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harts/chart6.xml" ContentType="application/vnd.openxmlformats-officedocument.drawingml.chart+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hanu\OneDrive\Desktop\Entri Docs\Excel\Excel Assignment\"/>
    </mc:Choice>
  </mc:AlternateContent>
  <xr:revisionPtr revIDLastSave="0" documentId="13_ncr:1_{33DBC986-509D-44AC-BE0B-787475AEBD41}" xr6:coauthVersionLast="47" xr6:coauthVersionMax="47" xr10:uidLastSave="{00000000-0000-0000-0000-000000000000}"/>
  <bookViews>
    <workbookView xWindow="-120" yWindow="-120" windowWidth="20730" windowHeight="11040" xr2:uid="{00000000-000D-0000-FFFF-FFFF00000000}"/>
  </bookViews>
  <sheets>
    <sheet name="Summary" sheetId="10" r:id="rId1"/>
    <sheet name="Sales Dashboard" sheetId="9" r:id="rId2"/>
    <sheet name="Customer_Dim (2)" sheetId="5" r:id="rId3"/>
    <sheet name="Customer_Dim" sheetId="1" r:id="rId4"/>
    <sheet name="Product_Dim" sheetId="2" r:id="rId5"/>
    <sheet name="Store_Dim" sheetId="3" r:id="rId6"/>
    <sheet name="Sales_Fact" sheetId="4" r:id="rId7"/>
    <sheet name="Analysis- Unit Price" sheetId="11" r:id="rId8"/>
    <sheet name="Histogram - Total Amount" sheetId="13" r:id="rId9"/>
    <sheet name="Analysis - Total Amount" sheetId="14" r:id="rId10"/>
    <sheet name="Sales_Fact (2)" sheetId="6" r:id="rId11"/>
    <sheet name="Sheet3" sheetId="7" r:id="rId12"/>
  </sheets>
  <definedNames>
    <definedName name="NativeTimeline_Order_Date">#N/A</definedName>
    <definedName name="Slicer_Region">#N/A</definedName>
  </definedNames>
  <calcPr calcId="191029"/>
  <pivotCaches>
    <pivotCache cacheId="22"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04" i="6" l="1"/>
  <c r="F2003" i="6"/>
  <c r="F2002" i="6"/>
  <c r="AB3" i="6" l="1"/>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46" i="6"/>
  <c r="AB47" i="6"/>
  <c r="AB48" i="6"/>
  <c r="AB49" i="6"/>
  <c r="AB50" i="6"/>
  <c r="AB51" i="6"/>
  <c r="AB52" i="6"/>
  <c r="AB53" i="6"/>
  <c r="AB54" i="6"/>
  <c r="AB55" i="6"/>
  <c r="AB56" i="6"/>
  <c r="AB57" i="6"/>
  <c r="AB58" i="6"/>
  <c r="AB59" i="6"/>
  <c r="AB60" i="6"/>
  <c r="AB61" i="6"/>
  <c r="AB62" i="6"/>
  <c r="AB63" i="6"/>
  <c r="AB64" i="6"/>
  <c r="AB65" i="6"/>
  <c r="AB66" i="6"/>
  <c r="AB67" i="6"/>
  <c r="AB68" i="6"/>
  <c r="AB69" i="6"/>
  <c r="AB70" i="6"/>
  <c r="AB71" i="6"/>
  <c r="AB72" i="6"/>
  <c r="AB73" i="6"/>
  <c r="AB74" i="6"/>
  <c r="AB75" i="6"/>
  <c r="AB76" i="6"/>
  <c r="AB77" i="6"/>
  <c r="AB78" i="6"/>
  <c r="AB79" i="6"/>
  <c r="AB80" i="6"/>
  <c r="AB81" i="6"/>
  <c r="AB82" i="6"/>
  <c r="AB83" i="6"/>
  <c r="AB84" i="6"/>
  <c r="AB85" i="6"/>
  <c r="AB86" i="6"/>
  <c r="AB87" i="6"/>
  <c r="AB88" i="6"/>
  <c r="AB89" i="6"/>
  <c r="AB90" i="6"/>
  <c r="AB91" i="6"/>
  <c r="AB92" i="6"/>
  <c r="AB93" i="6"/>
  <c r="AB94" i="6"/>
  <c r="AB95" i="6"/>
  <c r="AB96" i="6"/>
  <c r="AB97" i="6"/>
  <c r="AB98" i="6"/>
  <c r="AB99" i="6"/>
  <c r="AB100" i="6"/>
  <c r="AB101" i="6"/>
  <c r="AB102" i="6"/>
  <c r="AB103" i="6"/>
  <c r="AB104" i="6"/>
  <c r="AB105" i="6"/>
  <c r="AB106" i="6"/>
  <c r="AB107" i="6"/>
  <c r="AB108" i="6"/>
  <c r="AB109" i="6"/>
  <c r="AB110" i="6"/>
  <c r="AB111" i="6"/>
  <c r="AB112" i="6"/>
  <c r="AB113" i="6"/>
  <c r="AB114" i="6"/>
  <c r="AB115" i="6"/>
  <c r="AB116" i="6"/>
  <c r="AB117" i="6"/>
  <c r="AB118" i="6"/>
  <c r="AB119" i="6"/>
  <c r="AB120" i="6"/>
  <c r="AB121" i="6"/>
  <c r="AB122" i="6"/>
  <c r="AB123" i="6"/>
  <c r="AB124" i="6"/>
  <c r="AB125" i="6"/>
  <c r="AB126" i="6"/>
  <c r="AB127" i="6"/>
  <c r="AB128" i="6"/>
  <c r="AB129" i="6"/>
  <c r="AB130" i="6"/>
  <c r="AB131" i="6"/>
  <c r="AB132" i="6"/>
  <c r="AB133" i="6"/>
  <c r="AB134" i="6"/>
  <c r="AB135" i="6"/>
  <c r="AB136" i="6"/>
  <c r="AB137" i="6"/>
  <c r="AB138" i="6"/>
  <c r="AB139" i="6"/>
  <c r="AB140" i="6"/>
  <c r="AB141" i="6"/>
  <c r="AB142" i="6"/>
  <c r="AB143" i="6"/>
  <c r="AB144" i="6"/>
  <c r="AB145" i="6"/>
  <c r="AB146" i="6"/>
  <c r="AB147" i="6"/>
  <c r="AB148" i="6"/>
  <c r="AB149" i="6"/>
  <c r="AB150" i="6"/>
  <c r="AB151" i="6"/>
  <c r="AB152" i="6"/>
  <c r="AB153" i="6"/>
  <c r="AB154" i="6"/>
  <c r="AB155" i="6"/>
  <c r="AB156" i="6"/>
  <c r="AB157" i="6"/>
  <c r="AB158" i="6"/>
  <c r="AB159" i="6"/>
  <c r="AB160" i="6"/>
  <c r="AB161" i="6"/>
  <c r="AB162" i="6"/>
  <c r="AB163" i="6"/>
  <c r="AB164" i="6"/>
  <c r="AB165" i="6"/>
  <c r="AB166" i="6"/>
  <c r="AB167" i="6"/>
  <c r="AB168" i="6"/>
  <c r="AB169" i="6"/>
  <c r="AB170" i="6"/>
  <c r="AB171" i="6"/>
  <c r="AB172" i="6"/>
  <c r="AB173" i="6"/>
  <c r="AB174" i="6"/>
  <c r="AB175" i="6"/>
  <c r="AB176" i="6"/>
  <c r="AB177" i="6"/>
  <c r="AB178" i="6"/>
  <c r="AB179" i="6"/>
  <c r="AB180" i="6"/>
  <c r="AB181" i="6"/>
  <c r="AB182" i="6"/>
  <c r="AB183" i="6"/>
  <c r="AB184" i="6"/>
  <c r="AB185" i="6"/>
  <c r="AB186" i="6"/>
  <c r="AB187" i="6"/>
  <c r="AB188" i="6"/>
  <c r="AB189" i="6"/>
  <c r="AB190" i="6"/>
  <c r="AB191" i="6"/>
  <c r="AB192" i="6"/>
  <c r="AB193" i="6"/>
  <c r="AB194" i="6"/>
  <c r="AB195" i="6"/>
  <c r="AB196" i="6"/>
  <c r="AB197" i="6"/>
  <c r="AB198" i="6"/>
  <c r="AB199" i="6"/>
  <c r="AB200" i="6"/>
  <c r="AB201" i="6"/>
  <c r="AB202" i="6"/>
  <c r="AB203" i="6"/>
  <c r="AB204" i="6"/>
  <c r="AB205" i="6"/>
  <c r="AB206" i="6"/>
  <c r="AB207" i="6"/>
  <c r="AB208" i="6"/>
  <c r="AB209" i="6"/>
  <c r="AB210" i="6"/>
  <c r="AB211" i="6"/>
  <c r="AB212" i="6"/>
  <c r="AB213" i="6"/>
  <c r="AB214" i="6"/>
  <c r="AB215" i="6"/>
  <c r="AB216" i="6"/>
  <c r="AB217" i="6"/>
  <c r="AB218" i="6"/>
  <c r="AB219" i="6"/>
  <c r="AB220" i="6"/>
  <c r="AB221" i="6"/>
  <c r="AB222" i="6"/>
  <c r="AB223" i="6"/>
  <c r="AB224" i="6"/>
  <c r="AB225" i="6"/>
  <c r="AB226" i="6"/>
  <c r="AB227" i="6"/>
  <c r="AB228" i="6"/>
  <c r="AB229" i="6"/>
  <c r="AB230" i="6"/>
  <c r="AB231" i="6"/>
  <c r="AB232" i="6"/>
  <c r="AB233" i="6"/>
  <c r="AB234" i="6"/>
  <c r="AB235" i="6"/>
  <c r="AB236" i="6"/>
  <c r="AB237" i="6"/>
  <c r="AB238" i="6"/>
  <c r="AB239" i="6"/>
  <c r="AB240" i="6"/>
  <c r="AB241" i="6"/>
  <c r="AB242" i="6"/>
  <c r="AB243" i="6"/>
  <c r="AB244" i="6"/>
  <c r="AB245" i="6"/>
  <c r="AB246" i="6"/>
  <c r="AB247" i="6"/>
  <c r="AB248" i="6"/>
  <c r="AB249" i="6"/>
  <c r="AB250" i="6"/>
  <c r="AB251" i="6"/>
  <c r="AB252" i="6"/>
  <c r="AB253" i="6"/>
  <c r="AB254" i="6"/>
  <c r="AB255" i="6"/>
  <c r="AB256" i="6"/>
  <c r="AB257" i="6"/>
  <c r="AB258" i="6"/>
  <c r="AB259" i="6"/>
  <c r="AB260" i="6"/>
  <c r="AB261" i="6"/>
  <c r="AB262" i="6"/>
  <c r="AB263" i="6"/>
  <c r="AB264" i="6"/>
  <c r="AB265" i="6"/>
  <c r="AB266" i="6"/>
  <c r="AB267" i="6"/>
  <c r="AB268" i="6"/>
  <c r="AB269" i="6"/>
  <c r="AB270" i="6"/>
  <c r="AB271" i="6"/>
  <c r="AB272" i="6"/>
  <c r="AB273" i="6"/>
  <c r="AB274" i="6"/>
  <c r="AB275" i="6"/>
  <c r="AB276" i="6"/>
  <c r="AB277" i="6"/>
  <c r="AB278" i="6"/>
  <c r="AB279" i="6"/>
  <c r="AB280" i="6"/>
  <c r="AB281" i="6"/>
  <c r="AB282" i="6"/>
  <c r="AB283" i="6"/>
  <c r="AB284" i="6"/>
  <c r="AB285" i="6"/>
  <c r="AB286" i="6"/>
  <c r="AB287" i="6"/>
  <c r="AB288" i="6"/>
  <c r="AB289" i="6"/>
  <c r="AB290" i="6"/>
  <c r="AB291" i="6"/>
  <c r="AB292" i="6"/>
  <c r="AB293" i="6"/>
  <c r="AB294" i="6"/>
  <c r="AB295" i="6"/>
  <c r="AB296" i="6"/>
  <c r="AB297" i="6"/>
  <c r="AB298" i="6"/>
  <c r="AB299" i="6"/>
  <c r="AB300" i="6"/>
  <c r="AB301" i="6"/>
  <c r="AB302" i="6"/>
  <c r="AB303" i="6"/>
  <c r="AB304" i="6"/>
  <c r="AB305" i="6"/>
  <c r="AB306" i="6"/>
  <c r="AB307" i="6"/>
  <c r="AB308" i="6"/>
  <c r="AB309" i="6"/>
  <c r="AB310" i="6"/>
  <c r="AB311" i="6"/>
  <c r="AB312" i="6"/>
  <c r="AB313" i="6"/>
  <c r="AB314" i="6"/>
  <c r="AB315" i="6"/>
  <c r="AB316" i="6"/>
  <c r="AB317" i="6"/>
  <c r="AB318" i="6"/>
  <c r="AB319" i="6"/>
  <c r="AB320" i="6"/>
  <c r="AB321" i="6"/>
  <c r="AB322" i="6"/>
  <c r="AB323" i="6"/>
  <c r="AB324" i="6"/>
  <c r="AB325" i="6"/>
  <c r="AB326" i="6"/>
  <c r="AB327" i="6"/>
  <c r="AB328" i="6"/>
  <c r="AB329" i="6"/>
  <c r="AB330" i="6"/>
  <c r="AB331" i="6"/>
  <c r="AB332" i="6"/>
  <c r="AB333" i="6"/>
  <c r="AB334" i="6"/>
  <c r="AB335" i="6"/>
  <c r="AB336" i="6"/>
  <c r="AB337" i="6"/>
  <c r="AB338" i="6"/>
  <c r="AB339" i="6"/>
  <c r="AB340" i="6"/>
  <c r="AB341" i="6"/>
  <c r="AB342" i="6"/>
  <c r="AB343" i="6"/>
  <c r="AB344" i="6"/>
  <c r="AB345" i="6"/>
  <c r="AB346" i="6"/>
  <c r="AB347" i="6"/>
  <c r="AB348" i="6"/>
  <c r="AB349" i="6"/>
  <c r="AB350" i="6"/>
  <c r="AB351" i="6"/>
  <c r="AB352" i="6"/>
  <c r="AB353" i="6"/>
  <c r="AB354" i="6"/>
  <c r="AB355" i="6"/>
  <c r="AB356" i="6"/>
  <c r="AB357" i="6"/>
  <c r="AB358" i="6"/>
  <c r="AB359" i="6"/>
  <c r="AB360" i="6"/>
  <c r="AB361" i="6"/>
  <c r="AB362" i="6"/>
  <c r="AB363" i="6"/>
  <c r="AB364" i="6"/>
  <c r="AB365" i="6"/>
  <c r="AB366" i="6"/>
  <c r="AB367" i="6"/>
  <c r="AB368" i="6"/>
  <c r="AB369" i="6"/>
  <c r="AB370" i="6"/>
  <c r="AB371" i="6"/>
  <c r="AB372" i="6"/>
  <c r="AB373" i="6"/>
  <c r="AB374" i="6"/>
  <c r="AB375" i="6"/>
  <c r="AB376" i="6"/>
  <c r="AB377" i="6"/>
  <c r="AB378" i="6"/>
  <c r="AB379" i="6"/>
  <c r="AB380" i="6"/>
  <c r="AB381" i="6"/>
  <c r="AB382" i="6"/>
  <c r="AB383" i="6"/>
  <c r="AB384" i="6"/>
  <c r="AB385" i="6"/>
  <c r="AB386" i="6"/>
  <c r="AB387" i="6"/>
  <c r="AB388" i="6"/>
  <c r="AB389" i="6"/>
  <c r="AB390" i="6"/>
  <c r="AB391" i="6"/>
  <c r="AB392" i="6"/>
  <c r="AB393" i="6"/>
  <c r="AB394" i="6"/>
  <c r="AB395" i="6"/>
  <c r="AB396" i="6"/>
  <c r="AB397" i="6"/>
  <c r="AB398" i="6"/>
  <c r="AB399" i="6"/>
  <c r="AB400" i="6"/>
  <c r="AB401" i="6"/>
  <c r="AB402" i="6"/>
  <c r="AB403" i="6"/>
  <c r="AB404" i="6"/>
  <c r="AB405" i="6"/>
  <c r="AB406" i="6"/>
  <c r="AB407" i="6"/>
  <c r="AB408" i="6"/>
  <c r="AB409" i="6"/>
  <c r="AB410" i="6"/>
  <c r="AB411" i="6"/>
  <c r="AB412" i="6"/>
  <c r="AB413" i="6"/>
  <c r="AB414" i="6"/>
  <c r="AB415" i="6"/>
  <c r="AB416" i="6"/>
  <c r="AB417" i="6"/>
  <c r="AB418" i="6"/>
  <c r="AB419" i="6"/>
  <c r="AB420" i="6"/>
  <c r="AB421" i="6"/>
  <c r="AB422" i="6"/>
  <c r="AB423" i="6"/>
  <c r="AB424" i="6"/>
  <c r="AB425" i="6"/>
  <c r="AB426" i="6"/>
  <c r="AB427" i="6"/>
  <c r="AB428" i="6"/>
  <c r="AB429" i="6"/>
  <c r="AB430" i="6"/>
  <c r="AB431" i="6"/>
  <c r="AB432" i="6"/>
  <c r="AB433" i="6"/>
  <c r="AB434" i="6"/>
  <c r="AB435" i="6"/>
  <c r="AB436" i="6"/>
  <c r="AB437" i="6"/>
  <c r="AB438" i="6"/>
  <c r="AB439" i="6"/>
  <c r="AB440" i="6"/>
  <c r="AB441" i="6"/>
  <c r="AB442" i="6"/>
  <c r="AB443" i="6"/>
  <c r="AB444" i="6"/>
  <c r="AB445" i="6"/>
  <c r="AB446" i="6"/>
  <c r="AB447" i="6"/>
  <c r="AB448" i="6"/>
  <c r="AB449" i="6"/>
  <c r="AB450" i="6"/>
  <c r="AB451" i="6"/>
  <c r="AB452" i="6"/>
  <c r="AB453" i="6"/>
  <c r="AB454" i="6"/>
  <c r="AB455" i="6"/>
  <c r="AB456" i="6"/>
  <c r="AB457" i="6"/>
  <c r="AB458" i="6"/>
  <c r="AB459" i="6"/>
  <c r="AB460" i="6"/>
  <c r="AB461" i="6"/>
  <c r="AB462" i="6"/>
  <c r="AB463" i="6"/>
  <c r="AB464" i="6"/>
  <c r="AB465" i="6"/>
  <c r="AB466" i="6"/>
  <c r="AB467" i="6"/>
  <c r="AB468" i="6"/>
  <c r="AB469" i="6"/>
  <c r="AB470" i="6"/>
  <c r="AB471" i="6"/>
  <c r="AB472" i="6"/>
  <c r="AB473" i="6"/>
  <c r="AB474" i="6"/>
  <c r="AB475" i="6"/>
  <c r="AB476" i="6"/>
  <c r="AB477" i="6"/>
  <c r="AB478" i="6"/>
  <c r="AB479" i="6"/>
  <c r="AB480" i="6"/>
  <c r="AB481" i="6"/>
  <c r="AB482" i="6"/>
  <c r="AB483" i="6"/>
  <c r="AB484" i="6"/>
  <c r="AB485" i="6"/>
  <c r="AB486" i="6"/>
  <c r="AB487" i="6"/>
  <c r="AB488" i="6"/>
  <c r="AB489" i="6"/>
  <c r="AB490" i="6"/>
  <c r="AB491" i="6"/>
  <c r="AB492" i="6"/>
  <c r="AB493" i="6"/>
  <c r="AB494" i="6"/>
  <c r="AB495" i="6"/>
  <c r="AB496" i="6"/>
  <c r="AB497" i="6"/>
  <c r="AB498" i="6"/>
  <c r="AB499" i="6"/>
  <c r="AB500" i="6"/>
  <c r="AB501" i="6"/>
  <c r="AB502" i="6"/>
  <c r="AB503" i="6"/>
  <c r="AB504" i="6"/>
  <c r="AB505" i="6"/>
  <c r="AB506" i="6"/>
  <c r="AB507" i="6"/>
  <c r="AB508" i="6"/>
  <c r="AB509" i="6"/>
  <c r="AB510" i="6"/>
  <c r="AB511" i="6"/>
  <c r="AB512" i="6"/>
  <c r="AB513" i="6"/>
  <c r="AB514" i="6"/>
  <c r="AB515" i="6"/>
  <c r="AB516" i="6"/>
  <c r="AB517" i="6"/>
  <c r="AB518" i="6"/>
  <c r="AB519" i="6"/>
  <c r="AB520" i="6"/>
  <c r="AB521" i="6"/>
  <c r="AB522" i="6"/>
  <c r="AB523" i="6"/>
  <c r="AB524" i="6"/>
  <c r="AB525" i="6"/>
  <c r="AB526" i="6"/>
  <c r="AB527" i="6"/>
  <c r="AB528" i="6"/>
  <c r="AB529" i="6"/>
  <c r="AB530" i="6"/>
  <c r="AB531" i="6"/>
  <c r="AB532" i="6"/>
  <c r="AB533" i="6"/>
  <c r="AB534" i="6"/>
  <c r="AB535" i="6"/>
  <c r="AB536" i="6"/>
  <c r="AB537" i="6"/>
  <c r="AB538" i="6"/>
  <c r="AB539" i="6"/>
  <c r="AB540" i="6"/>
  <c r="AB541" i="6"/>
  <c r="AB542" i="6"/>
  <c r="AB543" i="6"/>
  <c r="AB544" i="6"/>
  <c r="AB545" i="6"/>
  <c r="AB546" i="6"/>
  <c r="AB547" i="6"/>
  <c r="AB548" i="6"/>
  <c r="AB549" i="6"/>
  <c r="AB550" i="6"/>
  <c r="AB551" i="6"/>
  <c r="AB552" i="6"/>
  <c r="AB553" i="6"/>
  <c r="AB554" i="6"/>
  <c r="AB555" i="6"/>
  <c r="AB556" i="6"/>
  <c r="AB557" i="6"/>
  <c r="AB558" i="6"/>
  <c r="AB559" i="6"/>
  <c r="AB560" i="6"/>
  <c r="AB561" i="6"/>
  <c r="AB562" i="6"/>
  <c r="AB563" i="6"/>
  <c r="AB564" i="6"/>
  <c r="AB565" i="6"/>
  <c r="AB566" i="6"/>
  <c r="AB567" i="6"/>
  <c r="AB568" i="6"/>
  <c r="AB569" i="6"/>
  <c r="AB570" i="6"/>
  <c r="AB571" i="6"/>
  <c r="AB572" i="6"/>
  <c r="AB573" i="6"/>
  <c r="AB574" i="6"/>
  <c r="AB575" i="6"/>
  <c r="AB576" i="6"/>
  <c r="AB577" i="6"/>
  <c r="AB578" i="6"/>
  <c r="AB579" i="6"/>
  <c r="AB580" i="6"/>
  <c r="AB581" i="6"/>
  <c r="AB582" i="6"/>
  <c r="AB583" i="6"/>
  <c r="AB584" i="6"/>
  <c r="AB585" i="6"/>
  <c r="AB586" i="6"/>
  <c r="AB587" i="6"/>
  <c r="AB588" i="6"/>
  <c r="AB589" i="6"/>
  <c r="AB590" i="6"/>
  <c r="AB591" i="6"/>
  <c r="AB592" i="6"/>
  <c r="AB593" i="6"/>
  <c r="AB594" i="6"/>
  <c r="AB595" i="6"/>
  <c r="AB596" i="6"/>
  <c r="AB597" i="6"/>
  <c r="AB598" i="6"/>
  <c r="AB599" i="6"/>
  <c r="AB600" i="6"/>
  <c r="AB601" i="6"/>
  <c r="AB602" i="6"/>
  <c r="AB603" i="6"/>
  <c r="AB604" i="6"/>
  <c r="AB605" i="6"/>
  <c r="AB606" i="6"/>
  <c r="AB607" i="6"/>
  <c r="AB608" i="6"/>
  <c r="AB609" i="6"/>
  <c r="AB610" i="6"/>
  <c r="AB611" i="6"/>
  <c r="AB612" i="6"/>
  <c r="AB613" i="6"/>
  <c r="AB614" i="6"/>
  <c r="AB615" i="6"/>
  <c r="AB616" i="6"/>
  <c r="AB617" i="6"/>
  <c r="AB618" i="6"/>
  <c r="AB619" i="6"/>
  <c r="AB620" i="6"/>
  <c r="AB621" i="6"/>
  <c r="AB622" i="6"/>
  <c r="AB623" i="6"/>
  <c r="AB624" i="6"/>
  <c r="AB625" i="6"/>
  <c r="AB626" i="6"/>
  <c r="AB627" i="6"/>
  <c r="AB628" i="6"/>
  <c r="AB629" i="6"/>
  <c r="AB630" i="6"/>
  <c r="AB631" i="6"/>
  <c r="AB632" i="6"/>
  <c r="AB633" i="6"/>
  <c r="AB634" i="6"/>
  <c r="AB635" i="6"/>
  <c r="AB636" i="6"/>
  <c r="AB637" i="6"/>
  <c r="AB638" i="6"/>
  <c r="AB639" i="6"/>
  <c r="AB640" i="6"/>
  <c r="AB641" i="6"/>
  <c r="AB642" i="6"/>
  <c r="AB643" i="6"/>
  <c r="AB644" i="6"/>
  <c r="AB645" i="6"/>
  <c r="AB646" i="6"/>
  <c r="AB647" i="6"/>
  <c r="AB648" i="6"/>
  <c r="AB649" i="6"/>
  <c r="AB650" i="6"/>
  <c r="AB651" i="6"/>
  <c r="AB652" i="6"/>
  <c r="AB653" i="6"/>
  <c r="AB654" i="6"/>
  <c r="AB655" i="6"/>
  <c r="AB656" i="6"/>
  <c r="AB657" i="6"/>
  <c r="AB658" i="6"/>
  <c r="AB659" i="6"/>
  <c r="AB660" i="6"/>
  <c r="AB661" i="6"/>
  <c r="AB662" i="6"/>
  <c r="AB663" i="6"/>
  <c r="AB664" i="6"/>
  <c r="AB665" i="6"/>
  <c r="AB666" i="6"/>
  <c r="AB667" i="6"/>
  <c r="AB668" i="6"/>
  <c r="AB669" i="6"/>
  <c r="AB670" i="6"/>
  <c r="AB671" i="6"/>
  <c r="AB672" i="6"/>
  <c r="AB673" i="6"/>
  <c r="AB674" i="6"/>
  <c r="AB675" i="6"/>
  <c r="AB676" i="6"/>
  <c r="AB677" i="6"/>
  <c r="AB678" i="6"/>
  <c r="AB679" i="6"/>
  <c r="AB680" i="6"/>
  <c r="AB681" i="6"/>
  <c r="AB682" i="6"/>
  <c r="AB683" i="6"/>
  <c r="AB684" i="6"/>
  <c r="AB685" i="6"/>
  <c r="AB686" i="6"/>
  <c r="AB687" i="6"/>
  <c r="AB688" i="6"/>
  <c r="AB689" i="6"/>
  <c r="AB690" i="6"/>
  <c r="AB691" i="6"/>
  <c r="AB692" i="6"/>
  <c r="AB693" i="6"/>
  <c r="AB694" i="6"/>
  <c r="AB695" i="6"/>
  <c r="AB696" i="6"/>
  <c r="AB697" i="6"/>
  <c r="AB698" i="6"/>
  <c r="AB699" i="6"/>
  <c r="AB700" i="6"/>
  <c r="AB701" i="6"/>
  <c r="AB702" i="6"/>
  <c r="AB703" i="6"/>
  <c r="AB704" i="6"/>
  <c r="AB705" i="6"/>
  <c r="AB706" i="6"/>
  <c r="AB707" i="6"/>
  <c r="AB708" i="6"/>
  <c r="AB709" i="6"/>
  <c r="AB710" i="6"/>
  <c r="AB711" i="6"/>
  <c r="AB712" i="6"/>
  <c r="AB713" i="6"/>
  <c r="AB714" i="6"/>
  <c r="AB715" i="6"/>
  <c r="AB716" i="6"/>
  <c r="AB717" i="6"/>
  <c r="AB718" i="6"/>
  <c r="AB719" i="6"/>
  <c r="AB720" i="6"/>
  <c r="AB721" i="6"/>
  <c r="AB722" i="6"/>
  <c r="AB723" i="6"/>
  <c r="AB724" i="6"/>
  <c r="AB725" i="6"/>
  <c r="AB726" i="6"/>
  <c r="AB727" i="6"/>
  <c r="AB728" i="6"/>
  <c r="AB729" i="6"/>
  <c r="AB730" i="6"/>
  <c r="AB731" i="6"/>
  <c r="AB732" i="6"/>
  <c r="AB733" i="6"/>
  <c r="AB734" i="6"/>
  <c r="AB735" i="6"/>
  <c r="AB736" i="6"/>
  <c r="AB737" i="6"/>
  <c r="AB738" i="6"/>
  <c r="AB739" i="6"/>
  <c r="AB740" i="6"/>
  <c r="AB741" i="6"/>
  <c r="AB742" i="6"/>
  <c r="AB743" i="6"/>
  <c r="AB744" i="6"/>
  <c r="AB745" i="6"/>
  <c r="AB746" i="6"/>
  <c r="AB747" i="6"/>
  <c r="AB748" i="6"/>
  <c r="AB749" i="6"/>
  <c r="AB750" i="6"/>
  <c r="AB751" i="6"/>
  <c r="AB752" i="6"/>
  <c r="AB753" i="6"/>
  <c r="AB754" i="6"/>
  <c r="AB755" i="6"/>
  <c r="AB756" i="6"/>
  <c r="AB757" i="6"/>
  <c r="AB758" i="6"/>
  <c r="AB759" i="6"/>
  <c r="AB760" i="6"/>
  <c r="AB761" i="6"/>
  <c r="AB762" i="6"/>
  <c r="AB763" i="6"/>
  <c r="AB764" i="6"/>
  <c r="AB765" i="6"/>
  <c r="AB766" i="6"/>
  <c r="AB767" i="6"/>
  <c r="AB768" i="6"/>
  <c r="AB769" i="6"/>
  <c r="AB770" i="6"/>
  <c r="AB771" i="6"/>
  <c r="AB772" i="6"/>
  <c r="AB773" i="6"/>
  <c r="AB774" i="6"/>
  <c r="AB775" i="6"/>
  <c r="AB776" i="6"/>
  <c r="AB777" i="6"/>
  <c r="AB778" i="6"/>
  <c r="AB779" i="6"/>
  <c r="AB780" i="6"/>
  <c r="AB781" i="6"/>
  <c r="AB782" i="6"/>
  <c r="AB783" i="6"/>
  <c r="AB784" i="6"/>
  <c r="AB785" i="6"/>
  <c r="AB786" i="6"/>
  <c r="AB787" i="6"/>
  <c r="AB788" i="6"/>
  <c r="AB789" i="6"/>
  <c r="AB790" i="6"/>
  <c r="AB791" i="6"/>
  <c r="AB792" i="6"/>
  <c r="AB793" i="6"/>
  <c r="AB794" i="6"/>
  <c r="AB795" i="6"/>
  <c r="AB796" i="6"/>
  <c r="AB797" i="6"/>
  <c r="AB798" i="6"/>
  <c r="AB799" i="6"/>
  <c r="AB800" i="6"/>
  <c r="AB801" i="6"/>
  <c r="AB802" i="6"/>
  <c r="AB803" i="6"/>
  <c r="AB804" i="6"/>
  <c r="AB805" i="6"/>
  <c r="AB806" i="6"/>
  <c r="AB807" i="6"/>
  <c r="AB808" i="6"/>
  <c r="AB809" i="6"/>
  <c r="AB810" i="6"/>
  <c r="AB811" i="6"/>
  <c r="AB812" i="6"/>
  <c r="AB813" i="6"/>
  <c r="AB814" i="6"/>
  <c r="AB815" i="6"/>
  <c r="AB816" i="6"/>
  <c r="AB817" i="6"/>
  <c r="AB818" i="6"/>
  <c r="AB819" i="6"/>
  <c r="AB820" i="6"/>
  <c r="AB821" i="6"/>
  <c r="AB822" i="6"/>
  <c r="AB823" i="6"/>
  <c r="AB824" i="6"/>
  <c r="AB825" i="6"/>
  <c r="AB826" i="6"/>
  <c r="AB827" i="6"/>
  <c r="AB828" i="6"/>
  <c r="AB829" i="6"/>
  <c r="AB830" i="6"/>
  <c r="AB831" i="6"/>
  <c r="AB832" i="6"/>
  <c r="AB833" i="6"/>
  <c r="AB834" i="6"/>
  <c r="AB835" i="6"/>
  <c r="AB836" i="6"/>
  <c r="AB837" i="6"/>
  <c r="AB838" i="6"/>
  <c r="AB839" i="6"/>
  <c r="AB840" i="6"/>
  <c r="AB841" i="6"/>
  <c r="AB842" i="6"/>
  <c r="AB843" i="6"/>
  <c r="AB844" i="6"/>
  <c r="AB845" i="6"/>
  <c r="AB846" i="6"/>
  <c r="AB847" i="6"/>
  <c r="AB848" i="6"/>
  <c r="AB849" i="6"/>
  <c r="AB850" i="6"/>
  <c r="AB851" i="6"/>
  <c r="AB852" i="6"/>
  <c r="AB853" i="6"/>
  <c r="AB854" i="6"/>
  <c r="AB855" i="6"/>
  <c r="AB856" i="6"/>
  <c r="AB857" i="6"/>
  <c r="AB858" i="6"/>
  <c r="AB859" i="6"/>
  <c r="AB860" i="6"/>
  <c r="AB861" i="6"/>
  <c r="AB862" i="6"/>
  <c r="AB863" i="6"/>
  <c r="AB864" i="6"/>
  <c r="AB865" i="6"/>
  <c r="AB866" i="6"/>
  <c r="AB867" i="6"/>
  <c r="AB868" i="6"/>
  <c r="AB869" i="6"/>
  <c r="AB870" i="6"/>
  <c r="AB871" i="6"/>
  <c r="AB872" i="6"/>
  <c r="AB873" i="6"/>
  <c r="AB874" i="6"/>
  <c r="AB875" i="6"/>
  <c r="AB876" i="6"/>
  <c r="AB877" i="6"/>
  <c r="AB878" i="6"/>
  <c r="AB879" i="6"/>
  <c r="AB880" i="6"/>
  <c r="AB881" i="6"/>
  <c r="AB882" i="6"/>
  <c r="AB883" i="6"/>
  <c r="AB884" i="6"/>
  <c r="AB885" i="6"/>
  <c r="AB886" i="6"/>
  <c r="AB887" i="6"/>
  <c r="AB888" i="6"/>
  <c r="AB889" i="6"/>
  <c r="AB890" i="6"/>
  <c r="AB891" i="6"/>
  <c r="AB892" i="6"/>
  <c r="AB893" i="6"/>
  <c r="AB894" i="6"/>
  <c r="AB895" i="6"/>
  <c r="AB896" i="6"/>
  <c r="AB897" i="6"/>
  <c r="AB898" i="6"/>
  <c r="AB899" i="6"/>
  <c r="AB900" i="6"/>
  <c r="AB901" i="6"/>
  <c r="AB902" i="6"/>
  <c r="AB903" i="6"/>
  <c r="AB904" i="6"/>
  <c r="AB905" i="6"/>
  <c r="AB906" i="6"/>
  <c r="AB907" i="6"/>
  <c r="AB908" i="6"/>
  <c r="AB909" i="6"/>
  <c r="AB910" i="6"/>
  <c r="AB911" i="6"/>
  <c r="AB912" i="6"/>
  <c r="AB913" i="6"/>
  <c r="AB914" i="6"/>
  <c r="AB915" i="6"/>
  <c r="AB916" i="6"/>
  <c r="AB917" i="6"/>
  <c r="AB918" i="6"/>
  <c r="AB919" i="6"/>
  <c r="AB920" i="6"/>
  <c r="AB921" i="6"/>
  <c r="AB922" i="6"/>
  <c r="AB923" i="6"/>
  <c r="AB924" i="6"/>
  <c r="AB925" i="6"/>
  <c r="AB926" i="6"/>
  <c r="AB927" i="6"/>
  <c r="AB928" i="6"/>
  <c r="AB929" i="6"/>
  <c r="AB930" i="6"/>
  <c r="AB931" i="6"/>
  <c r="AB932" i="6"/>
  <c r="AB933" i="6"/>
  <c r="AB934" i="6"/>
  <c r="AB935" i="6"/>
  <c r="AB936" i="6"/>
  <c r="AB937" i="6"/>
  <c r="AB938" i="6"/>
  <c r="AB939" i="6"/>
  <c r="AB940" i="6"/>
  <c r="AB941" i="6"/>
  <c r="AB942" i="6"/>
  <c r="AB943" i="6"/>
  <c r="AB944" i="6"/>
  <c r="AB945" i="6"/>
  <c r="AB946" i="6"/>
  <c r="AB947" i="6"/>
  <c r="AB948" i="6"/>
  <c r="AB949" i="6"/>
  <c r="AB950" i="6"/>
  <c r="AB951" i="6"/>
  <c r="AB952" i="6"/>
  <c r="AB953" i="6"/>
  <c r="AB954" i="6"/>
  <c r="AB955" i="6"/>
  <c r="AB956" i="6"/>
  <c r="AB957" i="6"/>
  <c r="AB958" i="6"/>
  <c r="AB959" i="6"/>
  <c r="AB960" i="6"/>
  <c r="AB961" i="6"/>
  <c r="AB962" i="6"/>
  <c r="AB963" i="6"/>
  <c r="AB964" i="6"/>
  <c r="AB965" i="6"/>
  <c r="AB966" i="6"/>
  <c r="AB967" i="6"/>
  <c r="AB968" i="6"/>
  <c r="AB969" i="6"/>
  <c r="AB970" i="6"/>
  <c r="AB971" i="6"/>
  <c r="AB972" i="6"/>
  <c r="AB973" i="6"/>
  <c r="AB974" i="6"/>
  <c r="AB975" i="6"/>
  <c r="AB976" i="6"/>
  <c r="AB977" i="6"/>
  <c r="AB978" i="6"/>
  <c r="AB979" i="6"/>
  <c r="AB980" i="6"/>
  <c r="AB981" i="6"/>
  <c r="AB982" i="6"/>
  <c r="AB983" i="6"/>
  <c r="AB984" i="6"/>
  <c r="AB985" i="6"/>
  <c r="AB986" i="6"/>
  <c r="AB987" i="6"/>
  <c r="AB988" i="6"/>
  <c r="AB989" i="6"/>
  <c r="AB990" i="6"/>
  <c r="AB991" i="6"/>
  <c r="AB992" i="6"/>
  <c r="AB993" i="6"/>
  <c r="AB994" i="6"/>
  <c r="AB995" i="6"/>
  <c r="AB996" i="6"/>
  <c r="AB997" i="6"/>
  <c r="AB998" i="6"/>
  <c r="AB999" i="6"/>
  <c r="AB1000" i="6"/>
  <c r="AB1001" i="6"/>
  <c r="AB1002" i="6"/>
  <c r="AB1003" i="6"/>
  <c r="AB1004" i="6"/>
  <c r="AB1005" i="6"/>
  <c r="AB1006" i="6"/>
  <c r="AB1007" i="6"/>
  <c r="AB1008" i="6"/>
  <c r="AB1009" i="6"/>
  <c r="AB1010" i="6"/>
  <c r="AB1011" i="6"/>
  <c r="AB1012" i="6"/>
  <c r="AB1013" i="6"/>
  <c r="AB1014" i="6"/>
  <c r="AB1015" i="6"/>
  <c r="AB1016" i="6"/>
  <c r="AB1017" i="6"/>
  <c r="AB1018" i="6"/>
  <c r="AB1019" i="6"/>
  <c r="AB1020" i="6"/>
  <c r="AB1021" i="6"/>
  <c r="AB1022" i="6"/>
  <c r="AB1023" i="6"/>
  <c r="AB1024" i="6"/>
  <c r="AB1025" i="6"/>
  <c r="AB1026" i="6"/>
  <c r="AB1027" i="6"/>
  <c r="AB1028" i="6"/>
  <c r="AB1029" i="6"/>
  <c r="AB1030" i="6"/>
  <c r="AB1031" i="6"/>
  <c r="AB1032" i="6"/>
  <c r="AB1033" i="6"/>
  <c r="AB1034" i="6"/>
  <c r="AB1035" i="6"/>
  <c r="AB1036" i="6"/>
  <c r="AB1037" i="6"/>
  <c r="AB1038" i="6"/>
  <c r="AB1039" i="6"/>
  <c r="AB1040" i="6"/>
  <c r="AB1041" i="6"/>
  <c r="AB1042" i="6"/>
  <c r="AB1043" i="6"/>
  <c r="AB1044" i="6"/>
  <c r="AB1045" i="6"/>
  <c r="AB1046" i="6"/>
  <c r="AB1047" i="6"/>
  <c r="AB1048" i="6"/>
  <c r="AB1049" i="6"/>
  <c r="AB1050" i="6"/>
  <c r="AB1051" i="6"/>
  <c r="AB1052" i="6"/>
  <c r="AB1053" i="6"/>
  <c r="AB1054" i="6"/>
  <c r="AB1055" i="6"/>
  <c r="AB1056" i="6"/>
  <c r="AB1057" i="6"/>
  <c r="AB1058" i="6"/>
  <c r="AB1059" i="6"/>
  <c r="AB1060" i="6"/>
  <c r="AB1061" i="6"/>
  <c r="AB1062" i="6"/>
  <c r="AB1063" i="6"/>
  <c r="AB1064" i="6"/>
  <c r="AB1065" i="6"/>
  <c r="AB1066" i="6"/>
  <c r="AB1067" i="6"/>
  <c r="AB1068" i="6"/>
  <c r="AB1069" i="6"/>
  <c r="AB1070" i="6"/>
  <c r="AB1071" i="6"/>
  <c r="AB1072" i="6"/>
  <c r="AB1073" i="6"/>
  <c r="AB1074" i="6"/>
  <c r="AB1075" i="6"/>
  <c r="AB1076" i="6"/>
  <c r="AB1077" i="6"/>
  <c r="AB1078" i="6"/>
  <c r="AB1079" i="6"/>
  <c r="AB1080" i="6"/>
  <c r="AB1081" i="6"/>
  <c r="AB1082" i="6"/>
  <c r="AB1083" i="6"/>
  <c r="AB1084" i="6"/>
  <c r="AB1085" i="6"/>
  <c r="AB1086" i="6"/>
  <c r="AB1087" i="6"/>
  <c r="AB1088" i="6"/>
  <c r="AB1089" i="6"/>
  <c r="AB1090" i="6"/>
  <c r="AB1091" i="6"/>
  <c r="AB1092" i="6"/>
  <c r="AB1093" i="6"/>
  <c r="AB1094" i="6"/>
  <c r="AB1095" i="6"/>
  <c r="AB1096" i="6"/>
  <c r="AB1097" i="6"/>
  <c r="AB1098" i="6"/>
  <c r="AB1099" i="6"/>
  <c r="AB1100" i="6"/>
  <c r="AB1101" i="6"/>
  <c r="AB1102" i="6"/>
  <c r="AB1103" i="6"/>
  <c r="AB1104" i="6"/>
  <c r="AB1105" i="6"/>
  <c r="AB1106" i="6"/>
  <c r="AB1107" i="6"/>
  <c r="AB1108" i="6"/>
  <c r="AB1109" i="6"/>
  <c r="AB1110" i="6"/>
  <c r="AB1111" i="6"/>
  <c r="AB1112" i="6"/>
  <c r="AB1113" i="6"/>
  <c r="AB1114" i="6"/>
  <c r="AB1115" i="6"/>
  <c r="AB1116" i="6"/>
  <c r="AB1117" i="6"/>
  <c r="AB1118" i="6"/>
  <c r="AB1119" i="6"/>
  <c r="AB1120" i="6"/>
  <c r="AB1121" i="6"/>
  <c r="AB1122" i="6"/>
  <c r="AB1123" i="6"/>
  <c r="AB1124" i="6"/>
  <c r="AB1125" i="6"/>
  <c r="AB1126" i="6"/>
  <c r="AB1127" i="6"/>
  <c r="AB1128" i="6"/>
  <c r="AB1129" i="6"/>
  <c r="AB1130" i="6"/>
  <c r="AB1131" i="6"/>
  <c r="AB1132" i="6"/>
  <c r="AB1133" i="6"/>
  <c r="AB1134" i="6"/>
  <c r="AB1135" i="6"/>
  <c r="AB1136" i="6"/>
  <c r="AB1137" i="6"/>
  <c r="AB1138" i="6"/>
  <c r="AB1139" i="6"/>
  <c r="AB1140" i="6"/>
  <c r="AB1141" i="6"/>
  <c r="AB1142" i="6"/>
  <c r="AB1143" i="6"/>
  <c r="AB1144" i="6"/>
  <c r="AB1145" i="6"/>
  <c r="AB1146" i="6"/>
  <c r="AB1147" i="6"/>
  <c r="AB1148" i="6"/>
  <c r="AB1149" i="6"/>
  <c r="AB1150" i="6"/>
  <c r="AB1151" i="6"/>
  <c r="AB1152" i="6"/>
  <c r="AB1153" i="6"/>
  <c r="AB1154" i="6"/>
  <c r="AB1155" i="6"/>
  <c r="AB1156" i="6"/>
  <c r="AB1157" i="6"/>
  <c r="AB1158" i="6"/>
  <c r="AB1159" i="6"/>
  <c r="AB1160" i="6"/>
  <c r="AB1161" i="6"/>
  <c r="AB1162" i="6"/>
  <c r="AB1163" i="6"/>
  <c r="AB1164" i="6"/>
  <c r="AB1165" i="6"/>
  <c r="AB1166" i="6"/>
  <c r="AB1167" i="6"/>
  <c r="AB1168" i="6"/>
  <c r="AB1169" i="6"/>
  <c r="AB1170" i="6"/>
  <c r="AB1171" i="6"/>
  <c r="AB1172" i="6"/>
  <c r="AB1173" i="6"/>
  <c r="AB1174" i="6"/>
  <c r="AB1175" i="6"/>
  <c r="AB1176" i="6"/>
  <c r="AB1177" i="6"/>
  <c r="AB1178" i="6"/>
  <c r="AB1179" i="6"/>
  <c r="AB1180" i="6"/>
  <c r="AB1181" i="6"/>
  <c r="AB1182" i="6"/>
  <c r="AB1183" i="6"/>
  <c r="AB1184" i="6"/>
  <c r="AB1185" i="6"/>
  <c r="AB1186" i="6"/>
  <c r="AB1187" i="6"/>
  <c r="AB1188" i="6"/>
  <c r="AB1189" i="6"/>
  <c r="AB1190" i="6"/>
  <c r="AB1191" i="6"/>
  <c r="AB1192" i="6"/>
  <c r="AB1193" i="6"/>
  <c r="AB1194" i="6"/>
  <c r="AB1195" i="6"/>
  <c r="AB1196" i="6"/>
  <c r="AB1197" i="6"/>
  <c r="AB1198" i="6"/>
  <c r="AB1199" i="6"/>
  <c r="AB1200" i="6"/>
  <c r="AB1201" i="6"/>
  <c r="AB1202" i="6"/>
  <c r="AB1203" i="6"/>
  <c r="AB1204" i="6"/>
  <c r="AB1205" i="6"/>
  <c r="AB1206" i="6"/>
  <c r="AB1207" i="6"/>
  <c r="AB1208" i="6"/>
  <c r="AB1209" i="6"/>
  <c r="AB1210" i="6"/>
  <c r="AB1211" i="6"/>
  <c r="AB1212" i="6"/>
  <c r="AB1213" i="6"/>
  <c r="AB1214" i="6"/>
  <c r="AB1215" i="6"/>
  <c r="AB1216" i="6"/>
  <c r="AB1217" i="6"/>
  <c r="AB1218" i="6"/>
  <c r="AB1219" i="6"/>
  <c r="AB1220" i="6"/>
  <c r="AB1221" i="6"/>
  <c r="AB1222" i="6"/>
  <c r="AB1223" i="6"/>
  <c r="AB1224" i="6"/>
  <c r="AB1225" i="6"/>
  <c r="AB1226" i="6"/>
  <c r="AB1227" i="6"/>
  <c r="AB1228" i="6"/>
  <c r="AB1229" i="6"/>
  <c r="AB1230" i="6"/>
  <c r="AB1231" i="6"/>
  <c r="AB1232" i="6"/>
  <c r="AB1233" i="6"/>
  <c r="AB1234" i="6"/>
  <c r="AB1235" i="6"/>
  <c r="AB1236" i="6"/>
  <c r="AB1237" i="6"/>
  <c r="AB1238" i="6"/>
  <c r="AB1239" i="6"/>
  <c r="AB1240" i="6"/>
  <c r="AB1241" i="6"/>
  <c r="AB1242" i="6"/>
  <c r="AB1243" i="6"/>
  <c r="AB1244" i="6"/>
  <c r="AB1245" i="6"/>
  <c r="AB1246" i="6"/>
  <c r="AB1247" i="6"/>
  <c r="AB1248" i="6"/>
  <c r="AB1249" i="6"/>
  <c r="AB1250" i="6"/>
  <c r="AB1251" i="6"/>
  <c r="AB1252" i="6"/>
  <c r="AB1253" i="6"/>
  <c r="AB1254" i="6"/>
  <c r="AB1255" i="6"/>
  <c r="AB1256" i="6"/>
  <c r="AB1257" i="6"/>
  <c r="AB1258" i="6"/>
  <c r="AB1259" i="6"/>
  <c r="AB1260" i="6"/>
  <c r="AB1261" i="6"/>
  <c r="AB1262" i="6"/>
  <c r="AB1263" i="6"/>
  <c r="AB1264" i="6"/>
  <c r="AB1265" i="6"/>
  <c r="AB1266" i="6"/>
  <c r="AB1267" i="6"/>
  <c r="AB1268" i="6"/>
  <c r="AB1269" i="6"/>
  <c r="AB1270" i="6"/>
  <c r="AB1271" i="6"/>
  <c r="AB1272" i="6"/>
  <c r="AB1273" i="6"/>
  <c r="AB1274" i="6"/>
  <c r="AB1275" i="6"/>
  <c r="AB1276" i="6"/>
  <c r="AB1277" i="6"/>
  <c r="AB1278" i="6"/>
  <c r="AB1279" i="6"/>
  <c r="AB1280" i="6"/>
  <c r="AB1281" i="6"/>
  <c r="AB1282" i="6"/>
  <c r="AB1283" i="6"/>
  <c r="AB1284" i="6"/>
  <c r="AB1285" i="6"/>
  <c r="AB1286" i="6"/>
  <c r="AB1287" i="6"/>
  <c r="AB1288" i="6"/>
  <c r="AB1289" i="6"/>
  <c r="AB1290" i="6"/>
  <c r="AB1291" i="6"/>
  <c r="AB1292" i="6"/>
  <c r="AB1293" i="6"/>
  <c r="AB1294" i="6"/>
  <c r="AB1295" i="6"/>
  <c r="AB1296" i="6"/>
  <c r="AB1297" i="6"/>
  <c r="AB1298" i="6"/>
  <c r="AB1299" i="6"/>
  <c r="AB1300" i="6"/>
  <c r="AB1301" i="6"/>
  <c r="AB1302" i="6"/>
  <c r="AB1303" i="6"/>
  <c r="AB1304" i="6"/>
  <c r="AB1305" i="6"/>
  <c r="AB1306" i="6"/>
  <c r="AB1307" i="6"/>
  <c r="AB1308" i="6"/>
  <c r="AB1309" i="6"/>
  <c r="AB1310" i="6"/>
  <c r="AB1311" i="6"/>
  <c r="AB1312" i="6"/>
  <c r="AB1313" i="6"/>
  <c r="AB1314" i="6"/>
  <c r="AB1315" i="6"/>
  <c r="AB1316" i="6"/>
  <c r="AB1317" i="6"/>
  <c r="AB1318" i="6"/>
  <c r="AB1319" i="6"/>
  <c r="AB1320" i="6"/>
  <c r="AB1321" i="6"/>
  <c r="AB1322" i="6"/>
  <c r="AB1323" i="6"/>
  <c r="AB1324" i="6"/>
  <c r="AB1325" i="6"/>
  <c r="AB1326" i="6"/>
  <c r="AB1327" i="6"/>
  <c r="AB1328" i="6"/>
  <c r="AB1329" i="6"/>
  <c r="AB1330" i="6"/>
  <c r="AB1331" i="6"/>
  <c r="AB1332" i="6"/>
  <c r="AB1333" i="6"/>
  <c r="AB1334" i="6"/>
  <c r="AB1335" i="6"/>
  <c r="AB1336" i="6"/>
  <c r="AB1337" i="6"/>
  <c r="AB1338" i="6"/>
  <c r="AB1339" i="6"/>
  <c r="AB1340" i="6"/>
  <c r="AB1341" i="6"/>
  <c r="AB1342" i="6"/>
  <c r="AB1343" i="6"/>
  <c r="AB1344" i="6"/>
  <c r="AB1345" i="6"/>
  <c r="AB1346" i="6"/>
  <c r="AB1347" i="6"/>
  <c r="AB1348" i="6"/>
  <c r="AB1349" i="6"/>
  <c r="AB1350" i="6"/>
  <c r="AB1351" i="6"/>
  <c r="AB1352" i="6"/>
  <c r="AB1353" i="6"/>
  <c r="AB1354" i="6"/>
  <c r="AB1355" i="6"/>
  <c r="AB1356" i="6"/>
  <c r="AB1357" i="6"/>
  <c r="AB1358" i="6"/>
  <c r="AB1359" i="6"/>
  <c r="AB1360" i="6"/>
  <c r="AB1361" i="6"/>
  <c r="AB1362" i="6"/>
  <c r="AB1363" i="6"/>
  <c r="AB1364" i="6"/>
  <c r="AB1365" i="6"/>
  <c r="AB1366" i="6"/>
  <c r="AB1367" i="6"/>
  <c r="AB1368" i="6"/>
  <c r="AB1369" i="6"/>
  <c r="AB1370" i="6"/>
  <c r="AB1371" i="6"/>
  <c r="AB1372" i="6"/>
  <c r="AB1373" i="6"/>
  <c r="AB1374" i="6"/>
  <c r="AB1375" i="6"/>
  <c r="AB1376" i="6"/>
  <c r="AB1377" i="6"/>
  <c r="AB1378" i="6"/>
  <c r="AB1379" i="6"/>
  <c r="AB1380" i="6"/>
  <c r="AB1381" i="6"/>
  <c r="AB1382" i="6"/>
  <c r="AB1383" i="6"/>
  <c r="AB1384" i="6"/>
  <c r="AB1385" i="6"/>
  <c r="AB1386" i="6"/>
  <c r="AB1387" i="6"/>
  <c r="AB1388" i="6"/>
  <c r="AB1389" i="6"/>
  <c r="AB1390" i="6"/>
  <c r="AB1391" i="6"/>
  <c r="AB1392" i="6"/>
  <c r="AB1393" i="6"/>
  <c r="AB1394" i="6"/>
  <c r="AB1395" i="6"/>
  <c r="AB1396" i="6"/>
  <c r="AB1397" i="6"/>
  <c r="AB1398" i="6"/>
  <c r="AB1399" i="6"/>
  <c r="AB1400" i="6"/>
  <c r="AB1401" i="6"/>
  <c r="AB1402" i="6"/>
  <c r="AB1403" i="6"/>
  <c r="AB1404" i="6"/>
  <c r="AB1405" i="6"/>
  <c r="AB1406" i="6"/>
  <c r="AB1407" i="6"/>
  <c r="AB1408" i="6"/>
  <c r="AB1409" i="6"/>
  <c r="AB1410" i="6"/>
  <c r="AB1411" i="6"/>
  <c r="AB1412" i="6"/>
  <c r="AB1413" i="6"/>
  <c r="AB1414" i="6"/>
  <c r="AB1415" i="6"/>
  <c r="AB1416" i="6"/>
  <c r="AB1417" i="6"/>
  <c r="AB1418" i="6"/>
  <c r="AB1419" i="6"/>
  <c r="AB1420" i="6"/>
  <c r="AB1421" i="6"/>
  <c r="AB1422" i="6"/>
  <c r="AB1423" i="6"/>
  <c r="AB1424" i="6"/>
  <c r="AB1425" i="6"/>
  <c r="AB1426" i="6"/>
  <c r="AB1427" i="6"/>
  <c r="AB1428" i="6"/>
  <c r="AB1429" i="6"/>
  <c r="AB1430" i="6"/>
  <c r="AB1431" i="6"/>
  <c r="AB1432" i="6"/>
  <c r="AB1433" i="6"/>
  <c r="AB1434" i="6"/>
  <c r="AB1435" i="6"/>
  <c r="AB1436" i="6"/>
  <c r="AB1437" i="6"/>
  <c r="AB1438" i="6"/>
  <c r="AB1439" i="6"/>
  <c r="AB1440" i="6"/>
  <c r="AB1441" i="6"/>
  <c r="AB1442" i="6"/>
  <c r="AB1443" i="6"/>
  <c r="AB1444" i="6"/>
  <c r="AB1445" i="6"/>
  <c r="AB1446" i="6"/>
  <c r="AB1447" i="6"/>
  <c r="AB1448" i="6"/>
  <c r="AB1449" i="6"/>
  <c r="AB1450" i="6"/>
  <c r="AB1451" i="6"/>
  <c r="AB1452" i="6"/>
  <c r="AB1453" i="6"/>
  <c r="AB1454" i="6"/>
  <c r="AB1455" i="6"/>
  <c r="AB1456" i="6"/>
  <c r="AB1457" i="6"/>
  <c r="AB1458" i="6"/>
  <c r="AB1459" i="6"/>
  <c r="AB1460" i="6"/>
  <c r="AB1461" i="6"/>
  <c r="AB1462" i="6"/>
  <c r="AB1463" i="6"/>
  <c r="AB1464" i="6"/>
  <c r="AB1465" i="6"/>
  <c r="AB1466" i="6"/>
  <c r="AB1467" i="6"/>
  <c r="AB1468" i="6"/>
  <c r="AB1469" i="6"/>
  <c r="AB1470" i="6"/>
  <c r="AB1471" i="6"/>
  <c r="AB1472" i="6"/>
  <c r="AB1473" i="6"/>
  <c r="AB1474" i="6"/>
  <c r="AB1475" i="6"/>
  <c r="AB1476" i="6"/>
  <c r="AB1477" i="6"/>
  <c r="AB1478" i="6"/>
  <c r="AB1479" i="6"/>
  <c r="AB1480" i="6"/>
  <c r="AB1481" i="6"/>
  <c r="AB1482" i="6"/>
  <c r="AB1483" i="6"/>
  <c r="AB1484" i="6"/>
  <c r="AB1485" i="6"/>
  <c r="AB1486" i="6"/>
  <c r="AB1487" i="6"/>
  <c r="AB1488" i="6"/>
  <c r="AB1489" i="6"/>
  <c r="AB1490" i="6"/>
  <c r="AB1491" i="6"/>
  <c r="AB1492" i="6"/>
  <c r="AB1493" i="6"/>
  <c r="AB1494" i="6"/>
  <c r="AB1495" i="6"/>
  <c r="AB1496" i="6"/>
  <c r="AB1497" i="6"/>
  <c r="AB1498" i="6"/>
  <c r="AB1499" i="6"/>
  <c r="AB1500" i="6"/>
  <c r="AB1501" i="6"/>
  <c r="AB1502" i="6"/>
  <c r="AB1503" i="6"/>
  <c r="AB1504" i="6"/>
  <c r="AB1505" i="6"/>
  <c r="AB1506" i="6"/>
  <c r="AB1507" i="6"/>
  <c r="AB1508" i="6"/>
  <c r="AB1509" i="6"/>
  <c r="AB1510" i="6"/>
  <c r="AB1511" i="6"/>
  <c r="AB1512" i="6"/>
  <c r="AB1513" i="6"/>
  <c r="AB1514" i="6"/>
  <c r="AB1515" i="6"/>
  <c r="AB1516" i="6"/>
  <c r="AB1517" i="6"/>
  <c r="AB1518" i="6"/>
  <c r="AB1519" i="6"/>
  <c r="AB1520" i="6"/>
  <c r="AB1521" i="6"/>
  <c r="AB1522" i="6"/>
  <c r="AB1523" i="6"/>
  <c r="AB1524" i="6"/>
  <c r="AB1525" i="6"/>
  <c r="AB1526" i="6"/>
  <c r="AB1527" i="6"/>
  <c r="AB1528" i="6"/>
  <c r="AB1529" i="6"/>
  <c r="AB1530" i="6"/>
  <c r="AB1531" i="6"/>
  <c r="AB1532" i="6"/>
  <c r="AB1533" i="6"/>
  <c r="AB1534" i="6"/>
  <c r="AB1535" i="6"/>
  <c r="AB1536" i="6"/>
  <c r="AB1537" i="6"/>
  <c r="AB1538" i="6"/>
  <c r="AB1539" i="6"/>
  <c r="AB1540" i="6"/>
  <c r="AB1541" i="6"/>
  <c r="AB1542" i="6"/>
  <c r="AB1543" i="6"/>
  <c r="AB1544" i="6"/>
  <c r="AB1545" i="6"/>
  <c r="AB1546" i="6"/>
  <c r="AB1547" i="6"/>
  <c r="AB1548" i="6"/>
  <c r="AB1549" i="6"/>
  <c r="AB1550" i="6"/>
  <c r="AB1551" i="6"/>
  <c r="AB1552" i="6"/>
  <c r="AB1553" i="6"/>
  <c r="AB1554" i="6"/>
  <c r="AB1555" i="6"/>
  <c r="AB1556" i="6"/>
  <c r="AB1557" i="6"/>
  <c r="AB1558" i="6"/>
  <c r="AB1559" i="6"/>
  <c r="AB1560" i="6"/>
  <c r="AB1561" i="6"/>
  <c r="AB1562" i="6"/>
  <c r="AB1563" i="6"/>
  <c r="AB1564" i="6"/>
  <c r="AB1565" i="6"/>
  <c r="AB1566" i="6"/>
  <c r="AB1567" i="6"/>
  <c r="AB1568" i="6"/>
  <c r="AB1569" i="6"/>
  <c r="AB1570" i="6"/>
  <c r="AB1571" i="6"/>
  <c r="AB1572" i="6"/>
  <c r="AB1573" i="6"/>
  <c r="AB1574" i="6"/>
  <c r="AB1575" i="6"/>
  <c r="AB1576" i="6"/>
  <c r="AB1577" i="6"/>
  <c r="AB1578" i="6"/>
  <c r="AB1579" i="6"/>
  <c r="AB1580" i="6"/>
  <c r="AB1581" i="6"/>
  <c r="AB1582" i="6"/>
  <c r="AB1583" i="6"/>
  <c r="AB1584" i="6"/>
  <c r="AB1585" i="6"/>
  <c r="AB1586" i="6"/>
  <c r="AB1587" i="6"/>
  <c r="AB1588" i="6"/>
  <c r="AB1589" i="6"/>
  <c r="AB1590" i="6"/>
  <c r="AB1591" i="6"/>
  <c r="AB1592" i="6"/>
  <c r="AB1593" i="6"/>
  <c r="AB1594" i="6"/>
  <c r="AB1595" i="6"/>
  <c r="AB1596" i="6"/>
  <c r="AB1597" i="6"/>
  <c r="AB1598" i="6"/>
  <c r="AB1599" i="6"/>
  <c r="AB1600" i="6"/>
  <c r="AB1601" i="6"/>
  <c r="AB1602" i="6"/>
  <c r="AB1603" i="6"/>
  <c r="AB1604" i="6"/>
  <c r="AB1605" i="6"/>
  <c r="AB1606" i="6"/>
  <c r="AB1607" i="6"/>
  <c r="AB1608" i="6"/>
  <c r="AB1609" i="6"/>
  <c r="AB1610" i="6"/>
  <c r="AB1611" i="6"/>
  <c r="AB1612" i="6"/>
  <c r="AB1613" i="6"/>
  <c r="AB1614" i="6"/>
  <c r="AB1615" i="6"/>
  <c r="AB1616" i="6"/>
  <c r="AB1617" i="6"/>
  <c r="AB1618" i="6"/>
  <c r="AB1619" i="6"/>
  <c r="AB1620" i="6"/>
  <c r="AB1621" i="6"/>
  <c r="AB1622" i="6"/>
  <c r="AB1623" i="6"/>
  <c r="AB1624" i="6"/>
  <c r="AB1625" i="6"/>
  <c r="AB1626" i="6"/>
  <c r="AB1627" i="6"/>
  <c r="AB1628" i="6"/>
  <c r="AB1629" i="6"/>
  <c r="AB1630" i="6"/>
  <c r="AB1631" i="6"/>
  <c r="AB1632" i="6"/>
  <c r="AB1633" i="6"/>
  <c r="AB1634" i="6"/>
  <c r="AB1635" i="6"/>
  <c r="AB1636" i="6"/>
  <c r="AB1637" i="6"/>
  <c r="AB1638" i="6"/>
  <c r="AB1639" i="6"/>
  <c r="AB1640" i="6"/>
  <c r="AB1641" i="6"/>
  <c r="AB1642" i="6"/>
  <c r="AB1643" i="6"/>
  <c r="AB1644" i="6"/>
  <c r="AB1645" i="6"/>
  <c r="AB1646" i="6"/>
  <c r="AB1647" i="6"/>
  <c r="AB1648" i="6"/>
  <c r="AB1649" i="6"/>
  <c r="AB1650" i="6"/>
  <c r="AB1651" i="6"/>
  <c r="AB1652" i="6"/>
  <c r="AB1653" i="6"/>
  <c r="AB1654" i="6"/>
  <c r="AB1655" i="6"/>
  <c r="AB1656" i="6"/>
  <c r="AB1657" i="6"/>
  <c r="AB1658" i="6"/>
  <c r="AB1659" i="6"/>
  <c r="AB1660" i="6"/>
  <c r="AB1661" i="6"/>
  <c r="AB1662" i="6"/>
  <c r="AB1663" i="6"/>
  <c r="AB1664" i="6"/>
  <c r="AB1665" i="6"/>
  <c r="AB1666" i="6"/>
  <c r="AB1667" i="6"/>
  <c r="AB1668" i="6"/>
  <c r="AB1669" i="6"/>
  <c r="AB1670" i="6"/>
  <c r="AB1671" i="6"/>
  <c r="AB1672" i="6"/>
  <c r="AB1673" i="6"/>
  <c r="AB1674" i="6"/>
  <c r="AB1675" i="6"/>
  <c r="AB1676" i="6"/>
  <c r="AB1677" i="6"/>
  <c r="AB1678" i="6"/>
  <c r="AB1679" i="6"/>
  <c r="AB1680" i="6"/>
  <c r="AB1681" i="6"/>
  <c r="AB1682" i="6"/>
  <c r="AB1683" i="6"/>
  <c r="AB1684" i="6"/>
  <c r="AB1685" i="6"/>
  <c r="AB1686" i="6"/>
  <c r="AB1687" i="6"/>
  <c r="AB1688" i="6"/>
  <c r="AB1689" i="6"/>
  <c r="AB1690" i="6"/>
  <c r="AB1691" i="6"/>
  <c r="AB1692" i="6"/>
  <c r="AB1693" i="6"/>
  <c r="AB1694" i="6"/>
  <c r="AB1695" i="6"/>
  <c r="AB1696" i="6"/>
  <c r="AB1697" i="6"/>
  <c r="AB1698" i="6"/>
  <c r="AB1699" i="6"/>
  <c r="AB1700" i="6"/>
  <c r="AB1701" i="6"/>
  <c r="AB1702" i="6"/>
  <c r="AB1703" i="6"/>
  <c r="AB1704" i="6"/>
  <c r="AB1705" i="6"/>
  <c r="AB1706" i="6"/>
  <c r="AB1707" i="6"/>
  <c r="AB1708" i="6"/>
  <c r="AB1709" i="6"/>
  <c r="AB1710" i="6"/>
  <c r="AB1711" i="6"/>
  <c r="AB1712" i="6"/>
  <c r="AB1713" i="6"/>
  <c r="AB1714" i="6"/>
  <c r="AB1715" i="6"/>
  <c r="AB1716" i="6"/>
  <c r="AB1717" i="6"/>
  <c r="AB1718" i="6"/>
  <c r="AB1719" i="6"/>
  <c r="AB1720" i="6"/>
  <c r="AB1721" i="6"/>
  <c r="AB1722" i="6"/>
  <c r="AB1723" i="6"/>
  <c r="AB1724" i="6"/>
  <c r="AB1725" i="6"/>
  <c r="AB1726" i="6"/>
  <c r="AB1727" i="6"/>
  <c r="AB1728" i="6"/>
  <c r="AB1729" i="6"/>
  <c r="AB1730" i="6"/>
  <c r="AB1731" i="6"/>
  <c r="AB1732" i="6"/>
  <c r="AB1733" i="6"/>
  <c r="AB1734" i="6"/>
  <c r="AB1735" i="6"/>
  <c r="AB1736" i="6"/>
  <c r="AB1737" i="6"/>
  <c r="AB1738" i="6"/>
  <c r="AB1739" i="6"/>
  <c r="AB1740" i="6"/>
  <c r="AB1741" i="6"/>
  <c r="AB1742" i="6"/>
  <c r="AB1743" i="6"/>
  <c r="AB1744" i="6"/>
  <c r="AB1745" i="6"/>
  <c r="AB1746" i="6"/>
  <c r="AB1747" i="6"/>
  <c r="AB1748" i="6"/>
  <c r="AB1749" i="6"/>
  <c r="AB1750" i="6"/>
  <c r="AB1751" i="6"/>
  <c r="AB1752" i="6"/>
  <c r="AB1753" i="6"/>
  <c r="AB1754" i="6"/>
  <c r="AB1755" i="6"/>
  <c r="AB1756" i="6"/>
  <c r="AB1757" i="6"/>
  <c r="AB1758" i="6"/>
  <c r="AB1759" i="6"/>
  <c r="AB1760" i="6"/>
  <c r="AB1761" i="6"/>
  <c r="AB1762" i="6"/>
  <c r="AB1763" i="6"/>
  <c r="AB1764" i="6"/>
  <c r="AB1765" i="6"/>
  <c r="AB1766" i="6"/>
  <c r="AB1767" i="6"/>
  <c r="AB1768" i="6"/>
  <c r="AB1769" i="6"/>
  <c r="AB1770" i="6"/>
  <c r="AB1771" i="6"/>
  <c r="AB1772" i="6"/>
  <c r="AB1773" i="6"/>
  <c r="AB1774" i="6"/>
  <c r="AB1775" i="6"/>
  <c r="AB1776" i="6"/>
  <c r="AB1777" i="6"/>
  <c r="AB1778" i="6"/>
  <c r="AB1779" i="6"/>
  <c r="AB1780" i="6"/>
  <c r="AB1781" i="6"/>
  <c r="AB1782" i="6"/>
  <c r="AB1783" i="6"/>
  <c r="AB1784" i="6"/>
  <c r="AB1785" i="6"/>
  <c r="AB1786" i="6"/>
  <c r="AB1787" i="6"/>
  <c r="AB1788" i="6"/>
  <c r="AB1789" i="6"/>
  <c r="AB1790" i="6"/>
  <c r="AB1791" i="6"/>
  <c r="AB1792" i="6"/>
  <c r="AB1793" i="6"/>
  <c r="AB1794" i="6"/>
  <c r="AB1795" i="6"/>
  <c r="AB1796" i="6"/>
  <c r="AB1797" i="6"/>
  <c r="AB1798" i="6"/>
  <c r="AB1799" i="6"/>
  <c r="AB1800" i="6"/>
  <c r="AB1801" i="6"/>
  <c r="AB1802" i="6"/>
  <c r="AB1803" i="6"/>
  <c r="AB1804" i="6"/>
  <c r="AB1805" i="6"/>
  <c r="AB1806" i="6"/>
  <c r="AB1807" i="6"/>
  <c r="AB1808" i="6"/>
  <c r="AB1809" i="6"/>
  <c r="AB1810" i="6"/>
  <c r="AB1811" i="6"/>
  <c r="AB1812" i="6"/>
  <c r="AB1813" i="6"/>
  <c r="AB1814" i="6"/>
  <c r="AB1815" i="6"/>
  <c r="AB1816" i="6"/>
  <c r="AB1817" i="6"/>
  <c r="AB1818" i="6"/>
  <c r="AB1819" i="6"/>
  <c r="AB1820" i="6"/>
  <c r="AB1821" i="6"/>
  <c r="AB1822" i="6"/>
  <c r="AB1823" i="6"/>
  <c r="AB1824" i="6"/>
  <c r="AB1825" i="6"/>
  <c r="AB1826" i="6"/>
  <c r="AB1827" i="6"/>
  <c r="AB1828" i="6"/>
  <c r="AB1829" i="6"/>
  <c r="AB1830" i="6"/>
  <c r="AB1831" i="6"/>
  <c r="AB1832" i="6"/>
  <c r="AB1833" i="6"/>
  <c r="AB1834" i="6"/>
  <c r="AB1835" i="6"/>
  <c r="AB1836" i="6"/>
  <c r="AB1837" i="6"/>
  <c r="AB1838" i="6"/>
  <c r="AB1839" i="6"/>
  <c r="AB1840" i="6"/>
  <c r="AB1841" i="6"/>
  <c r="AB1842" i="6"/>
  <c r="AB1843" i="6"/>
  <c r="AB1844" i="6"/>
  <c r="AB1845" i="6"/>
  <c r="AB1846" i="6"/>
  <c r="AB1847" i="6"/>
  <c r="AB1848" i="6"/>
  <c r="AB1849" i="6"/>
  <c r="AB1850" i="6"/>
  <c r="AB1851" i="6"/>
  <c r="AB1852" i="6"/>
  <c r="AB1853" i="6"/>
  <c r="AB1854" i="6"/>
  <c r="AB1855" i="6"/>
  <c r="AB1856" i="6"/>
  <c r="AB1857" i="6"/>
  <c r="AB1858" i="6"/>
  <c r="AB1859" i="6"/>
  <c r="AB1860" i="6"/>
  <c r="AB1861" i="6"/>
  <c r="AB1862" i="6"/>
  <c r="AB1863" i="6"/>
  <c r="AB1864" i="6"/>
  <c r="AB1865" i="6"/>
  <c r="AB1866" i="6"/>
  <c r="AB1867" i="6"/>
  <c r="AB1868" i="6"/>
  <c r="AB1869" i="6"/>
  <c r="AB1870" i="6"/>
  <c r="AB1871" i="6"/>
  <c r="AB1872" i="6"/>
  <c r="AB1873" i="6"/>
  <c r="AB1874" i="6"/>
  <c r="AB1875" i="6"/>
  <c r="AB1876" i="6"/>
  <c r="AB1877" i="6"/>
  <c r="AB1878" i="6"/>
  <c r="AB1879" i="6"/>
  <c r="AB1880" i="6"/>
  <c r="AB1881" i="6"/>
  <c r="AB1882" i="6"/>
  <c r="AB1883" i="6"/>
  <c r="AB1884" i="6"/>
  <c r="AB1885" i="6"/>
  <c r="AB1886" i="6"/>
  <c r="AB1887" i="6"/>
  <c r="AB1888" i="6"/>
  <c r="AB1889" i="6"/>
  <c r="AB1890" i="6"/>
  <c r="AB1891" i="6"/>
  <c r="AB1892" i="6"/>
  <c r="AB1893" i="6"/>
  <c r="AB1894" i="6"/>
  <c r="AB1895" i="6"/>
  <c r="AB1896" i="6"/>
  <c r="AB1897" i="6"/>
  <c r="AB1898" i="6"/>
  <c r="AB1899" i="6"/>
  <c r="AB1900" i="6"/>
  <c r="AB1901" i="6"/>
  <c r="AB1902" i="6"/>
  <c r="AB1903" i="6"/>
  <c r="AB1904" i="6"/>
  <c r="AB1905" i="6"/>
  <c r="AB1906" i="6"/>
  <c r="AB1907" i="6"/>
  <c r="AB1908" i="6"/>
  <c r="AB1909" i="6"/>
  <c r="AB1910" i="6"/>
  <c r="AB1911" i="6"/>
  <c r="AB1912" i="6"/>
  <c r="AB1913" i="6"/>
  <c r="AB1914" i="6"/>
  <c r="AB1915" i="6"/>
  <c r="AB1916" i="6"/>
  <c r="AB1917" i="6"/>
  <c r="AB1918" i="6"/>
  <c r="AB1919" i="6"/>
  <c r="AB1920" i="6"/>
  <c r="AB1921" i="6"/>
  <c r="AB1922" i="6"/>
  <c r="AB1923" i="6"/>
  <c r="AB1924" i="6"/>
  <c r="AB1925" i="6"/>
  <c r="AB1926" i="6"/>
  <c r="AB1927" i="6"/>
  <c r="AB1928" i="6"/>
  <c r="AB1929" i="6"/>
  <c r="AB1930" i="6"/>
  <c r="AB1931" i="6"/>
  <c r="AB1932" i="6"/>
  <c r="AB1933" i="6"/>
  <c r="AB1934" i="6"/>
  <c r="AB1935" i="6"/>
  <c r="AB1936" i="6"/>
  <c r="AB1937" i="6"/>
  <c r="AB1938" i="6"/>
  <c r="AB1939" i="6"/>
  <c r="AB1940" i="6"/>
  <c r="AB1941" i="6"/>
  <c r="AB1942" i="6"/>
  <c r="AB1943" i="6"/>
  <c r="AB1944" i="6"/>
  <c r="AB1945" i="6"/>
  <c r="AB1946" i="6"/>
  <c r="AB1947" i="6"/>
  <c r="AB1948" i="6"/>
  <c r="AB1949" i="6"/>
  <c r="AB1950" i="6"/>
  <c r="AB1951" i="6"/>
  <c r="AB1952" i="6"/>
  <c r="AB1953" i="6"/>
  <c r="AB1954" i="6"/>
  <c r="AB1955" i="6"/>
  <c r="AB1956" i="6"/>
  <c r="AB1957" i="6"/>
  <c r="AB1958" i="6"/>
  <c r="AB1959" i="6"/>
  <c r="AB1960" i="6"/>
  <c r="AB1961" i="6"/>
  <c r="AB1962" i="6"/>
  <c r="AB1963" i="6"/>
  <c r="AB1964" i="6"/>
  <c r="AB1965" i="6"/>
  <c r="AB1966" i="6"/>
  <c r="AB1967" i="6"/>
  <c r="AB1968" i="6"/>
  <c r="AB1969" i="6"/>
  <c r="AB1970" i="6"/>
  <c r="AB1971" i="6"/>
  <c r="AB1972" i="6"/>
  <c r="AB1973" i="6"/>
  <c r="AB1974" i="6"/>
  <c r="AB1975" i="6"/>
  <c r="AB1976" i="6"/>
  <c r="AB1977" i="6"/>
  <c r="AB1978" i="6"/>
  <c r="AB1979" i="6"/>
  <c r="AB1980" i="6"/>
  <c r="AB1981" i="6"/>
  <c r="AB1982" i="6"/>
  <c r="AB1983" i="6"/>
  <c r="AB1984" i="6"/>
  <c r="AB1985" i="6"/>
  <c r="AB1986" i="6"/>
  <c r="AB1987" i="6"/>
  <c r="AB1988" i="6"/>
  <c r="AB1989" i="6"/>
  <c r="AB1990" i="6"/>
  <c r="AB1991" i="6"/>
  <c r="AB1992" i="6"/>
  <c r="AB1993" i="6"/>
  <c r="AB1994" i="6"/>
  <c r="AB1995" i="6"/>
  <c r="AB1996" i="6"/>
  <c r="AB1997" i="6"/>
  <c r="AB1998" i="6"/>
  <c r="AB1999" i="6"/>
  <c r="AB2000" i="6"/>
  <c r="AB2001" i="6"/>
  <c r="AB2" i="6"/>
  <c r="AA3" i="6"/>
  <c r="AA4"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59" i="6"/>
  <c r="AA160" i="6"/>
  <c r="AA161" i="6"/>
  <c r="AA162" i="6"/>
  <c r="AA163" i="6"/>
  <c r="AA164" i="6"/>
  <c r="AA165" i="6"/>
  <c r="AA166" i="6"/>
  <c r="AA167" i="6"/>
  <c r="AA168" i="6"/>
  <c r="AA169" i="6"/>
  <c r="AA170" i="6"/>
  <c r="AA171" i="6"/>
  <c r="AA172" i="6"/>
  <c r="AA173" i="6"/>
  <c r="AA174" i="6"/>
  <c r="AA175" i="6"/>
  <c r="AA176" i="6"/>
  <c r="AA177" i="6"/>
  <c r="AA178" i="6"/>
  <c r="AA179" i="6"/>
  <c r="AA180" i="6"/>
  <c r="AA181" i="6"/>
  <c r="AA182" i="6"/>
  <c r="AA183" i="6"/>
  <c r="AA184" i="6"/>
  <c r="AA185" i="6"/>
  <c r="AA186" i="6"/>
  <c r="AA187" i="6"/>
  <c r="AA188" i="6"/>
  <c r="AA189" i="6"/>
  <c r="AA190" i="6"/>
  <c r="AA191" i="6"/>
  <c r="AA192" i="6"/>
  <c r="AA193" i="6"/>
  <c r="AA194" i="6"/>
  <c r="AA195" i="6"/>
  <c r="AA196" i="6"/>
  <c r="AA197" i="6"/>
  <c r="AA198" i="6"/>
  <c r="AA199" i="6"/>
  <c r="AA200" i="6"/>
  <c r="AA201" i="6"/>
  <c r="AA202" i="6"/>
  <c r="AA203" i="6"/>
  <c r="AA204" i="6"/>
  <c r="AA205" i="6"/>
  <c r="AA206" i="6"/>
  <c r="AA207" i="6"/>
  <c r="AA208" i="6"/>
  <c r="AA209" i="6"/>
  <c r="AA210" i="6"/>
  <c r="AA211" i="6"/>
  <c r="AA212" i="6"/>
  <c r="AA213" i="6"/>
  <c r="AA214" i="6"/>
  <c r="AA215" i="6"/>
  <c r="AA216" i="6"/>
  <c r="AA217" i="6"/>
  <c r="AA218" i="6"/>
  <c r="AA219" i="6"/>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AA299" i="6"/>
  <c r="AA300" i="6"/>
  <c r="AA301" i="6"/>
  <c r="AA302" i="6"/>
  <c r="AA303" i="6"/>
  <c r="AA304" i="6"/>
  <c r="AA305" i="6"/>
  <c r="AA306" i="6"/>
  <c r="AA307" i="6"/>
  <c r="AA308" i="6"/>
  <c r="AA309" i="6"/>
  <c r="AA310" i="6"/>
  <c r="AA311" i="6"/>
  <c r="AA312" i="6"/>
  <c r="AA313" i="6"/>
  <c r="AA314" i="6"/>
  <c r="AA315" i="6"/>
  <c r="AA316" i="6"/>
  <c r="AA317" i="6"/>
  <c r="AA318" i="6"/>
  <c r="AA319" i="6"/>
  <c r="AA320" i="6"/>
  <c r="AA321" i="6"/>
  <c r="AA322" i="6"/>
  <c r="AA323" i="6"/>
  <c r="AA324" i="6"/>
  <c r="AA325" i="6"/>
  <c r="AA326" i="6"/>
  <c r="AA327" i="6"/>
  <c r="AA328" i="6"/>
  <c r="AA329" i="6"/>
  <c r="AA330" i="6"/>
  <c r="AA331" i="6"/>
  <c r="AA332" i="6"/>
  <c r="AA333" i="6"/>
  <c r="AA334" i="6"/>
  <c r="AA335" i="6"/>
  <c r="AA336" i="6"/>
  <c r="AA337" i="6"/>
  <c r="AA338" i="6"/>
  <c r="AA339" i="6"/>
  <c r="AA340" i="6"/>
  <c r="AA341" i="6"/>
  <c r="AA342" i="6"/>
  <c r="AA343" i="6"/>
  <c r="AA344" i="6"/>
  <c r="AA345" i="6"/>
  <c r="AA346" i="6"/>
  <c r="AA347" i="6"/>
  <c r="AA348" i="6"/>
  <c r="AA349" i="6"/>
  <c r="AA350" i="6"/>
  <c r="AA351" i="6"/>
  <c r="AA352" i="6"/>
  <c r="AA353" i="6"/>
  <c r="AA354" i="6"/>
  <c r="AA355" i="6"/>
  <c r="AA356" i="6"/>
  <c r="AA357" i="6"/>
  <c r="AA358" i="6"/>
  <c r="AA359" i="6"/>
  <c r="AA360" i="6"/>
  <c r="AA361" i="6"/>
  <c r="AA362" i="6"/>
  <c r="AA363" i="6"/>
  <c r="AA364" i="6"/>
  <c r="AA365" i="6"/>
  <c r="AA366" i="6"/>
  <c r="AA367" i="6"/>
  <c r="AA368" i="6"/>
  <c r="AA369" i="6"/>
  <c r="AA370" i="6"/>
  <c r="AA371" i="6"/>
  <c r="AA372" i="6"/>
  <c r="AA373" i="6"/>
  <c r="AA374" i="6"/>
  <c r="AA375" i="6"/>
  <c r="AA376" i="6"/>
  <c r="AA377" i="6"/>
  <c r="AA378" i="6"/>
  <c r="AA379" i="6"/>
  <c r="AA380" i="6"/>
  <c r="AA381" i="6"/>
  <c r="AA382" i="6"/>
  <c r="AA383" i="6"/>
  <c r="AA384" i="6"/>
  <c r="AA385" i="6"/>
  <c r="AA386" i="6"/>
  <c r="AA387" i="6"/>
  <c r="AA388" i="6"/>
  <c r="AA389" i="6"/>
  <c r="AA390" i="6"/>
  <c r="AA391" i="6"/>
  <c r="AA392" i="6"/>
  <c r="AA393" i="6"/>
  <c r="AA394" i="6"/>
  <c r="AA395" i="6"/>
  <c r="AA396" i="6"/>
  <c r="AA397" i="6"/>
  <c r="AA398" i="6"/>
  <c r="AA399" i="6"/>
  <c r="AA400" i="6"/>
  <c r="AA401" i="6"/>
  <c r="AA402" i="6"/>
  <c r="AA403" i="6"/>
  <c r="AA404" i="6"/>
  <c r="AA405" i="6"/>
  <c r="AA406" i="6"/>
  <c r="AA407" i="6"/>
  <c r="AA408" i="6"/>
  <c r="AA409" i="6"/>
  <c r="AA410" i="6"/>
  <c r="AA411" i="6"/>
  <c r="AA412" i="6"/>
  <c r="AA413" i="6"/>
  <c r="AA414" i="6"/>
  <c r="AA415" i="6"/>
  <c r="AA416" i="6"/>
  <c r="AA417" i="6"/>
  <c r="AA418" i="6"/>
  <c r="AA419" i="6"/>
  <c r="AA420" i="6"/>
  <c r="AA421" i="6"/>
  <c r="AA422" i="6"/>
  <c r="AA423" i="6"/>
  <c r="AA424" i="6"/>
  <c r="AA425" i="6"/>
  <c r="AA426" i="6"/>
  <c r="AA427" i="6"/>
  <c r="AA428" i="6"/>
  <c r="AA429" i="6"/>
  <c r="AA430" i="6"/>
  <c r="AA431" i="6"/>
  <c r="AA432" i="6"/>
  <c r="AA433" i="6"/>
  <c r="AA434" i="6"/>
  <c r="AA435" i="6"/>
  <c r="AA436" i="6"/>
  <c r="AA437" i="6"/>
  <c r="AA438" i="6"/>
  <c r="AA439" i="6"/>
  <c r="AA440" i="6"/>
  <c r="AA441" i="6"/>
  <c r="AA442" i="6"/>
  <c r="AA443" i="6"/>
  <c r="AA444" i="6"/>
  <c r="AA445" i="6"/>
  <c r="AA446" i="6"/>
  <c r="AA447" i="6"/>
  <c r="AA448" i="6"/>
  <c r="AA449" i="6"/>
  <c r="AA450" i="6"/>
  <c r="AA451" i="6"/>
  <c r="AA452" i="6"/>
  <c r="AA453" i="6"/>
  <c r="AA454" i="6"/>
  <c r="AA455" i="6"/>
  <c r="AA456" i="6"/>
  <c r="AA457" i="6"/>
  <c r="AA458" i="6"/>
  <c r="AA459" i="6"/>
  <c r="AA460" i="6"/>
  <c r="AA461" i="6"/>
  <c r="AA462" i="6"/>
  <c r="AA463" i="6"/>
  <c r="AA464" i="6"/>
  <c r="AA465" i="6"/>
  <c r="AA466" i="6"/>
  <c r="AA467" i="6"/>
  <c r="AA468" i="6"/>
  <c r="AA469" i="6"/>
  <c r="AA470" i="6"/>
  <c r="AA471" i="6"/>
  <c r="AA472" i="6"/>
  <c r="AA473" i="6"/>
  <c r="AA474" i="6"/>
  <c r="AA475" i="6"/>
  <c r="AA476" i="6"/>
  <c r="AA477" i="6"/>
  <c r="AA478" i="6"/>
  <c r="AA479" i="6"/>
  <c r="AA480" i="6"/>
  <c r="AA481" i="6"/>
  <c r="AA482" i="6"/>
  <c r="AA483" i="6"/>
  <c r="AA484" i="6"/>
  <c r="AA485" i="6"/>
  <c r="AA486" i="6"/>
  <c r="AA487" i="6"/>
  <c r="AA488" i="6"/>
  <c r="AA489" i="6"/>
  <c r="AA490" i="6"/>
  <c r="AA491" i="6"/>
  <c r="AA492" i="6"/>
  <c r="AA493" i="6"/>
  <c r="AA494" i="6"/>
  <c r="AA495" i="6"/>
  <c r="AA496" i="6"/>
  <c r="AA497" i="6"/>
  <c r="AA498" i="6"/>
  <c r="AA499" i="6"/>
  <c r="AA500" i="6"/>
  <c r="AA501" i="6"/>
  <c r="AA502" i="6"/>
  <c r="AA503" i="6"/>
  <c r="AA504" i="6"/>
  <c r="AA505" i="6"/>
  <c r="AA506" i="6"/>
  <c r="AA507" i="6"/>
  <c r="AA508" i="6"/>
  <c r="AA509" i="6"/>
  <c r="AA510" i="6"/>
  <c r="AA511" i="6"/>
  <c r="AA512" i="6"/>
  <c r="AA513" i="6"/>
  <c r="AA514" i="6"/>
  <c r="AA515" i="6"/>
  <c r="AA516" i="6"/>
  <c r="AA517" i="6"/>
  <c r="AA518" i="6"/>
  <c r="AA519" i="6"/>
  <c r="AA520" i="6"/>
  <c r="AA521" i="6"/>
  <c r="AA522" i="6"/>
  <c r="AA523" i="6"/>
  <c r="AA524" i="6"/>
  <c r="AA525" i="6"/>
  <c r="AA526" i="6"/>
  <c r="AA527" i="6"/>
  <c r="AA528" i="6"/>
  <c r="AA529" i="6"/>
  <c r="AA530" i="6"/>
  <c r="AA531" i="6"/>
  <c r="AA532" i="6"/>
  <c r="AA533" i="6"/>
  <c r="AA534" i="6"/>
  <c r="AA535" i="6"/>
  <c r="AA536" i="6"/>
  <c r="AA537" i="6"/>
  <c r="AA538" i="6"/>
  <c r="AA539" i="6"/>
  <c r="AA540" i="6"/>
  <c r="AA541" i="6"/>
  <c r="AA542" i="6"/>
  <c r="AA543" i="6"/>
  <c r="AA544" i="6"/>
  <c r="AA545" i="6"/>
  <c r="AA546" i="6"/>
  <c r="AA547" i="6"/>
  <c r="AA548" i="6"/>
  <c r="AA549" i="6"/>
  <c r="AA550" i="6"/>
  <c r="AA551" i="6"/>
  <c r="AA552" i="6"/>
  <c r="AA553" i="6"/>
  <c r="AA554" i="6"/>
  <c r="AA555" i="6"/>
  <c r="AA556" i="6"/>
  <c r="AA557" i="6"/>
  <c r="AA558" i="6"/>
  <c r="AA559" i="6"/>
  <c r="AA560" i="6"/>
  <c r="AA561" i="6"/>
  <c r="AA562" i="6"/>
  <c r="AA563" i="6"/>
  <c r="AA564" i="6"/>
  <c r="AA565" i="6"/>
  <c r="AA566" i="6"/>
  <c r="AA567" i="6"/>
  <c r="AA568" i="6"/>
  <c r="AA569" i="6"/>
  <c r="AA570" i="6"/>
  <c r="AA571" i="6"/>
  <c r="AA572" i="6"/>
  <c r="AA573" i="6"/>
  <c r="AA574" i="6"/>
  <c r="AA575" i="6"/>
  <c r="AA576" i="6"/>
  <c r="AA577" i="6"/>
  <c r="AA578" i="6"/>
  <c r="AA579" i="6"/>
  <c r="AA580" i="6"/>
  <c r="AA581" i="6"/>
  <c r="AA582" i="6"/>
  <c r="AA583" i="6"/>
  <c r="AA584" i="6"/>
  <c r="AA585" i="6"/>
  <c r="AA586" i="6"/>
  <c r="AA587" i="6"/>
  <c r="AA588" i="6"/>
  <c r="AA589" i="6"/>
  <c r="AA590" i="6"/>
  <c r="AA591" i="6"/>
  <c r="AA592" i="6"/>
  <c r="AA593" i="6"/>
  <c r="AA594" i="6"/>
  <c r="AA595" i="6"/>
  <c r="AA596" i="6"/>
  <c r="AA597" i="6"/>
  <c r="AA598" i="6"/>
  <c r="AA599" i="6"/>
  <c r="AA600" i="6"/>
  <c r="AA601" i="6"/>
  <c r="AA602" i="6"/>
  <c r="AA603" i="6"/>
  <c r="AA604" i="6"/>
  <c r="AA605" i="6"/>
  <c r="AA606" i="6"/>
  <c r="AA607" i="6"/>
  <c r="AA608" i="6"/>
  <c r="AA609" i="6"/>
  <c r="AA610" i="6"/>
  <c r="AA611" i="6"/>
  <c r="AA612" i="6"/>
  <c r="AA613" i="6"/>
  <c r="AA614" i="6"/>
  <c r="AA615" i="6"/>
  <c r="AA616" i="6"/>
  <c r="AA617" i="6"/>
  <c r="AA618" i="6"/>
  <c r="AA619" i="6"/>
  <c r="AA620" i="6"/>
  <c r="AA621" i="6"/>
  <c r="AA622" i="6"/>
  <c r="AA623" i="6"/>
  <c r="AA624" i="6"/>
  <c r="AA625" i="6"/>
  <c r="AA626" i="6"/>
  <c r="AA627" i="6"/>
  <c r="AA628" i="6"/>
  <c r="AA629" i="6"/>
  <c r="AA630" i="6"/>
  <c r="AA631" i="6"/>
  <c r="AA632" i="6"/>
  <c r="AA633" i="6"/>
  <c r="AA634" i="6"/>
  <c r="AA635" i="6"/>
  <c r="AA636" i="6"/>
  <c r="AA637" i="6"/>
  <c r="AA638" i="6"/>
  <c r="AA639" i="6"/>
  <c r="AA640" i="6"/>
  <c r="AA641" i="6"/>
  <c r="AA642" i="6"/>
  <c r="AA643" i="6"/>
  <c r="AA644" i="6"/>
  <c r="AA645" i="6"/>
  <c r="AA646" i="6"/>
  <c r="AA647" i="6"/>
  <c r="AA648" i="6"/>
  <c r="AA649" i="6"/>
  <c r="AA650" i="6"/>
  <c r="AA651" i="6"/>
  <c r="AA652" i="6"/>
  <c r="AA653" i="6"/>
  <c r="AA654" i="6"/>
  <c r="AA655" i="6"/>
  <c r="AA656" i="6"/>
  <c r="AA657" i="6"/>
  <c r="AA658" i="6"/>
  <c r="AA659" i="6"/>
  <c r="AA660" i="6"/>
  <c r="AA661" i="6"/>
  <c r="AA662" i="6"/>
  <c r="AA663" i="6"/>
  <c r="AA664" i="6"/>
  <c r="AA665" i="6"/>
  <c r="AA666" i="6"/>
  <c r="AA667" i="6"/>
  <c r="AA668" i="6"/>
  <c r="AA669" i="6"/>
  <c r="AA670" i="6"/>
  <c r="AA671" i="6"/>
  <c r="AA672" i="6"/>
  <c r="AA673" i="6"/>
  <c r="AA674" i="6"/>
  <c r="AA675" i="6"/>
  <c r="AA676" i="6"/>
  <c r="AA677" i="6"/>
  <c r="AA678" i="6"/>
  <c r="AA679" i="6"/>
  <c r="AA680" i="6"/>
  <c r="AA681" i="6"/>
  <c r="AA682" i="6"/>
  <c r="AA683" i="6"/>
  <c r="AA684" i="6"/>
  <c r="AA685" i="6"/>
  <c r="AA686" i="6"/>
  <c r="AA687" i="6"/>
  <c r="AA688" i="6"/>
  <c r="AA689" i="6"/>
  <c r="AA690" i="6"/>
  <c r="AA691" i="6"/>
  <c r="AA692" i="6"/>
  <c r="AA693" i="6"/>
  <c r="AA694" i="6"/>
  <c r="AA695" i="6"/>
  <c r="AA696" i="6"/>
  <c r="AA697" i="6"/>
  <c r="AA698" i="6"/>
  <c r="AA699" i="6"/>
  <c r="AA700" i="6"/>
  <c r="AA701" i="6"/>
  <c r="AA702" i="6"/>
  <c r="AA703" i="6"/>
  <c r="AA704" i="6"/>
  <c r="AA705" i="6"/>
  <c r="AA706" i="6"/>
  <c r="AA707" i="6"/>
  <c r="AA708" i="6"/>
  <c r="AA709" i="6"/>
  <c r="AA710" i="6"/>
  <c r="AA711" i="6"/>
  <c r="AA712" i="6"/>
  <c r="AA713" i="6"/>
  <c r="AA714" i="6"/>
  <c r="AA715" i="6"/>
  <c r="AA716" i="6"/>
  <c r="AA717" i="6"/>
  <c r="AA718" i="6"/>
  <c r="AA719" i="6"/>
  <c r="AA720" i="6"/>
  <c r="AA721" i="6"/>
  <c r="AA722" i="6"/>
  <c r="AA723" i="6"/>
  <c r="AA724" i="6"/>
  <c r="AA725" i="6"/>
  <c r="AA726" i="6"/>
  <c r="AA727" i="6"/>
  <c r="AA728" i="6"/>
  <c r="AA729" i="6"/>
  <c r="AA730" i="6"/>
  <c r="AA731" i="6"/>
  <c r="AA732" i="6"/>
  <c r="AA733" i="6"/>
  <c r="AA734" i="6"/>
  <c r="AA735" i="6"/>
  <c r="AA736" i="6"/>
  <c r="AA737" i="6"/>
  <c r="AA738" i="6"/>
  <c r="AA739" i="6"/>
  <c r="AA740" i="6"/>
  <c r="AA741" i="6"/>
  <c r="AA742" i="6"/>
  <c r="AA743" i="6"/>
  <c r="AA744" i="6"/>
  <c r="AA745" i="6"/>
  <c r="AA746" i="6"/>
  <c r="AA747" i="6"/>
  <c r="AA748" i="6"/>
  <c r="AA749" i="6"/>
  <c r="AA750" i="6"/>
  <c r="AA751" i="6"/>
  <c r="AA752" i="6"/>
  <c r="AA753" i="6"/>
  <c r="AA754" i="6"/>
  <c r="AA755" i="6"/>
  <c r="AA756" i="6"/>
  <c r="AA757" i="6"/>
  <c r="AA758" i="6"/>
  <c r="AA759" i="6"/>
  <c r="AA760" i="6"/>
  <c r="AA761" i="6"/>
  <c r="AA762" i="6"/>
  <c r="AA763" i="6"/>
  <c r="AA764" i="6"/>
  <c r="AA765" i="6"/>
  <c r="AA766" i="6"/>
  <c r="AA767" i="6"/>
  <c r="AA768" i="6"/>
  <c r="AA769" i="6"/>
  <c r="AA770" i="6"/>
  <c r="AA771" i="6"/>
  <c r="AA772" i="6"/>
  <c r="AA773" i="6"/>
  <c r="AA774" i="6"/>
  <c r="AA775" i="6"/>
  <c r="AA776" i="6"/>
  <c r="AA777" i="6"/>
  <c r="AA778" i="6"/>
  <c r="AA779" i="6"/>
  <c r="AA780" i="6"/>
  <c r="AA781" i="6"/>
  <c r="AA782" i="6"/>
  <c r="AA783" i="6"/>
  <c r="AA784" i="6"/>
  <c r="AA785" i="6"/>
  <c r="AA786" i="6"/>
  <c r="AA787" i="6"/>
  <c r="AA788" i="6"/>
  <c r="AA789" i="6"/>
  <c r="AA790" i="6"/>
  <c r="AA791" i="6"/>
  <c r="AA792" i="6"/>
  <c r="AA793" i="6"/>
  <c r="AA794" i="6"/>
  <c r="AA795" i="6"/>
  <c r="AA796" i="6"/>
  <c r="AA797" i="6"/>
  <c r="AA798" i="6"/>
  <c r="AA799" i="6"/>
  <c r="AA800" i="6"/>
  <c r="AA801" i="6"/>
  <c r="AA802" i="6"/>
  <c r="AA803" i="6"/>
  <c r="AA804" i="6"/>
  <c r="AA805" i="6"/>
  <c r="AA806" i="6"/>
  <c r="AA807" i="6"/>
  <c r="AA808" i="6"/>
  <c r="AA809" i="6"/>
  <c r="AA810" i="6"/>
  <c r="AA811" i="6"/>
  <c r="AA812" i="6"/>
  <c r="AA813" i="6"/>
  <c r="AA814" i="6"/>
  <c r="AA815" i="6"/>
  <c r="AA816" i="6"/>
  <c r="AA817" i="6"/>
  <c r="AA818" i="6"/>
  <c r="AA819" i="6"/>
  <c r="AA820" i="6"/>
  <c r="AA821" i="6"/>
  <c r="AA822" i="6"/>
  <c r="AA823" i="6"/>
  <c r="AA824" i="6"/>
  <c r="AA825" i="6"/>
  <c r="AA826" i="6"/>
  <c r="AA827" i="6"/>
  <c r="AA828" i="6"/>
  <c r="AA829" i="6"/>
  <c r="AA830" i="6"/>
  <c r="AA831" i="6"/>
  <c r="AA832" i="6"/>
  <c r="AA833" i="6"/>
  <c r="AA834" i="6"/>
  <c r="AA835" i="6"/>
  <c r="AA836" i="6"/>
  <c r="AA837" i="6"/>
  <c r="AA838" i="6"/>
  <c r="AA839" i="6"/>
  <c r="AA840" i="6"/>
  <c r="AA841" i="6"/>
  <c r="AA842" i="6"/>
  <c r="AA843" i="6"/>
  <c r="AA844" i="6"/>
  <c r="AA845" i="6"/>
  <c r="AA846" i="6"/>
  <c r="AA847" i="6"/>
  <c r="AA848" i="6"/>
  <c r="AA849" i="6"/>
  <c r="AA850" i="6"/>
  <c r="AA851" i="6"/>
  <c r="AA852" i="6"/>
  <c r="AA853" i="6"/>
  <c r="AA854" i="6"/>
  <c r="AA855" i="6"/>
  <c r="AA856" i="6"/>
  <c r="AA857" i="6"/>
  <c r="AA858" i="6"/>
  <c r="AA859" i="6"/>
  <c r="AA860" i="6"/>
  <c r="AA861" i="6"/>
  <c r="AA862" i="6"/>
  <c r="AA863" i="6"/>
  <c r="AA864" i="6"/>
  <c r="AA865" i="6"/>
  <c r="AA866" i="6"/>
  <c r="AA867" i="6"/>
  <c r="AA868" i="6"/>
  <c r="AA869" i="6"/>
  <c r="AA870" i="6"/>
  <c r="AA871" i="6"/>
  <c r="AA872" i="6"/>
  <c r="AA873" i="6"/>
  <c r="AA874" i="6"/>
  <c r="AA875" i="6"/>
  <c r="AA876" i="6"/>
  <c r="AA877" i="6"/>
  <c r="AA878" i="6"/>
  <c r="AA879" i="6"/>
  <c r="AA880" i="6"/>
  <c r="AA881" i="6"/>
  <c r="AA882" i="6"/>
  <c r="AA883" i="6"/>
  <c r="AA884" i="6"/>
  <c r="AA885" i="6"/>
  <c r="AA886" i="6"/>
  <c r="AA887" i="6"/>
  <c r="AA888" i="6"/>
  <c r="AA889" i="6"/>
  <c r="AA890" i="6"/>
  <c r="AA891" i="6"/>
  <c r="AA892" i="6"/>
  <c r="AA893" i="6"/>
  <c r="AA894" i="6"/>
  <c r="AA895" i="6"/>
  <c r="AA896" i="6"/>
  <c r="AA897" i="6"/>
  <c r="AA898" i="6"/>
  <c r="AA899" i="6"/>
  <c r="AA900" i="6"/>
  <c r="AA901" i="6"/>
  <c r="AA902" i="6"/>
  <c r="AA903" i="6"/>
  <c r="AA904" i="6"/>
  <c r="AA905" i="6"/>
  <c r="AA906" i="6"/>
  <c r="AA907" i="6"/>
  <c r="AA908" i="6"/>
  <c r="AA909" i="6"/>
  <c r="AA910" i="6"/>
  <c r="AA911" i="6"/>
  <c r="AA912" i="6"/>
  <c r="AA913" i="6"/>
  <c r="AA914" i="6"/>
  <c r="AA915" i="6"/>
  <c r="AA916" i="6"/>
  <c r="AA917" i="6"/>
  <c r="AA918" i="6"/>
  <c r="AA919" i="6"/>
  <c r="AA920" i="6"/>
  <c r="AA921" i="6"/>
  <c r="AA922" i="6"/>
  <c r="AA923" i="6"/>
  <c r="AA924" i="6"/>
  <c r="AA925" i="6"/>
  <c r="AA926" i="6"/>
  <c r="AA927" i="6"/>
  <c r="AA928" i="6"/>
  <c r="AA929" i="6"/>
  <c r="AA930" i="6"/>
  <c r="AA931" i="6"/>
  <c r="AA932" i="6"/>
  <c r="AA933" i="6"/>
  <c r="AA934" i="6"/>
  <c r="AA935" i="6"/>
  <c r="AA936" i="6"/>
  <c r="AA937" i="6"/>
  <c r="AA938" i="6"/>
  <c r="AA939" i="6"/>
  <c r="AA940" i="6"/>
  <c r="AA941" i="6"/>
  <c r="AA942" i="6"/>
  <c r="AA943" i="6"/>
  <c r="AA944" i="6"/>
  <c r="AA945" i="6"/>
  <c r="AA946" i="6"/>
  <c r="AA947" i="6"/>
  <c r="AA948" i="6"/>
  <c r="AA949" i="6"/>
  <c r="AA950" i="6"/>
  <c r="AA951" i="6"/>
  <c r="AA952" i="6"/>
  <c r="AA953" i="6"/>
  <c r="AA954" i="6"/>
  <c r="AA955" i="6"/>
  <c r="AA956" i="6"/>
  <c r="AA957" i="6"/>
  <c r="AA958" i="6"/>
  <c r="AA959" i="6"/>
  <c r="AA960" i="6"/>
  <c r="AA961" i="6"/>
  <c r="AA962" i="6"/>
  <c r="AA963" i="6"/>
  <c r="AA964" i="6"/>
  <c r="AA965" i="6"/>
  <c r="AA966" i="6"/>
  <c r="AA967" i="6"/>
  <c r="AA968" i="6"/>
  <c r="AA969" i="6"/>
  <c r="AA970" i="6"/>
  <c r="AA971" i="6"/>
  <c r="AA972" i="6"/>
  <c r="AA973" i="6"/>
  <c r="AA974" i="6"/>
  <c r="AA975" i="6"/>
  <c r="AA976" i="6"/>
  <c r="AA977" i="6"/>
  <c r="AA978" i="6"/>
  <c r="AA979" i="6"/>
  <c r="AA980" i="6"/>
  <c r="AA981" i="6"/>
  <c r="AA982" i="6"/>
  <c r="AA983" i="6"/>
  <c r="AA984" i="6"/>
  <c r="AA985" i="6"/>
  <c r="AA986" i="6"/>
  <c r="AA987" i="6"/>
  <c r="AA988" i="6"/>
  <c r="AA989" i="6"/>
  <c r="AA990" i="6"/>
  <c r="AA991" i="6"/>
  <c r="AA992" i="6"/>
  <c r="AA993" i="6"/>
  <c r="AA994" i="6"/>
  <c r="AA995" i="6"/>
  <c r="AA996" i="6"/>
  <c r="AA997" i="6"/>
  <c r="AA998" i="6"/>
  <c r="AA999" i="6"/>
  <c r="AA1000" i="6"/>
  <c r="AA1001" i="6"/>
  <c r="AA1002" i="6"/>
  <c r="AA1003" i="6"/>
  <c r="AA1004" i="6"/>
  <c r="AA1005" i="6"/>
  <c r="AA1006" i="6"/>
  <c r="AA1007" i="6"/>
  <c r="AA1008" i="6"/>
  <c r="AA1009" i="6"/>
  <c r="AA1010" i="6"/>
  <c r="AA1011" i="6"/>
  <c r="AA1012" i="6"/>
  <c r="AA1013" i="6"/>
  <c r="AA1014" i="6"/>
  <c r="AA1015" i="6"/>
  <c r="AA1016" i="6"/>
  <c r="AA1017" i="6"/>
  <c r="AA1018" i="6"/>
  <c r="AA1019" i="6"/>
  <c r="AA1020" i="6"/>
  <c r="AA1021" i="6"/>
  <c r="AA1022" i="6"/>
  <c r="AA1023" i="6"/>
  <c r="AA1024" i="6"/>
  <c r="AA1025" i="6"/>
  <c r="AA1026" i="6"/>
  <c r="AA1027" i="6"/>
  <c r="AA1028" i="6"/>
  <c r="AA1029" i="6"/>
  <c r="AA1030" i="6"/>
  <c r="AA1031" i="6"/>
  <c r="AA1032" i="6"/>
  <c r="AA1033" i="6"/>
  <c r="AA1034" i="6"/>
  <c r="AA1035" i="6"/>
  <c r="AA1036" i="6"/>
  <c r="AA1037" i="6"/>
  <c r="AA1038" i="6"/>
  <c r="AA1039" i="6"/>
  <c r="AA1040" i="6"/>
  <c r="AA1041" i="6"/>
  <c r="AA1042" i="6"/>
  <c r="AA1043" i="6"/>
  <c r="AA1044" i="6"/>
  <c r="AA1045" i="6"/>
  <c r="AA1046" i="6"/>
  <c r="AA1047" i="6"/>
  <c r="AA1048" i="6"/>
  <c r="AA1049" i="6"/>
  <c r="AA1050" i="6"/>
  <c r="AA1051" i="6"/>
  <c r="AA1052" i="6"/>
  <c r="AA1053" i="6"/>
  <c r="AA1054" i="6"/>
  <c r="AA1055" i="6"/>
  <c r="AA1056" i="6"/>
  <c r="AA1057" i="6"/>
  <c r="AA1058" i="6"/>
  <c r="AA1059" i="6"/>
  <c r="AA1060" i="6"/>
  <c r="AA1061" i="6"/>
  <c r="AA1062" i="6"/>
  <c r="AA1063" i="6"/>
  <c r="AA1064" i="6"/>
  <c r="AA1065" i="6"/>
  <c r="AA1066" i="6"/>
  <c r="AA1067" i="6"/>
  <c r="AA1068" i="6"/>
  <c r="AA1069" i="6"/>
  <c r="AA1070" i="6"/>
  <c r="AA1071" i="6"/>
  <c r="AA1072" i="6"/>
  <c r="AA1073" i="6"/>
  <c r="AA1074" i="6"/>
  <c r="AA1075" i="6"/>
  <c r="AA1076" i="6"/>
  <c r="AA1077" i="6"/>
  <c r="AA1078" i="6"/>
  <c r="AA1079" i="6"/>
  <c r="AA1080" i="6"/>
  <c r="AA1081" i="6"/>
  <c r="AA1082" i="6"/>
  <c r="AA1083" i="6"/>
  <c r="AA1084" i="6"/>
  <c r="AA1085" i="6"/>
  <c r="AA1086" i="6"/>
  <c r="AA1087" i="6"/>
  <c r="AA1088" i="6"/>
  <c r="AA1089" i="6"/>
  <c r="AA1090" i="6"/>
  <c r="AA1091" i="6"/>
  <c r="AA1092" i="6"/>
  <c r="AA1093" i="6"/>
  <c r="AA1094" i="6"/>
  <c r="AA1095" i="6"/>
  <c r="AA1096" i="6"/>
  <c r="AA1097" i="6"/>
  <c r="AA1098" i="6"/>
  <c r="AA1099" i="6"/>
  <c r="AA1100" i="6"/>
  <c r="AA1101" i="6"/>
  <c r="AA1102" i="6"/>
  <c r="AA1103" i="6"/>
  <c r="AA1104" i="6"/>
  <c r="AA1105" i="6"/>
  <c r="AA1106" i="6"/>
  <c r="AA1107" i="6"/>
  <c r="AA1108" i="6"/>
  <c r="AA1109" i="6"/>
  <c r="AA1110" i="6"/>
  <c r="AA1111" i="6"/>
  <c r="AA1112" i="6"/>
  <c r="AA1113" i="6"/>
  <c r="AA1114" i="6"/>
  <c r="AA1115" i="6"/>
  <c r="AA1116" i="6"/>
  <c r="AA1117" i="6"/>
  <c r="AA1118" i="6"/>
  <c r="AA1119" i="6"/>
  <c r="AA1120" i="6"/>
  <c r="AA1121" i="6"/>
  <c r="AA1122" i="6"/>
  <c r="AA1123" i="6"/>
  <c r="AA1124" i="6"/>
  <c r="AA1125" i="6"/>
  <c r="AA1126" i="6"/>
  <c r="AA1127" i="6"/>
  <c r="AA1128" i="6"/>
  <c r="AA1129" i="6"/>
  <c r="AA1130" i="6"/>
  <c r="AA1131" i="6"/>
  <c r="AA1132" i="6"/>
  <c r="AA1133" i="6"/>
  <c r="AA1134" i="6"/>
  <c r="AA1135" i="6"/>
  <c r="AA1136" i="6"/>
  <c r="AA1137" i="6"/>
  <c r="AA1138" i="6"/>
  <c r="AA1139" i="6"/>
  <c r="AA1140" i="6"/>
  <c r="AA1141" i="6"/>
  <c r="AA1142" i="6"/>
  <c r="AA1143" i="6"/>
  <c r="AA1144" i="6"/>
  <c r="AA1145" i="6"/>
  <c r="AA1146" i="6"/>
  <c r="AA1147" i="6"/>
  <c r="AA1148" i="6"/>
  <c r="AA1149" i="6"/>
  <c r="AA1150" i="6"/>
  <c r="AA1151" i="6"/>
  <c r="AA1152" i="6"/>
  <c r="AA1153" i="6"/>
  <c r="AA1154" i="6"/>
  <c r="AA1155" i="6"/>
  <c r="AA1156" i="6"/>
  <c r="AA1157" i="6"/>
  <c r="AA1158" i="6"/>
  <c r="AA1159" i="6"/>
  <c r="AA1160" i="6"/>
  <c r="AA1161" i="6"/>
  <c r="AA1162" i="6"/>
  <c r="AA1163" i="6"/>
  <c r="AA1164" i="6"/>
  <c r="AA1165" i="6"/>
  <c r="AA1166" i="6"/>
  <c r="AA1167" i="6"/>
  <c r="AA1168" i="6"/>
  <c r="AA1169" i="6"/>
  <c r="AA1170" i="6"/>
  <c r="AA1171" i="6"/>
  <c r="AA1172" i="6"/>
  <c r="AA1173" i="6"/>
  <c r="AA1174" i="6"/>
  <c r="AA1175" i="6"/>
  <c r="AA1176" i="6"/>
  <c r="AA1177" i="6"/>
  <c r="AA1178" i="6"/>
  <c r="AA1179" i="6"/>
  <c r="AA1180" i="6"/>
  <c r="AA1181" i="6"/>
  <c r="AA1182" i="6"/>
  <c r="AA1183" i="6"/>
  <c r="AA1184" i="6"/>
  <c r="AA1185" i="6"/>
  <c r="AA1186" i="6"/>
  <c r="AA1187" i="6"/>
  <c r="AA1188" i="6"/>
  <c r="AA1189" i="6"/>
  <c r="AA1190" i="6"/>
  <c r="AA1191" i="6"/>
  <c r="AA1192" i="6"/>
  <c r="AA1193" i="6"/>
  <c r="AA1194" i="6"/>
  <c r="AA1195" i="6"/>
  <c r="AA1196" i="6"/>
  <c r="AA1197" i="6"/>
  <c r="AA1198" i="6"/>
  <c r="AA1199" i="6"/>
  <c r="AA1200" i="6"/>
  <c r="AA1201" i="6"/>
  <c r="AA1202" i="6"/>
  <c r="AA1203" i="6"/>
  <c r="AA1204" i="6"/>
  <c r="AA1205" i="6"/>
  <c r="AA1206" i="6"/>
  <c r="AA1207" i="6"/>
  <c r="AA1208" i="6"/>
  <c r="AA1209" i="6"/>
  <c r="AA1210" i="6"/>
  <c r="AA1211" i="6"/>
  <c r="AA1212" i="6"/>
  <c r="AA1213" i="6"/>
  <c r="AA1214" i="6"/>
  <c r="AA1215" i="6"/>
  <c r="AA1216" i="6"/>
  <c r="AA1217" i="6"/>
  <c r="AA1218" i="6"/>
  <c r="AA1219" i="6"/>
  <c r="AA1220" i="6"/>
  <c r="AA1221" i="6"/>
  <c r="AA1222" i="6"/>
  <c r="AA1223" i="6"/>
  <c r="AA1224" i="6"/>
  <c r="AA1225" i="6"/>
  <c r="AA1226" i="6"/>
  <c r="AA1227" i="6"/>
  <c r="AA1228" i="6"/>
  <c r="AA1229" i="6"/>
  <c r="AA1230" i="6"/>
  <c r="AA1231" i="6"/>
  <c r="AA1232" i="6"/>
  <c r="AA1233" i="6"/>
  <c r="AA1234" i="6"/>
  <c r="AA1235" i="6"/>
  <c r="AA1236" i="6"/>
  <c r="AA1237" i="6"/>
  <c r="AA1238" i="6"/>
  <c r="AA1239" i="6"/>
  <c r="AA1240" i="6"/>
  <c r="AA1241" i="6"/>
  <c r="AA1242" i="6"/>
  <c r="AA1243" i="6"/>
  <c r="AA1244" i="6"/>
  <c r="AA1245" i="6"/>
  <c r="AA1246" i="6"/>
  <c r="AA1247" i="6"/>
  <c r="AA1248" i="6"/>
  <c r="AA1249" i="6"/>
  <c r="AA1250" i="6"/>
  <c r="AA1251" i="6"/>
  <c r="AA1252" i="6"/>
  <c r="AA1253" i="6"/>
  <c r="AA1254" i="6"/>
  <c r="AA1255" i="6"/>
  <c r="AA1256" i="6"/>
  <c r="AA1257" i="6"/>
  <c r="AA1258" i="6"/>
  <c r="AA1259" i="6"/>
  <c r="AA1260" i="6"/>
  <c r="AA1261" i="6"/>
  <c r="AA1262" i="6"/>
  <c r="AA1263" i="6"/>
  <c r="AA1264" i="6"/>
  <c r="AA1265" i="6"/>
  <c r="AA1266" i="6"/>
  <c r="AA1267" i="6"/>
  <c r="AA1268" i="6"/>
  <c r="AA1269" i="6"/>
  <c r="AA1270" i="6"/>
  <c r="AA1271" i="6"/>
  <c r="AA1272" i="6"/>
  <c r="AA1273" i="6"/>
  <c r="AA1274" i="6"/>
  <c r="AA1275" i="6"/>
  <c r="AA1276" i="6"/>
  <c r="AA1277" i="6"/>
  <c r="AA1278" i="6"/>
  <c r="AA1279" i="6"/>
  <c r="AA1280" i="6"/>
  <c r="AA1281" i="6"/>
  <c r="AA1282" i="6"/>
  <c r="AA1283" i="6"/>
  <c r="AA1284" i="6"/>
  <c r="AA1285" i="6"/>
  <c r="AA1286" i="6"/>
  <c r="AA1287" i="6"/>
  <c r="AA1288" i="6"/>
  <c r="AA1289" i="6"/>
  <c r="AA1290" i="6"/>
  <c r="AA1291" i="6"/>
  <c r="AA1292" i="6"/>
  <c r="AA1293" i="6"/>
  <c r="AA1294" i="6"/>
  <c r="AA1295" i="6"/>
  <c r="AA1296" i="6"/>
  <c r="AA1297" i="6"/>
  <c r="AA1298" i="6"/>
  <c r="AA1299" i="6"/>
  <c r="AA1300" i="6"/>
  <c r="AA1301" i="6"/>
  <c r="AA1302" i="6"/>
  <c r="AA1303" i="6"/>
  <c r="AA1304" i="6"/>
  <c r="AA1305" i="6"/>
  <c r="AA1306" i="6"/>
  <c r="AA1307" i="6"/>
  <c r="AA1308" i="6"/>
  <c r="AA1309" i="6"/>
  <c r="AA1310" i="6"/>
  <c r="AA1311" i="6"/>
  <c r="AA1312" i="6"/>
  <c r="AA1313" i="6"/>
  <c r="AA1314" i="6"/>
  <c r="AA1315" i="6"/>
  <c r="AA1316" i="6"/>
  <c r="AA1317" i="6"/>
  <c r="AA1318" i="6"/>
  <c r="AA1319" i="6"/>
  <c r="AA1320" i="6"/>
  <c r="AA1321" i="6"/>
  <c r="AA1322" i="6"/>
  <c r="AA1323" i="6"/>
  <c r="AA1324" i="6"/>
  <c r="AA1325" i="6"/>
  <c r="AA1326" i="6"/>
  <c r="AA1327" i="6"/>
  <c r="AA1328" i="6"/>
  <c r="AA1329" i="6"/>
  <c r="AA1330" i="6"/>
  <c r="AA1331" i="6"/>
  <c r="AA1332" i="6"/>
  <c r="AA1333" i="6"/>
  <c r="AA1334" i="6"/>
  <c r="AA1335" i="6"/>
  <c r="AA1336" i="6"/>
  <c r="AA1337" i="6"/>
  <c r="AA1338" i="6"/>
  <c r="AA1339" i="6"/>
  <c r="AA1340" i="6"/>
  <c r="AA1341" i="6"/>
  <c r="AA1342" i="6"/>
  <c r="AA1343" i="6"/>
  <c r="AA1344" i="6"/>
  <c r="AA1345" i="6"/>
  <c r="AA1346" i="6"/>
  <c r="AA1347" i="6"/>
  <c r="AA1348" i="6"/>
  <c r="AA1349" i="6"/>
  <c r="AA1350" i="6"/>
  <c r="AA1351" i="6"/>
  <c r="AA1352" i="6"/>
  <c r="AA1353" i="6"/>
  <c r="AA1354" i="6"/>
  <c r="AA1355" i="6"/>
  <c r="AA1356" i="6"/>
  <c r="AA1357" i="6"/>
  <c r="AA1358" i="6"/>
  <c r="AA1359" i="6"/>
  <c r="AA1360" i="6"/>
  <c r="AA1361" i="6"/>
  <c r="AA1362" i="6"/>
  <c r="AA1363" i="6"/>
  <c r="AA1364" i="6"/>
  <c r="AA1365" i="6"/>
  <c r="AA1366" i="6"/>
  <c r="AA1367" i="6"/>
  <c r="AA1368" i="6"/>
  <c r="AA1369" i="6"/>
  <c r="AA1370" i="6"/>
  <c r="AA1371" i="6"/>
  <c r="AA1372" i="6"/>
  <c r="AA1373" i="6"/>
  <c r="AA1374" i="6"/>
  <c r="AA1375" i="6"/>
  <c r="AA1376" i="6"/>
  <c r="AA1377" i="6"/>
  <c r="AA1378" i="6"/>
  <c r="AA1379" i="6"/>
  <c r="AA1380" i="6"/>
  <c r="AA1381" i="6"/>
  <c r="AA1382" i="6"/>
  <c r="AA1383" i="6"/>
  <c r="AA1384" i="6"/>
  <c r="AA1385" i="6"/>
  <c r="AA1386" i="6"/>
  <c r="AA1387" i="6"/>
  <c r="AA1388" i="6"/>
  <c r="AA1389" i="6"/>
  <c r="AA1390" i="6"/>
  <c r="AA1391" i="6"/>
  <c r="AA1392" i="6"/>
  <c r="AA1393" i="6"/>
  <c r="AA1394" i="6"/>
  <c r="AA1395" i="6"/>
  <c r="AA1396" i="6"/>
  <c r="AA1397" i="6"/>
  <c r="AA1398" i="6"/>
  <c r="AA1399" i="6"/>
  <c r="AA1400" i="6"/>
  <c r="AA1401" i="6"/>
  <c r="AA1402" i="6"/>
  <c r="AA1403" i="6"/>
  <c r="AA1404" i="6"/>
  <c r="AA1405" i="6"/>
  <c r="AA1406" i="6"/>
  <c r="AA1407" i="6"/>
  <c r="AA1408" i="6"/>
  <c r="AA1409" i="6"/>
  <c r="AA1410" i="6"/>
  <c r="AA1411" i="6"/>
  <c r="AA1412" i="6"/>
  <c r="AA1413" i="6"/>
  <c r="AA1414" i="6"/>
  <c r="AA1415" i="6"/>
  <c r="AA1416" i="6"/>
  <c r="AA1417" i="6"/>
  <c r="AA1418" i="6"/>
  <c r="AA1419" i="6"/>
  <c r="AA1420" i="6"/>
  <c r="AA1421" i="6"/>
  <c r="AA1422" i="6"/>
  <c r="AA1423" i="6"/>
  <c r="AA1424" i="6"/>
  <c r="AA1425" i="6"/>
  <c r="AA1426" i="6"/>
  <c r="AA1427" i="6"/>
  <c r="AA1428" i="6"/>
  <c r="AA1429" i="6"/>
  <c r="AA1430" i="6"/>
  <c r="AA1431" i="6"/>
  <c r="AA1432" i="6"/>
  <c r="AA1433" i="6"/>
  <c r="AA1434" i="6"/>
  <c r="AA1435" i="6"/>
  <c r="AA1436" i="6"/>
  <c r="AA1437" i="6"/>
  <c r="AA1438" i="6"/>
  <c r="AA1439" i="6"/>
  <c r="AA1440" i="6"/>
  <c r="AA1441" i="6"/>
  <c r="AA1442" i="6"/>
  <c r="AA1443" i="6"/>
  <c r="AA1444" i="6"/>
  <c r="AA1445" i="6"/>
  <c r="AA1446" i="6"/>
  <c r="AA1447" i="6"/>
  <c r="AA1448" i="6"/>
  <c r="AA1449" i="6"/>
  <c r="AA1450" i="6"/>
  <c r="AA1451" i="6"/>
  <c r="AA1452" i="6"/>
  <c r="AA1453" i="6"/>
  <c r="AA1454" i="6"/>
  <c r="AA1455" i="6"/>
  <c r="AA1456" i="6"/>
  <c r="AA1457" i="6"/>
  <c r="AA1458" i="6"/>
  <c r="AA1459" i="6"/>
  <c r="AA1460" i="6"/>
  <c r="AA1461" i="6"/>
  <c r="AA1462" i="6"/>
  <c r="AA1463" i="6"/>
  <c r="AA1464" i="6"/>
  <c r="AA1465" i="6"/>
  <c r="AA1466" i="6"/>
  <c r="AA1467" i="6"/>
  <c r="AA1468" i="6"/>
  <c r="AA1469" i="6"/>
  <c r="AA1470" i="6"/>
  <c r="AA1471" i="6"/>
  <c r="AA1472" i="6"/>
  <c r="AA1473" i="6"/>
  <c r="AA1474" i="6"/>
  <c r="AA1475" i="6"/>
  <c r="AA1476" i="6"/>
  <c r="AA1477" i="6"/>
  <c r="AA1478" i="6"/>
  <c r="AA1479" i="6"/>
  <c r="AA1480" i="6"/>
  <c r="AA1481" i="6"/>
  <c r="AA1482" i="6"/>
  <c r="AA1483" i="6"/>
  <c r="AA1484" i="6"/>
  <c r="AA1485" i="6"/>
  <c r="AA1486" i="6"/>
  <c r="AA1487" i="6"/>
  <c r="AA1488" i="6"/>
  <c r="AA1489" i="6"/>
  <c r="AA1490" i="6"/>
  <c r="AA1491" i="6"/>
  <c r="AA1492" i="6"/>
  <c r="AA1493" i="6"/>
  <c r="AA1494" i="6"/>
  <c r="AA1495" i="6"/>
  <c r="AA1496" i="6"/>
  <c r="AA1497" i="6"/>
  <c r="AA1498" i="6"/>
  <c r="AA1499" i="6"/>
  <c r="AA1500" i="6"/>
  <c r="AA1501" i="6"/>
  <c r="AA1502" i="6"/>
  <c r="AA1503" i="6"/>
  <c r="AA1504" i="6"/>
  <c r="AA1505" i="6"/>
  <c r="AA1506" i="6"/>
  <c r="AA1507" i="6"/>
  <c r="AA1508" i="6"/>
  <c r="AA1509" i="6"/>
  <c r="AA1510" i="6"/>
  <c r="AA1511" i="6"/>
  <c r="AA1512" i="6"/>
  <c r="AA1513" i="6"/>
  <c r="AA1514" i="6"/>
  <c r="AA1515" i="6"/>
  <c r="AA1516" i="6"/>
  <c r="AA1517" i="6"/>
  <c r="AA1518" i="6"/>
  <c r="AA1519" i="6"/>
  <c r="AA1520" i="6"/>
  <c r="AA1521" i="6"/>
  <c r="AA1522" i="6"/>
  <c r="AA1523" i="6"/>
  <c r="AA1524" i="6"/>
  <c r="AA1525" i="6"/>
  <c r="AA1526" i="6"/>
  <c r="AA1527" i="6"/>
  <c r="AA1528" i="6"/>
  <c r="AA1529" i="6"/>
  <c r="AA1530" i="6"/>
  <c r="AA1531" i="6"/>
  <c r="AA1532" i="6"/>
  <c r="AA1533" i="6"/>
  <c r="AA1534" i="6"/>
  <c r="AA1535" i="6"/>
  <c r="AA1536" i="6"/>
  <c r="AA1537" i="6"/>
  <c r="AA1538" i="6"/>
  <c r="AA1539" i="6"/>
  <c r="AA1540" i="6"/>
  <c r="AA1541" i="6"/>
  <c r="AA1542" i="6"/>
  <c r="AA1543" i="6"/>
  <c r="AA1544" i="6"/>
  <c r="AA1545" i="6"/>
  <c r="AA1546" i="6"/>
  <c r="AA1547" i="6"/>
  <c r="AA1548" i="6"/>
  <c r="AA1549" i="6"/>
  <c r="AA1550" i="6"/>
  <c r="AA1551" i="6"/>
  <c r="AA1552" i="6"/>
  <c r="AA1553" i="6"/>
  <c r="AA1554" i="6"/>
  <c r="AA1555" i="6"/>
  <c r="AA1556" i="6"/>
  <c r="AA1557" i="6"/>
  <c r="AA1558" i="6"/>
  <c r="AA1559" i="6"/>
  <c r="AA1560" i="6"/>
  <c r="AA1561" i="6"/>
  <c r="AA1562" i="6"/>
  <c r="AA1563" i="6"/>
  <c r="AA1564" i="6"/>
  <c r="AA1565" i="6"/>
  <c r="AA1566" i="6"/>
  <c r="AA1567" i="6"/>
  <c r="AA1568" i="6"/>
  <c r="AA1569" i="6"/>
  <c r="AA1570" i="6"/>
  <c r="AA1571" i="6"/>
  <c r="AA1572" i="6"/>
  <c r="AA1573" i="6"/>
  <c r="AA1574" i="6"/>
  <c r="AA1575" i="6"/>
  <c r="AA1576" i="6"/>
  <c r="AA1577" i="6"/>
  <c r="AA1578" i="6"/>
  <c r="AA1579" i="6"/>
  <c r="AA1580" i="6"/>
  <c r="AA1581" i="6"/>
  <c r="AA1582" i="6"/>
  <c r="AA1583" i="6"/>
  <c r="AA1584" i="6"/>
  <c r="AA1585" i="6"/>
  <c r="AA1586" i="6"/>
  <c r="AA1587" i="6"/>
  <c r="AA1588" i="6"/>
  <c r="AA1589" i="6"/>
  <c r="AA1590" i="6"/>
  <c r="AA1591" i="6"/>
  <c r="AA1592" i="6"/>
  <c r="AA1593" i="6"/>
  <c r="AA1594" i="6"/>
  <c r="AA1595" i="6"/>
  <c r="AA1596" i="6"/>
  <c r="AA1597" i="6"/>
  <c r="AA1598" i="6"/>
  <c r="AA1599" i="6"/>
  <c r="AA1600" i="6"/>
  <c r="AA1601" i="6"/>
  <c r="AA1602" i="6"/>
  <c r="AA1603" i="6"/>
  <c r="AA1604" i="6"/>
  <c r="AA1605" i="6"/>
  <c r="AA1606" i="6"/>
  <c r="AA1607" i="6"/>
  <c r="AA1608" i="6"/>
  <c r="AA1609" i="6"/>
  <c r="AA1610" i="6"/>
  <c r="AA1611" i="6"/>
  <c r="AA1612" i="6"/>
  <c r="AA1613" i="6"/>
  <c r="AA1614" i="6"/>
  <c r="AA1615" i="6"/>
  <c r="AA1616" i="6"/>
  <c r="AA1617" i="6"/>
  <c r="AA1618" i="6"/>
  <c r="AA1619" i="6"/>
  <c r="AA1620" i="6"/>
  <c r="AA1621" i="6"/>
  <c r="AA1622" i="6"/>
  <c r="AA1623" i="6"/>
  <c r="AA1624" i="6"/>
  <c r="AA1625" i="6"/>
  <c r="AA1626" i="6"/>
  <c r="AA1627" i="6"/>
  <c r="AA1628" i="6"/>
  <c r="AA1629" i="6"/>
  <c r="AA1630" i="6"/>
  <c r="AA1631" i="6"/>
  <c r="AA1632" i="6"/>
  <c r="AA1633" i="6"/>
  <c r="AA1634" i="6"/>
  <c r="AA1635" i="6"/>
  <c r="AA1636" i="6"/>
  <c r="AA1637" i="6"/>
  <c r="AA1638" i="6"/>
  <c r="AA1639" i="6"/>
  <c r="AA1640" i="6"/>
  <c r="AA1641" i="6"/>
  <c r="AA1642" i="6"/>
  <c r="AA1643" i="6"/>
  <c r="AA1644" i="6"/>
  <c r="AA1645" i="6"/>
  <c r="AA1646" i="6"/>
  <c r="AA1647" i="6"/>
  <c r="AA1648" i="6"/>
  <c r="AA1649" i="6"/>
  <c r="AA1650" i="6"/>
  <c r="AA1651" i="6"/>
  <c r="AA1652" i="6"/>
  <c r="AA1653" i="6"/>
  <c r="AA1654" i="6"/>
  <c r="AA1655" i="6"/>
  <c r="AA1656" i="6"/>
  <c r="AA1657" i="6"/>
  <c r="AA1658" i="6"/>
  <c r="AA1659" i="6"/>
  <c r="AA1660" i="6"/>
  <c r="AA1661" i="6"/>
  <c r="AA1662" i="6"/>
  <c r="AA1663" i="6"/>
  <c r="AA1664" i="6"/>
  <c r="AA1665" i="6"/>
  <c r="AA1666" i="6"/>
  <c r="AA1667" i="6"/>
  <c r="AA1668" i="6"/>
  <c r="AA1669" i="6"/>
  <c r="AA1670" i="6"/>
  <c r="AA1671" i="6"/>
  <c r="AA1672" i="6"/>
  <c r="AA1673" i="6"/>
  <c r="AA1674" i="6"/>
  <c r="AA1675" i="6"/>
  <c r="AA1676" i="6"/>
  <c r="AA1677" i="6"/>
  <c r="AA1678" i="6"/>
  <c r="AA1679" i="6"/>
  <c r="AA1680" i="6"/>
  <c r="AA1681" i="6"/>
  <c r="AA1682" i="6"/>
  <c r="AA1683" i="6"/>
  <c r="AA1684" i="6"/>
  <c r="AA1685" i="6"/>
  <c r="AA1686" i="6"/>
  <c r="AA1687" i="6"/>
  <c r="AA1688" i="6"/>
  <c r="AA1689" i="6"/>
  <c r="AA1690" i="6"/>
  <c r="AA1691" i="6"/>
  <c r="AA1692" i="6"/>
  <c r="AA1693" i="6"/>
  <c r="AA1694" i="6"/>
  <c r="AA1695" i="6"/>
  <c r="AA1696" i="6"/>
  <c r="AA1697" i="6"/>
  <c r="AA1698" i="6"/>
  <c r="AA1699" i="6"/>
  <c r="AA1700" i="6"/>
  <c r="AA1701" i="6"/>
  <c r="AA1702" i="6"/>
  <c r="AA1703" i="6"/>
  <c r="AA1704" i="6"/>
  <c r="AA1705" i="6"/>
  <c r="AA1706" i="6"/>
  <c r="AA1707" i="6"/>
  <c r="AA1708" i="6"/>
  <c r="AA1709" i="6"/>
  <c r="AA1710" i="6"/>
  <c r="AA1711" i="6"/>
  <c r="AA1712" i="6"/>
  <c r="AA1713" i="6"/>
  <c r="AA1714" i="6"/>
  <c r="AA1715" i="6"/>
  <c r="AA1716" i="6"/>
  <c r="AA1717" i="6"/>
  <c r="AA1718" i="6"/>
  <c r="AA1719" i="6"/>
  <c r="AA1720" i="6"/>
  <c r="AA1721" i="6"/>
  <c r="AA1722" i="6"/>
  <c r="AA1723" i="6"/>
  <c r="AA1724" i="6"/>
  <c r="AA1725" i="6"/>
  <c r="AA1726" i="6"/>
  <c r="AA1727" i="6"/>
  <c r="AA1728" i="6"/>
  <c r="AA1729" i="6"/>
  <c r="AA1730" i="6"/>
  <c r="AA1731" i="6"/>
  <c r="AA1732" i="6"/>
  <c r="AA1733" i="6"/>
  <c r="AA1734" i="6"/>
  <c r="AA1735" i="6"/>
  <c r="AA1736" i="6"/>
  <c r="AA1737" i="6"/>
  <c r="AA1738" i="6"/>
  <c r="AA1739" i="6"/>
  <c r="AA1740" i="6"/>
  <c r="AA1741" i="6"/>
  <c r="AA1742" i="6"/>
  <c r="AA1743" i="6"/>
  <c r="AA1744" i="6"/>
  <c r="AA1745" i="6"/>
  <c r="AA1746" i="6"/>
  <c r="AA1747" i="6"/>
  <c r="AA1748" i="6"/>
  <c r="AA1749" i="6"/>
  <c r="AA1750" i="6"/>
  <c r="AA1751" i="6"/>
  <c r="AA1752" i="6"/>
  <c r="AA1753" i="6"/>
  <c r="AA1754" i="6"/>
  <c r="AA1755" i="6"/>
  <c r="AA1756" i="6"/>
  <c r="AA1757" i="6"/>
  <c r="AA1758" i="6"/>
  <c r="AA1759" i="6"/>
  <c r="AA1760" i="6"/>
  <c r="AA1761" i="6"/>
  <c r="AA1762" i="6"/>
  <c r="AA1763" i="6"/>
  <c r="AA1764" i="6"/>
  <c r="AA1765" i="6"/>
  <c r="AA1766" i="6"/>
  <c r="AA1767" i="6"/>
  <c r="AA1768" i="6"/>
  <c r="AA1769" i="6"/>
  <c r="AA1770" i="6"/>
  <c r="AA1771" i="6"/>
  <c r="AA1772" i="6"/>
  <c r="AA1773" i="6"/>
  <c r="AA1774" i="6"/>
  <c r="AA1775" i="6"/>
  <c r="AA1776" i="6"/>
  <c r="AA1777" i="6"/>
  <c r="AA1778" i="6"/>
  <c r="AA1779" i="6"/>
  <c r="AA1780" i="6"/>
  <c r="AA1781" i="6"/>
  <c r="AA1782" i="6"/>
  <c r="AA1783" i="6"/>
  <c r="AA1784" i="6"/>
  <c r="AA1785" i="6"/>
  <c r="AA1786" i="6"/>
  <c r="AA1787" i="6"/>
  <c r="AA1788" i="6"/>
  <c r="AA1789" i="6"/>
  <c r="AA1790" i="6"/>
  <c r="AA1791" i="6"/>
  <c r="AA1792" i="6"/>
  <c r="AA1793" i="6"/>
  <c r="AA1794" i="6"/>
  <c r="AA1795" i="6"/>
  <c r="AA1796" i="6"/>
  <c r="AA1797" i="6"/>
  <c r="AA1798" i="6"/>
  <c r="AA1799" i="6"/>
  <c r="AA1800" i="6"/>
  <c r="AA1801" i="6"/>
  <c r="AA1802" i="6"/>
  <c r="AA1803" i="6"/>
  <c r="AA1804" i="6"/>
  <c r="AA1805" i="6"/>
  <c r="AA1806" i="6"/>
  <c r="AA1807" i="6"/>
  <c r="AA1808" i="6"/>
  <c r="AA1809" i="6"/>
  <c r="AA1810" i="6"/>
  <c r="AA1811" i="6"/>
  <c r="AA1812" i="6"/>
  <c r="AA1813" i="6"/>
  <c r="AA1814" i="6"/>
  <c r="AA1815" i="6"/>
  <c r="AA1816" i="6"/>
  <c r="AA1817" i="6"/>
  <c r="AA1818" i="6"/>
  <c r="AA1819" i="6"/>
  <c r="AA1820" i="6"/>
  <c r="AA1821" i="6"/>
  <c r="AA1822" i="6"/>
  <c r="AA1823" i="6"/>
  <c r="AA1824" i="6"/>
  <c r="AA1825" i="6"/>
  <c r="AA1826" i="6"/>
  <c r="AA1827" i="6"/>
  <c r="AA1828" i="6"/>
  <c r="AA1829" i="6"/>
  <c r="AA1830" i="6"/>
  <c r="AA1831" i="6"/>
  <c r="AA1832" i="6"/>
  <c r="AA1833" i="6"/>
  <c r="AA1834" i="6"/>
  <c r="AA1835" i="6"/>
  <c r="AA1836" i="6"/>
  <c r="AA1837" i="6"/>
  <c r="AA1838" i="6"/>
  <c r="AA1839" i="6"/>
  <c r="AA1840" i="6"/>
  <c r="AA1841" i="6"/>
  <c r="AA1842" i="6"/>
  <c r="AA1843" i="6"/>
  <c r="AA1844" i="6"/>
  <c r="AA1845" i="6"/>
  <c r="AA1846" i="6"/>
  <c r="AA1847" i="6"/>
  <c r="AA1848" i="6"/>
  <c r="AA1849" i="6"/>
  <c r="AA1850" i="6"/>
  <c r="AA1851" i="6"/>
  <c r="AA1852" i="6"/>
  <c r="AA1853" i="6"/>
  <c r="AA1854" i="6"/>
  <c r="AA1855" i="6"/>
  <c r="AA1856" i="6"/>
  <c r="AA1857" i="6"/>
  <c r="AA1858" i="6"/>
  <c r="AA1859" i="6"/>
  <c r="AA1860" i="6"/>
  <c r="AA1861" i="6"/>
  <c r="AA1862" i="6"/>
  <c r="AA1863" i="6"/>
  <c r="AA1864" i="6"/>
  <c r="AA1865" i="6"/>
  <c r="AA1866" i="6"/>
  <c r="AA1867" i="6"/>
  <c r="AA1868" i="6"/>
  <c r="AA1869" i="6"/>
  <c r="AA1870" i="6"/>
  <c r="AA1871" i="6"/>
  <c r="AA1872" i="6"/>
  <c r="AA1873" i="6"/>
  <c r="AA1874" i="6"/>
  <c r="AA1875" i="6"/>
  <c r="AA1876" i="6"/>
  <c r="AA1877" i="6"/>
  <c r="AA1878" i="6"/>
  <c r="AA1879" i="6"/>
  <c r="AA1880" i="6"/>
  <c r="AA1881" i="6"/>
  <c r="AA1882" i="6"/>
  <c r="AA1883" i="6"/>
  <c r="AA1884" i="6"/>
  <c r="AA1885" i="6"/>
  <c r="AA1886" i="6"/>
  <c r="AA1887" i="6"/>
  <c r="AA1888" i="6"/>
  <c r="AA1889" i="6"/>
  <c r="AA1890" i="6"/>
  <c r="AA1891" i="6"/>
  <c r="AA1892" i="6"/>
  <c r="AA1893" i="6"/>
  <c r="AA1894" i="6"/>
  <c r="AA1895" i="6"/>
  <c r="AA1896" i="6"/>
  <c r="AA1897" i="6"/>
  <c r="AA1898" i="6"/>
  <c r="AA1899" i="6"/>
  <c r="AA1900" i="6"/>
  <c r="AA1901" i="6"/>
  <c r="AA1902" i="6"/>
  <c r="AA1903" i="6"/>
  <c r="AA1904" i="6"/>
  <c r="AA1905" i="6"/>
  <c r="AA1906" i="6"/>
  <c r="AA1907" i="6"/>
  <c r="AA1908" i="6"/>
  <c r="AA1909" i="6"/>
  <c r="AA1910" i="6"/>
  <c r="AA1911" i="6"/>
  <c r="AA1912" i="6"/>
  <c r="AA1913" i="6"/>
  <c r="AA1914" i="6"/>
  <c r="AA1915" i="6"/>
  <c r="AA1916" i="6"/>
  <c r="AA1917" i="6"/>
  <c r="AA1918" i="6"/>
  <c r="AA1919" i="6"/>
  <c r="AA1920" i="6"/>
  <c r="AA1921" i="6"/>
  <c r="AA1922" i="6"/>
  <c r="AA1923" i="6"/>
  <c r="AA1924" i="6"/>
  <c r="AA1925" i="6"/>
  <c r="AA1926" i="6"/>
  <c r="AA1927" i="6"/>
  <c r="AA1928" i="6"/>
  <c r="AA1929" i="6"/>
  <c r="AA1930" i="6"/>
  <c r="AA1931" i="6"/>
  <c r="AA1932" i="6"/>
  <c r="AA1933" i="6"/>
  <c r="AA1934" i="6"/>
  <c r="AA1935" i="6"/>
  <c r="AA1936" i="6"/>
  <c r="AA1937" i="6"/>
  <c r="AA1938" i="6"/>
  <c r="AA1939" i="6"/>
  <c r="AA1940" i="6"/>
  <c r="AA1941" i="6"/>
  <c r="AA1942" i="6"/>
  <c r="AA1943" i="6"/>
  <c r="AA1944" i="6"/>
  <c r="AA1945" i="6"/>
  <c r="AA1946" i="6"/>
  <c r="AA1947" i="6"/>
  <c r="AA1948" i="6"/>
  <c r="AA1949" i="6"/>
  <c r="AA1950" i="6"/>
  <c r="AA1951" i="6"/>
  <c r="AA1952" i="6"/>
  <c r="AA1953" i="6"/>
  <c r="AA1954" i="6"/>
  <c r="AA1955" i="6"/>
  <c r="AA1956" i="6"/>
  <c r="AA1957" i="6"/>
  <c r="AA1958" i="6"/>
  <c r="AA1959" i="6"/>
  <c r="AA1960" i="6"/>
  <c r="AA1961" i="6"/>
  <c r="AA1962" i="6"/>
  <c r="AA1963" i="6"/>
  <c r="AA1964" i="6"/>
  <c r="AA1965" i="6"/>
  <c r="AA1966" i="6"/>
  <c r="AA1967" i="6"/>
  <c r="AA1968" i="6"/>
  <c r="AA1969" i="6"/>
  <c r="AA1970" i="6"/>
  <c r="AA1971" i="6"/>
  <c r="AA1972" i="6"/>
  <c r="AA1973" i="6"/>
  <c r="AA1974" i="6"/>
  <c r="AA1975" i="6"/>
  <c r="AA1976" i="6"/>
  <c r="AA1977" i="6"/>
  <c r="AA1978" i="6"/>
  <c r="AA1979" i="6"/>
  <c r="AA1980" i="6"/>
  <c r="AA1981" i="6"/>
  <c r="AA1982" i="6"/>
  <c r="AA1983" i="6"/>
  <c r="AA1984" i="6"/>
  <c r="AA1985" i="6"/>
  <c r="AA1986" i="6"/>
  <c r="AA1987" i="6"/>
  <c r="AA1988" i="6"/>
  <c r="AA1989" i="6"/>
  <c r="AA1990" i="6"/>
  <c r="AA1991" i="6"/>
  <c r="AA1992" i="6"/>
  <c r="AA1993" i="6"/>
  <c r="AA1994" i="6"/>
  <c r="AA1995" i="6"/>
  <c r="AA1996" i="6"/>
  <c r="AA1997" i="6"/>
  <c r="AA1998" i="6"/>
  <c r="AA1999" i="6"/>
  <c r="AA2000" i="6"/>
  <c r="AA2001" i="6"/>
  <c r="AA2" i="6"/>
  <c r="Z3" i="6"/>
  <c r="Z4"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Z114" i="6"/>
  <c r="Z115" i="6"/>
  <c r="Z116" i="6"/>
  <c r="Z117" i="6"/>
  <c r="Z118" i="6"/>
  <c r="Z119" i="6"/>
  <c r="Z120" i="6"/>
  <c r="Z121" i="6"/>
  <c r="Z122" i="6"/>
  <c r="Z123" i="6"/>
  <c r="Z124" i="6"/>
  <c r="Z125" i="6"/>
  <c r="Z126" i="6"/>
  <c r="Z127" i="6"/>
  <c r="Z128" i="6"/>
  <c r="Z129" i="6"/>
  <c r="Z130" i="6"/>
  <c r="Z131" i="6"/>
  <c r="Z132" i="6"/>
  <c r="Z133" i="6"/>
  <c r="Z134" i="6"/>
  <c r="Z135" i="6"/>
  <c r="Z136" i="6"/>
  <c r="Z137" i="6"/>
  <c r="Z138" i="6"/>
  <c r="Z139" i="6"/>
  <c r="Z140" i="6"/>
  <c r="Z141" i="6"/>
  <c r="Z142" i="6"/>
  <c r="Z143" i="6"/>
  <c r="Z144" i="6"/>
  <c r="Z145" i="6"/>
  <c r="Z146" i="6"/>
  <c r="Z147" i="6"/>
  <c r="Z148" i="6"/>
  <c r="Z149" i="6"/>
  <c r="Z150" i="6"/>
  <c r="Z151" i="6"/>
  <c r="Z152" i="6"/>
  <c r="Z153" i="6"/>
  <c r="Z154" i="6"/>
  <c r="Z155" i="6"/>
  <c r="Z156" i="6"/>
  <c r="Z157" i="6"/>
  <c r="Z158" i="6"/>
  <c r="Z159" i="6"/>
  <c r="Z160" i="6"/>
  <c r="Z161" i="6"/>
  <c r="Z162" i="6"/>
  <c r="Z163" i="6"/>
  <c r="Z164" i="6"/>
  <c r="Z165" i="6"/>
  <c r="Z166" i="6"/>
  <c r="Z167" i="6"/>
  <c r="Z168" i="6"/>
  <c r="Z169" i="6"/>
  <c r="Z170" i="6"/>
  <c r="Z171" i="6"/>
  <c r="Z172" i="6"/>
  <c r="Z173" i="6"/>
  <c r="Z174" i="6"/>
  <c r="Z175" i="6"/>
  <c r="Z176" i="6"/>
  <c r="Z177" i="6"/>
  <c r="Z178" i="6"/>
  <c r="Z179" i="6"/>
  <c r="Z180" i="6"/>
  <c r="Z181" i="6"/>
  <c r="Z182" i="6"/>
  <c r="Z183" i="6"/>
  <c r="Z184" i="6"/>
  <c r="Z185" i="6"/>
  <c r="Z186" i="6"/>
  <c r="Z187" i="6"/>
  <c r="Z188" i="6"/>
  <c r="Z189" i="6"/>
  <c r="Z190" i="6"/>
  <c r="Z191" i="6"/>
  <c r="Z192" i="6"/>
  <c r="Z193" i="6"/>
  <c r="Z194" i="6"/>
  <c r="Z195" i="6"/>
  <c r="Z196" i="6"/>
  <c r="Z197" i="6"/>
  <c r="Z198" i="6"/>
  <c r="Z199" i="6"/>
  <c r="Z200" i="6"/>
  <c r="Z201" i="6"/>
  <c r="Z202" i="6"/>
  <c r="Z203" i="6"/>
  <c r="Z204" i="6"/>
  <c r="Z205" i="6"/>
  <c r="Z206" i="6"/>
  <c r="Z207" i="6"/>
  <c r="Z208" i="6"/>
  <c r="Z209" i="6"/>
  <c r="Z210" i="6"/>
  <c r="Z211" i="6"/>
  <c r="Z212" i="6"/>
  <c r="Z213" i="6"/>
  <c r="Z214" i="6"/>
  <c r="Z215" i="6"/>
  <c r="Z216" i="6"/>
  <c r="Z217" i="6"/>
  <c r="Z218" i="6"/>
  <c r="Z219" i="6"/>
  <c r="Z220" i="6"/>
  <c r="Z221" i="6"/>
  <c r="Z222" i="6"/>
  <c r="Z223" i="6"/>
  <c r="Z224" i="6"/>
  <c r="Z225" i="6"/>
  <c r="Z226" i="6"/>
  <c r="Z227" i="6"/>
  <c r="Z228" i="6"/>
  <c r="Z229" i="6"/>
  <c r="Z230" i="6"/>
  <c r="Z231" i="6"/>
  <c r="Z232" i="6"/>
  <c r="Z233" i="6"/>
  <c r="Z234" i="6"/>
  <c r="Z235" i="6"/>
  <c r="Z236" i="6"/>
  <c r="Z237" i="6"/>
  <c r="Z238" i="6"/>
  <c r="Z239" i="6"/>
  <c r="Z240" i="6"/>
  <c r="Z241" i="6"/>
  <c r="Z242" i="6"/>
  <c r="Z243" i="6"/>
  <c r="Z244" i="6"/>
  <c r="Z245" i="6"/>
  <c r="Z246" i="6"/>
  <c r="Z247" i="6"/>
  <c r="Z248" i="6"/>
  <c r="Z249" i="6"/>
  <c r="Z250" i="6"/>
  <c r="Z251" i="6"/>
  <c r="Z252" i="6"/>
  <c r="Z253" i="6"/>
  <c r="Z254" i="6"/>
  <c r="Z255" i="6"/>
  <c r="Z256" i="6"/>
  <c r="Z257" i="6"/>
  <c r="Z258" i="6"/>
  <c r="Z259" i="6"/>
  <c r="Z260" i="6"/>
  <c r="Z261" i="6"/>
  <c r="Z262" i="6"/>
  <c r="Z263" i="6"/>
  <c r="Z264" i="6"/>
  <c r="Z265" i="6"/>
  <c r="Z266" i="6"/>
  <c r="Z267" i="6"/>
  <c r="Z268" i="6"/>
  <c r="Z269" i="6"/>
  <c r="Z270" i="6"/>
  <c r="Z271" i="6"/>
  <c r="Z272" i="6"/>
  <c r="Z273" i="6"/>
  <c r="Z274" i="6"/>
  <c r="Z275" i="6"/>
  <c r="Z276" i="6"/>
  <c r="Z277" i="6"/>
  <c r="Z278" i="6"/>
  <c r="Z279" i="6"/>
  <c r="Z280" i="6"/>
  <c r="Z281" i="6"/>
  <c r="Z282" i="6"/>
  <c r="Z283" i="6"/>
  <c r="Z284" i="6"/>
  <c r="Z285" i="6"/>
  <c r="Z286" i="6"/>
  <c r="Z287" i="6"/>
  <c r="Z288" i="6"/>
  <c r="Z289" i="6"/>
  <c r="Z290" i="6"/>
  <c r="Z291" i="6"/>
  <c r="Z292" i="6"/>
  <c r="Z293" i="6"/>
  <c r="Z294" i="6"/>
  <c r="Z295" i="6"/>
  <c r="Z296" i="6"/>
  <c r="Z297" i="6"/>
  <c r="Z298" i="6"/>
  <c r="Z299" i="6"/>
  <c r="Z300" i="6"/>
  <c r="Z301" i="6"/>
  <c r="Z302" i="6"/>
  <c r="Z303" i="6"/>
  <c r="Z304" i="6"/>
  <c r="Z305" i="6"/>
  <c r="Z306" i="6"/>
  <c r="Z307" i="6"/>
  <c r="Z308" i="6"/>
  <c r="Z309" i="6"/>
  <c r="Z310" i="6"/>
  <c r="Z311" i="6"/>
  <c r="Z312" i="6"/>
  <c r="Z313" i="6"/>
  <c r="Z314" i="6"/>
  <c r="Z315" i="6"/>
  <c r="Z316" i="6"/>
  <c r="Z317" i="6"/>
  <c r="Z318" i="6"/>
  <c r="Z319" i="6"/>
  <c r="Z320" i="6"/>
  <c r="Z321" i="6"/>
  <c r="Z322" i="6"/>
  <c r="Z323" i="6"/>
  <c r="Z324" i="6"/>
  <c r="Z325" i="6"/>
  <c r="Z326" i="6"/>
  <c r="Z327" i="6"/>
  <c r="Z328" i="6"/>
  <c r="Z329" i="6"/>
  <c r="Z330" i="6"/>
  <c r="Z331" i="6"/>
  <c r="Z332" i="6"/>
  <c r="Z333" i="6"/>
  <c r="Z334" i="6"/>
  <c r="Z335" i="6"/>
  <c r="Z336" i="6"/>
  <c r="Z337" i="6"/>
  <c r="Z338" i="6"/>
  <c r="Z339" i="6"/>
  <c r="Z340" i="6"/>
  <c r="Z341" i="6"/>
  <c r="Z342" i="6"/>
  <c r="Z343" i="6"/>
  <c r="Z344" i="6"/>
  <c r="Z345" i="6"/>
  <c r="Z346" i="6"/>
  <c r="Z347" i="6"/>
  <c r="Z348" i="6"/>
  <c r="Z349" i="6"/>
  <c r="Z350" i="6"/>
  <c r="Z351" i="6"/>
  <c r="Z352" i="6"/>
  <c r="Z353" i="6"/>
  <c r="Z354" i="6"/>
  <c r="Z355" i="6"/>
  <c r="Z356" i="6"/>
  <c r="Z357" i="6"/>
  <c r="Z358" i="6"/>
  <c r="Z359" i="6"/>
  <c r="Z360" i="6"/>
  <c r="Z361" i="6"/>
  <c r="Z362" i="6"/>
  <c r="Z363" i="6"/>
  <c r="Z364" i="6"/>
  <c r="Z365" i="6"/>
  <c r="Z366" i="6"/>
  <c r="Z367" i="6"/>
  <c r="Z368" i="6"/>
  <c r="Z369" i="6"/>
  <c r="Z370" i="6"/>
  <c r="Z371" i="6"/>
  <c r="Z372" i="6"/>
  <c r="Z373" i="6"/>
  <c r="Z374" i="6"/>
  <c r="Z375" i="6"/>
  <c r="Z376" i="6"/>
  <c r="Z377" i="6"/>
  <c r="Z378" i="6"/>
  <c r="Z379" i="6"/>
  <c r="Z380" i="6"/>
  <c r="Z381" i="6"/>
  <c r="Z382" i="6"/>
  <c r="Z383" i="6"/>
  <c r="Z384" i="6"/>
  <c r="Z385" i="6"/>
  <c r="Z386" i="6"/>
  <c r="Z387" i="6"/>
  <c r="Z388" i="6"/>
  <c r="Z389" i="6"/>
  <c r="Z390" i="6"/>
  <c r="Z391" i="6"/>
  <c r="Z392" i="6"/>
  <c r="Z393" i="6"/>
  <c r="Z394" i="6"/>
  <c r="Z395" i="6"/>
  <c r="Z396" i="6"/>
  <c r="Z397" i="6"/>
  <c r="Z398" i="6"/>
  <c r="Z399" i="6"/>
  <c r="Z400" i="6"/>
  <c r="Z401" i="6"/>
  <c r="Z402" i="6"/>
  <c r="Z403" i="6"/>
  <c r="Z404" i="6"/>
  <c r="Z405" i="6"/>
  <c r="Z406" i="6"/>
  <c r="Z407" i="6"/>
  <c r="Z408" i="6"/>
  <c r="Z409" i="6"/>
  <c r="Z410" i="6"/>
  <c r="Z411" i="6"/>
  <c r="Z412" i="6"/>
  <c r="Z413" i="6"/>
  <c r="Z414" i="6"/>
  <c r="Z415" i="6"/>
  <c r="Z416" i="6"/>
  <c r="Z417" i="6"/>
  <c r="Z418" i="6"/>
  <c r="Z419" i="6"/>
  <c r="Z420" i="6"/>
  <c r="Z421" i="6"/>
  <c r="Z422" i="6"/>
  <c r="Z423" i="6"/>
  <c r="Z424" i="6"/>
  <c r="Z425" i="6"/>
  <c r="Z426" i="6"/>
  <c r="Z427" i="6"/>
  <c r="Z428" i="6"/>
  <c r="Z429" i="6"/>
  <c r="Z430" i="6"/>
  <c r="Z431" i="6"/>
  <c r="Z432" i="6"/>
  <c r="Z433" i="6"/>
  <c r="Z434" i="6"/>
  <c r="Z435" i="6"/>
  <c r="Z436" i="6"/>
  <c r="Z437" i="6"/>
  <c r="Z438" i="6"/>
  <c r="Z439" i="6"/>
  <c r="Z440" i="6"/>
  <c r="Z441" i="6"/>
  <c r="Z442" i="6"/>
  <c r="Z443" i="6"/>
  <c r="Z444" i="6"/>
  <c r="Z445" i="6"/>
  <c r="Z446" i="6"/>
  <c r="Z447" i="6"/>
  <c r="Z448" i="6"/>
  <c r="Z449" i="6"/>
  <c r="Z450" i="6"/>
  <c r="Z451" i="6"/>
  <c r="Z452" i="6"/>
  <c r="Z453" i="6"/>
  <c r="Z454" i="6"/>
  <c r="Z455" i="6"/>
  <c r="Z456" i="6"/>
  <c r="Z457" i="6"/>
  <c r="Z458" i="6"/>
  <c r="Z459" i="6"/>
  <c r="Z460" i="6"/>
  <c r="Z461" i="6"/>
  <c r="Z462" i="6"/>
  <c r="Z463" i="6"/>
  <c r="Z464" i="6"/>
  <c r="Z465" i="6"/>
  <c r="Z466" i="6"/>
  <c r="Z467" i="6"/>
  <c r="Z468" i="6"/>
  <c r="Z469" i="6"/>
  <c r="Z470" i="6"/>
  <c r="Z471" i="6"/>
  <c r="Z472" i="6"/>
  <c r="Z473" i="6"/>
  <c r="Z474" i="6"/>
  <c r="Z475" i="6"/>
  <c r="Z476" i="6"/>
  <c r="Z477" i="6"/>
  <c r="Z478" i="6"/>
  <c r="Z479" i="6"/>
  <c r="Z480" i="6"/>
  <c r="Z481" i="6"/>
  <c r="Z482" i="6"/>
  <c r="Z483" i="6"/>
  <c r="Z484" i="6"/>
  <c r="Z485" i="6"/>
  <c r="Z486" i="6"/>
  <c r="Z487" i="6"/>
  <c r="Z488" i="6"/>
  <c r="Z489" i="6"/>
  <c r="Z490" i="6"/>
  <c r="Z491" i="6"/>
  <c r="Z492" i="6"/>
  <c r="Z493" i="6"/>
  <c r="Z494" i="6"/>
  <c r="Z495" i="6"/>
  <c r="Z496" i="6"/>
  <c r="Z497" i="6"/>
  <c r="Z498" i="6"/>
  <c r="Z499" i="6"/>
  <c r="Z500" i="6"/>
  <c r="Z501" i="6"/>
  <c r="Z502" i="6"/>
  <c r="Z503" i="6"/>
  <c r="Z504" i="6"/>
  <c r="Z505" i="6"/>
  <c r="Z506" i="6"/>
  <c r="Z507" i="6"/>
  <c r="Z508" i="6"/>
  <c r="Z509" i="6"/>
  <c r="Z510" i="6"/>
  <c r="Z511" i="6"/>
  <c r="Z512" i="6"/>
  <c r="Z513" i="6"/>
  <c r="Z514" i="6"/>
  <c r="Z515" i="6"/>
  <c r="Z516" i="6"/>
  <c r="Z517" i="6"/>
  <c r="Z518" i="6"/>
  <c r="Z519" i="6"/>
  <c r="Z520" i="6"/>
  <c r="Z521" i="6"/>
  <c r="Z522" i="6"/>
  <c r="Z523" i="6"/>
  <c r="Z524" i="6"/>
  <c r="Z525" i="6"/>
  <c r="Z526" i="6"/>
  <c r="Z527" i="6"/>
  <c r="Z528" i="6"/>
  <c r="Z529" i="6"/>
  <c r="Z530" i="6"/>
  <c r="Z531" i="6"/>
  <c r="Z532" i="6"/>
  <c r="Z533" i="6"/>
  <c r="Z534" i="6"/>
  <c r="Z535" i="6"/>
  <c r="Z536" i="6"/>
  <c r="Z537" i="6"/>
  <c r="Z538" i="6"/>
  <c r="Z539" i="6"/>
  <c r="Z540" i="6"/>
  <c r="Z541" i="6"/>
  <c r="Z542" i="6"/>
  <c r="Z543" i="6"/>
  <c r="Z544" i="6"/>
  <c r="Z545" i="6"/>
  <c r="Z546" i="6"/>
  <c r="Z547" i="6"/>
  <c r="Z548" i="6"/>
  <c r="Z549" i="6"/>
  <c r="Z550" i="6"/>
  <c r="Z551" i="6"/>
  <c r="Z552" i="6"/>
  <c r="Z553" i="6"/>
  <c r="Z554" i="6"/>
  <c r="Z555" i="6"/>
  <c r="Z556" i="6"/>
  <c r="Z557" i="6"/>
  <c r="Z558" i="6"/>
  <c r="Z559" i="6"/>
  <c r="Z560" i="6"/>
  <c r="Z561" i="6"/>
  <c r="Z562" i="6"/>
  <c r="Z563" i="6"/>
  <c r="Z564" i="6"/>
  <c r="Z565" i="6"/>
  <c r="Z566" i="6"/>
  <c r="Z567" i="6"/>
  <c r="Z568" i="6"/>
  <c r="Z569" i="6"/>
  <c r="Z570" i="6"/>
  <c r="Z571" i="6"/>
  <c r="Z572" i="6"/>
  <c r="Z573" i="6"/>
  <c r="Z574" i="6"/>
  <c r="Z575" i="6"/>
  <c r="Z576" i="6"/>
  <c r="Z577" i="6"/>
  <c r="Z578" i="6"/>
  <c r="Z579" i="6"/>
  <c r="Z580" i="6"/>
  <c r="Z581" i="6"/>
  <c r="Z582" i="6"/>
  <c r="Z583" i="6"/>
  <c r="Z584" i="6"/>
  <c r="Z585" i="6"/>
  <c r="Z586" i="6"/>
  <c r="Z587" i="6"/>
  <c r="Z588" i="6"/>
  <c r="Z589" i="6"/>
  <c r="Z590" i="6"/>
  <c r="Z591" i="6"/>
  <c r="Z592" i="6"/>
  <c r="Z593" i="6"/>
  <c r="Z594" i="6"/>
  <c r="Z595" i="6"/>
  <c r="Z596" i="6"/>
  <c r="Z597" i="6"/>
  <c r="Z598" i="6"/>
  <c r="Z599" i="6"/>
  <c r="Z600" i="6"/>
  <c r="Z601" i="6"/>
  <c r="Z602" i="6"/>
  <c r="Z603" i="6"/>
  <c r="Z604" i="6"/>
  <c r="Z605" i="6"/>
  <c r="Z606" i="6"/>
  <c r="Z607" i="6"/>
  <c r="Z608" i="6"/>
  <c r="Z609" i="6"/>
  <c r="Z610" i="6"/>
  <c r="Z611" i="6"/>
  <c r="Z612" i="6"/>
  <c r="Z613" i="6"/>
  <c r="Z614" i="6"/>
  <c r="Z615" i="6"/>
  <c r="Z616" i="6"/>
  <c r="Z617" i="6"/>
  <c r="Z618" i="6"/>
  <c r="Z619" i="6"/>
  <c r="Z620" i="6"/>
  <c r="Z621" i="6"/>
  <c r="Z622" i="6"/>
  <c r="Z623" i="6"/>
  <c r="Z624" i="6"/>
  <c r="Z625" i="6"/>
  <c r="Z626" i="6"/>
  <c r="Z627" i="6"/>
  <c r="Z628" i="6"/>
  <c r="Z629" i="6"/>
  <c r="Z630" i="6"/>
  <c r="Z631" i="6"/>
  <c r="Z632" i="6"/>
  <c r="Z633" i="6"/>
  <c r="Z634" i="6"/>
  <c r="Z635" i="6"/>
  <c r="Z636" i="6"/>
  <c r="Z637" i="6"/>
  <c r="Z638" i="6"/>
  <c r="Z639" i="6"/>
  <c r="Z640" i="6"/>
  <c r="Z641" i="6"/>
  <c r="Z642" i="6"/>
  <c r="Z643" i="6"/>
  <c r="Z644" i="6"/>
  <c r="Z645" i="6"/>
  <c r="Z646" i="6"/>
  <c r="Z647" i="6"/>
  <c r="Z648" i="6"/>
  <c r="Z649" i="6"/>
  <c r="Z650" i="6"/>
  <c r="Z651" i="6"/>
  <c r="Z652" i="6"/>
  <c r="Z653" i="6"/>
  <c r="Z654" i="6"/>
  <c r="Z655" i="6"/>
  <c r="Z656" i="6"/>
  <c r="Z657" i="6"/>
  <c r="Z658" i="6"/>
  <c r="Z659" i="6"/>
  <c r="Z660" i="6"/>
  <c r="Z661" i="6"/>
  <c r="Z662" i="6"/>
  <c r="Z663" i="6"/>
  <c r="Z664" i="6"/>
  <c r="Z665" i="6"/>
  <c r="Z666" i="6"/>
  <c r="Z667" i="6"/>
  <c r="Z668" i="6"/>
  <c r="Z669" i="6"/>
  <c r="Z670" i="6"/>
  <c r="Z671" i="6"/>
  <c r="Z672" i="6"/>
  <c r="Z673" i="6"/>
  <c r="Z674" i="6"/>
  <c r="Z675" i="6"/>
  <c r="Z676" i="6"/>
  <c r="Z677" i="6"/>
  <c r="Z678" i="6"/>
  <c r="Z679" i="6"/>
  <c r="Z680" i="6"/>
  <c r="Z681" i="6"/>
  <c r="Z682" i="6"/>
  <c r="Z683" i="6"/>
  <c r="Z684" i="6"/>
  <c r="Z685" i="6"/>
  <c r="Z686" i="6"/>
  <c r="Z687" i="6"/>
  <c r="Z688" i="6"/>
  <c r="Z689" i="6"/>
  <c r="Z690" i="6"/>
  <c r="Z691" i="6"/>
  <c r="Z692" i="6"/>
  <c r="Z693" i="6"/>
  <c r="Z694" i="6"/>
  <c r="Z695" i="6"/>
  <c r="Z696" i="6"/>
  <c r="Z697" i="6"/>
  <c r="Z698" i="6"/>
  <c r="Z699" i="6"/>
  <c r="Z700" i="6"/>
  <c r="Z701" i="6"/>
  <c r="Z702" i="6"/>
  <c r="Z703" i="6"/>
  <c r="Z704" i="6"/>
  <c r="Z705" i="6"/>
  <c r="Z706" i="6"/>
  <c r="Z707" i="6"/>
  <c r="Z708" i="6"/>
  <c r="Z709" i="6"/>
  <c r="Z710" i="6"/>
  <c r="Z711" i="6"/>
  <c r="Z712" i="6"/>
  <c r="Z713" i="6"/>
  <c r="Z714" i="6"/>
  <c r="Z715" i="6"/>
  <c r="Z716" i="6"/>
  <c r="Z717" i="6"/>
  <c r="Z718" i="6"/>
  <c r="Z719" i="6"/>
  <c r="Z720" i="6"/>
  <c r="Z721" i="6"/>
  <c r="Z722" i="6"/>
  <c r="Z723" i="6"/>
  <c r="Z724" i="6"/>
  <c r="Z725" i="6"/>
  <c r="Z726" i="6"/>
  <c r="Z727" i="6"/>
  <c r="Z728" i="6"/>
  <c r="Z729" i="6"/>
  <c r="Z730" i="6"/>
  <c r="Z731" i="6"/>
  <c r="Z732" i="6"/>
  <c r="Z733" i="6"/>
  <c r="Z734" i="6"/>
  <c r="Z735" i="6"/>
  <c r="Z736" i="6"/>
  <c r="Z737" i="6"/>
  <c r="Z738" i="6"/>
  <c r="Z739" i="6"/>
  <c r="Z740" i="6"/>
  <c r="Z741" i="6"/>
  <c r="Z742" i="6"/>
  <c r="Z743" i="6"/>
  <c r="Z744" i="6"/>
  <c r="Z745" i="6"/>
  <c r="Z746" i="6"/>
  <c r="Z747" i="6"/>
  <c r="Z748" i="6"/>
  <c r="Z749" i="6"/>
  <c r="Z750" i="6"/>
  <c r="Z751" i="6"/>
  <c r="Z752" i="6"/>
  <c r="Z753" i="6"/>
  <c r="Z754" i="6"/>
  <c r="Z755" i="6"/>
  <c r="Z756" i="6"/>
  <c r="Z757" i="6"/>
  <c r="Z758" i="6"/>
  <c r="Z759" i="6"/>
  <c r="Z760" i="6"/>
  <c r="Z761" i="6"/>
  <c r="Z762" i="6"/>
  <c r="Z763" i="6"/>
  <c r="Z764" i="6"/>
  <c r="Z765" i="6"/>
  <c r="Z766" i="6"/>
  <c r="Z767" i="6"/>
  <c r="Z768" i="6"/>
  <c r="Z769" i="6"/>
  <c r="Z770" i="6"/>
  <c r="Z771" i="6"/>
  <c r="Z772" i="6"/>
  <c r="Z773" i="6"/>
  <c r="Z774" i="6"/>
  <c r="Z775" i="6"/>
  <c r="Z776" i="6"/>
  <c r="Z777" i="6"/>
  <c r="Z778" i="6"/>
  <c r="Z779" i="6"/>
  <c r="Z780" i="6"/>
  <c r="Z781" i="6"/>
  <c r="Z782" i="6"/>
  <c r="Z783" i="6"/>
  <c r="Z784" i="6"/>
  <c r="Z785" i="6"/>
  <c r="Z786" i="6"/>
  <c r="Z787" i="6"/>
  <c r="Z788" i="6"/>
  <c r="Z789" i="6"/>
  <c r="Z790" i="6"/>
  <c r="Z791" i="6"/>
  <c r="Z792" i="6"/>
  <c r="Z793" i="6"/>
  <c r="Z794" i="6"/>
  <c r="Z795" i="6"/>
  <c r="Z796" i="6"/>
  <c r="Z797" i="6"/>
  <c r="Z798" i="6"/>
  <c r="Z799" i="6"/>
  <c r="Z800" i="6"/>
  <c r="Z801" i="6"/>
  <c r="Z802" i="6"/>
  <c r="Z803" i="6"/>
  <c r="Z804" i="6"/>
  <c r="Z805" i="6"/>
  <c r="Z806" i="6"/>
  <c r="Z807" i="6"/>
  <c r="Z808" i="6"/>
  <c r="Z809" i="6"/>
  <c r="Z810" i="6"/>
  <c r="Z811" i="6"/>
  <c r="Z812" i="6"/>
  <c r="Z813" i="6"/>
  <c r="Z814" i="6"/>
  <c r="Z815" i="6"/>
  <c r="Z816" i="6"/>
  <c r="Z817" i="6"/>
  <c r="Z818" i="6"/>
  <c r="Z819" i="6"/>
  <c r="Z820" i="6"/>
  <c r="Z821" i="6"/>
  <c r="Z822" i="6"/>
  <c r="Z823" i="6"/>
  <c r="Z824" i="6"/>
  <c r="Z825" i="6"/>
  <c r="Z826" i="6"/>
  <c r="Z827" i="6"/>
  <c r="Z828" i="6"/>
  <c r="Z829" i="6"/>
  <c r="Z830" i="6"/>
  <c r="Z831" i="6"/>
  <c r="Z832" i="6"/>
  <c r="Z833" i="6"/>
  <c r="Z834" i="6"/>
  <c r="Z835" i="6"/>
  <c r="Z836" i="6"/>
  <c r="Z837" i="6"/>
  <c r="Z838" i="6"/>
  <c r="Z839" i="6"/>
  <c r="Z840" i="6"/>
  <c r="Z841" i="6"/>
  <c r="Z842" i="6"/>
  <c r="Z843" i="6"/>
  <c r="Z844" i="6"/>
  <c r="Z845" i="6"/>
  <c r="Z846" i="6"/>
  <c r="Z847" i="6"/>
  <c r="Z848" i="6"/>
  <c r="Z849" i="6"/>
  <c r="Z850" i="6"/>
  <c r="Z851" i="6"/>
  <c r="Z852" i="6"/>
  <c r="Z853" i="6"/>
  <c r="Z854" i="6"/>
  <c r="Z855" i="6"/>
  <c r="Z856" i="6"/>
  <c r="Z857" i="6"/>
  <c r="Z858" i="6"/>
  <c r="Z859" i="6"/>
  <c r="Z860" i="6"/>
  <c r="Z861" i="6"/>
  <c r="Z862" i="6"/>
  <c r="Z863" i="6"/>
  <c r="Z864" i="6"/>
  <c r="Z865" i="6"/>
  <c r="Z866" i="6"/>
  <c r="Z867" i="6"/>
  <c r="Z868" i="6"/>
  <c r="Z869" i="6"/>
  <c r="Z870" i="6"/>
  <c r="Z871" i="6"/>
  <c r="Z872" i="6"/>
  <c r="Z873" i="6"/>
  <c r="Z874" i="6"/>
  <c r="Z875" i="6"/>
  <c r="Z876" i="6"/>
  <c r="Z877" i="6"/>
  <c r="Z878" i="6"/>
  <c r="Z879" i="6"/>
  <c r="Z880" i="6"/>
  <c r="Z881" i="6"/>
  <c r="Z882" i="6"/>
  <c r="Z883" i="6"/>
  <c r="Z884" i="6"/>
  <c r="Z885" i="6"/>
  <c r="Z886" i="6"/>
  <c r="Z887" i="6"/>
  <c r="Z888" i="6"/>
  <c r="Z889" i="6"/>
  <c r="Z890" i="6"/>
  <c r="Z891" i="6"/>
  <c r="Z892" i="6"/>
  <c r="Z893" i="6"/>
  <c r="Z894" i="6"/>
  <c r="Z895" i="6"/>
  <c r="Z896" i="6"/>
  <c r="Z897" i="6"/>
  <c r="Z898" i="6"/>
  <c r="Z899" i="6"/>
  <c r="Z900" i="6"/>
  <c r="Z901" i="6"/>
  <c r="Z902" i="6"/>
  <c r="Z903" i="6"/>
  <c r="Z904" i="6"/>
  <c r="Z905" i="6"/>
  <c r="Z906" i="6"/>
  <c r="Z907" i="6"/>
  <c r="Z908" i="6"/>
  <c r="Z909" i="6"/>
  <c r="Z910" i="6"/>
  <c r="Z911" i="6"/>
  <c r="Z912" i="6"/>
  <c r="Z913" i="6"/>
  <c r="Z914" i="6"/>
  <c r="Z915" i="6"/>
  <c r="Z916" i="6"/>
  <c r="Z917" i="6"/>
  <c r="Z918" i="6"/>
  <c r="Z919" i="6"/>
  <c r="Z920" i="6"/>
  <c r="Z921" i="6"/>
  <c r="Z922" i="6"/>
  <c r="Z923" i="6"/>
  <c r="Z924" i="6"/>
  <c r="Z925" i="6"/>
  <c r="Z926" i="6"/>
  <c r="Z927" i="6"/>
  <c r="Z928" i="6"/>
  <c r="Z929" i="6"/>
  <c r="Z930" i="6"/>
  <c r="Z931" i="6"/>
  <c r="Z932" i="6"/>
  <c r="Z933" i="6"/>
  <c r="Z934" i="6"/>
  <c r="Z935" i="6"/>
  <c r="Z936" i="6"/>
  <c r="Z937" i="6"/>
  <c r="Z938" i="6"/>
  <c r="Z939" i="6"/>
  <c r="Z940" i="6"/>
  <c r="Z941" i="6"/>
  <c r="Z942" i="6"/>
  <c r="Z943" i="6"/>
  <c r="Z944" i="6"/>
  <c r="Z945" i="6"/>
  <c r="Z946" i="6"/>
  <c r="Z947" i="6"/>
  <c r="Z948" i="6"/>
  <c r="Z949" i="6"/>
  <c r="Z950" i="6"/>
  <c r="Z951" i="6"/>
  <c r="Z952" i="6"/>
  <c r="Z953" i="6"/>
  <c r="Z954" i="6"/>
  <c r="Z955" i="6"/>
  <c r="Z956" i="6"/>
  <c r="Z957" i="6"/>
  <c r="Z958" i="6"/>
  <c r="Z959" i="6"/>
  <c r="Z960" i="6"/>
  <c r="Z961" i="6"/>
  <c r="Z962" i="6"/>
  <c r="Z963" i="6"/>
  <c r="Z964" i="6"/>
  <c r="Z965" i="6"/>
  <c r="Z966" i="6"/>
  <c r="Z967" i="6"/>
  <c r="Z968" i="6"/>
  <c r="Z969" i="6"/>
  <c r="Z970" i="6"/>
  <c r="Z971" i="6"/>
  <c r="Z972" i="6"/>
  <c r="Z973" i="6"/>
  <c r="Z974" i="6"/>
  <c r="Z975" i="6"/>
  <c r="Z976" i="6"/>
  <c r="Z977" i="6"/>
  <c r="Z978" i="6"/>
  <c r="Z979" i="6"/>
  <c r="Z980" i="6"/>
  <c r="Z981" i="6"/>
  <c r="Z982" i="6"/>
  <c r="Z983" i="6"/>
  <c r="Z984" i="6"/>
  <c r="Z985" i="6"/>
  <c r="Z986" i="6"/>
  <c r="Z987" i="6"/>
  <c r="Z988" i="6"/>
  <c r="Z989" i="6"/>
  <c r="Z990" i="6"/>
  <c r="Z991" i="6"/>
  <c r="Z992" i="6"/>
  <c r="Z993" i="6"/>
  <c r="Z994" i="6"/>
  <c r="Z995" i="6"/>
  <c r="Z996" i="6"/>
  <c r="Z997" i="6"/>
  <c r="Z998" i="6"/>
  <c r="Z999" i="6"/>
  <c r="Z1000" i="6"/>
  <c r="Z1001" i="6"/>
  <c r="Z1002" i="6"/>
  <c r="Z1003" i="6"/>
  <c r="Z1004" i="6"/>
  <c r="Z1005" i="6"/>
  <c r="Z1006" i="6"/>
  <c r="Z1007" i="6"/>
  <c r="Z1008" i="6"/>
  <c r="Z1009" i="6"/>
  <c r="Z1010" i="6"/>
  <c r="Z1011" i="6"/>
  <c r="Z1012" i="6"/>
  <c r="Z1013" i="6"/>
  <c r="Z1014" i="6"/>
  <c r="Z1015" i="6"/>
  <c r="Z1016" i="6"/>
  <c r="Z1017" i="6"/>
  <c r="Z1018" i="6"/>
  <c r="Z1019" i="6"/>
  <c r="Z1020" i="6"/>
  <c r="Z1021" i="6"/>
  <c r="Z1022" i="6"/>
  <c r="Z1023" i="6"/>
  <c r="Z1024" i="6"/>
  <c r="Z1025" i="6"/>
  <c r="Z1026" i="6"/>
  <c r="Z1027" i="6"/>
  <c r="Z1028" i="6"/>
  <c r="Z1029" i="6"/>
  <c r="Z1030" i="6"/>
  <c r="Z1031" i="6"/>
  <c r="Z1032" i="6"/>
  <c r="Z1033" i="6"/>
  <c r="Z1034" i="6"/>
  <c r="Z1035" i="6"/>
  <c r="Z1036" i="6"/>
  <c r="Z1037" i="6"/>
  <c r="Z1038" i="6"/>
  <c r="Z1039" i="6"/>
  <c r="Z1040" i="6"/>
  <c r="Z1041" i="6"/>
  <c r="Z1042" i="6"/>
  <c r="Z1043" i="6"/>
  <c r="Z1044" i="6"/>
  <c r="Z1045" i="6"/>
  <c r="Z1046" i="6"/>
  <c r="Z1047" i="6"/>
  <c r="Z1048" i="6"/>
  <c r="Z1049" i="6"/>
  <c r="Z1050" i="6"/>
  <c r="Z1051" i="6"/>
  <c r="Z1052" i="6"/>
  <c r="Z1053" i="6"/>
  <c r="Z1054" i="6"/>
  <c r="Z1055" i="6"/>
  <c r="Z1056" i="6"/>
  <c r="Z1057" i="6"/>
  <c r="Z1058" i="6"/>
  <c r="Z1059" i="6"/>
  <c r="Z1060" i="6"/>
  <c r="Z1061" i="6"/>
  <c r="Z1062" i="6"/>
  <c r="Z1063" i="6"/>
  <c r="Z1064" i="6"/>
  <c r="Z1065" i="6"/>
  <c r="Z1066" i="6"/>
  <c r="Z1067" i="6"/>
  <c r="Z1068" i="6"/>
  <c r="Z1069" i="6"/>
  <c r="Z1070" i="6"/>
  <c r="Z1071" i="6"/>
  <c r="Z1072" i="6"/>
  <c r="Z1073" i="6"/>
  <c r="Z1074" i="6"/>
  <c r="Z1075" i="6"/>
  <c r="Z1076" i="6"/>
  <c r="Z1077" i="6"/>
  <c r="Z1078" i="6"/>
  <c r="Z1079" i="6"/>
  <c r="Z1080" i="6"/>
  <c r="Z1081" i="6"/>
  <c r="Z1082" i="6"/>
  <c r="Z1083" i="6"/>
  <c r="Z1084" i="6"/>
  <c r="Z1085" i="6"/>
  <c r="Z1086" i="6"/>
  <c r="Z1087" i="6"/>
  <c r="Z1088" i="6"/>
  <c r="Z1089" i="6"/>
  <c r="Z1090" i="6"/>
  <c r="Z1091" i="6"/>
  <c r="Z1092" i="6"/>
  <c r="Z1093" i="6"/>
  <c r="Z1094" i="6"/>
  <c r="Z1095" i="6"/>
  <c r="Z1096" i="6"/>
  <c r="Z1097" i="6"/>
  <c r="Z1098" i="6"/>
  <c r="Z1099" i="6"/>
  <c r="Z1100" i="6"/>
  <c r="Z1101" i="6"/>
  <c r="Z1102" i="6"/>
  <c r="Z1103" i="6"/>
  <c r="Z1104" i="6"/>
  <c r="Z1105" i="6"/>
  <c r="Z1106" i="6"/>
  <c r="Z1107" i="6"/>
  <c r="Z1108" i="6"/>
  <c r="Z1109" i="6"/>
  <c r="Z1110" i="6"/>
  <c r="Z1111" i="6"/>
  <c r="Z1112" i="6"/>
  <c r="Z1113" i="6"/>
  <c r="Z1114" i="6"/>
  <c r="Z1115" i="6"/>
  <c r="Z1116" i="6"/>
  <c r="Z1117" i="6"/>
  <c r="Z1118" i="6"/>
  <c r="Z1119" i="6"/>
  <c r="Z1120" i="6"/>
  <c r="Z1121" i="6"/>
  <c r="Z1122" i="6"/>
  <c r="Z1123" i="6"/>
  <c r="Z1124" i="6"/>
  <c r="Z1125" i="6"/>
  <c r="Z1126" i="6"/>
  <c r="Z1127" i="6"/>
  <c r="Z1128" i="6"/>
  <c r="Z1129" i="6"/>
  <c r="Z1130" i="6"/>
  <c r="Z1131" i="6"/>
  <c r="Z1132" i="6"/>
  <c r="Z1133" i="6"/>
  <c r="Z1134" i="6"/>
  <c r="Z1135" i="6"/>
  <c r="Z1136" i="6"/>
  <c r="Z1137" i="6"/>
  <c r="Z1138" i="6"/>
  <c r="Z1139" i="6"/>
  <c r="Z1140" i="6"/>
  <c r="Z1141" i="6"/>
  <c r="Z1142" i="6"/>
  <c r="Z1143" i="6"/>
  <c r="Z1144" i="6"/>
  <c r="Z1145" i="6"/>
  <c r="Z1146" i="6"/>
  <c r="Z1147" i="6"/>
  <c r="Z1148" i="6"/>
  <c r="Z1149" i="6"/>
  <c r="Z1150" i="6"/>
  <c r="Z1151" i="6"/>
  <c r="Z1152" i="6"/>
  <c r="Z1153" i="6"/>
  <c r="Z1154" i="6"/>
  <c r="Z1155" i="6"/>
  <c r="Z1156" i="6"/>
  <c r="Z1157" i="6"/>
  <c r="Z1158" i="6"/>
  <c r="Z1159" i="6"/>
  <c r="Z1160" i="6"/>
  <c r="Z1161" i="6"/>
  <c r="Z1162" i="6"/>
  <c r="Z1163" i="6"/>
  <c r="Z1164" i="6"/>
  <c r="Z1165" i="6"/>
  <c r="Z1166" i="6"/>
  <c r="Z1167" i="6"/>
  <c r="Z1168" i="6"/>
  <c r="Z1169" i="6"/>
  <c r="Z1170" i="6"/>
  <c r="Z1171" i="6"/>
  <c r="Z1172" i="6"/>
  <c r="Z1173" i="6"/>
  <c r="Z1174" i="6"/>
  <c r="Z1175" i="6"/>
  <c r="Z1176" i="6"/>
  <c r="Z1177" i="6"/>
  <c r="Z1178" i="6"/>
  <c r="Z1179" i="6"/>
  <c r="Z1180" i="6"/>
  <c r="Z1181" i="6"/>
  <c r="Z1182" i="6"/>
  <c r="Z1183" i="6"/>
  <c r="Z1184" i="6"/>
  <c r="Z1185" i="6"/>
  <c r="Z1186" i="6"/>
  <c r="Z1187" i="6"/>
  <c r="Z1188" i="6"/>
  <c r="Z1189" i="6"/>
  <c r="Z1190" i="6"/>
  <c r="Z1191" i="6"/>
  <c r="Z1192" i="6"/>
  <c r="Z1193" i="6"/>
  <c r="Z1194" i="6"/>
  <c r="Z1195" i="6"/>
  <c r="Z1196" i="6"/>
  <c r="Z1197" i="6"/>
  <c r="Z1198" i="6"/>
  <c r="Z1199" i="6"/>
  <c r="Z1200" i="6"/>
  <c r="Z1201" i="6"/>
  <c r="Z1202" i="6"/>
  <c r="Z1203" i="6"/>
  <c r="Z1204" i="6"/>
  <c r="Z1205" i="6"/>
  <c r="Z1206" i="6"/>
  <c r="Z1207" i="6"/>
  <c r="Z1208" i="6"/>
  <c r="Z1209" i="6"/>
  <c r="Z1210" i="6"/>
  <c r="Z1211" i="6"/>
  <c r="Z1212" i="6"/>
  <c r="Z1213" i="6"/>
  <c r="Z1214" i="6"/>
  <c r="Z1215" i="6"/>
  <c r="Z1216" i="6"/>
  <c r="Z1217" i="6"/>
  <c r="Z1218" i="6"/>
  <c r="Z1219" i="6"/>
  <c r="Z1220" i="6"/>
  <c r="Z1221" i="6"/>
  <c r="Z1222" i="6"/>
  <c r="Z1223" i="6"/>
  <c r="Z1224" i="6"/>
  <c r="Z1225" i="6"/>
  <c r="Z1226" i="6"/>
  <c r="Z1227" i="6"/>
  <c r="Z1228" i="6"/>
  <c r="Z1229" i="6"/>
  <c r="Z1230" i="6"/>
  <c r="Z1231" i="6"/>
  <c r="Z1232" i="6"/>
  <c r="Z1233" i="6"/>
  <c r="Z1234" i="6"/>
  <c r="Z1235" i="6"/>
  <c r="Z1236" i="6"/>
  <c r="Z1237" i="6"/>
  <c r="Z1238" i="6"/>
  <c r="Z1239" i="6"/>
  <c r="Z1240" i="6"/>
  <c r="Z1241" i="6"/>
  <c r="Z1242" i="6"/>
  <c r="Z1243" i="6"/>
  <c r="Z1244" i="6"/>
  <c r="Z1245" i="6"/>
  <c r="Z1246" i="6"/>
  <c r="Z1247" i="6"/>
  <c r="Z1248" i="6"/>
  <c r="Z1249" i="6"/>
  <c r="Z1250" i="6"/>
  <c r="Z1251" i="6"/>
  <c r="Z1252" i="6"/>
  <c r="Z1253" i="6"/>
  <c r="Z1254" i="6"/>
  <c r="Z1255" i="6"/>
  <c r="Z1256" i="6"/>
  <c r="Z1257" i="6"/>
  <c r="Z1258" i="6"/>
  <c r="Z1259" i="6"/>
  <c r="Z1260" i="6"/>
  <c r="Z1261" i="6"/>
  <c r="Z1262" i="6"/>
  <c r="Z1263" i="6"/>
  <c r="Z1264" i="6"/>
  <c r="Z1265" i="6"/>
  <c r="Z1266" i="6"/>
  <c r="Z1267" i="6"/>
  <c r="Z1268" i="6"/>
  <c r="Z1269" i="6"/>
  <c r="Z1270" i="6"/>
  <c r="Z1271" i="6"/>
  <c r="Z1272" i="6"/>
  <c r="Z1273" i="6"/>
  <c r="Z1274" i="6"/>
  <c r="Z1275" i="6"/>
  <c r="Z1276" i="6"/>
  <c r="Z1277" i="6"/>
  <c r="Z1278" i="6"/>
  <c r="Z1279" i="6"/>
  <c r="Z1280" i="6"/>
  <c r="Z1281" i="6"/>
  <c r="Z1282" i="6"/>
  <c r="Z1283" i="6"/>
  <c r="Z1284" i="6"/>
  <c r="Z1285" i="6"/>
  <c r="Z1286" i="6"/>
  <c r="Z1287" i="6"/>
  <c r="Z1288" i="6"/>
  <c r="Z1289" i="6"/>
  <c r="Z1290" i="6"/>
  <c r="Z1291" i="6"/>
  <c r="Z1292" i="6"/>
  <c r="Z1293" i="6"/>
  <c r="Z1294" i="6"/>
  <c r="Z1295" i="6"/>
  <c r="Z1296" i="6"/>
  <c r="Z1297" i="6"/>
  <c r="Z1298" i="6"/>
  <c r="Z1299" i="6"/>
  <c r="Z1300" i="6"/>
  <c r="Z1301" i="6"/>
  <c r="Z1302" i="6"/>
  <c r="Z1303" i="6"/>
  <c r="Z1304" i="6"/>
  <c r="Z1305" i="6"/>
  <c r="Z1306" i="6"/>
  <c r="Z1307" i="6"/>
  <c r="Z1308" i="6"/>
  <c r="Z1309" i="6"/>
  <c r="Z1310" i="6"/>
  <c r="Z1311" i="6"/>
  <c r="Z1312" i="6"/>
  <c r="Z1313" i="6"/>
  <c r="Z1314" i="6"/>
  <c r="Z1315" i="6"/>
  <c r="Z1316" i="6"/>
  <c r="Z1317" i="6"/>
  <c r="Z1318" i="6"/>
  <c r="Z1319" i="6"/>
  <c r="Z1320" i="6"/>
  <c r="Z1321" i="6"/>
  <c r="Z1322" i="6"/>
  <c r="Z1323" i="6"/>
  <c r="Z1324" i="6"/>
  <c r="Z1325" i="6"/>
  <c r="Z1326" i="6"/>
  <c r="Z1327" i="6"/>
  <c r="Z1328" i="6"/>
  <c r="Z1329" i="6"/>
  <c r="Z1330" i="6"/>
  <c r="Z1331" i="6"/>
  <c r="Z1332" i="6"/>
  <c r="Z1333" i="6"/>
  <c r="Z1334" i="6"/>
  <c r="Z1335" i="6"/>
  <c r="Z1336" i="6"/>
  <c r="Z1337" i="6"/>
  <c r="Z1338" i="6"/>
  <c r="Z1339" i="6"/>
  <c r="Z1340" i="6"/>
  <c r="Z1341" i="6"/>
  <c r="Z1342" i="6"/>
  <c r="Z1343" i="6"/>
  <c r="Z1344" i="6"/>
  <c r="Z1345" i="6"/>
  <c r="Z1346" i="6"/>
  <c r="Z1347" i="6"/>
  <c r="Z1348" i="6"/>
  <c r="Z1349" i="6"/>
  <c r="Z1350" i="6"/>
  <c r="Z1351" i="6"/>
  <c r="Z1352" i="6"/>
  <c r="Z1353" i="6"/>
  <c r="Z1354" i="6"/>
  <c r="Z1355" i="6"/>
  <c r="Z1356" i="6"/>
  <c r="Z1357" i="6"/>
  <c r="Z1358" i="6"/>
  <c r="Z1359" i="6"/>
  <c r="Z1360" i="6"/>
  <c r="Z1361" i="6"/>
  <c r="Z1362" i="6"/>
  <c r="Z1363" i="6"/>
  <c r="Z1364" i="6"/>
  <c r="Z1365" i="6"/>
  <c r="Z1366" i="6"/>
  <c r="Z1367" i="6"/>
  <c r="Z1368" i="6"/>
  <c r="Z1369" i="6"/>
  <c r="Z1370" i="6"/>
  <c r="Z1371" i="6"/>
  <c r="Z1372" i="6"/>
  <c r="Z1373" i="6"/>
  <c r="Z1374" i="6"/>
  <c r="Z1375" i="6"/>
  <c r="Z1376" i="6"/>
  <c r="Z1377" i="6"/>
  <c r="Z1378" i="6"/>
  <c r="Z1379" i="6"/>
  <c r="Z1380" i="6"/>
  <c r="Z1381" i="6"/>
  <c r="Z1382" i="6"/>
  <c r="Z1383" i="6"/>
  <c r="Z1384" i="6"/>
  <c r="Z1385" i="6"/>
  <c r="Z1386" i="6"/>
  <c r="Z1387" i="6"/>
  <c r="Z1388" i="6"/>
  <c r="Z1389" i="6"/>
  <c r="Z1390" i="6"/>
  <c r="Z1391" i="6"/>
  <c r="Z1392" i="6"/>
  <c r="Z1393" i="6"/>
  <c r="Z1394" i="6"/>
  <c r="Z1395" i="6"/>
  <c r="Z1396" i="6"/>
  <c r="Z1397" i="6"/>
  <c r="Z1398" i="6"/>
  <c r="Z1399" i="6"/>
  <c r="Z1400" i="6"/>
  <c r="Z1401" i="6"/>
  <c r="Z1402" i="6"/>
  <c r="Z1403" i="6"/>
  <c r="Z1404" i="6"/>
  <c r="Z1405" i="6"/>
  <c r="Z1406" i="6"/>
  <c r="Z1407" i="6"/>
  <c r="Z1408" i="6"/>
  <c r="Z1409" i="6"/>
  <c r="Z1410" i="6"/>
  <c r="Z1411" i="6"/>
  <c r="Z1412" i="6"/>
  <c r="Z1413" i="6"/>
  <c r="Z1414" i="6"/>
  <c r="Z1415" i="6"/>
  <c r="Z1416" i="6"/>
  <c r="Z1417" i="6"/>
  <c r="Z1418" i="6"/>
  <c r="Z1419" i="6"/>
  <c r="Z1420" i="6"/>
  <c r="Z1421" i="6"/>
  <c r="Z1422" i="6"/>
  <c r="Z1423" i="6"/>
  <c r="Z1424" i="6"/>
  <c r="Z1425" i="6"/>
  <c r="Z1426" i="6"/>
  <c r="Z1427" i="6"/>
  <c r="Z1428" i="6"/>
  <c r="Z1429" i="6"/>
  <c r="Z1430" i="6"/>
  <c r="Z1431" i="6"/>
  <c r="Z1432" i="6"/>
  <c r="Z1433" i="6"/>
  <c r="Z1434" i="6"/>
  <c r="Z1435" i="6"/>
  <c r="Z1436" i="6"/>
  <c r="Z1437" i="6"/>
  <c r="Z1438" i="6"/>
  <c r="Z1439" i="6"/>
  <c r="Z1440" i="6"/>
  <c r="Z1441" i="6"/>
  <c r="Z1442" i="6"/>
  <c r="Z1443" i="6"/>
  <c r="Z1444" i="6"/>
  <c r="Z1445" i="6"/>
  <c r="Z1446" i="6"/>
  <c r="Z1447" i="6"/>
  <c r="Z1448" i="6"/>
  <c r="Z1449" i="6"/>
  <c r="Z1450" i="6"/>
  <c r="Z1451" i="6"/>
  <c r="Z1452" i="6"/>
  <c r="Z1453" i="6"/>
  <c r="Z1454" i="6"/>
  <c r="Z1455" i="6"/>
  <c r="Z1456" i="6"/>
  <c r="Z1457" i="6"/>
  <c r="Z1458" i="6"/>
  <c r="Z1459" i="6"/>
  <c r="Z1460" i="6"/>
  <c r="Z1461" i="6"/>
  <c r="Z1462" i="6"/>
  <c r="Z1463" i="6"/>
  <c r="Z1464" i="6"/>
  <c r="Z1465" i="6"/>
  <c r="Z1466" i="6"/>
  <c r="Z1467" i="6"/>
  <c r="Z1468" i="6"/>
  <c r="Z1469" i="6"/>
  <c r="Z1470" i="6"/>
  <c r="Z1471" i="6"/>
  <c r="Z1472" i="6"/>
  <c r="Z1473" i="6"/>
  <c r="Z1474" i="6"/>
  <c r="Z1475" i="6"/>
  <c r="Z1476" i="6"/>
  <c r="Z1477" i="6"/>
  <c r="Z1478" i="6"/>
  <c r="Z1479" i="6"/>
  <c r="Z1480" i="6"/>
  <c r="Z1481" i="6"/>
  <c r="Z1482" i="6"/>
  <c r="Z1483" i="6"/>
  <c r="Z1484" i="6"/>
  <c r="Z1485" i="6"/>
  <c r="Z1486" i="6"/>
  <c r="Z1487" i="6"/>
  <c r="Z1488" i="6"/>
  <c r="Z1489" i="6"/>
  <c r="Z1490" i="6"/>
  <c r="Z1491" i="6"/>
  <c r="Z1492" i="6"/>
  <c r="Z1493" i="6"/>
  <c r="Z1494" i="6"/>
  <c r="Z1495" i="6"/>
  <c r="Z1496" i="6"/>
  <c r="Z1497" i="6"/>
  <c r="Z1498" i="6"/>
  <c r="Z1499" i="6"/>
  <c r="Z1500" i="6"/>
  <c r="Z1501" i="6"/>
  <c r="Z1502" i="6"/>
  <c r="Z1503" i="6"/>
  <c r="Z1504" i="6"/>
  <c r="Z1505" i="6"/>
  <c r="Z1506" i="6"/>
  <c r="Z1507" i="6"/>
  <c r="Z1508" i="6"/>
  <c r="Z1509" i="6"/>
  <c r="Z1510" i="6"/>
  <c r="Z1511" i="6"/>
  <c r="Z1512" i="6"/>
  <c r="Z1513" i="6"/>
  <c r="Z1514" i="6"/>
  <c r="Z1515" i="6"/>
  <c r="Z1516" i="6"/>
  <c r="Z1517" i="6"/>
  <c r="Z1518" i="6"/>
  <c r="Z1519" i="6"/>
  <c r="Z1520" i="6"/>
  <c r="Z1521" i="6"/>
  <c r="Z1522" i="6"/>
  <c r="Z1523" i="6"/>
  <c r="Z1524" i="6"/>
  <c r="Z1525" i="6"/>
  <c r="Z1526" i="6"/>
  <c r="Z1527" i="6"/>
  <c r="Z1528" i="6"/>
  <c r="Z1529" i="6"/>
  <c r="Z1530" i="6"/>
  <c r="Z1531" i="6"/>
  <c r="Z1532" i="6"/>
  <c r="Z1533" i="6"/>
  <c r="Z1534" i="6"/>
  <c r="Z1535" i="6"/>
  <c r="Z1536" i="6"/>
  <c r="Z1537" i="6"/>
  <c r="Z1538" i="6"/>
  <c r="Z1539" i="6"/>
  <c r="Z1540" i="6"/>
  <c r="Z1541" i="6"/>
  <c r="Z1542" i="6"/>
  <c r="Z1543" i="6"/>
  <c r="Z1544" i="6"/>
  <c r="Z1545" i="6"/>
  <c r="Z1546" i="6"/>
  <c r="Z1547" i="6"/>
  <c r="Z1548" i="6"/>
  <c r="Z1549" i="6"/>
  <c r="Z1550" i="6"/>
  <c r="Z1551" i="6"/>
  <c r="Z1552" i="6"/>
  <c r="Z1553" i="6"/>
  <c r="Z1554" i="6"/>
  <c r="Z1555" i="6"/>
  <c r="Z1556" i="6"/>
  <c r="Z1557" i="6"/>
  <c r="Z1558" i="6"/>
  <c r="Z1559" i="6"/>
  <c r="Z1560" i="6"/>
  <c r="Z1561" i="6"/>
  <c r="Z1562" i="6"/>
  <c r="Z1563" i="6"/>
  <c r="Z1564" i="6"/>
  <c r="Z1565" i="6"/>
  <c r="Z1566" i="6"/>
  <c r="Z1567" i="6"/>
  <c r="Z1568" i="6"/>
  <c r="Z1569" i="6"/>
  <c r="Z1570" i="6"/>
  <c r="Z1571" i="6"/>
  <c r="Z1572" i="6"/>
  <c r="Z1573" i="6"/>
  <c r="Z1574" i="6"/>
  <c r="Z1575" i="6"/>
  <c r="Z1576" i="6"/>
  <c r="Z1577" i="6"/>
  <c r="Z1578" i="6"/>
  <c r="Z1579" i="6"/>
  <c r="Z1580" i="6"/>
  <c r="Z1581" i="6"/>
  <c r="Z1582" i="6"/>
  <c r="Z1583" i="6"/>
  <c r="Z1584" i="6"/>
  <c r="Z1585" i="6"/>
  <c r="Z1586" i="6"/>
  <c r="Z1587" i="6"/>
  <c r="Z1588" i="6"/>
  <c r="Z1589" i="6"/>
  <c r="Z1590" i="6"/>
  <c r="Z1591" i="6"/>
  <c r="Z1592" i="6"/>
  <c r="Z1593" i="6"/>
  <c r="Z1594" i="6"/>
  <c r="Z1595" i="6"/>
  <c r="Z1596" i="6"/>
  <c r="Z1597" i="6"/>
  <c r="Z1598" i="6"/>
  <c r="Z1599" i="6"/>
  <c r="Z1600" i="6"/>
  <c r="Z1601" i="6"/>
  <c r="Z1602" i="6"/>
  <c r="Z1603" i="6"/>
  <c r="Z1604" i="6"/>
  <c r="Z1605" i="6"/>
  <c r="Z1606" i="6"/>
  <c r="Z1607" i="6"/>
  <c r="Z1608" i="6"/>
  <c r="Z1609" i="6"/>
  <c r="Z1610" i="6"/>
  <c r="Z1611" i="6"/>
  <c r="Z1612" i="6"/>
  <c r="Z1613" i="6"/>
  <c r="Z1614" i="6"/>
  <c r="Z1615" i="6"/>
  <c r="Z1616" i="6"/>
  <c r="Z1617" i="6"/>
  <c r="Z1618" i="6"/>
  <c r="Z1619" i="6"/>
  <c r="Z1620" i="6"/>
  <c r="Z1621" i="6"/>
  <c r="Z1622" i="6"/>
  <c r="Z1623" i="6"/>
  <c r="Z1624" i="6"/>
  <c r="Z1625" i="6"/>
  <c r="Z1626" i="6"/>
  <c r="Z1627" i="6"/>
  <c r="Z1628" i="6"/>
  <c r="Z1629" i="6"/>
  <c r="Z1630" i="6"/>
  <c r="Z1631" i="6"/>
  <c r="Z1632" i="6"/>
  <c r="Z1633" i="6"/>
  <c r="Z1634" i="6"/>
  <c r="Z1635" i="6"/>
  <c r="Z1636" i="6"/>
  <c r="Z1637" i="6"/>
  <c r="Z1638" i="6"/>
  <c r="Z1639" i="6"/>
  <c r="Z1640" i="6"/>
  <c r="Z1641" i="6"/>
  <c r="Z1642" i="6"/>
  <c r="Z1643" i="6"/>
  <c r="Z1644" i="6"/>
  <c r="Z1645" i="6"/>
  <c r="Z1646" i="6"/>
  <c r="Z1647" i="6"/>
  <c r="Z1648" i="6"/>
  <c r="Z1649" i="6"/>
  <c r="Z1650" i="6"/>
  <c r="Z1651" i="6"/>
  <c r="Z1652" i="6"/>
  <c r="Z1653" i="6"/>
  <c r="Z1654" i="6"/>
  <c r="Z1655" i="6"/>
  <c r="Z1656" i="6"/>
  <c r="Z1657" i="6"/>
  <c r="Z1658" i="6"/>
  <c r="Z1659" i="6"/>
  <c r="Z1660" i="6"/>
  <c r="Z1661" i="6"/>
  <c r="Z1662" i="6"/>
  <c r="Z1663" i="6"/>
  <c r="Z1664" i="6"/>
  <c r="Z1665" i="6"/>
  <c r="Z1666" i="6"/>
  <c r="Z1667" i="6"/>
  <c r="Z1668" i="6"/>
  <c r="Z1669" i="6"/>
  <c r="Z1670" i="6"/>
  <c r="Z1671" i="6"/>
  <c r="Z1672" i="6"/>
  <c r="Z1673" i="6"/>
  <c r="Z1674" i="6"/>
  <c r="Z1675" i="6"/>
  <c r="Z1676" i="6"/>
  <c r="Z1677" i="6"/>
  <c r="Z1678" i="6"/>
  <c r="Z1679" i="6"/>
  <c r="Z1680" i="6"/>
  <c r="Z1681" i="6"/>
  <c r="Z1682" i="6"/>
  <c r="Z1683" i="6"/>
  <c r="Z1684" i="6"/>
  <c r="Z1685" i="6"/>
  <c r="Z1686" i="6"/>
  <c r="Z1687" i="6"/>
  <c r="Z1688" i="6"/>
  <c r="Z1689" i="6"/>
  <c r="Z1690" i="6"/>
  <c r="Z1691" i="6"/>
  <c r="Z1692" i="6"/>
  <c r="Z1693" i="6"/>
  <c r="Z1694" i="6"/>
  <c r="Z1695" i="6"/>
  <c r="Z1696" i="6"/>
  <c r="Z1697" i="6"/>
  <c r="Z1698" i="6"/>
  <c r="Z1699" i="6"/>
  <c r="Z1700" i="6"/>
  <c r="Z1701" i="6"/>
  <c r="Z1702" i="6"/>
  <c r="Z1703" i="6"/>
  <c r="Z1704" i="6"/>
  <c r="Z1705" i="6"/>
  <c r="Z1706" i="6"/>
  <c r="Z1707" i="6"/>
  <c r="Z1708" i="6"/>
  <c r="Z1709" i="6"/>
  <c r="Z1710" i="6"/>
  <c r="Z1711" i="6"/>
  <c r="Z1712" i="6"/>
  <c r="Z1713" i="6"/>
  <c r="Z1714" i="6"/>
  <c r="Z1715" i="6"/>
  <c r="Z1716" i="6"/>
  <c r="Z1717" i="6"/>
  <c r="Z1718" i="6"/>
  <c r="Z1719" i="6"/>
  <c r="Z1720" i="6"/>
  <c r="Z1721" i="6"/>
  <c r="Z1722" i="6"/>
  <c r="Z1723" i="6"/>
  <c r="Z1724" i="6"/>
  <c r="Z1725" i="6"/>
  <c r="Z1726" i="6"/>
  <c r="Z1727" i="6"/>
  <c r="Z1728" i="6"/>
  <c r="Z1729" i="6"/>
  <c r="Z1730" i="6"/>
  <c r="Z1731" i="6"/>
  <c r="Z1732" i="6"/>
  <c r="Z1733" i="6"/>
  <c r="Z1734" i="6"/>
  <c r="Z1735" i="6"/>
  <c r="Z1736" i="6"/>
  <c r="Z1737" i="6"/>
  <c r="Z1738" i="6"/>
  <c r="Z1739" i="6"/>
  <c r="Z1740" i="6"/>
  <c r="Z1741" i="6"/>
  <c r="Z1742" i="6"/>
  <c r="Z1743" i="6"/>
  <c r="Z1744" i="6"/>
  <c r="Z1745" i="6"/>
  <c r="Z1746" i="6"/>
  <c r="Z1747" i="6"/>
  <c r="Z1748" i="6"/>
  <c r="Z1749" i="6"/>
  <c r="Z1750" i="6"/>
  <c r="Z1751" i="6"/>
  <c r="Z1752" i="6"/>
  <c r="Z1753" i="6"/>
  <c r="Z1754" i="6"/>
  <c r="Z1755" i="6"/>
  <c r="Z1756" i="6"/>
  <c r="Z1757" i="6"/>
  <c r="Z1758" i="6"/>
  <c r="Z1759" i="6"/>
  <c r="Z1760" i="6"/>
  <c r="Z1761" i="6"/>
  <c r="Z1762" i="6"/>
  <c r="Z1763" i="6"/>
  <c r="Z1764" i="6"/>
  <c r="Z1765" i="6"/>
  <c r="Z1766" i="6"/>
  <c r="Z1767" i="6"/>
  <c r="Z1768" i="6"/>
  <c r="Z1769" i="6"/>
  <c r="Z1770" i="6"/>
  <c r="Z1771" i="6"/>
  <c r="Z1772" i="6"/>
  <c r="Z1773" i="6"/>
  <c r="Z1774" i="6"/>
  <c r="Z1775" i="6"/>
  <c r="Z1776" i="6"/>
  <c r="Z1777" i="6"/>
  <c r="Z1778" i="6"/>
  <c r="Z1779" i="6"/>
  <c r="Z1780" i="6"/>
  <c r="Z1781" i="6"/>
  <c r="Z1782" i="6"/>
  <c r="Z1783" i="6"/>
  <c r="Z1784" i="6"/>
  <c r="Z1785" i="6"/>
  <c r="Z1786" i="6"/>
  <c r="Z1787" i="6"/>
  <c r="Z1788" i="6"/>
  <c r="Z1789" i="6"/>
  <c r="Z1790" i="6"/>
  <c r="Z1791" i="6"/>
  <c r="Z1792" i="6"/>
  <c r="Z1793" i="6"/>
  <c r="Z1794" i="6"/>
  <c r="Z1795" i="6"/>
  <c r="Z1796" i="6"/>
  <c r="Z1797" i="6"/>
  <c r="Z1798" i="6"/>
  <c r="Z1799" i="6"/>
  <c r="Z1800" i="6"/>
  <c r="Z1801" i="6"/>
  <c r="Z1802" i="6"/>
  <c r="Z1803" i="6"/>
  <c r="Z1804" i="6"/>
  <c r="Z1805" i="6"/>
  <c r="Z1806" i="6"/>
  <c r="Z1807" i="6"/>
  <c r="Z1808" i="6"/>
  <c r="Z1809" i="6"/>
  <c r="Z1810" i="6"/>
  <c r="Z1811" i="6"/>
  <c r="Z1812" i="6"/>
  <c r="Z1813" i="6"/>
  <c r="Z1814" i="6"/>
  <c r="Z1815" i="6"/>
  <c r="Z1816" i="6"/>
  <c r="Z1817" i="6"/>
  <c r="Z1818" i="6"/>
  <c r="Z1819" i="6"/>
  <c r="Z1820" i="6"/>
  <c r="Z1821" i="6"/>
  <c r="Z1822" i="6"/>
  <c r="Z1823" i="6"/>
  <c r="Z1824" i="6"/>
  <c r="Z1825" i="6"/>
  <c r="Z1826" i="6"/>
  <c r="Z1827" i="6"/>
  <c r="Z1828" i="6"/>
  <c r="Z1829" i="6"/>
  <c r="Z1830" i="6"/>
  <c r="Z1831" i="6"/>
  <c r="Z1832" i="6"/>
  <c r="Z1833" i="6"/>
  <c r="Z1834" i="6"/>
  <c r="Z1835" i="6"/>
  <c r="Z1836" i="6"/>
  <c r="Z1837" i="6"/>
  <c r="Z1838" i="6"/>
  <c r="Z1839" i="6"/>
  <c r="Z1840" i="6"/>
  <c r="Z1841" i="6"/>
  <c r="Z1842" i="6"/>
  <c r="Z1843" i="6"/>
  <c r="Z1844" i="6"/>
  <c r="Z1845" i="6"/>
  <c r="Z1846" i="6"/>
  <c r="Z1847" i="6"/>
  <c r="Z1848" i="6"/>
  <c r="Z1849" i="6"/>
  <c r="Z1850" i="6"/>
  <c r="Z1851" i="6"/>
  <c r="Z1852" i="6"/>
  <c r="Z1853" i="6"/>
  <c r="Z1854" i="6"/>
  <c r="Z1855" i="6"/>
  <c r="Z1856" i="6"/>
  <c r="Z1857" i="6"/>
  <c r="Z1858" i="6"/>
  <c r="Z1859" i="6"/>
  <c r="Z1860" i="6"/>
  <c r="Z1861" i="6"/>
  <c r="Z1862" i="6"/>
  <c r="Z1863" i="6"/>
  <c r="Z1864" i="6"/>
  <c r="Z1865" i="6"/>
  <c r="Z1866" i="6"/>
  <c r="Z1867" i="6"/>
  <c r="Z1868" i="6"/>
  <c r="Z1869" i="6"/>
  <c r="Z1870" i="6"/>
  <c r="Z1871" i="6"/>
  <c r="Z1872" i="6"/>
  <c r="Z1873" i="6"/>
  <c r="Z1874" i="6"/>
  <c r="Z1875" i="6"/>
  <c r="Z1876" i="6"/>
  <c r="Z1877" i="6"/>
  <c r="Z1878" i="6"/>
  <c r="Z1879" i="6"/>
  <c r="Z1880" i="6"/>
  <c r="Z1881" i="6"/>
  <c r="Z1882" i="6"/>
  <c r="Z1883" i="6"/>
  <c r="Z1884" i="6"/>
  <c r="Z1885" i="6"/>
  <c r="Z1886" i="6"/>
  <c r="Z1887" i="6"/>
  <c r="Z1888" i="6"/>
  <c r="Z1889" i="6"/>
  <c r="Z1890" i="6"/>
  <c r="Z1891" i="6"/>
  <c r="Z1892" i="6"/>
  <c r="Z1893" i="6"/>
  <c r="Z1894" i="6"/>
  <c r="Z1895" i="6"/>
  <c r="Z1896" i="6"/>
  <c r="Z1897" i="6"/>
  <c r="Z1898" i="6"/>
  <c r="Z1899" i="6"/>
  <c r="Z1900" i="6"/>
  <c r="Z1901" i="6"/>
  <c r="Z1902" i="6"/>
  <c r="Z1903" i="6"/>
  <c r="Z1904" i="6"/>
  <c r="Z1905" i="6"/>
  <c r="Z1906" i="6"/>
  <c r="Z1907" i="6"/>
  <c r="Z1908" i="6"/>
  <c r="Z1909" i="6"/>
  <c r="Z1910" i="6"/>
  <c r="Z1911" i="6"/>
  <c r="Z1912" i="6"/>
  <c r="Z1913" i="6"/>
  <c r="Z1914" i="6"/>
  <c r="Z1915" i="6"/>
  <c r="Z1916" i="6"/>
  <c r="Z1917" i="6"/>
  <c r="Z1918" i="6"/>
  <c r="Z1919" i="6"/>
  <c r="Z1920" i="6"/>
  <c r="Z1921" i="6"/>
  <c r="Z1922" i="6"/>
  <c r="Z1923" i="6"/>
  <c r="Z1924" i="6"/>
  <c r="Z1925" i="6"/>
  <c r="Z1926" i="6"/>
  <c r="Z1927" i="6"/>
  <c r="Z1928" i="6"/>
  <c r="Z1929" i="6"/>
  <c r="Z1930" i="6"/>
  <c r="Z1931" i="6"/>
  <c r="Z1932" i="6"/>
  <c r="Z1933" i="6"/>
  <c r="Z1934" i="6"/>
  <c r="Z1935" i="6"/>
  <c r="Z1936" i="6"/>
  <c r="Z1937" i="6"/>
  <c r="Z1938" i="6"/>
  <c r="Z1939" i="6"/>
  <c r="Z1940" i="6"/>
  <c r="Z1941" i="6"/>
  <c r="Z1942" i="6"/>
  <c r="Z1943" i="6"/>
  <c r="Z1944" i="6"/>
  <c r="Z1945" i="6"/>
  <c r="Z1946" i="6"/>
  <c r="Z1947" i="6"/>
  <c r="Z1948" i="6"/>
  <c r="Z1949" i="6"/>
  <c r="Z1950" i="6"/>
  <c r="Z1951" i="6"/>
  <c r="Z1952" i="6"/>
  <c r="Z1953" i="6"/>
  <c r="Z1954" i="6"/>
  <c r="Z1955" i="6"/>
  <c r="Z1956" i="6"/>
  <c r="Z1957" i="6"/>
  <c r="Z1958" i="6"/>
  <c r="Z1959" i="6"/>
  <c r="Z1960" i="6"/>
  <c r="Z1961" i="6"/>
  <c r="Z1962" i="6"/>
  <c r="Z1963" i="6"/>
  <c r="Z1964" i="6"/>
  <c r="Z1965" i="6"/>
  <c r="Z1966" i="6"/>
  <c r="Z1967" i="6"/>
  <c r="Z1968" i="6"/>
  <c r="Z1969" i="6"/>
  <c r="Z1970" i="6"/>
  <c r="Z1971" i="6"/>
  <c r="Z1972" i="6"/>
  <c r="Z1973" i="6"/>
  <c r="Z1974" i="6"/>
  <c r="Z1975" i="6"/>
  <c r="Z1976" i="6"/>
  <c r="Z1977" i="6"/>
  <c r="Z1978" i="6"/>
  <c r="Z1979" i="6"/>
  <c r="Z1980" i="6"/>
  <c r="Z1981" i="6"/>
  <c r="Z1982" i="6"/>
  <c r="Z1983" i="6"/>
  <c r="Z1984" i="6"/>
  <c r="Z1985" i="6"/>
  <c r="Z1986" i="6"/>
  <c r="Z1987" i="6"/>
  <c r="Z1988" i="6"/>
  <c r="Z1989" i="6"/>
  <c r="Z1990" i="6"/>
  <c r="Z1991" i="6"/>
  <c r="Z1992" i="6"/>
  <c r="Z1993" i="6"/>
  <c r="Z1994" i="6"/>
  <c r="Z1995" i="6"/>
  <c r="Z1996" i="6"/>
  <c r="Z1997" i="6"/>
  <c r="Z1998" i="6"/>
  <c r="Z1999" i="6"/>
  <c r="Z2000" i="6"/>
  <c r="Z2001" i="6"/>
  <c r="Z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87" i="6"/>
  <c r="Y188" i="6"/>
  <c r="Y189"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Y327" i="6"/>
  <c r="Y328" i="6"/>
  <c r="Y329" i="6"/>
  <c r="Y330" i="6"/>
  <c r="Y331" i="6"/>
  <c r="Y332" i="6"/>
  <c r="Y333" i="6"/>
  <c r="Y334" i="6"/>
  <c r="Y335" i="6"/>
  <c r="Y336" i="6"/>
  <c r="Y337" i="6"/>
  <c r="Y338" i="6"/>
  <c r="Y339" i="6"/>
  <c r="Y340" i="6"/>
  <c r="Y341" i="6"/>
  <c r="Y342" i="6"/>
  <c r="Y343" i="6"/>
  <c r="Y344" i="6"/>
  <c r="Y345" i="6"/>
  <c r="Y346" i="6"/>
  <c r="Y347" i="6"/>
  <c r="Y348" i="6"/>
  <c r="Y349" i="6"/>
  <c r="Y350" i="6"/>
  <c r="Y351" i="6"/>
  <c r="Y352" i="6"/>
  <c r="Y353" i="6"/>
  <c r="Y354" i="6"/>
  <c r="Y355" i="6"/>
  <c r="Y356" i="6"/>
  <c r="Y357" i="6"/>
  <c r="Y358" i="6"/>
  <c r="Y359" i="6"/>
  <c r="Y360" i="6"/>
  <c r="Y361" i="6"/>
  <c r="Y362" i="6"/>
  <c r="Y363" i="6"/>
  <c r="Y364" i="6"/>
  <c r="Y365" i="6"/>
  <c r="Y366" i="6"/>
  <c r="Y367" i="6"/>
  <c r="Y368" i="6"/>
  <c r="Y369" i="6"/>
  <c r="Y370" i="6"/>
  <c r="Y371" i="6"/>
  <c r="Y372" i="6"/>
  <c r="Y373" i="6"/>
  <c r="Y374" i="6"/>
  <c r="Y375" i="6"/>
  <c r="Y376" i="6"/>
  <c r="Y377" i="6"/>
  <c r="Y378" i="6"/>
  <c r="Y379" i="6"/>
  <c r="Y380" i="6"/>
  <c r="Y381" i="6"/>
  <c r="Y382" i="6"/>
  <c r="Y383" i="6"/>
  <c r="Y384" i="6"/>
  <c r="Y385" i="6"/>
  <c r="Y386" i="6"/>
  <c r="Y387" i="6"/>
  <c r="Y388" i="6"/>
  <c r="Y389" i="6"/>
  <c r="Y390" i="6"/>
  <c r="Y391" i="6"/>
  <c r="Y392" i="6"/>
  <c r="Y393" i="6"/>
  <c r="Y394" i="6"/>
  <c r="Y395" i="6"/>
  <c r="Y396" i="6"/>
  <c r="Y397" i="6"/>
  <c r="Y398" i="6"/>
  <c r="Y399" i="6"/>
  <c r="Y400" i="6"/>
  <c r="Y401" i="6"/>
  <c r="Y402" i="6"/>
  <c r="Y403" i="6"/>
  <c r="Y404" i="6"/>
  <c r="Y405" i="6"/>
  <c r="Y406" i="6"/>
  <c r="Y407" i="6"/>
  <c r="Y408" i="6"/>
  <c r="Y409" i="6"/>
  <c r="Y410" i="6"/>
  <c r="Y411" i="6"/>
  <c r="Y412" i="6"/>
  <c r="Y413" i="6"/>
  <c r="Y414" i="6"/>
  <c r="Y415" i="6"/>
  <c r="Y416" i="6"/>
  <c r="Y417" i="6"/>
  <c r="Y418" i="6"/>
  <c r="Y419" i="6"/>
  <c r="Y420" i="6"/>
  <c r="Y421" i="6"/>
  <c r="Y422" i="6"/>
  <c r="Y423" i="6"/>
  <c r="Y424" i="6"/>
  <c r="Y425" i="6"/>
  <c r="Y426" i="6"/>
  <c r="Y427" i="6"/>
  <c r="Y428" i="6"/>
  <c r="Y429" i="6"/>
  <c r="Y430" i="6"/>
  <c r="Y431" i="6"/>
  <c r="Y432" i="6"/>
  <c r="Y433" i="6"/>
  <c r="Y434" i="6"/>
  <c r="Y435" i="6"/>
  <c r="Y436" i="6"/>
  <c r="Y437" i="6"/>
  <c r="Y438" i="6"/>
  <c r="Y439" i="6"/>
  <c r="Y440" i="6"/>
  <c r="Y441" i="6"/>
  <c r="Y442" i="6"/>
  <c r="Y443" i="6"/>
  <c r="Y444" i="6"/>
  <c r="Y445" i="6"/>
  <c r="Y446" i="6"/>
  <c r="Y447" i="6"/>
  <c r="Y448" i="6"/>
  <c r="Y449" i="6"/>
  <c r="Y450" i="6"/>
  <c r="Y451" i="6"/>
  <c r="Y452" i="6"/>
  <c r="Y453" i="6"/>
  <c r="Y454" i="6"/>
  <c r="Y455" i="6"/>
  <c r="Y456" i="6"/>
  <c r="Y457" i="6"/>
  <c r="Y458" i="6"/>
  <c r="Y459" i="6"/>
  <c r="Y460" i="6"/>
  <c r="Y461" i="6"/>
  <c r="Y462" i="6"/>
  <c r="Y463" i="6"/>
  <c r="Y464" i="6"/>
  <c r="Y465" i="6"/>
  <c r="Y466" i="6"/>
  <c r="Y467" i="6"/>
  <c r="Y468" i="6"/>
  <c r="Y469" i="6"/>
  <c r="Y470" i="6"/>
  <c r="Y471" i="6"/>
  <c r="Y472" i="6"/>
  <c r="Y473" i="6"/>
  <c r="Y474" i="6"/>
  <c r="Y475" i="6"/>
  <c r="Y476" i="6"/>
  <c r="Y477" i="6"/>
  <c r="Y478" i="6"/>
  <c r="Y479" i="6"/>
  <c r="Y480" i="6"/>
  <c r="Y481" i="6"/>
  <c r="Y482" i="6"/>
  <c r="Y483" i="6"/>
  <c r="Y484" i="6"/>
  <c r="Y485" i="6"/>
  <c r="Y486" i="6"/>
  <c r="Y487" i="6"/>
  <c r="Y488" i="6"/>
  <c r="Y489" i="6"/>
  <c r="Y490" i="6"/>
  <c r="Y491" i="6"/>
  <c r="Y492" i="6"/>
  <c r="Y493" i="6"/>
  <c r="Y494" i="6"/>
  <c r="Y495" i="6"/>
  <c r="Y496" i="6"/>
  <c r="Y497" i="6"/>
  <c r="Y498" i="6"/>
  <c r="Y499" i="6"/>
  <c r="Y500" i="6"/>
  <c r="Y501" i="6"/>
  <c r="Y502" i="6"/>
  <c r="Y503" i="6"/>
  <c r="Y504" i="6"/>
  <c r="Y505" i="6"/>
  <c r="Y506" i="6"/>
  <c r="Y507" i="6"/>
  <c r="Y508" i="6"/>
  <c r="Y509" i="6"/>
  <c r="Y510" i="6"/>
  <c r="Y511" i="6"/>
  <c r="Y512" i="6"/>
  <c r="Y513" i="6"/>
  <c r="Y514" i="6"/>
  <c r="Y515" i="6"/>
  <c r="Y516" i="6"/>
  <c r="Y517" i="6"/>
  <c r="Y518" i="6"/>
  <c r="Y519" i="6"/>
  <c r="Y520" i="6"/>
  <c r="Y521" i="6"/>
  <c r="Y522" i="6"/>
  <c r="Y523" i="6"/>
  <c r="Y524" i="6"/>
  <c r="Y525" i="6"/>
  <c r="Y526" i="6"/>
  <c r="Y527" i="6"/>
  <c r="Y528" i="6"/>
  <c r="Y529" i="6"/>
  <c r="Y530" i="6"/>
  <c r="Y531" i="6"/>
  <c r="Y532" i="6"/>
  <c r="Y533" i="6"/>
  <c r="Y534" i="6"/>
  <c r="Y535" i="6"/>
  <c r="Y536" i="6"/>
  <c r="Y537" i="6"/>
  <c r="Y538" i="6"/>
  <c r="Y539" i="6"/>
  <c r="Y540" i="6"/>
  <c r="Y541" i="6"/>
  <c r="Y542" i="6"/>
  <c r="Y543" i="6"/>
  <c r="Y544" i="6"/>
  <c r="Y545" i="6"/>
  <c r="Y546" i="6"/>
  <c r="Y547" i="6"/>
  <c r="Y548" i="6"/>
  <c r="Y549" i="6"/>
  <c r="Y550" i="6"/>
  <c r="Y551" i="6"/>
  <c r="Y552" i="6"/>
  <c r="Y553" i="6"/>
  <c r="Y554" i="6"/>
  <c r="Y555" i="6"/>
  <c r="Y556" i="6"/>
  <c r="Y557" i="6"/>
  <c r="Y558" i="6"/>
  <c r="Y559" i="6"/>
  <c r="Y560" i="6"/>
  <c r="Y561" i="6"/>
  <c r="Y562" i="6"/>
  <c r="Y563" i="6"/>
  <c r="Y564" i="6"/>
  <c r="Y565" i="6"/>
  <c r="Y566" i="6"/>
  <c r="Y567" i="6"/>
  <c r="Y568" i="6"/>
  <c r="Y569" i="6"/>
  <c r="Y570" i="6"/>
  <c r="Y571" i="6"/>
  <c r="Y572" i="6"/>
  <c r="Y573" i="6"/>
  <c r="Y574" i="6"/>
  <c r="Y575" i="6"/>
  <c r="Y576" i="6"/>
  <c r="Y577" i="6"/>
  <c r="Y578" i="6"/>
  <c r="Y579" i="6"/>
  <c r="Y580" i="6"/>
  <c r="Y581" i="6"/>
  <c r="Y582" i="6"/>
  <c r="Y583" i="6"/>
  <c r="Y584" i="6"/>
  <c r="Y585" i="6"/>
  <c r="Y586" i="6"/>
  <c r="Y587" i="6"/>
  <c r="Y588" i="6"/>
  <c r="Y589" i="6"/>
  <c r="Y590" i="6"/>
  <c r="Y591" i="6"/>
  <c r="Y592" i="6"/>
  <c r="Y593" i="6"/>
  <c r="Y594" i="6"/>
  <c r="Y595" i="6"/>
  <c r="Y596" i="6"/>
  <c r="Y597" i="6"/>
  <c r="Y598" i="6"/>
  <c r="Y599" i="6"/>
  <c r="Y600" i="6"/>
  <c r="Y601" i="6"/>
  <c r="Y602" i="6"/>
  <c r="Y603" i="6"/>
  <c r="Y604" i="6"/>
  <c r="Y605" i="6"/>
  <c r="Y606" i="6"/>
  <c r="Y607" i="6"/>
  <c r="Y608" i="6"/>
  <c r="Y609" i="6"/>
  <c r="Y610" i="6"/>
  <c r="Y611" i="6"/>
  <c r="Y612" i="6"/>
  <c r="Y613" i="6"/>
  <c r="Y614" i="6"/>
  <c r="Y615" i="6"/>
  <c r="Y616" i="6"/>
  <c r="Y617" i="6"/>
  <c r="Y618" i="6"/>
  <c r="Y619" i="6"/>
  <c r="Y620" i="6"/>
  <c r="Y621" i="6"/>
  <c r="Y622" i="6"/>
  <c r="Y623" i="6"/>
  <c r="Y624" i="6"/>
  <c r="Y625" i="6"/>
  <c r="Y626" i="6"/>
  <c r="Y627" i="6"/>
  <c r="Y628" i="6"/>
  <c r="Y629" i="6"/>
  <c r="Y630" i="6"/>
  <c r="Y631" i="6"/>
  <c r="Y632" i="6"/>
  <c r="Y633" i="6"/>
  <c r="Y634" i="6"/>
  <c r="Y635" i="6"/>
  <c r="Y636" i="6"/>
  <c r="Y637" i="6"/>
  <c r="Y638" i="6"/>
  <c r="Y639" i="6"/>
  <c r="Y640" i="6"/>
  <c r="Y641" i="6"/>
  <c r="Y642" i="6"/>
  <c r="Y643" i="6"/>
  <c r="Y644" i="6"/>
  <c r="Y645" i="6"/>
  <c r="Y646" i="6"/>
  <c r="Y647" i="6"/>
  <c r="Y648" i="6"/>
  <c r="Y649" i="6"/>
  <c r="Y650" i="6"/>
  <c r="Y651" i="6"/>
  <c r="Y652" i="6"/>
  <c r="Y653" i="6"/>
  <c r="Y654" i="6"/>
  <c r="Y655" i="6"/>
  <c r="Y656" i="6"/>
  <c r="Y657" i="6"/>
  <c r="Y658" i="6"/>
  <c r="Y659" i="6"/>
  <c r="Y660" i="6"/>
  <c r="Y661" i="6"/>
  <c r="Y662" i="6"/>
  <c r="Y663" i="6"/>
  <c r="Y664" i="6"/>
  <c r="Y665" i="6"/>
  <c r="Y666" i="6"/>
  <c r="Y667" i="6"/>
  <c r="Y668" i="6"/>
  <c r="Y669" i="6"/>
  <c r="Y670" i="6"/>
  <c r="Y671" i="6"/>
  <c r="Y672" i="6"/>
  <c r="Y673" i="6"/>
  <c r="Y674" i="6"/>
  <c r="Y675" i="6"/>
  <c r="Y676" i="6"/>
  <c r="Y677" i="6"/>
  <c r="Y678" i="6"/>
  <c r="Y679" i="6"/>
  <c r="Y680" i="6"/>
  <c r="Y681" i="6"/>
  <c r="Y682" i="6"/>
  <c r="Y683" i="6"/>
  <c r="Y684" i="6"/>
  <c r="Y685" i="6"/>
  <c r="Y686" i="6"/>
  <c r="Y687" i="6"/>
  <c r="Y688" i="6"/>
  <c r="Y689" i="6"/>
  <c r="Y690" i="6"/>
  <c r="Y691" i="6"/>
  <c r="Y692" i="6"/>
  <c r="Y693" i="6"/>
  <c r="Y694" i="6"/>
  <c r="Y695" i="6"/>
  <c r="Y696" i="6"/>
  <c r="Y697" i="6"/>
  <c r="Y698" i="6"/>
  <c r="Y699" i="6"/>
  <c r="Y700" i="6"/>
  <c r="Y701" i="6"/>
  <c r="Y702" i="6"/>
  <c r="Y703" i="6"/>
  <c r="Y704" i="6"/>
  <c r="Y705" i="6"/>
  <c r="Y706" i="6"/>
  <c r="Y707" i="6"/>
  <c r="Y708" i="6"/>
  <c r="Y709" i="6"/>
  <c r="Y710" i="6"/>
  <c r="Y711" i="6"/>
  <c r="Y712" i="6"/>
  <c r="Y713" i="6"/>
  <c r="Y714" i="6"/>
  <c r="Y715" i="6"/>
  <c r="Y716" i="6"/>
  <c r="Y717" i="6"/>
  <c r="Y718" i="6"/>
  <c r="Y719" i="6"/>
  <c r="Y720" i="6"/>
  <c r="Y721" i="6"/>
  <c r="Y722" i="6"/>
  <c r="Y723" i="6"/>
  <c r="Y724" i="6"/>
  <c r="Y725" i="6"/>
  <c r="Y726" i="6"/>
  <c r="Y727" i="6"/>
  <c r="Y728" i="6"/>
  <c r="Y729" i="6"/>
  <c r="Y730" i="6"/>
  <c r="Y731" i="6"/>
  <c r="Y732" i="6"/>
  <c r="Y733" i="6"/>
  <c r="Y734" i="6"/>
  <c r="Y735" i="6"/>
  <c r="Y736" i="6"/>
  <c r="Y737" i="6"/>
  <c r="Y738" i="6"/>
  <c r="Y739" i="6"/>
  <c r="Y740" i="6"/>
  <c r="Y741" i="6"/>
  <c r="Y742" i="6"/>
  <c r="Y743" i="6"/>
  <c r="Y744" i="6"/>
  <c r="Y745" i="6"/>
  <c r="Y746" i="6"/>
  <c r="Y747" i="6"/>
  <c r="Y748" i="6"/>
  <c r="Y749" i="6"/>
  <c r="Y750" i="6"/>
  <c r="Y751" i="6"/>
  <c r="Y752" i="6"/>
  <c r="Y753" i="6"/>
  <c r="Y754" i="6"/>
  <c r="Y755" i="6"/>
  <c r="Y756" i="6"/>
  <c r="Y757" i="6"/>
  <c r="Y758" i="6"/>
  <c r="Y759" i="6"/>
  <c r="Y760" i="6"/>
  <c r="Y761" i="6"/>
  <c r="Y762" i="6"/>
  <c r="Y763" i="6"/>
  <c r="Y764" i="6"/>
  <c r="Y765" i="6"/>
  <c r="Y766" i="6"/>
  <c r="Y767" i="6"/>
  <c r="Y768" i="6"/>
  <c r="Y769" i="6"/>
  <c r="Y770" i="6"/>
  <c r="Y771" i="6"/>
  <c r="Y772" i="6"/>
  <c r="Y773" i="6"/>
  <c r="Y774" i="6"/>
  <c r="Y775" i="6"/>
  <c r="Y776" i="6"/>
  <c r="Y777" i="6"/>
  <c r="Y778" i="6"/>
  <c r="Y779" i="6"/>
  <c r="Y780" i="6"/>
  <c r="Y781" i="6"/>
  <c r="Y782" i="6"/>
  <c r="Y783" i="6"/>
  <c r="Y784" i="6"/>
  <c r="Y785" i="6"/>
  <c r="Y786" i="6"/>
  <c r="Y787" i="6"/>
  <c r="Y788" i="6"/>
  <c r="Y789" i="6"/>
  <c r="Y790" i="6"/>
  <c r="Y791" i="6"/>
  <c r="Y792" i="6"/>
  <c r="Y793" i="6"/>
  <c r="Y794" i="6"/>
  <c r="Y795" i="6"/>
  <c r="Y796" i="6"/>
  <c r="Y797" i="6"/>
  <c r="Y798" i="6"/>
  <c r="Y799" i="6"/>
  <c r="Y800" i="6"/>
  <c r="Y801" i="6"/>
  <c r="Y802" i="6"/>
  <c r="Y803" i="6"/>
  <c r="Y804" i="6"/>
  <c r="Y805" i="6"/>
  <c r="Y806" i="6"/>
  <c r="Y807" i="6"/>
  <c r="Y808" i="6"/>
  <c r="Y809" i="6"/>
  <c r="Y810" i="6"/>
  <c r="Y811" i="6"/>
  <c r="Y812" i="6"/>
  <c r="Y813" i="6"/>
  <c r="Y814" i="6"/>
  <c r="Y815" i="6"/>
  <c r="Y816" i="6"/>
  <c r="Y817" i="6"/>
  <c r="Y818" i="6"/>
  <c r="Y819" i="6"/>
  <c r="Y820" i="6"/>
  <c r="Y821" i="6"/>
  <c r="Y822" i="6"/>
  <c r="Y823" i="6"/>
  <c r="Y824" i="6"/>
  <c r="Y825" i="6"/>
  <c r="Y826" i="6"/>
  <c r="Y827" i="6"/>
  <c r="Y828" i="6"/>
  <c r="Y829" i="6"/>
  <c r="Y830" i="6"/>
  <c r="Y831" i="6"/>
  <c r="Y832" i="6"/>
  <c r="Y833" i="6"/>
  <c r="Y834" i="6"/>
  <c r="Y835" i="6"/>
  <c r="Y836" i="6"/>
  <c r="Y837" i="6"/>
  <c r="Y838" i="6"/>
  <c r="Y839" i="6"/>
  <c r="Y840" i="6"/>
  <c r="Y841" i="6"/>
  <c r="Y842" i="6"/>
  <c r="Y843" i="6"/>
  <c r="Y844" i="6"/>
  <c r="Y845" i="6"/>
  <c r="Y846" i="6"/>
  <c r="Y847" i="6"/>
  <c r="Y848" i="6"/>
  <c r="Y849" i="6"/>
  <c r="Y850" i="6"/>
  <c r="Y851" i="6"/>
  <c r="Y852" i="6"/>
  <c r="Y853" i="6"/>
  <c r="Y854" i="6"/>
  <c r="Y855" i="6"/>
  <c r="Y856" i="6"/>
  <c r="Y857" i="6"/>
  <c r="Y858" i="6"/>
  <c r="Y859" i="6"/>
  <c r="Y860" i="6"/>
  <c r="Y861" i="6"/>
  <c r="Y862" i="6"/>
  <c r="Y863" i="6"/>
  <c r="Y864" i="6"/>
  <c r="Y865" i="6"/>
  <c r="Y866" i="6"/>
  <c r="Y867" i="6"/>
  <c r="Y868" i="6"/>
  <c r="Y869" i="6"/>
  <c r="Y870" i="6"/>
  <c r="Y871" i="6"/>
  <c r="Y872" i="6"/>
  <c r="Y873" i="6"/>
  <c r="Y874" i="6"/>
  <c r="Y875" i="6"/>
  <c r="Y876" i="6"/>
  <c r="Y877" i="6"/>
  <c r="Y878" i="6"/>
  <c r="Y879" i="6"/>
  <c r="Y880" i="6"/>
  <c r="Y881" i="6"/>
  <c r="Y882" i="6"/>
  <c r="Y883" i="6"/>
  <c r="Y884" i="6"/>
  <c r="Y885" i="6"/>
  <c r="Y886" i="6"/>
  <c r="Y887" i="6"/>
  <c r="Y888" i="6"/>
  <c r="Y889" i="6"/>
  <c r="Y890" i="6"/>
  <c r="Y891" i="6"/>
  <c r="Y892" i="6"/>
  <c r="Y893" i="6"/>
  <c r="Y894" i="6"/>
  <c r="Y895" i="6"/>
  <c r="Y896" i="6"/>
  <c r="Y897" i="6"/>
  <c r="Y898" i="6"/>
  <c r="Y899" i="6"/>
  <c r="Y900" i="6"/>
  <c r="Y901" i="6"/>
  <c r="Y902" i="6"/>
  <c r="Y903" i="6"/>
  <c r="Y904" i="6"/>
  <c r="Y905" i="6"/>
  <c r="Y906" i="6"/>
  <c r="Y907" i="6"/>
  <c r="Y908" i="6"/>
  <c r="Y909" i="6"/>
  <c r="Y910" i="6"/>
  <c r="Y911" i="6"/>
  <c r="Y912" i="6"/>
  <c r="Y913" i="6"/>
  <c r="Y914" i="6"/>
  <c r="Y915" i="6"/>
  <c r="Y916" i="6"/>
  <c r="Y917" i="6"/>
  <c r="Y918" i="6"/>
  <c r="Y919" i="6"/>
  <c r="Y920" i="6"/>
  <c r="Y921" i="6"/>
  <c r="Y922" i="6"/>
  <c r="Y923" i="6"/>
  <c r="Y924" i="6"/>
  <c r="Y925" i="6"/>
  <c r="Y926" i="6"/>
  <c r="Y927" i="6"/>
  <c r="Y928" i="6"/>
  <c r="Y929" i="6"/>
  <c r="Y930" i="6"/>
  <c r="Y931" i="6"/>
  <c r="Y932" i="6"/>
  <c r="Y933" i="6"/>
  <c r="Y934" i="6"/>
  <c r="Y935" i="6"/>
  <c r="Y936" i="6"/>
  <c r="Y937" i="6"/>
  <c r="Y938" i="6"/>
  <c r="Y939" i="6"/>
  <c r="Y940" i="6"/>
  <c r="Y941" i="6"/>
  <c r="Y942" i="6"/>
  <c r="Y943" i="6"/>
  <c r="Y944" i="6"/>
  <c r="Y945" i="6"/>
  <c r="Y946" i="6"/>
  <c r="Y947" i="6"/>
  <c r="Y948" i="6"/>
  <c r="Y949" i="6"/>
  <c r="Y950" i="6"/>
  <c r="Y951" i="6"/>
  <c r="Y952" i="6"/>
  <c r="Y953" i="6"/>
  <c r="Y954" i="6"/>
  <c r="Y955" i="6"/>
  <c r="Y956" i="6"/>
  <c r="Y957" i="6"/>
  <c r="Y958" i="6"/>
  <c r="Y959" i="6"/>
  <c r="Y960" i="6"/>
  <c r="Y961" i="6"/>
  <c r="Y962" i="6"/>
  <c r="Y963" i="6"/>
  <c r="Y964" i="6"/>
  <c r="Y965" i="6"/>
  <c r="Y966" i="6"/>
  <c r="Y967" i="6"/>
  <c r="Y968" i="6"/>
  <c r="Y969" i="6"/>
  <c r="Y970" i="6"/>
  <c r="Y971" i="6"/>
  <c r="Y972" i="6"/>
  <c r="Y973" i="6"/>
  <c r="Y974" i="6"/>
  <c r="Y975" i="6"/>
  <c r="Y976" i="6"/>
  <c r="Y977" i="6"/>
  <c r="Y978" i="6"/>
  <c r="Y979" i="6"/>
  <c r="Y980" i="6"/>
  <c r="Y981" i="6"/>
  <c r="Y982" i="6"/>
  <c r="Y983" i="6"/>
  <c r="Y984" i="6"/>
  <c r="Y985" i="6"/>
  <c r="Y986" i="6"/>
  <c r="Y987" i="6"/>
  <c r="Y988" i="6"/>
  <c r="Y989" i="6"/>
  <c r="Y990" i="6"/>
  <c r="Y991" i="6"/>
  <c r="Y992" i="6"/>
  <c r="Y993" i="6"/>
  <c r="Y994" i="6"/>
  <c r="Y995" i="6"/>
  <c r="Y996" i="6"/>
  <c r="Y997" i="6"/>
  <c r="Y998" i="6"/>
  <c r="Y999" i="6"/>
  <c r="Y1000" i="6"/>
  <c r="Y1001" i="6"/>
  <c r="Y1002" i="6"/>
  <c r="Y1003" i="6"/>
  <c r="Y1004" i="6"/>
  <c r="Y1005" i="6"/>
  <c r="Y1006" i="6"/>
  <c r="Y1007" i="6"/>
  <c r="Y1008" i="6"/>
  <c r="Y1009" i="6"/>
  <c r="Y1010" i="6"/>
  <c r="Y1011" i="6"/>
  <c r="Y1012" i="6"/>
  <c r="Y1013" i="6"/>
  <c r="Y1014" i="6"/>
  <c r="Y1015" i="6"/>
  <c r="Y1016" i="6"/>
  <c r="Y1017" i="6"/>
  <c r="Y1018" i="6"/>
  <c r="Y1019" i="6"/>
  <c r="Y1020" i="6"/>
  <c r="Y1021" i="6"/>
  <c r="Y1022" i="6"/>
  <c r="Y1023" i="6"/>
  <c r="Y1024" i="6"/>
  <c r="Y1025" i="6"/>
  <c r="Y1026" i="6"/>
  <c r="Y1027" i="6"/>
  <c r="Y1028" i="6"/>
  <c r="Y1029" i="6"/>
  <c r="Y1030" i="6"/>
  <c r="Y1031" i="6"/>
  <c r="Y1032" i="6"/>
  <c r="Y1033" i="6"/>
  <c r="Y1034" i="6"/>
  <c r="Y1035" i="6"/>
  <c r="Y1036" i="6"/>
  <c r="Y1037" i="6"/>
  <c r="Y1038" i="6"/>
  <c r="Y1039" i="6"/>
  <c r="Y1040" i="6"/>
  <c r="Y1041" i="6"/>
  <c r="Y1042" i="6"/>
  <c r="Y1043" i="6"/>
  <c r="Y1044" i="6"/>
  <c r="Y1045" i="6"/>
  <c r="Y1046" i="6"/>
  <c r="Y1047" i="6"/>
  <c r="Y1048" i="6"/>
  <c r="Y1049" i="6"/>
  <c r="Y1050" i="6"/>
  <c r="Y1051" i="6"/>
  <c r="Y1052" i="6"/>
  <c r="Y1053" i="6"/>
  <c r="Y1054" i="6"/>
  <c r="Y1055" i="6"/>
  <c r="Y1056" i="6"/>
  <c r="Y1057" i="6"/>
  <c r="Y1058" i="6"/>
  <c r="Y1059" i="6"/>
  <c r="Y1060" i="6"/>
  <c r="Y1061" i="6"/>
  <c r="Y1062" i="6"/>
  <c r="Y1063" i="6"/>
  <c r="Y1064" i="6"/>
  <c r="Y1065" i="6"/>
  <c r="Y1066" i="6"/>
  <c r="Y1067" i="6"/>
  <c r="Y1068" i="6"/>
  <c r="Y1069" i="6"/>
  <c r="Y1070" i="6"/>
  <c r="Y1071" i="6"/>
  <c r="Y1072" i="6"/>
  <c r="Y1073" i="6"/>
  <c r="Y1074" i="6"/>
  <c r="Y1075" i="6"/>
  <c r="Y1076" i="6"/>
  <c r="Y1077" i="6"/>
  <c r="Y1078" i="6"/>
  <c r="Y1079" i="6"/>
  <c r="Y1080" i="6"/>
  <c r="Y1081" i="6"/>
  <c r="Y1082" i="6"/>
  <c r="Y1083" i="6"/>
  <c r="Y1084" i="6"/>
  <c r="Y1085" i="6"/>
  <c r="Y1086" i="6"/>
  <c r="Y1087" i="6"/>
  <c r="Y1088" i="6"/>
  <c r="Y1089" i="6"/>
  <c r="Y1090" i="6"/>
  <c r="Y1091" i="6"/>
  <c r="Y1092" i="6"/>
  <c r="Y1093" i="6"/>
  <c r="Y1094" i="6"/>
  <c r="Y1095" i="6"/>
  <c r="Y1096" i="6"/>
  <c r="Y1097" i="6"/>
  <c r="Y1098" i="6"/>
  <c r="Y1099" i="6"/>
  <c r="Y1100" i="6"/>
  <c r="Y1101" i="6"/>
  <c r="Y1102" i="6"/>
  <c r="Y1103" i="6"/>
  <c r="Y1104" i="6"/>
  <c r="Y1105" i="6"/>
  <c r="Y1106" i="6"/>
  <c r="Y1107" i="6"/>
  <c r="Y1108" i="6"/>
  <c r="Y1109" i="6"/>
  <c r="Y1110" i="6"/>
  <c r="Y1111" i="6"/>
  <c r="Y1112" i="6"/>
  <c r="Y1113" i="6"/>
  <c r="Y1114" i="6"/>
  <c r="Y1115" i="6"/>
  <c r="Y1116" i="6"/>
  <c r="Y1117" i="6"/>
  <c r="Y1118" i="6"/>
  <c r="Y1119" i="6"/>
  <c r="Y1120" i="6"/>
  <c r="Y1121" i="6"/>
  <c r="Y1122" i="6"/>
  <c r="Y1123" i="6"/>
  <c r="Y1124" i="6"/>
  <c r="Y1125" i="6"/>
  <c r="Y1126" i="6"/>
  <c r="Y1127" i="6"/>
  <c r="Y1128" i="6"/>
  <c r="Y1129" i="6"/>
  <c r="Y1130" i="6"/>
  <c r="Y1131" i="6"/>
  <c r="Y1132" i="6"/>
  <c r="Y1133" i="6"/>
  <c r="Y1134" i="6"/>
  <c r="Y1135" i="6"/>
  <c r="Y1136" i="6"/>
  <c r="Y1137" i="6"/>
  <c r="Y1138" i="6"/>
  <c r="Y1139" i="6"/>
  <c r="Y1140" i="6"/>
  <c r="Y1141" i="6"/>
  <c r="Y1142" i="6"/>
  <c r="Y1143" i="6"/>
  <c r="Y1144" i="6"/>
  <c r="Y1145" i="6"/>
  <c r="Y1146" i="6"/>
  <c r="Y1147" i="6"/>
  <c r="Y1148" i="6"/>
  <c r="Y1149" i="6"/>
  <c r="Y1150" i="6"/>
  <c r="Y1151" i="6"/>
  <c r="Y1152" i="6"/>
  <c r="Y1153" i="6"/>
  <c r="Y1154" i="6"/>
  <c r="Y1155" i="6"/>
  <c r="Y1156" i="6"/>
  <c r="Y1157" i="6"/>
  <c r="Y1158" i="6"/>
  <c r="Y1159" i="6"/>
  <c r="Y1160" i="6"/>
  <c r="Y1161" i="6"/>
  <c r="Y1162" i="6"/>
  <c r="Y1163" i="6"/>
  <c r="Y1164" i="6"/>
  <c r="Y1165" i="6"/>
  <c r="Y1166" i="6"/>
  <c r="Y1167" i="6"/>
  <c r="Y1168" i="6"/>
  <c r="Y1169" i="6"/>
  <c r="Y1170" i="6"/>
  <c r="Y1171" i="6"/>
  <c r="Y1172" i="6"/>
  <c r="Y1173" i="6"/>
  <c r="Y1174" i="6"/>
  <c r="Y1175" i="6"/>
  <c r="Y1176" i="6"/>
  <c r="Y1177" i="6"/>
  <c r="Y1178" i="6"/>
  <c r="Y1179" i="6"/>
  <c r="Y1180" i="6"/>
  <c r="Y1181" i="6"/>
  <c r="Y1182" i="6"/>
  <c r="Y1183" i="6"/>
  <c r="Y1184" i="6"/>
  <c r="Y1185" i="6"/>
  <c r="Y1186" i="6"/>
  <c r="Y1187" i="6"/>
  <c r="Y1188" i="6"/>
  <c r="Y1189" i="6"/>
  <c r="Y1190" i="6"/>
  <c r="Y1191" i="6"/>
  <c r="Y1192" i="6"/>
  <c r="Y1193" i="6"/>
  <c r="Y1194" i="6"/>
  <c r="Y1195" i="6"/>
  <c r="Y1196" i="6"/>
  <c r="Y1197" i="6"/>
  <c r="Y1198" i="6"/>
  <c r="Y1199" i="6"/>
  <c r="Y1200" i="6"/>
  <c r="Y1201" i="6"/>
  <c r="Y1202" i="6"/>
  <c r="Y1203" i="6"/>
  <c r="Y1204" i="6"/>
  <c r="Y1205" i="6"/>
  <c r="Y1206" i="6"/>
  <c r="Y1207" i="6"/>
  <c r="Y1208" i="6"/>
  <c r="Y1209" i="6"/>
  <c r="Y1210" i="6"/>
  <c r="Y1211" i="6"/>
  <c r="Y1212" i="6"/>
  <c r="Y1213" i="6"/>
  <c r="Y1214" i="6"/>
  <c r="Y1215" i="6"/>
  <c r="Y1216" i="6"/>
  <c r="Y1217" i="6"/>
  <c r="Y1218" i="6"/>
  <c r="Y1219" i="6"/>
  <c r="Y1220" i="6"/>
  <c r="Y1221" i="6"/>
  <c r="Y1222" i="6"/>
  <c r="Y1223" i="6"/>
  <c r="Y1224" i="6"/>
  <c r="Y1225" i="6"/>
  <c r="Y1226" i="6"/>
  <c r="Y1227" i="6"/>
  <c r="Y1228" i="6"/>
  <c r="Y1229" i="6"/>
  <c r="Y1230" i="6"/>
  <c r="Y1231" i="6"/>
  <c r="Y1232" i="6"/>
  <c r="Y1233" i="6"/>
  <c r="Y1234" i="6"/>
  <c r="Y1235" i="6"/>
  <c r="Y1236" i="6"/>
  <c r="Y1237" i="6"/>
  <c r="Y1238" i="6"/>
  <c r="Y1239" i="6"/>
  <c r="Y1240" i="6"/>
  <c r="Y1241" i="6"/>
  <c r="Y1242" i="6"/>
  <c r="Y1243" i="6"/>
  <c r="Y1244" i="6"/>
  <c r="Y1245" i="6"/>
  <c r="Y1246" i="6"/>
  <c r="Y1247" i="6"/>
  <c r="Y1248" i="6"/>
  <c r="Y1249" i="6"/>
  <c r="Y1250" i="6"/>
  <c r="Y1251" i="6"/>
  <c r="Y1252" i="6"/>
  <c r="Y1253" i="6"/>
  <c r="Y1254" i="6"/>
  <c r="Y1255" i="6"/>
  <c r="Y1256" i="6"/>
  <c r="Y1257" i="6"/>
  <c r="Y1258" i="6"/>
  <c r="Y1259" i="6"/>
  <c r="Y1260" i="6"/>
  <c r="Y1261" i="6"/>
  <c r="Y1262" i="6"/>
  <c r="Y1263" i="6"/>
  <c r="Y1264" i="6"/>
  <c r="Y1265" i="6"/>
  <c r="Y1266" i="6"/>
  <c r="Y1267" i="6"/>
  <c r="Y1268" i="6"/>
  <c r="Y1269" i="6"/>
  <c r="Y1270" i="6"/>
  <c r="Y1271" i="6"/>
  <c r="Y1272" i="6"/>
  <c r="Y1273" i="6"/>
  <c r="Y1274" i="6"/>
  <c r="Y1275" i="6"/>
  <c r="Y1276" i="6"/>
  <c r="Y1277" i="6"/>
  <c r="Y1278" i="6"/>
  <c r="Y1279" i="6"/>
  <c r="Y1280" i="6"/>
  <c r="Y1281" i="6"/>
  <c r="Y1282" i="6"/>
  <c r="Y1283" i="6"/>
  <c r="Y1284" i="6"/>
  <c r="Y1285" i="6"/>
  <c r="Y1286" i="6"/>
  <c r="Y1287" i="6"/>
  <c r="Y1288" i="6"/>
  <c r="Y1289" i="6"/>
  <c r="Y1290" i="6"/>
  <c r="Y1291" i="6"/>
  <c r="Y1292" i="6"/>
  <c r="Y1293" i="6"/>
  <c r="Y1294" i="6"/>
  <c r="Y1295" i="6"/>
  <c r="Y1296" i="6"/>
  <c r="Y1297" i="6"/>
  <c r="Y1298" i="6"/>
  <c r="Y1299" i="6"/>
  <c r="Y1300" i="6"/>
  <c r="Y1301" i="6"/>
  <c r="Y1302" i="6"/>
  <c r="Y1303" i="6"/>
  <c r="Y1304" i="6"/>
  <c r="Y1305" i="6"/>
  <c r="Y1306" i="6"/>
  <c r="Y1307" i="6"/>
  <c r="Y1308" i="6"/>
  <c r="Y1309" i="6"/>
  <c r="Y1310" i="6"/>
  <c r="Y1311" i="6"/>
  <c r="Y1312" i="6"/>
  <c r="Y1313" i="6"/>
  <c r="Y1314" i="6"/>
  <c r="Y1315" i="6"/>
  <c r="Y1316" i="6"/>
  <c r="Y1317" i="6"/>
  <c r="Y1318" i="6"/>
  <c r="Y1319" i="6"/>
  <c r="Y1320" i="6"/>
  <c r="Y1321" i="6"/>
  <c r="Y1322" i="6"/>
  <c r="Y1323" i="6"/>
  <c r="Y1324" i="6"/>
  <c r="Y1325" i="6"/>
  <c r="Y1326" i="6"/>
  <c r="Y1327" i="6"/>
  <c r="Y1328" i="6"/>
  <c r="Y1329" i="6"/>
  <c r="Y1330" i="6"/>
  <c r="Y1331" i="6"/>
  <c r="Y1332" i="6"/>
  <c r="Y1333" i="6"/>
  <c r="Y1334" i="6"/>
  <c r="Y1335" i="6"/>
  <c r="Y1336" i="6"/>
  <c r="Y1337" i="6"/>
  <c r="Y1338" i="6"/>
  <c r="Y1339" i="6"/>
  <c r="Y1340" i="6"/>
  <c r="Y1341" i="6"/>
  <c r="Y1342" i="6"/>
  <c r="Y1343" i="6"/>
  <c r="Y1344" i="6"/>
  <c r="Y1345" i="6"/>
  <c r="Y1346" i="6"/>
  <c r="Y1347" i="6"/>
  <c r="Y1348" i="6"/>
  <c r="Y1349" i="6"/>
  <c r="Y1350" i="6"/>
  <c r="Y1351" i="6"/>
  <c r="Y1352" i="6"/>
  <c r="Y1353" i="6"/>
  <c r="Y1354" i="6"/>
  <c r="Y1355" i="6"/>
  <c r="Y1356" i="6"/>
  <c r="Y1357" i="6"/>
  <c r="Y1358" i="6"/>
  <c r="Y1359" i="6"/>
  <c r="Y1360" i="6"/>
  <c r="Y1361" i="6"/>
  <c r="Y1362" i="6"/>
  <c r="Y1363" i="6"/>
  <c r="Y1364" i="6"/>
  <c r="Y1365" i="6"/>
  <c r="Y1366" i="6"/>
  <c r="Y1367" i="6"/>
  <c r="Y1368" i="6"/>
  <c r="Y1369" i="6"/>
  <c r="Y1370" i="6"/>
  <c r="Y1371" i="6"/>
  <c r="Y1372" i="6"/>
  <c r="Y1373" i="6"/>
  <c r="Y1374" i="6"/>
  <c r="Y1375" i="6"/>
  <c r="Y1376" i="6"/>
  <c r="Y1377" i="6"/>
  <c r="Y1378" i="6"/>
  <c r="Y1379" i="6"/>
  <c r="Y1380" i="6"/>
  <c r="Y1381" i="6"/>
  <c r="Y1382" i="6"/>
  <c r="Y1383" i="6"/>
  <c r="Y1384" i="6"/>
  <c r="Y1385" i="6"/>
  <c r="Y1386" i="6"/>
  <c r="Y1387" i="6"/>
  <c r="Y1388" i="6"/>
  <c r="Y1389" i="6"/>
  <c r="Y1390" i="6"/>
  <c r="Y1391" i="6"/>
  <c r="Y1392" i="6"/>
  <c r="Y1393" i="6"/>
  <c r="Y1394" i="6"/>
  <c r="Y1395" i="6"/>
  <c r="Y1396" i="6"/>
  <c r="Y1397" i="6"/>
  <c r="Y1398" i="6"/>
  <c r="Y1399" i="6"/>
  <c r="Y1400" i="6"/>
  <c r="Y1401" i="6"/>
  <c r="Y1402" i="6"/>
  <c r="Y1403" i="6"/>
  <c r="Y1404" i="6"/>
  <c r="Y1405" i="6"/>
  <c r="Y1406" i="6"/>
  <c r="Y1407" i="6"/>
  <c r="Y1408" i="6"/>
  <c r="Y1409" i="6"/>
  <c r="Y1410" i="6"/>
  <c r="Y1411" i="6"/>
  <c r="Y1412" i="6"/>
  <c r="Y1413" i="6"/>
  <c r="Y1414" i="6"/>
  <c r="Y1415" i="6"/>
  <c r="Y1416" i="6"/>
  <c r="Y1417" i="6"/>
  <c r="Y1418" i="6"/>
  <c r="Y1419" i="6"/>
  <c r="Y1420" i="6"/>
  <c r="Y1421" i="6"/>
  <c r="Y1422" i="6"/>
  <c r="Y1423" i="6"/>
  <c r="Y1424" i="6"/>
  <c r="Y1425" i="6"/>
  <c r="Y1426" i="6"/>
  <c r="Y1427" i="6"/>
  <c r="Y1428" i="6"/>
  <c r="Y1429" i="6"/>
  <c r="Y1430" i="6"/>
  <c r="Y1431" i="6"/>
  <c r="Y1432" i="6"/>
  <c r="Y1433" i="6"/>
  <c r="Y1434" i="6"/>
  <c r="Y1435" i="6"/>
  <c r="Y1436" i="6"/>
  <c r="Y1437" i="6"/>
  <c r="Y1438" i="6"/>
  <c r="Y1439" i="6"/>
  <c r="Y1440" i="6"/>
  <c r="Y1441" i="6"/>
  <c r="Y1442" i="6"/>
  <c r="Y1443" i="6"/>
  <c r="Y1444" i="6"/>
  <c r="Y1445" i="6"/>
  <c r="Y1446" i="6"/>
  <c r="Y1447" i="6"/>
  <c r="Y1448" i="6"/>
  <c r="Y1449" i="6"/>
  <c r="Y1450" i="6"/>
  <c r="Y1451" i="6"/>
  <c r="Y1452" i="6"/>
  <c r="Y1453" i="6"/>
  <c r="Y1454" i="6"/>
  <c r="Y1455" i="6"/>
  <c r="Y1456" i="6"/>
  <c r="Y1457" i="6"/>
  <c r="Y1458" i="6"/>
  <c r="Y1459" i="6"/>
  <c r="Y1460" i="6"/>
  <c r="Y1461" i="6"/>
  <c r="Y1462" i="6"/>
  <c r="Y1463" i="6"/>
  <c r="Y1464" i="6"/>
  <c r="Y1465" i="6"/>
  <c r="Y1466" i="6"/>
  <c r="Y1467" i="6"/>
  <c r="Y1468" i="6"/>
  <c r="Y1469" i="6"/>
  <c r="Y1470" i="6"/>
  <c r="Y1471" i="6"/>
  <c r="Y1472" i="6"/>
  <c r="Y1473" i="6"/>
  <c r="Y1474" i="6"/>
  <c r="Y1475" i="6"/>
  <c r="Y1476" i="6"/>
  <c r="Y1477" i="6"/>
  <c r="Y1478" i="6"/>
  <c r="Y1479" i="6"/>
  <c r="Y1480" i="6"/>
  <c r="Y1481" i="6"/>
  <c r="Y1482" i="6"/>
  <c r="Y1483" i="6"/>
  <c r="Y1484" i="6"/>
  <c r="Y1485" i="6"/>
  <c r="Y1486" i="6"/>
  <c r="Y1487" i="6"/>
  <c r="Y1488" i="6"/>
  <c r="Y1489" i="6"/>
  <c r="Y1490" i="6"/>
  <c r="Y1491" i="6"/>
  <c r="Y1492" i="6"/>
  <c r="Y1493" i="6"/>
  <c r="Y1494" i="6"/>
  <c r="Y1495" i="6"/>
  <c r="Y1496" i="6"/>
  <c r="Y1497" i="6"/>
  <c r="Y1498" i="6"/>
  <c r="Y1499" i="6"/>
  <c r="Y1500" i="6"/>
  <c r="Y1501" i="6"/>
  <c r="Y1502" i="6"/>
  <c r="Y1503" i="6"/>
  <c r="Y1504" i="6"/>
  <c r="Y1505" i="6"/>
  <c r="Y1506" i="6"/>
  <c r="Y1507" i="6"/>
  <c r="Y1508" i="6"/>
  <c r="Y1509" i="6"/>
  <c r="Y1510" i="6"/>
  <c r="Y1511" i="6"/>
  <c r="Y1512" i="6"/>
  <c r="Y1513" i="6"/>
  <c r="Y1514" i="6"/>
  <c r="Y1515" i="6"/>
  <c r="Y1516" i="6"/>
  <c r="Y1517" i="6"/>
  <c r="Y1518" i="6"/>
  <c r="Y1519" i="6"/>
  <c r="Y1520" i="6"/>
  <c r="Y1521" i="6"/>
  <c r="Y1522" i="6"/>
  <c r="Y1523" i="6"/>
  <c r="Y1524" i="6"/>
  <c r="Y1525" i="6"/>
  <c r="Y1526" i="6"/>
  <c r="Y1527" i="6"/>
  <c r="Y1528" i="6"/>
  <c r="Y1529" i="6"/>
  <c r="Y1530" i="6"/>
  <c r="Y1531" i="6"/>
  <c r="Y1532" i="6"/>
  <c r="Y1533" i="6"/>
  <c r="Y1534" i="6"/>
  <c r="Y1535" i="6"/>
  <c r="Y1536" i="6"/>
  <c r="Y1537" i="6"/>
  <c r="Y1538" i="6"/>
  <c r="Y1539" i="6"/>
  <c r="Y1540" i="6"/>
  <c r="Y1541" i="6"/>
  <c r="Y1542" i="6"/>
  <c r="Y1543" i="6"/>
  <c r="Y1544" i="6"/>
  <c r="Y1545" i="6"/>
  <c r="Y1546" i="6"/>
  <c r="Y1547" i="6"/>
  <c r="Y1548" i="6"/>
  <c r="Y1549" i="6"/>
  <c r="Y1550" i="6"/>
  <c r="Y1551" i="6"/>
  <c r="Y1552" i="6"/>
  <c r="Y1553" i="6"/>
  <c r="Y1554" i="6"/>
  <c r="Y1555" i="6"/>
  <c r="Y1556" i="6"/>
  <c r="Y1557" i="6"/>
  <c r="Y1558" i="6"/>
  <c r="Y1559" i="6"/>
  <c r="Y1560" i="6"/>
  <c r="Y1561" i="6"/>
  <c r="Y1562" i="6"/>
  <c r="Y1563" i="6"/>
  <c r="Y1564" i="6"/>
  <c r="Y1565" i="6"/>
  <c r="Y1566" i="6"/>
  <c r="Y1567" i="6"/>
  <c r="Y1568" i="6"/>
  <c r="Y1569" i="6"/>
  <c r="Y1570" i="6"/>
  <c r="Y1571" i="6"/>
  <c r="Y1572" i="6"/>
  <c r="Y1573" i="6"/>
  <c r="Y1574" i="6"/>
  <c r="Y1575" i="6"/>
  <c r="Y1576" i="6"/>
  <c r="Y1577" i="6"/>
  <c r="Y1578" i="6"/>
  <c r="Y1579" i="6"/>
  <c r="Y1580" i="6"/>
  <c r="Y1581" i="6"/>
  <c r="Y1582" i="6"/>
  <c r="Y1583" i="6"/>
  <c r="Y1584" i="6"/>
  <c r="Y1585" i="6"/>
  <c r="Y1586" i="6"/>
  <c r="Y1587" i="6"/>
  <c r="Y1588" i="6"/>
  <c r="Y1589" i="6"/>
  <c r="Y1590" i="6"/>
  <c r="Y1591" i="6"/>
  <c r="Y1592" i="6"/>
  <c r="Y1593" i="6"/>
  <c r="Y1594" i="6"/>
  <c r="Y1595" i="6"/>
  <c r="Y1596" i="6"/>
  <c r="Y1597" i="6"/>
  <c r="Y1598" i="6"/>
  <c r="Y1599" i="6"/>
  <c r="Y1600" i="6"/>
  <c r="Y1601" i="6"/>
  <c r="Y1602" i="6"/>
  <c r="Y1603" i="6"/>
  <c r="Y1604" i="6"/>
  <c r="Y1605" i="6"/>
  <c r="Y1606" i="6"/>
  <c r="Y1607" i="6"/>
  <c r="Y1608" i="6"/>
  <c r="Y1609" i="6"/>
  <c r="Y1610" i="6"/>
  <c r="Y1611" i="6"/>
  <c r="Y1612" i="6"/>
  <c r="Y1613" i="6"/>
  <c r="Y1614" i="6"/>
  <c r="Y1615" i="6"/>
  <c r="Y1616" i="6"/>
  <c r="Y1617" i="6"/>
  <c r="Y1618" i="6"/>
  <c r="Y1619" i="6"/>
  <c r="Y1620" i="6"/>
  <c r="Y1621" i="6"/>
  <c r="Y1622" i="6"/>
  <c r="Y1623" i="6"/>
  <c r="Y1624" i="6"/>
  <c r="Y1625" i="6"/>
  <c r="Y1626" i="6"/>
  <c r="Y1627" i="6"/>
  <c r="Y1628" i="6"/>
  <c r="Y1629" i="6"/>
  <c r="Y1630" i="6"/>
  <c r="Y1631" i="6"/>
  <c r="Y1632" i="6"/>
  <c r="Y1633" i="6"/>
  <c r="Y1634" i="6"/>
  <c r="Y1635" i="6"/>
  <c r="Y1636" i="6"/>
  <c r="Y1637" i="6"/>
  <c r="Y1638" i="6"/>
  <c r="Y1639" i="6"/>
  <c r="Y1640" i="6"/>
  <c r="Y1641" i="6"/>
  <c r="Y1642" i="6"/>
  <c r="Y1643" i="6"/>
  <c r="Y1644" i="6"/>
  <c r="Y1645" i="6"/>
  <c r="Y1646" i="6"/>
  <c r="Y1647" i="6"/>
  <c r="Y1648" i="6"/>
  <c r="Y1649" i="6"/>
  <c r="Y1650" i="6"/>
  <c r="Y1651" i="6"/>
  <c r="Y1652" i="6"/>
  <c r="Y1653" i="6"/>
  <c r="Y1654" i="6"/>
  <c r="Y1655" i="6"/>
  <c r="Y1656" i="6"/>
  <c r="Y1657" i="6"/>
  <c r="Y1658" i="6"/>
  <c r="Y1659" i="6"/>
  <c r="Y1660" i="6"/>
  <c r="Y1661" i="6"/>
  <c r="Y1662" i="6"/>
  <c r="Y1663" i="6"/>
  <c r="Y1664" i="6"/>
  <c r="Y1665" i="6"/>
  <c r="Y1666" i="6"/>
  <c r="Y1667" i="6"/>
  <c r="Y1668" i="6"/>
  <c r="Y1669" i="6"/>
  <c r="Y1670" i="6"/>
  <c r="Y1671" i="6"/>
  <c r="Y1672" i="6"/>
  <c r="Y1673" i="6"/>
  <c r="Y1674" i="6"/>
  <c r="Y1675" i="6"/>
  <c r="Y1676" i="6"/>
  <c r="Y1677" i="6"/>
  <c r="Y1678" i="6"/>
  <c r="Y1679" i="6"/>
  <c r="Y1680" i="6"/>
  <c r="Y1681" i="6"/>
  <c r="Y1682" i="6"/>
  <c r="Y1683" i="6"/>
  <c r="Y1684" i="6"/>
  <c r="Y1685" i="6"/>
  <c r="Y1686" i="6"/>
  <c r="Y1687" i="6"/>
  <c r="Y1688" i="6"/>
  <c r="Y1689" i="6"/>
  <c r="Y1690" i="6"/>
  <c r="Y1691" i="6"/>
  <c r="Y1692" i="6"/>
  <c r="Y1693" i="6"/>
  <c r="Y1694" i="6"/>
  <c r="Y1695" i="6"/>
  <c r="Y1696" i="6"/>
  <c r="Y1697" i="6"/>
  <c r="Y1698" i="6"/>
  <c r="Y1699" i="6"/>
  <c r="Y1700" i="6"/>
  <c r="Y1701" i="6"/>
  <c r="Y1702" i="6"/>
  <c r="Y1703" i="6"/>
  <c r="Y1704" i="6"/>
  <c r="Y1705" i="6"/>
  <c r="Y1706" i="6"/>
  <c r="Y1707" i="6"/>
  <c r="Y1708" i="6"/>
  <c r="Y1709" i="6"/>
  <c r="Y1710" i="6"/>
  <c r="Y1711" i="6"/>
  <c r="Y1712" i="6"/>
  <c r="Y1713" i="6"/>
  <c r="Y1714" i="6"/>
  <c r="Y1715" i="6"/>
  <c r="Y1716" i="6"/>
  <c r="Y1717" i="6"/>
  <c r="Y1718" i="6"/>
  <c r="Y1719" i="6"/>
  <c r="Y1720" i="6"/>
  <c r="Y1721" i="6"/>
  <c r="Y1722" i="6"/>
  <c r="Y1723" i="6"/>
  <c r="Y1724" i="6"/>
  <c r="Y1725" i="6"/>
  <c r="Y1726" i="6"/>
  <c r="Y1727" i="6"/>
  <c r="Y1728" i="6"/>
  <c r="Y1729" i="6"/>
  <c r="Y1730" i="6"/>
  <c r="Y1731" i="6"/>
  <c r="Y1732" i="6"/>
  <c r="Y1733" i="6"/>
  <c r="Y1734" i="6"/>
  <c r="Y1735" i="6"/>
  <c r="Y1736" i="6"/>
  <c r="Y1737" i="6"/>
  <c r="Y1738" i="6"/>
  <c r="Y1739" i="6"/>
  <c r="Y1740" i="6"/>
  <c r="Y1741" i="6"/>
  <c r="Y1742" i="6"/>
  <c r="Y1743" i="6"/>
  <c r="Y1744" i="6"/>
  <c r="Y1745" i="6"/>
  <c r="Y1746" i="6"/>
  <c r="Y1747" i="6"/>
  <c r="Y1748" i="6"/>
  <c r="Y1749" i="6"/>
  <c r="Y1750" i="6"/>
  <c r="Y1751" i="6"/>
  <c r="Y1752" i="6"/>
  <c r="Y1753" i="6"/>
  <c r="Y1754" i="6"/>
  <c r="Y1755" i="6"/>
  <c r="Y1756" i="6"/>
  <c r="Y1757" i="6"/>
  <c r="Y1758" i="6"/>
  <c r="Y1759" i="6"/>
  <c r="Y1760" i="6"/>
  <c r="Y1761" i="6"/>
  <c r="Y1762" i="6"/>
  <c r="Y1763" i="6"/>
  <c r="Y1764" i="6"/>
  <c r="Y1765" i="6"/>
  <c r="Y1766" i="6"/>
  <c r="Y1767" i="6"/>
  <c r="Y1768" i="6"/>
  <c r="Y1769" i="6"/>
  <c r="Y1770" i="6"/>
  <c r="Y1771" i="6"/>
  <c r="Y1772" i="6"/>
  <c r="Y1773" i="6"/>
  <c r="Y1774" i="6"/>
  <c r="Y1775" i="6"/>
  <c r="Y1776" i="6"/>
  <c r="Y1777" i="6"/>
  <c r="Y1778" i="6"/>
  <c r="Y1779" i="6"/>
  <c r="Y1780" i="6"/>
  <c r="Y1781" i="6"/>
  <c r="Y1782" i="6"/>
  <c r="Y1783" i="6"/>
  <c r="Y1784" i="6"/>
  <c r="Y1785" i="6"/>
  <c r="Y1786" i="6"/>
  <c r="Y1787" i="6"/>
  <c r="Y1788" i="6"/>
  <c r="Y1789" i="6"/>
  <c r="Y1790" i="6"/>
  <c r="Y1791" i="6"/>
  <c r="Y1792" i="6"/>
  <c r="Y1793" i="6"/>
  <c r="Y1794" i="6"/>
  <c r="Y1795" i="6"/>
  <c r="Y1796" i="6"/>
  <c r="Y1797" i="6"/>
  <c r="Y1798" i="6"/>
  <c r="Y1799" i="6"/>
  <c r="Y1800" i="6"/>
  <c r="Y1801" i="6"/>
  <c r="Y1802" i="6"/>
  <c r="Y1803" i="6"/>
  <c r="Y1804" i="6"/>
  <c r="Y1805" i="6"/>
  <c r="Y1806" i="6"/>
  <c r="Y1807" i="6"/>
  <c r="Y1808" i="6"/>
  <c r="Y1809" i="6"/>
  <c r="Y1810" i="6"/>
  <c r="Y1811" i="6"/>
  <c r="Y1812" i="6"/>
  <c r="Y1813" i="6"/>
  <c r="Y1814" i="6"/>
  <c r="Y1815" i="6"/>
  <c r="Y1816" i="6"/>
  <c r="Y1817" i="6"/>
  <c r="Y1818" i="6"/>
  <c r="Y1819" i="6"/>
  <c r="Y1820" i="6"/>
  <c r="Y1821" i="6"/>
  <c r="Y1822" i="6"/>
  <c r="Y1823" i="6"/>
  <c r="Y1824" i="6"/>
  <c r="Y1825" i="6"/>
  <c r="Y1826" i="6"/>
  <c r="Y1827" i="6"/>
  <c r="Y1828" i="6"/>
  <c r="Y1829" i="6"/>
  <c r="Y1830" i="6"/>
  <c r="Y1831" i="6"/>
  <c r="Y1832" i="6"/>
  <c r="Y1833" i="6"/>
  <c r="Y1834" i="6"/>
  <c r="Y1835" i="6"/>
  <c r="Y1836" i="6"/>
  <c r="Y1837" i="6"/>
  <c r="Y1838" i="6"/>
  <c r="Y1839" i="6"/>
  <c r="Y1840" i="6"/>
  <c r="Y1841" i="6"/>
  <c r="Y1842" i="6"/>
  <c r="Y1843" i="6"/>
  <c r="Y1844" i="6"/>
  <c r="Y1845" i="6"/>
  <c r="Y1846" i="6"/>
  <c r="Y1847" i="6"/>
  <c r="Y1848" i="6"/>
  <c r="Y1849" i="6"/>
  <c r="Y1850" i="6"/>
  <c r="Y1851" i="6"/>
  <c r="Y1852" i="6"/>
  <c r="Y1853" i="6"/>
  <c r="Y1854" i="6"/>
  <c r="Y1855" i="6"/>
  <c r="Y1856" i="6"/>
  <c r="Y1857" i="6"/>
  <c r="Y1858" i="6"/>
  <c r="Y1859" i="6"/>
  <c r="Y1860" i="6"/>
  <c r="Y1861" i="6"/>
  <c r="Y1862" i="6"/>
  <c r="Y1863" i="6"/>
  <c r="Y1864" i="6"/>
  <c r="Y1865" i="6"/>
  <c r="Y1866" i="6"/>
  <c r="Y1867" i="6"/>
  <c r="Y1868" i="6"/>
  <c r="Y1869" i="6"/>
  <c r="Y1870" i="6"/>
  <c r="Y1871" i="6"/>
  <c r="Y1872" i="6"/>
  <c r="Y1873" i="6"/>
  <c r="Y1874" i="6"/>
  <c r="Y1875" i="6"/>
  <c r="Y1876" i="6"/>
  <c r="Y1877" i="6"/>
  <c r="Y1878" i="6"/>
  <c r="Y1879" i="6"/>
  <c r="Y1880" i="6"/>
  <c r="Y1881" i="6"/>
  <c r="Y1882" i="6"/>
  <c r="Y1883" i="6"/>
  <c r="Y1884" i="6"/>
  <c r="Y1885" i="6"/>
  <c r="Y1886" i="6"/>
  <c r="Y1887" i="6"/>
  <c r="Y1888" i="6"/>
  <c r="Y1889" i="6"/>
  <c r="Y1890" i="6"/>
  <c r="Y1891" i="6"/>
  <c r="Y1892" i="6"/>
  <c r="Y1893" i="6"/>
  <c r="Y1894" i="6"/>
  <c r="Y1895" i="6"/>
  <c r="Y1896" i="6"/>
  <c r="Y1897" i="6"/>
  <c r="Y1898" i="6"/>
  <c r="Y1899" i="6"/>
  <c r="Y1900" i="6"/>
  <c r="Y1901" i="6"/>
  <c r="Y1902" i="6"/>
  <c r="Y1903" i="6"/>
  <c r="Y1904" i="6"/>
  <c r="Y1905" i="6"/>
  <c r="Y1906" i="6"/>
  <c r="Y1907" i="6"/>
  <c r="Y1908" i="6"/>
  <c r="Y1909" i="6"/>
  <c r="Y1910" i="6"/>
  <c r="Y1911" i="6"/>
  <c r="Y1912" i="6"/>
  <c r="Y1913" i="6"/>
  <c r="Y1914" i="6"/>
  <c r="Y1915" i="6"/>
  <c r="Y1916" i="6"/>
  <c r="Y1917" i="6"/>
  <c r="Y1918" i="6"/>
  <c r="Y1919" i="6"/>
  <c r="Y1920" i="6"/>
  <c r="Y1921" i="6"/>
  <c r="Y1922" i="6"/>
  <c r="Y1923" i="6"/>
  <c r="Y1924" i="6"/>
  <c r="Y1925" i="6"/>
  <c r="Y1926" i="6"/>
  <c r="Y1927" i="6"/>
  <c r="Y1928" i="6"/>
  <c r="Y1929" i="6"/>
  <c r="Y1930" i="6"/>
  <c r="Y1931" i="6"/>
  <c r="Y1932" i="6"/>
  <c r="Y1933" i="6"/>
  <c r="Y1934" i="6"/>
  <c r="Y1935" i="6"/>
  <c r="Y1936" i="6"/>
  <c r="Y1937" i="6"/>
  <c r="Y1938" i="6"/>
  <c r="Y1939" i="6"/>
  <c r="Y1940" i="6"/>
  <c r="Y1941" i="6"/>
  <c r="Y1942" i="6"/>
  <c r="Y1943" i="6"/>
  <c r="Y1944" i="6"/>
  <c r="Y1945" i="6"/>
  <c r="Y1946" i="6"/>
  <c r="Y1947" i="6"/>
  <c r="Y1948" i="6"/>
  <c r="Y1949" i="6"/>
  <c r="Y1950" i="6"/>
  <c r="Y1951" i="6"/>
  <c r="Y1952" i="6"/>
  <c r="Y1953" i="6"/>
  <c r="Y1954" i="6"/>
  <c r="Y1955" i="6"/>
  <c r="Y1956" i="6"/>
  <c r="Y1957" i="6"/>
  <c r="Y1958" i="6"/>
  <c r="Y1959" i="6"/>
  <c r="Y1960" i="6"/>
  <c r="Y1961" i="6"/>
  <c r="Y1962" i="6"/>
  <c r="Y1963" i="6"/>
  <c r="Y1964" i="6"/>
  <c r="Y1965" i="6"/>
  <c r="Y1966" i="6"/>
  <c r="Y1967" i="6"/>
  <c r="Y1968" i="6"/>
  <c r="Y1969" i="6"/>
  <c r="Y1970" i="6"/>
  <c r="Y1971" i="6"/>
  <c r="Y1972" i="6"/>
  <c r="Y1973" i="6"/>
  <c r="Y1974" i="6"/>
  <c r="Y1975" i="6"/>
  <c r="Y1976" i="6"/>
  <c r="Y1977" i="6"/>
  <c r="Y1978" i="6"/>
  <c r="Y1979" i="6"/>
  <c r="Y1980" i="6"/>
  <c r="Y1981" i="6"/>
  <c r="Y1982" i="6"/>
  <c r="Y1983" i="6"/>
  <c r="Y1984" i="6"/>
  <c r="Y1985" i="6"/>
  <c r="Y1986" i="6"/>
  <c r="Y1987" i="6"/>
  <c r="Y1988" i="6"/>
  <c r="Y1989" i="6"/>
  <c r="Y1990" i="6"/>
  <c r="Y1991" i="6"/>
  <c r="Y1992" i="6"/>
  <c r="Y1993" i="6"/>
  <c r="Y1994" i="6"/>
  <c r="Y1995" i="6"/>
  <c r="Y1996" i="6"/>
  <c r="Y1997" i="6"/>
  <c r="Y1998" i="6"/>
  <c r="Y1999" i="6"/>
  <c r="Y2000" i="6"/>
  <c r="Y2001" i="6"/>
  <c r="Y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3" i="6"/>
  <c r="X474" i="6"/>
  <c r="X475" i="6"/>
  <c r="X476" i="6"/>
  <c r="X477" i="6"/>
  <c r="X478" i="6"/>
  <c r="X479" i="6"/>
  <c r="X480" i="6"/>
  <c r="X481" i="6"/>
  <c r="X482" i="6"/>
  <c r="X483" i="6"/>
  <c r="X484" i="6"/>
  <c r="X485" i="6"/>
  <c r="X486" i="6"/>
  <c r="X487" i="6"/>
  <c r="X488" i="6"/>
  <c r="X489" i="6"/>
  <c r="X490" i="6"/>
  <c r="X491" i="6"/>
  <c r="X492" i="6"/>
  <c r="X493" i="6"/>
  <c r="X494" i="6"/>
  <c r="X495" i="6"/>
  <c r="X496" i="6"/>
  <c r="X497" i="6"/>
  <c r="X498" i="6"/>
  <c r="X499" i="6"/>
  <c r="X500" i="6"/>
  <c r="X501" i="6"/>
  <c r="X502" i="6"/>
  <c r="X503" i="6"/>
  <c r="X504" i="6"/>
  <c r="X505" i="6"/>
  <c r="X506" i="6"/>
  <c r="X507" i="6"/>
  <c r="X508" i="6"/>
  <c r="X509" i="6"/>
  <c r="X510" i="6"/>
  <c r="X511" i="6"/>
  <c r="X512" i="6"/>
  <c r="X513" i="6"/>
  <c r="X514" i="6"/>
  <c r="X515" i="6"/>
  <c r="X516" i="6"/>
  <c r="X517" i="6"/>
  <c r="X518" i="6"/>
  <c r="X519" i="6"/>
  <c r="X520" i="6"/>
  <c r="X521" i="6"/>
  <c r="X522" i="6"/>
  <c r="X523" i="6"/>
  <c r="X524" i="6"/>
  <c r="X525" i="6"/>
  <c r="X526" i="6"/>
  <c r="X527" i="6"/>
  <c r="X528" i="6"/>
  <c r="X529" i="6"/>
  <c r="X530" i="6"/>
  <c r="X531" i="6"/>
  <c r="X532" i="6"/>
  <c r="X533" i="6"/>
  <c r="X534" i="6"/>
  <c r="X535" i="6"/>
  <c r="X536" i="6"/>
  <c r="X537" i="6"/>
  <c r="X538" i="6"/>
  <c r="X539" i="6"/>
  <c r="X540" i="6"/>
  <c r="X541" i="6"/>
  <c r="X542" i="6"/>
  <c r="X543" i="6"/>
  <c r="X544" i="6"/>
  <c r="X545" i="6"/>
  <c r="X546" i="6"/>
  <c r="X547" i="6"/>
  <c r="X548" i="6"/>
  <c r="X549" i="6"/>
  <c r="X550" i="6"/>
  <c r="X551" i="6"/>
  <c r="X552" i="6"/>
  <c r="X553" i="6"/>
  <c r="X554" i="6"/>
  <c r="X555" i="6"/>
  <c r="X556" i="6"/>
  <c r="X557" i="6"/>
  <c r="X558" i="6"/>
  <c r="X559" i="6"/>
  <c r="X560" i="6"/>
  <c r="X561" i="6"/>
  <c r="X562" i="6"/>
  <c r="X563" i="6"/>
  <c r="X564" i="6"/>
  <c r="X565" i="6"/>
  <c r="X566" i="6"/>
  <c r="X567" i="6"/>
  <c r="X568" i="6"/>
  <c r="X569" i="6"/>
  <c r="X570" i="6"/>
  <c r="X571" i="6"/>
  <c r="X572" i="6"/>
  <c r="X573" i="6"/>
  <c r="X574" i="6"/>
  <c r="X575" i="6"/>
  <c r="X576" i="6"/>
  <c r="X577" i="6"/>
  <c r="X578" i="6"/>
  <c r="X579" i="6"/>
  <c r="X580" i="6"/>
  <c r="X581" i="6"/>
  <c r="X582" i="6"/>
  <c r="X583" i="6"/>
  <c r="X584" i="6"/>
  <c r="X585" i="6"/>
  <c r="X586" i="6"/>
  <c r="X587" i="6"/>
  <c r="X588" i="6"/>
  <c r="X589" i="6"/>
  <c r="X590" i="6"/>
  <c r="X591" i="6"/>
  <c r="X592" i="6"/>
  <c r="X593" i="6"/>
  <c r="X594" i="6"/>
  <c r="X595" i="6"/>
  <c r="X596" i="6"/>
  <c r="X597" i="6"/>
  <c r="X598" i="6"/>
  <c r="X599" i="6"/>
  <c r="X600" i="6"/>
  <c r="X601" i="6"/>
  <c r="X602" i="6"/>
  <c r="X603" i="6"/>
  <c r="X604" i="6"/>
  <c r="X605" i="6"/>
  <c r="X606" i="6"/>
  <c r="X607" i="6"/>
  <c r="X608" i="6"/>
  <c r="X609" i="6"/>
  <c r="X610" i="6"/>
  <c r="X611" i="6"/>
  <c r="X612" i="6"/>
  <c r="X613" i="6"/>
  <c r="X614" i="6"/>
  <c r="X615" i="6"/>
  <c r="X616" i="6"/>
  <c r="X617" i="6"/>
  <c r="X618" i="6"/>
  <c r="X619" i="6"/>
  <c r="X620" i="6"/>
  <c r="X621" i="6"/>
  <c r="X622" i="6"/>
  <c r="X623" i="6"/>
  <c r="X624" i="6"/>
  <c r="X625" i="6"/>
  <c r="X626" i="6"/>
  <c r="X627" i="6"/>
  <c r="X628" i="6"/>
  <c r="X629" i="6"/>
  <c r="X630" i="6"/>
  <c r="X631" i="6"/>
  <c r="X632" i="6"/>
  <c r="X633" i="6"/>
  <c r="X634" i="6"/>
  <c r="X635" i="6"/>
  <c r="X636" i="6"/>
  <c r="X637" i="6"/>
  <c r="X638" i="6"/>
  <c r="X639" i="6"/>
  <c r="X640" i="6"/>
  <c r="X641" i="6"/>
  <c r="X642" i="6"/>
  <c r="X643" i="6"/>
  <c r="X644" i="6"/>
  <c r="X645" i="6"/>
  <c r="X646" i="6"/>
  <c r="X647" i="6"/>
  <c r="X648" i="6"/>
  <c r="X649" i="6"/>
  <c r="X650" i="6"/>
  <c r="X651" i="6"/>
  <c r="X652" i="6"/>
  <c r="X653" i="6"/>
  <c r="X654" i="6"/>
  <c r="X655" i="6"/>
  <c r="X656" i="6"/>
  <c r="X657" i="6"/>
  <c r="X658" i="6"/>
  <c r="X659" i="6"/>
  <c r="X660" i="6"/>
  <c r="X661" i="6"/>
  <c r="X662" i="6"/>
  <c r="X663" i="6"/>
  <c r="X664" i="6"/>
  <c r="X665" i="6"/>
  <c r="X666" i="6"/>
  <c r="X667" i="6"/>
  <c r="X668" i="6"/>
  <c r="X669" i="6"/>
  <c r="X670" i="6"/>
  <c r="X671" i="6"/>
  <c r="X672" i="6"/>
  <c r="X673" i="6"/>
  <c r="X674" i="6"/>
  <c r="X675" i="6"/>
  <c r="X676" i="6"/>
  <c r="X677" i="6"/>
  <c r="X678" i="6"/>
  <c r="X679" i="6"/>
  <c r="X680" i="6"/>
  <c r="X681" i="6"/>
  <c r="X682" i="6"/>
  <c r="X683" i="6"/>
  <c r="X684" i="6"/>
  <c r="X685" i="6"/>
  <c r="X686" i="6"/>
  <c r="X687" i="6"/>
  <c r="X688" i="6"/>
  <c r="X689" i="6"/>
  <c r="X690" i="6"/>
  <c r="X691" i="6"/>
  <c r="X692" i="6"/>
  <c r="X693" i="6"/>
  <c r="X694" i="6"/>
  <c r="X695" i="6"/>
  <c r="X696" i="6"/>
  <c r="X697" i="6"/>
  <c r="X698" i="6"/>
  <c r="X699" i="6"/>
  <c r="X700" i="6"/>
  <c r="X701" i="6"/>
  <c r="X702" i="6"/>
  <c r="X703" i="6"/>
  <c r="X704" i="6"/>
  <c r="X705" i="6"/>
  <c r="X706" i="6"/>
  <c r="X707" i="6"/>
  <c r="X708" i="6"/>
  <c r="X709" i="6"/>
  <c r="X710" i="6"/>
  <c r="X711" i="6"/>
  <c r="X712" i="6"/>
  <c r="X713" i="6"/>
  <c r="X714" i="6"/>
  <c r="X715" i="6"/>
  <c r="X716" i="6"/>
  <c r="X717" i="6"/>
  <c r="X718" i="6"/>
  <c r="X719" i="6"/>
  <c r="X720" i="6"/>
  <c r="X721" i="6"/>
  <c r="X722" i="6"/>
  <c r="X723" i="6"/>
  <c r="X724" i="6"/>
  <c r="X725" i="6"/>
  <c r="X726" i="6"/>
  <c r="X727" i="6"/>
  <c r="X728" i="6"/>
  <c r="X729" i="6"/>
  <c r="X730" i="6"/>
  <c r="X731" i="6"/>
  <c r="X732" i="6"/>
  <c r="X733" i="6"/>
  <c r="X734" i="6"/>
  <c r="X735" i="6"/>
  <c r="X736" i="6"/>
  <c r="X737" i="6"/>
  <c r="X738" i="6"/>
  <c r="X739" i="6"/>
  <c r="X740" i="6"/>
  <c r="X741" i="6"/>
  <c r="X742" i="6"/>
  <c r="X743" i="6"/>
  <c r="X744" i="6"/>
  <c r="X745" i="6"/>
  <c r="X746" i="6"/>
  <c r="X747" i="6"/>
  <c r="X748" i="6"/>
  <c r="X749" i="6"/>
  <c r="X750" i="6"/>
  <c r="X751" i="6"/>
  <c r="X752" i="6"/>
  <c r="X753" i="6"/>
  <c r="X754" i="6"/>
  <c r="X755" i="6"/>
  <c r="X756" i="6"/>
  <c r="X757" i="6"/>
  <c r="X758" i="6"/>
  <c r="X759" i="6"/>
  <c r="X760" i="6"/>
  <c r="X761" i="6"/>
  <c r="X762" i="6"/>
  <c r="X763" i="6"/>
  <c r="X764" i="6"/>
  <c r="X765" i="6"/>
  <c r="X766" i="6"/>
  <c r="X767" i="6"/>
  <c r="X768" i="6"/>
  <c r="X769" i="6"/>
  <c r="X770" i="6"/>
  <c r="X771" i="6"/>
  <c r="X772" i="6"/>
  <c r="X773" i="6"/>
  <c r="X774" i="6"/>
  <c r="X775" i="6"/>
  <c r="X776" i="6"/>
  <c r="X777" i="6"/>
  <c r="X778" i="6"/>
  <c r="X779" i="6"/>
  <c r="X780" i="6"/>
  <c r="X781" i="6"/>
  <c r="X782" i="6"/>
  <c r="X783" i="6"/>
  <c r="X784" i="6"/>
  <c r="X785" i="6"/>
  <c r="X786" i="6"/>
  <c r="X787" i="6"/>
  <c r="X788" i="6"/>
  <c r="X789" i="6"/>
  <c r="X790" i="6"/>
  <c r="X791" i="6"/>
  <c r="X792" i="6"/>
  <c r="X793" i="6"/>
  <c r="X794" i="6"/>
  <c r="X795" i="6"/>
  <c r="X796" i="6"/>
  <c r="X797" i="6"/>
  <c r="X798" i="6"/>
  <c r="X799" i="6"/>
  <c r="X800" i="6"/>
  <c r="X801" i="6"/>
  <c r="X802" i="6"/>
  <c r="X803" i="6"/>
  <c r="X804" i="6"/>
  <c r="X805" i="6"/>
  <c r="X806" i="6"/>
  <c r="X807" i="6"/>
  <c r="X808" i="6"/>
  <c r="X809" i="6"/>
  <c r="X810" i="6"/>
  <c r="X811" i="6"/>
  <c r="X812" i="6"/>
  <c r="X813" i="6"/>
  <c r="X814" i="6"/>
  <c r="X815" i="6"/>
  <c r="X816" i="6"/>
  <c r="X817" i="6"/>
  <c r="X818" i="6"/>
  <c r="X819" i="6"/>
  <c r="X820" i="6"/>
  <c r="X821" i="6"/>
  <c r="X822" i="6"/>
  <c r="X823" i="6"/>
  <c r="X824" i="6"/>
  <c r="X825" i="6"/>
  <c r="X826" i="6"/>
  <c r="X827" i="6"/>
  <c r="X828" i="6"/>
  <c r="X829" i="6"/>
  <c r="X830" i="6"/>
  <c r="X831" i="6"/>
  <c r="X832" i="6"/>
  <c r="X833" i="6"/>
  <c r="X834" i="6"/>
  <c r="X835" i="6"/>
  <c r="X836" i="6"/>
  <c r="X837" i="6"/>
  <c r="X838" i="6"/>
  <c r="X839" i="6"/>
  <c r="X840" i="6"/>
  <c r="X841" i="6"/>
  <c r="X842" i="6"/>
  <c r="X843" i="6"/>
  <c r="X844" i="6"/>
  <c r="X845" i="6"/>
  <c r="X846" i="6"/>
  <c r="X847" i="6"/>
  <c r="X848" i="6"/>
  <c r="X849" i="6"/>
  <c r="X850" i="6"/>
  <c r="X851" i="6"/>
  <c r="X852" i="6"/>
  <c r="X853" i="6"/>
  <c r="X854" i="6"/>
  <c r="X855" i="6"/>
  <c r="X856" i="6"/>
  <c r="X857" i="6"/>
  <c r="X858" i="6"/>
  <c r="X859" i="6"/>
  <c r="X860" i="6"/>
  <c r="X861" i="6"/>
  <c r="X862" i="6"/>
  <c r="X863" i="6"/>
  <c r="X864" i="6"/>
  <c r="X865" i="6"/>
  <c r="X866" i="6"/>
  <c r="X867" i="6"/>
  <c r="X868" i="6"/>
  <c r="X869" i="6"/>
  <c r="X870" i="6"/>
  <c r="X871" i="6"/>
  <c r="X872" i="6"/>
  <c r="X873" i="6"/>
  <c r="X874" i="6"/>
  <c r="X875" i="6"/>
  <c r="X876" i="6"/>
  <c r="X877" i="6"/>
  <c r="X878" i="6"/>
  <c r="X879" i="6"/>
  <c r="X880" i="6"/>
  <c r="X881" i="6"/>
  <c r="X882" i="6"/>
  <c r="X883" i="6"/>
  <c r="X884" i="6"/>
  <c r="X885" i="6"/>
  <c r="X886" i="6"/>
  <c r="X887" i="6"/>
  <c r="X888" i="6"/>
  <c r="X889" i="6"/>
  <c r="X890" i="6"/>
  <c r="X891" i="6"/>
  <c r="X892" i="6"/>
  <c r="X893" i="6"/>
  <c r="X894" i="6"/>
  <c r="X895" i="6"/>
  <c r="X896" i="6"/>
  <c r="X897" i="6"/>
  <c r="X898" i="6"/>
  <c r="X899" i="6"/>
  <c r="X900" i="6"/>
  <c r="X901" i="6"/>
  <c r="X902" i="6"/>
  <c r="X903" i="6"/>
  <c r="X904" i="6"/>
  <c r="X905" i="6"/>
  <c r="X906" i="6"/>
  <c r="X907" i="6"/>
  <c r="X908" i="6"/>
  <c r="X909" i="6"/>
  <c r="X910" i="6"/>
  <c r="X911" i="6"/>
  <c r="X912" i="6"/>
  <c r="X913" i="6"/>
  <c r="X914" i="6"/>
  <c r="X915" i="6"/>
  <c r="X916" i="6"/>
  <c r="X917" i="6"/>
  <c r="X918" i="6"/>
  <c r="X919" i="6"/>
  <c r="X920" i="6"/>
  <c r="X921" i="6"/>
  <c r="X922" i="6"/>
  <c r="X923" i="6"/>
  <c r="X924" i="6"/>
  <c r="X925" i="6"/>
  <c r="X926" i="6"/>
  <c r="X927" i="6"/>
  <c r="X928" i="6"/>
  <c r="X929" i="6"/>
  <c r="X930" i="6"/>
  <c r="X931" i="6"/>
  <c r="X932" i="6"/>
  <c r="X933" i="6"/>
  <c r="X934" i="6"/>
  <c r="X935" i="6"/>
  <c r="X936" i="6"/>
  <c r="X937" i="6"/>
  <c r="X938" i="6"/>
  <c r="X939" i="6"/>
  <c r="X940" i="6"/>
  <c r="X941" i="6"/>
  <c r="X942" i="6"/>
  <c r="X943" i="6"/>
  <c r="X944" i="6"/>
  <c r="X945" i="6"/>
  <c r="X946" i="6"/>
  <c r="X947" i="6"/>
  <c r="X948" i="6"/>
  <c r="X949" i="6"/>
  <c r="X950" i="6"/>
  <c r="X951" i="6"/>
  <c r="X952" i="6"/>
  <c r="X953" i="6"/>
  <c r="X954" i="6"/>
  <c r="X955" i="6"/>
  <c r="X956" i="6"/>
  <c r="X957" i="6"/>
  <c r="X958" i="6"/>
  <c r="X959" i="6"/>
  <c r="X960" i="6"/>
  <c r="X961" i="6"/>
  <c r="X962" i="6"/>
  <c r="X963" i="6"/>
  <c r="X964" i="6"/>
  <c r="X965" i="6"/>
  <c r="X966" i="6"/>
  <c r="X967" i="6"/>
  <c r="X968" i="6"/>
  <c r="X969" i="6"/>
  <c r="X970" i="6"/>
  <c r="X971" i="6"/>
  <c r="X972" i="6"/>
  <c r="X973" i="6"/>
  <c r="X974" i="6"/>
  <c r="X975" i="6"/>
  <c r="X976" i="6"/>
  <c r="X977" i="6"/>
  <c r="X978" i="6"/>
  <c r="X979" i="6"/>
  <c r="X980" i="6"/>
  <c r="X981" i="6"/>
  <c r="X982" i="6"/>
  <c r="X983" i="6"/>
  <c r="X984" i="6"/>
  <c r="X985" i="6"/>
  <c r="X986" i="6"/>
  <c r="X987" i="6"/>
  <c r="X988" i="6"/>
  <c r="X989" i="6"/>
  <c r="X990" i="6"/>
  <c r="X991" i="6"/>
  <c r="X992" i="6"/>
  <c r="X993" i="6"/>
  <c r="X994" i="6"/>
  <c r="X995" i="6"/>
  <c r="X996" i="6"/>
  <c r="X997" i="6"/>
  <c r="X998" i="6"/>
  <c r="X999" i="6"/>
  <c r="X1000" i="6"/>
  <c r="X1001" i="6"/>
  <c r="X1002" i="6"/>
  <c r="X1003" i="6"/>
  <c r="X1004" i="6"/>
  <c r="X1005" i="6"/>
  <c r="X1006" i="6"/>
  <c r="X1007" i="6"/>
  <c r="X1008" i="6"/>
  <c r="X1009" i="6"/>
  <c r="X1010" i="6"/>
  <c r="X1011" i="6"/>
  <c r="X1012" i="6"/>
  <c r="X1013" i="6"/>
  <c r="X1014" i="6"/>
  <c r="X1015" i="6"/>
  <c r="X1016" i="6"/>
  <c r="X1017" i="6"/>
  <c r="X1018" i="6"/>
  <c r="X1019" i="6"/>
  <c r="X1020" i="6"/>
  <c r="X1021" i="6"/>
  <c r="X1022" i="6"/>
  <c r="X1023" i="6"/>
  <c r="X1024" i="6"/>
  <c r="X1025" i="6"/>
  <c r="X1026" i="6"/>
  <c r="X1027" i="6"/>
  <c r="X1028" i="6"/>
  <c r="X1029" i="6"/>
  <c r="X1030" i="6"/>
  <c r="X1031" i="6"/>
  <c r="X1032" i="6"/>
  <c r="X1033" i="6"/>
  <c r="X1034" i="6"/>
  <c r="X1035" i="6"/>
  <c r="X1036" i="6"/>
  <c r="X1037" i="6"/>
  <c r="X1038" i="6"/>
  <c r="X1039" i="6"/>
  <c r="X1040" i="6"/>
  <c r="X1041" i="6"/>
  <c r="X1042" i="6"/>
  <c r="X1043" i="6"/>
  <c r="X1044" i="6"/>
  <c r="X1045" i="6"/>
  <c r="X1046" i="6"/>
  <c r="X1047" i="6"/>
  <c r="X1048" i="6"/>
  <c r="X1049" i="6"/>
  <c r="X1050" i="6"/>
  <c r="X1051" i="6"/>
  <c r="X1052" i="6"/>
  <c r="X1053" i="6"/>
  <c r="X1054" i="6"/>
  <c r="X1055" i="6"/>
  <c r="X1056" i="6"/>
  <c r="X1057" i="6"/>
  <c r="X1058" i="6"/>
  <c r="X1059" i="6"/>
  <c r="X1060" i="6"/>
  <c r="X1061" i="6"/>
  <c r="X1062" i="6"/>
  <c r="X1063" i="6"/>
  <c r="X1064" i="6"/>
  <c r="X1065" i="6"/>
  <c r="X1066" i="6"/>
  <c r="X1067" i="6"/>
  <c r="X1068" i="6"/>
  <c r="X1069" i="6"/>
  <c r="X1070" i="6"/>
  <c r="X1071" i="6"/>
  <c r="X1072" i="6"/>
  <c r="X1073" i="6"/>
  <c r="X1074" i="6"/>
  <c r="X1075" i="6"/>
  <c r="X1076" i="6"/>
  <c r="X1077" i="6"/>
  <c r="X1078" i="6"/>
  <c r="X1079" i="6"/>
  <c r="X1080" i="6"/>
  <c r="X1081" i="6"/>
  <c r="X1082" i="6"/>
  <c r="X1083" i="6"/>
  <c r="X1084" i="6"/>
  <c r="X1085" i="6"/>
  <c r="X1086" i="6"/>
  <c r="X1087" i="6"/>
  <c r="X1088" i="6"/>
  <c r="X1089" i="6"/>
  <c r="X1090" i="6"/>
  <c r="X1091" i="6"/>
  <c r="X1092" i="6"/>
  <c r="X1093" i="6"/>
  <c r="X1094" i="6"/>
  <c r="X1095" i="6"/>
  <c r="X1096" i="6"/>
  <c r="X1097" i="6"/>
  <c r="X1098" i="6"/>
  <c r="X1099" i="6"/>
  <c r="X1100" i="6"/>
  <c r="X1101" i="6"/>
  <c r="X1102" i="6"/>
  <c r="X1103" i="6"/>
  <c r="X1104" i="6"/>
  <c r="X1105" i="6"/>
  <c r="X1106" i="6"/>
  <c r="X1107" i="6"/>
  <c r="X1108" i="6"/>
  <c r="X1109" i="6"/>
  <c r="X1110" i="6"/>
  <c r="X1111" i="6"/>
  <c r="X1112" i="6"/>
  <c r="X1113" i="6"/>
  <c r="X1114" i="6"/>
  <c r="X1115" i="6"/>
  <c r="X1116" i="6"/>
  <c r="X1117" i="6"/>
  <c r="X1118" i="6"/>
  <c r="X1119" i="6"/>
  <c r="X1120" i="6"/>
  <c r="X1121" i="6"/>
  <c r="X1122" i="6"/>
  <c r="X1123" i="6"/>
  <c r="X1124" i="6"/>
  <c r="X1125" i="6"/>
  <c r="X1126" i="6"/>
  <c r="X1127" i="6"/>
  <c r="X1128" i="6"/>
  <c r="X1129" i="6"/>
  <c r="X1130" i="6"/>
  <c r="X1131" i="6"/>
  <c r="X1132" i="6"/>
  <c r="X1133" i="6"/>
  <c r="X1134" i="6"/>
  <c r="X1135" i="6"/>
  <c r="X1136" i="6"/>
  <c r="X1137" i="6"/>
  <c r="X1138" i="6"/>
  <c r="X1139" i="6"/>
  <c r="X1140" i="6"/>
  <c r="X1141" i="6"/>
  <c r="X1142" i="6"/>
  <c r="X1143" i="6"/>
  <c r="X1144" i="6"/>
  <c r="X1145" i="6"/>
  <c r="X1146" i="6"/>
  <c r="X1147" i="6"/>
  <c r="X1148" i="6"/>
  <c r="X1149" i="6"/>
  <c r="X1150" i="6"/>
  <c r="X1151" i="6"/>
  <c r="X1152" i="6"/>
  <c r="X1153" i="6"/>
  <c r="X1154" i="6"/>
  <c r="X1155" i="6"/>
  <c r="X1156" i="6"/>
  <c r="X1157" i="6"/>
  <c r="X1158" i="6"/>
  <c r="X1159" i="6"/>
  <c r="X1160" i="6"/>
  <c r="X1161" i="6"/>
  <c r="X1162" i="6"/>
  <c r="X1163" i="6"/>
  <c r="X1164" i="6"/>
  <c r="X1165" i="6"/>
  <c r="X1166" i="6"/>
  <c r="X1167" i="6"/>
  <c r="X1168" i="6"/>
  <c r="X1169" i="6"/>
  <c r="X1170" i="6"/>
  <c r="X1171" i="6"/>
  <c r="X1172" i="6"/>
  <c r="X1173" i="6"/>
  <c r="X1174" i="6"/>
  <c r="X1175" i="6"/>
  <c r="X1176" i="6"/>
  <c r="X1177" i="6"/>
  <c r="X1178" i="6"/>
  <c r="X1179" i="6"/>
  <c r="X1180" i="6"/>
  <c r="X1181" i="6"/>
  <c r="X1182" i="6"/>
  <c r="X1183" i="6"/>
  <c r="X1184" i="6"/>
  <c r="X1185" i="6"/>
  <c r="X1186" i="6"/>
  <c r="X1187" i="6"/>
  <c r="X1188" i="6"/>
  <c r="X1189" i="6"/>
  <c r="X1190" i="6"/>
  <c r="X1191" i="6"/>
  <c r="X1192" i="6"/>
  <c r="X1193" i="6"/>
  <c r="X1194" i="6"/>
  <c r="X1195" i="6"/>
  <c r="X1196" i="6"/>
  <c r="X1197" i="6"/>
  <c r="X1198" i="6"/>
  <c r="X1199" i="6"/>
  <c r="X1200" i="6"/>
  <c r="X1201" i="6"/>
  <c r="X1202" i="6"/>
  <c r="X1203" i="6"/>
  <c r="X1204" i="6"/>
  <c r="X1205" i="6"/>
  <c r="X1206" i="6"/>
  <c r="X1207" i="6"/>
  <c r="X1208" i="6"/>
  <c r="X1209" i="6"/>
  <c r="X1210" i="6"/>
  <c r="X1211" i="6"/>
  <c r="X1212" i="6"/>
  <c r="X1213" i="6"/>
  <c r="X1214" i="6"/>
  <c r="X1215" i="6"/>
  <c r="X1216" i="6"/>
  <c r="X1217" i="6"/>
  <c r="X1218" i="6"/>
  <c r="X1219" i="6"/>
  <c r="X1220" i="6"/>
  <c r="X1221" i="6"/>
  <c r="X1222" i="6"/>
  <c r="X1223" i="6"/>
  <c r="X1224" i="6"/>
  <c r="X1225" i="6"/>
  <c r="X1226" i="6"/>
  <c r="X1227" i="6"/>
  <c r="X1228" i="6"/>
  <c r="X1229" i="6"/>
  <c r="X1230" i="6"/>
  <c r="X1231" i="6"/>
  <c r="X1232" i="6"/>
  <c r="X1233" i="6"/>
  <c r="X1234" i="6"/>
  <c r="X1235" i="6"/>
  <c r="X1236" i="6"/>
  <c r="X1237" i="6"/>
  <c r="X1238" i="6"/>
  <c r="X1239" i="6"/>
  <c r="X1240" i="6"/>
  <c r="X1241" i="6"/>
  <c r="X1242" i="6"/>
  <c r="X1243" i="6"/>
  <c r="X1244" i="6"/>
  <c r="X1245" i="6"/>
  <c r="X1246" i="6"/>
  <c r="X1247" i="6"/>
  <c r="X1248" i="6"/>
  <c r="X1249" i="6"/>
  <c r="X1250" i="6"/>
  <c r="X1251" i="6"/>
  <c r="X1252" i="6"/>
  <c r="X1253" i="6"/>
  <c r="X1254" i="6"/>
  <c r="X1255" i="6"/>
  <c r="X1256" i="6"/>
  <c r="X1257" i="6"/>
  <c r="X1258" i="6"/>
  <c r="X1259" i="6"/>
  <c r="X1260" i="6"/>
  <c r="X1261" i="6"/>
  <c r="X1262" i="6"/>
  <c r="X1263" i="6"/>
  <c r="X1264" i="6"/>
  <c r="X1265" i="6"/>
  <c r="X1266" i="6"/>
  <c r="X1267" i="6"/>
  <c r="X1268" i="6"/>
  <c r="X1269" i="6"/>
  <c r="X1270" i="6"/>
  <c r="X1271" i="6"/>
  <c r="X1272" i="6"/>
  <c r="X1273" i="6"/>
  <c r="X1274" i="6"/>
  <c r="X1275" i="6"/>
  <c r="X1276" i="6"/>
  <c r="X1277" i="6"/>
  <c r="X1278" i="6"/>
  <c r="X1279" i="6"/>
  <c r="X1280" i="6"/>
  <c r="X1281" i="6"/>
  <c r="X1282" i="6"/>
  <c r="X1283" i="6"/>
  <c r="X1284" i="6"/>
  <c r="X1285" i="6"/>
  <c r="X1286" i="6"/>
  <c r="X1287" i="6"/>
  <c r="X1288" i="6"/>
  <c r="X1289" i="6"/>
  <c r="X1290" i="6"/>
  <c r="X1291" i="6"/>
  <c r="X1292" i="6"/>
  <c r="X1293" i="6"/>
  <c r="X1294" i="6"/>
  <c r="X1295" i="6"/>
  <c r="X1296" i="6"/>
  <c r="X1297" i="6"/>
  <c r="X1298" i="6"/>
  <c r="X1299" i="6"/>
  <c r="X1300" i="6"/>
  <c r="X1301" i="6"/>
  <c r="X1302" i="6"/>
  <c r="X1303" i="6"/>
  <c r="X1304" i="6"/>
  <c r="X1305" i="6"/>
  <c r="X1306" i="6"/>
  <c r="X1307" i="6"/>
  <c r="X1308" i="6"/>
  <c r="X1309" i="6"/>
  <c r="X1310" i="6"/>
  <c r="X1311" i="6"/>
  <c r="X1312" i="6"/>
  <c r="X1313" i="6"/>
  <c r="X1314" i="6"/>
  <c r="X1315" i="6"/>
  <c r="X1316" i="6"/>
  <c r="X1317" i="6"/>
  <c r="X1318" i="6"/>
  <c r="X1319" i="6"/>
  <c r="X1320" i="6"/>
  <c r="X1321" i="6"/>
  <c r="X1322" i="6"/>
  <c r="X1323" i="6"/>
  <c r="X1324" i="6"/>
  <c r="X1325" i="6"/>
  <c r="X1326" i="6"/>
  <c r="X1327" i="6"/>
  <c r="X1328" i="6"/>
  <c r="X1329" i="6"/>
  <c r="X1330" i="6"/>
  <c r="X1331" i="6"/>
  <c r="X1332" i="6"/>
  <c r="X1333" i="6"/>
  <c r="X1334" i="6"/>
  <c r="X1335" i="6"/>
  <c r="X1336" i="6"/>
  <c r="X1337" i="6"/>
  <c r="X1338" i="6"/>
  <c r="X1339" i="6"/>
  <c r="X1340" i="6"/>
  <c r="X1341" i="6"/>
  <c r="X1342" i="6"/>
  <c r="X1343" i="6"/>
  <c r="X1344" i="6"/>
  <c r="X1345" i="6"/>
  <c r="X1346" i="6"/>
  <c r="X1347" i="6"/>
  <c r="X1348" i="6"/>
  <c r="X1349" i="6"/>
  <c r="X1350" i="6"/>
  <c r="X1351" i="6"/>
  <c r="X1352" i="6"/>
  <c r="X1353" i="6"/>
  <c r="X1354" i="6"/>
  <c r="X1355" i="6"/>
  <c r="X1356" i="6"/>
  <c r="X1357" i="6"/>
  <c r="X1358" i="6"/>
  <c r="X1359" i="6"/>
  <c r="X1360" i="6"/>
  <c r="X1361" i="6"/>
  <c r="X1362" i="6"/>
  <c r="X1363" i="6"/>
  <c r="X1364" i="6"/>
  <c r="X1365" i="6"/>
  <c r="X1366" i="6"/>
  <c r="X1367" i="6"/>
  <c r="X1368" i="6"/>
  <c r="X1369" i="6"/>
  <c r="X1370" i="6"/>
  <c r="X1371" i="6"/>
  <c r="X1372" i="6"/>
  <c r="X1373" i="6"/>
  <c r="X1374" i="6"/>
  <c r="X1375" i="6"/>
  <c r="X1376" i="6"/>
  <c r="X1377" i="6"/>
  <c r="X1378" i="6"/>
  <c r="X1379" i="6"/>
  <c r="X1380" i="6"/>
  <c r="X1381" i="6"/>
  <c r="X1382" i="6"/>
  <c r="X1383" i="6"/>
  <c r="X1384" i="6"/>
  <c r="X1385" i="6"/>
  <c r="X1386" i="6"/>
  <c r="X1387" i="6"/>
  <c r="X1388" i="6"/>
  <c r="X1389" i="6"/>
  <c r="X1390" i="6"/>
  <c r="X1391" i="6"/>
  <c r="X1392" i="6"/>
  <c r="X1393" i="6"/>
  <c r="X1394" i="6"/>
  <c r="X1395" i="6"/>
  <c r="X1396" i="6"/>
  <c r="X1397" i="6"/>
  <c r="X1398" i="6"/>
  <c r="X1399" i="6"/>
  <c r="X1400" i="6"/>
  <c r="X1401" i="6"/>
  <c r="X1402" i="6"/>
  <c r="X1403" i="6"/>
  <c r="X1404" i="6"/>
  <c r="X1405" i="6"/>
  <c r="X1406" i="6"/>
  <c r="X1407" i="6"/>
  <c r="X1408" i="6"/>
  <c r="X1409" i="6"/>
  <c r="X1410" i="6"/>
  <c r="X1411" i="6"/>
  <c r="X1412" i="6"/>
  <c r="X1413" i="6"/>
  <c r="X1414" i="6"/>
  <c r="X1415" i="6"/>
  <c r="X1416" i="6"/>
  <c r="X1417" i="6"/>
  <c r="X1418" i="6"/>
  <c r="X1419" i="6"/>
  <c r="X1420" i="6"/>
  <c r="X1421" i="6"/>
  <c r="X1422" i="6"/>
  <c r="X1423" i="6"/>
  <c r="X1424" i="6"/>
  <c r="X1425" i="6"/>
  <c r="X1426" i="6"/>
  <c r="X1427" i="6"/>
  <c r="X1428" i="6"/>
  <c r="X1429" i="6"/>
  <c r="X1430" i="6"/>
  <c r="X1431" i="6"/>
  <c r="X1432" i="6"/>
  <c r="X1433" i="6"/>
  <c r="X1434" i="6"/>
  <c r="X1435" i="6"/>
  <c r="X1436" i="6"/>
  <c r="X1437" i="6"/>
  <c r="X1438" i="6"/>
  <c r="X1439" i="6"/>
  <c r="X1440" i="6"/>
  <c r="X1441" i="6"/>
  <c r="X1442" i="6"/>
  <c r="X1443" i="6"/>
  <c r="X1444" i="6"/>
  <c r="X1445" i="6"/>
  <c r="X1446" i="6"/>
  <c r="X1447" i="6"/>
  <c r="X1448" i="6"/>
  <c r="X1449" i="6"/>
  <c r="X1450" i="6"/>
  <c r="X1451" i="6"/>
  <c r="X1452" i="6"/>
  <c r="X1453" i="6"/>
  <c r="X1454" i="6"/>
  <c r="X1455" i="6"/>
  <c r="X1456" i="6"/>
  <c r="X1457" i="6"/>
  <c r="X1458" i="6"/>
  <c r="X1459" i="6"/>
  <c r="X1460" i="6"/>
  <c r="X1461" i="6"/>
  <c r="X1462" i="6"/>
  <c r="X1463" i="6"/>
  <c r="X1464" i="6"/>
  <c r="X1465" i="6"/>
  <c r="X1466" i="6"/>
  <c r="X1467" i="6"/>
  <c r="X1468" i="6"/>
  <c r="X1469" i="6"/>
  <c r="X1470" i="6"/>
  <c r="X1471" i="6"/>
  <c r="X1472" i="6"/>
  <c r="X1473" i="6"/>
  <c r="X1474" i="6"/>
  <c r="X1475" i="6"/>
  <c r="X1476" i="6"/>
  <c r="X1477" i="6"/>
  <c r="X1478" i="6"/>
  <c r="X1479" i="6"/>
  <c r="X1480" i="6"/>
  <c r="X1481" i="6"/>
  <c r="X1482" i="6"/>
  <c r="X1483" i="6"/>
  <c r="X1484" i="6"/>
  <c r="X1485" i="6"/>
  <c r="X1486" i="6"/>
  <c r="X1487" i="6"/>
  <c r="X1488" i="6"/>
  <c r="X1489" i="6"/>
  <c r="X1490" i="6"/>
  <c r="X1491" i="6"/>
  <c r="X1492" i="6"/>
  <c r="X1493" i="6"/>
  <c r="X1494" i="6"/>
  <c r="X1495" i="6"/>
  <c r="X1496" i="6"/>
  <c r="X1497" i="6"/>
  <c r="X1498" i="6"/>
  <c r="X1499" i="6"/>
  <c r="X1500" i="6"/>
  <c r="X1501" i="6"/>
  <c r="X1502" i="6"/>
  <c r="X1503" i="6"/>
  <c r="X1504" i="6"/>
  <c r="X1505" i="6"/>
  <c r="X1506" i="6"/>
  <c r="X1507" i="6"/>
  <c r="X1508" i="6"/>
  <c r="X1509" i="6"/>
  <c r="X1510" i="6"/>
  <c r="X1511" i="6"/>
  <c r="X1512" i="6"/>
  <c r="X1513" i="6"/>
  <c r="X1514" i="6"/>
  <c r="X1515" i="6"/>
  <c r="X1516" i="6"/>
  <c r="X1517" i="6"/>
  <c r="X1518" i="6"/>
  <c r="X1519" i="6"/>
  <c r="X1520" i="6"/>
  <c r="X1521" i="6"/>
  <c r="X1522" i="6"/>
  <c r="X1523" i="6"/>
  <c r="X1524" i="6"/>
  <c r="X1525" i="6"/>
  <c r="X1526" i="6"/>
  <c r="X1527" i="6"/>
  <c r="X1528" i="6"/>
  <c r="X1529" i="6"/>
  <c r="X1530" i="6"/>
  <c r="X1531" i="6"/>
  <c r="X1532" i="6"/>
  <c r="X1533" i="6"/>
  <c r="X1534" i="6"/>
  <c r="X1535" i="6"/>
  <c r="X1536" i="6"/>
  <c r="X1537" i="6"/>
  <c r="X1538" i="6"/>
  <c r="X1539" i="6"/>
  <c r="X1540" i="6"/>
  <c r="X1541" i="6"/>
  <c r="X1542" i="6"/>
  <c r="X1543" i="6"/>
  <c r="X1544" i="6"/>
  <c r="X1545" i="6"/>
  <c r="X1546" i="6"/>
  <c r="X1547" i="6"/>
  <c r="X1548" i="6"/>
  <c r="X1549" i="6"/>
  <c r="X1550" i="6"/>
  <c r="X1551" i="6"/>
  <c r="X1552" i="6"/>
  <c r="X1553" i="6"/>
  <c r="X1554" i="6"/>
  <c r="X1555" i="6"/>
  <c r="X1556" i="6"/>
  <c r="X1557" i="6"/>
  <c r="X1558" i="6"/>
  <c r="X1559" i="6"/>
  <c r="X1560" i="6"/>
  <c r="X1561" i="6"/>
  <c r="X1562" i="6"/>
  <c r="X1563" i="6"/>
  <c r="X1564" i="6"/>
  <c r="X1565" i="6"/>
  <c r="X1566" i="6"/>
  <c r="X1567" i="6"/>
  <c r="X1568" i="6"/>
  <c r="X1569" i="6"/>
  <c r="X1570" i="6"/>
  <c r="X1571" i="6"/>
  <c r="X1572" i="6"/>
  <c r="X1573" i="6"/>
  <c r="X1574" i="6"/>
  <c r="X1575" i="6"/>
  <c r="X1576" i="6"/>
  <c r="X1577" i="6"/>
  <c r="X1578" i="6"/>
  <c r="X1579" i="6"/>
  <c r="X1580" i="6"/>
  <c r="X1581" i="6"/>
  <c r="X1582" i="6"/>
  <c r="X1583" i="6"/>
  <c r="X1584" i="6"/>
  <c r="X1585" i="6"/>
  <c r="X1586" i="6"/>
  <c r="X1587" i="6"/>
  <c r="X1588" i="6"/>
  <c r="X1589" i="6"/>
  <c r="X1590" i="6"/>
  <c r="X1591" i="6"/>
  <c r="X1592" i="6"/>
  <c r="X1593" i="6"/>
  <c r="X1594" i="6"/>
  <c r="X1595" i="6"/>
  <c r="X1596" i="6"/>
  <c r="X1597" i="6"/>
  <c r="X1598" i="6"/>
  <c r="X1599" i="6"/>
  <c r="X1600" i="6"/>
  <c r="X1601" i="6"/>
  <c r="X1602" i="6"/>
  <c r="X1603" i="6"/>
  <c r="X1604" i="6"/>
  <c r="X1605" i="6"/>
  <c r="X1606" i="6"/>
  <c r="X1607" i="6"/>
  <c r="X1608" i="6"/>
  <c r="X1609" i="6"/>
  <c r="X1610" i="6"/>
  <c r="X1611" i="6"/>
  <c r="X1612" i="6"/>
  <c r="X1613" i="6"/>
  <c r="X1614" i="6"/>
  <c r="X1615" i="6"/>
  <c r="X1616" i="6"/>
  <c r="X1617" i="6"/>
  <c r="X1618" i="6"/>
  <c r="X1619" i="6"/>
  <c r="X1620" i="6"/>
  <c r="X1621" i="6"/>
  <c r="X1622" i="6"/>
  <c r="X1623" i="6"/>
  <c r="X1624" i="6"/>
  <c r="X1625" i="6"/>
  <c r="X1626" i="6"/>
  <c r="X1627" i="6"/>
  <c r="X1628" i="6"/>
  <c r="X1629" i="6"/>
  <c r="X1630" i="6"/>
  <c r="X1631" i="6"/>
  <c r="X1632" i="6"/>
  <c r="X1633" i="6"/>
  <c r="X1634" i="6"/>
  <c r="X1635" i="6"/>
  <c r="X1636" i="6"/>
  <c r="X1637" i="6"/>
  <c r="X1638" i="6"/>
  <c r="X1639" i="6"/>
  <c r="X1640" i="6"/>
  <c r="X1641" i="6"/>
  <c r="X1642" i="6"/>
  <c r="X1643" i="6"/>
  <c r="X1644" i="6"/>
  <c r="X1645" i="6"/>
  <c r="X1646" i="6"/>
  <c r="X1647" i="6"/>
  <c r="X1648" i="6"/>
  <c r="X1649" i="6"/>
  <c r="X1650" i="6"/>
  <c r="X1651" i="6"/>
  <c r="X1652" i="6"/>
  <c r="X1653" i="6"/>
  <c r="X1654" i="6"/>
  <c r="X1655" i="6"/>
  <c r="X1656" i="6"/>
  <c r="X1657" i="6"/>
  <c r="X1658" i="6"/>
  <c r="X1659" i="6"/>
  <c r="X1660" i="6"/>
  <c r="X1661" i="6"/>
  <c r="X1662" i="6"/>
  <c r="X1663" i="6"/>
  <c r="X1664" i="6"/>
  <c r="X1665" i="6"/>
  <c r="X1666" i="6"/>
  <c r="X1667" i="6"/>
  <c r="X1668" i="6"/>
  <c r="X1669" i="6"/>
  <c r="X1670" i="6"/>
  <c r="X1671" i="6"/>
  <c r="X1672" i="6"/>
  <c r="X1673" i="6"/>
  <c r="X1674" i="6"/>
  <c r="X1675" i="6"/>
  <c r="X1676" i="6"/>
  <c r="X1677" i="6"/>
  <c r="X1678" i="6"/>
  <c r="X1679" i="6"/>
  <c r="X1680" i="6"/>
  <c r="X1681" i="6"/>
  <c r="X1682" i="6"/>
  <c r="X1683" i="6"/>
  <c r="X1684" i="6"/>
  <c r="X1685" i="6"/>
  <c r="X1686" i="6"/>
  <c r="X1687" i="6"/>
  <c r="X1688" i="6"/>
  <c r="X1689" i="6"/>
  <c r="X1690" i="6"/>
  <c r="X1691" i="6"/>
  <c r="X1692" i="6"/>
  <c r="X1693" i="6"/>
  <c r="X1694" i="6"/>
  <c r="X1695" i="6"/>
  <c r="X1696" i="6"/>
  <c r="X1697" i="6"/>
  <c r="X1698" i="6"/>
  <c r="X1699" i="6"/>
  <c r="X1700" i="6"/>
  <c r="X1701" i="6"/>
  <c r="X1702" i="6"/>
  <c r="X1703" i="6"/>
  <c r="X1704" i="6"/>
  <c r="X1705" i="6"/>
  <c r="X1706" i="6"/>
  <c r="X1707" i="6"/>
  <c r="X1708" i="6"/>
  <c r="X1709" i="6"/>
  <c r="X1710" i="6"/>
  <c r="X1711" i="6"/>
  <c r="X1712" i="6"/>
  <c r="X1713" i="6"/>
  <c r="X1714" i="6"/>
  <c r="X1715" i="6"/>
  <c r="X1716" i="6"/>
  <c r="X1717" i="6"/>
  <c r="X1718" i="6"/>
  <c r="X1719" i="6"/>
  <c r="X1720" i="6"/>
  <c r="X1721" i="6"/>
  <c r="X1722" i="6"/>
  <c r="X1723" i="6"/>
  <c r="X1724" i="6"/>
  <c r="X1725" i="6"/>
  <c r="X1726" i="6"/>
  <c r="X1727" i="6"/>
  <c r="X1728" i="6"/>
  <c r="X1729" i="6"/>
  <c r="X1730" i="6"/>
  <c r="X1731" i="6"/>
  <c r="X1732" i="6"/>
  <c r="X1733" i="6"/>
  <c r="X1734" i="6"/>
  <c r="X1735" i="6"/>
  <c r="X1736" i="6"/>
  <c r="X1737" i="6"/>
  <c r="X1738" i="6"/>
  <c r="X1739" i="6"/>
  <c r="X1740" i="6"/>
  <c r="X1741" i="6"/>
  <c r="X1742" i="6"/>
  <c r="X1743" i="6"/>
  <c r="X1744" i="6"/>
  <c r="X1745" i="6"/>
  <c r="X1746" i="6"/>
  <c r="X1747" i="6"/>
  <c r="X1748" i="6"/>
  <c r="X1749" i="6"/>
  <c r="X1750" i="6"/>
  <c r="X1751" i="6"/>
  <c r="X1752" i="6"/>
  <c r="X1753" i="6"/>
  <c r="X1754" i="6"/>
  <c r="X1755" i="6"/>
  <c r="X1756" i="6"/>
  <c r="X1757" i="6"/>
  <c r="X1758" i="6"/>
  <c r="X1759" i="6"/>
  <c r="X1760" i="6"/>
  <c r="X1761" i="6"/>
  <c r="X1762" i="6"/>
  <c r="X1763" i="6"/>
  <c r="X1764" i="6"/>
  <c r="X1765" i="6"/>
  <c r="X1766" i="6"/>
  <c r="X1767" i="6"/>
  <c r="X1768" i="6"/>
  <c r="X1769" i="6"/>
  <c r="X1770" i="6"/>
  <c r="X1771" i="6"/>
  <c r="X1772" i="6"/>
  <c r="X1773" i="6"/>
  <c r="X1774" i="6"/>
  <c r="X1775" i="6"/>
  <c r="X1776" i="6"/>
  <c r="X1777" i="6"/>
  <c r="X1778" i="6"/>
  <c r="X1779" i="6"/>
  <c r="X1780" i="6"/>
  <c r="X1781" i="6"/>
  <c r="X1782" i="6"/>
  <c r="X1783" i="6"/>
  <c r="X1784" i="6"/>
  <c r="X1785" i="6"/>
  <c r="X1786" i="6"/>
  <c r="X1787" i="6"/>
  <c r="X1788" i="6"/>
  <c r="X1789" i="6"/>
  <c r="X1790" i="6"/>
  <c r="X1791" i="6"/>
  <c r="X1792" i="6"/>
  <c r="X1793" i="6"/>
  <c r="X1794" i="6"/>
  <c r="X1795" i="6"/>
  <c r="X1796" i="6"/>
  <c r="X1797" i="6"/>
  <c r="X1798" i="6"/>
  <c r="X1799" i="6"/>
  <c r="X1800" i="6"/>
  <c r="X1801" i="6"/>
  <c r="X1802" i="6"/>
  <c r="X1803" i="6"/>
  <c r="X1804" i="6"/>
  <c r="X1805" i="6"/>
  <c r="X1806" i="6"/>
  <c r="X1807" i="6"/>
  <c r="X1808" i="6"/>
  <c r="X1809" i="6"/>
  <c r="X1810" i="6"/>
  <c r="X1811" i="6"/>
  <c r="X1812" i="6"/>
  <c r="X1813" i="6"/>
  <c r="X1814" i="6"/>
  <c r="X1815" i="6"/>
  <c r="X1816" i="6"/>
  <c r="X1817" i="6"/>
  <c r="X1818" i="6"/>
  <c r="X1819" i="6"/>
  <c r="X1820" i="6"/>
  <c r="X1821" i="6"/>
  <c r="X1822" i="6"/>
  <c r="X1823" i="6"/>
  <c r="X1824" i="6"/>
  <c r="X1825" i="6"/>
  <c r="X1826" i="6"/>
  <c r="X1827" i="6"/>
  <c r="X1828" i="6"/>
  <c r="X1829" i="6"/>
  <c r="X1830" i="6"/>
  <c r="X1831" i="6"/>
  <c r="X1832" i="6"/>
  <c r="X1833" i="6"/>
  <c r="X1834" i="6"/>
  <c r="X1835" i="6"/>
  <c r="X1836" i="6"/>
  <c r="X1837" i="6"/>
  <c r="X1838" i="6"/>
  <c r="X1839" i="6"/>
  <c r="X1840" i="6"/>
  <c r="X1841" i="6"/>
  <c r="X1842" i="6"/>
  <c r="X1843" i="6"/>
  <c r="X1844" i="6"/>
  <c r="X1845" i="6"/>
  <c r="X1846" i="6"/>
  <c r="X1847" i="6"/>
  <c r="X1848" i="6"/>
  <c r="X1849" i="6"/>
  <c r="X1850" i="6"/>
  <c r="X1851" i="6"/>
  <c r="X1852" i="6"/>
  <c r="X1853" i="6"/>
  <c r="X1854" i="6"/>
  <c r="X1855" i="6"/>
  <c r="X1856" i="6"/>
  <c r="X1857" i="6"/>
  <c r="X1858" i="6"/>
  <c r="X1859" i="6"/>
  <c r="X1860" i="6"/>
  <c r="X1861" i="6"/>
  <c r="X1862" i="6"/>
  <c r="X1863" i="6"/>
  <c r="X1864" i="6"/>
  <c r="X1865" i="6"/>
  <c r="X1866" i="6"/>
  <c r="X1867" i="6"/>
  <c r="X1868" i="6"/>
  <c r="X1869" i="6"/>
  <c r="X1870" i="6"/>
  <c r="X1871" i="6"/>
  <c r="X1872" i="6"/>
  <c r="X1873" i="6"/>
  <c r="X1874" i="6"/>
  <c r="X1875" i="6"/>
  <c r="X1876" i="6"/>
  <c r="X1877" i="6"/>
  <c r="X1878" i="6"/>
  <c r="X1879" i="6"/>
  <c r="X1880" i="6"/>
  <c r="X1881" i="6"/>
  <c r="X1882" i="6"/>
  <c r="X1883" i="6"/>
  <c r="X1884" i="6"/>
  <c r="X1885" i="6"/>
  <c r="X1886" i="6"/>
  <c r="X1887" i="6"/>
  <c r="X1888" i="6"/>
  <c r="X1889" i="6"/>
  <c r="X1890" i="6"/>
  <c r="X1891" i="6"/>
  <c r="X1892" i="6"/>
  <c r="X1893" i="6"/>
  <c r="X1894" i="6"/>
  <c r="X1895" i="6"/>
  <c r="X1896" i="6"/>
  <c r="X1897" i="6"/>
  <c r="X1898" i="6"/>
  <c r="X1899" i="6"/>
  <c r="X1900" i="6"/>
  <c r="X1901" i="6"/>
  <c r="X1902" i="6"/>
  <c r="X1903" i="6"/>
  <c r="X1904" i="6"/>
  <c r="X1905" i="6"/>
  <c r="X1906" i="6"/>
  <c r="X1907" i="6"/>
  <c r="X1908" i="6"/>
  <c r="X1909" i="6"/>
  <c r="X1910" i="6"/>
  <c r="X1911" i="6"/>
  <c r="X1912" i="6"/>
  <c r="X1913" i="6"/>
  <c r="X1914" i="6"/>
  <c r="X1915" i="6"/>
  <c r="X1916" i="6"/>
  <c r="X1917" i="6"/>
  <c r="X1918" i="6"/>
  <c r="X1919" i="6"/>
  <c r="X1920" i="6"/>
  <c r="X1921" i="6"/>
  <c r="X1922" i="6"/>
  <c r="X1923" i="6"/>
  <c r="X1924" i="6"/>
  <c r="X1925" i="6"/>
  <c r="X1926" i="6"/>
  <c r="X1927" i="6"/>
  <c r="X1928" i="6"/>
  <c r="X1929" i="6"/>
  <c r="X1930" i="6"/>
  <c r="X1931" i="6"/>
  <c r="X1932" i="6"/>
  <c r="X1933" i="6"/>
  <c r="X1934" i="6"/>
  <c r="X1935" i="6"/>
  <c r="X1936" i="6"/>
  <c r="X1937" i="6"/>
  <c r="X1938" i="6"/>
  <c r="X1939" i="6"/>
  <c r="X1940" i="6"/>
  <c r="X1941" i="6"/>
  <c r="X1942" i="6"/>
  <c r="X1943" i="6"/>
  <c r="X1944" i="6"/>
  <c r="X1945" i="6"/>
  <c r="X1946" i="6"/>
  <c r="X1947" i="6"/>
  <c r="X1948" i="6"/>
  <c r="X1949" i="6"/>
  <c r="X1950" i="6"/>
  <c r="X1951" i="6"/>
  <c r="X1952" i="6"/>
  <c r="X1953" i="6"/>
  <c r="X1954" i="6"/>
  <c r="X1955" i="6"/>
  <c r="X1956" i="6"/>
  <c r="X1957" i="6"/>
  <c r="X1958" i="6"/>
  <c r="X1959" i="6"/>
  <c r="X1960" i="6"/>
  <c r="X1961" i="6"/>
  <c r="X1962" i="6"/>
  <c r="X1963" i="6"/>
  <c r="X1964" i="6"/>
  <c r="X1965" i="6"/>
  <c r="X1966" i="6"/>
  <c r="X1967" i="6"/>
  <c r="X1968" i="6"/>
  <c r="X1969" i="6"/>
  <c r="X1970" i="6"/>
  <c r="X1971" i="6"/>
  <c r="X1972" i="6"/>
  <c r="X1973" i="6"/>
  <c r="X1974" i="6"/>
  <c r="X1975" i="6"/>
  <c r="X1976" i="6"/>
  <c r="X1977" i="6"/>
  <c r="X1978" i="6"/>
  <c r="X1979" i="6"/>
  <c r="X1980" i="6"/>
  <c r="X1981" i="6"/>
  <c r="X1982" i="6"/>
  <c r="X1983" i="6"/>
  <c r="X1984" i="6"/>
  <c r="X1985" i="6"/>
  <c r="X1986" i="6"/>
  <c r="X1987" i="6"/>
  <c r="X1988" i="6"/>
  <c r="X1989" i="6"/>
  <c r="X1990" i="6"/>
  <c r="X1991" i="6"/>
  <c r="X1992" i="6"/>
  <c r="X1993" i="6"/>
  <c r="X1994" i="6"/>
  <c r="X1995" i="6"/>
  <c r="X1996" i="6"/>
  <c r="X1997" i="6"/>
  <c r="X1998" i="6"/>
  <c r="X1999" i="6"/>
  <c r="X2000" i="6"/>
  <c r="X2001" i="6"/>
  <c r="X2"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502" i="6"/>
  <c r="W503" i="6"/>
  <c r="W504" i="6"/>
  <c r="W505" i="6"/>
  <c r="W506" i="6"/>
  <c r="W507" i="6"/>
  <c r="W508" i="6"/>
  <c r="W509" i="6"/>
  <c r="W510" i="6"/>
  <c r="W511" i="6"/>
  <c r="W512" i="6"/>
  <c r="W513" i="6"/>
  <c r="W514" i="6"/>
  <c r="W515" i="6"/>
  <c r="W516" i="6"/>
  <c r="W517" i="6"/>
  <c r="W518" i="6"/>
  <c r="W519" i="6"/>
  <c r="W520" i="6"/>
  <c r="W521" i="6"/>
  <c r="W522" i="6"/>
  <c r="W523" i="6"/>
  <c r="W524" i="6"/>
  <c r="W525" i="6"/>
  <c r="W526" i="6"/>
  <c r="W527" i="6"/>
  <c r="W528" i="6"/>
  <c r="W529" i="6"/>
  <c r="W530" i="6"/>
  <c r="W531" i="6"/>
  <c r="W532" i="6"/>
  <c r="W533" i="6"/>
  <c r="W534" i="6"/>
  <c r="W535" i="6"/>
  <c r="W536" i="6"/>
  <c r="W537" i="6"/>
  <c r="W538" i="6"/>
  <c r="W539" i="6"/>
  <c r="W540" i="6"/>
  <c r="W541" i="6"/>
  <c r="W542" i="6"/>
  <c r="W543" i="6"/>
  <c r="W544" i="6"/>
  <c r="W545" i="6"/>
  <c r="W546" i="6"/>
  <c r="W547" i="6"/>
  <c r="W548" i="6"/>
  <c r="W549" i="6"/>
  <c r="W550" i="6"/>
  <c r="W551" i="6"/>
  <c r="W552" i="6"/>
  <c r="W553" i="6"/>
  <c r="W554" i="6"/>
  <c r="W555" i="6"/>
  <c r="W556" i="6"/>
  <c r="W557" i="6"/>
  <c r="W558" i="6"/>
  <c r="W559" i="6"/>
  <c r="W560" i="6"/>
  <c r="W561" i="6"/>
  <c r="W562" i="6"/>
  <c r="W563" i="6"/>
  <c r="W564" i="6"/>
  <c r="W565" i="6"/>
  <c r="W566" i="6"/>
  <c r="W567" i="6"/>
  <c r="W568" i="6"/>
  <c r="W569" i="6"/>
  <c r="W570" i="6"/>
  <c r="W571" i="6"/>
  <c r="W572" i="6"/>
  <c r="W573" i="6"/>
  <c r="W574" i="6"/>
  <c r="W575" i="6"/>
  <c r="W576" i="6"/>
  <c r="W577" i="6"/>
  <c r="W578" i="6"/>
  <c r="W579" i="6"/>
  <c r="W580" i="6"/>
  <c r="W581" i="6"/>
  <c r="W582" i="6"/>
  <c r="W583" i="6"/>
  <c r="W584" i="6"/>
  <c r="W585" i="6"/>
  <c r="W586" i="6"/>
  <c r="W587" i="6"/>
  <c r="W588" i="6"/>
  <c r="W589" i="6"/>
  <c r="W590" i="6"/>
  <c r="W591" i="6"/>
  <c r="W592" i="6"/>
  <c r="W593" i="6"/>
  <c r="W594" i="6"/>
  <c r="W595" i="6"/>
  <c r="W596" i="6"/>
  <c r="W597" i="6"/>
  <c r="W598" i="6"/>
  <c r="W599" i="6"/>
  <c r="W600" i="6"/>
  <c r="W601" i="6"/>
  <c r="W602" i="6"/>
  <c r="W603" i="6"/>
  <c r="W604" i="6"/>
  <c r="W605" i="6"/>
  <c r="W606" i="6"/>
  <c r="W607" i="6"/>
  <c r="W608" i="6"/>
  <c r="W609" i="6"/>
  <c r="W610" i="6"/>
  <c r="W611" i="6"/>
  <c r="W612" i="6"/>
  <c r="W613" i="6"/>
  <c r="W614" i="6"/>
  <c r="W615" i="6"/>
  <c r="W616" i="6"/>
  <c r="W617" i="6"/>
  <c r="W618" i="6"/>
  <c r="W619" i="6"/>
  <c r="W620" i="6"/>
  <c r="W621" i="6"/>
  <c r="W622" i="6"/>
  <c r="W623" i="6"/>
  <c r="W624" i="6"/>
  <c r="W625" i="6"/>
  <c r="W626" i="6"/>
  <c r="W627" i="6"/>
  <c r="W628" i="6"/>
  <c r="W629" i="6"/>
  <c r="W630" i="6"/>
  <c r="W631" i="6"/>
  <c r="W632" i="6"/>
  <c r="W633" i="6"/>
  <c r="W634" i="6"/>
  <c r="W635" i="6"/>
  <c r="W636" i="6"/>
  <c r="W637" i="6"/>
  <c r="W638" i="6"/>
  <c r="W639" i="6"/>
  <c r="W640" i="6"/>
  <c r="W641" i="6"/>
  <c r="W642" i="6"/>
  <c r="W643" i="6"/>
  <c r="W644" i="6"/>
  <c r="W645" i="6"/>
  <c r="W646" i="6"/>
  <c r="W647" i="6"/>
  <c r="W648" i="6"/>
  <c r="W649" i="6"/>
  <c r="W650" i="6"/>
  <c r="W651" i="6"/>
  <c r="W652" i="6"/>
  <c r="W653" i="6"/>
  <c r="W654" i="6"/>
  <c r="W655" i="6"/>
  <c r="W656" i="6"/>
  <c r="W657" i="6"/>
  <c r="W658" i="6"/>
  <c r="W659" i="6"/>
  <c r="W660" i="6"/>
  <c r="W661" i="6"/>
  <c r="W662" i="6"/>
  <c r="W663" i="6"/>
  <c r="W664" i="6"/>
  <c r="W665" i="6"/>
  <c r="W666" i="6"/>
  <c r="W667" i="6"/>
  <c r="W668" i="6"/>
  <c r="W669" i="6"/>
  <c r="W670" i="6"/>
  <c r="W671" i="6"/>
  <c r="W672" i="6"/>
  <c r="W673" i="6"/>
  <c r="W674" i="6"/>
  <c r="W675" i="6"/>
  <c r="W676" i="6"/>
  <c r="W677" i="6"/>
  <c r="W678" i="6"/>
  <c r="W679" i="6"/>
  <c r="W680" i="6"/>
  <c r="W681" i="6"/>
  <c r="W682" i="6"/>
  <c r="W683" i="6"/>
  <c r="W684" i="6"/>
  <c r="W685" i="6"/>
  <c r="W686" i="6"/>
  <c r="W687" i="6"/>
  <c r="W688" i="6"/>
  <c r="W689" i="6"/>
  <c r="W690" i="6"/>
  <c r="W691" i="6"/>
  <c r="W692" i="6"/>
  <c r="W693" i="6"/>
  <c r="W694" i="6"/>
  <c r="W695" i="6"/>
  <c r="W696" i="6"/>
  <c r="W697" i="6"/>
  <c r="W698" i="6"/>
  <c r="W699" i="6"/>
  <c r="W700" i="6"/>
  <c r="W701" i="6"/>
  <c r="W702" i="6"/>
  <c r="W703" i="6"/>
  <c r="W704" i="6"/>
  <c r="W705" i="6"/>
  <c r="W706" i="6"/>
  <c r="W707" i="6"/>
  <c r="W708" i="6"/>
  <c r="W709" i="6"/>
  <c r="W710" i="6"/>
  <c r="W711" i="6"/>
  <c r="W712" i="6"/>
  <c r="W713" i="6"/>
  <c r="W714" i="6"/>
  <c r="W715" i="6"/>
  <c r="W716" i="6"/>
  <c r="W717" i="6"/>
  <c r="W718" i="6"/>
  <c r="W719" i="6"/>
  <c r="W720" i="6"/>
  <c r="W721" i="6"/>
  <c r="W722" i="6"/>
  <c r="W723" i="6"/>
  <c r="W724" i="6"/>
  <c r="W725" i="6"/>
  <c r="W726" i="6"/>
  <c r="W727" i="6"/>
  <c r="W728" i="6"/>
  <c r="W729" i="6"/>
  <c r="W730" i="6"/>
  <c r="W731" i="6"/>
  <c r="W732" i="6"/>
  <c r="W733" i="6"/>
  <c r="W734" i="6"/>
  <c r="W735" i="6"/>
  <c r="W736" i="6"/>
  <c r="W737" i="6"/>
  <c r="W738" i="6"/>
  <c r="W739" i="6"/>
  <c r="W740" i="6"/>
  <c r="W741" i="6"/>
  <c r="W742" i="6"/>
  <c r="W743" i="6"/>
  <c r="W744" i="6"/>
  <c r="W745" i="6"/>
  <c r="W746" i="6"/>
  <c r="W747" i="6"/>
  <c r="W748" i="6"/>
  <c r="W749" i="6"/>
  <c r="W750" i="6"/>
  <c r="W751" i="6"/>
  <c r="W752" i="6"/>
  <c r="W753" i="6"/>
  <c r="W754" i="6"/>
  <c r="W755" i="6"/>
  <c r="W756" i="6"/>
  <c r="W757" i="6"/>
  <c r="W758" i="6"/>
  <c r="W759" i="6"/>
  <c r="W760" i="6"/>
  <c r="W761" i="6"/>
  <c r="W762" i="6"/>
  <c r="W763" i="6"/>
  <c r="W764" i="6"/>
  <c r="W765" i="6"/>
  <c r="W766" i="6"/>
  <c r="W767" i="6"/>
  <c r="W768" i="6"/>
  <c r="W769" i="6"/>
  <c r="W770" i="6"/>
  <c r="W771" i="6"/>
  <c r="W772" i="6"/>
  <c r="W773" i="6"/>
  <c r="W774" i="6"/>
  <c r="W775" i="6"/>
  <c r="W776" i="6"/>
  <c r="W777" i="6"/>
  <c r="W778" i="6"/>
  <c r="W779" i="6"/>
  <c r="W780" i="6"/>
  <c r="W781" i="6"/>
  <c r="W782" i="6"/>
  <c r="W783" i="6"/>
  <c r="W784" i="6"/>
  <c r="W785" i="6"/>
  <c r="W786" i="6"/>
  <c r="W787" i="6"/>
  <c r="W788" i="6"/>
  <c r="W789" i="6"/>
  <c r="W790" i="6"/>
  <c r="W791" i="6"/>
  <c r="W792" i="6"/>
  <c r="W793" i="6"/>
  <c r="W794" i="6"/>
  <c r="W795" i="6"/>
  <c r="W796" i="6"/>
  <c r="W797" i="6"/>
  <c r="W798" i="6"/>
  <c r="W799" i="6"/>
  <c r="W800" i="6"/>
  <c r="W801" i="6"/>
  <c r="W802" i="6"/>
  <c r="W803" i="6"/>
  <c r="W804" i="6"/>
  <c r="W805" i="6"/>
  <c r="W806" i="6"/>
  <c r="W807" i="6"/>
  <c r="W808" i="6"/>
  <c r="W809" i="6"/>
  <c r="W810" i="6"/>
  <c r="W811" i="6"/>
  <c r="W812" i="6"/>
  <c r="W813" i="6"/>
  <c r="W814" i="6"/>
  <c r="W815" i="6"/>
  <c r="W816" i="6"/>
  <c r="W817" i="6"/>
  <c r="W818" i="6"/>
  <c r="W819" i="6"/>
  <c r="W820" i="6"/>
  <c r="W821" i="6"/>
  <c r="W822" i="6"/>
  <c r="W823" i="6"/>
  <c r="W824" i="6"/>
  <c r="W825" i="6"/>
  <c r="W826" i="6"/>
  <c r="W827" i="6"/>
  <c r="W828" i="6"/>
  <c r="W829" i="6"/>
  <c r="W830" i="6"/>
  <c r="W831" i="6"/>
  <c r="W832" i="6"/>
  <c r="W833" i="6"/>
  <c r="W834" i="6"/>
  <c r="W835" i="6"/>
  <c r="W836" i="6"/>
  <c r="W837" i="6"/>
  <c r="W838" i="6"/>
  <c r="W839" i="6"/>
  <c r="W840" i="6"/>
  <c r="W841" i="6"/>
  <c r="W842" i="6"/>
  <c r="W843" i="6"/>
  <c r="W844" i="6"/>
  <c r="W845" i="6"/>
  <c r="W846" i="6"/>
  <c r="W847" i="6"/>
  <c r="W848" i="6"/>
  <c r="W849" i="6"/>
  <c r="W850" i="6"/>
  <c r="W851" i="6"/>
  <c r="W852" i="6"/>
  <c r="W853" i="6"/>
  <c r="W854" i="6"/>
  <c r="W855" i="6"/>
  <c r="W856" i="6"/>
  <c r="W857" i="6"/>
  <c r="W858" i="6"/>
  <c r="W859" i="6"/>
  <c r="W860" i="6"/>
  <c r="W861" i="6"/>
  <c r="W862" i="6"/>
  <c r="W863" i="6"/>
  <c r="W864" i="6"/>
  <c r="W865" i="6"/>
  <c r="W866" i="6"/>
  <c r="W867" i="6"/>
  <c r="W868" i="6"/>
  <c r="W869" i="6"/>
  <c r="W870" i="6"/>
  <c r="W871" i="6"/>
  <c r="W872" i="6"/>
  <c r="W873" i="6"/>
  <c r="W874" i="6"/>
  <c r="W875" i="6"/>
  <c r="W876" i="6"/>
  <c r="W877" i="6"/>
  <c r="W878" i="6"/>
  <c r="W879" i="6"/>
  <c r="W880" i="6"/>
  <c r="W881" i="6"/>
  <c r="W882" i="6"/>
  <c r="W883" i="6"/>
  <c r="W884" i="6"/>
  <c r="W885" i="6"/>
  <c r="W886" i="6"/>
  <c r="W887" i="6"/>
  <c r="W888" i="6"/>
  <c r="W889" i="6"/>
  <c r="W890" i="6"/>
  <c r="W891" i="6"/>
  <c r="W892" i="6"/>
  <c r="W893" i="6"/>
  <c r="W894" i="6"/>
  <c r="W895" i="6"/>
  <c r="W896" i="6"/>
  <c r="W897" i="6"/>
  <c r="W898" i="6"/>
  <c r="W899" i="6"/>
  <c r="W900" i="6"/>
  <c r="W901" i="6"/>
  <c r="W902" i="6"/>
  <c r="W903" i="6"/>
  <c r="W904" i="6"/>
  <c r="W905" i="6"/>
  <c r="W906" i="6"/>
  <c r="W907" i="6"/>
  <c r="W908" i="6"/>
  <c r="W909" i="6"/>
  <c r="W910" i="6"/>
  <c r="W911" i="6"/>
  <c r="W912" i="6"/>
  <c r="W913" i="6"/>
  <c r="W914" i="6"/>
  <c r="W915" i="6"/>
  <c r="W916" i="6"/>
  <c r="W917" i="6"/>
  <c r="W918" i="6"/>
  <c r="W919" i="6"/>
  <c r="W920" i="6"/>
  <c r="W921" i="6"/>
  <c r="W922" i="6"/>
  <c r="W923" i="6"/>
  <c r="W924" i="6"/>
  <c r="W925" i="6"/>
  <c r="W926" i="6"/>
  <c r="W927" i="6"/>
  <c r="W928" i="6"/>
  <c r="W929" i="6"/>
  <c r="W930" i="6"/>
  <c r="W931" i="6"/>
  <c r="W932" i="6"/>
  <c r="W933" i="6"/>
  <c r="W934" i="6"/>
  <c r="W935" i="6"/>
  <c r="W936" i="6"/>
  <c r="W937" i="6"/>
  <c r="W938" i="6"/>
  <c r="W939" i="6"/>
  <c r="W940" i="6"/>
  <c r="W941" i="6"/>
  <c r="W942" i="6"/>
  <c r="W943" i="6"/>
  <c r="W944" i="6"/>
  <c r="W945" i="6"/>
  <c r="W946" i="6"/>
  <c r="W947" i="6"/>
  <c r="W948" i="6"/>
  <c r="W949" i="6"/>
  <c r="W950" i="6"/>
  <c r="W951" i="6"/>
  <c r="W952" i="6"/>
  <c r="W953" i="6"/>
  <c r="W954" i="6"/>
  <c r="W955" i="6"/>
  <c r="W956" i="6"/>
  <c r="W957" i="6"/>
  <c r="W958" i="6"/>
  <c r="W959" i="6"/>
  <c r="W960" i="6"/>
  <c r="W961" i="6"/>
  <c r="W962" i="6"/>
  <c r="W963" i="6"/>
  <c r="W964" i="6"/>
  <c r="W965" i="6"/>
  <c r="W966" i="6"/>
  <c r="W967" i="6"/>
  <c r="W968" i="6"/>
  <c r="W969" i="6"/>
  <c r="W970" i="6"/>
  <c r="W971" i="6"/>
  <c r="W972" i="6"/>
  <c r="W973" i="6"/>
  <c r="W974" i="6"/>
  <c r="W975" i="6"/>
  <c r="W976" i="6"/>
  <c r="W977" i="6"/>
  <c r="W978" i="6"/>
  <c r="W979" i="6"/>
  <c r="W980" i="6"/>
  <c r="W981" i="6"/>
  <c r="W982" i="6"/>
  <c r="W983" i="6"/>
  <c r="W984" i="6"/>
  <c r="W985" i="6"/>
  <c r="W986" i="6"/>
  <c r="W987" i="6"/>
  <c r="W988" i="6"/>
  <c r="W989" i="6"/>
  <c r="W990" i="6"/>
  <c r="W991" i="6"/>
  <c r="W992" i="6"/>
  <c r="W993" i="6"/>
  <c r="W994" i="6"/>
  <c r="W995" i="6"/>
  <c r="W996" i="6"/>
  <c r="W997" i="6"/>
  <c r="W998" i="6"/>
  <c r="W999" i="6"/>
  <c r="W1000" i="6"/>
  <c r="W1001" i="6"/>
  <c r="W1002" i="6"/>
  <c r="W1003" i="6"/>
  <c r="W1004" i="6"/>
  <c r="W1005" i="6"/>
  <c r="W1006" i="6"/>
  <c r="W1007" i="6"/>
  <c r="W1008" i="6"/>
  <c r="W1009" i="6"/>
  <c r="W1010" i="6"/>
  <c r="W1011" i="6"/>
  <c r="W1012" i="6"/>
  <c r="W1013" i="6"/>
  <c r="W1014" i="6"/>
  <c r="W1015" i="6"/>
  <c r="W1016" i="6"/>
  <c r="W1017" i="6"/>
  <c r="W1018" i="6"/>
  <c r="W1019" i="6"/>
  <c r="W1020" i="6"/>
  <c r="W1021" i="6"/>
  <c r="W1022" i="6"/>
  <c r="W1023" i="6"/>
  <c r="W1024" i="6"/>
  <c r="W1025" i="6"/>
  <c r="W1026" i="6"/>
  <c r="W1027" i="6"/>
  <c r="W1028" i="6"/>
  <c r="W1029" i="6"/>
  <c r="W1030" i="6"/>
  <c r="W1031" i="6"/>
  <c r="W1032" i="6"/>
  <c r="W1033" i="6"/>
  <c r="W1034" i="6"/>
  <c r="W1035" i="6"/>
  <c r="W1036" i="6"/>
  <c r="W1037" i="6"/>
  <c r="W1038" i="6"/>
  <c r="W1039" i="6"/>
  <c r="W1040" i="6"/>
  <c r="W1041" i="6"/>
  <c r="W1042" i="6"/>
  <c r="W1043" i="6"/>
  <c r="W1044" i="6"/>
  <c r="W1045" i="6"/>
  <c r="W1046" i="6"/>
  <c r="W1047" i="6"/>
  <c r="W1048" i="6"/>
  <c r="W1049" i="6"/>
  <c r="W1050" i="6"/>
  <c r="W1051" i="6"/>
  <c r="W1052" i="6"/>
  <c r="W1053" i="6"/>
  <c r="W1054" i="6"/>
  <c r="W1055" i="6"/>
  <c r="W1056" i="6"/>
  <c r="W1057" i="6"/>
  <c r="W1058" i="6"/>
  <c r="W1059" i="6"/>
  <c r="W1060" i="6"/>
  <c r="W1061" i="6"/>
  <c r="W1062" i="6"/>
  <c r="W1063" i="6"/>
  <c r="W1064" i="6"/>
  <c r="W1065" i="6"/>
  <c r="W1066" i="6"/>
  <c r="W1067" i="6"/>
  <c r="W1068" i="6"/>
  <c r="W1069" i="6"/>
  <c r="W1070" i="6"/>
  <c r="W1071" i="6"/>
  <c r="W1072" i="6"/>
  <c r="W1073" i="6"/>
  <c r="W1074" i="6"/>
  <c r="W1075" i="6"/>
  <c r="W1076" i="6"/>
  <c r="W1077" i="6"/>
  <c r="W1078" i="6"/>
  <c r="W1079" i="6"/>
  <c r="W1080" i="6"/>
  <c r="W1081" i="6"/>
  <c r="W1082" i="6"/>
  <c r="W1083" i="6"/>
  <c r="W1084" i="6"/>
  <c r="W1085" i="6"/>
  <c r="W1086" i="6"/>
  <c r="W1087" i="6"/>
  <c r="W1088" i="6"/>
  <c r="W1089" i="6"/>
  <c r="W1090" i="6"/>
  <c r="W1091" i="6"/>
  <c r="W1092" i="6"/>
  <c r="W1093" i="6"/>
  <c r="W1094" i="6"/>
  <c r="W1095" i="6"/>
  <c r="W1096" i="6"/>
  <c r="W1097" i="6"/>
  <c r="W1098" i="6"/>
  <c r="W1099" i="6"/>
  <c r="W1100" i="6"/>
  <c r="W1101" i="6"/>
  <c r="W1102" i="6"/>
  <c r="W1103" i="6"/>
  <c r="W1104" i="6"/>
  <c r="W1105" i="6"/>
  <c r="W1106" i="6"/>
  <c r="W1107" i="6"/>
  <c r="W1108" i="6"/>
  <c r="W1109" i="6"/>
  <c r="W1110" i="6"/>
  <c r="W1111" i="6"/>
  <c r="W1112" i="6"/>
  <c r="W1113" i="6"/>
  <c r="W1114" i="6"/>
  <c r="W1115" i="6"/>
  <c r="W1116" i="6"/>
  <c r="W1117" i="6"/>
  <c r="W1118" i="6"/>
  <c r="W1119" i="6"/>
  <c r="W1120" i="6"/>
  <c r="W1121" i="6"/>
  <c r="W1122" i="6"/>
  <c r="W1123" i="6"/>
  <c r="W1124" i="6"/>
  <c r="W1125" i="6"/>
  <c r="W1126" i="6"/>
  <c r="W1127" i="6"/>
  <c r="W1128" i="6"/>
  <c r="W1129" i="6"/>
  <c r="W1130" i="6"/>
  <c r="W1131" i="6"/>
  <c r="W1132" i="6"/>
  <c r="W1133" i="6"/>
  <c r="W1134" i="6"/>
  <c r="W1135" i="6"/>
  <c r="W1136" i="6"/>
  <c r="W1137" i="6"/>
  <c r="W1138" i="6"/>
  <c r="W1139" i="6"/>
  <c r="W1140" i="6"/>
  <c r="W1141" i="6"/>
  <c r="W1142" i="6"/>
  <c r="W1143" i="6"/>
  <c r="W1144" i="6"/>
  <c r="W1145" i="6"/>
  <c r="W1146" i="6"/>
  <c r="W1147" i="6"/>
  <c r="W1148" i="6"/>
  <c r="W1149" i="6"/>
  <c r="W1150" i="6"/>
  <c r="W1151" i="6"/>
  <c r="W1152" i="6"/>
  <c r="W1153" i="6"/>
  <c r="W1154" i="6"/>
  <c r="W1155" i="6"/>
  <c r="W1156" i="6"/>
  <c r="W1157" i="6"/>
  <c r="W1158" i="6"/>
  <c r="W1159" i="6"/>
  <c r="W1160" i="6"/>
  <c r="W1161" i="6"/>
  <c r="W1162" i="6"/>
  <c r="W1163" i="6"/>
  <c r="W1164" i="6"/>
  <c r="W1165" i="6"/>
  <c r="W1166" i="6"/>
  <c r="W1167" i="6"/>
  <c r="W1168" i="6"/>
  <c r="W1169" i="6"/>
  <c r="W1170" i="6"/>
  <c r="W1171" i="6"/>
  <c r="W1172" i="6"/>
  <c r="W1173" i="6"/>
  <c r="W1174" i="6"/>
  <c r="W1175" i="6"/>
  <c r="W1176" i="6"/>
  <c r="W1177" i="6"/>
  <c r="W1178" i="6"/>
  <c r="W1179" i="6"/>
  <c r="W1180" i="6"/>
  <c r="W1181" i="6"/>
  <c r="W1182" i="6"/>
  <c r="W1183" i="6"/>
  <c r="W1184" i="6"/>
  <c r="W1185" i="6"/>
  <c r="W1186" i="6"/>
  <c r="W1187" i="6"/>
  <c r="W1188" i="6"/>
  <c r="W1189" i="6"/>
  <c r="W1190" i="6"/>
  <c r="W1191" i="6"/>
  <c r="W1192" i="6"/>
  <c r="W1193" i="6"/>
  <c r="W1194" i="6"/>
  <c r="W1195" i="6"/>
  <c r="W1196" i="6"/>
  <c r="W1197" i="6"/>
  <c r="W1198" i="6"/>
  <c r="W1199" i="6"/>
  <c r="W1200" i="6"/>
  <c r="W1201" i="6"/>
  <c r="W1202" i="6"/>
  <c r="W1203" i="6"/>
  <c r="W1204" i="6"/>
  <c r="W1205" i="6"/>
  <c r="W1206" i="6"/>
  <c r="W1207" i="6"/>
  <c r="W1208" i="6"/>
  <c r="W1209" i="6"/>
  <c r="W1210" i="6"/>
  <c r="W1211" i="6"/>
  <c r="W1212" i="6"/>
  <c r="W1213" i="6"/>
  <c r="W1214" i="6"/>
  <c r="W1215" i="6"/>
  <c r="W1216" i="6"/>
  <c r="W1217" i="6"/>
  <c r="W1218" i="6"/>
  <c r="W1219" i="6"/>
  <c r="W1220" i="6"/>
  <c r="W1221" i="6"/>
  <c r="W1222" i="6"/>
  <c r="W1223" i="6"/>
  <c r="W1224" i="6"/>
  <c r="W1225" i="6"/>
  <c r="W1226" i="6"/>
  <c r="W1227" i="6"/>
  <c r="W1228" i="6"/>
  <c r="W1229" i="6"/>
  <c r="W1230" i="6"/>
  <c r="W1231" i="6"/>
  <c r="W1232" i="6"/>
  <c r="W1233" i="6"/>
  <c r="W1234" i="6"/>
  <c r="W1235" i="6"/>
  <c r="W1236" i="6"/>
  <c r="W1237" i="6"/>
  <c r="W1238" i="6"/>
  <c r="W1239" i="6"/>
  <c r="W1240" i="6"/>
  <c r="W1241" i="6"/>
  <c r="W1242" i="6"/>
  <c r="W1243" i="6"/>
  <c r="W1244" i="6"/>
  <c r="W1245" i="6"/>
  <c r="W1246" i="6"/>
  <c r="W1247" i="6"/>
  <c r="W1248" i="6"/>
  <c r="W1249" i="6"/>
  <c r="W1250" i="6"/>
  <c r="W1251" i="6"/>
  <c r="W1252" i="6"/>
  <c r="W1253" i="6"/>
  <c r="W1254" i="6"/>
  <c r="W1255" i="6"/>
  <c r="W1256" i="6"/>
  <c r="W1257" i="6"/>
  <c r="W1258" i="6"/>
  <c r="W1259" i="6"/>
  <c r="W1260" i="6"/>
  <c r="W1261" i="6"/>
  <c r="W1262" i="6"/>
  <c r="W1263" i="6"/>
  <c r="W1264" i="6"/>
  <c r="W1265" i="6"/>
  <c r="W1266" i="6"/>
  <c r="W1267" i="6"/>
  <c r="W1268" i="6"/>
  <c r="W1269" i="6"/>
  <c r="W1270" i="6"/>
  <c r="W1271" i="6"/>
  <c r="W1272" i="6"/>
  <c r="W1273" i="6"/>
  <c r="W1274" i="6"/>
  <c r="W1275" i="6"/>
  <c r="W1276" i="6"/>
  <c r="W1277" i="6"/>
  <c r="W1278" i="6"/>
  <c r="W1279" i="6"/>
  <c r="W1280" i="6"/>
  <c r="W1281" i="6"/>
  <c r="W1282" i="6"/>
  <c r="W1283" i="6"/>
  <c r="W1284" i="6"/>
  <c r="W1285" i="6"/>
  <c r="W1286" i="6"/>
  <c r="W1287" i="6"/>
  <c r="W1288" i="6"/>
  <c r="W1289" i="6"/>
  <c r="W1290" i="6"/>
  <c r="W1291" i="6"/>
  <c r="W1292" i="6"/>
  <c r="W1293" i="6"/>
  <c r="W1294" i="6"/>
  <c r="W1295" i="6"/>
  <c r="W1296" i="6"/>
  <c r="W1297" i="6"/>
  <c r="W1298" i="6"/>
  <c r="W1299" i="6"/>
  <c r="W1300" i="6"/>
  <c r="W1301" i="6"/>
  <c r="W1302" i="6"/>
  <c r="W1303" i="6"/>
  <c r="W1304" i="6"/>
  <c r="W1305" i="6"/>
  <c r="W1306" i="6"/>
  <c r="W1307" i="6"/>
  <c r="W1308" i="6"/>
  <c r="W1309" i="6"/>
  <c r="W1310" i="6"/>
  <c r="W1311" i="6"/>
  <c r="W1312" i="6"/>
  <c r="W1313" i="6"/>
  <c r="W1314" i="6"/>
  <c r="W1315" i="6"/>
  <c r="W1316" i="6"/>
  <c r="W1317" i="6"/>
  <c r="W1318" i="6"/>
  <c r="W1319" i="6"/>
  <c r="W1320" i="6"/>
  <c r="W1321" i="6"/>
  <c r="W1322" i="6"/>
  <c r="W1323" i="6"/>
  <c r="W1324" i="6"/>
  <c r="W1325" i="6"/>
  <c r="W1326" i="6"/>
  <c r="W1327" i="6"/>
  <c r="W1328" i="6"/>
  <c r="W1329" i="6"/>
  <c r="W1330" i="6"/>
  <c r="W1331" i="6"/>
  <c r="W1332" i="6"/>
  <c r="W1333" i="6"/>
  <c r="W1334" i="6"/>
  <c r="W1335" i="6"/>
  <c r="W1336" i="6"/>
  <c r="W1337" i="6"/>
  <c r="W1338" i="6"/>
  <c r="W1339" i="6"/>
  <c r="W1340" i="6"/>
  <c r="W1341" i="6"/>
  <c r="W1342" i="6"/>
  <c r="W1343" i="6"/>
  <c r="W1344" i="6"/>
  <c r="W1345" i="6"/>
  <c r="W1346" i="6"/>
  <c r="W1347" i="6"/>
  <c r="W1348" i="6"/>
  <c r="W1349" i="6"/>
  <c r="W1350" i="6"/>
  <c r="W1351" i="6"/>
  <c r="W1352" i="6"/>
  <c r="W1353" i="6"/>
  <c r="W1354" i="6"/>
  <c r="W1355" i="6"/>
  <c r="W1356" i="6"/>
  <c r="W1357" i="6"/>
  <c r="W1358" i="6"/>
  <c r="W1359" i="6"/>
  <c r="W1360" i="6"/>
  <c r="W1361" i="6"/>
  <c r="W1362" i="6"/>
  <c r="W1363" i="6"/>
  <c r="W1364" i="6"/>
  <c r="W1365" i="6"/>
  <c r="W1366" i="6"/>
  <c r="W1367" i="6"/>
  <c r="W1368" i="6"/>
  <c r="W1369" i="6"/>
  <c r="W1370" i="6"/>
  <c r="W1371" i="6"/>
  <c r="W1372" i="6"/>
  <c r="W1373" i="6"/>
  <c r="W1374" i="6"/>
  <c r="W1375" i="6"/>
  <c r="W1376" i="6"/>
  <c r="W1377" i="6"/>
  <c r="W1378" i="6"/>
  <c r="W1379" i="6"/>
  <c r="W1380" i="6"/>
  <c r="W1381" i="6"/>
  <c r="W1382" i="6"/>
  <c r="W1383" i="6"/>
  <c r="W1384" i="6"/>
  <c r="W1385" i="6"/>
  <c r="W1386" i="6"/>
  <c r="W1387" i="6"/>
  <c r="W1388" i="6"/>
  <c r="W1389" i="6"/>
  <c r="W1390" i="6"/>
  <c r="W1391" i="6"/>
  <c r="W1392" i="6"/>
  <c r="W1393" i="6"/>
  <c r="W1394" i="6"/>
  <c r="W1395" i="6"/>
  <c r="W1396" i="6"/>
  <c r="W1397" i="6"/>
  <c r="W1398" i="6"/>
  <c r="W1399" i="6"/>
  <c r="W1400" i="6"/>
  <c r="W1401" i="6"/>
  <c r="W1402" i="6"/>
  <c r="W1403" i="6"/>
  <c r="W1404" i="6"/>
  <c r="W1405" i="6"/>
  <c r="W1406" i="6"/>
  <c r="W1407" i="6"/>
  <c r="W1408" i="6"/>
  <c r="W1409" i="6"/>
  <c r="W1410" i="6"/>
  <c r="W1411" i="6"/>
  <c r="W1412" i="6"/>
  <c r="W1413" i="6"/>
  <c r="W1414" i="6"/>
  <c r="W1415" i="6"/>
  <c r="W1416" i="6"/>
  <c r="W1417" i="6"/>
  <c r="W1418" i="6"/>
  <c r="W1419" i="6"/>
  <c r="W1420" i="6"/>
  <c r="W1421" i="6"/>
  <c r="W1422" i="6"/>
  <c r="W1423" i="6"/>
  <c r="W1424" i="6"/>
  <c r="W1425" i="6"/>
  <c r="W1426" i="6"/>
  <c r="W1427" i="6"/>
  <c r="W1428" i="6"/>
  <c r="W1429" i="6"/>
  <c r="W1430" i="6"/>
  <c r="W1431" i="6"/>
  <c r="W1432" i="6"/>
  <c r="W1433" i="6"/>
  <c r="W1434" i="6"/>
  <c r="W1435" i="6"/>
  <c r="W1436" i="6"/>
  <c r="W1437" i="6"/>
  <c r="W1438" i="6"/>
  <c r="W1439" i="6"/>
  <c r="W1440" i="6"/>
  <c r="W1441" i="6"/>
  <c r="W1442" i="6"/>
  <c r="W1443" i="6"/>
  <c r="W1444" i="6"/>
  <c r="W1445" i="6"/>
  <c r="W1446" i="6"/>
  <c r="W1447" i="6"/>
  <c r="W1448" i="6"/>
  <c r="W1449" i="6"/>
  <c r="W1450" i="6"/>
  <c r="W1451" i="6"/>
  <c r="W1452" i="6"/>
  <c r="W1453" i="6"/>
  <c r="W1454" i="6"/>
  <c r="W1455" i="6"/>
  <c r="W1456" i="6"/>
  <c r="W1457" i="6"/>
  <c r="W1458" i="6"/>
  <c r="W1459" i="6"/>
  <c r="W1460" i="6"/>
  <c r="W1461" i="6"/>
  <c r="W1462" i="6"/>
  <c r="W1463" i="6"/>
  <c r="W1464" i="6"/>
  <c r="W1465" i="6"/>
  <c r="W1466" i="6"/>
  <c r="W1467" i="6"/>
  <c r="W1468" i="6"/>
  <c r="W1469" i="6"/>
  <c r="W1470" i="6"/>
  <c r="W1471" i="6"/>
  <c r="W1472" i="6"/>
  <c r="W1473" i="6"/>
  <c r="W1474" i="6"/>
  <c r="W1475" i="6"/>
  <c r="W1476" i="6"/>
  <c r="W1477" i="6"/>
  <c r="W1478" i="6"/>
  <c r="W1479" i="6"/>
  <c r="W1480" i="6"/>
  <c r="W1481" i="6"/>
  <c r="W1482" i="6"/>
  <c r="W1483" i="6"/>
  <c r="W1484" i="6"/>
  <c r="W1485" i="6"/>
  <c r="W1486" i="6"/>
  <c r="W1487" i="6"/>
  <c r="W1488" i="6"/>
  <c r="W1489" i="6"/>
  <c r="W1490" i="6"/>
  <c r="W1491" i="6"/>
  <c r="W1492" i="6"/>
  <c r="W1493" i="6"/>
  <c r="W1494" i="6"/>
  <c r="W1495" i="6"/>
  <c r="W1496" i="6"/>
  <c r="W1497" i="6"/>
  <c r="W1498" i="6"/>
  <c r="W1499" i="6"/>
  <c r="W1500" i="6"/>
  <c r="W1501" i="6"/>
  <c r="W1502" i="6"/>
  <c r="W1503" i="6"/>
  <c r="W1504" i="6"/>
  <c r="W1505" i="6"/>
  <c r="W1506" i="6"/>
  <c r="W1507" i="6"/>
  <c r="W1508" i="6"/>
  <c r="W1509" i="6"/>
  <c r="W1510" i="6"/>
  <c r="W1511" i="6"/>
  <c r="W1512" i="6"/>
  <c r="W1513" i="6"/>
  <c r="W1514" i="6"/>
  <c r="W1515" i="6"/>
  <c r="W1516" i="6"/>
  <c r="W1517" i="6"/>
  <c r="W1518" i="6"/>
  <c r="W1519" i="6"/>
  <c r="W1520" i="6"/>
  <c r="W1521" i="6"/>
  <c r="W1522" i="6"/>
  <c r="W1523" i="6"/>
  <c r="W1524" i="6"/>
  <c r="W1525" i="6"/>
  <c r="W1526" i="6"/>
  <c r="W1527" i="6"/>
  <c r="W1528" i="6"/>
  <c r="W1529" i="6"/>
  <c r="W1530" i="6"/>
  <c r="W1531" i="6"/>
  <c r="W1532" i="6"/>
  <c r="W1533" i="6"/>
  <c r="W1534" i="6"/>
  <c r="W1535" i="6"/>
  <c r="W1536" i="6"/>
  <c r="W1537" i="6"/>
  <c r="W1538" i="6"/>
  <c r="W1539" i="6"/>
  <c r="W1540" i="6"/>
  <c r="W1541" i="6"/>
  <c r="W1542" i="6"/>
  <c r="W1543" i="6"/>
  <c r="W1544" i="6"/>
  <c r="W1545" i="6"/>
  <c r="W1546" i="6"/>
  <c r="W1547" i="6"/>
  <c r="W1548" i="6"/>
  <c r="W1549" i="6"/>
  <c r="W1550" i="6"/>
  <c r="W1551" i="6"/>
  <c r="W1552" i="6"/>
  <c r="W1553" i="6"/>
  <c r="W1554" i="6"/>
  <c r="W1555" i="6"/>
  <c r="W1556" i="6"/>
  <c r="W1557" i="6"/>
  <c r="W1558" i="6"/>
  <c r="W1559" i="6"/>
  <c r="W1560" i="6"/>
  <c r="W1561" i="6"/>
  <c r="W1562" i="6"/>
  <c r="W1563" i="6"/>
  <c r="W1564" i="6"/>
  <c r="W1565" i="6"/>
  <c r="W1566" i="6"/>
  <c r="W1567" i="6"/>
  <c r="W1568" i="6"/>
  <c r="W1569" i="6"/>
  <c r="W1570" i="6"/>
  <c r="W1571" i="6"/>
  <c r="W1572" i="6"/>
  <c r="W1573" i="6"/>
  <c r="W1574" i="6"/>
  <c r="W1575" i="6"/>
  <c r="W1576" i="6"/>
  <c r="W1577" i="6"/>
  <c r="W1578" i="6"/>
  <c r="W1579" i="6"/>
  <c r="W1580" i="6"/>
  <c r="W1581" i="6"/>
  <c r="W1582" i="6"/>
  <c r="W1583" i="6"/>
  <c r="W1584" i="6"/>
  <c r="W1585" i="6"/>
  <c r="W1586" i="6"/>
  <c r="W1587" i="6"/>
  <c r="W1588" i="6"/>
  <c r="W1589" i="6"/>
  <c r="W1590" i="6"/>
  <c r="W1591" i="6"/>
  <c r="W1592" i="6"/>
  <c r="W1593" i="6"/>
  <c r="W1594" i="6"/>
  <c r="W1595" i="6"/>
  <c r="W1596" i="6"/>
  <c r="W1597" i="6"/>
  <c r="W1598" i="6"/>
  <c r="W1599" i="6"/>
  <c r="W1600" i="6"/>
  <c r="W1601" i="6"/>
  <c r="W1602" i="6"/>
  <c r="W1603" i="6"/>
  <c r="W1604" i="6"/>
  <c r="W1605" i="6"/>
  <c r="W1606" i="6"/>
  <c r="W1607" i="6"/>
  <c r="W1608" i="6"/>
  <c r="W1609" i="6"/>
  <c r="W1610" i="6"/>
  <c r="W1611" i="6"/>
  <c r="W1612" i="6"/>
  <c r="W1613" i="6"/>
  <c r="W1614" i="6"/>
  <c r="W1615" i="6"/>
  <c r="W1616" i="6"/>
  <c r="W1617" i="6"/>
  <c r="W1618" i="6"/>
  <c r="W1619" i="6"/>
  <c r="W1620" i="6"/>
  <c r="W1621" i="6"/>
  <c r="W1622" i="6"/>
  <c r="W1623" i="6"/>
  <c r="W1624" i="6"/>
  <c r="W1625" i="6"/>
  <c r="W1626" i="6"/>
  <c r="W1627" i="6"/>
  <c r="W1628" i="6"/>
  <c r="W1629" i="6"/>
  <c r="W1630" i="6"/>
  <c r="W1631" i="6"/>
  <c r="W1632" i="6"/>
  <c r="W1633" i="6"/>
  <c r="W1634" i="6"/>
  <c r="W1635" i="6"/>
  <c r="W1636" i="6"/>
  <c r="W1637" i="6"/>
  <c r="W1638" i="6"/>
  <c r="W1639" i="6"/>
  <c r="W1640" i="6"/>
  <c r="W1641" i="6"/>
  <c r="W1642" i="6"/>
  <c r="W1643" i="6"/>
  <c r="W1644" i="6"/>
  <c r="W1645" i="6"/>
  <c r="W1646" i="6"/>
  <c r="W1647" i="6"/>
  <c r="W1648" i="6"/>
  <c r="W1649" i="6"/>
  <c r="W1650" i="6"/>
  <c r="W1651" i="6"/>
  <c r="W1652" i="6"/>
  <c r="W1653" i="6"/>
  <c r="W1654" i="6"/>
  <c r="W1655" i="6"/>
  <c r="W1656" i="6"/>
  <c r="W1657" i="6"/>
  <c r="W1658" i="6"/>
  <c r="W1659" i="6"/>
  <c r="W1660" i="6"/>
  <c r="W1661" i="6"/>
  <c r="W1662" i="6"/>
  <c r="W1663" i="6"/>
  <c r="W1664" i="6"/>
  <c r="W1665" i="6"/>
  <c r="W1666" i="6"/>
  <c r="W1667" i="6"/>
  <c r="W1668" i="6"/>
  <c r="W1669" i="6"/>
  <c r="W1670" i="6"/>
  <c r="W1671" i="6"/>
  <c r="W1672" i="6"/>
  <c r="W1673" i="6"/>
  <c r="W1674" i="6"/>
  <c r="W1675" i="6"/>
  <c r="W1676" i="6"/>
  <c r="W1677" i="6"/>
  <c r="W1678" i="6"/>
  <c r="W1679" i="6"/>
  <c r="W1680" i="6"/>
  <c r="W1681" i="6"/>
  <c r="W1682" i="6"/>
  <c r="W1683" i="6"/>
  <c r="W1684" i="6"/>
  <c r="W1685" i="6"/>
  <c r="W1686" i="6"/>
  <c r="W1687" i="6"/>
  <c r="W1688" i="6"/>
  <c r="W1689" i="6"/>
  <c r="W1690" i="6"/>
  <c r="W1691" i="6"/>
  <c r="W1692" i="6"/>
  <c r="W1693" i="6"/>
  <c r="W1694" i="6"/>
  <c r="W1695" i="6"/>
  <c r="W1696" i="6"/>
  <c r="W1697" i="6"/>
  <c r="W1698" i="6"/>
  <c r="W1699" i="6"/>
  <c r="W1700" i="6"/>
  <c r="W1701" i="6"/>
  <c r="W1702" i="6"/>
  <c r="W1703" i="6"/>
  <c r="W1704" i="6"/>
  <c r="W1705" i="6"/>
  <c r="W1706" i="6"/>
  <c r="W1707" i="6"/>
  <c r="W1708" i="6"/>
  <c r="W1709" i="6"/>
  <c r="W1710" i="6"/>
  <c r="W1711" i="6"/>
  <c r="W1712" i="6"/>
  <c r="W1713" i="6"/>
  <c r="W1714" i="6"/>
  <c r="W1715" i="6"/>
  <c r="W1716" i="6"/>
  <c r="W1717" i="6"/>
  <c r="W1718" i="6"/>
  <c r="W1719" i="6"/>
  <c r="W1720" i="6"/>
  <c r="W1721" i="6"/>
  <c r="W1722" i="6"/>
  <c r="W1723" i="6"/>
  <c r="W1724" i="6"/>
  <c r="W1725" i="6"/>
  <c r="W1726" i="6"/>
  <c r="W1727" i="6"/>
  <c r="W1728" i="6"/>
  <c r="W1729" i="6"/>
  <c r="W1730" i="6"/>
  <c r="W1731" i="6"/>
  <c r="W1732" i="6"/>
  <c r="W1733" i="6"/>
  <c r="W1734" i="6"/>
  <c r="W1735" i="6"/>
  <c r="W1736" i="6"/>
  <c r="W1737" i="6"/>
  <c r="W1738" i="6"/>
  <c r="W1739" i="6"/>
  <c r="W1740" i="6"/>
  <c r="W1741" i="6"/>
  <c r="W1742" i="6"/>
  <c r="W1743" i="6"/>
  <c r="W1744" i="6"/>
  <c r="W1745" i="6"/>
  <c r="W1746" i="6"/>
  <c r="W1747" i="6"/>
  <c r="W1748" i="6"/>
  <c r="W1749" i="6"/>
  <c r="W1750" i="6"/>
  <c r="W1751" i="6"/>
  <c r="W1752" i="6"/>
  <c r="W1753" i="6"/>
  <c r="W1754" i="6"/>
  <c r="W1755" i="6"/>
  <c r="W1756" i="6"/>
  <c r="W1757" i="6"/>
  <c r="W1758" i="6"/>
  <c r="W1759" i="6"/>
  <c r="W1760" i="6"/>
  <c r="W1761" i="6"/>
  <c r="W1762" i="6"/>
  <c r="W1763" i="6"/>
  <c r="W1764" i="6"/>
  <c r="W1765" i="6"/>
  <c r="W1766" i="6"/>
  <c r="W1767" i="6"/>
  <c r="W1768" i="6"/>
  <c r="W1769" i="6"/>
  <c r="W1770" i="6"/>
  <c r="W1771" i="6"/>
  <c r="W1772" i="6"/>
  <c r="W1773" i="6"/>
  <c r="W1774" i="6"/>
  <c r="W1775" i="6"/>
  <c r="W1776" i="6"/>
  <c r="W1777" i="6"/>
  <c r="W1778" i="6"/>
  <c r="W1779" i="6"/>
  <c r="W1780" i="6"/>
  <c r="W1781" i="6"/>
  <c r="W1782" i="6"/>
  <c r="W1783" i="6"/>
  <c r="W1784" i="6"/>
  <c r="W1785" i="6"/>
  <c r="W1786" i="6"/>
  <c r="W1787" i="6"/>
  <c r="W1788" i="6"/>
  <c r="W1789" i="6"/>
  <c r="W1790" i="6"/>
  <c r="W1791" i="6"/>
  <c r="W1792" i="6"/>
  <c r="W1793" i="6"/>
  <c r="W1794" i="6"/>
  <c r="W1795" i="6"/>
  <c r="W1796" i="6"/>
  <c r="W1797" i="6"/>
  <c r="W1798" i="6"/>
  <c r="W1799" i="6"/>
  <c r="W1800" i="6"/>
  <c r="W1801" i="6"/>
  <c r="W1802" i="6"/>
  <c r="W1803" i="6"/>
  <c r="W1804" i="6"/>
  <c r="W1805" i="6"/>
  <c r="W1806" i="6"/>
  <c r="W1807" i="6"/>
  <c r="W1808" i="6"/>
  <c r="W1809" i="6"/>
  <c r="W1810" i="6"/>
  <c r="W1811" i="6"/>
  <c r="W1812" i="6"/>
  <c r="W1813" i="6"/>
  <c r="W1814" i="6"/>
  <c r="W1815" i="6"/>
  <c r="W1816" i="6"/>
  <c r="W1817" i="6"/>
  <c r="W1818" i="6"/>
  <c r="W1819" i="6"/>
  <c r="W1820" i="6"/>
  <c r="W1821" i="6"/>
  <c r="W1822" i="6"/>
  <c r="W1823" i="6"/>
  <c r="W1824" i="6"/>
  <c r="W1825" i="6"/>
  <c r="W1826" i="6"/>
  <c r="W1827" i="6"/>
  <c r="W1828" i="6"/>
  <c r="W1829" i="6"/>
  <c r="W1830" i="6"/>
  <c r="W1831" i="6"/>
  <c r="W1832" i="6"/>
  <c r="W1833" i="6"/>
  <c r="W1834" i="6"/>
  <c r="W1835" i="6"/>
  <c r="W1836" i="6"/>
  <c r="W1837" i="6"/>
  <c r="W1838" i="6"/>
  <c r="W1839" i="6"/>
  <c r="W1840" i="6"/>
  <c r="W1841" i="6"/>
  <c r="W1842" i="6"/>
  <c r="W1843" i="6"/>
  <c r="W1844" i="6"/>
  <c r="W1845" i="6"/>
  <c r="W1846" i="6"/>
  <c r="W1847" i="6"/>
  <c r="W1848" i="6"/>
  <c r="W1849" i="6"/>
  <c r="W1850" i="6"/>
  <c r="W1851" i="6"/>
  <c r="W1852" i="6"/>
  <c r="W1853" i="6"/>
  <c r="W1854" i="6"/>
  <c r="W1855" i="6"/>
  <c r="W1856" i="6"/>
  <c r="W1857" i="6"/>
  <c r="W1858" i="6"/>
  <c r="W1859" i="6"/>
  <c r="W1860" i="6"/>
  <c r="W1861" i="6"/>
  <c r="W1862" i="6"/>
  <c r="W1863" i="6"/>
  <c r="W1864" i="6"/>
  <c r="W1865" i="6"/>
  <c r="W1866" i="6"/>
  <c r="W1867" i="6"/>
  <c r="W1868" i="6"/>
  <c r="W1869" i="6"/>
  <c r="W1870" i="6"/>
  <c r="W1871" i="6"/>
  <c r="W1872" i="6"/>
  <c r="W1873" i="6"/>
  <c r="W1874" i="6"/>
  <c r="W1875" i="6"/>
  <c r="W1876" i="6"/>
  <c r="W1877" i="6"/>
  <c r="W1878" i="6"/>
  <c r="W1879" i="6"/>
  <c r="W1880" i="6"/>
  <c r="W1881" i="6"/>
  <c r="W1882" i="6"/>
  <c r="W1883" i="6"/>
  <c r="W1884" i="6"/>
  <c r="W1885" i="6"/>
  <c r="W1886" i="6"/>
  <c r="W1887" i="6"/>
  <c r="W1888" i="6"/>
  <c r="W1889" i="6"/>
  <c r="W1890" i="6"/>
  <c r="W1891" i="6"/>
  <c r="W1892" i="6"/>
  <c r="W1893" i="6"/>
  <c r="W1894" i="6"/>
  <c r="W1895" i="6"/>
  <c r="W1896" i="6"/>
  <c r="W1897" i="6"/>
  <c r="W1898" i="6"/>
  <c r="W1899" i="6"/>
  <c r="W1900" i="6"/>
  <c r="W1901" i="6"/>
  <c r="W1902" i="6"/>
  <c r="W1903" i="6"/>
  <c r="W1904" i="6"/>
  <c r="W1905" i="6"/>
  <c r="W1906" i="6"/>
  <c r="W1907" i="6"/>
  <c r="W1908" i="6"/>
  <c r="W1909" i="6"/>
  <c r="W1910" i="6"/>
  <c r="W1911" i="6"/>
  <c r="W1912" i="6"/>
  <c r="W1913" i="6"/>
  <c r="W1914" i="6"/>
  <c r="W1915" i="6"/>
  <c r="W1916" i="6"/>
  <c r="W1917" i="6"/>
  <c r="W1918" i="6"/>
  <c r="W1919" i="6"/>
  <c r="W1920" i="6"/>
  <c r="W1921" i="6"/>
  <c r="W1922" i="6"/>
  <c r="W1923" i="6"/>
  <c r="W1924" i="6"/>
  <c r="W1925" i="6"/>
  <c r="W1926" i="6"/>
  <c r="W1927" i="6"/>
  <c r="W1928" i="6"/>
  <c r="W1929" i="6"/>
  <c r="W1930" i="6"/>
  <c r="W1931" i="6"/>
  <c r="W1932" i="6"/>
  <c r="W1933" i="6"/>
  <c r="W1934" i="6"/>
  <c r="W1935" i="6"/>
  <c r="W1936" i="6"/>
  <c r="W1937" i="6"/>
  <c r="W1938" i="6"/>
  <c r="W1939" i="6"/>
  <c r="W1940" i="6"/>
  <c r="W1941" i="6"/>
  <c r="W1942" i="6"/>
  <c r="W1943" i="6"/>
  <c r="W1944" i="6"/>
  <c r="W1945" i="6"/>
  <c r="W1946" i="6"/>
  <c r="W1947" i="6"/>
  <c r="W1948" i="6"/>
  <c r="W1949" i="6"/>
  <c r="W1950" i="6"/>
  <c r="W1951" i="6"/>
  <c r="W1952" i="6"/>
  <c r="W1953" i="6"/>
  <c r="W1954" i="6"/>
  <c r="W1955" i="6"/>
  <c r="W1956" i="6"/>
  <c r="W1957" i="6"/>
  <c r="W1958" i="6"/>
  <c r="W1959" i="6"/>
  <c r="W1960" i="6"/>
  <c r="W1961" i="6"/>
  <c r="W1962" i="6"/>
  <c r="W1963" i="6"/>
  <c r="W1964" i="6"/>
  <c r="W1965" i="6"/>
  <c r="W1966" i="6"/>
  <c r="W1967" i="6"/>
  <c r="W1968" i="6"/>
  <c r="W1969" i="6"/>
  <c r="W1970" i="6"/>
  <c r="W1971" i="6"/>
  <c r="W1972" i="6"/>
  <c r="W1973" i="6"/>
  <c r="W1974" i="6"/>
  <c r="W1975" i="6"/>
  <c r="W1976" i="6"/>
  <c r="W1977" i="6"/>
  <c r="W1978" i="6"/>
  <c r="W1979" i="6"/>
  <c r="W1980" i="6"/>
  <c r="W1981" i="6"/>
  <c r="W1982" i="6"/>
  <c r="W1983" i="6"/>
  <c r="W1984" i="6"/>
  <c r="W1985" i="6"/>
  <c r="W1986" i="6"/>
  <c r="W1987" i="6"/>
  <c r="W1988" i="6"/>
  <c r="W1989" i="6"/>
  <c r="W1990" i="6"/>
  <c r="W1991" i="6"/>
  <c r="W1992" i="6"/>
  <c r="W1993" i="6"/>
  <c r="W1994" i="6"/>
  <c r="W1995" i="6"/>
  <c r="W1996" i="6"/>
  <c r="W1997" i="6"/>
  <c r="W1998" i="6"/>
  <c r="W1999" i="6"/>
  <c r="W2000" i="6"/>
  <c r="W2001" i="6"/>
  <c r="W3" i="6"/>
  <c r="W4" i="6"/>
  <c r="W5" i="6"/>
  <c r="W6" i="6"/>
  <c r="W7" i="6"/>
  <c r="W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V702" i="6"/>
  <c r="V703" i="6"/>
  <c r="V704" i="6"/>
  <c r="V705" i="6"/>
  <c r="V706" i="6"/>
  <c r="V707" i="6"/>
  <c r="V708" i="6"/>
  <c r="V709" i="6"/>
  <c r="V710" i="6"/>
  <c r="V711" i="6"/>
  <c r="V712" i="6"/>
  <c r="V713" i="6"/>
  <c r="V714" i="6"/>
  <c r="V715" i="6"/>
  <c r="V716" i="6"/>
  <c r="V717" i="6"/>
  <c r="V718" i="6"/>
  <c r="V719" i="6"/>
  <c r="V720" i="6"/>
  <c r="V721" i="6"/>
  <c r="V722" i="6"/>
  <c r="V723" i="6"/>
  <c r="V724" i="6"/>
  <c r="V725" i="6"/>
  <c r="V726" i="6"/>
  <c r="V727" i="6"/>
  <c r="V728" i="6"/>
  <c r="V729" i="6"/>
  <c r="V730" i="6"/>
  <c r="V731" i="6"/>
  <c r="V732" i="6"/>
  <c r="V733" i="6"/>
  <c r="V734" i="6"/>
  <c r="V735" i="6"/>
  <c r="V736" i="6"/>
  <c r="V737" i="6"/>
  <c r="V738" i="6"/>
  <c r="V739" i="6"/>
  <c r="V740" i="6"/>
  <c r="V741" i="6"/>
  <c r="V742" i="6"/>
  <c r="V743" i="6"/>
  <c r="V744" i="6"/>
  <c r="V745" i="6"/>
  <c r="V746" i="6"/>
  <c r="V747" i="6"/>
  <c r="V748" i="6"/>
  <c r="V749" i="6"/>
  <c r="V750" i="6"/>
  <c r="V751" i="6"/>
  <c r="V752" i="6"/>
  <c r="V753" i="6"/>
  <c r="V754" i="6"/>
  <c r="V755" i="6"/>
  <c r="V756" i="6"/>
  <c r="V757" i="6"/>
  <c r="V758" i="6"/>
  <c r="V759" i="6"/>
  <c r="V760" i="6"/>
  <c r="V761" i="6"/>
  <c r="V762" i="6"/>
  <c r="V763" i="6"/>
  <c r="V764" i="6"/>
  <c r="V765" i="6"/>
  <c r="V766" i="6"/>
  <c r="V767" i="6"/>
  <c r="V768" i="6"/>
  <c r="V769" i="6"/>
  <c r="V770" i="6"/>
  <c r="V771" i="6"/>
  <c r="V772" i="6"/>
  <c r="V773" i="6"/>
  <c r="V774" i="6"/>
  <c r="V775" i="6"/>
  <c r="V776" i="6"/>
  <c r="V777" i="6"/>
  <c r="V778" i="6"/>
  <c r="V779" i="6"/>
  <c r="V780" i="6"/>
  <c r="V781" i="6"/>
  <c r="V782" i="6"/>
  <c r="V783" i="6"/>
  <c r="V784" i="6"/>
  <c r="V785" i="6"/>
  <c r="V786" i="6"/>
  <c r="V787" i="6"/>
  <c r="V788" i="6"/>
  <c r="V789" i="6"/>
  <c r="V790" i="6"/>
  <c r="V791" i="6"/>
  <c r="V792" i="6"/>
  <c r="V793" i="6"/>
  <c r="V794" i="6"/>
  <c r="V795" i="6"/>
  <c r="V796" i="6"/>
  <c r="V797" i="6"/>
  <c r="V798" i="6"/>
  <c r="V799" i="6"/>
  <c r="V800" i="6"/>
  <c r="V801" i="6"/>
  <c r="V802" i="6"/>
  <c r="V803" i="6"/>
  <c r="V804" i="6"/>
  <c r="V805" i="6"/>
  <c r="V806" i="6"/>
  <c r="V807" i="6"/>
  <c r="V808" i="6"/>
  <c r="V809" i="6"/>
  <c r="V810" i="6"/>
  <c r="V811" i="6"/>
  <c r="V812" i="6"/>
  <c r="V813" i="6"/>
  <c r="V814" i="6"/>
  <c r="V815" i="6"/>
  <c r="V816" i="6"/>
  <c r="V817" i="6"/>
  <c r="V818" i="6"/>
  <c r="V819" i="6"/>
  <c r="V820" i="6"/>
  <c r="V821" i="6"/>
  <c r="V822" i="6"/>
  <c r="V823" i="6"/>
  <c r="V824" i="6"/>
  <c r="V825" i="6"/>
  <c r="V826" i="6"/>
  <c r="V827" i="6"/>
  <c r="V828" i="6"/>
  <c r="V829" i="6"/>
  <c r="V830" i="6"/>
  <c r="V831" i="6"/>
  <c r="V832" i="6"/>
  <c r="V833" i="6"/>
  <c r="V834" i="6"/>
  <c r="V835" i="6"/>
  <c r="V836" i="6"/>
  <c r="V837" i="6"/>
  <c r="V838" i="6"/>
  <c r="V839" i="6"/>
  <c r="V840" i="6"/>
  <c r="V841" i="6"/>
  <c r="V842" i="6"/>
  <c r="V843" i="6"/>
  <c r="V844" i="6"/>
  <c r="V845" i="6"/>
  <c r="V846" i="6"/>
  <c r="V847" i="6"/>
  <c r="V848" i="6"/>
  <c r="V849" i="6"/>
  <c r="V850" i="6"/>
  <c r="V851" i="6"/>
  <c r="V852" i="6"/>
  <c r="V853" i="6"/>
  <c r="V854" i="6"/>
  <c r="V855" i="6"/>
  <c r="V856" i="6"/>
  <c r="V857" i="6"/>
  <c r="V858" i="6"/>
  <c r="V859" i="6"/>
  <c r="V860" i="6"/>
  <c r="V861" i="6"/>
  <c r="V862" i="6"/>
  <c r="V863" i="6"/>
  <c r="V864" i="6"/>
  <c r="V865" i="6"/>
  <c r="V866" i="6"/>
  <c r="V867" i="6"/>
  <c r="V868" i="6"/>
  <c r="V869" i="6"/>
  <c r="V870" i="6"/>
  <c r="V871" i="6"/>
  <c r="V872" i="6"/>
  <c r="V873" i="6"/>
  <c r="V874" i="6"/>
  <c r="V875" i="6"/>
  <c r="V876" i="6"/>
  <c r="V877" i="6"/>
  <c r="V878" i="6"/>
  <c r="V879" i="6"/>
  <c r="V880" i="6"/>
  <c r="V881" i="6"/>
  <c r="V882" i="6"/>
  <c r="V883" i="6"/>
  <c r="V884" i="6"/>
  <c r="V885" i="6"/>
  <c r="V886" i="6"/>
  <c r="V887" i="6"/>
  <c r="V888" i="6"/>
  <c r="V889" i="6"/>
  <c r="V890" i="6"/>
  <c r="V891" i="6"/>
  <c r="V892" i="6"/>
  <c r="V893" i="6"/>
  <c r="V894" i="6"/>
  <c r="V895" i="6"/>
  <c r="V896" i="6"/>
  <c r="V897" i="6"/>
  <c r="V898" i="6"/>
  <c r="V899" i="6"/>
  <c r="V900" i="6"/>
  <c r="V901" i="6"/>
  <c r="V902" i="6"/>
  <c r="V903" i="6"/>
  <c r="V904" i="6"/>
  <c r="V905" i="6"/>
  <c r="V906" i="6"/>
  <c r="V907" i="6"/>
  <c r="V908" i="6"/>
  <c r="V909" i="6"/>
  <c r="V910" i="6"/>
  <c r="V911" i="6"/>
  <c r="V912" i="6"/>
  <c r="V913" i="6"/>
  <c r="V914" i="6"/>
  <c r="V915" i="6"/>
  <c r="V916" i="6"/>
  <c r="V917" i="6"/>
  <c r="V918" i="6"/>
  <c r="V919" i="6"/>
  <c r="V920" i="6"/>
  <c r="V921" i="6"/>
  <c r="V922" i="6"/>
  <c r="V923" i="6"/>
  <c r="V924" i="6"/>
  <c r="V925" i="6"/>
  <c r="V926" i="6"/>
  <c r="V927" i="6"/>
  <c r="V928" i="6"/>
  <c r="V929" i="6"/>
  <c r="V930" i="6"/>
  <c r="V931" i="6"/>
  <c r="V932" i="6"/>
  <c r="V933" i="6"/>
  <c r="V934" i="6"/>
  <c r="V935" i="6"/>
  <c r="V936" i="6"/>
  <c r="V937" i="6"/>
  <c r="V938" i="6"/>
  <c r="V939" i="6"/>
  <c r="V940" i="6"/>
  <c r="V941" i="6"/>
  <c r="V942" i="6"/>
  <c r="V943" i="6"/>
  <c r="V944" i="6"/>
  <c r="V945" i="6"/>
  <c r="V946" i="6"/>
  <c r="V947" i="6"/>
  <c r="V948" i="6"/>
  <c r="V949" i="6"/>
  <c r="V950" i="6"/>
  <c r="V951" i="6"/>
  <c r="V952" i="6"/>
  <c r="V953" i="6"/>
  <c r="V954" i="6"/>
  <c r="V955" i="6"/>
  <c r="V956" i="6"/>
  <c r="V957" i="6"/>
  <c r="V958" i="6"/>
  <c r="V959" i="6"/>
  <c r="V960" i="6"/>
  <c r="V961" i="6"/>
  <c r="V962" i="6"/>
  <c r="V963" i="6"/>
  <c r="V964" i="6"/>
  <c r="V965" i="6"/>
  <c r="V966" i="6"/>
  <c r="V967" i="6"/>
  <c r="V968" i="6"/>
  <c r="V969" i="6"/>
  <c r="V970" i="6"/>
  <c r="V971" i="6"/>
  <c r="V972" i="6"/>
  <c r="V973" i="6"/>
  <c r="V974" i="6"/>
  <c r="V975" i="6"/>
  <c r="V976" i="6"/>
  <c r="V977" i="6"/>
  <c r="V978" i="6"/>
  <c r="V979" i="6"/>
  <c r="V980" i="6"/>
  <c r="V981" i="6"/>
  <c r="V982" i="6"/>
  <c r="V983" i="6"/>
  <c r="V984" i="6"/>
  <c r="V985" i="6"/>
  <c r="V986" i="6"/>
  <c r="V987" i="6"/>
  <c r="V988" i="6"/>
  <c r="V989" i="6"/>
  <c r="V990" i="6"/>
  <c r="V991" i="6"/>
  <c r="V992" i="6"/>
  <c r="V993" i="6"/>
  <c r="V994" i="6"/>
  <c r="V995" i="6"/>
  <c r="V996" i="6"/>
  <c r="V997" i="6"/>
  <c r="V998" i="6"/>
  <c r="V999" i="6"/>
  <c r="V1000" i="6"/>
  <c r="V1001" i="6"/>
  <c r="V1002" i="6"/>
  <c r="V1003" i="6"/>
  <c r="V1004" i="6"/>
  <c r="V1005" i="6"/>
  <c r="V1006" i="6"/>
  <c r="V1007" i="6"/>
  <c r="V1008" i="6"/>
  <c r="V1009" i="6"/>
  <c r="V1010" i="6"/>
  <c r="V1011" i="6"/>
  <c r="V1012" i="6"/>
  <c r="V1013" i="6"/>
  <c r="V1014" i="6"/>
  <c r="V1015" i="6"/>
  <c r="V1016" i="6"/>
  <c r="V1017" i="6"/>
  <c r="V1018" i="6"/>
  <c r="V1019" i="6"/>
  <c r="V1020" i="6"/>
  <c r="V1021" i="6"/>
  <c r="V1022" i="6"/>
  <c r="V1023" i="6"/>
  <c r="V1024" i="6"/>
  <c r="V1025" i="6"/>
  <c r="V1026" i="6"/>
  <c r="V1027" i="6"/>
  <c r="V1028" i="6"/>
  <c r="V1029" i="6"/>
  <c r="V1030" i="6"/>
  <c r="V1031" i="6"/>
  <c r="V1032" i="6"/>
  <c r="V1033" i="6"/>
  <c r="V1034" i="6"/>
  <c r="V1035" i="6"/>
  <c r="V1036" i="6"/>
  <c r="V1037" i="6"/>
  <c r="V1038" i="6"/>
  <c r="V1039" i="6"/>
  <c r="V1040" i="6"/>
  <c r="V1041" i="6"/>
  <c r="V1042" i="6"/>
  <c r="V1043" i="6"/>
  <c r="V1044" i="6"/>
  <c r="V1045" i="6"/>
  <c r="V1046" i="6"/>
  <c r="V1047" i="6"/>
  <c r="V1048" i="6"/>
  <c r="V1049" i="6"/>
  <c r="V1050" i="6"/>
  <c r="V1051" i="6"/>
  <c r="V1052" i="6"/>
  <c r="V1053" i="6"/>
  <c r="V1054" i="6"/>
  <c r="V1055" i="6"/>
  <c r="V1056" i="6"/>
  <c r="V1057" i="6"/>
  <c r="V1058" i="6"/>
  <c r="V1059" i="6"/>
  <c r="V1060" i="6"/>
  <c r="V1061" i="6"/>
  <c r="V1062" i="6"/>
  <c r="V1063" i="6"/>
  <c r="V1064" i="6"/>
  <c r="V1065" i="6"/>
  <c r="V1066" i="6"/>
  <c r="V1067" i="6"/>
  <c r="V1068" i="6"/>
  <c r="V1069" i="6"/>
  <c r="V1070" i="6"/>
  <c r="V1071" i="6"/>
  <c r="V1072" i="6"/>
  <c r="V1073" i="6"/>
  <c r="V1074" i="6"/>
  <c r="V1075" i="6"/>
  <c r="V1076" i="6"/>
  <c r="V1077" i="6"/>
  <c r="V1078" i="6"/>
  <c r="V1079" i="6"/>
  <c r="V1080" i="6"/>
  <c r="V1081" i="6"/>
  <c r="V1082" i="6"/>
  <c r="V1083" i="6"/>
  <c r="V1084" i="6"/>
  <c r="V1085" i="6"/>
  <c r="V1086" i="6"/>
  <c r="V1087" i="6"/>
  <c r="V1088" i="6"/>
  <c r="V1089" i="6"/>
  <c r="V1090" i="6"/>
  <c r="V1091" i="6"/>
  <c r="V1092" i="6"/>
  <c r="V1093" i="6"/>
  <c r="V1094" i="6"/>
  <c r="V1095" i="6"/>
  <c r="V1096" i="6"/>
  <c r="V1097" i="6"/>
  <c r="V1098" i="6"/>
  <c r="V1099" i="6"/>
  <c r="V1100" i="6"/>
  <c r="V1101" i="6"/>
  <c r="V1102" i="6"/>
  <c r="V1103" i="6"/>
  <c r="V1104" i="6"/>
  <c r="V1105" i="6"/>
  <c r="V1106" i="6"/>
  <c r="V1107" i="6"/>
  <c r="V1108" i="6"/>
  <c r="V1109" i="6"/>
  <c r="V1110" i="6"/>
  <c r="V1111" i="6"/>
  <c r="V1112" i="6"/>
  <c r="V1113" i="6"/>
  <c r="V1114" i="6"/>
  <c r="V1115" i="6"/>
  <c r="V1116" i="6"/>
  <c r="V1117" i="6"/>
  <c r="V1118" i="6"/>
  <c r="V1119" i="6"/>
  <c r="V1120" i="6"/>
  <c r="V1121" i="6"/>
  <c r="V1122" i="6"/>
  <c r="V1123" i="6"/>
  <c r="V1124" i="6"/>
  <c r="V1125" i="6"/>
  <c r="V1126" i="6"/>
  <c r="V1127" i="6"/>
  <c r="V1128" i="6"/>
  <c r="V1129" i="6"/>
  <c r="V1130" i="6"/>
  <c r="V1131" i="6"/>
  <c r="V1132" i="6"/>
  <c r="V1133" i="6"/>
  <c r="V1134" i="6"/>
  <c r="V1135" i="6"/>
  <c r="V1136" i="6"/>
  <c r="V1137" i="6"/>
  <c r="V1138" i="6"/>
  <c r="V1139" i="6"/>
  <c r="V1140" i="6"/>
  <c r="V1141" i="6"/>
  <c r="V1142" i="6"/>
  <c r="V1143" i="6"/>
  <c r="V1144" i="6"/>
  <c r="V1145" i="6"/>
  <c r="V1146" i="6"/>
  <c r="V1147" i="6"/>
  <c r="V1148" i="6"/>
  <c r="V1149" i="6"/>
  <c r="V1150" i="6"/>
  <c r="V1151" i="6"/>
  <c r="V1152" i="6"/>
  <c r="V1153" i="6"/>
  <c r="V1154" i="6"/>
  <c r="V1155" i="6"/>
  <c r="V1156" i="6"/>
  <c r="V1157" i="6"/>
  <c r="V1158" i="6"/>
  <c r="V1159" i="6"/>
  <c r="V1160" i="6"/>
  <c r="V1161" i="6"/>
  <c r="V1162" i="6"/>
  <c r="V1163" i="6"/>
  <c r="V1164" i="6"/>
  <c r="V1165" i="6"/>
  <c r="V1166" i="6"/>
  <c r="V1167" i="6"/>
  <c r="V1168" i="6"/>
  <c r="V1169" i="6"/>
  <c r="V1170" i="6"/>
  <c r="V1171" i="6"/>
  <c r="V1172" i="6"/>
  <c r="V1173" i="6"/>
  <c r="V1174" i="6"/>
  <c r="V1175" i="6"/>
  <c r="V1176" i="6"/>
  <c r="V1177" i="6"/>
  <c r="V1178" i="6"/>
  <c r="V1179" i="6"/>
  <c r="V1180" i="6"/>
  <c r="V1181" i="6"/>
  <c r="V1182" i="6"/>
  <c r="V1183" i="6"/>
  <c r="V1184" i="6"/>
  <c r="V1185" i="6"/>
  <c r="V1186" i="6"/>
  <c r="V1187" i="6"/>
  <c r="V1188" i="6"/>
  <c r="V1189" i="6"/>
  <c r="V1190" i="6"/>
  <c r="V1191" i="6"/>
  <c r="V1192" i="6"/>
  <c r="V1193" i="6"/>
  <c r="V1194" i="6"/>
  <c r="V1195" i="6"/>
  <c r="V1196" i="6"/>
  <c r="V1197" i="6"/>
  <c r="V1198" i="6"/>
  <c r="V1199" i="6"/>
  <c r="V1200" i="6"/>
  <c r="V1201" i="6"/>
  <c r="V1202" i="6"/>
  <c r="V1203" i="6"/>
  <c r="V1204" i="6"/>
  <c r="V1205" i="6"/>
  <c r="V1206" i="6"/>
  <c r="V1207" i="6"/>
  <c r="V1208" i="6"/>
  <c r="V1209" i="6"/>
  <c r="V1210" i="6"/>
  <c r="V1211" i="6"/>
  <c r="V1212" i="6"/>
  <c r="V1213" i="6"/>
  <c r="V1214" i="6"/>
  <c r="V1215" i="6"/>
  <c r="V1216" i="6"/>
  <c r="V1217" i="6"/>
  <c r="V1218" i="6"/>
  <c r="V1219" i="6"/>
  <c r="V1220" i="6"/>
  <c r="V1221" i="6"/>
  <c r="V1222" i="6"/>
  <c r="V1223" i="6"/>
  <c r="V1224" i="6"/>
  <c r="V1225" i="6"/>
  <c r="V1226" i="6"/>
  <c r="V1227" i="6"/>
  <c r="V1228" i="6"/>
  <c r="V1229" i="6"/>
  <c r="V1230" i="6"/>
  <c r="V1231" i="6"/>
  <c r="V1232" i="6"/>
  <c r="V1233" i="6"/>
  <c r="V1234" i="6"/>
  <c r="V1235" i="6"/>
  <c r="V1236" i="6"/>
  <c r="V1237" i="6"/>
  <c r="V1238" i="6"/>
  <c r="V1239" i="6"/>
  <c r="V1240" i="6"/>
  <c r="V1241" i="6"/>
  <c r="V1242" i="6"/>
  <c r="V1243" i="6"/>
  <c r="V1244" i="6"/>
  <c r="V1245" i="6"/>
  <c r="V1246" i="6"/>
  <c r="V1247" i="6"/>
  <c r="V1248" i="6"/>
  <c r="V1249" i="6"/>
  <c r="V1250" i="6"/>
  <c r="V1251" i="6"/>
  <c r="V1252" i="6"/>
  <c r="V1253" i="6"/>
  <c r="V1254" i="6"/>
  <c r="V1255" i="6"/>
  <c r="V1256" i="6"/>
  <c r="V1257" i="6"/>
  <c r="V1258" i="6"/>
  <c r="V1259" i="6"/>
  <c r="V1260" i="6"/>
  <c r="V1261" i="6"/>
  <c r="V1262" i="6"/>
  <c r="V1263" i="6"/>
  <c r="V1264" i="6"/>
  <c r="V1265" i="6"/>
  <c r="V1266" i="6"/>
  <c r="V1267" i="6"/>
  <c r="V1268" i="6"/>
  <c r="V1269" i="6"/>
  <c r="V1270" i="6"/>
  <c r="V1271" i="6"/>
  <c r="V1272" i="6"/>
  <c r="V1273" i="6"/>
  <c r="V1274" i="6"/>
  <c r="V1275" i="6"/>
  <c r="V1276" i="6"/>
  <c r="V1277" i="6"/>
  <c r="V1278" i="6"/>
  <c r="V1279" i="6"/>
  <c r="V1280" i="6"/>
  <c r="V1281" i="6"/>
  <c r="V1282" i="6"/>
  <c r="V1283" i="6"/>
  <c r="V1284" i="6"/>
  <c r="V1285" i="6"/>
  <c r="V1286" i="6"/>
  <c r="V1287" i="6"/>
  <c r="V1288" i="6"/>
  <c r="V1289" i="6"/>
  <c r="V1290" i="6"/>
  <c r="V1291" i="6"/>
  <c r="V1292" i="6"/>
  <c r="V1293" i="6"/>
  <c r="V1294" i="6"/>
  <c r="V1295" i="6"/>
  <c r="V1296" i="6"/>
  <c r="V1297" i="6"/>
  <c r="V1298" i="6"/>
  <c r="V1299" i="6"/>
  <c r="V1300" i="6"/>
  <c r="V1301" i="6"/>
  <c r="V1302" i="6"/>
  <c r="V1303" i="6"/>
  <c r="V1304" i="6"/>
  <c r="V1305" i="6"/>
  <c r="V1306" i="6"/>
  <c r="V1307" i="6"/>
  <c r="V1308" i="6"/>
  <c r="V1309" i="6"/>
  <c r="V1310" i="6"/>
  <c r="V1311" i="6"/>
  <c r="V1312" i="6"/>
  <c r="V1313" i="6"/>
  <c r="V1314" i="6"/>
  <c r="V1315" i="6"/>
  <c r="V1316" i="6"/>
  <c r="V1317" i="6"/>
  <c r="V1318" i="6"/>
  <c r="V1319" i="6"/>
  <c r="V1320" i="6"/>
  <c r="V1321" i="6"/>
  <c r="V1322" i="6"/>
  <c r="V1323" i="6"/>
  <c r="V1324" i="6"/>
  <c r="V1325" i="6"/>
  <c r="V1326" i="6"/>
  <c r="V1327" i="6"/>
  <c r="V1328" i="6"/>
  <c r="V1329" i="6"/>
  <c r="V1330" i="6"/>
  <c r="V1331" i="6"/>
  <c r="V1332" i="6"/>
  <c r="V1333" i="6"/>
  <c r="V1334" i="6"/>
  <c r="V1335" i="6"/>
  <c r="V1336" i="6"/>
  <c r="V1337" i="6"/>
  <c r="V1338" i="6"/>
  <c r="V1339" i="6"/>
  <c r="V1340" i="6"/>
  <c r="V1341" i="6"/>
  <c r="V1342" i="6"/>
  <c r="V1343" i="6"/>
  <c r="V1344" i="6"/>
  <c r="V1345" i="6"/>
  <c r="V1346" i="6"/>
  <c r="V1347" i="6"/>
  <c r="V1348" i="6"/>
  <c r="V1349" i="6"/>
  <c r="V1350" i="6"/>
  <c r="V1351" i="6"/>
  <c r="V1352" i="6"/>
  <c r="V1353" i="6"/>
  <c r="V1354" i="6"/>
  <c r="V1355" i="6"/>
  <c r="V1356" i="6"/>
  <c r="V1357" i="6"/>
  <c r="V1358" i="6"/>
  <c r="V1359" i="6"/>
  <c r="V1360" i="6"/>
  <c r="V1361" i="6"/>
  <c r="V1362" i="6"/>
  <c r="V1363" i="6"/>
  <c r="V1364" i="6"/>
  <c r="V1365" i="6"/>
  <c r="V1366" i="6"/>
  <c r="V1367" i="6"/>
  <c r="V1368" i="6"/>
  <c r="V1369" i="6"/>
  <c r="V1370" i="6"/>
  <c r="V1371" i="6"/>
  <c r="V1372" i="6"/>
  <c r="V1373" i="6"/>
  <c r="V1374" i="6"/>
  <c r="V1375" i="6"/>
  <c r="V1376" i="6"/>
  <c r="V1377" i="6"/>
  <c r="V1378" i="6"/>
  <c r="V1379" i="6"/>
  <c r="V1380" i="6"/>
  <c r="V1381" i="6"/>
  <c r="V1382" i="6"/>
  <c r="V1383" i="6"/>
  <c r="V1384" i="6"/>
  <c r="V1385" i="6"/>
  <c r="V1386" i="6"/>
  <c r="V1387" i="6"/>
  <c r="V1388" i="6"/>
  <c r="V1389" i="6"/>
  <c r="V1390" i="6"/>
  <c r="V1391" i="6"/>
  <c r="V1392" i="6"/>
  <c r="V1393" i="6"/>
  <c r="V1394" i="6"/>
  <c r="V1395" i="6"/>
  <c r="V1396" i="6"/>
  <c r="V1397" i="6"/>
  <c r="V1398" i="6"/>
  <c r="V1399" i="6"/>
  <c r="V1400" i="6"/>
  <c r="V1401" i="6"/>
  <c r="V1402" i="6"/>
  <c r="V1403" i="6"/>
  <c r="V1404" i="6"/>
  <c r="V1405" i="6"/>
  <c r="V1406" i="6"/>
  <c r="V1407" i="6"/>
  <c r="V1408" i="6"/>
  <c r="V1409" i="6"/>
  <c r="V1410" i="6"/>
  <c r="V1411" i="6"/>
  <c r="V1412" i="6"/>
  <c r="V1413" i="6"/>
  <c r="V1414" i="6"/>
  <c r="V1415" i="6"/>
  <c r="V1416" i="6"/>
  <c r="V1417" i="6"/>
  <c r="V1418" i="6"/>
  <c r="V1419" i="6"/>
  <c r="V1420" i="6"/>
  <c r="V1421" i="6"/>
  <c r="V1422" i="6"/>
  <c r="V1423" i="6"/>
  <c r="V1424" i="6"/>
  <c r="V1425" i="6"/>
  <c r="V1426" i="6"/>
  <c r="V1427" i="6"/>
  <c r="V1428" i="6"/>
  <c r="V1429" i="6"/>
  <c r="V1430" i="6"/>
  <c r="V1431" i="6"/>
  <c r="V1432" i="6"/>
  <c r="V1433" i="6"/>
  <c r="V1434" i="6"/>
  <c r="V1435" i="6"/>
  <c r="V1436" i="6"/>
  <c r="V1437" i="6"/>
  <c r="V1438" i="6"/>
  <c r="V1439" i="6"/>
  <c r="V1440" i="6"/>
  <c r="V1441" i="6"/>
  <c r="V1442" i="6"/>
  <c r="V1443" i="6"/>
  <c r="V1444" i="6"/>
  <c r="V1445" i="6"/>
  <c r="V1446" i="6"/>
  <c r="V1447" i="6"/>
  <c r="V1448" i="6"/>
  <c r="V1449" i="6"/>
  <c r="V1450" i="6"/>
  <c r="V1451" i="6"/>
  <c r="V1452" i="6"/>
  <c r="V1453" i="6"/>
  <c r="V1454" i="6"/>
  <c r="V1455" i="6"/>
  <c r="V1456" i="6"/>
  <c r="V1457" i="6"/>
  <c r="V1458" i="6"/>
  <c r="V1459" i="6"/>
  <c r="V1460" i="6"/>
  <c r="V1461" i="6"/>
  <c r="V1462" i="6"/>
  <c r="V1463" i="6"/>
  <c r="V1464" i="6"/>
  <c r="V1465" i="6"/>
  <c r="V1466" i="6"/>
  <c r="V1467" i="6"/>
  <c r="V1468" i="6"/>
  <c r="V1469" i="6"/>
  <c r="V1470" i="6"/>
  <c r="V1471" i="6"/>
  <c r="V1472" i="6"/>
  <c r="V1473" i="6"/>
  <c r="V1474" i="6"/>
  <c r="V1475" i="6"/>
  <c r="V1476" i="6"/>
  <c r="V1477" i="6"/>
  <c r="V1478" i="6"/>
  <c r="V1479" i="6"/>
  <c r="V1480" i="6"/>
  <c r="V1481" i="6"/>
  <c r="V1482" i="6"/>
  <c r="V1483" i="6"/>
  <c r="V1484" i="6"/>
  <c r="V1485" i="6"/>
  <c r="V1486" i="6"/>
  <c r="V1487" i="6"/>
  <c r="V1488" i="6"/>
  <c r="V1489" i="6"/>
  <c r="V1490" i="6"/>
  <c r="V1491" i="6"/>
  <c r="V1492" i="6"/>
  <c r="V1493" i="6"/>
  <c r="V1494" i="6"/>
  <c r="V1495" i="6"/>
  <c r="V1496" i="6"/>
  <c r="V1497" i="6"/>
  <c r="V1498" i="6"/>
  <c r="V1499" i="6"/>
  <c r="V1500" i="6"/>
  <c r="V1501" i="6"/>
  <c r="V1502" i="6"/>
  <c r="V1503" i="6"/>
  <c r="V1504" i="6"/>
  <c r="V1505" i="6"/>
  <c r="V1506" i="6"/>
  <c r="V1507" i="6"/>
  <c r="V1508" i="6"/>
  <c r="V1509" i="6"/>
  <c r="V1510" i="6"/>
  <c r="V1511" i="6"/>
  <c r="V1512" i="6"/>
  <c r="V1513" i="6"/>
  <c r="V1514" i="6"/>
  <c r="V1515" i="6"/>
  <c r="V1516" i="6"/>
  <c r="V1517" i="6"/>
  <c r="V1518" i="6"/>
  <c r="V1519" i="6"/>
  <c r="V1520" i="6"/>
  <c r="V1521" i="6"/>
  <c r="V1522" i="6"/>
  <c r="V1523" i="6"/>
  <c r="V1524" i="6"/>
  <c r="V1525" i="6"/>
  <c r="V1526" i="6"/>
  <c r="V1527" i="6"/>
  <c r="V1528" i="6"/>
  <c r="V1529" i="6"/>
  <c r="V1530" i="6"/>
  <c r="V1531" i="6"/>
  <c r="V1532" i="6"/>
  <c r="V1533" i="6"/>
  <c r="V1534" i="6"/>
  <c r="V1535" i="6"/>
  <c r="V1536" i="6"/>
  <c r="V1537" i="6"/>
  <c r="V1538" i="6"/>
  <c r="V1539" i="6"/>
  <c r="V1540" i="6"/>
  <c r="V1541" i="6"/>
  <c r="V1542" i="6"/>
  <c r="V1543" i="6"/>
  <c r="V1544" i="6"/>
  <c r="V1545" i="6"/>
  <c r="V1546" i="6"/>
  <c r="V1547" i="6"/>
  <c r="V1548" i="6"/>
  <c r="V1549" i="6"/>
  <c r="V1550" i="6"/>
  <c r="V1551" i="6"/>
  <c r="V1552" i="6"/>
  <c r="V1553" i="6"/>
  <c r="V1554" i="6"/>
  <c r="V1555" i="6"/>
  <c r="V1556" i="6"/>
  <c r="V1557" i="6"/>
  <c r="V1558" i="6"/>
  <c r="V1559" i="6"/>
  <c r="V1560" i="6"/>
  <c r="V1561" i="6"/>
  <c r="V1562" i="6"/>
  <c r="V1563" i="6"/>
  <c r="V1564" i="6"/>
  <c r="V1565" i="6"/>
  <c r="V1566" i="6"/>
  <c r="V1567" i="6"/>
  <c r="V1568" i="6"/>
  <c r="V1569" i="6"/>
  <c r="V1570" i="6"/>
  <c r="V1571" i="6"/>
  <c r="V1572" i="6"/>
  <c r="V1573" i="6"/>
  <c r="V1574" i="6"/>
  <c r="V1575" i="6"/>
  <c r="V1576" i="6"/>
  <c r="V1577" i="6"/>
  <c r="V1578" i="6"/>
  <c r="V1579" i="6"/>
  <c r="V1580" i="6"/>
  <c r="V1581" i="6"/>
  <c r="V1582" i="6"/>
  <c r="V1583" i="6"/>
  <c r="V1584" i="6"/>
  <c r="V1585" i="6"/>
  <c r="V1586" i="6"/>
  <c r="V1587" i="6"/>
  <c r="V1588" i="6"/>
  <c r="V1589" i="6"/>
  <c r="V1590" i="6"/>
  <c r="V1591" i="6"/>
  <c r="V1592" i="6"/>
  <c r="V1593" i="6"/>
  <c r="V1594" i="6"/>
  <c r="V1595" i="6"/>
  <c r="V1596" i="6"/>
  <c r="V1597" i="6"/>
  <c r="V1598" i="6"/>
  <c r="V1599" i="6"/>
  <c r="V1600" i="6"/>
  <c r="V1601" i="6"/>
  <c r="V1602" i="6"/>
  <c r="V1603" i="6"/>
  <c r="V1604" i="6"/>
  <c r="V1605" i="6"/>
  <c r="V1606" i="6"/>
  <c r="V1607" i="6"/>
  <c r="V1608" i="6"/>
  <c r="V1609" i="6"/>
  <c r="V1610" i="6"/>
  <c r="V1611" i="6"/>
  <c r="V1612" i="6"/>
  <c r="V1613" i="6"/>
  <c r="V1614" i="6"/>
  <c r="V1615" i="6"/>
  <c r="V1616" i="6"/>
  <c r="V1617" i="6"/>
  <c r="V1618" i="6"/>
  <c r="V1619" i="6"/>
  <c r="V1620" i="6"/>
  <c r="V1621" i="6"/>
  <c r="V1622" i="6"/>
  <c r="V1623" i="6"/>
  <c r="V1624" i="6"/>
  <c r="V1625" i="6"/>
  <c r="V1626" i="6"/>
  <c r="V1627" i="6"/>
  <c r="V1628" i="6"/>
  <c r="V1629" i="6"/>
  <c r="V1630" i="6"/>
  <c r="V1631" i="6"/>
  <c r="V1632" i="6"/>
  <c r="V1633" i="6"/>
  <c r="V1634" i="6"/>
  <c r="V1635" i="6"/>
  <c r="V1636" i="6"/>
  <c r="V1637" i="6"/>
  <c r="V1638" i="6"/>
  <c r="V1639" i="6"/>
  <c r="V1640" i="6"/>
  <c r="V1641" i="6"/>
  <c r="V1642" i="6"/>
  <c r="V1643" i="6"/>
  <c r="V1644" i="6"/>
  <c r="V1645" i="6"/>
  <c r="V1646" i="6"/>
  <c r="V1647" i="6"/>
  <c r="V1648" i="6"/>
  <c r="V1649" i="6"/>
  <c r="V1650" i="6"/>
  <c r="V1651" i="6"/>
  <c r="V1652" i="6"/>
  <c r="V1653" i="6"/>
  <c r="V1654" i="6"/>
  <c r="V1655" i="6"/>
  <c r="V1656" i="6"/>
  <c r="V1657" i="6"/>
  <c r="V1658" i="6"/>
  <c r="V1659" i="6"/>
  <c r="V1660" i="6"/>
  <c r="V1661" i="6"/>
  <c r="V1662" i="6"/>
  <c r="V1663" i="6"/>
  <c r="V1664" i="6"/>
  <c r="V1665" i="6"/>
  <c r="V1666" i="6"/>
  <c r="V1667" i="6"/>
  <c r="V1668" i="6"/>
  <c r="V1669" i="6"/>
  <c r="V1670" i="6"/>
  <c r="V1671" i="6"/>
  <c r="V1672" i="6"/>
  <c r="V1673" i="6"/>
  <c r="V1674" i="6"/>
  <c r="V1675" i="6"/>
  <c r="V1676" i="6"/>
  <c r="V1677" i="6"/>
  <c r="V1678" i="6"/>
  <c r="V1679" i="6"/>
  <c r="V1680" i="6"/>
  <c r="V1681" i="6"/>
  <c r="V1682" i="6"/>
  <c r="V1683" i="6"/>
  <c r="V1684" i="6"/>
  <c r="V1685" i="6"/>
  <c r="V1686" i="6"/>
  <c r="V1687" i="6"/>
  <c r="V1688" i="6"/>
  <c r="V1689" i="6"/>
  <c r="V1690" i="6"/>
  <c r="V1691" i="6"/>
  <c r="V1692" i="6"/>
  <c r="V1693" i="6"/>
  <c r="V1694" i="6"/>
  <c r="V1695" i="6"/>
  <c r="V1696" i="6"/>
  <c r="V1697" i="6"/>
  <c r="V1698" i="6"/>
  <c r="V1699" i="6"/>
  <c r="V1700" i="6"/>
  <c r="V1701" i="6"/>
  <c r="V1702" i="6"/>
  <c r="V1703" i="6"/>
  <c r="V1704" i="6"/>
  <c r="V1705" i="6"/>
  <c r="V1706" i="6"/>
  <c r="V1707" i="6"/>
  <c r="V1708" i="6"/>
  <c r="V1709" i="6"/>
  <c r="V1710" i="6"/>
  <c r="V1711" i="6"/>
  <c r="V1712" i="6"/>
  <c r="V1713" i="6"/>
  <c r="V1714" i="6"/>
  <c r="V1715" i="6"/>
  <c r="V1716" i="6"/>
  <c r="V1717" i="6"/>
  <c r="V1718" i="6"/>
  <c r="V1719" i="6"/>
  <c r="V1720" i="6"/>
  <c r="V1721" i="6"/>
  <c r="V1722" i="6"/>
  <c r="V1723" i="6"/>
  <c r="V1724" i="6"/>
  <c r="V1725" i="6"/>
  <c r="V1726" i="6"/>
  <c r="V1727" i="6"/>
  <c r="V1728" i="6"/>
  <c r="V1729" i="6"/>
  <c r="V1730" i="6"/>
  <c r="V1731" i="6"/>
  <c r="V1732" i="6"/>
  <c r="V1733" i="6"/>
  <c r="V1734" i="6"/>
  <c r="V1735" i="6"/>
  <c r="V1736" i="6"/>
  <c r="V1737" i="6"/>
  <c r="V1738" i="6"/>
  <c r="V1739" i="6"/>
  <c r="V1740" i="6"/>
  <c r="V1741" i="6"/>
  <c r="V1742" i="6"/>
  <c r="V1743" i="6"/>
  <c r="V1744" i="6"/>
  <c r="V1745" i="6"/>
  <c r="V1746" i="6"/>
  <c r="V1747" i="6"/>
  <c r="V1748" i="6"/>
  <c r="V1749" i="6"/>
  <c r="V1750" i="6"/>
  <c r="V1751" i="6"/>
  <c r="V1752" i="6"/>
  <c r="V1753" i="6"/>
  <c r="V1754" i="6"/>
  <c r="V1755" i="6"/>
  <c r="V1756" i="6"/>
  <c r="V1757" i="6"/>
  <c r="V1758" i="6"/>
  <c r="V1759" i="6"/>
  <c r="V1760" i="6"/>
  <c r="V1761" i="6"/>
  <c r="V1762" i="6"/>
  <c r="V1763" i="6"/>
  <c r="V1764" i="6"/>
  <c r="V1765" i="6"/>
  <c r="V1766" i="6"/>
  <c r="V1767" i="6"/>
  <c r="V1768" i="6"/>
  <c r="V1769" i="6"/>
  <c r="V1770" i="6"/>
  <c r="V1771" i="6"/>
  <c r="V1772" i="6"/>
  <c r="V1773" i="6"/>
  <c r="V1774" i="6"/>
  <c r="V1775" i="6"/>
  <c r="V1776" i="6"/>
  <c r="V1777" i="6"/>
  <c r="V1778" i="6"/>
  <c r="V1779" i="6"/>
  <c r="V1780" i="6"/>
  <c r="V1781" i="6"/>
  <c r="V1782" i="6"/>
  <c r="V1783" i="6"/>
  <c r="V1784" i="6"/>
  <c r="V1785" i="6"/>
  <c r="V1786" i="6"/>
  <c r="V1787" i="6"/>
  <c r="V1788" i="6"/>
  <c r="V1789" i="6"/>
  <c r="V1790" i="6"/>
  <c r="V1791" i="6"/>
  <c r="V1792" i="6"/>
  <c r="V1793" i="6"/>
  <c r="V1794" i="6"/>
  <c r="V1795" i="6"/>
  <c r="V1796" i="6"/>
  <c r="V1797" i="6"/>
  <c r="V1798" i="6"/>
  <c r="V1799" i="6"/>
  <c r="V1800" i="6"/>
  <c r="V1801" i="6"/>
  <c r="V1802" i="6"/>
  <c r="V1803" i="6"/>
  <c r="V1804" i="6"/>
  <c r="V1805" i="6"/>
  <c r="V1806" i="6"/>
  <c r="V1807" i="6"/>
  <c r="V1808" i="6"/>
  <c r="V1809" i="6"/>
  <c r="V1810" i="6"/>
  <c r="V1811" i="6"/>
  <c r="V1812" i="6"/>
  <c r="V1813" i="6"/>
  <c r="V1814" i="6"/>
  <c r="V1815" i="6"/>
  <c r="V1816" i="6"/>
  <c r="V1817" i="6"/>
  <c r="V1818" i="6"/>
  <c r="V1819" i="6"/>
  <c r="V1820" i="6"/>
  <c r="V1821" i="6"/>
  <c r="V1822" i="6"/>
  <c r="V1823" i="6"/>
  <c r="V1824" i="6"/>
  <c r="V1825" i="6"/>
  <c r="V1826" i="6"/>
  <c r="V1827" i="6"/>
  <c r="V1828" i="6"/>
  <c r="V1829" i="6"/>
  <c r="V1830" i="6"/>
  <c r="V1831" i="6"/>
  <c r="V1832" i="6"/>
  <c r="V1833" i="6"/>
  <c r="V1834" i="6"/>
  <c r="V1835" i="6"/>
  <c r="V1836" i="6"/>
  <c r="V1837" i="6"/>
  <c r="V1838" i="6"/>
  <c r="V1839" i="6"/>
  <c r="V1840" i="6"/>
  <c r="V1841" i="6"/>
  <c r="V1842" i="6"/>
  <c r="V1843" i="6"/>
  <c r="V1844" i="6"/>
  <c r="V1845" i="6"/>
  <c r="V1846" i="6"/>
  <c r="V1847" i="6"/>
  <c r="V1848" i="6"/>
  <c r="V1849" i="6"/>
  <c r="V1850" i="6"/>
  <c r="V1851" i="6"/>
  <c r="V1852" i="6"/>
  <c r="V1853" i="6"/>
  <c r="V1854" i="6"/>
  <c r="V1855" i="6"/>
  <c r="V1856" i="6"/>
  <c r="V1857" i="6"/>
  <c r="V1858" i="6"/>
  <c r="V1859" i="6"/>
  <c r="V1860" i="6"/>
  <c r="V1861" i="6"/>
  <c r="V1862" i="6"/>
  <c r="V1863" i="6"/>
  <c r="V1864" i="6"/>
  <c r="V1865" i="6"/>
  <c r="V1866" i="6"/>
  <c r="V1867" i="6"/>
  <c r="V1868" i="6"/>
  <c r="V1869" i="6"/>
  <c r="V1870" i="6"/>
  <c r="V1871" i="6"/>
  <c r="V1872" i="6"/>
  <c r="V1873" i="6"/>
  <c r="V1874" i="6"/>
  <c r="V1875" i="6"/>
  <c r="V1876" i="6"/>
  <c r="V1877" i="6"/>
  <c r="V1878" i="6"/>
  <c r="V1879" i="6"/>
  <c r="V1880" i="6"/>
  <c r="V1881" i="6"/>
  <c r="V1882" i="6"/>
  <c r="V1883" i="6"/>
  <c r="V1884" i="6"/>
  <c r="V1885" i="6"/>
  <c r="V1886" i="6"/>
  <c r="V1887" i="6"/>
  <c r="V1888" i="6"/>
  <c r="V1889" i="6"/>
  <c r="V1890" i="6"/>
  <c r="V1891" i="6"/>
  <c r="V1892" i="6"/>
  <c r="V1893" i="6"/>
  <c r="V1894" i="6"/>
  <c r="V1895" i="6"/>
  <c r="V1896" i="6"/>
  <c r="V1897" i="6"/>
  <c r="V1898" i="6"/>
  <c r="V1899" i="6"/>
  <c r="V1900" i="6"/>
  <c r="V1901" i="6"/>
  <c r="V1902" i="6"/>
  <c r="V1903" i="6"/>
  <c r="V1904" i="6"/>
  <c r="V1905" i="6"/>
  <c r="V1906" i="6"/>
  <c r="V1907" i="6"/>
  <c r="V1908" i="6"/>
  <c r="V1909" i="6"/>
  <c r="V1910" i="6"/>
  <c r="V1911" i="6"/>
  <c r="V1912" i="6"/>
  <c r="V1913" i="6"/>
  <c r="V1914" i="6"/>
  <c r="V1915" i="6"/>
  <c r="V1916" i="6"/>
  <c r="V1917" i="6"/>
  <c r="V1918" i="6"/>
  <c r="V1919" i="6"/>
  <c r="V1920" i="6"/>
  <c r="V1921" i="6"/>
  <c r="V1922" i="6"/>
  <c r="V1923" i="6"/>
  <c r="V1924" i="6"/>
  <c r="V1925" i="6"/>
  <c r="V1926" i="6"/>
  <c r="V1927" i="6"/>
  <c r="V1928" i="6"/>
  <c r="V1929" i="6"/>
  <c r="V1930" i="6"/>
  <c r="V1931" i="6"/>
  <c r="V1932" i="6"/>
  <c r="V1933" i="6"/>
  <c r="V1934" i="6"/>
  <c r="V1935" i="6"/>
  <c r="V1936" i="6"/>
  <c r="V1937" i="6"/>
  <c r="V1938" i="6"/>
  <c r="V1939" i="6"/>
  <c r="V1940" i="6"/>
  <c r="V1941" i="6"/>
  <c r="V1942" i="6"/>
  <c r="V1943" i="6"/>
  <c r="V1944" i="6"/>
  <c r="V1945" i="6"/>
  <c r="V1946" i="6"/>
  <c r="V1947" i="6"/>
  <c r="V1948" i="6"/>
  <c r="V1949" i="6"/>
  <c r="V1950" i="6"/>
  <c r="V1951" i="6"/>
  <c r="V1952" i="6"/>
  <c r="V1953" i="6"/>
  <c r="V1954" i="6"/>
  <c r="V1955" i="6"/>
  <c r="V1956" i="6"/>
  <c r="V1957" i="6"/>
  <c r="V1958" i="6"/>
  <c r="V1959" i="6"/>
  <c r="V1960" i="6"/>
  <c r="V1961" i="6"/>
  <c r="V1962" i="6"/>
  <c r="V1963" i="6"/>
  <c r="V1964" i="6"/>
  <c r="V1965" i="6"/>
  <c r="V1966" i="6"/>
  <c r="V1967" i="6"/>
  <c r="V1968" i="6"/>
  <c r="V1969" i="6"/>
  <c r="V1970" i="6"/>
  <c r="V1971" i="6"/>
  <c r="V1972" i="6"/>
  <c r="V1973" i="6"/>
  <c r="V1974" i="6"/>
  <c r="V1975" i="6"/>
  <c r="V1976" i="6"/>
  <c r="V1977" i="6"/>
  <c r="V1978" i="6"/>
  <c r="V1979" i="6"/>
  <c r="V1980" i="6"/>
  <c r="V1981" i="6"/>
  <c r="V1982" i="6"/>
  <c r="V1983" i="6"/>
  <c r="V1984" i="6"/>
  <c r="V1985" i="6"/>
  <c r="V1986" i="6"/>
  <c r="V1987" i="6"/>
  <c r="V1988" i="6"/>
  <c r="V1989" i="6"/>
  <c r="V1990" i="6"/>
  <c r="V1991" i="6"/>
  <c r="V1992" i="6"/>
  <c r="V1993" i="6"/>
  <c r="V1994" i="6"/>
  <c r="V1995" i="6"/>
  <c r="V1996" i="6"/>
  <c r="V1997" i="6"/>
  <c r="V1998" i="6"/>
  <c r="V1999" i="6"/>
  <c r="V2000" i="6"/>
  <c r="V2001" i="6"/>
  <c r="V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U542" i="6"/>
  <c r="U543" i="6"/>
  <c r="U544" i="6"/>
  <c r="U545" i="6"/>
  <c r="U546" i="6"/>
  <c r="U547" i="6"/>
  <c r="U548" i="6"/>
  <c r="U549" i="6"/>
  <c r="U550" i="6"/>
  <c r="U551" i="6"/>
  <c r="U552" i="6"/>
  <c r="U553" i="6"/>
  <c r="U554" i="6"/>
  <c r="U555" i="6"/>
  <c r="U556" i="6"/>
  <c r="U557" i="6"/>
  <c r="U558" i="6"/>
  <c r="U559" i="6"/>
  <c r="U560" i="6"/>
  <c r="U561" i="6"/>
  <c r="U562" i="6"/>
  <c r="U563" i="6"/>
  <c r="U564" i="6"/>
  <c r="U565" i="6"/>
  <c r="U566" i="6"/>
  <c r="U567" i="6"/>
  <c r="U568" i="6"/>
  <c r="U569" i="6"/>
  <c r="U570" i="6"/>
  <c r="U571" i="6"/>
  <c r="U572" i="6"/>
  <c r="U573" i="6"/>
  <c r="U574" i="6"/>
  <c r="U575" i="6"/>
  <c r="U576" i="6"/>
  <c r="U577" i="6"/>
  <c r="U578" i="6"/>
  <c r="U579" i="6"/>
  <c r="U580" i="6"/>
  <c r="U581" i="6"/>
  <c r="U582" i="6"/>
  <c r="U583" i="6"/>
  <c r="U584" i="6"/>
  <c r="U585" i="6"/>
  <c r="U586" i="6"/>
  <c r="U587" i="6"/>
  <c r="U588" i="6"/>
  <c r="U589" i="6"/>
  <c r="U590" i="6"/>
  <c r="U591" i="6"/>
  <c r="U592" i="6"/>
  <c r="U593" i="6"/>
  <c r="U594" i="6"/>
  <c r="U595" i="6"/>
  <c r="U596" i="6"/>
  <c r="U597" i="6"/>
  <c r="U598" i="6"/>
  <c r="U599" i="6"/>
  <c r="U600" i="6"/>
  <c r="U601" i="6"/>
  <c r="U602" i="6"/>
  <c r="U603" i="6"/>
  <c r="U604" i="6"/>
  <c r="U605" i="6"/>
  <c r="U606" i="6"/>
  <c r="U607" i="6"/>
  <c r="U608" i="6"/>
  <c r="U609" i="6"/>
  <c r="U610" i="6"/>
  <c r="U611" i="6"/>
  <c r="U612" i="6"/>
  <c r="U613" i="6"/>
  <c r="U614" i="6"/>
  <c r="U615" i="6"/>
  <c r="U616" i="6"/>
  <c r="U617" i="6"/>
  <c r="U618" i="6"/>
  <c r="U619" i="6"/>
  <c r="U620" i="6"/>
  <c r="U621" i="6"/>
  <c r="U622" i="6"/>
  <c r="U623" i="6"/>
  <c r="U624" i="6"/>
  <c r="U625" i="6"/>
  <c r="U626" i="6"/>
  <c r="U627" i="6"/>
  <c r="U628" i="6"/>
  <c r="U629" i="6"/>
  <c r="U630" i="6"/>
  <c r="U631" i="6"/>
  <c r="U632" i="6"/>
  <c r="U633" i="6"/>
  <c r="U634" i="6"/>
  <c r="U635" i="6"/>
  <c r="U636" i="6"/>
  <c r="U637" i="6"/>
  <c r="U638" i="6"/>
  <c r="U639" i="6"/>
  <c r="U640" i="6"/>
  <c r="U641" i="6"/>
  <c r="U642" i="6"/>
  <c r="U643" i="6"/>
  <c r="U644" i="6"/>
  <c r="U645" i="6"/>
  <c r="U646" i="6"/>
  <c r="U647" i="6"/>
  <c r="U648" i="6"/>
  <c r="U649" i="6"/>
  <c r="U650" i="6"/>
  <c r="U651" i="6"/>
  <c r="U652" i="6"/>
  <c r="U653" i="6"/>
  <c r="U654" i="6"/>
  <c r="U655" i="6"/>
  <c r="U656" i="6"/>
  <c r="U657" i="6"/>
  <c r="U658" i="6"/>
  <c r="U659" i="6"/>
  <c r="U660" i="6"/>
  <c r="U661" i="6"/>
  <c r="U662" i="6"/>
  <c r="U663" i="6"/>
  <c r="U664" i="6"/>
  <c r="U665" i="6"/>
  <c r="U666" i="6"/>
  <c r="U667" i="6"/>
  <c r="U668" i="6"/>
  <c r="U669" i="6"/>
  <c r="U670" i="6"/>
  <c r="U671" i="6"/>
  <c r="U672" i="6"/>
  <c r="U673" i="6"/>
  <c r="U674" i="6"/>
  <c r="U675" i="6"/>
  <c r="U676" i="6"/>
  <c r="U677" i="6"/>
  <c r="U678" i="6"/>
  <c r="U679" i="6"/>
  <c r="U680" i="6"/>
  <c r="U681" i="6"/>
  <c r="U682" i="6"/>
  <c r="U683" i="6"/>
  <c r="U684" i="6"/>
  <c r="U685" i="6"/>
  <c r="U686" i="6"/>
  <c r="U687" i="6"/>
  <c r="U688" i="6"/>
  <c r="U689" i="6"/>
  <c r="U690" i="6"/>
  <c r="U691" i="6"/>
  <c r="U692" i="6"/>
  <c r="U693" i="6"/>
  <c r="U694" i="6"/>
  <c r="U695" i="6"/>
  <c r="U696" i="6"/>
  <c r="U697" i="6"/>
  <c r="U698" i="6"/>
  <c r="U699" i="6"/>
  <c r="U700" i="6"/>
  <c r="U701" i="6"/>
  <c r="U702" i="6"/>
  <c r="U703" i="6"/>
  <c r="U704" i="6"/>
  <c r="U705" i="6"/>
  <c r="U706" i="6"/>
  <c r="U707" i="6"/>
  <c r="U708" i="6"/>
  <c r="U709" i="6"/>
  <c r="U710" i="6"/>
  <c r="U711" i="6"/>
  <c r="U712" i="6"/>
  <c r="U713" i="6"/>
  <c r="U714" i="6"/>
  <c r="U715" i="6"/>
  <c r="U716" i="6"/>
  <c r="U717" i="6"/>
  <c r="U718" i="6"/>
  <c r="U719" i="6"/>
  <c r="U720" i="6"/>
  <c r="U721" i="6"/>
  <c r="U722" i="6"/>
  <c r="U723" i="6"/>
  <c r="U724" i="6"/>
  <c r="U725" i="6"/>
  <c r="U726" i="6"/>
  <c r="U727" i="6"/>
  <c r="U728" i="6"/>
  <c r="U729" i="6"/>
  <c r="U730" i="6"/>
  <c r="U731" i="6"/>
  <c r="U732" i="6"/>
  <c r="U733" i="6"/>
  <c r="U734" i="6"/>
  <c r="U735" i="6"/>
  <c r="U736" i="6"/>
  <c r="U737" i="6"/>
  <c r="U738" i="6"/>
  <c r="U739" i="6"/>
  <c r="U740" i="6"/>
  <c r="U741" i="6"/>
  <c r="U742" i="6"/>
  <c r="U743" i="6"/>
  <c r="U744" i="6"/>
  <c r="U745" i="6"/>
  <c r="U746" i="6"/>
  <c r="U747" i="6"/>
  <c r="U748" i="6"/>
  <c r="U749" i="6"/>
  <c r="U750" i="6"/>
  <c r="U751" i="6"/>
  <c r="U752" i="6"/>
  <c r="U753" i="6"/>
  <c r="U754" i="6"/>
  <c r="U755" i="6"/>
  <c r="U756" i="6"/>
  <c r="U757" i="6"/>
  <c r="U758" i="6"/>
  <c r="U759" i="6"/>
  <c r="U760" i="6"/>
  <c r="U761" i="6"/>
  <c r="U762" i="6"/>
  <c r="U763" i="6"/>
  <c r="U764" i="6"/>
  <c r="U765" i="6"/>
  <c r="U766" i="6"/>
  <c r="U767" i="6"/>
  <c r="U768" i="6"/>
  <c r="U769" i="6"/>
  <c r="U770" i="6"/>
  <c r="U771" i="6"/>
  <c r="U772" i="6"/>
  <c r="U773" i="6"/>
  <c r="U774" i="6"/>
  <c r="U775" i="6"/>
  <c r="U776" i="6"/>
  <c r="U777" i="6"/>
  <c r="U778" i="6"/>
  <c r="U779" i="6"/>
  <c r="U780" i="6"/>
  <c r="U781" i="6"/>
  <c r="U782" i="6"/>
  <c r="U783" i="6"/>
  <c r="U784" i="6"/>
  <c r="U785" i="6"/>
  <c r="U786" i="6"/>
  <c r="U787" i="6"/>
  <c r="U788" i="6"/>
  <c r="U789" i="6"/>
  <c r="U790" i="6"/>
  <c r="U791" i="6"/>
  <c r="U792" i="6"/>
  <c r="U793" i="6"/>
  <c r="U794" i="6"/>
  <c r="U795" i="6"/>
  <c r="U796" i="6"/>
  <c r="U797" i="6"/>
  <c r="U798" i="6"/>
  <c r="U799" i="6"/>
  <c r="U800" i="6"/>
  <c r="U801" i="6"/>
  <c r="U802" i="6"/>
  <c r="U803" i="6"/>
  <c r="U804" i="6"/>
  <c r="U805" i="6"/>
  <c r="U806" i="6"/>
  <c r="U807" i="6"/>
  <c r="U808" i="6"/>
  <c r="U809" i="6"/>
  <c r="U810" i="6"/>
  <c r="U811" i="6"/>
  <c r="U812" i="6"/>
  <c r="U813" i="6"/>
  <c r="U814" i="6"/>
  <c r="U815" i="6"/>
  <c r="U816" i="6"/>
  <c r="U817" i="6"/>
  <c r="U818" i="6"/>
  <c r="U819" i="6"/>
  <c r="U820" i="6"/>
  <c r="U821" i="6"/>
  <c r="U822" i="6"/>
  <c r="U823" i="6"/>
  <c r="U824" i="6"/>
  <c r="U825" i="6"/>
  <c r="U826" i="6"/>
  <c r="U827" i="6"/>
  <c r="U828" i="6"/>
  <c r="U829" i="6"/>
  <c r="U830" i="6"/>
  <c r="U831" i="6"/>
  <c r="U832" i="6"/>
  <c r="U833" i="6"/>
  <c r="U834" i="6"/>
  <c r="U835" i="6"/>
  <c r="U836" i="6"/>
  <c r="U837" i="6"/>
  <c r="U838" i="6"/>
  <c r="U839" i="6"/>
  <c r="U840" i="6"/>
  <c r="U841" i="6"/>
  <c r="U842" i="6"/>
  <c r="U843" i="6"/>
  <c r="U844" i="6"/>
  <c r="U845" i="6"/>
  <c r="U846" i="6"/>
  <c r="U847" i="6"/>
  <c r="U848" i="6"/>
  <c r="U849" i="6"/>
  <c r="U850" i="6"/>
  <c r="U851" i="6"/>
  <c r="U852" i="6"/>
  <c r="U853" i="6"/>
  <c r="U854" i="6"/>
  <c r="U855" i="6"/>
  <c r="U856" i="6"/>
  <c r="U857" i="6"/>
  <c r="U858" i="6"/>
  <c r="U859" i="6"/>
  <c r="U860" i="6"/>
  <c r="U861" i="6"/>
  <c r="U862" i="6"/>
  <c r="U863" i="6"/>
  <c r="U864" i="6"/>
  <c r="U865" i="6"/>
  <c r="U866" i="6"/>
  <c r="U867" i="6"/>
  <c r="U868" i="6"/>
  <c r="U869" i="6"/>
  <c r="U870" i="6"/>
  <c r="U871" i="6"/>
  <c r="U872" i="6"/>
  <c r="U873" i="6"/>
  <c r="U874" i="6"/>
  <c r="U875" i="6"/>
  <c r="U876" i="6"/>
  <c r="U877" i="6"/>
  <c r="U878" i="6"/>
  <c r="U879" i="6"/>
  <c r="U880" i="6"/>
  <c r="U881" i="6"/>
  <c r="U882" i="6"/>
  <c r="U883" i="6"/>
  <c r="U884" i="6"/>
  <c r="U885" i="6"/>
  <c r="U886" i="6"/>
  <c r="U887" i="6"/>
  <c r="U888" i="6"/>
  <c r="U889" i="6"/>
  <c r="U890" i="6"/>
  <c r="U891" i="6"/>
  <c r="U892" i="6"/>
  <c r="U893" i="6"/>
  <c r="U894" i="6"/>
  <c r="U895" i="6"/>
  <c r="U896" i="6"/>
  <c r="U897" i="6"/>
  <c r="U898" i="6"/>
  <c r="U899" i="6"/>
  <c r="U900" i="6"/>
  <c r="U901" i="6"/>
  <c r="U902" i="6"/>
  <c r="U903" i="6"/>
  <c r="U904" i="6"/>
  <c r="U905" i="6"/>
  <c r="U906" i="6"/>
  <c r="U907" i="6"/>
  <c r="U908" i="6"/>
  <c r="U909" i="6"/>
  <c r="U910" i="6"/>
  <c r="U911" i="6"/>
  <c r="U912" i="6"/>
  <c r="U913" i="6"/>
  <c r="U914" i="6"/>
  <c r="U915" i="6"/>
  <c r="U916" i="6"/>
  <c r="U917" i="6"/>
  <c r="U918" i="6"/>
  <c r="U919" i="6"/>
  <c r="U920" i="6"/>
  <c r="U921" i="6"/>
  <c r="U922" i="6"/>
  <c r="U923" i="6"/>
  <c r="U924" i="6"/>
  <c r="U925" i="6"/>
  <c r="U926" i="6"/>
  <c r="U927" i="6"/>
  <c r="U928" i="6"/>
  <c r="U929" i="6"/>
  <c r="U930" i="6"/>
  <c r="U931" i="6"/>
  <c r="U932" i="6"/>
  <c r="U933" i="6"/>
  <c r="U934" i="6"/>
  <c r="U935" i="6"/>
  <c r="U936" i="6"/>
  <c r="U937" i="6"/>
  <c r="U938" i="6"/>
  <c r="U939" i="6"/>
  <c r="U940" i="6"/>
  <c r="U941" i="6"/>
  <c r="U942" i="6"/>
  <c r="U943" i="6"/>
  <c r="U944" i="6"/>
  <c r="U945" i="6"/>
  <c r="U946" i="6"/>
  <c r="U947" i="6"/>
  <c r="U948" i="6"/>
  <c r="U949" i="6"/>
  <c r="U950" i="6"/>
  <c r="U951" i="6"/>
  <c r="U952" i="6"/>
  <c r="U953" i="6"/>
  <c r="U954" i="6"/>
  <c r="U955" i="6"/>
  <c r="U956" i="6"/>
  <c r="U957" i="6"/>
  <c r="U958" i="6"/>
  <c r="U959" i="6"/>
  <c r="U960" i="6"/>
  <c r="U961" i="6"/>
  <c r="U962" i="6"/>
  <c r="U963" i="6"/>
  <c r="U964" i="6"/>
  <c r="U965" i="6"/>
  <c r="U966" i="6"/>
  <c r="U967" i="6"/>
  <c r="U968" i="6"/>
  <c r="U969" i="6"/>
  <c r="U970" i="6"/>
  <c r="U971" i="6"/>
  <c r="U972" i="6"/>
  <c r="U973" i="6"/>
  <c r="U974" i="6"/>
  <c r="U975" i="6"/>
  <c r="U976" i="6"/>
  <c r="U977" i="6"/>
  <c r="U978" i="6"/>
  <c r="U979" i="6"/>
  <c r="U980" i="6"/>
  <c r="U981" i="6"/>
  <c r="U982" i="6"/>
  <c r="U983" i="6"/>
  <c r="U984" i="6"/>
  <c r="U985" i="6"/>
  <c r="U986" i="6"/>
  <c r="U987" i="6"/>
  <c r="U988" i="6"/>
  <c r="U989" i="6"/>
  <c r="U990" i="6"/>
  <c r="U991" i="6"/>
  <c r="U992" i="6"/>
  <c r="U993" i="6"/>
  <c r="U994" i="6"/>
  <c r="U995" i="6"/>
  <c r="U996" i="6"/>
  <c r="U997" i="6"/>
  <c r="U998" i="6"/>
  <c r="U999" i="6"/>
  <c r="U1000" i="6"/>
  <c r="U1001" i="6"/>
  <c r="U1002" i="6"/>
  <c r="U1003" i="6"/>
  <c r="U1004" i="6"/>
  <c r="U1005" i="6"/>
  <c r="U1006" i="6"/>
  <c r="U1007" i="6"/>
  <c r="U1008" i="6"/>
  <c r="U1009" i="6"/>
  <c r="U1010" i="6"/>
  <c r="U1011" i="6"/>
  <c r="U1012" i="6"/>
  <c r="U1013" i="6"/>
  <c r="U1014" i="6"/>
  <c r="U1015" i="6"/>
  <c r="U1016" i="6"/>
  <c r="U1017" i="6"/>
  <c r="U1018" i="6"/>
  <c r="U1019" i="6"/>
  <c r="U1020" i="6"/>
  <c r="U1021" i="6"/>
  <c r="U1022" i="6"/>
  <c r="U1023" i="6"/>
  <c r="U1024" i="6"/>
  <c r="U1025" i="6"/>
  <c r="U1026" i="6"/>
  <c r="U1027" i="6"/>
  <c r="U1028" i="6"/>
  <c r="U1029" i="6"/>
  <c r="U1030" i="6"/>
  <c r="U1031" i="6"/>
  <c r="U1032" i="6"/>
  <c r="U1033" i="6"/>
  <c r="U1034" i="6"/>
  <c r="U1035" i="6"/>
  <c r="U1036" i="6"/>
  <c r="U1037" i="6"/>
  <c r="U1038" i="6"/>
  <c r="U1039" i="6"/>
  <c r="U1040" i="6"/>
  <c r="U1041" i="6"/>
  <c r="U1042" i="6"/>
  <c r="U1043" i="6"/>
  <c r="U1044" i="6"/>
  <c r="U1045" i="6"/>
  <c r="U1046" i="6"/>
  <c r="U1047" i="6"/>
  <c r="U1048" i="6"/>
  <c r="U1049" i="6"/>
  <c r="U1050" i="6"/>
  <c r="U1051" i="6"/>
  <c r="U1052" i="6"/>
  <c r="U1053" i="6"/>
  <c r="U1054" i="6"/>
  <c r="U1055" i="6"/>
  <c r="U1056" i="6"/>
  <c r="U1057" i="6"/>
  <c r="U1058" i="6"/>
  <c r="U1059" i="6"/>
  <c r="U1060" i="6"/>
  <c r="U1061" i="6"/>
  <c r="U1062" i="6"/>
  <c r="U1063" i="6"/>
  <c r="U1064" i="6"/>
  <c r="U1065" i="6"/>
  <c r="U1066" i="6"/>
  <c r="U1067" i="6"/>
  <c r="U1068" i="6"/>
  <c r="U1069" i="6"/>
  <c r="U1070" i="6"/>
  <c r="U1071" i="6"/>
  <c r="U1072" i="6"/>
  <c r="U1073" i="6"/>
  <c r="U1074" i="6"/>
  <c r="U1075" i="6"/>
  <c r="U1076" i="6"/>
  <c r="U1077" i="6"/>
  <c r="U1078" i="6"/>
  <c r="U1079" i="6"/>
  <c r="U1080" i="6"/>
  <c r="U1081" i="6"/>
  <c r="U1082" i="6"/>
  <c r="U1083" i="6"/>
  <c r="U1084" i="6"/>
  <c r="U1085" i="6"/>
  <c r="U1086" i="6"/>
  <c r="U1087" i="6"/>
  <c r="U1088" i="6"/>
  <c r="U1089" i="6"/>
  <c r="U1090" i="6"/>
  <c r="U1091" i="6"/>
  <c r="U1092" i="6"/>
  <c r="U1093" i="6"/>
  <c r="U1094" i="6"/>
  <c r="U1095" i="6"/>
  <c r="U1096" i="6"/>
  <c r="U1097" i="6"/>
  <c r="U1098" i="6"/>
  <c r="U1099" i="6"/>
  <c r="U1100" i="6"/>
  <c r="U1101" i="6"/>
  <c r="U1102" i="6"/>
  <c r="U1103" i="6"/>
  <c r="U1104" i="6"/>
  <c r="U1105" i="6"/>
  <c r="U1106" i="6"/>
  <c r="U1107" i="6"/>
  <c r="U1108" i="6"/>
  <c r="U1109" i="6"/>
  <c r="U1110" i="6"/>
  <c r="U1111" i="6"/>
  <c r="U1112" i="6"/>
  <c r="U1113" i="6"/>
  <c r="U1114" i="6"/>
  <c r="U1115" i="6"/>
  <c r="U1116" i="6"/>
  <c r="U1117" i="6"/>
  <c r="U1118" i="6"/>
  <c r="U1119" i="6"/>
  <c r="U1120" i="6"/>
  <c r="U1121" i="6"/>
  <c r="U1122" i="6"/>
  <c r="U1123" i="6"/>
  <c r="U1124" i="6"/>
  <c r="U1125" i="6"/>
  <c r="U1126" i="6"/>
  <c r="U1127" i="6"/>
  <c r="U1128" i="6"/>
  <c r="U1129" i="6"/>
  <c r="U1130" i="6"/>
  <c r="U1131" i="6"/>
  <c r="U1132" i="6"/>
  <c r="U1133" i="6"/>
  <c r="U1134" i="6"/>
  <c r="U1135" i="6"/>
  <c r="U1136" i="6"/>
  <c r="U1137" i="6"/>
  <c r="U1138" i="6"/>
  <c r="U1139" i="6"/>
  <c r="U1140" i="6"/>
  <c r="U1141" i="6"/>
  <c r="U1142" i="6"/>
  <c r="U1143" i="6"/>
  <c r="U1144" i="6"/>
  <c r="U1145" i="6"/>
  <c r="U1146" i="6"/>
  <c r="U1147" i="6"/>
  <c r="U1148" i="6"/>
  <c r="U1149" i="6"/>
  <c r="U1150" i="6"/>
  <c r="U1151" i="6"/>
  <c r="U1152" i="6"/>
  <c r="U1153" i="6"/>
  <c r="U1154" i="6"/>
  <c r="U1155" i="6"/>
  <c r="U1156" i="6"/>
  <c r="U1157" i="6"/>
  <c r="U1158" i="6"/>
  <c r="U1159" i="6"/>
  <c r="U1160" i="6"/>
  <c r="U1161" i="6"/>
  <c r="U1162" i="6"/>
  <c r="U1163" i="6"/>
  <c r="U1164" i="6"/>
  <c r="U1165" i="6"/>
  <c r="U1166" i="6"/>
  <c r="U1167" i="6"/>
  <c r="U1168" i="6"/>
  <c r="U1169" i="6"/>
  <c r="U1170" i="6"/>
  <c r="U1171" i="6"/>
  <c r="U1172" i="6"/>
  <c r="U1173" i="6"/>
  <c r="U1174" i="6"/>
  <c r="U1175" i="6"/>
  <c r="U1176" i="6"/>
  <c r="U1177" i="6"/>
  <c r="U1178" i="6"/>
  <c r="U1179" i="6"/>
  <c r="U1180" i="6"/>
  <c r="U1181" i="6"/>
  <c r="U1182" i="6"/>
  <c r="U1183" i="6"/>
  <c r="U1184" i="6"/>
  <c r="U1185" i="6"/>
  <c r="U1186" i="6"/>
  <c r="U1187" i="6"/>
  <c r="U1188" i="6"/>
  <c r="U1189" i="6"/>
  <c r="U1190" i="6"/>
  <c r="U1191" i="6"/>
  <c r="U1192" i="6"/>
  <c r="U1193" i="6"/>
  <c r="U1194" i="6"/>
  <c r="U1195" i="6"/>
  <c r="U1196" i="6"/>
  <c r="U1197" i="6"/>
  <c r="U1198" i="6"/>
  <c r="U1199" i="6"/>
  <c r="U1200" i="6"/>
  <c r="U1201" i="6"/>
  <c r="U1202" i="6"/>
  <c r="U1203" i="6"/>
  <c r="U1204" i="6"/>
  <c r="U1205" i="6"/>
  <c r="U1206" i="6"/>
  <c r="U1207" i="6"/>
  <c r="U1208" i="6"/>
  <c r="U1209" i="6"/>
  <c r="U1210" i="6"/>
  <c r="U1211" i="6"/>
  <c r="U1212" i="6"/>
  <c r="U1213" i="6"/>
  <c r="U1214" i="6"/>
  <c r="U1215" i="6"/>
  <c r="U1216" i="6"/>
  <c r="U1217" i="6"/>
  <c r="U1218" i="6"/>
  <c r="U1219" i="6"/>
  <c r="U1220" i="6"/>
  <c r="U1221" i="6"/>
  <c r="U1222" i="6"/>
  <c r="U1223" i="6"/>
  <c r="U1224" i="6"/>
  <c r="U1225" i="6"/>
  <c r="U1226" i="6"/>
  <c r="U1227" i="6"/>
  <c r="U1228" i="6"/>
  <c r="U1229" i="6"/>
  <c r="U1230" i="6"/>
  <c r="U1231" i="6"/>
  <c r="U1232" i="6"/>
  <c r="U1233" i="6"/>
  <c r="U1234" i="6"/>
  <c r="U1235" i="6"/>
  <c r="U1236" i="6"/>
  <c r="U1237" i="6"/>
  <c r="U1238" i="6"/>
  <c r="U1239" i="6"/>
  <c r="U1240" i="6"/>
  <c r="U1241" i="6"/>
  <c r="U1242" i="6"/>
  <c r="U1243" i="6"/>
  <c r="U1244" i="6"/>
  <c r="U1245" i="6"/>
  <c r="U1246" i="6"/>
  <c r="U1247" i="6"/>
  <c r="U1248" i="6"/>
  <c r="U1249" i="6"/>
  <c r="U1250" i="6"/>
  <c r="U1251" i="6"/>
  <c r="U1252" i="6"/>
  <c r="U1253" i="6"/>
  <c r="U1254" i="6"/>
  <c r="U1255" i="6"/>
  <c r="U1256" i="6"/>
  <c r="U1257" i="6"/>
  <c r="U1258" i="6"/>
  <c r="U1259" i="6"/>
  <c r="U1260" i="6"/>
  <c r="U1261" i="6"/>
  <c r="U1262" i="6"/>
  <c r="U1263" i="6"/>
  <c r="U1264" i="6"/>
  <c r="U1265" i="6"/>
  <c r="U1266" i="6"/>
  <c r="U1267" i="6"/>
  <c r="U1268" i="6"/>
  <c r="U1269" i="6"/>
  <c r="U1270" i="6"/>
  <c r="U1271" i="6"/>
  <c r="U1272" i="6"/>
  <c r="U1273" i="6"/>
  <c r="U1274" i="6"/>
  <c r="U1275" i="6"/>
  <c r="U1276" i="6"/>
  <c r="U1277" i="6"/>
  <c r="U1278" i="6"/>
  <c r="U1279" i="6"/>
  <c r="U1280" i="6"/>
  <c r="U1281" i="6"/>
  <c r="U1282" i="6"/>
  <c r="U1283" i="6"/>
  <c r="U1284" i="6"/>
  <c r="U1285" i="6"/>
  <c r="U1286" i="6"/>
  <c r="U1287" i="6"/>
  <c r="U1288" i="6"/>
  <c r="U1289" i="6"/>
  <c r="U1290" i="6"/>
  <c r="U1291" i="6"/>
  <c r="U1292" i="6"/>
  <c r="U1293" i="6"/>
  <c r="U1294" i="6"/>
  <c r="U1295" i="6"/>
  <c r="U1296" i="6"/>
  <c r="U1297" i="6"/>
  <c r="U1298" i="6"/>
  <c r="U1299" i="6"/>
  <c r="U1300" i="6"/>
  <c r="U1301" i="6"/>
  <c r="U1302" i="6"/>
  <c r="U1303" i="6"/>
  <c r="U1304" i="6"/>
  <c r="U1305" i="6"/>
  <c r="U1306" i="6"/>
  <c r="U1307" i="6"/>
  <c r="U1308" i="6"/>
  <c r="U1309" i="6"/>
  <c r="U1310" i="6"/>
  <c r="U1311" i="6"/>
  <c r="U1312" i="6"/>
  <c r="U1313" i="6"/>
  <c r="U1314" i="6"/>
  <c r="U1315" i="6"/>
  <c r="U1316" i="6"/>
  <c r="U1317" i="6"/>
  <c r="U1318" i="6"/>
  <c r="U1319" i="6"/>
  <c r="U1320" i="6"/>
  <c r="U1321" i="6"/>
  <c r="U1322" i="6"/>
  <c r="U1323" i="6"/>
  <c r="U1324" i="6"/>
  <c r="U1325" i="6"/>
  <c r="U1326" i="6"/>
  <c r="U1327" i="6"/>
  <c r="U1328" i="6"/>
  <c r="U1329" i="6"/>
  <c r="U1330" i="6"/>
  <c r="U1331" i="6"/>
  <c r="U1332" i="6"/>
  <c r="U1333" i="6"/>
  <c r="U1334" i="6"/>
  <c r="U1335" i="6"/>
  <c r="U1336" i="6"/>
  <c r="U1337" i="6"/>
  <c r="U1338" i="6"/>
  <c r="U1339" i="6"/>
  <c r="U1340" i="6"/>
  <c r="U1341" i="6"/>
  <c r="U1342" i="6"/>
  <c r="U1343" i="6"/>
  <c r="U1344" i="6"/>
  <c r="U1345" i="6"/>
  <c r="U1346" i="6"/>
  <c r="U1347" i="6"/>
  <c r="U1348" i="6"/>
  <c r="U1349" i="6"/>
  <c r="U1350" i="6"/>
  <c r="U1351" i="6"/>
  <c r="U1352" i="6"/>
  <c r="U1353" i="6"/>
  <c r="U1354" i="6"/>
  <c r="U1355" i="6"/>
  <c r="U1356" i="6"/>
  <c r="U1357" i="6"/>
  <c r="U1358" i="6"/>
  <c r="U1359" i="6"/>
  <c r="U1360" i="6"/>
  <c r="U1361" i="6"/>
  <c r="U1362" i="6"/>
  <c r="U1363" i="6"/>
  <c r="U1364" i="6"/>
  <c r="U1365" i="6"/>
  <c r="U1366" i="6"/>
  <c r="U1367" i="6"/>
  <c r="U1368" i="6"/>
  <c r="U1369" i="6"/>
  <c r="U1370" i="6"/>
  <c r="U1371" i="6"/>
  <c r="U1372" i="6"/>
  <c r="U1373" i="6"/>
  <c r="U1374" i="6"/>
  <c r="U1375" i="6"/>
  <c r="U1376" i="6"/>
  <c r="U1377" i="6"/>
  <c r="U1378" i="6"/>
  <c r="U1379" i="6"/>
  <c r="U1380" i="6"/>
  <c r="U1381" i="6"/>
  <c r="U1382" i="6"/>
  <c r="U1383" i="6"/>
  <c r="U1384" i="6"/>
  <c r="U1385" i="6"/>
  <c r="U1386" i="6"/>
  <c r="U1387" i="6"/>
  <c r="U1388" i="6"/>
  <c r="U1389" i="6"/>
  <c r="U1390" i="6"/>
  <c r="U1391" i="6"/>
  <c r="U1392" i="6"/>
  <c r="U1393" i="6"/>
  <c r="U1394" i="6"/>
  <c r="U1395" i="6"/>
  <c r="U1396" i="6"/>
  <c r="U1397" i="6"/>
  <c r="U1398" i="6"/>
  <c r="U1399" i="6"/>
  <c r="U1400" i="6"/>
  <c r="U1401" i="6"/>
  <c r="U1402" i="6"/>
  <c r="U1403" i="6"/>
  <c r="U1404" i="6"/>
  <c r="U1405" i="6"/>
  <c r="U1406" i="6"/>
  <c r="U1407" i="6"/>
  <c r="U1408" i="6"/>
  <c r="U1409" i="6"/>
  <c r="U1410" i="6"/>
  <c r="U1411" i="6"/>
  <c r="U1412" i="6"/>
  <c r="U1413" i="6"/>
  <c r="U1414" i="6"/>
  <c r="U1415" i="6"/>
  <c r="U1416" i="6"/>
  <c r="U1417" i="6"/>
  <c r="U1418" i="6"/>
  <c r="U1419" i="6"/>
  <c r="U1420" i="6"/>
  <c r="U1421" i="6"/>
  <c r="U1422" i="6"/>
  <c r="U1423" i="6"/>
  <c r="U1424" i="6"/>
  <c r="U1425" i="6"/>
  <c r="U1426" i="6"/>
  <c r="U1427" i="6"/>
  <c r="U1428" i="6"/>
  <c r="U1429" i="6"/>
  <c r="U1430" i="6"/>
  <c r="U1431" i="6"/>
  <c r="U1432" i="6"/>
  <c r="U1433" i="6"/>
  <c r="U1434" i="6"/>
  <c r="U1435" i="6"/>
  <c r="U1436" i="6"/>
  <c r="U1437" i="6"/>
  <c r="U1438" i="6"/>
  <c r="U1439" i="6"/>
  <c r="U1440" i="6"/>
  <c r="U1441" i="6"/>
  <c r="U1442" i="6"/>
  <c r="U1443" i="6"/>
  <c r="U1444" i="6"/>
  <c r="U1445" i="6"/>
  <c r="U1446" i="6"/>
  <c r="U1447" i="6"/>
  <c r="U1448" i="6"/>
  <c r="U1449" i="6"/>
  <c r="U1450" i="6"/>
  <c r="U1451" i="6"/>
  <c r="U1452" i="6"/>
  <c r="U1453" i="6"/>
  <c r="U1454" i="6"/>
  <c r="U1455" i="6"/>
  <c r="U1456" i="6"/>
  <c r="U1457" i="6"/>
  <c r="U1458" i="6"/>
  <c r="U1459" i="6"/>
  <c r="U1460" i="6"/>
  <c r="U1461" i="6"/>
  <c r="U1462" i="6"/>
  <c r="U1463" i="6"/>
  <c r="U1464" i="6"/>
  <c r="U1465" i="6"/>
  <c r="U1466" i="6"/>
  <c r="U1467" i="6"/>
  <c r="U1468" i="6"/>
  <c r="U1469" i="6"/>
  <c r="U1470" i="6"/>
  <c r="U1471" i="6"/>
  <c r="U1472" i="6"/>
  <c r="U1473" i="6"/>
  <c r="U1474" i="6"/>
  <c r="U1475" i="6"/>
  <c r="U1476" i="6"/>
  <c r="U1477" i="6"/>
  <c r="U1478" i="6"/>
  <c r="U1479" i="6"/>
  <c r="U1480" i="6"/>
  <c r="U1481" i="6"/>
  <c r="U1482" i="6"/>
  <c r="U1483" i="6"/>
  <c r="U1484" i="6"/>
  <c r="U1485" i="6"/>
  <c r="U1486" i="6"/>
  <c r="U1487" i="6"/>
  <c r="U1488" i="6"/>
  <c r="U1489" i="6"/>
  <c r="U1490" i="6"/>
  <c r="U1491" i="6"/>
  <c r="U1492" i="6"/>
  <c r="U1493" i="6"/>
  <c r="U1494" i="6"/>
  <c r="U1495" i="6"/>
  <c r="U1496" i="6"/>
  <c r="U1497" i="6"/>
  <c r="U1498" i="6"/>
  <c r="U1499" i="6"/>
  <c r="U1500" i="6"/>
  <c r="U1501" i="6"/>
  <c r="U1502" i="6"/>
  <c r="U1503" i="6"/>
  <c r="U1504" i="6"/>
  <c r="U1505" i="6"/>
  <c r="U1506" i="6"/>
  <c r="U1507" i="6"/>
  <c r="U1508" i="6"/>
  <c r="U1509" i="6"/>
  <c r="U1510" i="6"/>
  <c r="U1511" i="6"/>
  <c r="U1512" i="6"/>
  <c r="U1513" i="6"/>
  <c r="U1514" i="6"/>
  <c r="U1515" i="6"/>
  <c r="U1516" i="6"/>
  <c r="U1517" i="6"/>
  <c r="U1518" i="6"/>
  <c r="U1519" i="6"/>
  <c r="U1520" i="6"/>
  <c r="U1521" i="6"/>
  <c r="U1522" i="6"/>
  <c r="U1523" i="6"/>
  <c r="U1524" i="6"/>
  <c r="U1525" i="6"/>
  <c r="U1526" i="6"/>
  <c r="U1527" i="6"/>
  <c r="U1528" i="6"/>
  <c r="U1529" i="6"/>
  <c r="U1530" i="6"/>
  <c r="U1531" i="6"/>
  <c r="U1532" i="6"/>
  <c r="U1533" i="6"/>
  <c r="U1534" i="6"/>
  <c r="U1535" i="6"/>
  <c r="U1536" i="6"/>
  <c r="U1537" i="6"/>
  <c r="U1538" i="6"/>
  <c r="U1539" i="6"/>
  <c r="U1540" i="6"/>
  <c r="U1541" i="6"/>
  <c r="U1542" i="6"/>
  <c r="U1543" i="6"/>
  <c r="U1544" i="6"/>
  <c r="U1545" i="6"/>
  <c r="U1546" i="6"/>
  <c r="U1547" i="6"/>
  <c r="U1548" i="6"/>
  <c r="U1549" i="6"/>
  <c r="U1550" i="6"/>
  <c r="U1551" i="6"/>
  <c r="U1552" i="6"/>
  <c r="U1553" i="6"/>
  <c r="U1554" i="6"/>
  <c r="U1555" i="6"/>
  <c r="U1556" i="6"/>
  <c r="U1557" i="6"/>
  <c r="U1558" i="6"/>
  <c r="U1559" i="6"/>
  <c r="U1560" i="6"/>
  <c r="U1561" i="6"/>
  <c r="U1562" i="6"/>
  <c r="U1563" i="6"/>
  <c r="U1564" i="6"/>
  <c r="U1565" i="6"/>
  <c r="U1566" i="6"/>
  <c r="U1567" i="6"/>
  <c r="U1568" i="6"/>
  <c r="U1569" i="6"/>
  <c r="U1570" i="6"/>
  <c r="U1571" i="6"/>
  <c r="U1572" i="6"/>
  <c r="U1573" i="6"/>
  <c r="U1574" i="6"/>
  <c r="U1575" i="6"/>
  <c r="U1576" i="6"/>
  <c r="U1577" i="6"/>
  <c r="U1578" i="6"/>
  <c r="U1579" i="6"/>
  <c r="U1580" i="6"/>
  <c r="U1581" i="6"/>
  <c r="U1582" i="6"/>
  <c r="U1583" i="6"/>
  <c r="U1584" i="6"/>
  <c r="U1585" i="6"/>
  <c r="U1586" i="6"/>
  <c r="U1587" i="6"/>
  <c r="U1588" i="6"/>
  <c r="U1589" i="6"/>
  <c r="U1590" i="6"/>
  <c r="U1591" i="6"/>
  <c r="U1592" i="6"/>
  <c r="U1593" i="6"/>
  <c r="U1594" i="6"/>
  <c r="U1595" i="6"/>
  <c r="U1596" i="6"/>
  <c r="U1597" i="6"/>
  <c r="U1598" i="6"/>
  <c r="U1599" i="6"/>
  <c r="U1600" i="6"/>
  <c r="U1601" i="6"/>
  <c r="U1602" i="6"/>
  <c r="U1603" i="6"/>
  <c r="U1604" i="6"/>
  <c r="U1605" i="6"/>
  <c r="U1606" i="6"/>
  <c r="U1607" i="6"/>
  <c r="U1608" i="6"/>
  <c r="U1609" i="6"/>
  <c r="U1610" i="6"/>
  <c r="U1611" i="6"/>
  <c r="U1612" i="6"/>
  <c r="U1613" i="6"/>
  <c r="U1614" i="6"/>
  <c r="U1615" i="6"/>
  <c r="U1616" i="6"/>
  <c r="U1617" i="6"/>
  <c r="U1618" i="6"/>
  <c r="U1619" i="6"/>
  <c r="U1620" i="6"/>
  <c r="U1621" i="6"/>
  <c r="U1622" i="6"/>
  <c r="U1623" i="6"/>
  <c r="U1624" i="6"/>
  <c r="U1625" i="6"/>
  <c r="U1626" i="6"/>
  <c r="U1627" i="6"/>
  <c r="U1628" i="6"/>
  <c r="U1629" i="6"/>
  <c r="U1630" i="6"/>
  <c r="U1631" i="6"/>
  <c r="U1632" i="6"/>
  <c r="U1633" i="6"/>
  <c r="U1634" i="6"/>
  <c r="U1635" i="6"/>
  <c r="U1636" i="6"/>
  <c r="U1637" i="6"/>
  <c r="U1638" i="6"/>
  <c r="U1639" i="6"/>
  <c r="U1640" i="6"/>
  <c r="U1641" i="6"/>
  <c r="U1642" i="6"/>
  <c r="U1643" i="6"/>
  <c r="U1644" i="6"/>
  <c r="U1645" i="6"/>
  <c r="U1646" i="6"/>
  <c r="U1647" i="6"/>
  <c r="U1648" i="6"/>
  <c r="U1649" i="6"/>
  <c r="U1650" i="6"/>
  <c r="U1651" i="6"/>
  <c r="U1652" i="6"/>
  <c r="U1653" i="6"/>
  <c r="U1654" i="6"/>
  <c r="U1655" i="6"/>
  <c r="U1656" i="6"/>
  <c r="U1657" i="6"/>
  <c r="U1658" i="6"/>
  <c r="U1659" i="6"/>
  <c r="U1660" i="6"/>
  <c r="U1661" i="6"/>
  <c r="U1662" i="6"/>
  <c r="U1663" i="6"/>
  <c r="U1664" i="6"/>
  <c r="U1665" i="6"/>
  <c r="U1666" i="6"/>
  <c r="U1667" i="6"/>
  <c r="U1668" i="6"/>
  <c r="U1669" i="6"/>
  <c r="U1670" i="6"/>
  <c r="U1671" i="6"/>
  <c r="U1672" i="6"/>
  <c r="U1673" i="6"/>
  <c r="U1674" i="6"/>
  <c r="U1675" i="6"/>
  <c r="U1676" i="6"/>
  <c r="U1677" i="6"/>
  <c r="U1678" i="6"/>
  <c r="U1679" i="6"/>
  <c r="U1680" i="6"/>
  <c r="U1681" i="6"/>
  <c r="U1682" i="6"/>
  <c r="U1683" i="6"/>
  <c r="U1684" i="6"/>
  <c r="U1685" i="6"/>
  <c r="U1686" i="6"/>
  <c r="U1687" i="6"/>
  <c r="U1688" i="6"/>
  <c r="U1689" i="6"/>
  <c r="U1690" i="6"/>
  <c r="U1691" i="6"/>
  <c r="U1692" i="6"/>
  <c r="U1693" i="6"/>
  <c r="U1694" i="6"/>
  <c r="U1695" i="6"/>
  <c r="U1696" i="6"/>
  <c r="U1697" i="6"/>
  <c r="U1698" i="6"/>
  <c r="U1699" i="6"/>
  <c r="U1700" i="6"/>
  <c r="U1701" i="6"/>
  <c r="U1702" i="6"/>
  <c r="U1703" i="6"/>
  <c r="U1704" i="6"/>
  <c r="U1705" i="6"/>
  <c r="U1706" i="6"/>
  <c r="U1707" i="6"/>
  <c r="U1708" i="6"/>
  <c r="U1709" i="6"/>
  <c r="U1710" i="6"/>
  <c r="U1711" i="6"/>
  <c r="U1712" i="6"/>
  <c r="U1713" i="6"/>
  <c r="U1714" i="6"/>
  <c r="U1715" i="6"/>
  <c r="U1716" i="6"/>
  <c r="U1717" i="6"/>
  <c r="U1718" i="6"/>
  <c r="U1719" i="6"/>
  <c r="U1720" i="6"/>
  <c r="U1721" i="6"/>
  <c r="U1722" i="6"/>
  <c r="U1723" i="6"/>
  <c r="U1724" i="6"/>
  <c r="U1725" i="6"/>
  <c r="U1726" i="6"/>
  <c r="U1727" i="6"/>
  <c r="U1728" i="6"/>
  <c r="U1729" i="6"/>
  <c r="U1730" i="6"/>
  <c r="U1731" i="6"/>
  <c r="U1732" i="6"/>
  <c r="U1733" i="6"/>
  <c r="U1734" i="6"/>
  <c r="U1735" i="6"/>
  <c r="U1736" i="6"/>
  <c r="U1737" i="6"/>
  <c r="U1738" i="6"/>
  <c r="U1739" i="6"/>
  <c r="U1740" i="6"/>
  <c r="U1741" i="6"/>
  <c r="U1742" i="6"/>
  <c r="U1743" i="6"/>
  <c r="U1744" i="6"/>
  <c r="U1745" i="6"/>
  <c r="U1746" i="6"/>
  <c r="U1747" i="6"/>
  <c r="U1748" i="6"/>
  <c r="U1749" i="6"/>
  <c r="U1750" i="6"/>
  <c r="U1751" i="6"/>
  <c r="U1752" i="6"/>
  <c r="U1753" i="6"/>
  <c r="U1754" i="6"/>
  <c r="U1755" i="6"/>
  <c r="U1756" i="6"/>
  <c r="U1757" i="6"/>
  <c r="U1758" i="6"/>
  <c r="U1759" i="6"/>
  <c r="U1760" i="6"/>
  <c r="U1761" i="6"/>
  <c r="U1762" i="6"/>
  <c r="U1763" i="6"/>
  <c r="U1764" i="6"/>
  <c r="U1765" i="6"/>
  <c r="U1766" i="6"/>
  <c r="U1767" i="6"/>
  <c r="U1768" i="6"/>
  <c r="U1769" i="6"/>
  <c r="U1770" i="6"/>
  <c r="U1771" i="6"/>
  <c r="U1772" i="6"/>
  <c r="U1773" i="6"/>
  <c r="U1774" i="6"/>
  <c r="U1775" i="6"/>
  <c r="U1776" i="6"/>
  <c r="U1777" i="6"/>
  <c r="U1778" i="6"/>
  <c r="U1779" i="6"/>
  <c r="U1780" i="6"/>
  <c r="U1781" i="6"/>
  <c r="U1782" i="6"/>
  <c r="U1783" i="6"/>
  <c r="U1784" i="6"/>
  <c r="U1785" i="6"/>
  <c r="U1786" i="6"/>
  <c r="U1787" i="6"/>
  <c r="U1788" i="6"/>
  <c r="U1789" i="6"/>
  <c r="U1790" i="6"/>
  <c r="U1791" i="6"/>
  <c r="U1792" i="6"/>
  <c r="U1793" i="6"/>
  <c r="U1794" i="6"/>
  <c r="U1795" i="6"/>
  <c r="U1796" i="6"/>
  <c r="U1797" i="6"/>
  <c r="U1798" i="6"/>
  <c r="U1799" i="6"/>
  <c r="U1800" i="6"/>
  <c r="U1801" i="6"/>
  <c r="U1802" i="6"/>
  <c r="U1803" i="6"/>
  <c r="U1804" i="6"/>
  <c r="U1805" i="6"/>
  <c r="U1806" i="6"/>
  <c r="U1807" i="6"/>
  <c r="U1808" i="6"/>
  <c r="U1809" i="6"/>
  <c r="U1810" i="6"/>
  <c r="U1811" i="6"/>
  <c r="U1812" i="6"/>
  <c r="U1813" i="6"/>
  <c r="U1814" i="6"/>
  <c r="U1815" i="6"/>
  <c r="U1816" i="6"/>
  <c r="U1817" i="6"/>
  <c r="U1818" i="6"/>
  <c r="U1819" i="6"/>
  <c r="U1820" i="6"/>
  <c r="U1821" i="6"/>
  <c r="U1822" i="6"/>
  <c r="U1823" i="6"/>
  <c r="U1824" i="6"/>
  <c r="U1825" i="6"/>
  <c r="U1826" i="6"/>
  <c r="U1827" i="6"/>
  <c r="U1828" i="6"/>
  <c r="U1829" i="6"/>
  <c r="U1830" i="6"/>
  <c r="U1831" i="6"/>
  <c r="U1832" i="6"/>
  <c r="U1833" i="6"/>
  <c r="U1834" i="6"/>
  <c r="U1835" i="6"/>
  <c r="U1836" i="6"/>
  <c r="U1837" i="6"/>
  <c r="U1838" i="6"/>
  <c r="U1839" i="6"/>
  <c r="U1840" i="6"/>
  <c r="U1841" i="6"/>
  <c r="U1842" i="6"/>
  <c r="U1843" i="6"/>
  <c r="U1844" i="6"/>
  <c r="U1845" i="6"/>
  <c r="U1846" i="6"/>
  <c r="U1847" i="6"/>
  <c r="U1848" i="6"/>
  <c r="U1849" i="6"/>
  <c r="U1850" i="6"/>
  <c r="U1851" i="6"/>
  <c r="U1852" i="6"/>
  <c r="U1853" i="6"/>
  <c r="U1854" i="6"/>
  <c r="U1855" i="6"/>
  <c r="U1856" i="6"/>
  <c r="U1857" i="6"/>
  <c r="U1858" i="6"/>
  <c r="U1859" i="6"/>
  <c r="U1860" i="6"/>
  <c r="U1861" i="6"/>
  <c r="U1862" i="6"/>
  <c r="U1863" i="6"/>
  <c r="U1864" i="6"/>
  <c r="U1865" i="6"/>
  <c r="U1866" i="6"/>
  <c r="U1867" i="6"/>
  <c r="U1868" i="6"/>
  <c r="U1869" i="6"/>
  <c r="U1870" i="6"/>
  <c r="U1871" i="6"/>
  <c r="U1872" i="6"/>
  <c r="U1873" i="6"/>
  <c r="U1874" i="6"/>
  <c r="U1875" i="6"/>
  <c r="U1876" i="6"/>
  <c r="U1877" i="6"/>
  <c r="U1878" i="6"/>
  <c r="U1879" i="6"/>
  <c r="U1880" i="6"/>
  <c r="U1881" i="6"/>
  <c r="U1882" i="6"/>
  <c r="U1883" i="6"/>
  <c r="U1884" i="6"/>
  <c r="U1885" i="6"/>
  <c r="U1886" i="6"/>
  <c r="U1887" i="6"/>
  <c r="U1888" i="6"/>
  <c r="U1889" i="6"/>
  <c r="U1890" i="6"/>
  <c r="U1891" i="6"/>
  <c r="U1892" i="6"/>
  <c r="U1893" i="6"/>
  <c r="U1894" i="6"/>
  <c r="U1895" i="6"/>
  <c r="U1896" i="6"/>
  <c r="U1897" i="6"/>
  <c r="U1898" i="6"/>
  <c r="U1899" i="6"/>
  <c r="U1900" i="6"/>
  <c r="U1901" i="6"/>
  <c r="U1902" i="6"/>
  <c r="U1903" i="6"/>
  <c r="U1904" i="6"/>
  <c r="U1905" i="6"/>
  <c r="U1906" i="6"/>
  <c r="U1907" i="6"/>
  <c r="U1908" i="6"/>
  <c r="U1909" i="6"/>
  <c r="U1910" i="6"/>
  <c r="U1911" i="6"/>
  <c r="U1912" i="6"/>
  <c r="U1913" i="6"/>
  <c r="U1914" i="6"/>
  <c r="U1915" i="6"/>
  <c r="U1916" i="6"/>
  <c r="U1917" i="6"/>
  <c r="U1918" i="6"/>
  <c r="U1919" i="6"/>
  <c r="U1920" i="6"/>
  <c r="U1921" i="6"/>
  <c r="U1922" i="6"/>
  <c r="U1923" i="6"/>
  <c r="U1924" i="6"/>
  <c r="U1925" i="6"/>
  <c r="U1926" i="6"/>
  <c r="U1927" i="6"/>
  <c r="U1928" i="6"/>
  <c r="U1929" i="6"/>
  <c r="U1930" i="6"/>
  <c r="U1931" i="6"/>
  <c r="U1932" i="6"/>
  <c r="U1933" i="6"/>
  <c r="U1934" i="6"/>
  <c r="U1935" i="6"/>
  <c r="U1936" i="6"/>
  <c r="U1937" i="6"/>
  <c r="U1938" i="6"/>
  <c r="U1939" i="6"/>
  <c r="U1940" i="6"/>
  <c r="U1941" i="6"/>
  <c r="U1942" i="6"/>
  <c r="U1943" i="6"/>
  <c r="U1944" i="6"/>
  <c r="U1945" i="6"/>
  <c r="U1946" i="6"/>
  <c r="U1947" i="6"/>
  <c r="U1948" i="6"/>
  <c r="U1949" i="6"/>
  <c r="U1950" i="6"/>
  <c r="U1951" i="6"/>
  <c r="U1952" i="6"/>
  <c r="U1953" i="6"/>
  <c r="U1954" i="6"/>
  <c r="U1955" i="6"/>
  <c r="U1956" i="6"/>
  <c r="U1957" i="6"/>
  <c r="U1958" i="6"/>
  <c r="U1959" i="6"/>
  <c r="U1960" i="6"/>
  <c r="U1961" i="6"/>
  <c r="U1962" i="6"/>
  <c r="U1963" i="6"/>
  <c r="U1964" i="6"/>
  <c r="U1965" i="6"/>
  <c r="U1966" i="6"/>
  <c r="U1967" i="6"/>
  <c r="U1968" i="6"/>
  <c r="U1969" i="6"/>
  <c r="U1970" i="6"/>
  <c r="U1971" i="6"/>
  <c r="U1972" i="6"/>
  <c r="U1973" i="6"/>
  <c r="U1974" i="6"/>
  <c r="U1975" i="6"/>
  <c r="U1976" i="6"/>
  <c r="U1977" i="6"/>
  <c r="U1978" i="6"/>
  <c r="U1979" i="6"/>
  <c r="U1980" i="6"/>
  <c r="U1981" i="6"/>
  <c r="U1982" i="6"/>
  <c r="U1983" i="6"/>
  <c r="U1984" i="6"/>
  <c r="U1985" i="6"/>
  <c r="U1986" i="6"/>
  <c r="U1987" i="6"/>
  <c r="U1988" i="6"/>
  <c r="U1989" i="6"/>
  <c r="U1990" i="6"/>
  <c r="U1991" i="6"/>
  <c r="U1992" i="6"/>
  <c r="U1993" i="6"/>
  <c r="U1994" i="6"/>
  <c r="U1995" i="6"/>
  <c r="U1996" i="6"/>
  <c r="U1997" i="6"/>
  <c r="U1998" i="6"/>
  <c r="U1999" i="6"/>
  <c r="U2000" i="6"/>
  <c r="U2001" i="6"/>
  <c r="U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T1375" i="6"/>
  <c r="T1376" i="6"/>
  <c r="T1377" i="6"/>
  <c r="T1378" i="6"/>
  <c r="T1379" i="6"/>
  <c r="T1380" i="6"/>
  <c r="T1381" i="6"/>
  <c r="T1382" i="6"/>
  <c r="T1383" i="6"/>
  <c r="T1384" i="6"/>
  <c r="T1385" i="6"/>
  <c r="T1386" i="6"/>
  <c r="T1387" i="6"/>
  <c r="T1388" i="6"/>
  <c r="T1389" i="6"/>
  <c r="T1390" i="6"/>
  <c r="T1391" i="6"/>
  <c r="T1392" i="6"/>
  <c r="T1393" i="6"/>
  <c r="T1394" i="6"/>
  <c r="T1395" i="6"/>
  <c r="T1396" i="6"/>
  <c r="T1397" i="6"/>
  <c r="T1398" i="6"/>
  <c r="T1399" i="6"/>
  <c r="T1400" i="6"/>
  <c r="T1401" i="6"/>
  <c r="T1402" i="6"/>
  <c r="T1403" i="6"/>
  <c r="T1404" i="6"/>
  <c r="T1405" i="6"/>
  <c r="T1406" i="6"/>
  <c r="T1407" i="6"/>
  <c r="T1408" i="6"/>
  <c r="T1409" i="6"/>
  <c r="T1410" i="6"/>
  <c r="T1411" i="6"/>
  <c r="T1412" i="6"/>
  <c r="T1413" i="6"/>
  <c r="T1414" i="6"/>
  <c r="T1415" i="6"/>
  <c r="T1416" i="6"/>
  <c r="T1417" i="6"/>
  <c r="T1418" i="6"/>
  <c r="T1419" i="6"/>
  <c r="T1420" i="6"/>
  <c r="T1421" i="6"/>
  <c r="T1422" i="6"/>
  <c r="T1423" i="6"/>
  <c r="T1424" i="6"/>
  <c r="T1425" i="6"/>
  <c r="T1426" i="6"/>
  <c r="T1427" i="6"/>
  <c r="T1428" i="6"/>
  <c r="T1429" i="6"/>
  <c r="T1430" i="6"/>
  <c r="T1431" i="6"/>
  <c r="T1432" i="6"/>
  <c r="T1433" i="6"/>
  <c r="T1434" i="6"/>
  <c r="T1435" i="6"/>
  <c r="T1436" i="6"/>
  <c r="T1437" i="6"/>
  <c r="T1438" i="6"/>
  <c r="T1439" i="6"/>
  <c r="T1440" i="6"/>
  <c r="T1441" i="6"/>
  <c r="T1442" i="6"/>
  <c r="T1443" i="6"/>
  <c r="T1444" i="6"/>
  <c r="T1445" i="6"/>
  <c r="T1446" i="6"/>
  <c r="T1447" i="6"/>
  <c r="T1448" i="6"/>
  <c r="T1449" i="6"/>
  <c r="T1450" i="6"/>
  <c r="T1451" i="6"/>
  <c r="T1452" i="6"/>
  <c r="T1453" i="6"/>
  <c r="T1454" i="6"/>
  <c r="T1455" i="6"/>
  <c r="T1456" i="6"/>
  <c r="T1457" i="6"/>
  <c r="T1458" i="6"/>
  <c r="T1459" i="6"/>
  <c r="T1460" i="6"/>
  <c r="T1461" i="6"/>
  <c r="T1462" i="6"/>
  <c r="T1463" i="6"/>
  <c r="T1464" i="6"/>
  <c r="T1465" i="6"/>
  <c r="T1466" i="6"/>
  <c r="T1467" i="6"/>
  <c r="T1468" i="6"/>
  <c r="T1469" i="6"/>
  <c r="T1470" i="6"/>
  <c r="T1471" i="6"/>
  <c r="T1472" i="6"/>
  <c r="T1473" i="6"/>
  <c r="T1474" i="6"/>
  <c r="T1475" i="6"/>
  <c r="T1476" i="6"/>
  <c r="T1477" i="6"/>
  <c r="T1478" i="6"/>
  <c r="T1479" i="6"/>
  <c r="T1480" i="6"/>
  <c r="T1481" i="6"/>
  <c r="T1482" i="6"/>
  <c r="T1483" i="6"/>
  <c r="T1484" i="6"/>
  <c r="T1485" i="6"/>
  <c r="T1486" i="6"/>
  <c r="T1487" i="6"/>
  <c r="T1488" i="6"/>
  <c r="T1489" i="6"/>
  <c r="T1490" i="6"/>
  <c r="T1491" i="6"/>
  <c r="T1492" i="6"/>
  <c r="T1493" i="6"/>
  <c r="T1494" i="6"/>
  <c r="T1495" i="6"/>
  <c r="T1496" i="6"/>
  <c r="T1497" i="6"/>
  <c r="T1498" i="6"/>
  <c r="T1499" i="6"/>
  <c r="T1500" i="6"/>
  <c r="T1501" i="6"/>
  <c r="T1502" i="6"/>
  <c r="T1503" i="6"/>
  <c r="T1504" i="6"/>
  <c r="T1505" i="6"/>
  <c r="T1506" i="6"/>
  <c r="T1507" i="6"/>
  <c r="T1508" i="6"/>
  <c r="T1509" i="6"/>
  <c r="T1510" i="6"/>
  <c r="T1511" i="6"/>
  <c r="T1512" i="6"/>
  <c r="T1513" i="6"/>
  <c r="T1514" i="6"/>
  <c r="T1515" i="6"/>
  <c r="T1516" i="6"/>
  <c r="T1517" i="6"/>
  <c r="T1518" i="6"/>
  <c r="T1519" i="6"/>
  <c r="T1520" i="6"/>
  <c r="T1521" i="6"/>
  <c r="T1522" i="6"/>
  <c r="T1523" i="6"/>
  <c r="T1524" i="6"/>
  <c r="T1525" i="6"/>
  <c r="T1526" i="6"/>
  <c r="T1527" i="6"/>
  <c r="T1528" i="6"/>
  <c r="T1529" i="6"/>
  <c r="T1530" i="6"/>
  <c r="T1531" i="6"/>
  <c r="T1532" i="6"/>
  <c r="T1533" i="6"/>
  <c r="T1534" i="6"/>
  <c r="T1535" i="6"/>
  <c r="T1536" i="6"/>
  <c r="T1537" i="6"/>
  <c r="T1538" i="6"/>
  <c r="T1539" i="6"/>
  <c r="T1540" i="6"/>
  <c r="T1541" i="6"/>
  <c r="T1542" i="6"/>
  <c r="T1543" i="6"/>
  <c r="T1544" i="6"/>
  <c r="T1545" i="6"/>
  <c r="T1546" i="6"/>
  <c r="T1547" i="6"/>
  <c r="T1548" i="6"/>
  <c r="T1549" i="6"/>
  <c r="T1550" i="6"/>
  <c r="T1551" i="6"/>
  <c r="T1552" i="6"/>
  <c r="T1553" i="6"/>
  <c r="T1554" i="6"/>
  <c r="T1555" i="6"/>
  <c r="T1556" i="6"/>
  <c r="T1557" i="6"/>
  <c r="T1558" i="6"/>
  <c r="T1559" i="6"/>
  <c r="T1560" i="6"/>
  <c r="T1561" i="6"/>
  <c r="T1562" i="6"/>
  <c r="T1563" i="6"/>
  <c r="T1564" i="6"/>
  <c r="T1565" i="6"/>
  <c r="T1566" i="6"/>
  <c r="T1567" i="6"/>
  <c r="T1568" i="6"/>
  <c r="T1569" i="6"/>
  <c r="T1570" i="6"/>
  <c r="T1571" i="6"/>
  <c r="T1572" i="6"/>
  <c r="T1573" i="6"/>
  <c r="T1574" i="6"/>
  <c r="T1575" i="6"/>
  <c r="T1576" i="6"/>
  <c r="T1577" i="6"/>
  <c r="T1578" i="6"/>
  <c r="T1579" i="6"/>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T1610" i="6"/>
  <c r="T1611" i="6"/>
  <c r="T1612" i="6"/>
  <c r="T1613" i="6"/>
  <c r="T1614" i="6"/>
  <c r="T1615" i="6"/>
  <c r="T1616" i="6"/>
  <c r="T1617" i="6"/>
  <c r="T1618" i="6"/>
  <c r="T1619" i="6"/>
  <c r="T1620" i="6"/>
  <c r="T1621" i="6"/>
  <c r="T1622" i="6"/>
  <c r="T1623" i="6"/>
  <c r="T1624" i="6"/>
  <c r="T1625" i="6"/>
  <c r="T1626" i="6"/>
  <c r="T1627" i="6"/>
  <c r="T1628" i="6"/>
  <c r="T1629" i="6"/>
  <c r="T1630" i="6"/>
  <c r="T1631" i="6"/>
  <c r="T1632" i="6"/>
  <c r="T1633" i="6"/>
  <c r="T1634" i="6"/>
  <c r="T1635" i="6"/>
  <c r="T1636" i="6"/>
  <c r="T1637" i="6"/>
  <c r="T1638" i="6"/>
  <c r="T1639" i="6"/>
  <c r="T1640" i="6"/>
  <c r="T1641" i="6"/>
  <c r="T1642" i="6"/>
  <c r="T1643" i="6"/>
  <c r="T1644" i="6"/>
  <c r="T1645" i="6"/>
  <c r="T1646" i="6"/>
  <c r="T1647" i="6"/>
  <c r="T1648" i="6"/>
  <c r="T1649" i="6"/>
  <c r="T1650" i="6"/>
  <c r="T1651" i="6"/>
  <c r="T1652" i="6"/>
  <c r="T1653" i="6"/>
  <c r="T1654" i="6"/>
  <c r="T1655" i="6"/>
  <c r="T1656" i="6"/>
  <c r="T1657" i="6"/>
  <c r="T1658" i="6"/>
  <c r="T1659" i="6"/>
  <c r="T1660" i="6"/>
  <c r="T1661" i="6"/>
  <c r="T1662" i="6"/>
  <c r="T1663" i="6"/>
  <c r="T1664" i="6"/>
  <c r="T1665" i="6"/>
  <c r="T1666" i="6"/>
  <c r="T1667" i="6"/>
  <c r="T1668" i="6"/>
  <c r="T1669" i="6"/>
  <c r="T1670" i="6"/>
  <c r="T1671" i="6"/>
  <c r="T1672" i="6"/>
  <c r="T1673" i="6"/>
  <c r="T1674" i="6"/>
  <c r="T1675" i="6"/>
  <c r="T1676" i="6"/>
  <c r="T1677" i="6"/>
  <c r="T1678" i="6"/>
  <c r="T1679" i="6"/>
  <c r="T1680" i="6"/>
  <c r="T1681" i="6"/>
  <c r="T1682" i="6"/>
  <c r="T1683" i="6"/>
  <c r="T1684" i="6"/>
  <c r="T1685" i="6"/>
  <c r="T1686" i="6"/>
  <c r="T1687" i="6"/>
  <c r="T1688" i="6"/>
  <c r="T1689" i="6"/>
  <c r="T1690" i="6"/>
  <c r="T1691" i="6"/>
  <c r="T1692" i="6"/>
  <c r="T1693" i="6"/>
  <c r="T1694" i="6"/>
  <c r="T1695" i="6"/>
  <c r="T1696" i="6"/>
  <c r="T1697" i="6"/>
  <c r="T1698" i="6"/>
  <c r="T1699" i="6"/>
  <c r="T1700" i="6"/>
  <c r="T1701" i="6"/>
  <c r="T1702" i="6"/>
  <c r="T1703" i="6"/>
  <c r="T1704" i="6"/>
  <c r="T1705" i="6"/>
  <c r="T1706" i="6"/>
  <c r="T1707" i="6"/>
  <c r="T1708" i="6"/>
  <c r="T1709" i="6"/>
  <c r="T1710" i="6"/>
  <c r="T1711" i="6"/>
  <c r="T1712" i="6"/>
  <c r="T1713" i="6"/>
  <c r="T1714" i="6"/>
  <c r="T1715" i="6"/>
  <c r="T1716" i="6"/>
  <c r="T1717" i="6"/>
  <c r="T1718" i="6"/>
  <c r="T1719" i="6"/>
  <c r="T1720" i="6"/>
  <c r="T1721" i="6"/>
  <c r="T1722" i="6"/>
  <c r="T1723" i="6"/>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T1925" i="6"/>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T1951" i="6"/>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3" i="6"/>
  <c r="S4" i="6"/>
  <c r="S5" i="6"/>
  <c r="S6" i="6"/>
  <c r="S7" i="6"/>
  <c r="S8" i="6"/>
  <c r="S9" i="6"/>
  <c r="S10" i="6"/>
  <c r="S11" i="6"/>
  <c r="S12" i="6"/>
  <c r="S13" i="6"/>
  <c r="S14" i="6"/>
  <c r="S15" i="6"/>
  <c r="S16" i="6"/>
  <c r="S17" i="6"/>
  <c r="S18" i="6"/>
  <c r="S19" i="6"/>
  <c r="S20" i="6"/>
  <c r="S21" i="6"/>
  <c r="S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R2"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 i="6"/>
  <c r="L3" i="6"/>
  <c r="M3" i="6" s="1" a="1"/>
  <c r="M3" i="6" s="1"/>
  <c r="L4" i="6"/>
  <c r="M4" i="6" s="1" a="1"/>
  <c r="M4" i="6" s="1"/>
  <c r="L5" i="6"/>
  <c r="M5" i="6" s="1" a="1"/>
  <c r="M5" i="6" s="1"/>
  <c r="L6" i="6"/>
  <c r="M6" i="6" s="1" a="1"/>
  <c r="M6" i="6" s="1"/>
  <c r="L7" i="6"/>
  <c r="M7" i="6" s="1" a="1"/>
  <c r="M7" i="6" s="1"/>
  <c r="L8" i="6"/>
  <c r="M8" i="6" s="1" a="1"/>
  <c r="M8" i="6" s="1"/>
  <c r="L9" i="6"/>
  <c r="M9" i="6" s="1" a="1"/>
  <c r="M9" i="6" s="1"/>
  <c r="L10" i="6"/>
  <c r="M10" i="6" s="1" a="1"/>
  <c r="M10" i="6" s="1"/>
  <c r="L11" i="6"/>
  <c r="M11" i="6" s="1" a="1"/>
  <c r="M11" i="6" s="1"/>
  <c r="L12" i="6"/>
  <c r="M12" i="6" s="1" a="1"/>
  <c r="M12" i="6" s="1"/>
  <c r="L13" i="6"/>
  <c r="M13" i="6" s="1" a="1"/>
  <c r="M13" i="6" s="1"/>
  <c r="L14" i="6"/>
  <c r="M14" i="6" s="1" a="1"/>
  <c r="M14" i="6" s="1"/>
  <c r="L15" i="6"/>
  <c r="M15" i="6" s="1" a="1"/>
  <c r="M15" i="6" s="1"/>
  <c r="L16" i="6"/>
  <c r="M16" i="6" s="1" a="1"/>
  <c r="M16" i="6" s="1"/>
  <c r="L17" i="6"/>
  <c r="M17" i="6" s="1" a="1"/>
  <c r="M17" i="6" s="1"/>
  <c r="L18" i="6"/>
  <c r="M18" i="6" s="1" a="1"/>
  <c r="M18" i="6" s="1"/>
  <c r="L19" i="6"/>
  <c r="M19" i="6" s="1" a="1"/>
  <c r="M19" i="6" s="1"/>
  <c r="L20" i="6"/>
  <c r="M20" i="6" s="1" a="1"/>
  <c r="M20" i="6" s="1"/>
  <c r="L21" i="6"/>
  <c r="M21" i="6" s="1" a="1"/>
  <c r="M21" i="6" s="1"/>
  <c r="L22" i="6"/>
  <c r="M22" i="6" s="1" a="1"/>
  <c r="M22" i="6" s="1"/>
  <c r="L23" i="6"/>
  <c r="M23" i="6" s="1" a="1"/>
  <c r="M23" i="6" s="1"/>
  <c r="L24" i="6"/>
  <c r="M24" i="6" s="1" a="1"/>
  <c r="M24" i="6" s="1"/>
  <c r="L25" i="6"/>
  <c r="M25" i="6" s="1" a="1"/>
  <c r="M25" i="6" s="1"/>
  <c r="L26" i="6"/>
  <c r="M26" i="6" s="1" a="1"/>
  <c r="M26" i="6" s="1"/>
  <c r="L27" i="6"/>
  <c r="M27" i="6" s="1" a="1"/>
  <c r="M27" i="6" s="1"/>
  <c r="L28" i="6"/>
  <c r="M28" i="6" s="1" a="1"/>
  <c r="M28" i="6" s="1"/>
  <c r="L29" i="6"/>
  <c r="M29" i="6" s="1" a="1"/>
  <c r="M29" i="6" s="1"/>
  <c r="L30" i="6"/>
  <c r="M30" i="6" s="1" a="1"/>
  <c r="M30" i="6" s="1"/>
  <c r="L31" i="6"/>
  <c r="M31" i="6" s="1" a="1"/>
  <c r="M31" i="6" s="1"/>
  <c r="L32" i="6"/>
  <c r="M32" i="6" s="1" a="1"/>
  <c r="M32" i="6" s="1"/>
  <c r="L33" i="6"/>
  <c r="M33" i="6" s="1" a="1"/>
  <c r="M33" i="6" s="1"/>
  <c r="L34" i="6"/>
  <c r="M34" i="6" s="1" a="1"/>
  <c r="M34" i="6" s="1"/>
  <c r="L35" i="6"/>
  <c r="M35" i="6" s="1" a="1"/>
  <c r="M35" i="6" s="1"/>
  <c r="L36" i="6"/>
  <c r="M36" i="6" s="1" a="1"/>
  <c r="M36" i="6" s="1"/>
  <c r="L37" i="6"/>
  <c r="M37" i="6" s="1" a="1"/>
  <c r="M37" i="6" s="1"/>
  <c r="L38" i="6"/>
  <c r="M38" i="6" s="1" a="1"/>
  <c r="M38" i="6" s="1"/>
  <c r="L39" i="6"/>
  <c r="M39" i="6" s="1" a="1"/>
  <c r="M39" i="6" s="1"/>
  <c r="L40" i="6"/>
  <c r="M40" i="6" s="1" a="1"/>
  <c r="M40" i="6" s="1"/>
  <c r="L41" i="6"/>
  <c r="M41" i="6" s="1" a="1"/>
  <c r="M41" i="6" s="1"/>
  <c r="L42" i="6"/>
  <c r="M42" i="6" s="1" a="1"/>
  <c r="M42" i="6" s="1"/>
  <c r="L43" i="6"/>
  <c r="M43" i="6" s="1" a="1"/>
  <c r="M43" i="6" s="1"/>
  <c r="L44" i="6"/>
  <c r="M44" i="6" s="1" a="1"/>
  <c r="M44" i="6" s="1"/>
  <c r="L45" i="6"/>
  <c r="M45" i="6" s="1" a="1"/>
  <c r="M45" i="6" s="1"/>
  <c r="L46" i="6"/>
  <c r="M46" i="6" s="1" a="1"/>
  <c r="M46" i="6" s="1"/>
  <c r="L47" i="6"/>
  <c r="M47" i="6" s="1" a="1"/>
  <c r="M47" i="6" s="1"/>
  <c r="L48" i="6"/>
  <c r="M48" i="6" s="1" a="1"/>
  <c r="M48" i="6" s="1"/>
  <c r="L49" i="6"/>
  <c r="M49" i="6" s="1" a="1"/>
  <c r="M49" i="6" s="1"/>
  <c r="L50" i="6"/>
  <c r="M50" i="6" s="1" a="1"/>
  <c r="M50" i="6" s="1"/>
  <c r="L51" i="6"/>
  <c r="M51" i="6" s="1" a="1"/>
  <c r="M51" i="6" s="1"/>
  <c r="L52" i="6"/>
  <c r="M52" i="6" s="1" a="1"/>
  <c r="M52" i="6" s="1"/>
  <c r="L53" i="6"/>
  <c r="M53" i="6" s="1" a="1"/>
  <c r="M53" i="6" s="1"/>
  <c r="L54" i="6"/>
  <c r="M54" i="6" s="1" a="1"/>
  <c r="M54" i="6" s="1"/>
  <c r="L55" i="6"/>
  <c r="M55" i="6" s="1" a="1"/>
  <c r="M55" i="6" s="1"/>
  <c r="L56" i="6"/>
  <c r="M56" i="6" s="1" a="1"/>
  <c r="M56" i="6" s="1"/>
  <c r="L57" i="6"/>
  <c r="M57" i="6" s="1" a="1"/>
  <c r="M57" i="6" s="1"/>
  <c r="L58" i="6"/>
  <c r="M58" i="6" s="1" a="1"/>
  <c r="M58" i="6" s="1"/>
  <c r="L59" i="6"/>
  <c r="M59" i="6" s="1" a="1"/>
  <c r="M59" i="6" s="1"/>
  <c r="L60" i="6"/>
  <c r="M60" i="6" s="1" a="1"/>
  <c r="M60" i="6" s="1"/>
  <c r="L61" i="6"/>
  <c r="M61" i="6" s="1" a="1"/>
  <c r="M61" i="6" s="1"/>
  <c r="L62" i="6"/>
  <c r="M62" i="6" s="1" a="1"/>
  <c r="M62" i="6" s="1"/>
  <c r="L63" i="6"/>
  <c r="M63" i="6" s="1" a="1"/>
  <c r="M63" i="6" s="1"/>
  <c r="L64" i="6"/>
  <c r="M64" i="6" s="1" a="1"/>
  <c r="M64" i="6" s="1"/>
  <c r="L65" i="6"/>
  <c r="M65" i="6" s="1" a="1"/>
  <c r="M65" i="6" s="1"/>
  <c r="L66" i="6"/>
  <c r="M66" i="6" s="1" a="1"/>
  <c r="M66" i="6" s="1"/>
  <c r="L67" i="6"/>
  <c r="M67" i="6" s="1" a="1"/>
  <c r="M67" i="6" s="1"/>
  <c r="L68" i="6"/>
  <c r="M68" i="6" s="1" a="1"/>
  <c r="M68" i="6" s="1"/>
  <c r="L69" i="6"/>
  <c r="M69" i="6" s="1" a="1"/>
  <c r="M69" i="6" s="1"/>
  <c r="L70" i="6"/>
  <c r="M70" i="6" s="1" a="1"/>
  <c r="M70" i="6" s="1"/>
  <c r="L71" i="6"/>
  <c r="M71" i="6" s="1" a="1"/>
  <c r="M71" i="6" s="1"/>
  <c r="L72" i="6"/>
  <c r="M72" i="6" s="1" a="1"/>
  <c r="M72" i="6" s="1"/>
  <c r="L73" i="6"/>
  <c r="M73" i="6" s="1" a="1"/>
  <c r="M73" i="6" s="1"/>
  <c r="L74" i="6"/>
  <c r="M74" i="6" s="1" a="1"/>
  <c r="M74" i="6" s="1"/>
  <c r="L75" i="6"/>
  <c r="M75" i="6" s="1" a="1"/>
  <c r="M75" i="6" s="1"/>
  <c r="L76" i="6"/>
  <c r="M76" i="6" s="1" a="1"/>
  <c r="M76" i="6" s="1"/>
  <c r="L77" i="6"/>
  <c r="M77" i="6" s="1" a="1"/>
  <c r="M77" i="6" s="1"/>
  <c r="L78" i="6"/>
  <c r="M78" i="6" s="1" a="1"/>
  <c r="M78" i="6" s="1"/>
  <c r="L79" i="6"/>
  <c r="M79" i="6" s="1" a="1"/>
  <c r="M79" i="6" s="1"/>
  <c r="L80" i="6"/>
  <c r="M80" i="6" s="1" a="1"/>
  <c r="M80" i="6" s="1"/>
  <c r="L81" i="6"/>
  <c r="M81" i="6" s="1" a="1"/>
  <c r="M81" i="6" s="1"/>
  <c r="L82" i="6"/>
  <c r="M82" i="6" s="1" a="1"/>
  <c r="M82" i="6" s="1"/>
  <c r="L83" i="6"/>
  <c r="M83" i="6" s="1" a="1"/>
  <c r="M83" i="6" s="1"/>
  <c r="L84" i="6"/>
  <c r="M84" i="6" s="1" a="1"/>
  <c r="M84" i="6" s="1"/>
  <c r="L85" i="6"/>
  <c r="M85" i="6" s="1" a="1"/>
  <c r="M85" i="6" s="1"/>
  <c r="L86" i="6"/>
  <c r="M86" i="6" s="1" a="1"/>
  <c r="M86" i="6" s="1"/>
  <c r="L87" i="6"/>
  <c r="M87" i="6" s="1" a="1"/>
  <c r="M87" i="6" s="1"/>
  <c r="L88" i="6"/>
  <c r="M88" i="6" s="1" a="1"/>
  <c r="M88" i="6" s="1"/>
  <c r="L89" i="6"/>
  <c r="M89" i="6" s="1" a="1"/>
  <c r="M89" i="6" s="1"/>
  <c r="L90" i="6"/>
  <c r="M90" i="6" s="1" a="1"/>
  <c r="M90" i="6" s="1"/>
  <c r="L91" i="6"/>
  <c r="M91" i="6" s="1" a="1"/>
  <c r="M91" i="6" s="1"/>
  <c r="L92" i="6"/>
  <c r="M92" i="6" s="1" a="1"/>
  <c r="M92" i="6" s="1"/>
  <c r="L93" i="6"/>
  <c r="M93" i="6" s="1" a="1"/>
  <c r="M93" i="6" s="1"/>
  <c r="L94" i="6"/>
  <c r="M94" i="6" s="1" a="1"/>
  <c r="M94" i="6" s="1"/>
  <c r="L95" i="6"/>
  <c r="M95" i="6" s="1" a="1"/>
  <c r="M95" i="6" s="1"/>
  <c r="L96" i="6"/>
  <c r="M96" i="6" s="1" a="1"/>
  <c r="M96" i="6" s="1"/>
  <c r="L97" i="6"/>
  <c r="M97" i="6" s="1" a="1"/>
  <c r="M97" i="6" s="1"/>
  <c r="L98" i="6"/>
  <c r="M98" i="6" s="1" a="1"/>
  <c r="M98" i="6" s="1"/>
  <c r="L99" i="6"/>
  <c r="M99" i="6" s="1" a="1"/>
  <c r="M99" i="6" s="1"/>
  <c r="L100" i="6"/>
  <c r="M100" i="6" s="1" a="1"/>
  <c r="M100" i="6" s="1"/>
  <c r="L101" i="6"/>
  <c r="M101" i="6" s="1" a="1"/>
  <c r="M101" i="6" s="1"/>
  <c r="L102" i="6"/>
  <c r="M102" i="6" s="1" a="1"/>
  <c r="M102" i="6" s="1"/>
  <c r="L103" i="6"/>
  <c r="M103" i="6" s="1" a="1"/>
  <c r="M103" i="6" s="1"/>
  <c r="L104" i="6"/>
  <c r="M104" i="6" s="1" a="1"/>
  <c r="M104" i="6" s="1"/>
  <c r="L105" i="6"/>
  <c r="M105" i="6" s="1" a="1"/>
  <c r="M105" i="6" s="1"/>
  <c r="L106" i="6"/>
  <c r="M106" i="6" s="1" a="1"/>
  <c r="M106" i="6" s="1"/>
  <c r="L107" i="6"/>
  <c r="M107" i="6" s="1" a="1"/>
  <c r="M107" i="6" s="1"/>
  <c r="L108" i="6"/>
  <c r="M108" i="6" s="1" a="1"/>
  <c r="M108" i="6" s="1"/>
  <c r="L109" i="6"/>
  <c r="M109" i="6" s="1" a="1"/>
  <c r="M109" i="6" s="1"/>
  <c r="L110" i="6"/>
  <c r="M110" i="6" s="1" a="1"/>
  <c r="M110" i="6" s="1"/>
  <c r="L111" i="6"/>
  <c r="M111" i="6" s="1" a="1"/>
  <c r="M111" i="6" s="1"/>
  <c r="L112" i="6"/>
  <c r="M112" i="6" s="1" a="1"/>
  <c r="M112" i="6" s="1"/>
  <c r="L113" i="6"/>
  <c r="M113" i="6" s="1" a="1"/>
  <c r="M113" i="6" s="1"/>
  <c r="L114" i="6"/>
  <c r="M114" i="6" s="1" a="1"/>
  <c r="M114" i="6" s="1"/>
  <c r="L115" i="6"/>
  <c r="M115" i="6" s="1" a="1"/>
  <c r="M115" i="6" s="1"/>
  <c r="L116" i="6"/>
  <c r="M116" i="6" s="1" a="1"/>
  <c r="M116" i="6" s="1"/>
  <c r="L117" i="6"/>
  <c r="M117" i="6" s="1" a="1"/>
  <c r="M117" i="6" s="1"/>
  <c r="L118" i="6"/>
  <c r="M118" i="6" s="1" a="1"/>
  <c r="M118" i="6" s="1"/>
  <c r="L119" i="6"/>
  <c r="M119" i="6" s="1" a="1"/>
  <c r="M119" i="6" s="1"/>
  <c r="L120" i="6"/>
  <c r="M120" i="6" s="1" a="1"/>
  <c r="M120" i="6" s="1"/>
  <c r="L121" i="6"/>
  <c r="M121" i="6" s="1" a="1"/>
  <c r="M121" i="6" s="1"/>
  <c r="L122" i="6"/>
  <c r="M122" i="6" s="1" a="1"/>
  <c r="M122" i="6" s="1"/>
  <c r="L123" i="6"/>
  <c r="M123" i="6" s="1" a="1"/>
  <c r="M123" i="6" s="1"/>
  <c r="L124" i="6"/>
  <c r="M124" i="6" s="1" a="1"/>
  <c r="M124" i="6" s="1"/>
  <c r="L125" i="6"/>
  <c r="M125" i="6" s="1" a="1"/>
  <c r="M125" i="6" s="1"/>
  <c r="L126" i="6"/>
  <c r="M126" i="6" s="1" a="1"/>
  <c r="M126" i="6" s="1"/>
  <c r="L127" i="6"/>
  <c r="M127" i="6" s="1" a="1"/>
  <c r="M127" i="6" s="1"/>
  <c r="L128" i="6"/>
  <c r="M128" i="6" s="1" a="1"/>
  <c r="M128" i="6" s="1"/>
  <c r="L129" i="6"/>
  <c r="M129" i="6" s="1" a="1"/>
  <c r="M129" i="6" s="1"/>
  <c r="L130" i="6"/>
  <c r="M130" i="6" s="1" a="1"/>
  <c r="M130" i="6" s="1"/>
  <c r="L131" i="6"/>
  <c r="M131" i="6" s="1" a="1"/>
  <c r="M131" i="6" s="1"/>
  <c r="L132" i="6"/>
  <c r="M132" i="6" s="1" a="1"/>
  <c r="M132" i="6" s="1"/>
  <c r="L133" i="6"/>
  <c r="M133" i="6" s="1" a="1"/>
  <c r="M133" i="6" s="1"/>
  <c r="L134" i="6"/>
  <c r="M134" i="6" s="1" a="1"/>
  <c r="M134" i="6" s="1"/>
  <c r="L135" i="6"/>
  <c r="M135" i="6" s="1" a="1"/>
  <c r="M135" i="6" s="1"/>
  <c r="L136" i="6"/>
  <c r="M136" i="6" s="1" a="1"/>
  <c r="M136" i="6" s="1"/>
  <c r="L137" i="6"/>
  <c r="M137" i="6" s="1" a="1"/>
  <c r="M137" i="6" s="1"/>
  <c r="L138" i="6"/>
  <c r="M138" i="6" s="1" a="1"/>
  <c r="M138" i="6" s="1"/>
  <c r="L139" i="6"/>
  <c r="M139" i="6" s="1" a="1"/>
  <c r="M139" i="6" s="1"/>
  <c r="L140" i="6"/>
  <c r="M140" i="6" s="1" a="1"/>
  <c r="M140" i="6" s="1"/>
  <c r="L141" i="6"/>
  <c r="M141" i="6" s="1" a="1"/>
  <c r="M141" i="6" s="1"/>
  <c r="L142" i="6"/>
  <c r="M142" i="6" s="1" a="1"/>
  <c r="M142" i="6" s="1"/>
  <c r="L143" i="6"/>
  <c r="M143" i="6" s="1" a="1"/>
  <c r="M143" i="6" s="1"/>
  <c r="L144" i="6"/>
  <c r="M144" i="6" s="1" a="1"/>
  <c r="M144" i="6" s="1"/>
  <c r="L145" i="6"/>
  <c r="M145" i="6" s="1" a="1"/>
  <c r="M145" i="6" s="1"/>
  <c r="L146" i="6"/>
  <c r="M146" i="6" s="1" a="1"/>
  <c r="M146" i="6" s="1"/>
  <c r="L147" i="6"/>
  <c r="M147" i="6" s="1" a="1"/>
  <c r="M147" i="6" s="1"/>
  <c r="L148" i="6"/>
  <c r="M148" i="6" s="1" a="1"/>
  <c r="M148" i="6" s="1"/>
  <c r="L149" i="6"/>
  <c r="M149" i="6" s="1" a="1"/>
  <c r="M149" i="6" s="1"/>
  <c r="L150" i="6"/>
  <c r="M150" i="6" s="1" a="1"/>
  <c r="M150" i="6" s="1"/>
  <c r="L151" i="6"/>
  <c r="M151" i="6" s="1" a="1"/>
  <c r="M151" i="6" s="1"/>
  <c r="L152" i="6"/>
  <c r="M152" i="6" s="1" a="1"/>
  <c r="M152" i="6" s="1"/>
  <c r="L153" i="6"/>
  <c r="M153" i="6" s="1" a="1"/>
  <c r="M153" i="6" s="1"/>
  <c r="L154" i="6"/>
  <c r="M154" i="6" s="1" a="1"/>
  <c r="M154" i="6" s="1"/>
  <c r="L155" i="6"/>
  <c r="M155" i="6" s="1" a="1"/>
  <c r="M155" i="6" s="1"/>
  <c r="L156" i="6"/>
  <c r="M156" i="6" s="1" a="1"/>
  <c r="M156" i="6" s="1"/>
  <c r="L157" i="6"/>
  <c r="M157" i="6" s="1" a="1"/>
  <c r="M157" i="6" s="1"/>
  <c r="L158" i="6"/>
  <c r="M158" i="6" s="1" a="1"/>
  <c r="M158" i="6" s="1"/>
  <c r="L159" i="6"/>
  <c r="M159" i="6" s="1" a="1"/>
  <c r="M159" i="6" s="1"/>
  <c r="L160" i="6"/>
  <c r="M160" i="6" s="1" a="1"/>
  <c r="M160" i="6" s="1"/>
  <c r="L161" i="6"/>
  <c r="M161" i="6" s="1" a="1"/>
  <c r="M161" i="6" s="1"/>
  <c r="L162" i="6"/>
  <c r="M162" i="6" s="1" a="1"/>
  <c r="M162" i="6" s="1"/>
  <c r="L163" i="6"/>
  <c r="M163" i="6" s="1" a="1"/>
  <c r="M163" i="6" s="1"/>
  <c r="L164" i="6"/>
  <c r="M164" i="6" s="1" a="1"/>
  <c r="M164" i="6" s="1"/>
  <c r="L165" i="6"/>
  <c r="M165" i="6" s="1" a="1"/>
  <c r="M165" i="6" s="1"/>
  <c r="L166" i="6"/>
  <c r="M166" i="6" s="1" a="1"/>
  <c r="M166" i="6" s="1"/>
  <c r="L167" i="6"/>
  <c r="M167" i="6" s="1" a="1"/>
  <c r="M167" i="6" s="1"/>
  <c r="L168" i="6"/>
  <c r="M168" i="6" s="1" a="1"/>
  <c r="M168" i="6" s="1"/>
  <c r="L169" i="6"/>
  <c r="M169" i="6" s="1" a="1"/>
  <c r="M169" i="6" s="1"/>
  <c r="L170" i="6"/>
  <c r="M170" i="6" s="1" a="1"/>
  <c r="M170" i="6" s="1"/>
  <c r="L171" i="6"/>
  <c r="M171" i="6" s="1" a="1"/>
  <c r="M171" i="6" s="1"/>
  <c r="L172" i="6"/>
  <c r="M172" i="6" s="1" a="1"/>
  <c r="M172" i="6" s="1"/>
  <c r="L173" i="6"/>
  <c r="M173" i="6" s="1" a="1"/>
  <c r="M173" i="6" s="1"/>
  <c r="L174" i="6"/>
  <c r="M174" i="6" s="1" a="1"/>
  <c r="M174" i="6" s="1"/>
  <c r="L175" i="6"/>
  <c r="M175" i="6" s="1" a="1"/>
  <c r="M175" i="6" s="1"/>
  <c r="L176" i="6"/>
  <c r="M176" i="6" s="1" a="1"/>
  <c r="M176" i="6" s="1"/>
  <c r="L177" i="6"/>
  <c r="M177" i="6" s="1" a="1"/>
  <c r="M177" i="6" s="1"/>
  <c r="L178" i="6"/>
  <c r="M178" i="6" s="1" a="1"/>
  <c r="M178" i="6" s="1"/>
  <c r="L179" i="6"/>
  <c r="M179" i="6" s="1" a="1"/>
  <c r="M179" i="6" s="1"/>
  <c r="L180" i="6"/>
  <c r="M180" i="6" s="1" a="1"/>
  <c r="M180" i="6" s="1"/>
  <c r="L181" i="6"/>
  <c r="M181" i="6" s="1" a="1"/>
  <c r="M181" i="6" s="1"/>
  <c r="L182" i="6"/>
  <c r="M182" i="6" s="1" a="1"/>
  <c r="M182" i="6" s="1"/>
  <c r="L183" i="6"/>
  <c r="M183" i="6" s="1" a="1"/>
  <c r="M183" i="6" s="1"/>
  <c r="L184" i="6"/>
  <c r="M184" i="6" s="1" a="1"/>
  <c r="M184" i="6" s="1"/>
  <c r="L185" i="6"/>
  <c r="M185" i="6" s="1" a="1"/>
  <c r="M185" i="6" s="1"/>
  <c r="L186" i="6"/>
  <c r="M186" i="6" s="1" a="1"/>
  <c r="M186" i="6" s="1"/>
  <c r="L187" i="6"/>
  <c r="M187" i="6" s="1" a="1"/>
  <c r="M187" i="6" s="1"/>
  <c r="L188" i="6"/>
  <c r="M188" i="6" s="1" a="1"/>
  <c r="M188" i="6" s="1"/>
  <c r="L189" i="6"/>
  <c r="M189" i="6" s="1" a="1"/>
  <c r="M189" i="6" s="1"/>
  <c r="L190" i="6"/>
  <c r="M190" i="6" s="1" a="1"/>
  <c r="M190" i="6" s="1"/>
  <c r="L191" i="6"/>
  <c r="M191" i="6" s="1" a="1"/>
  <c r="M191" i="6" s="1"/>
  <c r="L192" i="6"/>
  <c r="M192" i="6" s="1" a="1"/>
  <c r="M192" i="6" s="1"/>
  <c r="L193" i="6"/>
  <c r="M193" i="6" s="1" a="1"/>
  <c r="M193" i="6" s="1"/>
  <c r="L194" i="6"/>
  <c r="M194" i="6" s="1" a="1"/>
  <c r="M194" i="6" s="1"/>
  <c r="L195" i="6"/>
  <c r="M195" i="6" s="1" a="1"/>
  <c r="M195" i="6" s="1"/>
  <c r="L196" i="6"/>
  <c r="M196" i="6" s="1" a="1"/>
  <c r="M196" i="6" s="1"/>
  <c r="L197" i="6"/>
  <c r="M197" i="6" s="1" a="1"/>
  <c r="M197" i="6" s="1"/>
  <c r="L198" i="6"/>
  <c r="M198" i="6" s="1" a="1"/>
  <c r="M198" i="6" s="1"/>
  <c r="L199" i="6"/>
  <c r="M199" i="6" s="1" a="1"/>
  <c r="M199" i="6" s="1"/>
  <c r="L200" i="6"/>
  <c r="M200" i="6" s="1" a="1"/>
  <c r="M200" i="6" s="1"/>
  <c r="L201" i="6"/>
  <c r="M201" i="6" s="1" a="1"/>
  <c r="M201" i="6" s="1"/>
  <c r="L202" i="6"/>
  <c r="M202" i="6" s="1" a="1"/>
  <c r="M202" i="6" s="1"/>
  <c r="L203" i="6"/>
  <c r="M203" i="6" s="1" a="1"/>
  <c r="M203" i="6" s="1"/>
  <c r="L204" i="6"/>
  <c r="M204" i="6" s="1" a="1"/>
  <c r="M204" i="6" s="1"/>
  <c r="L205" i="6"/>
  <c r="M205" i="6" s="1" a="1"/>
  <c r="M205" i="6" s="1"/>
  <c r="L206" i="6"/>
  <c r="M206" i="6" s="1" a="1"/>
  <c r="M206" i="6" s="1"/>
  <c r="L207" i="6"/>
  <c r="M207" i="6" s="1" a="1"/>
  <c r="M207" i="6" s="1"/>
  <c r="L208" i="6"/>
  <c r="M208" i="6" s="1" a="1"/>
  <c r="M208" i="6" s="1"/>
  <c r="L209" i="6"/>
  <c r="M209" i="6" s="1" a="1"/>
  <c r="M209" i="6" s="1"/>
  <c r="L210" i="6"/>
  <c r="M210" i="6" s="1" a="1"/>
  <c r="M210" i="6" s="1"/>
  <c r="L211" i="6"/>
  <c r="M211" i="6" s="1" a="1"/>
  <c r="M211" i="6" s="1"/>
  <c r="L212" i="6"/>
  <c r="M212" i="6" s="1" a="1"/>
  <c r="M212" i="6" s="1"/>
  <c r="L213" i="6"/>
  <c r="M213" i="6" s="1" a="1"/>
  <c r="M213" i="6" s="1"/>
  <c r="L214" i="6"/>
  <c r="M214" i="6" s="1" a="1"/>
  <c r="M214" i="6" s="1"/>
  <c r="L215" i="6"/>
  <c r="M215" i="6" s="1" a="1"/>
  <c r="M215" i="6" s="1"/>
  <c r="L216" i="6"/>
  <c r="M216" i="6" s="1" a="1"/>
  <c r="M216" i="6" s="1"/>
  <c r="L217" i="6"/>
  <c r="M217" i="6" s="1" a="1"/>
  <c r="M217" i="6" s="1"/>
  <c r="L218" i="6"/>
  <c r="M218" i="6" s="1" a="1"/>
  <c r="M218" i="6" s="1"/>
  <c r="L219" i="6"/>
  <c r="M219" i="6" s="1" a="1"/>
  <c r="M219" i="6" s="1"/>
  <c r="L220" i="6"/>
  <c r="M220" i="6" s="1" a="1"/>
  <c r="M220" i="6" s="1"/>
  <c r="L221" i="6"/>
  <c r="M221" i="6" s="1" a="1"/>
  <c r="M221" i="6" s="1"/>
  <c r="L222" i="6"/>
  <c r="M222" i="6" s="1" a="1"/>
  <c r="M222" i="6" s="1"/>
  <c r="L223" i="6"/>
  <c r="M223" i="6" s="1" a="1"/>
  <c r="M223" i="6" s="1"/>
  <c r="L224" i="6"/>
  <c r="M224" i="6" s="1" a="1"/>
  <c r="M224" i="6" s="1"/>
  <c r="L225" i="6"/>
  <c r="M225" i="6" s="1" a="1"/>
  <c r="M225" i="6" s="1"/>
  <c r="L226" i="6"/>
  <c r="M226" i="6" s="1" a="1"/>
  <c r="M226" i="6" s="1"/>
  <c r="L227" i="6"/>
  <c r="M227" i="6" s="1" a="1"/>
  <c r="M227" i="6" s="1"/>
  <c r="L228" i="6"/>
  <c r="M228" i="6" s="1" a="1"/>
  <c r="M228" i="6" s="1"/>
  <c r="L229" i="6"/>
  <c r="M229" i="6" s="1" a="1"/>
  <c r="M229" i="6" s="1"/>
  <c r="L230" i="6"/>
  <c r="M230" i="6" s="1" a="1"/>
  <c r="M230" i="6" s="1"/>
  <c r="L231" i="6"/>
  <c r="M231" i="6" s="1" a="1"/>
  <c r="M231" i="6" s="1"/>
  <c r="L232" i="6"/>
  <c r="M232" i="6" s="1" a="1"/>
  <c r="M232" i="6" s="1"/>
  <c r="L233" i="6"/>
  <c r="M233" i="6" s="1" a="1"/>
  <c r="M233" i="6" s="1"/>
  <c r="L234" i="6"/>
  <c r="M234" i="6" s="1" a="1"/>
  <c r="M234" i="6" s="1"/>
  <c r="L235" i="6"/>
  <c r="M235" i="6" s="1" a="1"/>
  <c r="M235" i="6" s="1"/>
  <c r="L236" i="6"/>
  <c r="M236" i="6" s="1" a="1"/>
  <c r="M236" i="6" s="1"/>
  <c r="L237" i="6"/>
  <c r="M237" i="6" s="1" a="1"/>
  <c r="M237" i="6" s="1"/>
  <c r="L238" i="6"/>
  <c r="M238" i="6" s="1" a="1"/>
  <c r="M238" i="6" s="1"/>
  <c r="L239" i="6"/>
  <c r="M239" i="6" s="1" a="1"/>
  <c r="M239" i="6" s="1"/>
  <c r="L240" i="6"/>
  <c r="M240" i="6" s="1" a="1"/>
  <c r="M240" i="6" s="1"/>
  <c r="L241" i="6"/>
  <c r="M241" i="6" s="1" a="1"/>
  <c r="M241" i="6" s="1"/>
  <c r="L242" i="6"/>
  <c r="M242" i="6" s="1" a="1"/>
  <c r="M242" i="6" s="1"/>
  <c r="L243" i="6"/>
  <c r="M243" i="6" s="1" a="1"/>
  <c r="M243" i="6" s="1"/>
  <c r="L244" i="6"/>
  <c r="M244" i="6" s="1" a="1"/>
  <c r="M244" i="6" s="1"/>
  <c r="L245" i="6"/>
  <c r="M245" i="6" s="1" a="1"/>
  <c r="M245" i="6" s="1"/>
  <c r="L246" i="6"/>
  <c r="M246" i="6" s="1" a="1"/>
  <c r="M246" i="6" s="1"/>
  <c r="L247" i="6"/>
  <c r="M247" i="6" s="1" a="1"/>
  <c r="M247" i="6" s="1"/>
  <c r="L248" i="6"/>
  <c r="M248" i="6" s="1" a="1"/>
  <c r="M248" i="6" s="1"/>
  <c r="L249" i="6"/>
  <c r="M249" i="6" s="1" a="1"/>
  <c r="M249" i="6" s="1"/>
  <c r="L250" i="6"/>
  <c r="M250" i="6" s="1" a="1"/>
  <c r="M250" i="6" s="1"/>
  <c r="L251" i="6"/>
  <c r="M251" i="6" s="1" a="1"/>
  <c r="M251" i="6" s="1"/>
  <c r="L252" i="6"/>
  <c r="M252" i="6" s="1" a="1"/>
  <c r="M252" i="6" s="1"/>
  <c r="L253" i="6"/>
  <c r="M253" i="6" s="1" a="1"/>
  <c r="M253" i="6" s="1"/>
  <c r="L254" i="6"/>
  <c r="M254" i="6" s="1" a="1"/>
  <c r="M254" i="6" s="1"/>
  <c r="L255" i="6"/>
  <c r="M255" i="6" s="1" a="1"/>
  <c r="M255" i="6" s="1"/>
  <c r="L256" i="6"/>
  <c r="M256" i="6" s="1" a="1"/>
  <c r="M256" i="6" s="1"/>
  <c r="L257" i="6"/>
  <c r="M257" i="6" s="1" a="1"/>
  <c r="M257" i="6" s="1"/>
  <c r="L258" i="6"/>
  <c r="M258" i="6" s="1" a="1"/>
  <c r="M258" i="6" s="1"/>
  <c r="L259" i="6"/>
  <c r="M259" i="6" s="1" a="1"/>
  <c r="M259" i="6" s="1"/>
  <c r="L260" i="6"/>
  <c r="M260" i="6" s="1" a="1"/>
  <c r="M260" i="6" s="1"/>
  <c r="L261" i="6"/>
  <c r="M261" i="6" s="1" a="1"/>
  <c r="M261" i="6" s="1"/>
  <c r="L262" i="6"/>
  <c r="M262" i="6" s="1" a="1"/>
  <c r="M262" i="6" s="1"/>
  <c r="L263" i="6"/>
  <c r="M263" i="6" s="1" a="1"/>
  <c r="M263" i="6" s="1"/>
  <c r="L264" i="6"/>
  <c r="M264" i="6" s="1" a="1"/>
  <c r="M264" i="6" s="1"/>
  <c r="L265" i="6"/>
  <c r="M265" i="6" s="1" a="1"/>
  <c r="M265" i="6" s="1"/>
  <c r="L266" i="6"/>
  <c r="M266" i="6" s="1" a="1"/>
  <c r="M266" i="6" s="1"/>
  <c r="L267" i="6"/>
  <c r="M267" i="6" s="1" a="1"/>
  <c r="M267" i="6" s="1"/>
  <c r="L268" i="6"/>
  <c r="M268" i="6" s="1" a="1"/>
  <c r="M268" i="6" s="1"/>
  <c r="L269" i="6"/>
  <c r="M269" i="6" s="1" a="1"/>
  <c r="M269" i="6" s="1"/>
  <c r="L270" i="6"/>
  <c r="M270" i="6" s="1" a="1"/>
  <c r="M270" i="6" s="1"/>
  <c r="L271" i="6"/>
  <c r="M271" i="6" s="1" a="1"/>
  <c r="M271" i="6" s="1"/>
  <c r="L272" i="6"/>
  <c r="M272" i="6" s="1" a="1"/>
  <c r="M272" i="6" s="1"/>
  <c r="L273" i="6"/>
  <c r="M273" i="6" s="1" a="1"/>
  <c r="M273" i="6" s="1"/>
  <c r="L274" i="6"/>
  <c r="M274" i="6" s="1" a="1"/>
  <c r="M274" i="6" s="1"/>
  <c r="L275" i="6"/>
  <c r="M275" i="6" s="1" a="1"/>
  <c r="M275" i="6" s="1"/>
  <c r="L276" i="6"/>
  <c r="M276" i="6" s="1" a="1"/>
  <c r="M276" i="6" s="1"/>
  <c r="L277" i="6"/>
  <c r="M277" i="6" s="1" a="1"/>
  <c r="M277" i="6" s="1"/>
  <c r="L278" i="6"/>
  <c r="M278" i="6" s="1" a="1"/>
  <c r="M278" i="6" s="1"/>
  <c r="L279" i="6"/>
  <c r="M279" i="6" s="1" a="1"/>
  <c r="M279" i="6" s="1"/>
  <c r="L280" i="6"/>
  <c r="M280" i="6" s="1" a="1"/>
  <c r="M280" i="6" s="1"/>
  <c r="L281" i="6"/>
  <c r="M281" i="6" s="1" a="1"/>
  <c r="M281" i="6" s="1"/>
  <c r="L282" i="6"/>
  <c r="M282" i="6" s="1" a="1"/>
  <c r="M282" i="6" s="1"/>
  <c r="L283" i="6"/>
  <c r="M283" i="6" s="1" a="1"/>
  <c r="M283" i="6" s="1"/>
  <c r="L284" i="6"/>
  <c r="M284" i="6" s="1" a="1"/>
  <c r="M284" i="6" s="1"/>
  <c r="L285" i="6"/>
  <c r="M285" i="6" s="1" a="1"/>
  <c r="M285" i="6" s="1"/>
  <c r="L286" i="6"/>
  <c r="M286" i="6" s="1" a="1"/>
  <c r="M286" i="6" s="1"/>
  <c r="L287" i="6"/>
  <c r="M287" i="6" s="1" a="1"/>
  <c r="M287" i="6" s="1"/>
  <c r="L288" i="6"/>
  <c r="M288" i="6" s="1" a="1"/>
  <c r="M288" i="6" s="1"/>
  <c r="L289" i="6"/>
  <c r="M289" i="6" s="1" a="1"/>
  <c r="M289" i="6" s="1"/>
  <c r="L290" i="6"/>
  <c r="M290" i="6" s="1" a="1"/>
  <c r="M290" i="6" s="1"/>
  <c r="L291" i="6"/>
  <c r="M291" i="6" s="1" a="1"/>
  <c r="M291" i="6" s="1"/>
  <c r="L292" i="6"/>
  <c r="M292" i="6" s="1" a="1"/>
  <c r="M292" i="6" s="1"/>
  <c r="L293" i="6"/>
  <c r="M293" i="6" s="1" a="1"/>
  <c r="M293" i="6" s="1"/>
  <c r="L294" i="6"/>
  <c r="M294" i="6" s="1" a="1"/>
  <c r="M294" i="6" s="1"/>
  <c r="L295" i="6"/>
  <c r="M295" i="6" s="1" a="1"/>
  <c r="M295" i="6" s="1"/>
  <c r="L296" i="6"/>
  <c r="M296" i="6" s="1" a="1"/>
  <c r="M296" i="6" s="1"/>
  <c r="L297" i="6"/>
  <c r="M297" i="6" s="1" a="1"/>
  <c r="M297" i="6" s="1"/>
  <c r="L298" i="6"/>
  <c r="M298" i="6" s="1" a="1"/>
  <c r="M298" i="6" s="1"/>
  <c r="L299" i="6"/>
  <c r="M299" i="6" s="1" a="1"/>
  <c r="M299" i="6" s="1"/>
  <c r="L300" i="6"/>
  <c r="M300" i="6" s="1" a="1"/>
  <c r="M300" i="6" s="1"/>
  <c r="L301" i="6"/>
  <c r="M301" i="6" s="1" a="1"/>
  <c r="M301" i="6" s="1"/>
  <c r="L302" i="6"/>
  <c r="M302" i="6" s="1" a="1"/>
  <c r="M302" i="6" s="1"/>
  <c r="L303" i="6"/>
  <c r="M303" i="6" s="1" a="1"/>
  <c r="M303" i="6" s="1"/>
  <c r="L304" i="6"/>
  <c r="M304" i="6" s="1" a="1"/>
  <c r="M304" i="6" s="1"/>
  <c r="L305" i="6"/>
  <c r="M305" i="6" s="1" a="1"/>
  <c r="M305" i="6" s="1"/>
  <c r="L306" i="6"/>
  <c r="M306" i="6" s="1" a="1"/>
  <c r="M306" i="6" s="1"/>
  <c r="L307" i="6"/>
  <c r="M307" i="6" s="1" a="1"/>
  <c r="M307" i="6" s="1"/>
  <c r="L308" i="6"/>
  <c r="M308" i="6" s="1" a="1"/>
  <c r="M308" i="6" s="1"/>
  <c r="L309" i="6"/>
  <c r="M309" i="6" s="1" a="1"/>
  <c r="M309" i="6" s="1"/>
  <c r="L310" i="6"/>
  <c r="M310" i="6" s="1" a="1"/>
  <c r="M310" i="6" s="1"/>
  <c r="L311" i="6"/>
  <c r="M311" i="6" s="1" a="1"/>
  <c r="M311" i="6" s="1"/>
  <c r="L312" i="6"/>
  <c r="M312" i="6" s="1" a="1"/>
  <c r="M312" i="6" s="1"/>
  <c r="L313" i="6"/>
  <c r="M313" i="6" s="1" a="1"/>
  <c r="M313" i="6" s="1"/>
  <c r="L314" i="6"/>
  <c r="M314" i="6" s="1" a="1"/>
  <c r="M314" i="6" s="1"/>
  <c r="L315" i="6"/>
  <c r="M315" i="6" s="1" a="1"/>
  <c r="M315" i="6" s="1"/>
  <c r="L316" i="6"/>
  <c r="M316" i="6" s="1" a="1"/>
  <c r="M316" i="6" s="1"/>
  <c r="L317" i="6"/>
  <c r="M317" i="6" s="1" a="1"/>
  <c r="M317" i="6" s="1"/>
  <c r="L318" i="6"/>
  <c r="M318" i="6" s="1" a="1"/>
  <c r="M318" i="6" s="1"/>
  <c r="L319" i="6"/>
  <c r="M319" i="6" s="1" a="1"/>
  <c r="M319" i="6" s="1"/>
  <c r="L320" i="6"/>
  <c r="M320" i="6" s="1" a="1"/>
  <c r="M320" i="6" s="1"/>
  <c r="L321" i="6"/>
  <c r="M321" i="6" s="1" a="1"/>
  <c r="M321" i="6" s="1"/>
  <c r="L322" i="6"/>
  <c r="M322" i="6" s="1" a="1"/>
  <c r="M322" i="6" s="1"/>
  <c r="L323" i="6"/>
  <c r="M323" i="6" s="1" a="1"/>
  <c r="M323" i="6" s="1"/>
  <c r="L324" i="6"/>
  <c r="M324" i="6" s="1" a="1"/>
  <c r="M324" i="6" s="1"/>
  <c r="L325" i="6"/>
  <c r="M325" i="6" s="1" a="1"/>
  <c r="M325" i="6" s="1"/>
  <c r="L326" i="6"/>
  <c r="M326" i="6" s="1" a="1"/>
  <c r="M326" i="6" s="1"/>
  <c r="L327" i="6"/>
  <c r="M327" i="6" s="1" a="1"/>
  <c r="M327" i="6" s="1"/>
  <c r="L328" i="6"/>
  <c r="M328" i="6" s="1" a="1"/>
  <c r="M328" i="6" s="1"/>
  <c r="L329" i="6"/>
  <c r="M329" i="6" s="1" a="1"/>
  <c r="M329" i="6" s="1"/>
  <c r="L330" i="6"/>
  <c r="M330" i="6" s="1" a="1"/>
  <c r="M330" i="6" s="1"/>
  <c r="L331" i="6"/>
  <c r="M331" i="6" s="1" a="1"/>
  <c r="M331" i="6" s="1"/>
  <c r="L332" i="6"/>
  <c r="M332" i="6" s="1" a="1"/>
  <c r="M332" i="6" s="1"/>
  <c r="L333" i="6"/>
  <c r="M333" i="6" s="1" a="1"/>
  <c r="M333" i="6" s="1"/>
  <c r="L334" i="6"/>
  <c r="M334" i="6" s="1" a="1"/>
  <c r="M334" i="6" s="1"/>
  <c r="L335" i="6"/>
  <c r="M335" i="6" s="1" a="1"/>
  <c r="M335" i="6" s="1"/>
  <c r="L336" i="6"/>
  <c r="M336" i="6" s="1" a="1"/>
  <c r="M336" i="6" s="1"/>
  <c r="L337" i="6"/>
  <c r="M337" i="6" s="1" a="1"/>
  <c r="M337" i="6" s="1"/>
  <c r="L338" i="6"/>
  <c r="M338" i="6" s="1" a="1"/>
  <c r="M338" i="6" s="1"/>
  <c r="L339" i="6"/>
  <c r="M339" i="6" s="1" a="1"/>
  <c r="M339" i="6" s="1"/>
  <c r="L340" i="6"/>
  <c r="M340" i="6" s="1" a="1"/>
  <c r="M340" i="6" s="1"/>
  <c r="L341" i="6"/>
  <c r="M341" i="6" s="1" a="1"/>
  <c r="M341" i="6" s="1"/>
  <c r="L342" i="6"/>
  <c r="M342" i="6" s="1" a="1"/>
  <c r="M342" i="6" s="1"/>
  <c r="L343" i="6"/>
  <c r="M343" i="6" s="1" a="1"/>
  <c r="M343" i="6" s="1"/>
  <c r="L344" i="6"/>
  <c r="M344" i="6" s="1" a="1"/>
  <c r="M344" i="6" s="1"/>
  <c r="L345" i="6"/>
  <c r="M345" i="6" s="1" a="1"/>
  <c r="M345" i="6" s="1"/>
  <c r="L346" i="6"/>
  <c r="M346" i="6" s="1" a="1"/>
  <c r="M346" i="6" s="1"/>
  <c r="L347" i="6"/>
  <c r="M347" i="6" s="1" a="1"/>
  <c r="M347" i="6" s="1"/>
  <c r="L348" i="6"/>
  <c r="M348" i="6" s="1" a="1"/>
  <c r="M348" i="6" s="1"/>
  <c r="L349" i="6"/>
  <c r="M349" i="6" s="1" a="1"/>
  <c r="M349" i="6" s="1"/>
  <c r="L350" i="6"/>
  <c r="M350" i="6" s="1" a="1"/>
  <c r="M350" i="6" s="1"/>
  <c r="L351" i="6"/>
  <c r="M351" i="6" s="1" a="1"/>
  <c r="M351" i="6" s="1"/>
  <c r="L352" i="6"/>
  <c r="M352" i="6" s="1" a="1"/>
  <c r="M352" i="6" s="1"/>
  <c r="L353" i="6"/>
  <c r="M353" i="6" s="1" a="1"/>
  <c r="M353" i="6" s="1"/>
  <c r="L354" i="6"/>
  <c r="M354" i="6" s="1" a="1"/>
  <c r="M354" i="6" s="1"/>
  <c r="L355" i="6"/>
  <c r="M355" i="6" s="1" a="1"/>
  <c r="M355" i="6" s="1"/>
  <c r="L356" i="6"/>
  <c r="M356" i="6" s="1" a="1"/>
  <c r="M356" i="6" s="1"/>
  <c r="L357" i="6"/>
  <c r="M357" i="6" s="1" a="1"/>
  <c r="M357" i="6" s="1"/>
  <c r="L358" i="6"/>
  <c r="M358" i="6" s="1" a="1"/>
  <c r="M358" i="6" s="1"/>
  <c r="L359" i="6"/>
  <c r="M359" i="6" s="1" a="1"/>
  <c r="M359" i="6" s="1"/>
  <c r="L360" i="6"/>
  <c r="M360" i="6" s="1" a="1"/>
  <c r="M360" i="6" s="1"/>
  <c r="L361" i="6"/>
  <c r="M361" i="6" s="1" a="1"/>
  <c r="M361" i="6" s="1"/>
  <c r="L362" i="6"/>
  <c r="M362" i="6" s="1" a="1"/>
  <c r="M362" i="6" s="1"/>
  <c r="L363" i="6"/>
  <c r="M363" i="6" s="1" a="1"/>
  <c r="M363" i="6" s="1"/>
  <c r="L364" i="6"/>
  <c r="M364" i="6" s="1" a="1"/>
  <c r="M364" i="6" s="1"/>
  <c r="L365" i="6"/>
  <c r="M365" i="6" s="1" a="1"/>
  <c r="M365" i="6" s="1"/>
  <c r="L366" i="6"/>
  <c r="M366" i="6" s="1" a="1"/>
  <c r="M366" i="6" s="1"/>
  <c r="L367" i="6"/>
  <c r="M367" i="6" s="1" a="1"/>
  <c r="M367" i="6" s="1"/>
  <c r="L368" i="6"/>
  <c r="M368" i="6" s="1" a="1"/>
  <c r="M368" i="6" s="1"/>
  <c r="L369" i="6"/>
  <c r="M369" i="6" s="1" a="1"/>
  <c r="M369" i="6" s="1"/>
  <c r="L370" i="6"/>
  <c r="M370" i="6" s="1" a="1"/>
  <c r="M370" i="6" s="1"/>
  <c r="L371" i="6"/>
  <c r="M371" i="6" s="1" a="1"/>
  <c r="M371" i="6" s="1"/>
  <c r="L372" i="6"/>
  <c r="M372" i="6" s="1" a="1"/>
  <c r="M372" i="6" s="1"/>
  <c r="L373" i="6"/>
  <c r="M373" i="6" s="1" a="1"/>
  <c r="M373" i="6" s="1"/>
  <c r="L374" i="6"/>
  <c r="M374" i="6" s="1" a="1"/>
  <c r="M374" i="6" s="1"/>
  <c r="L375" i="6"/>
  <c r="M375" i="6" s="1" a="1"/>
  <c r="M375" i="6" s="1"/>
  <c r="L376" i="6"/>
  <c r="M376" i="6" s="1" a="1"/>
  <c r="M376" i="6" s="1"/>
  <c r="L377" i="6"/>
  <c r="M377" i="6" s="1" a="1"/>
  <c r="M377" i="6" s="1"/>
  <c r="L378" i="6"/>
  <c r="M378" i="6" s="1" a="1"/>
  <c r="M378" i="6" s="1"/>
  <c r="L379" i="6"/>
  <c r="M379" i="6" s="1" a="1"/>
  <c r="M379" i="6" s="1"/>
  <c r="L380" i="6"/>
  <c r="M380" i="6" s="1" a="1"/>
  <c r="M380" i="6" s="1"/>
  <c r="L381" i="6"/>
  <c r="M381" i="6" s="1" a="1"/>
  <c r="M381" i="6" s="1"/>
  <c r="L382" i="6"/>
  <c r="M382" i="6" s="1" a="1"/>
  <c r="M382" i="6" s="1"/>
  <c r="L383" i="6"/>
  <c r="M383" i="6" s="1" a="1"/>
  <c r="M383" i="6" s="1"/>
  <c r="L384" i="6"/>
  <c r="M384" i="6" s="1" a="1"/>
  <c r="M384" i="6" s="1"/>
  <c r="L385" i="6"/>
  <c r="M385" i="6" s="1" a="1"/>
  <c r="M385" i="6" s="1"/>
  <c r="L386" i="6"/>
  <c r="M386" i="6" s="1" a="1"/>
  <c r="M386" i="6" s="1"/>
  <c r="L387" i="6"/>
  <c r="M387" i="6" s="1" a="1"/>
  <c r="M387" i="6" s="1"/>
  <c r="L388" i="6"/>
  <c r="M388" i="6" s="1" a="1"/>
  <c r="M388" i="6" s="1"/>
  <c r="L389" i="6"/>
  <c r="M389" i="6" s="1" a="1"/>
  <c r="M389" i="6" s="1"/>
  <c r="L390" i="6"/>
  <c r="M390" i="6" s="1" a="1"/>
  <c r="M390" i="6" s="1"/>
  <c r="L391" i="6"/>
  <c r="M391" i="6" s="1" a="1"/>
  <c r="M391" i="6" s="1"/>
  <c r="L392" i="6"/>
  <c r="M392" i="6" s="1" a="1"/>
  <c r="M392" i="6" s="1"/>
  <c r="L393" i="6"/>
  <c r="M393" i="6" s="1" a="1"/>
  <c r="M393" i="6" s="1"/>
  <c r="L394" i="6"/>
  <c r="M394" i="6" s="1" a="1"/>
  <c r="M394" i="6" s="1"/>
  <c r="L395" i="6"/>
  <c r="M395" i="6" s="1" a="1"/>
  <c r="M395" i="6" s="1"/>
  <c r="L396" i="6"/>
  <c r="M396" i="6" s="1" a="1"/>
  <c r="M396" i="6" s="1"/>
  <c r="L397" i="6"/>
  <c r="M397" i="6" s="1" a="1"/>
  <c r="M397" i="6" s="1"/>
  <c r="L398" i="6"/>
  <c r="M398" i="6" s="1" a="1"/>
  <c r="M398" i="6" s="1"/>
  <c r="L399" i="6"/>
  <c r="M399" i="6" s="1" a="1"/>
  <c r="M399" i="6" s="1"/>
  <c r="L400" i="6"/>
  <c r="M400" i="6" s="1" a="1"/>
  <c r="M400" i="6" s="1"/>
  <c r="L401" i="6"/>
  <c r="M401" i="6" s="1" a="1"/>
  <c r="M401" i="6" s="1"/>
  <c r="L402" i="6"/>
  <c r="M402" i="6" s="1" a="1"/>
  <c r="M402" i="6" s="1"/>
  <c r="L403" i="6"/>
  <c r="M403" i="6" s="1" a="1"/>
  <c r="M403" i="6" s="1"/>
  <c r="L404" i="6"/>
  <c r="M404" i="6" s="1" a="1"/>
  <c r="M404" i="6" s="1"/>
  <c r="L405" i="6"/>
  <c r="M405" i="6" s="1" a="1"/>
  <c r="M405" i="6" s="1"/>
  <c r="L406" i="6"/>
  <c r="M406" i="6" s="1" a="1"/>
  <c r="M406" i="6" s="1"/>
  <c r="L407" i="6"/>
  <c r="M407" i="6" s="1" a="1"/>
  <c r="M407" i="6" s="1"/>
  <c r="L408" i="6"/>
  <c r="M408" i="6" s="1" a="1"/>
  <c r="M408" i="6" s="1"/>
  <c r="L409" i="6"/>
  <c r="M409" i="6" s="1" a="1"/>
  <c r="M409" i="6" s="1"/>
  <c r="L410" i="6"/>
  <c r="M410" i="6" s="1" a="1"/>
  <c r="M410" i="6" s="1"/>
  <c r="L411" i="6"/>
  <c r="M411" i="6" s="1" a="1"/>
  <c r="M411" i="6" s="1"/>
  <c r="L412" i="6"/>
  <c r="M412" i="6" s="1" a="1"/>
  <c r="M412" i="6" s="1"/>
  <c r="L413" i="6"/>
  <c r="M413" i="6" s="1" a="1"/>
  <c r="M413" i="6" s="1"/>
  <c r="L414" i="6"/>
  <c r="M414" i="6" s="1" a="1"/>
  <c r="M414" i="6" s="1"/>
  <c r="L415" i="6"/>
  <c r="M415" i="6" s="1" a="1"/>
  <c r="M415" i="6" s="1"/>
  <c r="L416" i="6"/>
  <c r="M416" i="6" s="1" a="1"/>
  <c r="M416" i="6" s="1"/>
  <c r="L417" i="6"/>
  <c r="M417" i="6" s="1" a="1"/>
  <c r="M417" i="6" s="1"/>
  <c r="L418" i="6"/>
  <c r="M418" i="6" s="1" a="1"/>
  <c r="M418" i="6" s="1"/>
  <c r="L419" i="6"/>
  <c r="M419" i="6" s="1" a="1"/>
  <c r="M419" i="6" s="1"/>
  <c r="L420" i="6"/>
  <c r="M420" i="6" s="1" a="1"/>
  <c r="M420" i="6" s="1"/>
  <c r="L421" i="6"/>
  <c r="M421" i="6" s="1" a="1"/>
  <c r="M421" i="6" s="1"/>
  <c r="L422" i="6"/>
  <c r="M422" i="6" s="1" a="1"/>
  <c r="M422" i="6" s="1"/>
  <c r="L423" i="6"/>
  <c r="M423" i="6" s="1" a="1"/>
  <c r="M423" i="6" s="1"/>
  <c r="L424" i="6"/>
  <c r="M424" i="6" s="1" a="1"/>
  <c r="M424" i="6" s="1"/>
  <c r="L425" i="6"/>
  <c r="M425" i="6" s="1" a="1"/>
  <c r="M425" i="6" s="1"/>
  <c r="L426" i="6"/>
  <c r="M426" i="6" s="1" a="1"/>
  <c r="M426" i="6" s="1"/>
  <c r="L427" i="6"/>
  <c r="M427" i="6" s="1" a="1"/>
  <c r="M427" i="6" s="1"/>
  <c r="L428" i="6"/>
  <c r="M428" i="6" s="1" a="1"/>
  <c r="M428" i="6" s="1"/>
  <c r="L429" i="6"/>
  <c r="M429" i="6" s="1" a="1"/>
  <c r="M429" i="6" s="1"/>
  <c r="L430" i="6"/>
  <c r="M430" i="6" s="1" a="1"/>
  <c r="M430" i="6" s="1"/>
  <c r="L431" i="6"/>
  <c r="M431" i="6" s="1" a="1"/>
  <c r="M431" i="6" s="1"/>
  <c r="L432" i="6"/>
  <c r="M432" i="6" s="1" a="1"/>
  <c r="M432" i="6" s="1"/>
  <c r="L433" i="6"/>
  <c r="M433" i="6" s="1" a="1"/>
  <c r="M433" i="6" s="1"/>
  <c r="L434" i="6"/>
  <c r="M434" i="6" s="1" a="1"/>
  <c r="M434" i="6" s="1"/>
  <c r="L435" i="6"/>
  <c r="M435" i="6" s="1" a="1"/>
  <c r="M435" i="6" s="1"/>
  <c r="L436" i="6"/>
  <c r="M436" i="6" s="1" a="1"/>
  <c r="M436" i="6" s="1"/>
  <c r="L437" i="6"/>
  <c r="M437" i="6" s="1" a="1"/>
  <c r="M437" i="6" s="1"/>
  <c r="L438" i="6"/>
  <c r="M438" i="6" s="1" a="1"/>
  <c r="M438" i="6" s="1"/>
  <c r="L439" i="6"/>
  <c r="M439" i="6" s="1" a="1"/>
  <c r="M439" i="6" s="1"/>
  <c r="L440" i="6"/>
  <c r="M440" i="6" s="1" a="1"/>
  <c r="M440" i="6" s="1"/>
  <c r="L441" i="6"/>
  <c r="M441" i="6" s="1" a="1"/>
  <c r="M441" i="6" s="1"/>
  <c r="L442" i="6"/>
  <c r="M442" i="6" s="1" a="1"/>
  <c r="M442" i="6" s="1"/>
  <c r="L443" i="6"/>
  <c r="M443" i="6" s="1" a="1"/>
  <c r="M443" i="6" s="1"/>
  <c r="L444" i="6"/>
  <c r="M444" i="6" s="1" a="1"/>
  <c r="M444" i="6" s="1"/>
  <c r="L445" i="6"/>
  <c r="M445" i="6" s="1" a="1"/>
  <c r="M445" i="6" s="1"/>
  <c r="L446" i="6"/>
  <c r="M446" i="6" s="1" a="1"/>
  <c r="M446" i="6" s="1"/>
  <c r="L447" i="6"/>
  <c r="M447" i="6" s="1" a="1"/>
  <c r="M447" i="6" s="1"/>
  <c r="L448" i="6"/>
  <c r="M448" i="6" s="1" a="1"/>
  <c r="M448" i="6" s="1"/>
  <c r="L449" i="6"/>
  <c r="M449" i="6" s="1" a="1"/>
  <c r="M449" i="6" s="1"/>
  <c r="L450" i="6"/>
  <c r="M450" i="6" s="1" a="1"/>
  <c r="M450" i="6" s="1"/>
  <c r="L451" i="6"/>
  <c r="M451" i="6" s="1" a="1"/>
  <c r="M451" i="6" s="1"/>
  <c r="L452" i="6"/>
  <c r="M452" i="6" s="1" a="1"/>
  <c r="M452" i="6" s="1"/>
  <c r="L453" i="6"/>
  <c r="M453" i="6" s="1" a="1"/>
  <c r="M453" i="6" s="1"/>
  <c r="L454" i="6"/>
  <c r="M454" i="6" s="1" a="1"/>
  <c r="M454" i="6" s="1"/>
  <c r="L455" i="6"/>
  <c r="M455" i="6" s="1" a="1"/>
  <c r="M455" i="6" s="1"/>
  <c r="L456" i="6"/>
  <c r="M456" i="6" s="1" a="1"/>
  <c r="M456" i="6" s="1"/>
  <c r="L457" i="6"/>
  <c r="M457" i="6" s="1" a="1"/>
  <c r="M457" i="6" s="1"/>
  <c r="L458" i="6"/>
  <c r="M458" i="6" s="1" a="1"/>
  <c r="M458" i="6" s="1"/>
  <c r="L459" i="6"/>
  <c r="M459" i="6" s="1" a="1"/>
  <c r="M459" i="6" s="1"/>
  <c r="L460" i="6"/>
  <c r="M460" i="6" s="1" a="1"/>
  <c r="M460" i="6" s="1"/>
  <c r="L461" i="6"/>
  <c r="M461" i="6" s="1" a="1"/>
  <c r="M461" i="6" s="1"/>
  <c r="L462" i="6"/>
  <c r="M462" i="6" s="1" a="1"/>
  <c r="M462" i="6" s="1"/>
  <c r="L463" i="6"/>
  <c r="M463" i="6" s="1" a="1"/>
  <c r="M463" i="6" s="1"/>
  <c r="L464" i="6"/>
  <c r="M464" i="6" s="1" a="1"/>
  <c r="M464" i="6" s="1"/>
  <c r="L465" i="6"/>
  <c r="M465" i="6" s="1" a="1"/>
  <c r="M465" i="6" s="1"/>
  <c r="L466" i="6"/>
  <c r="M466" i="6" s="1" a="1"/>
  <c r="M466" i="6" s="1"/>
  <c r="L467" i="6"/>
  <c r="M467" i="6" s="1" a="1"/>
  <c r="M467" i="6" s="1"/>
  <c r="L468" i="6"/>
  <c r="M468" i="6" s="1" a="1"/>
  <c r="M468" i="6" s="1"/>
  <c r="L469" i="6"/>
  <c r="M469" i="6" s="1" a="1"/>
  <c r="M469" i="6" s="1"/>
  <c r="L470" i="6"/>
  <c r="M470" i="6" s="1" a="1"/>
  <c r="M470" i="6" s="1"/>
  <c r="L471" i="6"/>
  <c r="M471" i="6" s="1" a="1"/>
  <c r="M471" i="6" s="1"/>
  <c r="L472" i="6"/>
  <c r="M472" i="6" s="1" a="1"/>
  <c r="M472" i="6" s="1"/>
  <c r="L473" i="6"/>
  <c r="M473" i="6" s="1" a="1"/>
  <c r="M473" i="6" s="1"/>
  <c r="L474" i="6"/>
  <c r="M474" i="6" s="1" a="1"/>
  <c r="M474" i="6" s="1"/>
  <c r="L475" i="6"/>
  <c r="M475" i="6" s="1" a="1"/>
  <c r="M475" i="6" s="1"/>
  <c r="L476" i="6"/>
  <c r="M476" i="6" s="1" a="1"/>
  <c r="M476" i="6" s="1"/>
  <c r="L477" i="6"/>
  <c r="M477" i="6" s="1" a="1"/>
  <c r="M477" i="6" s="1"/>
  <c r="L478" i="6"/>
  <c r="M478" i="6" s="1" a="1"/>
  <c r="M478" i="6" s="1"/>
  <c r="L479" i="6"/>
  <c r="M479" i="6" s="1" a="1"/>
  <c r="M479" i="6" s="1"/>
  <c r="L480" i="6"/>
  <c r="M480" i="6" s="1" a="1"/>
  <c r="M480" i="6" s="1"/>
  <c r="L481" i="6"/>
  <c r="M481" i="6" s="1" a="1"/>
  <c r="M481" i="6" s="1"/>
  <c r="L482" i="6"/>
  <c r="M482" i="6" s="1" a="1"/>
  <c r="M482" i="6" s="1"/>
  <c r="L483" i="6"/>
  <c r="M483" i="6" s="1" a="1"/>
  <c r="M483" i="6" s="1"/>
  <c r="L484" i="6"/>
  <c r="M484" i="6" s="1" a="1"/>
  <c r="M484" i="6" s="1"/>
  <c r="L485" i="6"/>
  <c r="M485" i="6" s="1" a="1"/>
  <c r="M485" i="6" s="1"/>
  <c r="L486" i="6"/>
  <c r="M486" i="6" s="1" a="1"/>
  <c r="M486" i="6" s="1"/>
  <c r="L487" i="6"/>
  <c r="M487" i="6" s="1" a="1"/>
  <c r="M487" i="6" s="1"/>
  <c r="L488" i="6"/>
  <c r="M488" i="6" s="1" a="1"/>
  <c r="M488" i="6" s="1"/>
  <c r="L489" i="6"/>
  <c r="M489" i="6" s="1" a="1"/>
  <c r="M489" i="6" s="1"/>
  <c r="L490" i="6"/>
  <c r="M490" i="6" s="1" a="1"/>
  <c r="M490" i="6" s="1"/>
  <c r="L491" i="6"/>
  <c r="M491" i="6" s="1" a="1"/>
  <c r="M491" i="6" s="1"/>
  <c r="L492" i="6"/>
  <c r="M492" i="6" s="1" a="1"/>
  <c r="M492" i="6" s="1"/>
  <c r="L493" i="6"/>
  <c r="M493" i="6" s="1" a="1"/>
  <c r="M493" i="6" s="1"/>
  <c r="L494" i="6"/>
  <c r="M494" i="6" s="1" a="1"/>
  <c r="M494" i="6" s="1"/>
  <c r="L495" i="6"/>
  <c r="M495" i="6" s="1" a="1"/>
  <c r="M495" i="6" s="1"/>
  <c r="L496" i="6"/>
  <c r="M496" i="6" s="1" a="1"/>
  <c r="M496" i="6" s="1"/>
  <c r="L497" i="6"/>
  <c r="M497" i="6" s="1" a="1"/>
  <c r="M497" i="6" s="1"/>
  <c r="L498" i="6"/>
  <c r="M498" i="6" s="1" a="1"/>
  <c r="M498" i="6" s="1"/>
  <c r="L499" i="6"/>
  <c r="M499" i="6" s="1" a="1"/>
  <c r="M499" i="6" s="1"/>
  <c r="L500" i="6"/>
  <c r="M500" i="6" s="1" a="1"/>
  <c r="M500" i="6" s="1"/>
  <c r="L501" i="6"/>
  <c r="M501" i="6" s="1" a="1"/>
  <c r="M501" i="6" s="1"/>
  <c r="L502" i="6"/>
  <c r="M502" i="6" s="1" a="1"/>
  <c r="M502" i="6" s="1"/>
  <c r="L503" i="6"/>
  <c r="M503" i="6" s="1" a="1"/>
  <c r="M503" i="6" s="1"/>
  <c r="L504" i="6"/>
  <c r="M504" i="6" s="1" a="1"/>
  <c r="M504" i="6" s="1"/>
  <c r="L505" i="6"/>
  <c r="M505" i="6" s="1" a="1"/>
  <c r="M505" i="6" s="1"/>
  <c r="L506" i="6"/>
  <c r="M506" i="6" s="1" a="1"/>
  <c r="M506" i="6" s="1"/>
  <c r="L507" i="6"/>
  <c r="M507" i="6" s="1" a="1"/>
  <c r="M507" i="6" s="1"/>
  <c r="L508" i="6"/>
  <c r="M508" i="6" s="1" a="1"/>
  <c r="M508" i="6" s="1"/>
  <c r="L509" i="6"/>
  <c r="M509" i="6" s="1" a="1"/>
  <c r="M509" i="6" s="1"/>
  <c r="L510" i="6"/>
  <c r="M510" i="6" s="1" a="1"/>
  <c r="M510" i="6" s="1"/>
  <c r="L511" i="6"/>
  <c r="M511" i="6" s="1" a="1"/>
  <c r="M511" i="6" s="1"/>
  <c r="L512" i="6"/>
  <c r="M512" i="6" s="1" a="1"/>
  <c r="M512" i="6" s="1"/>
  <c r="L513" i="6"/>
  <c r="M513" i="6" s="1" a="1"/>
  <c r="M513" i="6" s="1"/>
  <c r="L514" i="6"/>
  <c r="M514" i="6" s="1" a="1"/>
  <c r="M514" i="6" s="1"/>
  <c r="L515" i="6"/>
  <c r="M515" i="6" s="1" a="1"/>
  <c r="M515" i="6" s="1"/>
  <c r="L516" i="6"/>
  <c r="M516" i="6" s="1" a="1"/>
  <c r="M516" i="6" s="1"/>
  <c r="L517" i="6"/>
  <c r="M517" i="6" s="1" a="1"/>
  <c r="M517" i="6" s="1"/>
  <c r="L518" i="6"/>
  <c r="M518" i="6" s="1" a="1"/>
  <c r="M518" i="6" s="1"/>
  <c r="L519" i="6"/>
  <c r="M519" i="6" s="1" a="1"/>
  <c r="M519" i="6" s="1"/>
  <c r="L520" i="6"/>
  <c r="M520" i="6" s="1" a="1"/>
  <c r="M520" i="6" s="1"/>
  <c r="L521" i="6"/>
  <c r="M521" i="6" s="1" a="1"/>
  <c r="M521" i="6" s="1"/>
  <c r="L522" i="6"/>
  <c r="M522" i="6" s="1" a="1"/>
  <c r="M522" i="6" s="1"/>
  <c r="L523" i="6"/>
  <c r="M523" i="6" s="1" a="1"/>
  <c r="M523" i="6" s="1"/>
  <c r="L524" i="6"/>
  <c r="M524" i="6" s="1" a="1"/>
  <c r="M524" i="6" s="1"/>
  <c r="L525" i="6"/>
  <c r="M525" i="6" s="1" a="1"/>
  <c r="M525" i="6" s="1"/>
  <c r="L526" i="6"/>
  <c r="M526" i="6" s="1" a="1"/>
  <c r="M526" i="6" s="1"/>
  <c r="L527" i="6"/>
  <c r="M527" i="6" s="1" a="1"/>
  <c r="M527" i="6" s="1"/>
  <c r="L528" i="6"/>
  <c r="M528" i="6" s="1" a="1"/>
  <c r="M528" i="6" s="1"/>
  <c r="L529" i="6"/>
  <c r="M529" i="6" s="1" a="1"/>
  <c r="M529" i="6" s="1"/>
  <c r="L530" i="6"/>
  <c r="M530" i="6" s="1" a="1"/>
  <c r="M530" i="6" s="1"/>
  <c r="L531" i="6"/>
  <c r="M531" i="6" s="1" a="1"/>
  <c r="M531" i="6" s="1"/>
  <c r="L532" i="6"/>
  <c r="M532" i="6" s="1" a="1"/>
  <c r="M532" i="6" s="1"/>
  <c r="L533" i="6"/>
  <c r="M533" i="6" s="1" a="1"/>
  <c r="M533" i="6" s="1"/>
  <c r="L534" i="6"/>
  <c r="M534" i="6" s="1" a="1"/>
  <c r="M534" i="6" s="1"/>
  <c r="L535" i="6"/>
  <c r="M535" i="6" s="1" a="1"/>
  <c r="M535" i="6" s="1"/>
  <c r="L536" i="6"/>
  <c r="M536" i="6" s="1" a="1"/>
  <c r="M536" i="6" s="1"/>
  <c r="L537" i="6"/>
  <c r="M537" i="6" s="1" a="1"/>
  <c r="M537" i="6" s="1"/>
  <c r="L538" i="6"/>
  <c r="M538" i="6" s="1" a="1"/>
  <c r="M538" i="6" s="1"/>
  <c r="L539" i="6"/>
  <c r="M539" i="6" s="1" a="1"/>
  <c r="M539" i="6" s="1"/>
  <c r="L540" i="6"/>
  <c r="M540" i="6" s="1" a="1"/>
  <c r="M540" i="6" s="1"/>
  <c r="L541" i="6"/>
  <c r="M541" i="6" s="1" a="1"/>
  <c r="M541" i="6" s="1"/>
  <c r="L542" i="6"/>
  <c r="M542" i="6" s="1" a="1"/>
  <c r="M542" i="6" s="1"/>
  <c r="L543" i="6"/>
  <c r="M543" i="6" s="1" a="1"/>
  <c r="M543" i="6" s="1"/>
  <c r="L544" i="6"/>
  <c r="M544" i="6" s="1" a="1"/>
  <c r="M544" i="6" s="1"/>
  <c r="L545" i="6"/>
  <c r="M545" i="6" s="1" a="1"/>
  <c r="M545" i="6" s="1"/>
  <c r="L546" i="6"/>
  <c r="M546" i="6" s="1" a="1"/>
  <c r="M546" i="6" s="1"/>
  <c r="L547" i="6"/>
  <c r="M547" i="6" s="1" a="1"/>
  <c r="M547" i="6" s="1"/>
  <c r="L548" i="6"/>
  <c r="M548" i="6" s="1" a="1"/>
  <c r="M548" i="6" s="1"/>
  <c r="L549" i="6"/>
  <c r="M549" i="6" s="1" a="1"/>
  <c r="M549" i="6" s="1"/>
  <c r="L550" i="6"/>
  <c r="M550" i="6" s="1" a="1"/>
  <c r="M550" i="6" s="1"/>
  <c r="L551" i="6"/>
  <c r="M551" i="6" s="1" a="1"/>
  <c r="M551" i="6" s="1"/>
  <c r="L552" i="6"/>
  <c r="M552" i="6" s="1" a="1"/>
  <c r="M552" i="6" s="1"/>
  <c r="L553" i="6"/>
  <c r="M553" i="6" s="1" a="1"/>
  <c r="M553" i="6" s="1"/>
  <c r="L554" i="6"/>
  <c r="M554" i="6" s="1" a="1"/>
  <c r="M554" i="6" s="1"/>
  <c r="L555" i="6"/>
  <c r="M555" i="6" s="1" a="1"/>
  <c r="M555" i="6" s="1"/>
  <c r="L556" i="6"/>
  <c r="M556" i="6" s="1" a="1"/>
  <c r="M556" i="6" s="1"/>
  <c r="L557" i="6"/>
  <c r="M557" i="6" s="1" a="1"/>
  <c r="M557" i="6" s="1"/>
  <c r="L558" i="6"/>
  <c r="M558" i="6" s="1" a="1"/>
  <c r="M558" i="6" s="1"/>
  <c r="L559" i="6"/>
  <c r="M559" i="6" s="1" a="1"/>
  <c r="M559" i="6" s="1"/>
  <c r="L560" i="6"/>
  <c r="M560" i="6" s="1" a="1"/>
  <c r="M560" i="6" s="1"/>
  <c r="L561" i="6"/>
  <c r="M561" i="6" s="1" a="1"/>
  <c r="M561" i="6" s="1"/>
  <c r="L562" i="6"/>
  <c r="M562" i="6" s="1" a="1"/>
  <c r="M562" i="6" s="1"/>
  <c r="L563" i="6"/>
  <c r="M563" i="6" s="1" a="1"/>
  <c r="M563" i="6" s="1"/>
  <c r="L564" i="6"/>
  <c r="M564" i="6" s="1" a="1"/>
  <c r="M564" i="6" s="1"/>
  <c r="L565" i="6"/>
  <c r="M565" i="6" s="1" a="1"/>
  <c r="M565" i="6" s="1"/>
  <c r="L566" i="6"/>
  <c r="M566" i="6" s="1" a="1"/>
  <c r="M566" i="6" s="1"/>
  <c r="L567" i="6"/>
  <c r="M567" i="6" s="1" a="1"/>
  <c r="M567" i="6" s="1"/>
  <c r="L568" i="6"/>
  <c r="M568" i="6" s="1" a="1"/>
  <c r="M568" i="6" s="1"/>
  <c r="L569" i="6"/>
  <c r="M569" i="6" s="1" a="1"/>
  <c r="M569" i="6" s="1"/>
  <c r="L570" i="6"/>
  <c r="M570" i="6" s="1" a="1"/>
  <c r="M570" i="6" s="1"/>
  <c r="L571" i="6"/>
  <c r="M571" i="6" s="1" a="1"/>
  <c r="M571" i="6" s="1"/>
  <c r="L572" i="6"/>
  <c r="M572" i="6" s="1" a="1"/>
  <c r="M572" i="6" s="1"/>
  <c r="L573" i="6"/>
  <c r="M573" i="6" s="1" a="1"/>
  <c r="M573" i="6" s="1"/>
  <c r="L574" i="6"/>
  <c r="M574" i="6" s="1" a="1"/>
  <c r="M574" i="6" s="1"/>
  <c r="L575" i="6"/>
  <c r="M575" i="6" s="1" a="1"/>
  <c r="M575" i="6" s="1"/>
  <c r="L576" i="6"/>
  <c r="M576" i="6" s="1" a="1"/>
  <c r="M576" i="6" s="1"/>
  <c r="L577" i="6"/>
  <c r="M577" i="6" s="1" a="1"/>
  <c r="M577" i="6" s="1"/>
  <c r="L578" i="6"/>
  <c r="M578" i="6" s="1" a="1"/>
  <c r="M578" i="6" s="1"/>
  <c r="L579" i="6"/>
  <c r="M579" i="6" s="1" a="1"/>
  <c r="M579" i="6" s="1"/>
  <c r="L580" i="6"/>
  <c r="M580" i="6" s="1" a="1"/>
  <c r="M580" i="6" s="1"/>
  <c r="L581" i="6"/>
  <c r="M581" i="6" s="1" a="1"/>
  <c r="M581" i="6" s="1"/>
  <c r="L582" i="6"/>
  <c r="M582" i="6" s="1" a="1"/>
  <c r="M582" i="6" s="1"/>
  <c r="L583" i="6"/>
  <c r="M583" i="6" s="1" a="1"/>
  <c r="M583" i="6" s="1"/>
  <c r="L584" i="6"/>
  <c r="M584" i="6" s="1" a="1"/>
  <c r="M584" i="6" s="1"/>
  <c r="L585" i="6"/>
  <c r="M585" i="6" s="1" a="1"/>
  <c r="M585" i="6" s="1"/>
  <c r="L586" i="6"/>
  <c r="M586" i="6" s="1" a="1"/>
  <c r="M586" i="6" s="1"/>
  <c r="L587" i="6"/>
  <c r="M587" i="6" s="1" a="1"/>
  <c r="M587" i="6" s="1"/>
  <c r="L588" i="6"/>
  <c r="M588" i="6" s="1" a="1"/>
  <c r="M588" i="6" s="1"/>
  <c r="L589" i="6"/>
  <c r="M589" i="6" s="1" a="1"/>
  <c r="M589" i="6" s="1"/>
  <c r="L590" i="6"/>
  <c r="M590" i="6" s="1" a="1"/>
  <c r="M590" i="6" s="1"/>
  <c r="L591" i="6"/>
  <c r="M591" i="6" s="1" a="1"/>
  <c r="M591" i="6" s="1"/>
  <c r="L592" i="6"/>
  <c r="M592" i="6" s="1" a="1"/>
  <c r="M592" i="6" s="1"/>
  <c r="L593" i="6"/>
  <c r="M593" i="6" s="1" a="1"/>
  <c r="M593" i="6" s="1"/>
  <c r="L594" i="6"/>
  <c r="M594" i="6" s="1" a="1"/>
  <c r="M594" i="6" s="1"/>
  <c r="L595" i="6"/>
  <c r="M595" i="6" s="1" a="1"/>
  <c r="M595" i="6" s="1"/>
  <c r="L596" i="6"/>
  <c r="M596" i="6" s="1" a="1"/>
  <c r="M596" i="6" s="1"/>
  <c r="L597" i="6"/>
  <c r="M597" i="6" s="1" a="1"/>
  <c r="M597" i="6" s="1"/>
  <c r="L598" i="6"/>
  <c r="M598" i="6" s="1" a="1"/>
  <c r="M598" i="6" s="1"/>
  <c r="L599" i="6"/>
  <c r="M599" i="6" s="1" a="1"/>
  <c r="M599" i="6" s="1"/>
  <c r="L600" i="6"/>
  <c r="M600" i="6" s="1" a="1"/>
  <c r="M600" i="6" s="1"/>
  <c r="L601" i="6"/>
  <c r="M601" i="6" s="1" a="1"/>
  <c r="M601" i="6" s="1"/>
  <c r="L602" i="6"/>
  <c r="M602" i="6" s="1" a="1"/>
  <c r="M602" i="6" s="1"/>
  <c r="L603" i="6"/>
  <c r="M603" i="6" s="1" a="1"/>
  <c r="M603" i="6" s="1"/>
  <c r="L604" i="6"/>
  <c r="M604" i="6" s="1" a="1"/>
  <c r="M604" i="6" s="1"/>
  <c r="L605" i="6"/>
  <c r="M605" i="6" s="1" a="1"/>
  <c r="M605" i="6" s="1"/>
  <c r="L606" i="6"/>
  <c r="M606" i="6" s="1" a="1"/>
  <c r="M606" i="6" s="1"/>
  <c r="L607" i="6"/>
  <c r="M607" i="6" s="1" a="1"/>
  <c r="M607" i="6" s="1"/>
  <c r="L608" i="6"/>
  <c r="M608" i="6" s="1" a="1"/>
  <c r="M608" i="6" s="1"/>
  <c r="L609" i="6"/>
  <c r="M609" i="6" s="1" a="1"/>
  <c r="M609" i="6" s="1"/>
  <c r="L610" i="6"/>
  <c r="M610" i="6" s="1" a="1"/>
  <c r="M610" i="6" s="1"/>
  <c r="L611" i="6"/>
  <c r="M611" i="6" s="1" a="1"/>
  <c r="M611" i="6" s="1"/>
  <c r="L612" i="6"/>
  <c r="M612" i="6" s="1" a="1"/>
  <c r="M612" i="6" s="1"/>
  <c r="L613" i="6"/>
  <c r="M613" i="6" s="1" a="1"/>
  <c r="M613" i="6" s="1"/>
  <c r="L614" i="6"/>
  <c r="M614" i="6" s="1" a="1"/>
  <c r="M614" i="6" s="1"/>
  <c r="L615" i="6"/>
  <c r="M615" i="6" s="1" a="1"/>
  <c r="M615" i="6" s="1"/>
  <c r="L616" i="6"/>
  <c r="M616" i="6" s="1" a="1"/>
  <c r="M616" i="6" s="1"/>
  <c r="L617" i="6"/>
  <c r="M617" i="6" s="1" a="1"/>
  <c r="M617" i="6" s="1"/>
  <c r="L618" i="6"/>
  <c r="M618" i="6" s="1" a="1"/>
  <c r="M618" i="6" s="1"/>
  <c r="L619" i="6"/>
  <c r="M619" i="6" s="1" a="1"/>
  <c r="M619" i="6" s="1"/>
  <c r="L620" i="6"/>
  <c r="M620" i="6" s="1" a="1"/>
  <c r="M620" i="6" s="1"/>
  <c r="L621" i="6"/>
  <c r="M621" i="6" s="1" a="1"/>
  <c r="M621" i="6" s="1"/>
  <c r="L622" i="6"/>
  <c r="M622" i="6" s="1" a="1"/>
  <c r="M622" i="6" s="1"/>
  <c r="L623" i="6"/>
  <c r="M623" i="6" s="1" a="1"/>
  <c r="M623" i="6" s="1"/>
  <c r="L624" i="6"/>
  <c r="M624" i="6" s="1" a="1"/>
  <c r="M624" i="6" s="1"/>
  <c r="L625" i="6"/>
  <c r="M625" i="6" s="1" a="1"/>
  <c r="M625" i="6" s="1"/>
  <c r="L626" i="6"/>
  <c r="M626" i="6" s="1" a="1"/>
  <c r="M626" i="6" s="1"/>
  <c r="L627" i="6"/>
  <c r="M627" i="6" s="1" a="1"/>
  <c r="M627" i="6" s="1"/>
  <c r="L628" i="6"/>
  <c r="M628" i="6" s="1" a="1"/>
  <c r="M628" i="6" s="1"/>
  <c r="L629" i="6"/>
  <c r="M629" i="6" s="1" a="1"/>
  <c r="M629" i="6" s="1"/>
  <c r="L630" i="6"/>
  <c r="M630" i="6" s="1" a="1"/>
  <c r="M630" i="6" s="1"/>
  <c r="L631" i="6"/>
  <c r="M631" i="6" s="1" a="1"/>
  <c r="M631" i="6" s="1"/>
  <c r="L632" i="6"/>
  <c r="M632" i="6" s="1" a="1"/>
  <c r="M632" i="6" s="1"/>
  <c r="L633" i="6"/>
  <c r="M633" i="6" s="1" a="1"/>
  <c r="M633" i="6" s="1"/>
  <c r="L634" i="6"/>
  <c r="M634" i="6" s="1" a="1"/>
  <c r="M634" i="6" s="1"/>
  <c r="L635" i="6"/>
  <c r="M635" i="6" s="1" a="1"/>
  <c r="M635" i="6" s="1"/>
  <c r="L636" i="6"/>
  <c r="M636" i="6" s="1" a="1"/>
  <c r="M636" i="6" s="1"/>
  <c r="L637" i="6"/>
  <c r="M637" i="6" s="1" a="1"/>
  <c r="M637" i="6" s="1"/>
  <c r="L638" i="6"/>
  <c r="M638" i="6" s="1" a="1"/>
  <c r="M638" i="6" s="1"/>
  <c r="L639" i="6"/>
  <c r="M639" i="6" s="1" a="1"/>
  <c r="M639" i="6" s="1"/>
  <c r="L640" i="6"/>
  <c r="M640" i="6" s="1" a="1"/>
  <c r="M640" i="6" s="1"/>
  <c r="L641" i="6"/>
  <c r="M641" i="6" s="1" a="1"/>
  <c r="M641" i="6" s="1"/>
  <c r="L642" i="6"/>
  <c r="M642" i="6" s="1" a="1"/>
  <c r="M642" i="6" s="1"/>
  <c r="L643" i="6"/>
  <c r="M643" i="6" s="1" a="1"/>
  <c r="M643" i="6" s="1"/>
  <c r="L644" i="6"/>
  <c r="M644" i="6" s="1" a="1"/>
  <c r="M644" i="6" s="1"/>
  <c r="L645" i="6"/>
  <c r="M645" i="6" s="1" a="1"/>
  <c r="M645" i="6" s="1"/>
  <c r="L646" i="6"/>
  <c r="M646" i="6" s="1" a="1"/>
  <c r="M646" i="6" s="1"/>
  <c r="L647" i="6"/>
  <c r="M647" i="6" s="1" a="1"/>
  <c r="M647" i="6" s="1"/>
  <c r="L648" i="6"/>
  <c r="M648" i="6" s="1" a="1"/>
  <c r="M648" i="6" s="1"/>
  <c r="L649" i="6"/>
  <c r="M649" i="6" s="1" a="1"/>
  <c r="M649" i="6" s="1"/>
  <c r="L650" i="6"/>
  <c r="M650" i="6" s="1" a="1"/>
  <c r="M650" i="6" s="1"/>
  <c r="L651" i="6"/>
  <c r="M651" i="6" s="1" a="1"/>
  <c r="M651" i="6" s="1"/>
  <c r="L652" i="6"/>
  <c r="M652" i="6" s="1" a="1"/>
  <c r="M652" i="6" s="1"/>
  <c r="L653" i="6"/>
  <c r="M653" i="6" s="1" a="1"/>
  <c r="M653" i="6" s="1"/>
  <c r="L654" i="6"/>
  <c r="M654" i="6" s="1" a="1"/>
  <c r="M654" i="6" s="1"/>
  <c r="L655" i="6"/>
  <c r="M655" i="6" s="1" a="1"/>
  <c r="M655" i="6" s="1"/>
  <c r="L656" i="6"/>
  <c r="M656" i="6" s="1" a="1"/>
  <c r="M656" i="6" s="1"/>
  <c r="L657" i="6"/>
  <c r="M657" i="6" s="1" a="1"/>
  <c r="M657" i="6" s="1"/>
  <c r="L658" i="6"/>
  <c r="M658" i="6" s="1" a="1"/>
  <c r="M658" i="6" s="1"/>
  <c r="L659" i="6"/>
  <c r="M659" i="6" s="1" a="1"/>
  <c r="M659" i="6" s="1"/>
  <c r="L660" i="6"/>
  <c r="M660" i="6" s="1" a="1"/>
  <c r="M660" i="6" s="1"/>
  <c r="L661" i="6"/>
  <c r="M661" i="6" s="1" a="1"/>
  <c r="M661" i="6" s="1"/>
  <c r="L662" i="6"/>
  <c r="M662" i="6" s="1" a="1"/>
  <c r="M662" i="6" s="1"/>
  <c r="L663" i="6"/>
  <c r="M663" i="6" s="1" a="1"/>
  <c r="M663" i="6" s="1"/>
  <c r="L664" i="6"/>
  <c r="M664" i="6" s="1" a="1"/>
  <c r="M664" i="6" s="1"/>
  <c r="L665" i="6"/>
  <c r="M665" i="6" s="1" a="1"/>
  <c r="M665" i="6" s="1"/>
  <c r="L666" i="6"/>
  <c r="M666" i="6" s="1" a="1"/>
  <c r="M666" i="6" s="1"/>
  <c r="L667" i="6"/>
  <c r="M667" i="6" s="1" a="1"/>
  <c r="M667" i="6" s="1"/>
  <c r="L668" i="6"/>
  <c r="M668" i="6" s="1" a="1"/>
  <c r="M668" i="6" s="1"/>
  <c r="L669" i="6"/>
  <c r="M669" i="6" s="1" a="1"/>
  <c r="M669" i="6" s="1"/>
  <c r="L670" i="6"/>
  <c r="M670" i="6" s="1" a="1"/>
  <c r="M670" i="6" s="1"/>
  <c r="L671" i="6"/>
  <c r="M671" i="6" s="1" a="1"/>
  <c r="M671" i="6" s="1"/>
  <c r="L672" i="6"/>
  <c r="M672" i="6" s="1" a="1"/>
  <c r="M672" i="6" s="1"/>
  <c r="L673" i="6"/>
  <c r="M673" i="6" s="1" a="1"/>
  <c r="M673" i="6" s="1"/>
  <c r="L674" i="6"/>
  <c r="M674" i="6" s="1" a="1"/>
  <c r="M674" i="6" s="1"/>
  <c r="L675" i="6"/>
  <c r="M675" i="6" s="1" a="1"/>
  <c r="M675" i="6" s="1"/>
  <c r="L676" i="6"/>
  <c r="M676" i="6" s="1" a="1"/>
  <c r="M676" i="6" s="1"/>
  <c r="L677" i="6"/>
  <c r="M677" i="6" s="1" a="1"/>
  <c r="M677" i="6" s="1"/>
  <c r="L678" i="6"/>
  <c r="M678" i="6" s="1" a="1"/>
  <c r="M678" i="6" s="1"/>
  <c r="L679" i="6"/>
  <c r="M679" i="6" s="1" a="1"/>
  <c r="M679" i="6" s="1"/>
  <c r="L680" i="6"/>
  <c r="M680" i="6" s="1" a="1"/>
  <c r="M680" i="6" s="1"/>
  <c r="L681" i="6"/>
  <c r="M681" i="6" s="1" a="1"/>
  <c r="M681" i="6" s="1"/>
  <c r="L682" i="6"/>
  <c r="M682" i="6" s="1" a="1"/>
  <c r="M682" i="6" s="1"/>
  <c r="L683" i="6"/>
  <c r="M683" i="6" s="1" a="1"/>
  <c r="M683" i="6" s="1"/>
  <c r="L684" i="6"/>
  <c r="M684" i="6" s="1" a="1"/>
  <c r="M684" i="6" s="1"/>
  <c r="L685" i="6"/>
  <c r="M685" i="6" s="1" a="1"/>
  <c r="M685" i="6" s="1"/>
  <c r="L686" i="6"/>
  <c r="M686" i="6" s="1" a="1"/>
  <c r="M686" i="6" s="1"/>
  <c r="L687" i="6"/>
  <c r="M687" i="6" s="1" a="1"/>
  <c r="M687" i="6" s="1"/>
  <c r="L688" i="6"/>
  <c r="M688" i="6" s="1" a="1"/>
  <c r="M688" i="6" s="1"/>
  <c r="L689" i="6"/>
  <c r="M689" i="6" s="1" a="1"/>
  <c r="M689" i="6" s="1"/>
  <c r="L690" i="6"/>
  <c r="M690" i="6" s="1" a="1"/>
  <c r="M690" i="6" s="1"/>
  <c r="L691" i="6"/>
  <c r="M691" i="6" s="1" a="1"/>
  <c r="M691" i="6" s="1"/>
  <c r="L692" i="6"/>
  <c r="M692" i="6" s="1" a="1"/>
  <c r="M692" i="6" s="1"/>
  <c r="L693" i="6"/>
  <c r="M693" i="6" s="1" a="1"/>
  <c r="M693" i="6" s="1"/>
  <c r="L694" i="6"/>
  <c r="M694" i="6" s="1" a="1"/>
  <c r="M694" i="6" s="1"/>
  <c r="L695" i="6"/>
  <c r="M695" i="6" s="1" a="1"/>
  <c r="M695" i="6" s="1"/>
  <c r="L696" i="6"/>
  <c r="M696" i="6" s="1" a="1"/>
  <c r="M696" i="6" s="1"/>
  <c r="L697" i="6"/>
  <c r="M697" i="6" s="1" a="1"/>
  <c r="M697" i="6" s="1"/>
  <c r="L698" i="6"/>
  <c r="M698" i="6" s="1" a="1"/>
  <c r="M698" i="6" s="1"/>
  <c r="L699" i="6"/>
  <c r="M699" i="6" s="1" a="1"/>
  <c r="M699" i="6" s="1"/>
  <c r="L700" i="6"/>
  <c r="M700" i="6" s="1" a="1"/>
  <c r="M700" i="6" s="1"/>
  <c r="L701" i="6"/>
  <c r="M701" i="6" s="1" a="1"/>
  <c r="M701" i="6" s="1"/>
  <c r="L702" i="6"/>
  <c r="M702" i="6" s="1" a="1"/>
  <c r="M702" i="6" s="1"/>
  <c r="L703" i="6"/>
  <c r="M703" i="6" s="1" a="1"/>
  <c r="M703" i="6" s="1"/>
  <c r="L704" i="6"/>
  <c r="M704" i="6" s="1" a="1"/>
  <c r="M704" i="6" s="1"/>
  <c r="L705" i="6"/>
  <c r="M705" i="6" s="1" a="1"/>
  <c r="M705" i="6" s="1"/>
  <c r="L706" i="6"/>
  <c r="M706" i="6" s="1" a="1"/>
  <c r="M706" i="6" s="1"/>
  <c r="L707" i="6"/>
  <c r="M707" i="6" s="1" a="1"/>
  <c r="M707" i="6" s="1"/>
  <c r="L708" i="6"/>
  <c r="M708" i="6" s="1" a="1"/>
  <c r="M708" i="6" s="1"/>
  <c r="L709" i="6"/>
  <c r="M709" i="6" s="1" a="1"/>
  <c r="M709" i="6" s="1"/>
  <c r="L710" i="6"/>
  <c r="M710" i="6" s="1" a="1"/>
  <c r="M710" i="6" s="1"/>
  <c r="L711" i="6"/>
  <c r="M711" i="6" s="1" a="1"/>
  <c r="M711" i="6" s="1"/>
  <c r="L712" i="6"/>
  <c r="M712" i="6" s="1" a="1"/>
  <c r="M712" i="6" s="1"/>
  <c r="L713" i="6"/>
  <c r="M713" i="6" s="1" a="1"/>
  <c r="M713" i="6" s="1"/>
  <c r="L714" i="6"/>
  <c r="M714" i="6" s="1" a="1"/>
  <c r="M714" i="6" s="1"/>
  <c r="L715" i="6"/>
  <c r="M715" i="6" s="1" a="1"/>
  <c r="M715" i="6" s="1"/>
  <c r="L716" i="6"/>
  <c r="M716" i="6" s="1" a="1"/>
  <c r="M716" i="6" s="1"/>
  <c r="L717" i="6"/>
  <c r="M717" i="6" s="1" a="1"/>
  <c r="M717" i="6" s="1"/>
  <c r="L718" i="6"/>
  <c r="M718" i="6" s="1" a="1"/>
  <c r="M718" i="6" s="1"/>
  <c r="L719" i="6"/>
  <c r="M719" i="6" s="1" a="1"/>
  <c r="M719" i="6" s="1"/>
  <c r="L720" i="6"/>
  <c r="M720" i="6" s="1" a="1"/>
  <c r="M720" i="6" s="1"/>
  <c r="L721" i="6"/>
  <c r="M721" i="6" s="1" a="1"/>
  <c r="M721" i="6" s="1"/>
  <c r="L722" i="6"/>
  <c r="M722" i="6" s="1" a="1"/>
  <c r="M722" i="6" s="1"/>
  <c r="L723" i="6"/>
  <c r="M723" i="6" s="1" a="1"/>
  <c r="M723" i="6" s="1"/>
  <c r="L724" i="6"/>
  <c r="M724" i="6" s="1" a="1"/>
  <c r="M724" i="6" s="1"/>
  <c r="L725" i="6"/>
  <c r="M725" i="6" s="1" a="1"/>
  <c r="M725" i="6" s="1"/>
  <c r="L726" i="6"/>
  <c r="M726" i="6" s="1" a="1"/>
  <c r="M726" i="6" s="1"/>
  <c r="L727" i="6"/>
  <c r="M727" i="6" s="1" a="1"/>
  <c r="M727" i="6" s="1"/>
  <c r="L728" i="6"/>
  <c r="M728" i="6" s="1" a="1"/>
  <c r="M728" i="6" s="1"/>
  <c r="L729" i="6"/>
  <c r="M729" i="6" s="1" a="1"/>
  <c r="M729" i="6" s="1"/>
  <c r="L730" i="6"/>
  <c r="M730" i="6" s="1" a="1"/>
  <c r="M730" i="6" s="1"/>
  <c r="L731" i="6"/>
  <c r="M731" i="6" s="1" a="1"/>
  <c r="M731" i="6" s="1"/>
  <c r="L732" i="6"/>
  <c r="M732" i="6" s="1" a="1"/>
  <c r="M732" i="6" s="1"/>
  <c r="L733" i="6"/>
  <c r="M733" i="6" s="1" a="1"/>
  <c r="M733" i="6" s="1"/>
  <c r="L734" i="6"/>
  <c r="M734" i="6" s="1" a="1"/>
  <c r="M734" i="6" s="1"/>
  <c r="L735" i="6"/>
  <c r="M735" i="6" s="1" a="1"/>
  <c r="M735" i="6" s="1"/>
  <c r="L736" i="6"/>
  <c r="M736" i="6" s="1" a="1"/>
  <c r="M736" i="6" s="1"/>
  <c r="L737" i="6"/>
  <c r="M737" i="6" s="1" a="1"/>
  <c r="M737" i="6" s="1"/>
  <c r="L738" i="6"/>
  <c r="M738" i="6" s="1" a="1"/>
  <c r="M738" i="6" s="1"/>
  <c r="L739" i="6"/>
  <c r="M739" i="6" s="1" a="1"/>
  <c r="M739" i="6" s="1"/>
  <c r="L740" i="6"/>
  <c r="M740" i="6" s="1" a="1"/>
  <c r="M740" i="6" s="1"/>
  <c r="L741" i="6"/>
  <c r="M741" i="6" s="1" a="1"/>
  <c r="M741" i="6" s="1"/>
  <c r="L742" i="6"/>
  <c r="M742" i="6" s="1" a="1"/>
  <c r="M742" i="6" s="1"/>
  <c r="L743" i="6"/>
  <c r="M743" i="6" s="1" a="1"/>
  <c r="M743" i="6" s="1"/>
  <c r="L744" i="6"/>
  <c r="M744" i="6" s="1" a="1"/>
  <c r="M744" i="6" s="1"/>
  <c r="L745" i="6"/>
  <c r="M745" i="6" s="1" a="1"/>
  <c r="M745" i="6" s="1"/>
  <c r="L746" i="6"/>
  <c r="M746" i="6" s="1" a="1"/>
  <c r="M746" i="6" s="1"/>
  <c r="L747" i="6"/>
  <c r="M747" i="6" s="1" a="1"/>
  <c r="M747" i="6" s="1"/>
  <c r="L748" i="6"/>
  <c r="M748" i="6" s="1" a="1"/>
  <c r="M748" i="6" s="1"/>
  <c r="L749" i="6"/>
  <c r="M749" i="6" s="1" a="1"/>
  <c r="M749" i="6" s="1"/>
  <c r="L750" i="6"/>
  <c r="M750" i="6" s="1" a="1"/>
  <c r="M750" i="6" s="1"/>
  <c r="L751" i="6"/>
  <c r="M751" i="6" s="1" a="1"/>
  <c r="M751" i="6" s="1"/>
  <c r="L752" i="6"/>
  <c r="M752" i="6" s="1" a="1"/>
  <c r="M752" i="6" s="1"/>
  <c r="L753" i="6"/>
  <c r="M753" i="6" s="1" a="1"/>
  <c r="M753" i="6" s="1"/>
  <c r="L754" i="6"/>
  <c r="M754" i="6" s="1" a="1"/>
  <c r="M754" i="6" s="1"/>
  <c r="L755" i="6"/>
  <c r="M755" i="6" s="1" a="1"/>
  <c r="M755" i="6" s="1"/>
  <c r="L756" i="6"/>
  <c r="M756" i="6" s="1" a="1"/>
  <c r="M756" i="6" s="1"/>
  <c r="L757" i="6"/>
  <c r="M757" i="6" s="1" a="1"/>
  <c r="M757" i="6" s="1"/>
  <c r="L758" i="6"/>
  <c r="M758" i="6" s="1" a="1"/>
  <c r="M758" i="6" s="1"/>
  <c r="L759" i="6"/>
  <c r="M759" i="6" s="1" a="1"/>
  <c r="M759" i="6" s="1"/>
  <c r="L760" i="6"/>
  <c r="M760" i="6" s="1" a="1"/>
  <c r="M760" i="6" s="1"/>
  <c r="L761" i="6"/>
  <c r="M761" i="6" s="1" a="1"/>
  <c r="M761" i="6" s="1"/>
  <c r="L762" i="6"/>
  <c r="M762" i="6" s="1" a="1"/>
  <c r="M762" i="6" s="1"/>
  <c r="L763" i="6"/>
  <c r="M763" i="6" s="1" a="1"/>
  <c r="M763" i="6" s="1"/>
  <c r="L764" i="6"/>
  <c r="M764" i="6" s="1" a="1"/>
  <c r="M764" i="6" s="1"/>
  <c r="L765" i="6"/>
  <c r="M765" i="6" s="1" a="1"/>
  <c r="M765" i="6" s="1"/>
  <c r="L766" i="6"/>
  <c r="M766" i="6" s="1" a="1"/>
  <c r="M766" i="6" s="1"/>
  <c r="L767" i="6"/>
  <c r="M767" i="6" s="1" a="1"/>
  <c r="M767" i="6" s="1"/>
  <c r="L768" i="6"/>
  <c r="M768" i="6" s="1" a="1"/>
  <c r="M768" i="6" s="1"/>
  <c r="L769" i="6"/>
  <c r="M769" i="6" s="1" a="1"/>
  <c r="M769" i="6" s="1"/>
  <c r="L770" i="6"/>
  <c r="M770" i="6" s="1" a="1"/>
  <c r="M770" i="6" s="1"/>
  <c r="L771" i="6"/>
  <c r="M771" i="6" s="1" a="1"/>
  <c r="M771" i="6" s="1"/>
  <c r="L772" i="6"/>
  <c r="M772" i="6" s="1" a="1"/>
  <c r="M772" i="6" s="1"/>
  <c r="L773" i="6"/>
  <c r="M773" i="6" s="1" a="1"/>
  <c r="M773" i="6" s="1"/>
  <c r="L774" i="6"/>
  <c r="M774" i="6" s="1" a="1"/>
  <c r="M774" i="6" s="1"/>
  <c r="L775" i="6"/>
  <c r="M775" i="6" s="1" a="1"/>
  <c r="M775" i="6" s="1"/>
  <c r="L776" i="6"/>
  <c r="M776" i="6" s="1" a="1"/>
  <c r="M776" i="6" s="1"/>
  <c r="L777" i="6"/>
  <c r="M777" i="6" s="1" a="1"/>
  <c r="M777" i="6" s="1"/>
  <c r="L778" i="6"/>
  <c r="M778" i="6" s="1" a="1"/>
  <c r="M778" i="6" s="1"/>
  <c r="L779" i="6"/>
  <c r="M779" i="6" s="1" a="1"/>
  <c r="M779" i="6" s="1"/>
  <c r="L780" i="6"/>
  <c r="M780" i="6" s="1" a="1"/>
  <c r="M780" i="6" s="1"/>
  <c r="L781" i="6"/>
  <c r="M781" i="6" s="1" a="1"/>
  <c r="M781" i="6" s="1"/>
  <c r="L782" i="6"/>
  <c r="M782" i="6" s="1" a="1"/>
  <c r="M782" i="6" s="1"/>
  <c r="L783" i="6"/>
  <c r="M783" i="6" s="1" a="1"/>
  <c r="M783" i="6" s="1"/>
  <c r="L784" i="6"/>
  <c r="M784" i="6" s="1" a="1"/>
  <c r="M784" i="6" s="1"/>
  <c r="L785" i="6"/>
  <c r="M785" i="6" s="1" a="1"/>
  <c r="M785" i="6" s="1"/>
  <c r="L786" i="6"/>
  <c r="M786" i="6" s="1" a="1"/>
  <c r="M786" i="6" s="1"/>
  <c r="L787" i="6"/>
  <c r="M787" i="6" s="1" a="1"/>
  <c r="M787" i="6" s="1"/>
  <c r="L788" i="6"/>
  <c r="M788" i="6" s="1" a="1"/>
  <c r="M788" i="6" s="1"/>
  <c r="L789" i="6"/>
  <c r="M789" i="6" s="1" a="1"/>
  <c r="M789" i="6" s="1"/>
  <c r="L790" i="6"/>
  <c r="M790" i="6" s="1" a="1"/>
  <c r="M790" i="6" s="1"/>
  <c r="L791" i="6"/>
  <c r="M791" i="6" s="1" a="1"/>
  <c r="M791" i="6" s="1"/>
  <c r="L792" i="6"/>
  <c r="M792" i="6" s="1" a="1"/>
  <c r="M792" i="6" s="1"/>
  <c r="L793" i="6"/>
  <c r="M793" i="6" s="1" a="1"/>
  <c r="M793" i="6" s="1"/>
  <c r="L794" i="6"/>
  <c r="M794" i="6" s="1" a="1"/>
  <c r="M794" i="6" s="1"/>
  <c r="L795" i="6"/>
  <c r="M795" i="6" s="1" a="1"/>
  <c r="M795" i="6" s="1"/>
  <c r="L796" i="6"/>
  <c r="M796" i="6" s="1" a="1"/>
  <c r="M796" i="6" s="1"/>
  <c r="L797" i="6"/>
  <c r="M797" i="6" s="1" a="1"/>
  <c r="M797" i="6" s="1"/>
  <c r="L798" i="6"/>
  <c r="M798" i="6" s="1" a="1"/>
  <c r="M798" i="6" s="1"/>
  <c r="L799" i="6"/>
  <c r="M799" i="6" s="1" a="1"/>
  <c r="M799" i="6" s="1"/>
  <c r="L800" i="6"/>
  <c r="M800" i="6" s="1" a="1"/>
  <c r="M800" i="6" s="1"/>
  <c r="L801" i="6"/>
  <c r="M801" i="6" s="1" a="1"/>
  <c r="M801" i="6" s="1"/>
  <c r="L802" i="6"/>
  <c r="M802" i="6" s="1" a="1"/>
  <c r="M802" i="6" s="1"/>
  <c r="L803" i="6"/>
  <c r="M803" i="6" s="1" a="1"/>
  <c r="M803" i="6" s="1"/>
  <c r="L804" i="6"/>
  <c r="M804" i="6" s="1" a="1"/>
  <c r="M804" i="6" s="1"/>
  <c r="L805" i="6"/>
  <c r="M805" i="6" s="1" a="1"/>
  <c r="M805" i="6" s="1"/>
  <c r="L806" i="6"/>
  <c r="M806" i="6" s="1" a="1"/>
  <c r="M806" i="6" s="1"/>
  <c r="L807" i="6"/>
  <c r="M807" i="6" s="1" a="1"/>
  <c r="M807" i="6" s="1"/>
  <c r="L808" i="6"/>
  <c r="M808" i="6" s="1" a="1"/>
  <c r="M808" i="6" s="1"/>
  <c r="L809" i="6"/>
  <c r="M809" i="6" s="1" a="1"/>
  <c r="M809" i="6" s="1"/>
  <c r="L810" i="6"/>
  <c r="M810" i="6" s="1" a="1"/>
  <c r="M810" i="6" s="1"/>
  <c r="L811" i="6"/>
  <c r="M811" i="6" s="1" a="1"/>
  <c r="M811" i="6" s="1"/>
  <c r="L812" i="6"/>
  <c r="M812" i="6" s="1" a="1"/>
  <c r="M812" i="6" s="1"/>
  <c r="L813" i="6"/>
  <c r="M813" i="6" s="1" a="1"/>
  <c r="M813" i="6" s="1"/>
  <c r="L814" i="6"/>
  <c r="M814" i="6" s="1" a="1"/>
  <c r="M814" i="6" s="1"/>
  <c r="L815" i="6"/>
  <c r="M815" i="6" s="1" a="1"/>
  <c r="M815" i="6" s="1"/>
  <c r="L816" i="6"/>
  <c r="M816" i="6" s="1" a="1"/>
  <c r="M816" i="6" s="1"/>
  <c r="L817" i="6"/>
  <c r="M817" i="6" s="1" a="1"/>
  <c r="M817" i="6" s="1"/>
  <c r="L818" i="6"/>
  <c r="M818" i="6" s="1" a="1"/>
  <c r="M818" i="6" s="1"/>
  <c r="L819" i="6"/>
  <c r="M819" i="6" s="1" a="1"/>
  <c r="M819" i="6" s="1"/>
  <c r="L820" i="6"/>
  <c r="M820" i="6" s="1" a="1"/>
  <c r="M820" i="6" s="1"/>
  <c r="L821" i="6"/>
  <c r="M821" i="6" s="1" a="1"/>
  <c r="M821" i="6" s="1"/>
  <c r="L822" i="6"/>
  <c r="M822" i="6" s="1" a="1"/>
  <c r="M822" i="6" s="1"/>
  <c r="L823" i="6"/>
  <c r="M823" i="6" s="1" a="1"/>
  <c r="M823" i="6" s="1"/>
  <c r="L824" i="6"/>
  <c r="M824" i="6" s="1" a="1"/>
  <c r="M824" i="6" s="1"/>
  <c r="L825" i="6"/>
  <c r="M825" i="6" s="1" a="1"/>
  <c r="M825" i="6" s="1"/>
  <c r="L826" i="6"/>
  <c r="M826" i="6" s="1" a="1"/>
  <c r="M826" i="6" s="1"/>
  <c r="L827" i="6"/>
  <c r="M827" i="6" s="1" a="1"/>
  <c r="M827" i="6" s="1"/>
  <c r="L828" i="6"/>
  <c r="M828" i="6" s="1" a="1"/>
  <c r="M828" i="6" s="1"/>
  <c r="L829" i="6"/>
  <c r="M829" i="6" s="1" a="1"/>
  <c r="M829" i="6" s="1"/>
  <c r="L830" i="6"/>
  <c r="M830" i="6" s="1" a="1"/>
  <c r="M830" i="6" s="1"/>
  <c r="L831" i="6"/>
  <c r="M831" i="6" s="1" a="1"/>
  <c r="M831" i="6" s="1"/>
  <c r="L832" i="6"/>
  <c r="M832" i="6" s="1" a="1"/>
  <c r="M832" i="6" s="1"/>
  <c r="L833" i="6"/>
  <c r="M833" i="6" s="1" a="1"/>
  <c r="M833" i="6" s="1"/>
  <c r="L834" i="6"/>
  <c r="M834" i="6" s="1" a="1"/>
  <c r="M834" i="6" s="1"/>
  <c r="L835" i="6"/>
  <c r="M835" i="6" s="1" a="1"/>
  <c r="M835" i="6" s="1"/>
  <c r="L836" i="6"/>
  <c r="M836" i="6" s="1" a="1"/>
  <c r="M836" i="6" s="1"/>
  <c r="L837" i="6"/>
  <c r="M837" i="6" s="1" a="1"/>
  <c r="M837" i="6" s="1"/>
  <c r="L838" i="6"/>
  <c r="M838" i="6" s="1" a="1"/>
  <c r="M838" i="6" s="1"/>
  <c r="L839" i="6"/>
  <c r="M839" i="6" s="1" a="1"/>
  <c r="M839" i="6" s="1"/>
  <c r="L840" i="6"/>
  <c r="M840" i="6" s="1" a="1"/>
  <c r="M840" i="6" s="1"/>
  <c r="L841" i="6"/>
  <c r="M841" i="6" s="1" a="1"/>
  <c r="M841" i="6" s="1"/>
  <c r="L842" i="6"/>
  <c r="M842" i="6" s="1" a="1"/>
  <c r="M842" i="6" s="1"/>
  <c r="L843" i="6"/>
  <c r="M843" i="6" s="1" a="1"/>
  <c r="M843" i="6" s="1"/>
  <c r="L844" i="6"/>
  <c r="M844" i="6" s="1" a="1"/>
  <c r="M844" i="6" s="1"/>
  <c r="L845" i="6"/>
  <c r="M845" i="6" s="1" a="1"/>
  <c r="M845" i="6" s="1"/>
  <c r="L846" i="6"/>
  <c r="M846" i="6" s="1" a="1"/>
  <c r="M846" i="6" s="1"/>
  <c r="L847" i="6"/>
  <c r="M847" i="6" s="1" a="1"/>
  <c r="M847" i="6" s="1"/>
  <c r="L848" i="6"/>
  <c r="M848" i="6" s="1" a="1"/>
  <c r="M848" i="6" s="1"/>
  <c r="L849" i="6"/>
  <c r="M849" i="6" s="1" a="1"/>
  <c r="M849" i="6" s="1"/>
  <c r="L850" i="6"/>
  <c r="M850" i="6" s="1" a="1"/>
  <c r="M850" i="6" s="1"/>
  <c r="L851" i="6"/>
  <c r="M851" i="6" s="1" a="1"/>
  <c r="M851" i="6" s="1"/>
  <c r="L852" i="6"/>
  <c r="M852" i="6" s="1" a="1"/>
  <c r="M852" i="6" s="1"/>
  <c r="L853" i="6"/>
  <c r="M853" i="6" s="1" a="1"/>
  <c r="M853" i="6" s="1"/>
  <c r="L854" i="6"/>
  <c r="M854" i="6" s="1" a="1"/>
  <c r="M854" i="6" s="1"/>
  <c r="L855" i="6"/>
  <c r="M855" i="6" s="1" a="1"/>
  <c r="M855" i="6" s="1"/>
  <c r="L856" i="6"/>
  <c r="M856" i="6" s="1" a="1"/>
  <c r="M856" i="6" s="1"/>
  <c r="L857" i="6"/>
  <c r="M857" i="6" s="1" a="1"/>
  <c r="M857" i="6" s="1"/>
  <c r="L858" i="6"/>
  <c r="M858" i="6" s="1" a="1"/>
  <c r="M858" i="6" s="1"/>
  <c r="L859" i="6"/>
  <c r="M859" i="6" s="1" a="1"/>
  <c r="M859" i="6" s="1"/>
  <c r="L860" i="6"/>
  <c r="M860" i="6" s="1" a="1"/>
  <c r="M860" i="6" s="1"/>
  <c r="L861" i="6"/>
  <c r="M861" i="6" s="1" a="1"/>
  <c r="M861" i="6" s="1"/>
  <c r="L862" i="6"/>
  <c r="M862" i="6" s="1" a="1"/>
  <c r="M862" i="6" s="1"/>
  <c r="L863" i="6"/>
  <c r="M863" i="6" s="1" a="1"/>
  <c r="M863" i="6" s="1"/>
  <c r="L864" i="6"/>
  <c r="M864" i="6" s="1" a="1"/>
  <c r="M864" i="6" s="1"/>
  <c r="L865" i="6"/>
  <c r="M865" i="6" s="1" a="1"/>
  <c r="M865" i="6" s="1"/>
  <c r="L866" i="6"/>
  <c r="M866" i="6" s="1" a="1"/>
  <c r="M866" i="6" s="1"/>
  <c r="L867" i="6"/>
  <c r="M867" i="6" s="1" a="1"/>
  <c r="M867" i="6" s="1"/>
  <c r="L868" i="6"/>
  <c r="M868" i="6" s="1" a="1"/>
  <c r="M868" i="6" s="1"/>
  <c r="L869" i="6"/>
  <c r="M869" i="6" s="1" a="1"/>
  <c r="M869" i="6" s="1"/>
  <c r="L870" i="6"/>
  <c r="M870" i="6" s="1" a="1"/>
  <c r="M870" i="6" s="1"/>
  <c r="L871" i="6"/>
  <c r="M871" i="6" s="1" a="1"/>
  <c r="M871" i="6" s="1"/>
  <c r="L872" i="6"/>
  <c r="M872" i="6" s="1" a="1"/>
  <c r="M872" i="6" s="1"/>
  <c r="L873" i="6"/>
  <c r="M873" i="6" s="1" a="1"/>
  <c r="M873" i="6" s="1"/>
  <c r="L874" i="6"/>
  <c r="M874" i="6" s="1" a="1"/>
  <c r="M874" i="6" s="1"/>
  <c r="L875" i="6"/>
  <c r="M875" i="6" s="1" a="1"/>
  <c r="M875" i="6" s="1"/>
  <c r="L876" i="6"/>
  <c r="M876" i="6" s="1" a="1"/>
  <c r="M876" i="6" s="1"/>
  <c r="L877" i="6"/>
  <c r="M877" i="6" s="1" a="1"/>
  <c r="M877" i="6" s="1"/>
  <c r="L878" i="6"/>
  <c r="M878" i="6" s="1" a="1"/>
  <c r="M878" i="6" s="1"/>
  <c r="L879" i="6"/>
  <c r="M879" i="6" s="1" a="1"/>
  <c r="M879" i="6" s="1"/>
  <c r="L880" i="6"/>
  <c r="M880" i="6" s="1" a="1"/>
  <c r="M880" i="6" s="1"/>
  <c r="L881" i="6"/>
  <c r="M881" i="6" s="1" a="1"/>
  <c r="M881" i="6" s="1"/>
  <c r="L882" i="6"/>
  <c r="M882" i="6" s="1" a="1"/>
  <c r="M882" i="6" s="1"/>
  <c r="L883" i="6"/>
  <c r="M883" i="6" s="1" a="1"/>
  <c r="M883" i="6" s="1"/>
  <c r="L884" i="6"/>
  <c r="M884" i="6" s="1" a="1"/>
  <c r="M884" i="6" s="1"/>
  <c r="L885" i="6"/>
  <c r="M885" i="6" s="1" a="1"/>
  <c r="M885" i="6" s="1"/>
  <c r="L886" i="6"/>
  <c r="M886" i="6" s="1" a="1"/>
  <c r="M886" i="6" s="1"/>
  <c r="L887" i="6"/>
  <c r="M887" i="6" s="1" a="1"/>
  <c r="M887" i="6" s="1"/>
  <c r="L888" i="6"/>
  <c r="M888" i="6" s="1" a="1"/>
  <c r="M888" i="6" s="1"/>
  <c r="L889" i="6"/>
  <c r="M889" i="6" s="1" a="1"/>
  <c r="M889" i="6" s="1"/>
  <c r="L890" i="6"/>
  <c r="M890" i="6" s="1" a="1"/>
  <c r="M890" i="6" s="1"/>
  <c r="L891" i="6"/>
  <c r="M891" i="6" s="1" a="1"/>
  <c r="M891" i="6" s="1"/>
  <c r="L892" i="6"/>
  <c r="M892" i="6" s="1" a="1"/>
  <c r="M892" i="6" s="1"/>
  <c r="L893" i="6"/>
  <c r="M893" i="6" s="1" a="1"/>
  <c r="M893" i="6" s="1"/>
  <c r="L894" i="6"/>
  <c r="M894" i="6" s="1" a="1"/>
  <c r="M894" i="6" s="1"/>
  <c r="L895" i="6"/>
  <c r="M895" i="6" s="1" a="1"/>
  <c r="M895" i="6" s="1"/>
  <c r="L896" i="6"/>
  <c r="M896" i="6" s="1" a="1"/>
  <c r="M896" i="6" s="1"/>
  <c r="L897" i="6"/>
  <c r="M897" i="6" s="1" a="1"/>
  <c r="M897" i="6" s="1"/>
  <c r="L898" i="6"/>
  <c r="M898" i="6" s="1" a="1"/>
  <c r="M898" i="6" s="1"/>
  <c r="L899" i="6"/>
  <c r="M899" i="6" s="1" a="1"/>
  <c r="M899" i="6" s="1"/>
  <c r="L900" i="6"/>
  <c r="M900" i="6" s="1" a="1"/>
  <c r="M900" i="6" s="1"/>
  <c r="L901" i="6"/>
  <c r="M901" i="6" s="1" a="1"/>
  <c r="M901" i="6" s="1"/>
  <c r="L902" i="6"/>
  <c r="M902" i="6" s="1" a="1"/>
  <c r="M902" i="6" s="1"/>
  <c r="L903" i="6"/>
  <c r="M903" i="6" s="1" a="1"/>
  <c r="M903" i="6" s="1"/>
  <c r="L904" i="6"/>
  <c r="M904" i="6" s="1" a="1"/>
  <c r="M904" i="6" s="1"/>
  <c r="L905" i="6"/>
  <c r="M905" i="6" s="1" a="1"/>
  <c r="M905" i="6" s="1"/>
  <c r="L906" i="6"/>
  <c r="M906" i="6" s="1" a="1"/>
  <c r="M906" i="6" s="1"/>
  <c r="L907" i="6"/>
  <c r="M907" i="6" s="1" a="1"/>
  <c r="M907" i="6" s="1"/>
  <c r="L908" i="6"/>
  <c r="M908" i="6" s="1" a="1"/>
  <c r="M908" i="6" s="1"/>
  <c r="L909" i="6"/>
  <c r="M909" i="6" s="1" a="1"/>
  <c r="M909" i="6" s="1"/>
  <c r="L910" i="6"/>
  <c r="M910" i="6" s="1" a="1"/>
  <c r="M910" i="6" s="1"/>
  <c r="L911" i="6"/>
  <c r="M911" i="6" s="1" a="1"/>
  <c r="M911" i="6" s="1"/>
  <c r="L912" i="6"/>
  <c r="M912" i="6" s="1" a="1"/>
  <c r="M912" i="6" s="1"/>
  <c r="L913" i="6"/>
  <c r="M913" i="6" s="1" a="1"/>
  <c r="M913" i="6" s="1"/>
  <c r="L914" i="6"/>
  <c r="M914" i="6" s="1" a="1"/>
  <c r="M914" i="6" s="1"/>
  <c r="L915" i="6"/>
  <c r="M915" i="6" s="1" a="1"/>
  <c r="M915" i="6" s="1"/>
  <c r="L916" i="6"/>
  <c r="M916" i="6" s="1" a="1"/>
  <c r="M916" i="6" s="1"/>
  <c r="L917" i="6"/>
  <c r="M917" i="6" s="1" a="1"/>
  <c r="M917" i="6" s="1"/>
  <c r="L918" i="6"/>
  <c r="M918" i="6" s="1" a="1"/>
  <c r="M918" i="6" s="1"/>
  <c r="L919" i="6"/>
  <c r="M919" i="6" s="1" a="1"/>
  <c r="M919" i="6" s="1"/>
  <c r="L920" i="6"/>
  <c r="M920" i="6" s="1" a="1"/>
  <c r="M920" i="6" s="1"/>
  <c r="L921" i="6"/>
  <c r="M921" i="6" s="1" a="1"/>
  <c r="M921" i="6" s="1"/>
  <c r="L922" i="6"/>
  <c r="M922" i="6" s="1" a="1"/>
  <c r="M922" i="6" s="1"/>
  <c r="L923" i="6"/>
  <c r="M923" i="6" s="1" a="1"/>
  <c r="M923" i="6" s="1"/>
  <c r="L924" i="6"/>
  <c r="M924" i="6" s="1" a="1"/>
  <c r="M924" i="6" s="1"/>
  <c r="L925" i="6"/>
  <c r="M925" i="6" s="1" a="1"/>
  <c r="M925" i="6" s="1"/>
  <c r="L926" i="6"/>
  <c r="M926" i="6" s="1" a="1"/>
  <c r="M926" i="6" s="1"/>
  <c r="L927" i="6"/>
  <c r="M927" i="6" s="1" a="1"/>
  <c r="M927" i="6" s="1"/>
  <c r="L928" i="6"/>
  <c r="M928" i="6" s="1" a="1"/>
  <c r="M928" i="6" s="1"/>
  <c r="L929" i="6"/>
  <c r="M929" i="6" s="1" a="1"/>
  <c r="M929" i="6" s="1"/>
  <c r="L930" i="6"/>
  <c r="M930" i="6" s="1" a="1"/>
  <c r="M930" i="6" s="1"/>
  <c r="L931" i="6"/>
  <c r="M931" i="6" s="1" a="1"/>
  <c r="M931" i="6" s="1"/>
  <c r="L932" i="6"/>
  <c r="M932" i="6" s="1" a="1"/>
  <c r="M932" i="6" s="1"/>
  <c r="L933" i="6"/>
  <c r="M933" i="6" s="1" a="1"/>
  <c r="M933" i="6" s="1"/>
  <c r="L934" i="6"/>
  <c r="M934" i="6" s="1" a="1"/>
  <c r="M934" i="6" s="1"/>
  <c r="L935" i="6"/>
  <c r="M935" i="6" s="1" a="1"/>
  <c r="M935" i="6" s="1"/>
  <c r="L936" i="6"/>
  <c r="M936" i="6" s="1" a="1"/>
  <c r="M936" i="6" s="1"/>
  <c r="L937" i="6"/>
  <c r="M937" i="6" s="1" a="1"/>
  <c r="M937" i="6" s="1"/>
  <c r="L938" i="6"/>
  <c r="M938" i="6" s="1" a="1"/>
  <c r="M938" i="6" s="1"/>
  <c r="L939" i="6"/>
  <c r="M939" i="6" s="1" a="1"/>
  <c r="M939" i="6" s="1"/>
  <c r="L940" i="6"/>
  <c r="M940" i="6" s="1" a="1"/>
  <c r="M940" i="6" s="1"/>
  <c r="L941" i="6"/>
  <c r="M941" i="6" s="1" a="1"/>
  <c r="M941" i="6" s="1"/>
  <c r="L942" i="6"/>
  <c r="M942" i="6" s="1" a="1"/>
  <c r="M942" i="6" s="1"/>
  <c r="L943" i="6"/>
  <c r="M943" i="6" s="1" a="1"/>
  <c r="M943" i="6" s="1"/>
  <c r="L944" i="6"/>
  <c r="M944" i="6" s="1" a="1"/>
  <c r="M944" i="6" s="1"/>
  <c r="L945" i="6"/>
  <c r="M945" i="6" s="1" a="1"/>
  <c r="M945" i="6" s="1"/>
  <c r="L946" i="6"/>
  <c r="M946" i="6" s="1" a="1"/>
  <c r="M946" i="6" s="1"/>
  <c r="L947" i="6"/>
  <c r="M947" i="6" s="1" a="1"/>
  <c r="M947" i="6" s="1"/>
  <c r="L948" i="6"/>
  <c r="M948" i="6" s="1" a="1"/>
  <c r="M948" i="6" s="1"/>
  <c r="L949" i="6"/>
  <c r="M949" i="6" s="1" a="1"/>
  <c r="M949" i="6" s="1"/>
  <c r="L950" i="6"/>
  <c r="M950" i="6" s="1" a="1"/>
  <c r="M950" i="6" s="1"/>
  <c r="L951" i="6"/>
  <c r="M951" i="6" s="1" a="1"/>
  <c r="M951" i="6" s="1"/>
  <c r="L952" i="6"/>
  <c r="M952" i="6" s="1" a="1"/>
  <c r="M952" i="6" s="1"/>
  <c r="L953" i="6"/>
  <c r="M953" i="6" s="1" a="1"/>
  <c r="M953" i="6" s="1"/>
  <c r="L954" i="6"/>
  <c r="M954" i="6" s="1" a="1"/>
  <c r="M954" i="6" s="1"/>
  <c r="L955" i="6"/>
  <c r="M955" i="6" s="1" a="1"/>
  <c r="M955" i="6" s="1"/>
  <c r="L956" i="6"/>
  <c r="M956" i="6" s="1" a="1"/>
  <c r="M956" i="6" s="1"/>
  <c r="L957" i="6"/>
  <c r="M957" i="6" s="1" a="1"/>
  <c r="M957" i="6" s="1"/>
  <c r="L958" i="6"/>
  <c r="M958" i="6" s="1" a="1"/>
  <c r="M958" i="6" s="1"/>
  <c r="L959" i="6"/>
  <c r="M959" i="6" s="1" a="1"/>
  <c r="M959" i="6" s="1"/>
  <c r="L960" i="6"/>
  <c r="M960" i="6" s="1" a="1"/>
  <c r="M960" i="6" s="1"/>
  <c r="L961" i="6"/>
  <c r="M961" i="6" s="1" a="1"/>
  <c r="M961" i="6" s="1"/>
  <c r="L962" i="6"/>
  <c r="M962" i="6" s="1" a="1"/>
  <c r="M962" i="6" s="1"/>
  <c r="L963" i="6"/>
  <c r="M963" i="6" s="1" a="1"/>
  <c r="M963" i="6" s="1"/>
  <c r="L964" i="6"/>
  <c r="M964" i="6" s="1" a="1"/>
  <c r="M964" i="6" s="1"/>
  <c r="L965" i="6"/>
  <c r="M965" i="6" s="1" a="1"/>
  <c r="M965" i="6" s="1"/>
  <c r="L966" i="6"/>
  <c r="M966" i="6" s="1" a="1"/>
  <c r="M966" i="6" s="1"/>
  <c r="L967" i="6"/>
  <c r="M967" i="6" s="1" a="1"/>
  <c r="M967" i="6" s="1"/>
  <c r="L968" i="6"/>
  <c r="M968" i="6" s="1" a="1"/>
  <c r="M968" i="6" s="1"/>
  <c r="L969" i="6"/>
  <c r="M969" i="6" s="1" a="1"/>
  <c r="M969" i="6" s="1"/>
  <c r="L970" i="6"/>
  <c r="M970" i="6" s="1" a="1"/>
  <c r="M970" i="6" s="1"/>
  <c r="L971" i="6"/>
  <c r="M971" i="6" s="1" a="1"/>
  <c r="M971" i="6" s="1"/>
  <c r="L972" i="6"/>
  <c r="M972" i="6" s="1" a="1"/>
  <c r="M972" i="6" s="1"/>
  <c r="L973" i="6"/>
  <c r="M973" i="6" s="1" a="1"/>
  <c r="M973" i="6" s="1"/>
  <c r="L974" i="6"/>
  <c r="M974" i="6" s="1" a="1"/>
  <c r="M974" i="6" s="1"/>
  <c r="L975" i="6"/>
  <c r="M975" i="6" s="1" a="1"/>
  <c r="M975" i="6" s="1"/>
  <c r="L976" i="6"/>
  <c r="M976" i="6" s="1" a="1"/>
  <c r="M976" i="6" s="1"/>
  <c r="L977" i="6"/>
  <c r="M977" i="6" s="1" a="1"/>
  <c r="M977" i="6" s="1"/>
  <c r="L978" i="6"/>
  <c r="M978" i="6" s="1" a="1"/>
  <c r="M978" i="6" s="1"/>
  <c r="L979" i="6"/>
  <c r="M979" i="6" s="1" a="1"/>
  <c r="M979" i="6" s="1"/>
  <c r="L980" i="6"/>
  <c r="M980" i="6" s="1" a="1"/>
  <c r="M980" i="6" s="1"/>
  <c r="L981" i="6"/>
  <c r="M981" i="6" s="1" a="1"/>
  <c r="M981" i="6" s="1"/>
  <c r="L982" i="6"/>
  <c r="M982" i="6" s="1" a="1"/>
  <c r="M982" i="6" s="1"/>
  <c r="L983" i="6"/>
  <c r="M983" i="6" s="1" a="1"/>
  <c r="M983" i="6" s="1"/>
  <c r="L984" i="6"/>
  <c r="M984" i="6" s="1" a="1"/>
  <c r="M984" i="6" s="1"/>
  <c r="L985" i="6"/>
  <c r="M985" i="6" s="1" a="1"/>
  <c r="M985" i="6" s="1"/>
  <c r="L986" i="6"/>
  <c r="M986" i="6" s="1" a="1"/>
  <c r="M986" i="6" s="1"/>
  <c r="L987" i="6"/>
  <c r="M987" i="6" s="1" a="1"/>
  <c r="M987" i="6" s="1"/>
  <c r="L988" i="6"/>
  <c r="M988" i="6" s="1" a="1"/>
  <c r="M988" i="6" s="1"/>
  <c r="L989" i="6"/>
  <c r="M989" i="6" s="1" a="1"/>
  <c r="M989" i="6" s="1"/>
  <c r="L990" i="6"/>
  <c r="M990" i="6" s="1" a="1"/>
  <c r="M990" i="6" s="1"/>
  <c r="L991" i="6"/>
  <c r="M991" i="6" s="1" a="1"/>
  <c r="M991" i="6" s="1"/>
  <c r="L992" i="6"/>
  <c r="M992" i="6" s="1" a="1"/>
  <c r="M992" i="6" s="1"/>
  <c r="L993" i="6"/>
  <c r="M993" i="6" s="1" a="1"/>
  <c r="M993" i="6" s="1"/>
  <c r="L994" i="6"/>
  <c r="M994" i="6" s="1" a="1"/>
  <c r="M994" i="6" s="1"/>
  <c r="L995" i="6"/>
  <c r="M995" i="6" s="1" a="1"/>
  <c r="M995" i="6" s="1"/>
  <c r="L996" i="6"/>
  <c r="M996" i="6" s="1" a="1"/>
  <c r="M996" i="6" s="1"/>
  <c r="L997" i="6"/>
  <c r="M997" i="6" s="1" a="1"/>
  <c r="M997" i="6" s="1"/>
  <c r="L998" i="6"/>
  <c r="M998" i="6" s="1" a="1"/>
  <c r="M998" i="6" s="1"/>
  <c r="L999" i="6"/>
  <c r="M999" i="6" s="1" a="1"/>
  <c r="M999" i="6" s="1"/>
  <c r="L1000" i="6"/>
  <c r="M1000" i="6" s="1" a="1"/>
  <c r="M1000" i="6" s="1"/>
  <c r="L1001" i="6"/>
  <c r="M1001" i="6" s="1" a="1"/>
  <c r="M1001" i="6" s="1"/>
  <c r="L1002" i="6"/>
  <c r="M1002" i="6" s="1" a="1"/>
  <c r="M1002" i="6" s="1"/>
  <c r="L1003" i="6"/>
  <c r="M1003" i="6" s="1" a="1"/>
  <c r="M1003" i="6" s="1"/>
  <c r="L1004" i="6"/>
  <c r="M1004" i="6" s="1" a="1"/>
  <c r="M1004" i="6" s="1"/>
  <c r="L1005" i="6"/>
  <c r="M1005" i="6" s="1" a="1"/>
  <c r="M1005" i="6" s="1"/>
  <c r="L1006" i="6"/>
  <c r="M1006" i="6" s="1" a="1"/>
  <c r="M1006" i="6" s="1"/>
  <c r="L1007" i="6"/>
  <c r="M1007" i="6" s="1" a="1"/>
  <c r="M1007" i="6" s="1"/>
  <c r="L1008" i="6"/>
  <c r="M1008" i="6" s="1" a="1"/>
  <c r="M1008" i="6" s="1"/>
  <c r="L1009" i="6"/>
  <c r="M1009" i="6" s="1" a="1"/>
  <c r="M1009" i="6" s="1"/>
  <c r="L1010" i="6"/>
  <c r="M1010" i="6" s="1" a="1"/>
  <c r="M1010" i="6" s="1"/>
  <c r="L1011" i="6"/>
  <c r="M1011" i="6" s="1" a="1"/>
  <c r="M1011" i="6" s="1"/>
  <c r="L1012" i="6"/>
  <c r="M1012" i="6" s="1" a="1"/>
  <c r="M1012" i="6" s="1"/>
  <c r="L1013" i="6"/>
  <c r="M1013" i="6" s="1" a="1"/>
  <c r="M1013" i="6" s="1"/>
  <c r="L1014" i="6"/>
  <c r="M1014" i="6" s="1" a="1"/>
  <c r="M1014" i="6" s="1"/>
  <c r="L1015" i="6"/>
  <c r="M1015" i="6" s="1" a="1"/>
  <c r="M1015" i="6" s="1"/>
  <c r="L1016" i="6"/>
  <c r="M1016" i="6" s="1" a="1"/>
  <c r="M1016" i="6" s="1"/>
  <c r="L1017" i="6"/>
  <c r="M1017" i="6" s="1" a="1"/>
  <c r="M1017" i="6" s="1"/>
  <c r="L1018" i="6"/>
  <c r="M1018" i="6" s="1" a="1"/>
  <c r="M1018" i="6" s="1"/>
  <c r="L1019" i="6"/>
  <c r="M1019" i="6" s="1" a="1"/>
  <c r="M1019" i="6" s="1"/>
  <c r="L1020" i="6"/>
  <c r="M1020" i="6" s="1" a="1"/>
  <c r="M1020" i="6" s="1"/>
  <c r="L1021" i="6"/>
  <c r="M1021" i="6" s="1" a="1"/>
  <c r="M1021" i="6" s="1"/>
  <c r="L1022" i="6"/>
  <c r="M1022" i="6" s="1" a="1"/>
  <c r="M1022" i="6" s="1"/>
  <c r="L1023" i="6"/>
  <c r="M1023" i="6" s="1" a="1"/>
  <c r="M1023" i="6" s="1"/>
  <c r="L1024" i="6"/>
  <c r="M1024" i="6" s="1" a="1"/>
  <c r="M1024" i="6" s="1"/>
  <c r="L1025" i="6"/>
  <c r="M1025" i="6" s="1" a="1"/>
  <c r="M1025" i="6" s="1"/>
  <c r="L1026" i="6"/>
  <c r="M1026" i="6" s="1" a="1"/>
  <c r="M1026" i="6" s="1"/>
  <c r="L1027" i="6"/>
  <c r="M1027" i="6" s="1" a="1"/>
  <c r="M1027" i="6" s="1"/>
  <c r="L1028" i="6"/>
  <c r="M1028" i="6" s="1" a="1"/>
  <c r="M1028" i="6" s="1"/>
  <c r="L1029" i="6"/>
  <c r="M1029" i="6" s="1" a="1"/>
  <c r="M1029" i="6" s="1"/>
  <c r="L1030" i="6"/>
  <c r="M1030" i="6" s="1" a="1"/>
  <c r="M1030" i="6" s="1"/>
  <c r="L1031" i="6"/>
  <c r="M1031" i="6" s="1" a="1"/>
  <c r="M1031" i="6" s="1"/>
  <c r="L1032" i="6"/>
  <c r="M1032" i="6" s="1" a="1"/>
  <c r="M1032" i="6" s="1"/>
  <c r="L1033" i="6"/>
  <c r="M1033" i="6" s="1" a="1"/>
  <c r="M1033" i="6" s="1"/>
  <c r="L1034" i="6"/>
  <c r="M1034" i="6" s="1" a="1"/>
  <c r="M1034" i="6" s="1"/>
  <c r="L1035" i="6"/>
  <c r="M1035" i="6" s="1" a="1"/>
  <c r="M1035" i="6" s="1"/>
  <c r="L1036" i="6"/>
  <c r="M1036" i="6" s="1" a="1"/>
  <c r="M1036" i="6" s="1"/>
  <c r="L1037" i="6"/>
  <c r="M1037" i="6" s="1" a="1"/>
  <c r="M1037" i="6" s="1"/>
  <c r="L1038" i="6"/>
  <c r="M1038" i="6" s="1" a="1"/>
  <c r="M1038" i="6" s="1"/>
  <c r="L1039" i="6"/>
  <c r="M1039" i="6" s="1" a="1"/>
  <c r="M1039" i="6" s="1"/>
  <c r="L1040" i="6"/>
  <c r="M1040" i="6" s="1" a="1"/>
  <c r="M1040" i="6" s="1"/>
  <c r="L1041" i="6"/>
  <c r="M1041" i="6" s="1" a="1"/>
  <c r="M1041" i="6" s="1"/>
  <c r="L1042" i="6"/>
  <c r="M1042" i="6" s="1" a="1"/>
  <c r="M1042" i="6" s="1"/>
  <c r="L1043" i="6"/>
  <c r="M1043" i="6" s="1" a="1"/>
  <c r="M1043" i="6" s="1"/>
  <c r="L1044" i="6"/>
  <c r="M1044" i="6" s="1" a="1"/>
  <c r="M1044" i="6" s="1"/>
  <c r="L1045" i="6"/>
  <c r="M1045" i="6" s="1" a="1"/>
  <c r="M1045" i="6" s="1"/>
  <c r="L1046" i="6"/>
  <c r="M1046" i="6" s="1" a="1"/>
  <c r="M1046" i="6" s="1"/>
  <c r="L1047" i="6"/>
  <c r="M1047" i="6" s="1" a="1"/>
  <c r="M1047" i="6" s="1"/>
  <c r="L1048" i="6"/>
  <c r="M1048" i="6" s="1" a="1"/>
  <c r="M1048" i="6" s="1"/>
  <c r="L1049" i="6"/>
  <c r="M1049" i="6" s="1" a="1"/>
  <c r="M1049" i="6" s="1"/>
  <c r="L1050" i="6"/>
  <c r="M1050" i="6" s="1" a="1"/>
  <c r="M1050" i="6" s="1"/>
  <c r="L1051" i="6"/>
  <c r="M1051" i="6" s="1" a="1"/>
  <c r="M1051" i="6" s="1"/>
  <c r="L1052" i="6"/>
  <c r="M1052" i="6" s="1" a="1"/>
  <c r="M1052" i="6" s="1"/>
  <c r="L1053" i="6"/>
  <c r="M1053" i="6" s="1" a="1"/>
  <c r="M1053" i="6" s="1"/>
  <c r="L1054" i="6"/>
  <c r="M1054" i="6" s="1" a="1"/>
  <c r="M1054" i="6" s="1"/>
  <c r="L1055" i="6"/>
  <c r="M1055" i="6" s="1" a="1"/>
  <c r="M1055" i="6" s="1"/>
  <c r="L1056" i="6"/>
  <c r="M1056" i="6" s="1" a="1"/>
  <c r="M1056" i="6" s="1"/>
  <c r="L1057" i="6"/>
  <c r="M1057" i="6" s="1" a="1"/>
  <c r="M1057" i="6" s="1"/>
  <c r="L1058" i="6"/>
  <c r="M1058" i="6" s="1" a="1"/>
  <c r="M1058" i="6" s="1"/>
  <c r="L1059" i="6"/>
  <c r="M1059" i="6" s="1" a="1"/>
  <c r="M1059" i="6" s="1"/>
  <c r="L1060" i="6"/>
  <c r="M1060" i="6" s="1" a="1"/>
  <c r="M1060" i="6" s="1"/>
  <c r="L1061" i="6"/>
  <c r="M1061" i="6" s="1" a="1"/>
  <c r="M1061" i="6" s="1"/>
  <c r="L1062" i="6"/>
  <c r="M1062" i="6" s="1" a="1"/>
  <c r="M1062" i="6" s="1"/>
  <c r="L1063" i="6"/>
  <c r="M1063" i="6" s="1" a="1"/>
  <c r="M1063" i="6" s="1"/>
  <c r="L1064" i="6"/>
  <c r="M1064" i="6" s="1" a="1"/>
  <c r="M1064" i="6" s="1"/>
  <c r="L1065" i="6"/>
  <c r="M1065" i="6" s="1" a="1"/>
  <c r="M1065" i="6" s="1"/>
  <c r="L1066" i="6"/>
  <c r="M1066" i="6" s="1" a="1"/>
  <c r="M1066" i="6" s="1"/>
  <c r="L1067" i="6"/>
  <c r="M1067" i="6" s="1" a="1"/>
  <c r="M1067" i="6" s="1"/>
  <c r="L1068" i="6"/>
  <c r="M1068" i="6" s="1" a="1"/>
  <c r="M1068" i="6" s="1"/>
  <c r="L1069" i="6"/>
  <c r="M1069" i="6" s="1" a="1"/>
  <c r="M1069" i="6" s="1"/>
  <c r="L1070" i="6"/>
  <c r="M1070" i="6" s="1" a="1"/>
  <c r="M1070" i="6" s="1"/>
  <c r="L1071" i="6"/>
  <c r="M1071" i="6" s="1" a="1"/>
  <c r="M1071" i="6" s="1"/>
  <c r="L1072" i="6"/>
  <c r="M1072" i="6" s="1" a="1"/>
  <c r="M1072" i="6" s="1"/>
  <c r="L1073" i="6"/>
  <c r="M1073" i="6" s="1" a="1"/>
  <c r="M1073" i="6" s="1"/>
  <c r="L1074" i="6"/>
  <c r="M1074" i="6" s="1" a="1"/>
  <c r="M1074" i="6" s="1"/>
  <c r="L1075" i="6"/>
  <c r="M1075" i="6" s="1" a="1"/>
  <c r="M1075" i="6" s="1"/>
  <c r="L1076" i="6"/>
  <c r="M1076" i="6" s="1" a="1"/>
  <c r="M1076" i="6" s="1"/>
  <c r="L1077" i="6"/>
  <c r="M1077" i="6" s="1" a="1"/>
  <c r="M1077" i="6" s="1"/>
  <c r="L1078" i="6"/>
  <c r="M1078" i="6" s="1" a="1"/>
  <c r="M1078" i="6" s="1"/>
  <c r="L1079" i="6"/>
  <c r="M1079" i="6" s="1" a="1"/>
  <c r="M1079" i="6" s="1"/>
  <c r="L1080" i="6"/>
  <c r="M1080" i="6" s="1" a="1"/>
  <c r="M1080" i="6" s="1"/>
  <c r="L1081" i="6"/>
  <c r="M1081" i="6" s="1" a="1"/>
  <c r="M1081" i="6" s="1"/>
  <c r="L1082" i="6"/>
  <c r="M1082" i="6" s="1" a="1"/>
  <c r="M1082" i="6" s="1"/>
  <c r="L1083" i="6"/>
  <c r="M1083" i="6" s="1" a="1"/>
  <c r="M1083" i="6" s="1"/>
  <c r="L1084" i="6"/>
  <c r="M1084" i="6" s="1" a="1"/>
  <c r="M1084" i="6" s="1"/>
  <c r="L1085" i="6"/>
  <c r="M1085" i="6" s="1" a="1"/>
  <c r="M1085" i="6" s="1"/>
  <c r="L1086" i="6"/>
  <c r="M1086" i="6" s="1" a="1"/>
  <c r="M1086" i="6" s="1"/>
  <c r="L1087" i="6"/>
  <c r="M1087" i="6" s="1" a="1"/>
  <c r="M1087" i="6" s="1"/>
  <c r="L1088" i="6"/>
  <c r="M1088" i="6" s="1" a="1"/>
  <c r="M1088" i="6" s="1"/>
  <c r="L1089" i="6"/>
  <c r="M1089" i="6" s="1" a="1"/>
  <c r="M1089" i="6" s="1"/>
  <c r="L1090" i="6"/>
  <c r="M1090" i="6" s="1" a="1"/>
  <c r="M1090" i="6" s="1"/>
  <c r="L1091" i="6"/>
  <c r="M1091" i="6" s="1" a="1"/>
  <c r="M1091" i="6" s="1"/>
  <c r="L1092" i="6"/>
  <c r="M1092" i="6" s="1" a="1"/>
  <c r="M1092" i="6" s="1"/>
  <c r="L1093" i="6"/>
  <c r="M1093" i="6" s="1" a="1"/>
  <c r="M1093" i="6" s="1"/>
  <c r="L1094" i="6"/>
  <c r="M1094" i="6" s="1" a="1"/>
  <c r="M1094" i="6" s="1"/>
  <c r="L1095" i="6"/>
  <c r="M1095" i="6" s="1" a="1"/>
  <c r="M1095" i="6" s="1"/>
  <c r="L1096" i="6"/>
  <c r="M1096" i="6" s="1" a="1"/>
  <c r="M1096" i="6" s="1"/>
  <c r="L1097" i="6"/>
  <c r="M1097" i="6" s="1" a="1"/>
  <c r="M1097" i="6" s="1"/>
  <c r="L1098" i="6"/>
  <c r="M1098" i="6" s="1" a="1"/>
  <c r="M1098" i="6" s="1"/>
  <c r="L1099" i="6"/>
  <c r="M1099" i="6" s="1" a="1"/>
  <c r="M1099" i="6" s="1"/>
  <c r="L1100" i="6"/>
  <c r="M1100" i="6" s="1" a="1"/>
  <c r="M1100" i="6" s="1"/>
  <c r="L1101" i="6"/>
  <c r="M1101" i="6" s="1" a="1"/>
  <c r="M1101" i="6" s="1"/>
  <c r="L1102" i="6"/>
  <c r="M1102" i="6" s="1" a="1"/>
  <c r="M1102" i="6" s="1"/>
  <c r="L1103" i="6"/>
  <c r="M1103" i="6" s="1" a="1"/>
  <c r="M1103" i="6" s="1"/>
  <c r="L1104" i="6"/>
  <c r="M1104" i="6" s="1" a="1"/>
  <c r="M1104" i="6" s="1"/>
  <c r="L1105" i="6"/>
  <c r="M1105" i="6" s="1" a="1"/>
  <c r="M1105" i="6" s="1"/>
  <c r="L1106" i="6"/>
  <c r="M1106" i="6" s="1" a="1"/>
  <c r="M1106" i="6" s="1"/>
  <c r="L1107" i="6"/>
  <c r="M1107" i="6" s="1" a="1"/>
  <c r="M1107" i="6" s="1"/>
  <c r="L1108" i="6"/>
  <c r="M1108" i="6" s="1" a="1"/>
  <c r="M1108" i="6" s="1"/>
  <c r="L1109" i="6"/>
  <c r="M1109" i="6" s="1" a="1"/>
  <c r="M1109" i="6" s="1"/>
  <c r="L1110" i="6"/>
  <c r="M1110" i="6" s="1" a="1"/>
  <c r="M1110" i="6" s="1"/>
  <c r="L1111" i="6"/>
  <c r="M1111" i="6" s="1" a="1"/>
  <c r="M1111" i="6" s="1"/>
  <c r="L1112" i="6"/>
  <c r="M1112" i="6" s="1" a="1"/>
  <c r="M1112" i="6" s="1"/>
  <c r="L1113" i="6"/>
  <c r="M1113" i="6" s="1" a="1"/>
  <c r="M1113" i="6" s="1"/>
  <c r="L1114" i="6"/>
  <c r="M1114" i="6" s="1" a="1"/>
  <c r="M1114" i="6" s="1"/>
  <c r="L1115" i="6"/>
  <c r="M1115" i="6" s="1" a="1"/>
  <c r="M1115" i="6" s="1"/>
  <c r="L1116" i="6"/>
  <c r="M1116" i="6" s="1" a="1"/>
  <c r="M1116" i="6" s="1"/>
  <c r="L1117" i="6"/>
  <c r="M1117" i="6" s="1" a="1"/>
  <c r="M1117" i="6" s="1"/>
  <c r="L1118" i="6"/>
  <c r="M1118" i="6" s="1" a="1"/>
  <c r="M1118" i="6" s="1"/>
  <c r="L1119" i="6"/>
  <c r="M1119" i="6" s="1" a="1"/>
  <c r="M1119" i="6" s="1"/>
  <c r="L1120" i="6"/>
  <c r="M1120" i="6" s="1" a="1"/>
  <c r="M1120" i="6" s="1"/>
  <c r="L1121" i="6"/>
  <c r="M1121" i="6" s="1" a="1"/>
  <c r="M1121" i="6" s="1"/>
  <c r="L1122" i="6"/>
  <c r="M1122" i="6" s="1" a="1"/>
  <c r="M1122" i="6" s="1"/>
  <c r="L1123" i="6"/>
  <c r="M1123" i="6" s="1" a="1"/>
  <c r="M1123" i="6" s="1"/>
  <c r="L1124" i="6"/>
  <c r="M1124" i="6" s="1" a="1"/>
  <c r="M1124" i="6" s="1"/>
  <c r="L1125" i="6"/>
  <c r="M1125" i="6" s="1" a="1"/>
  <c r="M1125" i="6" s="1"/>
  <c r="L1126" i="6"/>
  <c r="M1126" i="6" s="1" a="1"/>
  <c r="M1126" i="6" s="1"/>
  <c r="L1127" i="6"/>
  <c r="M1127" i="6" s="1" a="1"/>
  <c r="M1127" i="6" s="1"/>
  <c r="L1128" i="6"/>
  <c r="M1128" i="6" s="1" a="1"/>
  <c r="M1128" i="6" s="1"/>
  <c r="L1129" i="6"/>
  <c r="M1129" i="6" s="1" a="1"/>
  <c r="M1129" i="6" s="1"/>
  <c r="L1130" i="6"/>
  <c r="M1130" i="6" s="1" a="1"/>
  <c r="M1130" i="6" s="1"/>
  <c r="L1131" i="6"/>
  <c r="M1131" i="6" s="1" a="1"/>
  <c r="M1131" i="6" s="1"/>
  <c r="L1132" i="6"/>
  <c r="M1132" i="6" s="1" a="1"/>
  <c r="M1132" i="6" s="1"/>
  <c r="L1133" i="6"/>
  <c r="M1133" i="6" s="1" a="1"/>
  <c r="M1133" i="6" s="1"/>
  <c r="L1134" i="6"/>
  <c r="M1134" i="6" s="1" a="1"/>
  <c r="M1134" i="6" s="1"/>
  <c r="L1135" i="6"/>
  <c r="M1135" i="6" s="1" a="1"/>
  <c r="M1135" i="6" s="1"/>
  <c r="L1136" i="6"/>
  <c r="M1136" i="6" s="1" a="1"/>
  <c r="M1136" i="6" s="1"/>
  <c r="L1137" i="6"/>
  <c r="M1137" i="6" s="1" a="1"/>
  <c r="M1137" i="6" s="1"/>
  <c r="L1138" i="6"/>
  <c r="M1138" i="6" s="1" a="1"/>
  <c r="M1138" i="6" s="1"/>
  <c r="L1139" i="6"/>
  <c r="M1139" i="6" s="1" a="1"/>
  <c r="M1139" i="6" s="1"/>
  <c r="L1140" i="6"/>
  <c r="M1140" i="6" s="1" a="1"/>
  <c r="M1140" i="6" s="1"/>
  <c r="L1141" i="6"/>
  <c r="M1141" i="6" s="1" a="1"/>
  <c r="M1141" i="6" s="1"/>
  <c r="L1142" i="6"/>
  <c r="M1142" i="6" s="1" a="1"/>
  <c r="M1142" i="6" s="1"/>
  <c r="L1143" i="6"/>
  <c r="M1143" i="6" s="1" a="1"/>
  <c r="M1143" i="6" s="1"/>
  <c r="L1144" i="6"/>
  <c r="M1144" i="6" s="1" a="1"/>
  <c r="M1144" i="6" s="1"/>
  <c r="L1145" i="6"/>
  <c r="M1145" i="6" s="1" a="1"/>
  <c r="M1145" i="6" s="1"/>
  <c r="L1146" i="6"/>
  <c r="M1146" i="6" s="1" a="1"/>
  <c r="M1146" i="6" s="1"/>
  <c r="L1147" i="6"/>
  <c r="M1147" i="6" s="1" a="1"/>
  <c r="M1147" i="6" s="1"/>
  <c r="L1148" i="6"/>
  <c r="M1148" i="6" s="1" a="1"/>
  <c r="M1148" i="6" s="1"/>
  <c r="L1149" i="6"/>
  <c r="M1149" i="6" s="1" a="1"/>
  <c r="M1149" i="6" s="1"/>
  <c r="L1150" i="6"/>
  <c r="M1150" i="6" s="1" a="1"/>
  <c r="M1150" i="6" s="1"/>
  <c r="L1151" i="6"/>
  <c r="M1151" i="6" s="1" a="1"/>
  <c r="M1151" i="6" s="1"/>
  <c r="L1152" i="6"/>
  <c r="M1152" i="6" s="1" a="1"/>
  <c r="M1152" i="6" s="1"/>
  <c r="L1153" i="6"/>
  <c r="M1153" i="6" s="1" a="1"/>
  <c r="M1153" i="6" s="1"/>
  <c r="L1154" i="6"/>
  <c r="M1154" i="6" s="1" a="1"/>
  <c r="M1154" i="6" s="1"/>
  <c r="L1155" i="6"/>
  <c r="M1155" i="6" s="1" a="1"/>
  <c r="M1155" i="6" s="1"/>
  <c r="L1156" i="6"/>
  <c r="M1156" i="6" s="1" a="1"/>
  <c r="M1156" i="6" s="1"/>
  <c r="L1157" i="6"/>
  <c r="M1157" i="6" s="1" a="1"/>
  <c r="M1157" i="6" s="1"/>
  <c r="L1158" i="6"/>
  <c r="M1158" i="6" s="1" a="1"/>
  <c r="M1158" i="6" s="1"/>
  <c r="L1159" i="6"/>
  <c r="M1159" i="6" s="1" a="1"/>
  <c r="M1159" i="6" s="1"/>
  <c r="L1160" i="6"/>
  <c r="M1160" i="6" s="1" a="1"/>
  <c r="M1160" i="6" s="1"/>
  <c r="L1161" i="6"/>
  <c r="M1161" i="6" s="1" a="1"/>
  <c r="M1161" i="6" s="1"/>
  <c r="L1162" i="6"/>
  <c r="M1162" i="6" s="1" a="1"/>
  <c r="M1162" i="6" s="1"/>
  <c r="L1163" i="6"/>
  <c r="M1163" i="6" s="1" a="1"/>
  <c r="M1163" i="6" s="1"/>
  <c r="L1164" i="6"/>
  <c r="M1164" i="6" s="1" a="1"/>
  <c r="M1164" i="6" s="1"/>
  <c r="L1165" i="6"/>
  <c r="M1165" i="6" s="1" a="1"/>
  <c r="M1165" i="6" s="1"/>
  <c r="L1166" i="6"/>
  <c r="M1166" i="6" s="1" a="1"/>
  <c r="M1166" i="6" s="1"/>
  <c r="L1167" i="6"/>
  <c r="M1167" i="6" s="1" a="1"/>
  <c r="M1167" i="6" s="1"/>
  <c r="L1168" i="6"/>
  <c r="M1168" i="6" s="1" a="1"/>
  <c r="M1168" i="6" s="1"/>
  <c r="L1169" i="6"/>
  <c r="M1169" i="6" s="1" a="1"/>
  <c r="M1169" i="6" s="1"/>
  <c r="L1170" i="6"/>
  <c r="M1170" i="6" s="1" a="1"/>
  <c r="M1170" i="6" s="1"/>
  <c r="L1171" i="6"/>
  <c r="M1171" i="6" s="1" a="1"/>
  <c r="M1171" i="6" s="1"/>
  <c r="L1172" i="6"/>
  <c r="M1172" i="6" s="1" a="1"/>
  <c r="M1172" i="6" s="1"/>
  <c r="L1173" i="6"/>
  <c r="M1173" i="6" s="1" a="1"/>
  <c r="M1173" i="6" s="1"/>
  <c r="L1174" i="6"/>
  <c r="M1174" i="6" s="1" a="1"/>
  <c r="M1174" i="6" s="1"/>
  <c r="L1175" i="6"/>
  <c r="M1175" i="6" s="1" a="1"/>
  <c r="M1175" i="6" s="1"/>
  <c r="L1176" i="6"/>
  <c r="M1176" i="6" s="1" a="1"/>
  <c r="M1176" i="6" s="1"/>
  <c r="L1177" i="6"/>
  <c r="M1177" i="6" s="1" a="1"/>
  <c r="M1177" i="6" s="1"/>
  <c r="L1178" i="6"/>
  <c r="M1178" i="6" s="1" a="1"/>
  <c r="M1178" i="6" s="1"/>
  <c r="L1179" i="6"/>
  <c r="M1179" i="6" s="1" a="1"/>
  <c r="M1179" i="6" s="1"/>
  <c r="L1180" i="6"/>
  <c r="M1180" i="6" s="1" a="1"/>
  <c r="M1180" i="6" s="1"/>
  <c r="L1181" i="6"/>
  <c r="M1181" i="6" s="1" a="1"/>
  <c r="M1181" i="6" s="1"/>
  <c r="L1182" i="6"/>
  <c r="M1182" i="6" s="1" a="1"/>
  <c r="M1182" i="6" s="1"/>
  <c r="L1183" i="6"/>
  <c r="M1183" i="6" s="1" a="1"/>
  <c r="M1183" i="6" s="1"/>
  <c r="L1184" i="6"/>
  <c r="M1184" i="6" s="1" a="1"/>
  <c r="M1184" i="6" s="1"/>
  <c r="L1185" i="6"/>
  <c r="M1185" i="6" s="1" a="1"/>
  <c r="M1185" i="6" s="1"/>
  <c r="L1186" i="6"/>
  <c r="M1186" i="6" s="1" a="1"/>
  <c r="M1186" i="6" s="1"/>
  <c r="L1187" i="6"/>
  <c r="M1187" i="6" s="1" a="1"/>
  <c r="M1187" i="6" s="1"/>
  <c r="L1188" i="6"/>
  <c r="M1188" i="6" s="1" a="1"/>
  <c r="M1188" i="6" s="1"/>
  <c r="L1189" i="6"/>
  <c r="M1189" i="6" s="1" a="1"/>
  <c r="M1189" i="6" s="1"/>
  <c r="L1190" i="6"/>
  <c r="M1190" i="6" s="1" a="1"/>
  <c r="M1190" i="6" s="1"/>
  <c r="L1191" i="6"/>
  <c r="M1191" i="6" s="1" a="1"/>
  <c r="M1191" i="6" s="1"/>
  <c r="L1192" i="6"/>
  <c r="M1192" i="6" s="1" a="1"/>
  <c r="M1192" i="6" s="1"/>
  <c r="L1193" i="6"/>
  <c r="M1193" i="6" s="1" a="1"/>
  <c r="M1193" i="6" s="1"/>
  <c r="L1194" i="6"/>
  <c r="M1194" i="6" s="1" a="1"/>
  <c r="M1194" i="6" s="1"/>
  <c r="L1195" i="6"/>
  <c r="M1195" i="6" s="1" a="1"/>
  <c r="M1195" i="6" s="1"/>
  <c r="L1196" i="6"/>
  <c r="M1196" i="6" s="1" a="1"/>
  <c r="M1196" i="6" s="1"/>
  <c r="L1197" i="6"/>
  <c r="M1197" i="6" s="1" a="1"/>
  <c r="M1197" i="6" s="1"/>
  <c r="L1198" i="6"/>
  <c r="M1198" i="6" s="1" a="1"/>
  <c r="M1198" i="6" s="1"/>
  <c r="L1199" i="6"/>
  <c r="M1199" i="6" s="1" a="1"/>
  <c r="M1199" i="6" s="1"/>
  <c r="L1200" i="6"/>
  <c r="M1200" i="6" s="1" a="1"/>
  <c r="M1200" i="6" s="1"/>
  <c r="L1201" i="6"/>
  <c r="M1201" i="6" s="1" a="1"/>
  <c r="M1201" i="6" s="1"/>
  <c r="L1202" i="6"/>
  <c r="M1202" i="6" s="1" a="1"/>
  <c r="M1202" i="6" s="1"/>
  <c r="L1203" i="6"/>
  <c r="M1203" i="6" s="1" a="1"/>
  <c r="M1203" i="6" s="1"/>
  <c r="L1204" i="6"/>
  <c r="M1204" i="6" s="1" a="1"/>
  <c r="M1204" i="6" s="1"/>
  <c r="L1205" i="6"/>
  <c r="M1205" i="6" s="1" a="1"/>
  <c r="M1205" i="6" s="1"/>
  <c r="L1206" i="6"/>
  <c r="M1206" i="6" s="1" a="1"/>
  <c r="M1206" i="6" s="1"/>
  <c r="L1207" i="6"/>
  <c r="M1207" i="6" s="1" a="1"/>
  <c r="M1207" i="6" s="1"/>
  <c r="L1208" i="6"/>
  <c r="M1208" i="6" s="1" a="1"/>
  <c r="M1208" i="6" s="1"/>
  <c r="L1209" i="6"/>
  <c r="M1209" i="6" s="1" a="1"/>
  <c r="M1209" i="6" s="1"/>
  <c r="L1210" i="6"/>
  <c r="M1210" i="6" s="1" a="1"/>
  <c r="M1210" i="6" s="1"/>
  <c r="L1211" i="6"/>
  <c r="M1211" i="6" s="1" a="1"/>
  <c r="M1211" i="6" s="1"/>
  <c r="L1212" i="6"/>
  <c r="M1212" i="6" s="1" a="1"/>
  <c r="M1212" i="6" s="1"/>
  <c r="L1213" i="6"/>
  <c r="M1213" i="6" s="1" a="1"/>
  <c r="M1213" i="6" s="1"/>
  <c r="L1214" i="6"/>
  <c r="M1214" i="6" s="1" a="1"/>
  <c r="M1214" i="6" s="1"/>
  <c r="L1215" i="6"/>
  <c r="M1215" i="6" s="1" a="1"/>
  <c r="M1215" i="6" s="1"/>
  <c r="L1216" i="6"/>
  <c r="M1216" i="6" s="1" a="1"/>
  <c r="M1216" i="6" s="1"/>
  <c r="L1217" i="6"/>
  <c r="M1217" i="6" s="1" a="1"/>
  <c r="M1217" i="6" s="1"/>
  <c r="L1218" i="6"/>
  <c r="M1218" i="6" s="1" a="1"/>
  <c r="M1218" i="6" s="1"/>
  <c r="L1219" i="6"/>
  <c r="M1219" i="6" s="1" a="1"/>
  <c r="M1219" i="6" s="1"/>
  <c r="L1220" i="6"/>
  <c r="M1220" i="6" s="1" a="1"/>
  <c r="M1220" i="6" s="1"/>
  <c r="L1221" i="6"/>
  <c r="M1221" i="6" s="1" a="1"/>
  <c r="M1221" i="6" s="1"/>
  <c r="L1222" i="6"/>
  <c r="M1222" i="6" s="1" a="1"/>
  <c r="M1222" i="6" s="1"/>
  <c r="L1223" i="6"/>
  <c r="M1223" i="6" s="1" a="1"/>
  <c r="M1223" i="6" s="1"/>
  <c r="L1224" i="6"/>
  <c r="M1224" i="6" s="1" a="1"/>
  <c r="M1224" i="6" s="1"/>
  <c r="L1225" i="6"/>
  <c r="M1225" i="6" s="1" a="1"/>
  <c r="M1225" i="6" s="1"/>
  <c r="L1226" i="6"/>
  <c r="M1226" i="6" s="1" a="1"/>
  <c r="M1226" i="6" s="1"/>
  <c r="L1227" i="6"/>
  <c r="M1227" i="6" s="1" a="1"/>
  <c r="M1227" i="6" s="1"/>
  <c r="L1228" i="6"/>
  <c r="M1228" i="6" s="1" a="1"/>
  <c r="M1228" i="6" s="1"/>
  <c r="L1229" i="6"/>
  <c r="M1229" i="6" s="1" a="1"/>
  <c r="M1229" i="6" s="1"/>
  <c r="L1230" i="6"/>
  <c r="M1230" i="6" s="1" a="1"/>
  <c r="M1230" i="6" s="1"/>
  <c r="L1231" i="6"/>
  <c r="M1231" i="6" s="1" a="1"/>
  <c r="M1231" i="6" s="1"/>
  <c r="L1232" i="6"/>
  <c r="M1232" i="6" s="1" a="1"/>
  <c r="M1232" i="6" s="1"/>
  <c r="L1233" i="6"/>
  <c r="M1233" i="6" s="1" a="1"/>
  <c r="M1233" i="6" s="1"/>
  <c r="L1234" i="6"/>
  <c r="M1234" i="6" s="1" a="1"/>
  <c r="M1234" i="6" s="1"/>
  <c r="L1235" i="6"/>
  <c r="M1235" i="6" s="1" a="1"/>
  <c r="M1235" i="6" s="1"/>
  <c r="L1236" i="6"/>
  <c r="M1236" i="6" s="1" a="1"/>
  <c r="M1236" i="6" s="1"/>
  <c r="L1237" i="6"/>
  <c r="M1237" i="6" s="1" a="1"/>
  <c r="M1237" i="6" s="1"/>
  <c r="L1238" i="6"/>
  <c r="M1238" i="6" s="1" a="1"/>
  <c r="M1238" i="6" s="1"/>
  <c r="L1239" i="6"/>
  <c r="M1239" i="6" s="1" a="1"/>
  <c r="M1239" i="6" s="1"/>
  <c r="L1240" i="6"/>
  <c r="M1240" i="6" s="1" a="1"/>
  <c r="M1240" i="6" s="1"/>
  <c r="L1241" i="6"/>
  <c r="M1241" i="6" s="1" a="1"/>
  <c r="M1241" i="6" s="1"/>
  <c r="L1242" i="6"/>
  <c r="M1242" i="6" s="1" a="1"/>
  <c r="M1242" i="6" s="1"/>
  <c r="L1243" i="6"/>
  <c r="M1243" i="6" s="1" a="1"/>
  <c r="M1243" i="6" s="1"/>
  <c r="L1244" i="6"/>
  <c r="M1244" i="6" s="1" a="1"/>
  <c r="M1244" i="6" s="1"/>
  <c r="L1245" i="6"/>
  <c r="M1245" i="6" s="1" a="1"/>
  <c r="M1245" i="6" s="1"/>
  <c r="L1246" i="6"/>
  <c r="M1246" i="6" s="1" a="1"/>
  <c r="M1246" i="6" s="1"/>
  <c r="L1247" i="6"/>
  <c r="M1247" i="6" s="1" a="1"/>
  <c r="M1247" i="6" s="1"/>
  <c r="L1248" i="6"/>
  <c r="M1248" i="6" s="1" a="1"/>
  <c r="M1248" i="6" s="1"/>
  <c r="L1249" i="6"/>
  <c r="M1249" i="6" s="1" a="1"/>
  <c r="M1249" i="6" s="1"/>
  <c r="L1250" i="6"/>
  <c r="M1250" i="6" s="1" a="1"/>
  <c r="M1250" i="6" s="1"/>
  <c r="L1251" i="6"/>
  <c r="M1251" i="6" s="1" a="1"/>
  <c r="M1251" i="6" s="1"/>
  <c r="L1252" i="6"/>
  <c r="M1252" i="6" s="1" a="1"/>
  <c r="M1252" i="6" s="1"/>
  <c r="L1253" i="6"/>
  <c r="M1253" i="6" s="1" a="1"/>
  <c r="M1253" i="6" s="1"/>
  <c r="L1254" i="6"/>
  <c r="M1254" i="6" s="1" a="1"/>
  <c r="M1254" i="6" s="1"/>
  <c r="L1255" i="6"/>
  <c r="M1255" i="6" s="1" a="1"/>
  <c r="M1255" i="6" s="1"/>
  <c r="L1256" i="6"/>
  <c r="M1256" i="6" s="1" a="1"/>
  <c r="M1256" i="6" s="1"/>
  <c r="L1257" i="6"/>
  <c r="M1257" i="6" s="1" a="1"/>
  <c r="M1257" i="6" s="1"/>
  <c r="L1258" i="6"/>
  <c r="M1258" i="6" s="1" a="1"/>
  <c r="M1258" i="6" s="1"/>
  <c r="L1259" i="6"/>
  <c r="M1259" i="6" s="1" a="1"/>
  <c r="M1259" i="6" s="1"/>
  <c r="L1260" i="6"/>
  <c r="M1260" i="6" s="1" a="1"/>
  <c r="M1260" i="6" s="1"/>
  <c r="L1261" i="6"/>
  <c r="M1261" i="6" s="1" a="1"/>
  <c r="M1261" i="6" s="1"/>
  <c r="L1262" i="6"/>
  <c r="M1262" i="6" s="1" a="1"/>
  <c r="M1262" i="6" s="1"/>
  <c r="L1263" i="6"/>
  <c r="M1263" i="6" s="1" a="1"/>
  <c r="M1263" i="6" s="1"/>
  <c r="L1264" i="6"/>
  <c r="M1264" i="6" s="1" a="1"/>
  <c r="M1264" i="6" s="1"/>
  <c r="L1265" i="6"/>
  <c r="M1265" i="6" s="1" a="1"/>
  <c r="M1265" i="6" s="1"/>
  <c r="L1266" i="6"/>
  <c r="M1266" i="6" s="1" a="1"/>
  <c r="M1266" i="6" s="1"/>
  <c r="L1267" i="6"/>
  <c r="M1267" i="6" s="1" a="1"/>
  <c r="M1267" i="6" s="1"/>
  <c r="L1268" i="6"/>
  <c r="M1268" i="6" s="1" a="1"/>
  <c r="M1268" i="6" s="1"/>
  <c r="L1269" i="6"/>
  <c r="M1269" i="6" s="1" a="1"/>
  <c r="M1269" i="6" s="1"/>
  <c r="L1270" i="6"/>
  <c r="M1270" i="6" s="1" a="1"/>
  <c r="M1270" i="6" s="1"/>
  <c r="L1271" i="6"/>
  <c r="M1271" i="6" s="1" a="1"/>
  <c r="M1271" i="6" s="1"/>
  <c r="L1272" i="6"/>
  <c r="M1272" i="6" s="1" a="1"/>
  <c r="M1272" i="6" s="1"/>
  <c r="L1273" i="6"/>
  <c r="M1273" i="6" s="1" a="1"/>
  <c r="M1273" i="6" s="1"/>
  <c r="L1274" i="6"/>
  <c r="M1274" i="6" s="1" a="1"/>
  <c r="M1274" i="6" s="1"/>
  <c r="L1275" i="6"/>
  <c r="M1275" i="6" s="1" a="1"/>
  <c r="M1275" i="6" s="1"/>
  <c r="L1276" i="6"/>
  <c r="M1276" i="6" s="1" a="1"/>
  <c r="M1276" i="6" s="1"/>
  <c r="L1277" i="6"/>
  <c r="M1277" i="6" s="1" a="1"/>
  <c r="M1277" i="6" s="1"/>
  <c r="L1278" i="6"/>
  <c r="M1278" i="6" s="1" a="1"/>
  <c r="M1278" i="6" s="1"/>
  <c r="L1279" i="6"/>
  <c r="M1279" i="6" s="1" a="1"/>
  <c r="M1279" i="6" s="1"/>
  <c r="L1280" i="6"/>
  <c r="M1280" i="6" s="1" a="1"/>
  <c r="M1280" i="6" s="1"/>
  <c r="L1281" i="6"/>
  <c r="M1281" i="6" s="1" a="1"/>
  <c r="M1281" i="6" s="1"/>
  <c r="L1282" i="6"/>
  <c r="M1282" i="6" s="1" a="1"/>
  <c r="M1282" i="6" s="1"/>
  <c r="L1283" i="6"/>
  <c r="M1283" i="6" s="1" a="1"/>
  <c r="M1283" i="6" s="1"/>
  <c r="L1284" i="6"/>
  <c r="M1284" i="6" s="1" a="1"/>
  <c r="M1284" i="6" s="1"/>
  <c r="L1285" i="6"/>
  <c r="M1285" i="6" s="1" a="1"/>
  <c r="M1285" i="6" s="1"/>
  <c r="L1286" i="6"/>
  <c r="M1286" i="6" s="1" a="1"/>
  <c r="M1286" i="6" s="1"/>
  <c r="L1287" i="6"/>
  <c r="M1287" i="6" s="1" a="1"/>
  <c r="M1287" i="6" s="1"/>
  <c r="L1288" i="6"/>
  <c r="M1288" i="6" s="1" a="1"/>
  <c r="M1288" i="6" s="1"/>
  <c r="L1289" i="6"/>
  <c r="M1289" i="6" s="1" a="1"/>
  <c r="M1289" i="6" s="1"/>
  <c r="L1290" i="6"/>
  <c r="M1290" i="6" s="1" a="1"/>
  <c r="M1290" i="6" s="1"/>
  <c r="L1291" i="6"/>
  <c r="M1291" i="6" s="1" a="1"/>
  <c r="M1291" i="6" s="1"/>
  <c r="L1292" i="6"/>
  <c r="M1292" i="6" s="1" a="1"/>
  <c r="M1292" i="6" s="1"/>
  <c r="L1293" i="6"/>
  <c r="M1293" i="6" s="1" a="1"/>
  <c r="M1293" i="6" s="1"/>
  <c r="L1294" i="6"/>
  <c r="M1294" i="6" s="1" a="1"/>
  <c r="M1294" i="6" s="1"/>
  <c r="L1295" i="6"/>
  <c r="M1295" i="6" s="1" a="1"/>
  <c r="M1295" i="6" s="1"/>
  <c r="L1296" i="6"/>
  <c r="M1296" i="6" s="1" a="1"/>
  <c r="M1296" i="6" s="1"/>
  <c r="L1297" i="6"/>
  <c r="M1297" i="6" s="1" a="1"/>
  <c r="M1297" i="6" s="1"/>
  <c r="L1298" i="6"/>
  <c r="M1298" i="6" s="1" a="1"/>
  <c r="M1298" i="6" s="1"/>
  <c r="L1299" i="6"/>
  <c r="M1299" i="6" s="1" a="1"/>
  <c r="M1299" i="6" s="1"/>
  <c r="L1300" i="6"/>
  <c r="M1300" i="6" s="1" a="1"/>
  <c r="M1300" i="6" s="1"/>
  <c r="L1301" i="6"/>
  <c r="M1301" i="6" s="1" a="1"/>
  <c r="M1301" i="6" s="1"/>
  <c r="L1302" i="6"/>
  <c r="M1302" i="6" s="1" a="1"/>
  <c r="M1302" i="6" s="1"/>
  <c r="L1303" i="6"/>
  <c r="M1303" i="6" s="1" a="1"/>
  <c r="M1303" i="6" s="1"/>
  <c r="L1304" i="6"/>
  <c r="M1304" i="6" s="1" a="1"/>
  <c r="M1304" i="6" s="1"/>
  <c r="L1305" i="6"/>
  <c r="M1305" i="6" s="1" a="1"/>
  <c r="M1305" i="6" s="1"/>
  <c r="L1306" i="6"/>
  <c r="M1306" i="6" s="1" a="1"/>
  <c r="M1306" i="6" s="1"/>
  <c r="L1307" i="6"/>
  <c r="M1307" i="6" s="1" a="1"/>
  <c r="M1307" i="6" s="1"/>
  <c r="L1308" i="6"/>
  <c r="M1308" i="6" s="1" a="1"/>
  <c r="M1308" i="6" s="1"/>
  <c r="L1309" i="6"/>
  <c r="M1309" i="6" s="1" a="1"/>
  <c r="M1309" i="6" s="1"/>
  <c r="L1310" i="6"/>
  <c r="M1310" i="6" s="1" a="1"/>
  <c r="M1310" i="6" s="1"/>
  <c r="L1311" i="6"/>
  <c r="M1311" i="6" s="1" a="1"/>
  <c r="M1311" i="6" s="1"/>
  <c r="L1312" i="6"/>
  <c r="M1312" i="6" s="1" a="1"/>
  <c r="M1312" i="6" s="1"/>
  <c r="L1313" i="6"/>
  <c r="M1313" i="6" s="1" a="1"/>
  <c r="M1313" i="6" s="1"/>
  <c r="L1314" i="6"/>
  <c r="M1314" i="6" s="1" a="1"/>
  <c r="M1314" i="6" s="1"/>
  <c r="L1315" i="6"/>
  <c r="M1315" i="6" s="1" a="1"/>
  <c r="M1315" i="6" s="1"/>
  <c r="L1316" i="6"/>
  <c r="M1316" i="6" s="1" a="1"/>
  <c r="M1316" i="6" s="1"/>
  <c r="L1317" i="6"/>
  <c r="M1317" i="6" s="1" a="1"/>
  <c r="M1317" i="6" s="1"/>
  <c r="L1318" i="6"/>
  <c r="M1318" i="6" s="1" a="1"/>
  <c r="M1318" i="6" s="1"/>
  <c r="L1319" i="6"/>
  <c r="M1319" i="6" s="1" a="1"/>
  <c r="M1319" i="6" s="1"/>
  <c r="L1320" i="6"/>
  <c r="M1320" i="6" s="1" a="1"/>
  <c r="M1320" i="6" s="1"/>
  <c r="L1321" i="6"/>
  <c r="M1321" i="6" s="1" a="1"/>
  <c r="M1321" i="6" s="1"/>
  <c r="L1322" i="6"/>
  <c r="M1322" i="6" s="1" a="1"/>
  <c r="M1322" i="6" s="1"/>
  <c r="L1323" i="6"/>
  <c r="M1323" i="6" s="1" a="1"/>
  <c r="M1323" i="6" s="1"/>
  <c r="L1324" i="6"/>
  <c r="M1324" i="6" s="1" a="1"/>
  <c r="M1324" i="6" s="1"/>
  <c r="L1325" i="6"/>
  <c r="M1325" i="6" s="1" a="1"/>
  <c r="M1325" i="6" s="1"/>
  <c r="L1326" i="6"/>
  <c r="M1326" i="6" s="1" a="1"/>
  <c r="M1326" i="6" s="1"/>
  <c r="L1327" i="6"/>
  <c r="M1327" i="6" s="1" a="1"/>
  <c r="M1327" i="6" s="1"/>
  <c r="L1328" i="6"/>
  <c r="M1328" i="6" s="1" a="1"/>
  <c r="M1328" i="6" s="1"/>
  <c r="L1329" i="6"/>
  <c r="M1329" i="6" s="1" a="1"/>
  <c r="M1329" i="6" s="1"/>
  <c r="L1330" i="6"/>
  <c r="M1330" i="6" s="1" a="1"/>
  <c r="M1330" i="6" s="1"/>
  <c r="L1331" i="6"/>
  <c r="M1331" i="6" s="1" a="1"/>
  <c r="M1331" i="6" s="1"/>
  <c r="L1332" i="6"/>
  <c r="M1332" i="6" s="1" a="1"/>
  <c r="M1332" i="6" s="1"/>
  <c r="L1333" i="6"/>
  <c r="M1333" i="6" s="1" a="1"/>
  <c r="M1333" i="6" s="1"/>
  <c r="L1334" i="6"/>
  <c r="M1334" i="6" s="1" a="1"/>
  <c r="M1334" i="6" s="1"/>
  <c r="L1335" i="6"/>
  <c r="M1335" i="6" s="1" a="1"/>
  <c r="M1335" i="6" s="1"/>
  <c r="L1336" i="6"/>
  <c r="M1336" i="6" s="1" a="1"/>
  <c r="M1336" i="6" s="1"/>
  <c r="L1337" i="6"/>
  <c r="M1337" i="6" s="1" a="1"/>
  <c r="M1337" i="6" s="1"/>
  <c r="L1338" i="6"/>
  <c r="M1338" i="6" s="1" a="1"/>
  <c r="M1338" i="6" s="1"/>
  <c r="L1339" i="6"/>
  <c r="M1339" i="6" s="1" a="1"/>
  <c r="M1339" i="6" s="1"/>
  <c r="L1340" i="6"/>
  <c r="M1340" i="6" s="1" a="1"/>
  <c r="M1340" i="6" s="1"/>
  <c r="L1341" i="6"/>
  <c r="M1341" i="6" s="1" a="1"/>
  <c r="M1341" i="6" s="1"/>
  <c r="L1342" i="6"/>
  <c r="M1342" i="6" s="1" a="1"/>
  <c r="M1342" i="6" s="1"/>
  <c r="L1343" i="6"/>
  <c r="M1343" i="6" s="1" a="1"/>
  <c r="M1343" i="6" s="1"/>
  <c r="L1344" i="6"/>
  <c r="M1344" i="6" s="1" a="1"/>
  <c r="M1344" i="6" s="1"/>
  <c r="L1345" i="6"/>
  <c r="M1345" i="6" s="1" a="1"/>
  <c r="M1345" i="6" s="1"/>
  <c r="L1346" i="6"/>
  <c r="M1346" i="6" s="1" a="1"/>
  <c r="M1346" i="6" s="1"/>
  <c r="L1347" i="6"/>
  <c r="M1347" i="6" s="1" a="1"/>
  <c r="M1347" i="6" s="1"/>
  <c r="L1348" i="6"/>
  <c r="M1348" i="6" s="1" a="1"/>
  <c r="M1348" i="6" s="1"/>
  <c r="L1349" i="6"/>
  <c r="M1349" i="6" s="1" a="1"/>
  <c r="M1349" i="6" s="1"/>
  <c r="L1350" i="6"/>
  <c r="M1350" i="6" s="1" a="1"/>
  <c r="M1350" i="6" s="1"/>
  <c r="L1351" i="6"/>
  <c r="M1351" i="6" s="1" a="1"/>
  <c r="M1351" i="6" s="1"/>
  <c r="L1352" i="6"/>
  <c r="M1352" i="6" s="1" a="1"/>
  <c r="M1352" i="6" s="1"/>
  <c r="L1353" i="6"/>
  <c r="M1353" i="6" s="1" a="1"/>
  <c r="M1353" i="6" s="1"/>
  <c r="L1354" i="6"/>
  <c r="M1354" i="6" s="1" a="1"/>
  <c r="M1354" i="6" s="1"/>
  <c r="L1355" i="6"/>
  <c r="M1355" i="6" s="1" a="1"/>
  <c r="M1355" i="6" s="1"/>
  <c r="L1356" i="6"/>
  <c r="M1356" i="6" s="1" a="1"/>
  <c r="M1356" i="6" s="1"/>
  <c r="L1357" i="6"/>
  <c r="M1357" i="6" s="1" a="1"/>
  <c r="M1357" i="6" s="1"/>
  <c r="L1358" i="6"/>
  <c r="M1358" i="6" s="1" a="1"/>
  <c r="M1358" i="6" s="1"/>
  <c r="L1359" i="6"/>
  <c r="M1359" i="6" s="1" a="1"/>
  <c r="M1359" i="6" s="1"/>
  <c r="L1360" i="6"/>
  <c r="M1360" i="6" s="1" a="1"/>
  <c r="M1360" i="6" s="1"/>
  <c r="L1361" i="6"/>
  <c r="M1361" i="6" s="1" a="1"/>
  <c r="M1361" i="6" s="1"/>
  <c r="L1362" i="6"/>
  <c r="M1362" i="6" s="1" a="1"/>
  <c r="M1362" i="6" s="1"/>
  <c r="L1363" i="6"/>
  <c r="M1363" i="6" s="1" a="1"/>
  <c r="M1363" i="6" s="1"/>
  <c r="L1364" i="6"/>
  <c r="M1364" i="6" s="1" a="1"/>
  <c r="M1364" i="6" s="1"/>
  <c r="L1365" i="6"/>
  <c r="M1365" i="6" s="1" a="1"/>
  <c r="M1365" i="6" s="1"/>
  <c r="L1366" i="6"/>
  <c r="M1366" i="6" s="1" a="1"/>
  <c r="M1366" i="6" s="1"/>
  <c r="L1367" i="6"/>
  <c r="M1367" i="6" s="1" a="1"/>
  <c r="M1367" i="6" s="1"/>
  <c r="L1368" i="6"/>
  <c r="M1368" i="6" s="1" a="1"/>
  <c r="M1368" i="6" s="1"/>
  <c r="L1369" i="6"/>
  <c r="M1369" i="6" s="1" a="1"/>
  <c r="M1369" i="6" s="1"/>
  <c r="L1370" i="6"/>
  <c r="M1370" i="6" s="1" a="1"/>
  <c r="M1370" i="6" s="1"/>
  <c r="L1371" i="6"/>
  <c r="M1371" i="6" s="1" a="1"/>
  <c r="M1371" i="6" s="1"/>
  <c r="L1372" i="6"/>
  <c r="M1372" i="6" s="1" a="1"/>
  <c r="M1372" i="6" s="1"/>
  <c r="L1373" i="6"/>
  <c r="M1373" i="6" s="1" a="1"/>
  <c r="M1373" i="6" s="1"/>
  <c r="L1374" i="6"/>
  <c r="M1374" i="6" s="1" a="1"/>
  <c r="M1374" i="6" s="1"/>
  <c r="L1375" i="6"/>
  <c r="M1375" i="6" s="1" a="1"/>
  <c r="M1375" i="6" s="1"/>
  <c r="L1376" i="6"/>
  <c r="M1376" i="6" s="1" a="1"/>
  <c r="M1376" i="6" s="1"/>
  <c r="L1377" i="6"/>
  <c r="M1377" i="6" s="1" a="1"/>
  <c r="M1377" i="6" s="1"/>
  <c r="L1378" i="6"/>
  <c r="M1378" i="6" s="1" a="1"/>
  <c r="M1378" i="6" s="1"/>
  <c r="L1379" i="6"/>
  <c r="M1379" i="6" s="1" a="1"/>
  <c r="M1379" i="6" s="1"/>
  <c r="L1380" i="6"/>
  <c r="M1380" i="6" s="1" a="1"/>
  <c r="M1380" i="6" s="1"/>
  <c r="L1381" i="6"/>
  <c r="M1381" i="6" s="1" a="1"/>
  <c r="M1381" i="6" s="1"/>
  <c r="L1382" i="6"/>
  <c r="M1382" i="6" s="1" a="1"/>
  <c r="M1382" i="6" s="1"/>
  <c r="L1383" i="6"/>
  <c r="M1383" i="6" s="1" a="1"/>
  <c r="M1383" i="6" s="1"/>
  <c r="L1384" i="6"/>
  <c r="M1384" i="6" s="1" a="1"/>
  <c r="M1384" i="6" s="1"/>
  <c r="L1385" i="6"/>
  <c r="M1385" i="6" s="1" a="1"/>
  <c r="M1385" i="6" s="1"/>
  <c r="L1386" i="6"/>
  <c r="M1386" i="6" s="1" a="1"/>
  <c r="M1386" i="6" s="1"/>
  <c r="L1387" i="6"/>
  <c r="M1387" i="6" s="1" a="1"/>
  <c r="M1387" i="6" s="1"/>
  <c r="L1388" i="6"/>
  <c r="M1388" i="6" s="1" a="1"/>
  <c r="M1388" i="6" s="1"/>
  <c r="L1389" i="6"/>
  <c r="M1389" i="6" s="1" a="1"/>
  <c r="M1389" i="6" s="1"/>
  <c r="L1390" i="6"/>
  <c r="M1390" i="6" s="1" a="1"/>
  <c r="M1390" i="6" s="1"/>
  <c r="L1391" i="6"/>
  <c r="M1391" i="6" s="1" a="1"/>
  <c r="M1391" i="6" s="1"/>
  <c r="L1392" i="6"/>
  <c r="M1392" i="6" s="1" a="1"/>
  <c r="M1392" i="6" s="1"/>
  <c r="L1393" i="6"/>
  <c r="M1393" i="6" s="1" a="1"/>
  <c r="M1393" i="6" s="1"/>
  <c r="L1394" i="6"/>
  <c r="M1394" i="6" s="1" a="1"/>
  <c r="M1394" i="6" s="1"/>
  <c r="L1395" i="6"/>
  <c r="M1395" i="6" s="1" a="1"/>
  <c r="M1395" i="6" s="1"/>
  <c r="L1396" i="6"/>
  <c r="M1396" i="6" s="1" a="1"/>
  <c r="M1396" i="6" s="1"/>
  <c r="L1397" i="6"/>
  <c r="M1397" i="6" s="1" a="1"/>
  <c r="M1397" i="6" s="1"/>
  <c r="L1398" i="6"/>
  <c r="M1398" i="6" s="1" a="1"/>
  <c r="M1398" i="6" s="1"/>
  <c r="L1399" i="6"/>
  <c r="M1399" i="6" s="1" a="1"/>
  <c r="M1399" i="6" s="1"/>
  <c r="L1400" i="6"/>
  <c r="M1400" i="6" s="1" a="1"/>
  <c r="M1400" i="6" s="1"/>
  <c r="L1401" i="6"/>
  <c r="M1401" i="6" s="1" a="1"/>
  <c r="M1401" i="6" s="1"/>
  <c r="L1402" i="6"/>
  <c r="M1402" i="6" s="1" a="1"/>
  <c r="M1402" i="6" s="1"/>
  <c r="L1403" i="6"/>
  <c r="M1403" i="6" s="1" a="1"/>
  <c r="M1403" i="6" s="1"/>
  <c r="L1404" i="6"/>
  <c r="M1404" i="6" s="1" a="1"/>
  <c r="M1404" i="6" s="1"/>
  <c r="L1405" i="6"/>
  <c r="M1405" i="6" s="1" a="1"/>
  <c r="M1405" i="6" s="1"/>
  <c r="L1406" i="6"/>
  <c r="M1406" i="6" s="1" a="1"/>
  <c r="M1406" i="6" s="1"/>
  <c r="L1407" i="6"/>
  <c r="M1407" i="6" s="1" a="1"/>
  <c r="M1407" i="6" s="1"/>
  <c r="L1408" i="6"/>
  <c r="M1408" i="6" s="1" a="1"/>
  <c r="M1408" i="6" s="1"/>
  <c r="L1409" i="6"/>
  <c r="M1409" i="6" s="1" a="1"/>
  <c r="M1409" i="6" s="1"/>
  <c r="L1410" i="6"/>
  <c r="M1410" i="6" s="1" a="1"/>
  <c r="M1410" i="6" s="1"/>
  <c r="L1411" i="6"/>
  <c r="M1411" i="6" s="1" a="1"/>
  <c r="M1411" i="6" s="1"/>
  <c r="L1412" i="6"/>
  <c r="M1412" i="6" s="1" a="1"/>
  <c r="M1412" i="6" s="1"/>
  <c r="L1413" i="6"/>
  <c r="M1413" i="6" s="1" a="1"/>
  <c r="M1413" i="6" s="1"/>
  <c r="L1414" i="6"/>
  <c r="M1414" i="6" s="1" a="1"/>
  <c r="M1414" i="6" s="1"/>
  <c r="L1415" i="6"/>
  <c r="M1415" i="6" s="1" a="1"/>
  <c r="M1415" i="6" s="1"/>
  <c r="L1416" i="6"/>
  <c r="M1416" i="6" s="1" a="1"/>
  <c r="M1416" i="6" s="1"/>
  <c r="L1417" i="6"/>
  <c r="M1417" i="6" s="1" a="1"/>
  <c r="M1417" i="6" s="1"/>
  <c r="L1418" i="6"/>
  <c r="M1418" i="6" s="1" a="1"/>
  <c r="M1418" i="6" s="1"/>
  <c r="L1419" i="6"/>
  <c r="M1419" i="6" s="1" a="1"/>
  <c r="M1419" i="6" s="1"/>
  <c r="L1420" i="6"/>
  <c r="M1420" i="6" s="1" a="1"/>
  <c r="M1420" i="6" s="1"/>
  <c r="L1421" i="6"/>
  <c r="M1421" i="6" s="1" a="1"/>
  <c r="M1421" i="6" s="1"/>
  <c r="L1422" i="6"/>
  <c r="M1422" i="6" s="1" a="1"/>
  <c r="M1422" i="6" s="1"/>
  <c r="L1423" i="6"/>
  <c r="M1423" i="6" s="1" a="1"/>
  <c r="M1423" i="6" s="1"/>
  <c r="L1424" i="6"/>
  <c r="M1424" i="6" s="1" a="1"/>
  <c r="M1424" i="6" s="1"/>
  <c r="L1425" i="6"/>
  <c r="M1425" i="6" s="1" a="1"/>
  <c r="M1425" i="6" s="1"/>
  <c r="L1426" i="6"/>
  <c r="M1426" i="6" s="1" a="1"/>
  <c r="M1426" i="6" s="1"/>
  <c r="L1427" i="6"/>
  <c r="M1427" i="6" s="1" a="1"/>
  <c r="M1427" i="6" s="1"/>
  <c r="L1428" i="6"/>
  <c r="M1428" i="6" s="1" a="1"/>
  <c r="M1428" i="6" s="1"/>
  <c r="L1429" i="6"/>
  <c r="M1429" i="6" s="1" a="1"/>
  <c r="M1429" i="6" s="1"/>
  <c r="L1430" i="6"/>
  <c r="M1430" i="6" s="1" a="1"/>
  <c r="M1430" i="6" s="1"/>
  <c r="L1431" i="6"/>
  <c r="M1431" i="6" s="1" a="1"/>
  <c r="M1431" i="6" s="1"/>
  <c r="L1432" i="6"/>
  <c r="M1432" i="6" s="1" a="1"/>
  <c r="M1432" i="6" s="1"/>
  <c r="L1433" i="6"/>
  <c r="M1433" i="6" s="1" a="1"/>
  <c r="M1433" i="6" s="1"/>
  <c r="L1434" i="6"/>
  <c r="M1434" i="6" s="1" a="1"/>
  <c r="M1434" i="6" s="1"/>
  <c r="L1435" i="6"/>
  <c r="M1435" i="6" s="1" a="1"/>
  <c r="M1435" i="6" s="1"/>
  <c r="L1436" i="6"/>
  <c r="M1436" i="6" s="1" a="1"/>
  <c r="M1436" i="6" s="1"/>
  <c r="L1437" i="6"/>
  <c r="M1437" i="6" s="1" a="1"/>
  <c r="M1437" i="6" s="1"/>
  <c r="L1438" i="6"/>
  <c r="M1438" i="6" s="1" a="1"/>
  <c r="M1438" i="6" s="1"/>
  <c r="L1439" i="6"/>
  <c r="M1439" i="6" s="1" a="1"/>
  <c r="M1439" i="6" s="1"/>
  <c r="L1440" i="6"/>
  <c r="M1440" i="6" s="1" a="1"/>
  <c r="M1440" i="6" s="1"/>
  <c r="L1441" i="6"/>
  <c r="M1441" i="6" s="1" a="1"/>
  <c r="M1441" i="6" s="1"/>
  <c r="L1442" i="6"/>
  <c r="M1442" i="6" s="1" a="1"/>
  <c r="M1442" i="6" s="1"/>
  <c r="L1443" i="6"/>
  <c r="M1443" i="6" s="1" a="1"/>
  <c r="M1443" i="6" s="1"/>
  <c r="L1444" i="6"/>
  <c r="M1444" i="6" s="1" a="1"/>
  <c r="M1444" i="6" s="1"/>
  <c r="L1445" i="6"/>
  <c r="M1445" i="6" s="1" a="1"/>
  <c r="M1445" i="6" s="1"/>
  <c r="L1446" i="6"/>
  <c r="M1446" i="6" s="1" a="1"/>
  <c r="M1446" i="6" s="1"/>
  <c r="L1447" i="6"/>
  <c r="M1447" i="6" s="1" a="1"/>
  <c r="M1447" i="6" s="1"/>
  <c r="L1448" i="6"/>
  <c r="M1448" i="6" s="1" a="1"/>
  <c r="M1448" i="6" s="1"/>
  <c r="L1449" i="6"/>
  <c r="M1449" i="6" s="1" a="1"/>
  <c r="M1449" i="6" s="1"/>
  <c r="L1450" i="6"/>
  <c r="M1450" i="6" s="1" a="1"/>
  <c r="M1450" i="6" s="1"/>
  <c r="L1451" i="6"/>
  <c r="M1451" i="6" s="1" a="1"/>
  <c r="M1451" i="6" s="1"/>
  <c r="L1452" i="6"/>
  <c r="M1452" i="6" s="1" a="1"/>
  <c r="M1452" i="6" s="1"/>
  <c r="L1453" i="6"/>
  <c r="M1453" i="6" s="1" a="1"/>
  <c r="M1453" i="6" s="1"/>
  <c r="L1454" i="6"/>
  <c r="M1454" i="6" s="1" a="1"/>
  <c r="M1454" i="6" s="1"/>
  <c r="L1455" i="6"/>
  <c r="M1455" i="6" s="1" a="1"/>
  <c r="M1455" i="6" s="1"/>
  <c r="L1456" i="6"/>
  <c r="M1456" i="6" s="1" a="1"/>
  <c r="M1456" i="6" s="1"/>
  <c r="L1457" i="6"/>
  <c r="M1457" i="6" s="1" a="1"/>
  <c r="M1457" i="6" s="1"/>
  <c r="L1458" i="6"/>
  <c r="M1458" i="6" s="1" a="1"/>
  <c r="M1458" i="6" s="1"/>
  <c r="L1459" i="6"/>
  <c r="M1459" i="6" s="1" a="1"/>
  <c r="M1459" i="6" s="1"/>
  <c r="L1460" i="6"/>
  <c r="M1460" i="6" s="1" a="1"/>
  <c r="M1460" i="6" s="1"/>
  <c r="L1461" i="6"/>
  <c r="M1461" i="6" s="1" a="1"/>
  <c r="M1461" i="6" s="1"/>
  <c r="L1462" i="6"/>
  <c r="M1462" i="6" s="1" a="1"/>
  <c r="M1462" i="6" s="1"/>
  <c r="L1463" i="6"/>
  <c r="M1463" i="6" s="1" a="1"/>
  <c r="M1463" i="6" s="1"/>
  <c r="L1464" i="6"/>
  <c r="M1464" i="6" s="1" a="1"/>
  <c r="M1464" i="6" s="1"/>
  <c r="L1465" i="6"/>
  <c r="M1465" i="6" s="1" a="1"/>
  <c r="M1465" i="6" s="1"/>
  <c r="L1466" i="6"/>
  <c r="M1466" i="6" s="1" a="1"/>
  <c r="M1466" i="6" s="1"/>
  <c r="L1467" i="6"/>
  <c r="M1467" i="6" s="1" a="1"/>
  <c r="M1467" i="6" s="1"/>
  <c r="L1468" i="6"/>
  <c r="M1468" i="6" s="1" a="1"/>
  <c r="M1468" i="6" s="1"/>
  <c r="L1469" i="6"/>
  <c r="M1469" i="6" s="1" a="1"/>
  <c r="M1469" i="6" s="1"/>
  <c r="L1470" i="6"/>
  <c r="M1470" i="6" s="1" a="1"/>
  <c r="M1470" i="6" s="1"/>
  <c r="L1471" i="6"/>
  <c r="M1471" i="6" s="1" a="1"/>
  <c r="M1471" i="6" s="1"/>
  <c r="L1472" i="6"/>
  <c r="M1472" i="6" s="1" a="1"/>
  <c r="M1472" i="6" s="1"/>
  <c r="L1473" i="6"/>
  <c r="M1473" i="6" s="1" a="1"/>
  <c r="M1473" i="6" s="1"/>
  <c r="L1474" i="6"/>
  <c r="M1474" i="6" s="1" a="1"/>
  <c r="M1474" i="6" s="1"/>
  <c r="L1475" i="6"/>
  <c r="M1475" i="6" s="1" a="1"/>
  <c r="M1475" i="6" s="1"/>
  <c r="L1476" i="6"/>
  <c r="M1476" i="6" s="1" a="1"/>
  <c r="M1476" i="6" s="1"/>
  <c r="L1477" i="6"/>
  <c r="M1477" i="6" s="1" a="1"/>
  <c r="M1477" i="6" s="1"/>
  <c r="L1478" i="6"/>
  <c r="M1478" i="6" s="1" a="1"/>
  <c r="M1478" i="6" s="1"/>
  <c r="L1479" i="6"/>
  <c r="M1479" i="6" s="1" a="1"/>
  <c r="M1479" i="6" s="1"/>
  <c r="L1480" i="6"/>
  <c r="M1480" i="6" s="1" a="1"/>
  <c r="M1480" i="6" s="1"/>
  <c r="L1481" i="6"/>
  <c r="M1481" i="6" s="1" a="1"/>
  <c r="M1481" i="6" s="1"/>
  <c r="L1482" i="6"/>
  <c r="M1482" i="6" s="1" a="1"/>
  <c r="M1482" i="6" s="1"/>
  <c r="L1483" i="6"/>
  <c r="M1483" i="6" s="1" a="1"/>
  <c r="M1483" i="6" s="1"/>
  <c r="L1484" i="6"/>
  <c r="M1484" i="6" s="1" a="1"/>
  <c r="M1484" i="6" s="1"/>
  <c r="L1485" i="6"/>
  <c r="M1485" i="6" s="1" a="1"/>
  <c r="M1485" i="6" s="1"/>
  <c r="L1486" i="6"/>
  <c r="M1486" i="6" s="1" a="1"/>
  <c r="M1486" i="6" s="1"/>
  <c r="L1487" i="6"/>
  <c r="M1487" i="6" s="1" a="1"/>
  <c r="M1487" i="6" s="1"/>
  <c r="L1488" i="6"/>
  <c r="M1488" i="6" s="1" a="1"/>
  <c r="M1488" i="6" s="1"/>
  <c r="L1489" i="6"/>
  <c r="M1489" i="6" s="1" a="1"/>
  <c r="M1489" i="6" s="1"/>
  <c r="L1490" i="6"/>
  <c r="M1490" i="6" s="1" a="1"/>
  <c r="M1490" i="6" s="1"/>
  <c r="L1491" i="6"/>
  <c r="M1491" i="6" s="1" a="1"/>
  <c r="M1491" i="6" s="1"/>
  <c r="L1492" i="6"/>
  <c r="M1492" i="6" s="1" a="1"/>
  <c r="M1492" i="6" s="1"/>
  <c r="L1493" i="6"/>
  <c r="M1493" i="6" s="1" a="1"/>
  <c r="M1493" i="6" s="1"/>
  <c r="L1494" i="6"/>
  <c r="M1494" i="6" s="1" a="1"/>
  <c r="M1494" i="6" s="1"/>
  <c r="L1495" i="6"/>
  <c r="M1495" i="6" s="1" a="1"/>
  <c r="M1495" i="6" s="1"/>
  <c r="L1496" i="6"/>
  <c r="M1496" i="6" s="1" a="1"/>
  <c r="M1496" i="6" s="1"/>
  <c r="L1497" i="6"/>
  <c r="M1497" i="6" s="1" a="1"/>
  <c r="M1497" i="6" s="1"/>
  <c r="L1498" i="6"/>
  <c r="M1498" i="6" s="1" a="1"/>
  <c r="M1498" i="6" s="1"/>
  <c r="L1499" i="6"/>
  <c r="M1499" i="6" s="1" a="1"/>
  <c r="M1499" i="6" s="1"/>
  <c r="L1500" i="6"/>
  <c r="M1500" i="6" s="1" a="1"/>
  <c r="M1500" i="6" s="1"/>
  <c r="L1501" i="6"/>
  <c r="M1501" i="6" s="1" a="1"/>
  <c r="M1501" i="6" s="1"/>
  <c r="L1502" i="6"/>
  <c r="M1502" i="6" s="1" a="1"/>
  <c r="M1502" i="6" s="1"/>
  <c r="L1503" i="6"/>
  <c r="M1503" i="6" s="1" a="1"/>
  <c r="M1503" i="6" s="1"/>
  <c r="L1504" i="6"/>
  <c r="M1504" i="6" s="1" a="1"/>
  <c r="M1504" i="6" s="1"/>
  <c r="L1505" i="6"/>
  <c r="M1505" i="6" s="1" a="1"/>
  <c r="M1505" i="6" s="1"/>
  <c r="L1506" i="6"/>
  <c r="M1506" i="6" s="1" a="1"/>
  <c r="M1506" i="6" s="1"/>
  <c r="L1507" i="6"/>
  <c r="M1507" i="6" s="1" a="1"/>
  <c r="M1507" i="6" s="1"/>
  <c r="L1508" i="6"/>
  <c r="M1508" i="6" s="1" a="1"/>
  <c r="M1508" i="6" s="1"/>
  <c r="L1509" i="6"/>
  <c r="M1509" i="6" s="1" a="1"/>
  <c r="M1509" i="6" s="1"/>
  <c r="L1510" i="6"/>
  <c r="M1510" i="6" s="1" a="1"/>
  <c r="M1510" i="6" s="1"/>
  <c r="L1511" i="6"/>
  <c r="M1511" i="6" s="1" a="1"/>
  <c r="M1511" i="6" s="1"/>
  <c r="L1512" i="6"/>
  <c r="M1512" i="6" s="1" a="1"/>
  <c r="M1512" i="6" s="1"/>
  <c r="L1513" i="6"/>
  <c r="M1513" i="6" s="1" a="1"/>
  <c r="M1513" i="6" s="1"/>
  <c r="L1514" i="6"/>
  <c r="M1514" i="6" s="1" a="1"/>
  <c r="M1514" i="6" s="1"/>
  <c r="L1515" i="6"/>
  <c r="M1515" i="6" s="1" a="1"/>
  <c r="M1515" i="6" s="1"/>
  <c r="L1516" i="6"/>
  <c r="M1516" i="6" s="1" a="1"/>
  <c r="M1516" i="6" s="1"/>
  <c r="L1517" i="6"/>
  <c r="M1517" i="6" s="1" a="1"/>
  <c r="M1517" i="6" s="1"/>
  <c r="L1518" i="6"/>
  <c r="M1518" i="6" s="1" a="1"/>
  <c r="M1518" i="6" s="1"/>
  <c r="L1519" i="6"/>
  <c r="M1519" i="6" s="1" a="1"/>
  <c r="M1519" i="6" s="1"/>
  <c r="L1520" i="6"/>
  <c r="M1520" i="6" s="1" a="1"/>
  <c r="M1520" i="6" s="1"/>
  <c r="L1521" i="6"/>
  <c r="M1521" i="6" s="1" a="1"/>
  <c r="M1521" i="6" s="1"/>
  <c r="L1522" i="6"/>
  <c r="M1522" i="6" s="1" a="1"/>
  <c r="M1522" i="6" s="1"/>
  <c r="L1523" i="6"/>
  <c r="M1523" i="6" s="1" a="1"/>
  <c r="M1523" i="6" s="1"/>
  <c r="L1524" i="6"/>
  <c r="M1524" i="6" s="1" a="1"/>
  <c r="M1524" i="6" s="1"/>
  <c r="L1525" i="6"/>
  <c r="M1525" i="6" s="1" a="1"/>
  <c r="M1525" i="6" s="1"/>
  <c r="L1526" i="6"/>
  <c r="M1526" i="6" s="1" a="1"/>
  <c r="M1526" i="6" s="1"/>
  <c r="L1527" i="6"/>
  <c r="M1527" i="6" s="1" a="1"/>
  <c r="M1527" i="6" s="1"/>
  <c r="L1528" i="6"/>
  <c r="M1528" i="6" s="1" a="1"/>
  <c r="M1528" i="6" s="1"/>
  <c r="L1529" i="6"/>
  <c r="M1529" i="6" s="1" a="1"/>
  <c r="M1529" i="6" s="1"/>
  <c r="L1530" i="6"/>
  <c r="M1530" i="6" s="1" a="1"/>
  <c r="M1530" i="6" s="1"/>
  <c r="L1531" i="6"/>
  <c r="M1531" i="6" s="1" a="1"/>
  <c r="M1531" i="6" s="1"/>
  <c r="L1532" i="6"/>
  <c r="M1532" i="6" s="1" a="1"/>
  <c r="M1532" i="6" s="1"/>
  <c r="L1533" i="6"/>
  <c r="M1533" i="6" s="1" a="1"/>
  <c r="M1533" i="6" s="1"/>
  <c r="L1534" i="6"/>
  <c r="M1534" i="6" s="1" a="1"/>
  <c r="M1534" i="6" s="1"/>
  <c r="L1535" i="6"/>
  <c r="M1535" i="6" s="1" a="1"/>
  <c r="M1535" i="6" s="1"/>
  <c r="L1536" i="6"/>
  <c r="M1536" i="6" s="1" a="1"/>
  <c r="M1536" i="6" s="1"/>
  <c r="L1537" i="6"/>
  <c r="M1537" i="6" s="1" a="1"/>
  <c r="M1537" i="6" s="1"/>
  <c r="L1538" i="6"/>
  <c r="M1538" i="6" s="1" a="1"/>
  <c r="M1538" i="6" s="1"/>
  <c r="L1539" i="6"/>
  <c r="M1539" i="6" s="1" a="1"/>
  <c r="M1539" i="6" s="1"/>
  <c r="L1540" i="6"/>
  <c r="M1540" i="6" s="1" a="1"/>
  <c r="M1540" i="6" s="1"/>
  <c r="L1541" i="6"/>
  <c r="M1541" i="6" s="1" a="1"/>
  <c r="M1541" i="6" s="1"/>
  <c r="L1542" i="6"/>
  <c r="M1542" i="6" s="1" a="1"/>
  <c r="M1542" i="6" s="1"/>
  <c r="L1543" i="6"/>
  <c r="M1543" i="6" s="1" a="1"/>
  <c r="M1543" i="6" s="1"/>
  <c r="L1544" i="6"/>
  <c r="M1544" i="6" s="1" a="1"/>
  <c r="M1544" i="6" s="1"/>
  <c r="L1545" i="6"/>
  <c r="M1545" i="6" s="1" a="1"/>
  <c r="M1545" i="6" s="1"/>
  <c r="L1546" i="6"/>
  <c r="M1546" i="6" s="1" a="1"/>
  <c r="M1546" i="6" s="1"/>
  <c r="L1547" i="6"/>
  <c r="M1547" i="6" s="1" a="1"/>
  <c r="M1547" i="6" s="1"/>
  <c r="L1548" i="6"/>
  <c r="M1548" i="6" s="1" a="1"/>
  <c r="M1548" i="6" s="1"/>
  <c r="L1549" i="6"/>
  <c r="M1549" i="6" s="1" a="1"/>
  <c r="M1549" i="6" s="1"/>
  <c r="L1550" i="6"/>
  <c r="M1550" i="6" s="1" a="1"/>
  <c r="M1550" i="6" s="1"/>
  <c r="L1551" i="6"/>
  <c r="M1551" i="6" s="1" a="1"/>
  <c r="M1551" i="6" s="1"/>
  <c r="L1552" i="6"/>
  <c r="M1552" i="6" s="1" a="1"/>
  <c r="M1552" i="6" s="1"/>
  <c r="L1553" i="6"/>
  <c r="M1553" i="6" s="1" a="1"/>
  <c r="M1553" i="6" s="1"/>
  <c r="L1554" i="6"/>
  <c r="M1554" i="6" s="1" a="1"/>
  <c r="M1554" i="6" s="1"/>
  <c r="L1555" i="6"/>
  <c r="M1555" i="6" s="1" a="1"/>
  <c r="M1555" i="6" s="1"/>
  <c r="L1556" i="6"/>
  <c r="M1556" i="6" s="1" a="1"/>
  <c r="M1556" i="6" s="1"/>
  <c r="L1557" i="6"/>
  <c r="M1557" i="6" s="1" a="1"/>
  <c r="M1557" i="6" s="1"/>
  <c r="L1558" i="6"/>
  <c r="M1558" i="6" s="1" a="1"/>
  <c r="M1558" i="6" s="1"/>
  <c r="L1559" i="6"/>
  <c r="M1559" i="6" s="1" a="1"/>
  <c r="M1559" i="6" s="1"/>
  <c r="L1560" i="6"/>
  <c r="M1560" i="6" s="1" a="1"/>
  <c r="M1560" i="6" s="1"/>
  <c r="L1561" i="6"/>
  <c r="M1561" i="6" s="1" a="1"/>
  <c r="M1561" i="6" s="1"/>
  <c r="L1562" i="6"/>
  <c r="M1562" i="6" s="1" a="1"/>
  <c r="M1562" i="6" s="1"/>
  <c r="L1563" i="6"/>
  <c r="M1563" i="6" s="1" a="1"/>
  <c r="M1563" i="6" s="1"/>
  <c r="L1564" i="6"/>
  <c r="M1564" i="6" s="1" a="1"/>
  <c r="M1564" i="6" s="1"/>
  <c r="L1565" i="6"/>
  <c r="M1565" i="6" s="1" a="1"/>
  <c r="M1565" i="6" s="1"/>
  <c r="L1566" i="6"/>
  <c r="M1566" i="6" s="1" a="1"/>
  <c r="M1566" i="6" s="1"/>
  <c r="L1567" i="6"/>
  <c r="M1567" i="6" s="1" a="1"/>
  <c r="M1567" i="6" s="1"/>
  <c r="L1568" i="6"/>
  <c r="M1568" i="6" s="1" a="1"/>
  <c r="M1568" i="6" s="1"/>
  <c r="L1569" i="6"/>
  <c r="M1569" i="6" s="1" a="1"/>
  <c r="M1569" i="6" s="1"/>
  <c r="L1570" i="6"/>
  <c r="M1570" i="6" s="1" a="1"/>
  <c r="M1570" i="6" s="1"/>
  <c r="L1571" i="6"/>
  <c r="M1571" i="6" s="1" a="1"/>
  <c r="M1571" i="6" s="1"/>
  <c r="L1572" i="6"/>
  <c r="M1572" i="6" s="1" a="1"/>
  <c r="M1572" i="6" s="1"/>
  <c r="L1573" i="6"/>
  <c r="M1573" i="6" s="1" a="1"/>
  <c r="M1573" i="6" s="1"/>
  <c r="L1574" i="6"/>
  <c r="M1574" i="6" s="1" a="1"/>
  <c r="M1574" i="6" s="1"/>
  <c r="L1575" i="6"/>
  <c r="M1575" i="6" s="1" a="1"/>
  <c r="M1575" i="6" s="1"/>
  <c r="L1576" i="6"/>
  <c r="M1576" i="6" s="1" a="1"/>
  <c r="M1576" i="6" s="1"/>
  <c r="L1577" i="6"/>
  <c r="M1577" i="6" s="1" a="1"/>
  <c r="M1577" i="6" s="1"/>
  <c r="L1578" i="6"/>
  <c r="M1578" i="6" s="1" a="1"/>
  <c r="M1578" i="6" s="1"/>
  <c r="L1579" i="6"/>
  <c r="M1579" i="6" s="1" a="1"/>
  <c r="M1579" i="6" s="1"/>
  <c r="L1580" i="6"/>
  <c r="M1580" i="6" s="1" a="1"/>
  <c r="M1580" i="6" s="1"/>
  <c r="L1581" i="6"/>
  <c r="M1581" i="6" s="1" a="1"/>
  <c r="M1581" i="6" s="1"/>
  <c r="L1582" i="6"/>
  <c r="M1582" i="6" s="1" a="1"/>
  <c r="M1582" i="6" s="1"/>
  <c r="L1583" i="6"/>
  <c r="M1583" i="6" s="1" a="1"/>
  <c r="M1583" i="6" s="1"/>
  <c r="L1584" i="6"/>
  <c r="M1584" i="6" s="1" a="1"/>
  <c r="M1584" i="6" s="1"/>
  <c r="L1585" i="6"/>
  <c r="M1585" i="6" s="1" a="1"/>
  <c r="M1585" i="6" s="1"/>
  <c r="L1586" i="6"/>
  <c r="M1586" i="6" s="1" a="1"/>
  <c r="M1586" i="6" s="1"/>
  <c r="L1587" i="6"/>
  <c r="M1587" i="6" s="1" a="1"/>
  <c r="M1587" i="6" s="1"/>
  <c r="L1588" i="6"/>
  <c r="M1588" i="6" s="1" a="1"/>
  <c r="M1588" i="6" s="1"/>
  <c r="L1589" i="6"/>
  <c r="M1589" i="6" s="1" a="1"/>
  <c r="M1589" i="6" s="1"/>
  <c r="L1590" i="6"/>
  <c r="M1590" i="6" s="1" a="1"/>
  <c r="M1590" i="6" s="1"/>
  <c r="L1591" i="6"/>
  <c r="M1591" i="6" s="1" a="1"/>
  <c r="M1591" i="6" s="1"/>
  <c r="L1592" i="6"/>
  <c r="M1592" i="6" s="1" a="1"/>
  <c r="M1592" i="6" s="1"/>
  <c r="L1593" i="6"/>
  <c r="M1593" i="6" s="1" a="1"/>
  <c r="M1593" i="6" s="1"/>
  <c r="L1594" i="6"/>
  <c r="M1594" i="6" s="1" a="1"/>
  <c r="M1594" i="6" s="1"/>
  <c r="L1595" i="6"/>
  <c r="M1595" i="6" s="1" a="1"/>
  <c r="M1595" i="6" s="1"/>
  <c r="L1596" i="6"/>
  <c r="M1596" i="6" s="1" a="1"/>
  <c r="M1596" i="6" s="1"/>
  <c r="L1597" i="6"/>
  <c r="M1597" i="6" s="1" a="1"/>
  <c r="M1597" i="6" s="1"/>
  <c r="L1598" i="6"/>
  <c r="M1598" i="6" s="1" a="1"/>
  <c r="M1598" i="6" s="1"/>
  <c r="L1599" i="6"/>
  <c r="M1599" i="6" s="1" a="1"/>
  <c r="M1599" i="6" s="1"/>
  <c r="L1600" i="6"/>
  <c r="M1600" i="6" s="1" a="1"/>
  <c r="M1600" i="6" s="1"/>
  <c r="L1601" i="6"/>
  <c r="M1601" i="6" s="1" a="1"/>
  <c r="M1601" i="6" s="1"/>
  <c r="L1602" i="6"/>
  <c r="M1602" i="6" s="1" a="1"/>
  <c r="M1602" i="6" s="1"/>
  <c r="L1603" i="6"/>
  <c r="M1603" i="6" s="1" a="1"/>
  <c r="M1603" i="6" s="1"/>
  <c r="L1604" i="6"/>
  <c r="M1604" i="6" s="1" a="1"/>
  <c r="M1604" i="6" s="1"/>
  <c r="L1605" i="6"/>
  <c r="M1605" i="6" s="1" a="1"/>
  <c r="M1605" i="6" s="1"/>
  <c r="L1606" i="6"/>
  <c r="M1606" i="6" s="1" a="1"/>
  <c r="M1606" i="6" s="1"/>
  <c r="L1607" i="6"/>
  <c r="M1607" i="6" s="1" a="1"/>
  <c r="M1607" i="6" s="1"/>
  <c r="L1608" i="6"/>
  <c r="M1608" i="6" s="1" a="1"/>
  <c r="M1608" i="6" s="1"/>
  <c r="L1609" i="6"/>
  <c r="M1609" i="6" s="1" a="1"/>
  <c r="M1609" i="6" s="1"/>
  <c r="L1610" i="6"/>
  <c r="M1610" i="6" s="1" a="1"/>
  <c r="M1610" i="6" s="1"/>
  <c r="L1611" i="6"/>
  <c r="M1611" i="6" s="1" a="1"/>
  <c r="M1611" i="6" s="1"/>
  <c r="L1612" i="6"/>
  <c r="M1612" i="6" s="1" a="1"/>
  <c r="M1612" i="6" s="1"/>
  <c r="L1613" i="6"/>
  <c r="M1613" i="6" s="1" a="1"/>
  <c r="M1613" i="6" s="1"/>
  <c r="L1614" i="6"/>
  <c r="M1614" i="6" s="1" a="1"/>
  <c r="M1614" i="6" s="1"/>
  <c r="L1615" i="6"/>
  <c r="M1615" i="6" s="1" a="1"/>
  <c r="M1615" i="6" s="1"/>
  <c r="L1616" i="6"/>
  <c r="M1616" i="6" s="1" a="1"/>
  <c r="M1616" i="6" s="1"/>
  <c r="L1617" i="6"/>
  <c r="M1617" i="6" s="1" a="1"/>
  <c r="M1617" i="6" s="1"/>
  <c r="L1618" i="6"/>
  <c r="M1618" i="6" s="1" a="1"/>
  <c r="M1618" i="6" s="1"/>
  <c r="L1619" i="6"/>
  <c r="M1619" i="6" s="1" a="1"/>
  <c r="M1619" i="6" s="1"/>
  <c r="L1620" i="6"/>
  <c r="M1620" i="6" s="1" a="1"/>
  <c r="M1620" i="6" s="1"/>
  <c r="L1621" i="6"/>
  <c r="M1621" i="6" s="1" a="1"/>
  <c r="M1621" i="6" s="1"/>
  <c r="L1622" i="6"/>
  <c r="M1622" i="6" s="1" a="1"/>
  <c r="M1622" i="6" s="1"/>
  <c r="L1623" i="6"/>
  <c r="M1623" i="6" s="1" a="1"/>
  <c r="M1623" i="6" s="1"/>
  <c r="L1624" i="6"/>
  <c r="M1624" i="6" s="1" a="1"/>
  <c r="M1624" i="6" s="1"/>
  <c r="L1625" i="6"/>
  <c r="M1625" i="6" s="1" a="1"/>
  <c r="M1625" i="6" s="1"/>
  <c r="L1626" i="6"/>
  <c r="M1626" i="6" s="1" a="1"/>
  <c r="M1626" i="6" s="1"/>
  <c r="L1627" i="6"/>
  <c r="M1627" i="6" s="1" a="1"/>
  <c r="M1627" i="6" s="1"/>
  <c r="L1628" i="6"/>
  <c r="M1628" i="6" s="1" a="1"/>
  <c r="M1628" i="6" s="1"/>
  <c r="L1629" i="6"/>
  <c r="M1629" i="6" s="1" a="1"/>
  <c r="M1629" i="6" s="1"/>
  <c r="L1630" i="6"/>
  <c r="M1630" i="6" s="1" a="1"/>
  <c r="M1630" i="6" s="1"/>
  <c r="L1631" i="6"/>
  <c r="M1631" i="6" s="1" a="1"/>
  <c r="M1631" i="6" s="1"/>
  <c r="L1632" i="6"/>
  <c r="M1632" i="6" s="1" a="1"/>
  <c r="M1632" i="6" s="1"/>
  <c r="L1633" i="6"/>
  <c r="M1633" i="6" s="1" a="1"/>
  <c r="M1633" i="6" s="1"/>
  <c r="L1634" i="6"/>
  <c r="M1634" i="6" s="1" a="1"/>
  <c r="M1634" i="6" s="1"/>
  <c r="L1635" i="6"/>
  <c r="M1635" i="6" s="1" a="1"/>
  <c r="M1635" i="6" s="1"/>
  <c r="L1636" i="6"/>
  <c r="M1636" i="6" s="1" a="1"/>
  <c r="M1636" i="6" s="1"/>
  <c r="L1637" i="6"/>
  <c r="M1637" i="6" s="1" a="1"/>
  <c r="M1637" i="6" s="1"/>
  <c r="L1638" i="6"/>
  <c r="M1638" i="6" s="1" a="1"/>
  <c r="M1638" i="6" s="1"/>
  <c r="L1639" i="6"/>
  <c r="M1639" i="6" s="1" a="1"/>
  <c r="M1639" i="6" s="1"/>
  <c r="L1640" i="6"/>
  <c r="M1640" i="6" s="1" a="1"/>
  <c r="M1640" i="6" s="1"/>
  <c r="L1641" i="6"/>
  <c r="M1641" i="6" s="1" a="1"/>
  <c r="M1641" i="6" s="1"/>
  <c r="L1642" i="6"/>
  <c r="M1642" i="6" s="1" a="1"/>
  <c r="M1642" i="6" s="1"/>
  <c r="L1643" i="6"/>
  <c r="M1643" i="6" s="1" a="1"/>
  <c r="M1643" i="6" s="1"/>
  <c r="L1644" i="6"/>
  <c r="M1644" i="6" s="1" a="1"/>
  <c r="M1644" i="6" s="1"/>
  <c r="L1645" i="6"/>
  <c r="M1645" i="6" s="1" a="1"/>
  <c r="M1645" i="6" s="1"/>
  <c r="L1646" i="6"/>
  <c r="M1646" i="6" s="1" a="1"/>
  <c r="M1646" i="6" s="1"/>
  <c r="L1647" i="6"/>
  <c r="M1647" i="6" s="1" a="1"/>
  <c r="M1647" i="6" s="1"/>
  <c r="L1648" i="6"/>
  <c r="M1648" i="6" s="1" a="1"/>
  <c r="M1648" i="6" s="1"/>
  <c r="L1649" i="6"/>
  <c r="M1649" i="6" s="1" a="1"/>
  <c r="M1649" i="6" s="1"/>
  <c r="L1650" i="6"/>
  <c r="M1650" i="6" s="1" a="1"/>
  <c r="M1650" i="6" s="1"/>
  <c r="L1651" i="6"/>
  <c r="M1651" i="6" s="1" a="1"/>
  <c r="M1651" i="6" s="1"/>
  <c r="L1652" i="6"/>
  <c r="M1652" i="6" s="1" a="1"/>
  <c r="M1652" i="6" s="1"/>
  <c r="L1653" i="6"/>
  <c r="M1653" i="6" s="1" a="1"/>
  <c r="M1653" i="6" s="1"/>
  <c r="L1654" i="6"/>
  <c r="M1654" i="6" s="1" a="1"/>
  <c r="M1654" i="6" s="1"/>
  <c r="L1655" i="6"/>
  <c r="M1655" i="6" s="1" a="1"/>
  <c r="M1655" i="6" s="1"/>
  <c r="L1656" i="6"/>
  <c r="M1656" i="6" s="1" a="1"/>
  <c r="M1656" i="6" s="1"/>
  <c r="L1657" i="6"/>
  <c r="M1657" i="6" s="1" a="1"/>
  <c r="M1657" i="6" s="1"/>
  <c r="L1658" i="6"/>
  <c r="M1658" i="6" s="1" a="1"/>
  <c r="M1658" i="6" s="1"/>
  <c r="L1659" i="6"/>
  <c r="M1659" i="6" s="1" a="1"/>
  <c r="M1659" i="6" s="1"/>
  <c r="L1660" i="6"/>
  <c r="M1660" i="6" s="1" a="1"/>
  <c r="M1660" i="6" s="1"/>
  <c r="L1661" i="6"/>
  <c r="M1661" i="6" s="1" a="1"/>
  <c r="M1661" i="6" s="1"/>
  <c r="L1662" i="6"/>
  <c r="M1662" i="6" s="1" a="1"/>
  <c r="M1662" i="6" s="1"/>
  <c r="L1663" i="6"/>
  <c r="M1663" i="6" s="1" a="1"/>
  <c r="M1663" i="6" s="1"/>
  <c r="L1664" i="6"/>
  <c r="M1664" i="6" s="1" a="1"/>
  <c r="M1664" i="6" s="1"/>
  <c r="L1665" i="6"/>
  <c r="M1665" i="6" s="1" a="1"/>
  <c r="M1665" i="6" s="1"/>
  <c r="L1666" i="6"/>
  <c r="M1666" i="6" s="1" a="1"/>
  <c r="M1666" i="6" s="1"/>
  <c r="L1667" i="6"/>
  <c r="M1667" i="6" s="1" a="1"/>
  <c r="M1667" i="6" s="1"/>
  <c r="L1668" i="6"/>
  <c r="M1668" i="6" s="1" a="1"/>
  <c r="M1668" i="6" s="1"/>
  <c r="L1669" i="6"/>
  <c r="M1669" i="6" s="1" a="1"/>
  <c r="M1669" i="6" s="1"/>
  <c r="L1670" i="6"/>
  <c r="M1670" i="6" s="1" a="1"/>
  <c r="M1670" i="6" s="1"/>
  <c r="L1671" i="6"/>
  <c r="M1671" i="6" s="1" a="1"/>
  <c r="M1671" i="6" s="1"/>
  <c r="L1672" i="6"/>
  <c r="M1672" i="6" s="1" a="1"/>
  <c r="M1672" i="6" s="1"/>
  <c r="L1673" i="6"/>
  <c r="M1673" i="6" s="1" a="1"/>
  <c r="M1673" i="6" s="1"/>
  <c r="L1674" i="6"/>
  <c r="M1674" i="6" s="1" a="1"/>
  <c r="M1674" i="6" s="1"/>
  <c r="L1675" i="6"/>
  <c r="M1675" i="6" s="1" a="1"/>
  <c r="M1675" i="6" s="1"/>
  <c r="L1676" i="6"/>
  <c r="M1676" i="6" s="1" a="1"/>
  <c r="M1676" i="6" s="1"/>
  <c r="L1677" i="6"/>
  <c r="M1677" i="6" s="1" a="1"/>
  <c r="M1677" i="6" s="1"/>
  <c r="L1678" i="6"/>
  <c r="M1678" i="6" s="1" a="1"/>
  <c r="M1678" i="6" s="1"/>
  <c r="L1679" i="6"/>
  <c r="M1679" i="6" s="1" a="1"/>
  <c r="M1679" i="6" s="1"/>
  <c r="L1680" i="6"/>
  <c r="M1680" i="6" s="1" a="1"/>
  <c r="M1680" i="6" s="1"/>
  <c r="L1681" i="6"/>
  <c r="M1681" i="6" s="1" a="1"/>
  <c r="M1681" i="6" s="1"/>
  <c r="L1682" i="6"/>
  <c r="M1682" i="6" s="1" a="1"/>
  <c r="M1682" i="6" s="1"/>
  <c r="L1683" i="6"/>
  <c r="M1683" i="6" s="1" a="1"/>
  <c r="M1683" i="6" s="1"/>
  <c r="L1684" i="6"/>
  <c r="M1684" i="6" s="1" a="1"/>
  <c r="M1684" i="6" s="1"/>
  <c r="L1685" i="6"/>
  <c r="M1685" i="6" s="1" a="1"/>
  <c r="M1685" i="6" s="1"/>
  <c r="L1686" i="6"/>
  <c r="M1686" i="6" s="1" a="1"/>
  <c r="M1686" i="6" s="1"/>
  <c r="L1687" i="6"/>
  <c r="M1687" i="6" s="1" a="1"/>
  <c r="M1687" i="6" s="1"/>
  <c r="L1688" i="6"/>
  <c r="M1688" i="6" s="1" a="1"/>
  <c r="M1688" i="6" s="1"/>
  <c r="L1689" i="6"/>
  <c r="M1689" i="6" s="1" a="1"/>
  <c r="M1689" i="6" s="1"/>
  <c r="L1690" i="6"/>
  <c r="M1690" i="6" s="1" a="1"/>
  <c r="M1690" i="6" s="1"/>
  <c r="L1691" i="6"/>
  <c r="M1691" i="6" s="1" a="1"/>
  <c r="M1691" i="6" s="1"/>
  <c r="L1692" i="6"/>
  <c r="M1692" i="6" s="1" a="1"/>
  <c r="M1692" i="6" s="1"/>
  <c r="L1693" i="6"/>
  <c r="M1693" i="6" s="1" a="1"/>
  <c r="M1693" i="6" s="1"/>
  <c r="L1694" i="6"/>
  <c r="M1694" i="6" s="1" a="1"/>
  <c r="M1694" i="6" s="1"/>
  <c r="L1695" i="6"/>
  <c r="M1695" i="6" s="1" a="1"/>
  <c r="M1695" i="6" s="1"/>
  <c r="L1696" i="6"/>
  <c r="M1696" i="6" s="1" a="1"/>
  <c r="M1696" i="6" s="1"/>
  <c r="L1697" i="6"/>
  <c r="M1697" i="6" s="1" a="1"/>
  <c r="M1697" i="6" s="1"/>
  <c r="L1698" i="6"/>
  <c r="M1698" i="6" s="1" a="1"/>
  <c r="M1698" i="6" s="1"/>
  <c r="L1699" i="6"/>
  <c r="M1699" i="6" s="1" a="1"/>
  <c r="M1699" i="6" s="1"/>
  <c r="L1700" i="6"/>
  <c r="M1700" i="6" s="1" a="1"/>
  <c r="M1700" i="6" s="1"/>
  <c r="L1701" i="6"/>
  <c r="M1701" i="6" s="1" a="1"/>
  <c r="M1701" i="6" s="1"/>
  <c r="L1702" i="6"/>
  <c r="M1702" i="6" s="1" a="1"/>
  <c r="M1702" i="6" s="1"/>
  <c r="L1703" i="6"/>
  <c r="M1703" i="6" s="1" a="1"/>
  <c r="M1703" i="6" s="1"/>
  <c r="L1704" i="6"/>
  <c r="M1704" i="6" s="1" a="1"/>
  <c r="M1704" i="6" s="1"/>
  <c r="L1705" i="6"/>
  <c r="M1705" i="6" s="1" a="1"/>
  <c r="M1705" i="6" s="1"/>
  <c r="L1706" i="6"/>
  <c r="M1706" i="6" s="1" a="1"/>
  <c r="M1706" i="6" s="1"/>
  <c r="L1707" i="6"/>
  <c r="M1707" i="6" s="1" a="1"/>
  <c r="M1707" i="6" s="1"/>
  <c r="L1708" i="6"/>
  <c r="M1708" i="6" s="1" a="1"/>
  <c r="M1708" i="6" s="1"/>
  <c r="L1709" i="6"/>
  <c r="M1709" i="6" s="1" a="1"/>
  <c r="M1709" i="6" s="1"/>
  <c r="L1710" i="6"/>
  <c r="M1710" i="6" s="1" a="1"/>
  <c r="M1710" i="6" s="1"/>
  <c r="L1711" i="6"/>
  <c r="M1711" i="6" s="1" a="1"/>
  <c r="M1711" i="6" s="1"/>
  <c r="L1712" i="6"/>
  <c r="M1712" i="6" s="1" a="1"/>
  <c r="M1712" i="6" s="1"/>
  <c r="L1713" i="6"/>
  <c r="M1713" i="6" s="1" a="1"/>
  <c r="M1713" i="6" s="1"/>
  <c r="L1714" i="6"/>
  <c r="M1714" i="6" s="1" a="1"/>
  <c r="M1714" i="6" s="1"/>
  <c r="L1715" i="6"/>
  <c r="M1715" i="6" s="1" a="1"/>
  <c r="M1715" i="6" s="1"/>
  <c r="L1716" i="6"/>
  <c r="M1716" i="6" s="1" a="1"/>
  <c r="M1716" i="6" s="1"/>
  <c r="L1717" i="6"/>
  <c r="M1717" i="6" s="1" a="1"/>
  <c r="M1717" i="6" s="1"/>
  <c r="L1718" i="6"/>
  <c r="M1718" i="6" s="1" a="1"/>
  <c r="M1718" i="6" s="1"/>
  <c r="L1719" i="6"/>
  <c r="M1719" i="6" s="1" a="1"/>
  <c r="M1719" i="6" s="1"/>
  <c r="L1720" i="6"/>
  <c r="M1720" i="6" s="1" a="1"/>
  <c r="M1720" i="6" s="1"/>
  <c r="L1721" i="6"/>
  <c r="M1721" i="6" s="1" a="1"/>
  <c r="M1721" i="6" s="1"/>
  <c r="L1722" i="6"/>
  <c r="M1722" i="6" s="1" a="1"/>
  <c r="M1722" i="6" s="1"/>
  <c r="L1723" i="6"/>
  <c r="M1723" i="6" s="1" a="1"/>
  <c r="M1723" i="6" s="1"/>
  <c r="L1724" i="6"/>
  <c r="M1724" i="6" s="1" a="1"/>
  <c r="M1724" i="6" s="1"/>
  <c r="L1725" i="6"/>
  <c r="M1725" i="6" s="1" a="1"/>
  <c r="M1725" i="6" s="1"/>
  <c r="L1726" i="6"/>
  <c r="M1726" i="6" s="1" a="1"/>
  <c r="M1726" i="6" s="1"/>
  <c r="L1727" i="6"/>
  <c r="M1727" i="6" s="1" a="1"/>
  <c r="M1727" i="6" s="1"/>
  <c r="L1728" i="6"/>
  <c r="M1728" i="6" s="1" a="1"/>
  <c r="M1728" i="6" s="1"/>
  <c r="L1729" i="6"/>
  <c r="M1729" i="6" s="1" a="1"/>
  <c r="M1729" i="6" s="1"/>
  <c r="L1730" i="6"/>
  <c r="M1730" i="6" s="1" a="1"/>
  <c r="M1730" i="6" s="1"/>
  <c r="L1731" i="6"/>
  <c r="M1731" i="6" s="1" a="1"/>
  <c r="M1731" i="6" s="1"/>
  <c r="L1732" i="6"/>
  <c r="M1732" i="6" s="1" a="1"/>
  <c r="M1732" i="6" s="1"/>
  <c r="L1733" i="6"/>
  <c r="M1733" i="6" s="1" a="1"/>
  <c r="M1733" i="6" s="1"/>
  <c r="L1734" i="6"/>
  <c r="M1734" i="6" s="1" a="1"/>
  <c r="M1734" i="6" s="1"/>
  <c r="L1735" i="6"/>
  <c r="M1735" i="6" s="1" a="1"/>
  <c r="M1735" i="6" s="1"/>
  <c r="L1736" i="6"/>
  <c r="M1736" i="6" s="1" a="1"/>
  <c r="M1736" i="6" s="1"/>
  <c r="L1737" i="6"/>
  <c r="M1737" i="6" s="1" a="1"/>
  <c r="M1737" i="6" s="1"/>
  <c r="L1738" i="6"/>
  <c r="M1738" i="6" s="1" a="1"/>
  <c r="M1738" i="6" s="1"/>
  <c r="L1739" i="6"/>
  <c r="M1739" i="6" s="1" a="1"/>
  <c r="M1739" i="6" s="1"/>
  <c r="L1740" i="6"/>
  <c r="M1740" i="6" s="1" a="1"/>
  <c r="M1740" i="6" s="1"/>
  <c r="L1741" i="6"/>
  <c r="M1741" i="6" s="1" a="1"/>
  <c r="M1741" i="6" s="1"/>
  <c r="L1742" i="6"/>
  <c r="M1742" i="6" s="1" a="1"/>
  <c r="M1742" i="6" s="1"/>
  <c r="L1743" i="6"/>
  <c r="M1743" i="6" s="1" a="1"/>
  <c r="M1743" i="6" s="1"/>
  <c r="L1744" i="6"/>
  <c r="M1744" i="6" s="1" a="1"/>
  <c r="M1744" i="6" s="1"/>
  <c r="L1745" i="6"/>
  <c r="M1745" i="6" s="1" a="1"/>
  <c r="M1745" i="6" s="1"/>
  <c r="L1746" i="6"/>
  <c r="M1746" i="6" s="1" a="1"/>
  <c r="M1746" i="6" s="1"/>
  <c r="L1747" i="6"/>
  <c r="M1747" i="6" s="1" a="1"/>
  <c r="M1747" i="6" s="1"/>
  <c r="L1748" i="6"/>
  <c r="M1748" i="6" s="1" a="1"/>
  <c r="M1748" i="6" s="1"/>
  <c r="L1749" i="6"/>
  <c r="M1749" i="6" s="1" a="1"/>
  <c r="M1749" i="6" s="1"/>
  <c r="L1750" i="6"/>
  <c r="M1750" i="6" s="1" a="1"/>
  <c r="M1750" i="6" s="1"/>
  <c r="L1751" i="6"/>
  <c r="M1751" i="6" s="1" a="1"/>
  <c r="M1751" i="6" s="1"/>
  <c r="L1752" i="6"/>
  <c r="M1752" i="6" s="1" a="1"/>
  <c r="M1752" i="6" s="1"/>
  <c r="L1753" i="6"/>
  <c r="M1753" i="6" s="1" a="1"/>
  <c r="M1753" i="6" s="1"/>
  <c r="L1754" i="6"/>
  <c r="M1754" i="6" s="1" a="1"/>
  <c r="M1754" i="6" s="1"/>
  <c r="L1755" i="6"/>
  <c r="M1755" i="6" s="1" a="1"/>
  <c r="M1755" i="6" s="1"/>
  <c r="L1756" i="6"/>
  <c r="M1756" i="6" s="1" a="1"/>
  <c r="M1756" i="6" s="1"/>
  <c r="L1757" i="6"/>
  <c r="M1757" i="6" s="1" a="1"/>
  <c r="M1757" i="6" s="1"/>
  <c r="L1758" i="6"/>
  <c r="M1758" i="6" s="1" a="1"/>
  <c r="M1758" i="6" s="1"/>
  <c r="L1759" i="6"/>
  <c r="M1759" i="6" s="1" a="1"/>
  <c r="M1759" i="6" s="1"/>
  <c r="L1760" i="6"/>
  <c r="M1760" i="6" s="1" a="1"/>
  <c r="M1760" i="6" s="1"/>
  <c r="L1761" i="6"/>
  <c r="M1761" i="6" s="1" a="1"/>
  <c r="M1761" i="6" s="1"/>
  <c r="L1762" i="6"/>
  <c r="M1762" i="6" s="1" a="1"/>
  <c r="M1762" i="6" s="1"/>
  <c r="L1763" i="6"/>
  <c r="M1763" i="6" s="1" a="1"/>
  <c r="M1763" i="6" s="1"/>
  <c r="L1764" i="6"/>
  <c r="M1764" i="6" s="1" a="1"/>
  <c r="M1764" i="6" s="1"/>
  <c r="L1765" i="6"/>
  <c r="M1765" i="6" s="1" a="1"/>
  <c r="M1765" i="6" s="1"/>
  <c r="L1766" i="6"/>
  <c r="M1766" i="6" s="1" a="1"/>
  <c r="M1766" i="6" s="1"/>
  <c r="L1767" i="6"/>
  <c r="M1767" i="6" s="1" a="1"/>
  <c r="M1767" i="6" s="1"/>
  <c r="L1768" i="6"/>
  <c r="M1768" i="6" s="1" a="1"/>
  <c r="M1768" i="6" s="1"/>
  <c r="L1769" i="6"/>
  <c r="M1769" i="6" s="1" a="1"/>
  <c r="M1769" i="6" s="1"/>
  <c r="L1770" i="6"/>
  <c r="M1770" i="6" s="1" a="1"/>
  <c r="M1770" i="6" s="1"/>
  <c r="L1771" i="6"/>
  <c r="M1771" i="6" s="1" a="1"/>
  <c r="M1771" i="6" s="1"/>
  <c r="L1772" i="6"/>
  <c r="M1772" i="6" s="1" a="1"/>
  <c r="M1772" i="6" s="1"/>
  <c r="L1773" i="6"/>
  <c r="M1773" i="6" s="1" a="1"/>
  <c r="M1773" i="6" s="1"/>
  <c r="L1774" i="6"/>
  <c r="M1774" i="6" s="1" a="1"/>
  <c r="M1774" i="6" s="1"/>
  <c r="L1775" i="6"/>
  <c r="M1775" i="6" s="1" a="1"/>
  <c r="M1775" i="6" s="1"/>
  <c r="L1776" i="6"/>
  <c r="M1776" i="6" s="1" a="1"/>
  <c r="M1776" i="6" s="1"/>
  <c r="L1777" i="6"/>
  <c r="M1777" i="6" s="1" a="1"/>
  <c r="M1777" i="6" s="1"/>
  <c r="L1778" i="6"/>
  <c r="M1778" i="6" s="1" a="1"/>
  <c r="M1778" i="6" s="1"/>
  <c r="L1779" i="6"/>
  <c r="M1779" i="6" s="1" a="1"/>
  <c r="M1779" i="6" s="1"/>
  <c r="L1780" i="6"/>
  <c r="M1780" i="6" s="1" a="1"/>
  <c r="M1780" i="6" s="1"/>
  <c r="L1781" i="6"/>
  <c r="M1781" i="6" s="1" a="1"/>
  <c r="M1781" i="6" s="1"/>
  <c r="L1782" i="6"/>
  <c r="M1782" i="6" s="1" a="1"/>
  <c r="M1782" i="6" s="1"/>
  <c r="L1783" i="6"/>
  <c r="M1783" i="6" s="1" a="1"/>
  <c r="M1783" i="6" s="1"/>
  <c r="L1784" i="6"/>
  <c r="M1784" i="6" s="1" a="1"/>
  <c r="M1784" i="6" s="1"/>
  <c r="L1785" i="6"/>
  <c r="M1785" i="6" s="1" a="1"/>
  <c r="M1785" i="6" s="1"/>
  <c r="L1786" i="6"/>
  <c r="M1786" i="6" s="1" a="1"/>
  <c r="M1786" i="6" s="1"/>
  <c r="L1787" i="6"/>
  <c r="M1787" i="6" s="1" a="1"/>
  <c r="M1787" i="6" s="1"/>
  <c r="L1788" i="6"/>
  <c r="M1788" i="6" s="1" a="1"/>
  <c r="M1788" i="6" s="1"/>
  <c r="L1789" i="6"/>
  <c r="M1789" i="6" s="1" a="1"/>
  <c r="M1789" i="6" s="1"/>
  <c r="L1790" i="6"/>
  <c r="M1790" i="6" s="1" a="1"/>
  <c r="M1790" i="6" s="1"/>
  <c r="L1791" i="6"/>
  <c r="M1791" i="6" s="1" a="1"/>
  <c r="M1791" i="6" s="1"/>
  <c r="L1792" i="6"/>
  <c r="M1792" i="6" s="1" a="1"/>
  <c r="M1792" i="6" s="1"/>
  <c r="L1793" i="6"/>
  <c r="M1793" i="6" s="1" a="1"/>
  <c r="M1793" i="6" s="1"/>
  <c r="L1794" i="6"/>
  <c r="M1794" i="6" s="1" a="1"/>
  <c r="M1794" i="6" s="1"/>
  <c r="L1795" i="6"/>
  <c r="M1795" i="6" s="1" a="1"/>
  <c r="M1795" i="6" s="1"/>
  <c r="L1796" i="6"/>
  <c r="M1796" i="6" s="1" a="1"/>
  <c r="M1796" i="6" s="1"/>
  <c r="L1797" i="6"/>
  <c r="M1797" i="6" s="1" a="1"/>
  <c r="M1797" i="6" s="1"/>
  <c r="L1798" i="6"/>
  <c r="M1798" i="6" s="1" a="1"/>
  <c r="M1798" i="6" s="1"/>
  <c r="L1799" i="6"/>
  <c r="M1799" i="6" s="1" a="1"/>
  <c r="M1799" i="6" s="1"/>
  <c r="L1800" i="6"/>
  <c r="M1800" i="6" s="1" a="1"/>
  <c r="M1800" i="6" s="1"/>
  <c r="L1801" i="6"/>
  <c r="M1801" i="6" s="1" a="1"/>
  <c r="M1801" i="6" s="1"/>
  <c r="L1802" i="6"/>
  <c r="M1802" i="6" s="1" a="1"/>
  <c r="M1802" i="6" s="1"/>
  <c r="L1803" i="6"/>
  <c r="M1803" i="6" s="1" a="1"/>
  <c r="M1803" i="6" s="1"/>
  <c r="L1804" i="6"/>
  <c r="M1804" i="6" s="1" a="1"/>
  <c r="M1804" i="6" s="1"/>
  <c r="L1805" i="6"/>
  <c r="M1805" i="6" s="1" a="1"/>
  <c r="M1805" i="6" s="1"/>
  <c r="L1806" i="6"/>
  <c r="M1806" i="6" s="1" a="1"/>
  <c r="M1806" i="6" s="1"/>
  <c r="L1807" i="6"/>
  <c r="M1807" i="6" s="1" a="1"/>
  <c r="M1807" i="6" s="1"/>
  <c r="L1808" i="6"/>
  <c r="M1808" i="6" s="1" a="1"/>
  <c r="M1808" i="6" s="1"/>
  <c r="L1809" i="6"/>
  <c r="M1809" i="6" s="1" a="1"/>
  <c r="M1809" i="6" s="1"/>
  <c r="L1810" i="6"/>
  <c r="M1810" i="6" s="1" a="1"/>
  <c r="M1810" i="6" s="1"/>
  <c r="L1811" i="6"/>
  <c r="M1811" i="6" s="1" a="1"/>
  <c r="M1811" i="6" s="1"/>
  <c r="L1812" i="6"/>
  <c r="M1812" i="6" s="1" a="1"/>
  <c r="M1812" i="6" s="1"/>
  <c r="L1813" i="6"/>
  <c r="M1813" i="6" s="1" a="1"/>
  <c r="M1813" i="6" s="1"/>
  <c r="L1814" i="6"/>
  <c r="M1814" i="6" s="1" a="1"/>
  <c r="M1814" i="6" s="1"/>
  <c r="L1815" i="6"/>
  <c r="M1815" i="6" s="1" a="1"/>
  <c r="M1815" i="6" s="1"/>
  <c r="L1816" i="6"/>
  <c r="M1816" i="6" s="1" a="1"/>
  <c r="M1816" i="6" s="1"/>
  <c r="L1817" i="6"/>
  <c r="M1817" i="6" s="1" a="1"/>
  <c r="M1817" i="6" s="1"/>
  <c r="L1818" i="6"/>
  <c r="M1818" i="6" s="1" a="1"/>
  <c r="M1818" i="6" s="1"/>
  <c r="L1819" i="6"/>
  <c r="M1819" i="6" s="1" a="1"/>
  <c r="M1819" i="6" s="1"/>
  <c r="L1820" i="6"/>
  <c r="M1820" i="6" s="1" a="1"/>
  <c r="M1820" i="6" s="1"/>
  <c r="L1821" i="6"/>
  <c r="M1821" i="6" s="1" a="1"/>
  <c r="M1821" i="6" s="1"/>
  <c r="L1822" i="6"/>
  <c r="M1822" i="6" s="1" a="1"/>
  <c r="M1822" i="6" s="1"/>
  <c r="L1823" i="6"/>
  <c r="M1823" i="6" s="1" a="1"/>
  <c r="M1823" i="6" s="1"/>
  <c r="L1824" i="6"/>
  <c r="M1824" i="6" s="1" a="1"/>
  <c r="M1824" i="6" s="1"/>
  <c r="L1825" i="6"/>
  <c r="M1825" i="6" s="1" a="1"/>
  <c r="M1825" i="6" s="1"/>
  <c r="L1826" i="6"/>
  <c r="M1826" i="6" s="1" a="1"/>
  <c r="M1826" i="6" s="1"/>
  <c r="L1827" i="6"/>
  <c r="M1827" i="6" s="1" a="1"/>
  <c r="M1827" i="6" s="1"/>
  <c r="L1828" i="6"/>
  <c r="M1828" i="6" s="1" a="1"/>
  <c r="M1828" i="6" s="1"/>
  <c r="L1829" i="6"/>
  <c r="M1829" i="6" s="1" a="1"/>
  <c r="M1829" i="6" s="1"/>
  <c r="L1830" i="6"/>
  <c r="M1830" i="6" s="1" a="1"/>
  <c r="M1830" i="6" s="1"/>
  <c r="L1831" i="6"/>
  <c r="M1831" i="6" s="1" a="1"/>
  <c r="M1831" i="6" s="1"/>
  <c r="L1832" i="6"/>
  <c r="M1832" i="6" s="1" a="1"/>
  <c r="M1832" i="6" s="1"/>
  <c r="L1833" i="6"/>
  <c r="M1833" i="6" s="1" a="1"/>
  <c r="M1833" i="6" s="1"/>
  <c r="L1834" i="6"/>
  <c r="M1834" i="6" s="1" a="1"/>
  <c r="M1834" i="6" s="1"/>
  <c r="L1835" i="6"/>
  <c r="M1835" i="6" s="1" a="1"/>
  <c r="M1835" i="6" s="1"/>
  <c r="L1836" i="6"/>
  <c r="M1836" i="6" s="1" a="1"/>
  <c r="M1836" i="6" s="1"/>
  <c r="L1837" i="6"/>
  <c r="M1837" i="6" s="1" a="1"/>
  <c r="M1837" i="6" s="1"/>
  <c r="L1838" i="6"/>
  <c r="M1838" i="6" s="1" a="1"/>
  <c r="M1838" i="6" s="1"/>
  <c r="L1839" i="6"/>
  <c r="M1839" i="6" s="1" a="1"/>
  <c r="M1839" i="6" s="1"/>
  <c r="L1840" i="6"/>
  <c r="M1840" i="6" s="1" a="1"/>
  <c r="M1840" i="6" s="1"/>
  <c r="L1841" i="6"/>
  <c r="M1841" i="6" s="1" a="1"/>
  <c r="M1841" i="6" s="1"/>
  <c r="L1842" i="6"/>
  <c r="M1842" i="6" s="1" a="1"/>
  <c r="M1842" i="6" s="1"/>
  <c r="L1843" i="6"/>
  <c r="M1843" i="6" s="1" a="1"/>
  <c r="M1843" i="6" s="1"/>
  <c r="L1844" i="6"/>
  <c r="M1844" i="6" s="1" a="1"/>
  <c r="M1844" i="6" s="1"/>
  <c r="L1845" i="6"/>
  <c r="M1845" i="6" s="1" a="1"/>
  <c r="M1845" i="6" s="1"/>
  <c r="L1846" i="6"/>
  <c r="M1846" i="6" s="1" a="1"/>
  <c r="M1846" i="6" s="1"/>
  <c r="L1847" i="6"/>
  <c r="M1847" i="6" s="1" a="1"/>
  <c r="M1847" i="6" s="1"/>
  <c r="L1848" i="6"/>
  <c r="M1848" i="6" s="1" a="1"/>
  <c r="M1848" i="6" s="1"/>
  <c r="L1849" i="6"/>
  <c r="M1849" i="6" s="1" a="1"/>
  <c r="M1849" i="6" s="1"/>
  <c r="L1850" i="6"/>
  <c r="M1850" i="6" s="1" a="1"/>
  <c r="M1850" i="6" s="1"/>
  <c r="L1851" i="6"/>
  <c r="M1851" i="6" s="1" a="1"/>
  <c r="M1851" i="6" s="1"/>
  <c r="L1852" i="6"/>
  <c r="M1852" i="6" s="1" a="1"/>
  <c r="M1852" i="6" s="1"/>
  <c r="L1853" i="6"/>
  <c r="M1853" i="6" s="1" a="1"/>
  <c r="M1853" i="6" s="1"/>
  <c r="L1854" i="6"/>
  <c r="M1854" i="6" s="1" a="1"/>
  <c r="M1854" i="6" s="1"/>
  <c r="L1855" i="6"/>
  <c r="M1855" i="6" s="1" a="1"/>
  <c r="M1855" i="6" s="1"/>
  <c r="L1856" i="6"/>
  <c r="M1856" i="6" s="1" a="1"/>
  <c r="M1856" i="6" s="1"/>
  <c r="L1857" i="6"/>
  <c r="M1857" i="6" s="1" a="1"/>
  <c r="M1857" i="6" s="1"/>
  <c r="L1858" i="6"/>
  <c r="M1858" i="6" s="1" a="1"/>
  <c r="M1858" i="6" s="1"/>
  <c r="L1859" i="6"/>
  <c r="M1859" i="6" s="1" a="1"/>
  <c r="M1859" i="6" s="1"/>
  <c r="L1860" i="6"/>
  <c r="M1860" i="6" s="1" a="1"/>
  <c r="M1860" i="6" s="1"/>
  <c r="L1861" i="6"/>
  <c r="M1861" i="6" s="1" a="1"/>
  <c r="M1861" i="6" s="1"/>
  <c r="L1862" i="6"/>
  <c r="M1862" i="6" s="1" a="1"/>
  <c r="M1862" i="6" s="1"/>
  <c r="L1863" i="6"/>
  <c r="M1863" i="6" s="1" a="1"/>
  <c r="M1863" i="6" s="1"/>
  <c r="L1864" i="6"/>
  <c r="M1864" i="6" s="1" a="1"/>
  <c r="M1864" i="6" s="1"/>
  <c r="L1865" i="6"/>
  <c r="M1865" i="6" s="1" a="1"/>
  <c r="M1865" i="6" s="1"/>
  <c r="L1866" i="6"/>
  <c r="M1866" i="6" s="1" a="1"/>
  <c r="M1866" i="6" s="1"/>
  <c r="L1867" i="6"/>
  <c r="M1867" i="6" s="1" a="1"/>
  <c r="M1867" i="6" s="1"/>
  <c r="L1868" i="6"/>
  <c r="M1868" i="6" s="1" a="1"/>
  <c r="M1868" i="6" s="1"/>
  <c r="L1869" i="6"/>
  <c r="M1869" i="6" s="1" a="1"/>
  <c r="M1869" i="6" s="1"/>
  <c r="L1870" i="6"/>
  <c r="M1870" i="6" s="1" a="1"/>
  <c r="M1870" i="6" s="1"/>
  <c r="L1871" i="6"/>
  <c r="M1871" i="6" s="1" a="1"/>
  <c r="M1871" i="6" s="1"/>
  <c r="L1872" i="6"/>
  <c r="M1872" i="6" s="1" a="1"/>
  <c r="M1872" i="6" s="1"/>
  <c r="L1873" i="6"/>
  <c r="M1873" i="6" s="1" a="1"/>
  <c r="M1873" i="6" s="1"/>
  <c r="L1874" i="6"/>
  <c r="M1874" i="6" s="1" a="1"/>
  <c r="M1874" i="6" s="1"/>
  <c r="L1875" i="6"/>
  <c r="M1875" i="6" s="1" a="1"/>
  <c r="M1875" i="6" s="1"/>
  <c r="L1876" i="6"/>
  <c r="M1876" i="6" s="1" a="1"/>
  <c r="M1876" i="6" s="1"/>
  <c r="L1877" i="6"/>
  <c r="M1877" i="6" s="1" a="1"/>
  <c r="M1877" i="6" s="1"/>
  <c r="L1878" i="6"/>
  <c r="M1878" i="6" s="1" a="1"/>
  <c r="M1878" i="6" s="1"/>
  <c r="L1879" i="6"/>
  <c r="M1879" i="6" s="1" a="1"/>
  <c r="M1879" i="6" s="1"/>
  <c r="L1880" i="6"/>
  <c r="M1880" i="6" s="1" a="1"/>
  <c r="M1880" i="6" s="1"/>
  <c r="L1881" i="6"/>
  <c r="M1881" i="6" s="1" a="1"/>
  <c r="M1881" i="6" s="1"/>
  <c r="L1882" i="6"/>
  <c r="M1882" i="6" s="1" a="1"/>
  <c r="M1882" i="6" s="1"/>
  <c r="L1883" i="6"/>
  <c r="M1883" i="6" s="1" a="1"/>
  <c r="M1883" i="6" s="1"/>
  <c r="L1884" i="6"/>
  <c r="M1884" i="6" s="1" a="1"/>
  <c r="M1884" i="6" s="1"/>
  <c r="L1885" i="6"/>
  <c r="M1885" i="6" s="1" a="1"/>
  <c r="M1885" i="6" s="1"/>
  <c r="L1886" i="6"/>
  <c r="M1886" i="6" s="1" a="1"/>
  <c r="M1886" i="6" s="1"/>
  <c r="L1887" i="6"/>
  <c r="M1887" i="6" s="1" a="1"/>
  <c r="M1887" i="6" s="1"/>
  <c r="L1888" i="6"/>
  <c r="M1888" i="6" s="1" a="1"/>
  <c r="M1888" i="6" s="1"/>
  <c r="L1889" i="6"/>
  <c r="M1889" i="6" s="1" a="1"/>
  <c r="M1889" i="6" s="1"/>
  <c r="L1890" i="6"/>
  <c r="M1890" i="6" s="1" a="1"/>
  <c r="M1890" i="6" s="1"/>
  <c r="L1891" i="6"/>
  <c r="M1891" i="6" s="1" a="1"/>
  <c r="M1891" i="6" s="1"/>
  <c r="L1892" i="6"/>
  <c r="M1892" i="6" s="1" a="1"/>
  <c r="M1892" i="6" s="1"/>
  <c r="L1893" i="6"/>
  <c r="M1893" i="6" s="1" a="1"/>
  <c r="M1893" i="6" s="1"/>
  <c r="L1894" i="6"/>
  <c r="M1894" i="6" s="1" a="1"/>
  <c r="M1894" i="6" s="1"/>
  <c r="L1895" i="6"/>
  <c r="M1895" i="6" s="1" a="1"/>
  <c r="M1895" i="6" s="1"/>
  <c r="L1896" i="6"/>
  <c r="M1896" i="6" s="1" a="1"/>
  <c r="M1896" i="6" s="1"/>
  <c r="L1897" i="6"/>
  <c r="M1897" i="6" s="1" a="1"/>
  <c r="M1897" i="6" s="1"/>
  <c r="L1898" i="6"/>
  <c r="M1898" i="6" s="1" a="1"/>
  <c r="M1898" i="6" s="1"/>
  <c r="L1899" i="6"/>
  <c r="M1899" i="6" s="1" a="1"/>
  <c r="M1899" i="6" s="1"/>
  <c r="L1900" i="6"/>
  <c r="M1900" i="6" s="1" a="1"/>
  <c r="M1900" i="6" s="1"/>
  <c r="L1901" i="6"/>
  <c r="M1901" i="6" s="1" a="1"/>
  <c r="M1901" i="6" s="1"/>
  <c r="L1902" i="6"/>
  <c r="M1902" i="6" s="1" a="1"/>
  <c r="M1902" i="6" s="1"/>
  <c r="L1903" i="6"/>
  <c r="M1903" i="6" s="1" a="1"/>
  <c r="M1903" i="6" s="1"/>
  <c r="L1904" i="6"/>
  <c r="M1904" i="6" s="1" a="1"/>
  <c r="M1904" i="6" s="1"/>
  <c r="L1905" i="6"/>
  <c r="M1905" i="6" s="1" a="1"/>
  <c r="M1905" i="6" s="1"/>
  <c r="L1906" i="6"/>
  <c r="M1906" i="6" s="1" a="1"/>
  <c r="M1906" i="6" s="1"/>
  <c r="L1907" i="6"/>
  <c r="M1907" i="6" s="1" a="1"/>
  <c r="M1907" i="6" s="1"/>
  <c r="L1908" i="6"/>
  <c r="M1908" i="6" s="1" a="1"/>
  <c r="M1908" i="6" s="1"/>
  <c r="L1909" i="6"/>
  <c r="M1909" i="6" s="1" a="1"/>
  <c r="M1909" i="6" s="1"/>
  <c r="L1910" i="6"/>
  <c r="M1910" i="6" s="1" a="1"/>
  <c r="M1910" i="6" s="1"/>
  <c r="L1911" i="6"/>
  <c r="M1911" i="6" s="1" a="1"/>
  <c r="M1911" i="6" s="1"/>
  <c r="L1912" i="6"/>
  <c r="M1912" i="6" s="1" a="1"/>
  <c r="M1912" i="6" s="1"/>
  <c r="L1913" i="6"/>
  <c r="M1913" i="6" s="1" a="1"/>
  <c r="M1913" i="6" s="1"/>
  <c r="L1914" i="6"/>
  <c r="M1914" i="6" s="1" a="1"/>
  <c r="M1914" i="6" s="1"/>
  <c r="L1915" i="6"/>
  <c r="M1915" i="6" s="1" a="1"/>
  <c r="M1915" i="6" s="1"/>
  <c r="L1916" i="6"/>
  <c r="M1916" i="6" s="1" a="1"/>
  <c r="M1916" i="6" s="1"/>
  <c r="L1917" i="6"/>
  <c r="M1917" i="6" s="1" a="1"/>
  <c r="M1917" i="6" s="1"/>
  <c r="L1918" i="6"/>
  <c r="M1918" i="6" s="1" a="1"/>
  <c r="M1918" i="6" s="1"/>
  <c r="L1919" i="6"/>
  <c r="M1919" i="6" s="1" a="1"/>
  <c r="M1919" i="6" s="1"/>
  <c r="L1920" i="6"/>
  <c r="M1920" i="6" s="1" a="1"/>
  <c r="M1920" i="6" s="1"/>
  <c r="L1921" i="6"/>
  <c r="M1921" i="6" s="1" a="1"/>
  <c r="M1921" i="6" s="1"/>
  <c r="L1922" i="6"/>
  <c r="M1922" i="6" s="1" a="1"/>
  <c r="M1922" i="6" s="1"/>
  <c r="L1923" i="6"/>
  <c r="M1923" i="6" s="1" a="1"/>
  <c r="M1923" i="6" s="1"/>
  <c r="L1924" i="6"/>
  <c r="M1924" i="6" s="1" a="1"/>
  <c r="M1924" i="6" s="1"/>
  <c r="L1925" i="6"/>
  <c r="M1925" i="6" s="1" a="1"/>
  <c r="M1925" i="6" s="1"/>
  <c r="L1926" i="6"/>
  <c r="M1926" i="6" s="1" a="1"/>
  <c r="M1926" i="6" s="1"/>
  <c r="L1927" i="6"/>
  <c r="M1927" i="6" s="1" a="1"/>
  <c r="M1927" i="6" s="1"/>
  <c r="L1928" i="6"/>
  <c r="M1928" i="6" s="1" a="1"/>
  <c r="M1928" i="6" s="1"/>
  <c r="L1929" i="6"/>
  <c r="M1929" i="6" s="1" a="1"/>
  <c r="M1929" i="6" s="1"/>
  <c r="L1930" i="6"/>
  <c r="M1930" i="6" s="1" a="1"/>
  <c r="M1930" i="6" s="1"/>
  <c r="L1931" i="6"/>
  <c r="M1931" i="6" s="1" a="1"/>
  <c r="M1931" i="6" s="1"/>
  <c r="L1932" i="6"/>
  <c r="M1932" i="6" s="1" a="1"/>
  <c r="M1932" i="6" s="1"/>
  <c r="L1933" i="6"/>
  <c r="M1933" i="6" s="1" a="1"/>
  <c r="M1933" i="6" s="1"/>
  <c r="L1934" i="6"/>
  <c r="M1934" i="6" s="1" a="1"/>
  <c r="M1934" i="6" s="1"/>
  <c r="L1935" i="6"/>
  <c r="M1935" i="6" s="1" a="1"/>
  <c r="M1935" i="6" s="1"/>
  <c r="L1936" i="6"/>
  <c r="M1936" i="6" s="1" a="1"/>
  <c r="M1936" i="6" s="1"/>
  <c r="L1937" i="6"/>
  <c r="M1937" i="6" s="1" a="1"/>
  <c r="M1937" i="6" s="1"/>
  <c r="L1938" i="6"/>
  <c r="M1938" i="6" s="1" a="1"/>
  <c r="M1938" i="6" s="1"/>
  <c r="L1939" i="6"/>
  <c r="M1939" i="6" s="1" a="1"/>
  <c r="M1939" i="6" s="1"/>
  <c r="L1940" i="6"/>
  <c r="M1940" i="6" s="1" a="1"/>
  <c r="M1940" i="6" s="1"/>
  <c r="L1941" i="6"/>
  <c r="M1941" i="6" s="1" a="1"/>
  <c r="M1941" i="6" s="1"/>
  <c r="L1942" i="6"/>
  <c r="M1942" i="6" s="1" a="1"/>
  <c r="M1942" i="6" s="1"/>
  <c r="L1943" i="6"/>
  <c r="M1943" i="6" s="1" a="1"/>
  <c r="M1943" i="6" s="1"/>
  <c r="L1944" i="6"/>
  <c r="M1944" i="6" s="1" a="1"/>
  <c r="M1944" i="6" s="1"/>
  <c r="L1945" i="6"/>
  <c r="M1945" i="6" s="1" a="1"/>
  <c r="M1945" i="6" s="1"/>
  <c r="L1946" i="6"/>
  <c r="M1946" i="6" s="1" a="1"/>
  <c r="M1946" i="6" s="1"/>
  <c r="L1947" i="6"/>
  <c r="M1947" i="6" s="1" a="1"/>
  <c r="M1947" i="6" s="1"/>
  <c r="L1948" i="6"/>
  <c r="M1948" i="6" s="1" a="1"/>
  <c r="M1948" i="6" s="1"/>
  <c r="L1949" i="6"/>
  <c r="M1949" i="6" s="1" a="1"/>
  <c r="M1949" i="6" s="1"/>
  <c r="L1950" i="6"/>
  <c r="M1950" i="6" s="1" a="1"/>
  <c r="M1950" i="6" s="1"/>
  <c r="L1951" i="6"/>
  <c r="M1951" i="6" s="1" a="1"/>
  <c r="M1951" i="6" s="1"/>
  <c r="L1952" i="6"/>
  <c r="M1952" i="6" s="1" a="1"/>
  <c r="M1952" i="6" s="1"/>
  <c r="L1953" i="6"/>
  <c r="M1953" i="6" s="1" a="1"/>
  <c r="M1953" i="6" s="1"/>
  <c r="L1954" i="6"/>
  <c r="M1954" i="6" s="1" a="1"/>
  <c r="M1954" i="6" s="1"/>
  <c r="L1955" i="6"/>
  <c r="M1955" i="6" s="1" a="1"/>
  <c r="M1955" i="6" s="1"/>
  <c r="L1956" i="6"/>
  <c r="M1956" i="6" s="1" a="1"/>
  <c r="M1956" i="6" s="1"/>
  <c r="L1957" i="6"/>
  <c r="M1957" i="6" s="1" a="1"/>
  <c r="M1957" i="6" s="1"/>
  <c r="L1958" i="6"/>
  <c r="M1958" i="6" s="1" a="1"/>
  <c r="M1958" i="6" s="1"/>
  <c r="L1959" i="6"/>
  <c r="M1959" i="6" s="1" a="1"/>
  <c r="M1959" i="6" s="1"/>
  <c r="L1960" i="6"/>
  <c r="M1960" i="6" s="1" a="1"/>
  <c r="M1960" i="6" s="1"/>
  <c r="L1961" i="6"/>
  <c r="M1961" i="6" s="1" a="1"/>
  <c r="M1961" i="6" s="1"/>
  <c r="L1962" i="6"/>
  <c r="M1962" i="6" s="1" a="1"/>
  <c r="M1962" i="6" s="1"/>
  <c r="L1963" i="6"/>
  <c r="M1963" i="6" s="1" a="1"/>
  <c r="M1963" i="6" s="1"/>
  <c r="L1964" i="6"/>
  <c r="M1964" i="6" s="1" a="1"/>
  <c r="M1964" i="6" s="1"/>
  <c r="L1965" i="6"/>
  <c r="M1965" i="6" s="1" a="1"/>
  <c r="M1965" i="6" s="1"/>
  <c r="L1966" i="6"/>
  <c r="M1966" i="6" s="1" a="1"/>
  <c r="M1966" i="6" s="1"/>
  <c r="L1967" i="6"/>
  <c r="M1967" i="6" s="1" a="1"/>
  <c r="M1967" i="6" s="1"/>
  <c r="L1968" i="6"/>
  <c r="M1968" i="6" s="1" a="1"/>
  <c r="M1968" i="6" s="1"/>
  <c r="L1969" i="6"/>
  <c r="M1969" i="6" s="1" a="1"/>
  <c r="M1969" i="6" s="1"/>
  <c r="L1970" i="6"/>
  <c r="M1970" i="6" s="1" a="1"/>
  <c r="M1970" i="6" s="1"/>
  <c r="L1971" i="6"/>
  <c r="M1971" i="6" s="1" a="1"/>
  <c r="M1971" i="6" s="1"/>
  <c r="L1972" i="6"/>
  <c r="M1972" i="6" s="1" a="1"/>
  <c r="M1972" i="6" s="1"/>
  <c r="L1973" i="6"/>
  <c r="M1973" i="6" s="1" a="1"/>
  <c r="M1973" i="6" s="1"/>
  <c r="L1974" i="6"/>
  <c r="M1974" i="6" s="1" a="1"/>
  <c r="M1974" i="6" s="1"/>
  <c r="L1975" i="6"/>
  <c r="M1975" i="6" s="1" a="1"/>
  <c r="M1975" i="6" s="1"/>
  <c r="L1976" i="6"/>
  <c r="M1976" i="6" s="1" a="1"/>
  <c r="M1976" i="6" s="1"/>
  <c r="L1977" i="6"/>
  <c r="M1977" i="6" s="1" a="1"/>
  <c r="M1977" i="6" s="1"/>
  <c r="L1978" i="6"/>
  <c r="M1978" i="6" s="1" a="1"/>
  <c r="M1978" i="6" s="1"/>
  <c r="L1979" i="6"/>
  <c r="M1979" i="6" s="1" a="1"/>
  <c r="M1979" i="6" s="1"/>
  <c r="L1980" i="6"/>
  <c r="M1980" i="6" s="1" a="1"/>
  <c r="M1980" i="6" s="1"/>
  <c r="L1981" i="6"/>
  <c r="M1981" i="6" s="1" a="1"/>
  <c r="M1981" i="6" s="1"/>
  <c r="L1982" i="6"/>
  <c r="M1982" i="6" s="1" a="1"/>
  <c r="M1982" i="6" s="1"/>
  <c r="L1983" i="6"/>
  <c r="M1983" i="6" s="1" a="1"/>
  <c r="M1983" i="6" s="1"/>
  <c r="L1984" i="6"/>
  <c r="M1984" i="6" s="1" a="1"/>
  <c r="M1984" i="6" s="1"/>
  <c r="L1985" i="6"/>
  <c r="M1985" i="6" s="1" a="1"/>
  <c r="M1985" i="6" s="1"/>
  <c r="L1986" i="6"/>
  <c r="M1986" i="6" s="1" a="1"/>
  <c r="M1986" i="6" s="1"/>
  <c r="L1987" i="6"/>
  <c r="M1987" i="6" s="1" a="1"/>
  <c r="M1987" i="6" s="1"/>
  <c r="L1988" i="6"/>
  <c r="M1988" i="6" s="1" a="1"/>
  <c r="M1988" i="6" s="1"/>
  <c r="L1989" i="6"/>
  <c r="M1989" i="6" s="1" a="1"/>
  <c r="M1989" i="6" s="1"/>
  <c r="L1990" i="6"/>
  <c r="M1990" i="6" s="1" a="1"/>
  <c r="M1990" i="6" s="1"/>
  <c r="L1991" i="6"/>
  <c r="M1991" i="6" s="1" a="1"/>
  <c r="M1991" i="6" s="1"/>
  <c r="L1992" i="6"/>
  <c r="M1992" i="6" s="1" a="1"/>
  <c r="M1992" i="6" s="1"/>
  <c r="L1993" i="6"/>
  <c r="M1993" i="6" s="1" a="1"/>
  <c r="M1993" i="6" s="1"/>
  <c r="L1994" i="6"/>
  <c r="M1994" i="6" s="1" a="1"/>
  <c r="M1994" i="6" s="1"/>
  <c r="L1995" i="6"/>
  <c r="M1995" i="6" s="1" a="1"/>
  <c r="M1995" i="6" s="1"/>
  <c r="L1996" i="6"/>
  <c r="M1996" i="6" s="1" a="1"/>
  <c r="M1996" i="6" s="1"/>
  <c r="L1997" i="6"/>
  <c r="M1997" i="6" s="1" a="1"/>
  <c r="M1997" i="6" s="1"/>
  <c r="L1998" i="6"/>
  <c r="M1998" i="6" s="1" a="1"/>
  <c r="M1998" i="6" s="1"/>
  <c r="L1999" i="6"/>
  <c r="M1999" i="6" s="1" a="1"/>
  <c r="M1999" i="6" s="1"/>
  <c r="L2000" i="6"/>
  <c r="M2000" i="6" s="1" a="1"/>
  <c r="M2000" i="6" s="1"/>
  <c r="L2001" i="6"/>
  <c r="M2001" i="6" s="1" a="1"/>
  <c r="M2001" i="6" s="1"/>
  <c r="L2" i="6"/>
  <c r="M2" i="6" s="1" a="1"/>
  <c r="M2" i="6" s="1"/>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3" i="6"/>
  <c r="K4" i="6"/>
  <c r="K5" i="6"/>
  <c r="K6" i="6"/>
  <c r="K7" i="6"/>
  <c r="K8" i="6"/>
  <c r="K2" i="6"/>
  <c r="G270" i="6"/>
  <c r="H261" i="6"/>
  <c r="J96" i="6"/>
  <c r="J86" i="6"/>
  <c r="J72" i="6"/>
  <c r="J66" i="6"/>
  <c r="H60" i="6"/>
  <c r="G54" i="6"/>
  <c r="H28" i="6"/>
  <c r="H2003" i="6" s="1"/>
  <c r="J96" i="4"/>
  <c r="J86" i="4"/>
  <c r="J72" i="4"/>
  <c r="J66" i="4"/>
  <c r="H261" i="4"/>
  <c r="H60" i="4"/>
  <c r="H28" i="4"/>
  <c r="G270" i="4"/>
  <c r="G54" i="4"/>
  <c r="L11" i="4"/>
  <c r="M11" i="4" s="1"/>
  <c r="L12" i="4"/>
  <c r="M12" i="4" s="1"/>
  <c r="L13" i="4"/>
  <c r="M13" i="4" s="1"/>
  <c r="L14" i="4"/>
  <c r="M14" i="4" s="1"/>
  <c r="L15" i="4"/>
  <c r="M15" i="4" s="1"/>
  <c r="L16" i="4"/>
  <c r="M16" i="4" s="1"/>
  <c r="L17" i="4"/>
  <c r="M17" i="4" s="1"/>
  <c r="L18" i="4"/>
  <c r="M18" i="4" s="1"/>
  <c r="L19" i="4"/>
  <c r="M19" i="4" s="1"/>
  <c r="L20" i="4"/>
  <c r="M20" i="4" s="1"/>
  <c r="L21" i="4"/>
  <c r="M21" i="4" s="1"/>
  <c r="L22" i="4"/>
  <c r="M22" i="4" s="1"/>
  <c r="L23" i="4"/>
  <c r="M23" i="4" s="1"/>
  <c r="L24" i="4"/>
  <c r="M24" i="4" s="1"/>
  <c r="L25" i="4"/>
  <c r="M25" i="4" s="1"/>
  <c r="L26" i="4"/>
  <c r="M26" i="4" s="1"/>
  <c r="L27" i="4"/>
  <c r="M27" i="4" s="1"/>
  <c r="L28" i="4"/>
  <c r="M28" i="4" s="1"/>
  <c r="L29" i="4"/>
  <c r="M29" i="4" s="1"/>
  <c r="L30" i="4"/>
  <c r="M30" i="4" s="1"/>
  <c r="L31" i="4"/>
  <c r="M31" i="4" s="1"/>
  <c r="L32" i="4"/>
  <c r="M32" i="4" s="1"/>
  <c r="L33" i="4"/>
  <c r="M33" i="4" s="1"/>
  <c r="L34" i="4"/>
  <c r="M34" i="4" s="1"/>
  <c r="L35" i="4"/>
  <c r="M35" i="4" s="1"/>
  <c r="L36" i="4"/>
  <c r="M36" i="4" s="1"/>
  <c r="L37" i="4"/>
  <c r="M37" i="4" s="1"/>
  <c r="L38" i="4"/>
  <c r="M38" i="4" s="1"/>
  <c r="L39" i="4"/>
  <c r="M39" i="4" s="1"/>
  <c r="L40" i="4"/>
  <c r="M40" i="4" s="1"/>
  <c r="L41" i="4"/>
  <c r="M41" i="4" s="1"/>
  <c r="L42" i="4"/>
  <c r="M42" i="4" s="1"/>
  <c r="L43" i="4"/>
  <c r="M43" i="4" s="1"/>
  <c r="L44" i="4"/>
  <c r="M44" i="4" s="1"/>
  <c r="L45" i="4"/>
  <c r="M45" i="4" s="1"/>
  <c r="L10" i="4"/>
  <c r="M10" i="4"/>
  <c r="C501" i="5"/>
  <c r="D501" i="5" s="1"/>
  <c r="C500" i="5"/>
  <c r="D500" i="5" s="1"/>
  <c r="C499" i="5"/>
  <c r="D499" i="5" s="1"/>
  <c r="C498" i="5"/>
  <c r="D498" i="5" s="1"/>
  <c r="C497" i="5"/>
  <c r="D497" i="5" s="1"/>
  <c r="C496" i="5"/>
  <c r="D496" i="5" s="1"/>
  <c r="C495" i="5"/>
  <c r="D495" i="5" s="1"/>
  <c r="C494" i="5"/>
  <c r="D494" i="5" s="1"/>
  <c r="C493" i="5"/>
  <c r="D493" i="5" s="1"/>
  <c r="C492" i="5"/>
  <c r="D492" i="5" s="1"/>
  <c r="C491" i="5"/>
  <c r="D491" i="5" s="1"/>
  <c r="C490" i="5"/>
  <c r="D490" i="5" s="1"/>
  <c r="C489" i="5"/>
  <c r="D489" i="5" s="1"/>
  <c r="C488" i="5"/>
  <c r="D488" i="5" s="1"/>
  <c r="C487" i="5"/>
  <c r="D487" i="5" s="1"/>
  <c r="C486" i="5"/>
  <c r="D486" i="5" s="1"/>
  <c r="C485" i="5"/>
  <c r="D485" i="5" s="1"/>
  <c r="C484" i="5"/>
  <c r="D484" i="5" s="1"/>
  <c r="C483" i="5"/>
  <c r="D483" i="5" s="1"/>
  <c r="C482" i="5"/>
  <c r="D482" i="5" s="1"/>
  <c r="C481" i="5"/>
  <c r="D481" i="5" s="1"/>
  <c r="C480" i="5"/>
  <c r="D480" i="5" s="1"/>
  <c r="C479" i="5"/>
  <c r="D479" i="5" s="1"/>
  <c r="C478" i="5"/>
  <c r="D478" i="5" s="1"/>
  <c r="C477" i="5"/>
  <c r="D477" i="5" s="1"/>
  <c r="C476" i="5"/>
  <c r="D476" i="5" s="1"/>
  <c r="C475" i="5"/>
  <c r="D475" i="5" s="1"/>
  <c r="C474" i="5"/>
  <c r="D474" i="5" s="1"/>
  <c r="C473" i="5"/>
  <c r="D473" i="5" s="1"/>
  <c r="C472" i="5"/>
  <c r="D472" i="5" s="1"/>
  <c r="C471" i="5"/>
  <c r="D471" i="5" s="1"/>
  <c r="C470" i="5"/>
  <c r="D470" i="5" s="1"/>
  <c r="C469" i="5"/>
  <c r="D469" i="5" s="1"/>
  <c r="C468" i="5"/>
  <c r="D468" i="5" s="1"/>
  <c r="C467" i="5"/>
  <c r="D467" i="5" s="1"/>
  <c r="C466" i="5"/>
  <c r="D466" i="5" s="1"/>
  <c r="C465" i="5"/>
  <c r="D465" i="5" s="1"/>
  <c r="C464" i="5"/>
  <c r="D464" i="5" s="1"/>
  <c r="C463" i="5"/>
  <c r="D463" i="5" s="1"/>
  <c r="C462" i="5"/>
  <c r="D462" i="5" s="1"/>
  <c r="C461" i="5"/>
  <c r="D461" i="5" s="1"/>
  <c r="C460" i="5"/>
  <c r="D460" i="5" s="1"/>
  <c r="C459" i="5"/>
  <c r="D459" i="5" s="1"/>
  <c r="C458" i="5"/>
  <c r="D458" i="5" s="1"/>
  <c r="C457" i="5"/>
  <c r="D457" i="5" s="1"/>
  <c r="C456" i="5"/>
  <c r="D456" i="5" s="1"/>
  <c r="C455" i="5"/>
  <c r="D455" i="5" s="1"/>
  <c r="C454" i="5"/>
  <c r="D454" i="5" s="1"/>
  <c r="C453" i="5"/>
  <c r="D453" i="5" s="1"/>
  <c r="C452" i="5"/>
  <c r="D452" i="5" s="1"/>
  <c r="C451" i="5"/>
  <c r="D451" i="5" s="1"/>
  <c r="C450" i="5"/>
  <c r="D450" i="5" s="1"/>
  <c r="C449" i="5"/>
  <c r="D449" i="5" s="1"/>
  <c r="C448" i="5"/>
  <c r="D448" i="5" s="1"/>
  <c r="C447" i="5"/>
  <c r="D447" i="5" s="1"/>
  <c r="C446" i="5"/>
  <c r="D446" i="5" s="1"/>
  <c r="C445" i="5"/>
  <c r="D445" i="5" s="1"/>
  <c r="C444" i="5"/>
  <c r="D444" i="5" s="1"/>
  <c r="C443" i="5"/>
  <c r="D443" i="5" s="1"/>
  <c r="C442" i="5"/>
  <c r="D442" i="5" s="1"/>
  <c r="C441" i="5"/>
  <c r="D441" i="5" s="1"/>
  <c r="C440" i="5"/>
  <c r="D440" i="5" s="1"/>
  <c r="C439" i="5"/>
  <c r="D439" i="5" s="1"/>
  <c r="C438" i="5"/>
  <c r="D438" i="5" s="1"/>
  <c r="C437" i="5"/>
  <c r="D437" i="5" s="1"/>
  <c r="C436" i="5"/>
  <c r="D436" i="5" s="1"/>
  <c r="C435" i="5"/>
  <c r="D435" i="5" s="1"/>
  <c r="C434" i="5"/>
  <c r="D434" i="5" s="1"/>
  <c r="C433" i="5"/>
  <c r="D433" i="5" s="1"/>
  <c r="C432" i="5"/>
  <c r="D432" i="5" s="1"/>
  <c r="C431" i="5"/>
  <c r="D431" i="5" s="1"/>
  <c r="C430" i="5"/>
  <c r="D430" i="5" s="1"/>
  <c r="C429" i="5"/>
  <c r="D429" i="5" s="1"/>
  <c r="C428" i="5"/>
  <c r="D428" i="5" s="1"/>
  <c r="C427" i="5"/>
  <c r="D427" i="5" s="1"/>
  <c r="C426" i="5"/>
  <c r="D426" i="5" s="1"/>
  <c r="C425" i="5"/>
  <c r="D425" i="5" s="1"/>
  <c r="C424" i="5"/>
  <c r="D424" i="5" s="1"/>
  <c r="C423" i="5"/>
  <c r="D423" i="5" s="1"/>
  <c r="C422" i="5"/>
  <c r="D422" i="5" s="1"/>
  <c r="C421" i="5"/>
  <c r="D421" i="5" s="1"/>
  <c r="C420" i="5"/>
  <c r="D420" i="5" s="1"/>
  <c r="C419" i="5"/>
  <c r="D419" i="5" s="1"/>
  <c r="C418" i="5"/>
  <c r="D418" i="5" s="1"/>
  <c r="C417" i="5"/>
  <c r="D417" i="5" s="1"/>
  <c r="C416" i="5"/>
  <c r="D416" i="5" s="1"/>
  <c r="C415" i="5"/>
  <c r="D415" i="5" s="1"/>
  <c r="C414" i="5"/>
  <c r="D414" i="5" s="1"/>
  <c r="C413" i="5"/>
  <c r="D413" i="5" s="1"/>
  <c r="C412" i="5"/>
  <c r="D412" i="5" s="1"/>
  <c r="C411" i="5"/>
  <c r="D411" i="5" s="1"/>
  <c r="C410" i="5"/>
  <c r="D410" i="5" s="1"/>
  <c r="C409" i="5"/>
  <c r="D409" i="5" s="1"/>
  <c r="C408" i="5"/>
  <c r="D408" i="5" s="1"/>
  <c r="C407" i="5"/>
  <c r="D407" i="5" s="1"/>
  <c r="C406" i="5"/>
  <c r="D406" i="5" s="1"/>
  <c r="C405" i="5"/>
  <c r="D405" i="5" s="1"/>
  <c r="C404" i="5"/>
  <c r="D404" i="5" s="1"/>
  <c r="C403" i="5"/>
  <c r="D403" i="5" s="1"/>
  <c r="C402" i="5"/>
  <c r="D402" i="5" s="1"/>
  <c r="C401" i="5"/>
  <c r="D401" i="5" s="1"/>
  <c r="C400" i="5"/>
  <c r="D400" i="5" s="1"/>
  <c r="C399" i="5"/>
  <c r="D399" i="5" s="1"/>
  <c r="C398" i="5"/>
  <c r="D398" i="5" s="1"/>
  <c r="C397" i="5"/>
  <c r="D397" i="5" s="1"/>
  <c r="C396" i="5"/>
  <c r="D396" i="5" s="1"/>
  <c r="C395" i="5"/>
  <c r="D395" i="5" s="1"/>
  <c r="C394" i="5"/>
  <c r="D394" i="5" s="1"/>
  <c r="C393" i="5"/>
  <c r="D393" i="5" s="1"/>
  <c r="C392" i="5"/>
  <c r="D392" i="5" s="1"/>
  <c r="C391" i="5"/>
  <c r="D391" i="5" s="1"/>
  <c r="C390" i="5"/>
  <c r="D390" i="5" s="1"/>
  <c r="C389" i="5"/>
  <c r="D389" i="5" s="1"/>
  <c r="C388" i="5"/>
  <c r="D388" i="5" s="1"/>
  <c r="C387" i="5"/>
  <c r="D387" i="5" s="1"/>
  <c r="C386" i="5"/>
  <c r="D386" i="5" s="1"/>
  <c r="C385" i="5"/>
  <c r="D385" i="5" s="1"/>
  <c r="C384" i="5"/>
  <c r="D384" i="5" s="1"/>
  <c r="C383" i="5"/>
  <c r="D383" i="5" s="1"/>
  <c r="C382" i="5"/>
  <c r="D382" i="5" s="1"/>
  <c r="C381" i="5"/>
  <c r="D381" i="5" s="1"/>
  <c r="C380" i="5"/>
  <c r="D380" i="5" s="1"/>
  <c r="C379" i="5"/>
  <c r="D379" i="5" s="1"/>
  <c r="C378" i="5"/>
  <c r="D378" i="5" s="1"/>
  <c r="C377" i="5"/>
  <c r="D377" i="5" s="1"/>
  <c r="C376" i="5"/>
  <c r="D376" i="5" s="1"/>
  <c r="C375" i="5"/>
  <c r="D375" i="5" s="1"/>
  <c r="C374" i="5"/>
  <c r="D374" i="5" s="1"/>
  <c r="C373" i="5"/>
  <c r="D373" i="5" s="1"/>
  <c r="C372" i="5"/>
  <c r="D372" i="5" s="1"/>
  <c r="C371" i="5"/>
  <c r="D371" i="5" s="1"/>
  <c r="C370" i="5"/>
  <c r="D370" i="5" s="1"/>
  <c r="C369" i="5"/>
  <c r="D369" i="5" s="1"/>
  <c r="C368" i="5"/>
  <c r="D368" i="5" s="1"/>
  <c r="C367" i="5"/>
  <c r="D367" i="5" s="1"/>
  <c r="C366" i="5"/>
  <c r="D366" i="5" s="1"/>
  <c r="C365" i="5"/>
  <c r="D365" i="5" s="1"/>
  <c r="C364" i="5"/>
  <c r="D364" i="5" s="1"/>
  <c r="C363" i="5"/>
  <c r="D363" i="5" s="1"/>
  <c r="C362" i="5"/>
  <c r="D362" i="5" s="1"/>
  <c r="C361" i="5"/>
  <c r="D361" i="5" s="1"/>
  <c r="C360" i="5"/>
  <c r="D360" i="5" s="1"/>
  <c r="C359" i="5"/>
  <c r="D359" i="5" s="1"/>
  <c r="C358" i="5"/>
  <c r="D358" i="5" s="1"/>
  <c r="C357" i="5"/>
  <c r="D357" i="5" s="1"/>
  <c r="C356" i="5"/>
  <c r="D356" i="5" s="1"/>
  <c r="C355" i="5"/>
  <c r="D355" i="5" s="1"/>
  <c r="C354" i="5"/>
  <c r="D354" i="5" s="1"/>
  <c r="C353" i="5"/>
  <c r="D353" i="5" s="1"/>
  <c r="C352" i="5"/>
  <c r="D352" i="5" s="1"/>
  <c r="C351" i="5"/>
  <c r="D351" i="5" s="1"/>
  <c r="C350" i="5"/>
  <c r="D350" i="5" s="1"/>
  <c r="C349" i="5"/>
  <c r="D349" i="5" s="1"/>
  <c r="C348" i="5"/>
  <c r="D348" i="5" s="1"/>
  <c r="C347" i="5"/>
  <c r="D347" i="5" s="1"/>
  <c r="C346" i="5"/>
  <c r="D346" i="5" s="1"/>
  <c r="C345" i="5"/>
  <c r="D345" i="5" s="1"/>
  <c r="C344" i="5"/>
  <c r="D344" i="5" s="1"/>
  <c r="C343" i="5"/>
  <c r="D343" i="5" s="1"/>
  <c r="C342" i="5"/>
  <c r="D342" i="5" s="1"/>
  <c r="C341" i="5"/>
  <c r="D341" i="5" s="1"/>
  <c r="C340" i="5"/>
  <c r="D340" i="5" s="1"/>
  <c r="C339" i="5"/>
  <c r="D339" i="5" s="1"/>
  <c r="C338" i="5"/>
  <c r="D338" i="5" s="1"/>
  <c r="C337" i="5"/>
  <c r="D337" i="5" s="1"/>
  <c r="C336" i="5"/>
  <c r="D336" i="5" s="1"/>
  <c r="C335" i="5"/>
  <c r="D335" i="5" s="1"/>
  <c r="C334" i="5"/>
  <c r="D334" i="5" s="1"/>
  <c r="C333" i="5"/>
  <c r="D333" i="5" s="1"/>
  <c r="C332" i="5"/>
  <c r="D332" i="5" s="1"/>
  <c r="C331" i="5"/>
  <c r="D331" i="5" s="1"/>
  <c r="C330" i="5"/>
  <c r="D330" i="5" s="1"/>
  <c r="C329" i="5"/>
  <c r="D329" i="5" s="1"/>
  <c r="C328" i="5"/>
  <c r="D328" i="5" s="1"/>
  <c r="C327" i="5"/>
  <c r="D327" i="5" s="1"/>
  <c r="C326" i="5"/>
  <c r="D326" i="5" s="1"/>
  <c r="C325" i="5"/>
  <c r="D325" i="5" s="1"/>
  <c r="C324" i="5"/>
  <c r="D324" i="5" s="1"/>
  <c r="C323" i="5"/>
  <c r="D323" i="5" s="1"/>
  <c r="C322" i="5"/>
  <c r="D322" i="5" s="1"/>
  <c r="C321" i="5"/>
  <c r="D321" i="5" s="1"/>
  <c r="C320" i="5"/>
  <c r="D320" i="5" s="1"/>
  <c r="C319" i="5"/>
  <c r="D319" i="5" s="1"/>
  <c r="C318" i="5"/>
  <c r="D318" i="5" s="1"/>
  <c r="C317" i="5"/>
  <c r="D317" i="5" s="1"/>
  <c r="C316" i="5"/>
  <c r="D316" i="5" s="1"/>
  <c r="C315" i="5"/>
  <c r="D315" i="5" s="1"/>
  <c r="C314" i="5"/>
  <c r="D314" i="5" s="1"/>
  <c r="C313" i="5"/>
  <c r="D313" i="5" s="1"/>
  <c r="C312" i="5"/>
  <c r="D312" i="5" s="1"/>
  <c r="C311" i="5"/>
  <c r="D311" i="5" s="1"/>
  <c r="C310" i="5"/>
  <c r="D310" i="5" s="1"/>
  <c r="C309" i="5"/>
  <c r="D309" i="5" s="1"/>
  <c r="C308" i="5"/>
  <c r="D308" i="5" s="1"/>
  <c r="C307" i="5"/>
  <c r="D307" i="5" s="1"/>
  <c r="C306" i="5"/>
  <c r="D306" i="5" s="1"/>
  <c r="C305" i="5"/>
  <c r="D305" i="5" s="1"/>
  <c r="C304" i="5"/>
  <c r="D304" i="5" s="1"/>
  <c r="C303" i="5"/>
  <c r="D303" i="5" s="1"/>
  <c r="C302" i="5"/>
  <c r="D302" i="5" s="1"/>
  <c r="C301" i="5"/>
  <c r="D301" i="5" s="1"/>
  <c r="C300" i="5"/>
  <c r="D300" i="5" s="1"/>
  <c r="C299" i="5"/>
  <c r="D299" i="5" s="1"/>
  <c r="C298" i="5"/>
  <c r="D298" i="5" s="1"/>
  <c r="C297" i="5"/>
  <c r="D297" i="5" s="1"/>
  <c r="C296" i="5"/>
  <c r="D296" i="5" s="1"/>
  <c r="C295" i="5"/>
  <c r="D295" i="5" s="1"/>
  <c r="C294" i="5"/>
  <c r="D294" i="5" s="1"/>
  <c r="C293" i="5"/>
  <c r="D293" i="5" s="1"/>
  <c r="C292" i="5"/>
  <c r="D292" i="5" s="1"/>
  <c r="C291" i="5"/>
  <c r="D291" i="5" s="1"/>
  <c r="C290" i="5"/>
  <c r="D290" i="5" s="1"/>
  <c r="C289" i="5"/>
  <c r="D289" i="5" s="1"/>
  <c r="C288" i="5"/>
  <c r="D288" i="5" s="1"/>
  <c r="C287" i="5"/>
  <c r="D287" i="5" s="1"/>
  <c r="C286" i="5"/>
  <c r="D286" i="5" s="1"/>
  <c r="C285" i="5"/>
  <c r="D285" i="5" s="1"/>
  <c r="C284" i="5"/>
  <c r="D284" i="5" s="1"/>
  <c r="C283" i="5"/>
  <c r="D283" i="5" s="1"/>
  <c r="C282" i="5"/>
  <c r="D282" i="5" s="1"/>
  <c r="C281" i="5"/>
  <c r="D281" i="5" s="1"/>
  <c r="C280" i="5"/>
  <c r="D280" i="5" s="1"/>
  <c r="C279" i="5"/>
  <c r="D279" i="5" s="1"/>
  <c r="C278" i="5"/>
  <c r="D278" i="5" s="1"/>
  <c r="C277" i="5"/>
  <c r="D277" i="5" s="1"/>
  <c r="C276" i="5"/>
  <c r="D276" i="5" s="1"/>
  <c r="C275" i="5"/>
  <c r="D275" i="5" s="1"/>
  <c r="C274" i="5"/>
  <c r="D274" i="5" s="1"/>
  <c r="C273" i="5"/>
  <c r="D273" i="5" s="1"/>
  <c r="C272" i="5"/>
  <c r="D272" i="5" s="1"/>
  <c r="C271" i="5"/>
  <c r="D271" i="5" s="1"/>
  <c r="C270" i="5"/>
  <c r="D270" i="5" s="1"/>
  <c r="C269" i="5"/>
  <c r="D269" i="5" s="1"/>
  <c r="C268" i="5"/>
  <c r="D268" i="5" s="1"/>
  <c r="C267" i="5"/>
  <c r="D267" i="5" s="1"/>
  <c r="C266" i="5"/>
  <c r="D266" i="5" s="1"/>
  <c r="C265" i="5"/>
  <c r="D265" i="5" s="1"/>
  <c r="C264" i="5"/>
  <c r="D264" i="5" s="1"/>
  <c r="C263" i="5"/>
  <c r="D263" i="5" s="1"/>
  <c r="C262" i="5"/>
  <c r="D262" i="5" s="1"/>
  <c r="C261" i="5"/>
  <c r="D261" i="5" s="1"/>
  <c r="C260" i="5"/>
  <c r="D260" i="5" s="1"/>
  <c r="C259" i="5"/>
  <c r="D259" i="5" s="1"/>
  <c r="C258" i="5"/>
  <c r="D258" i="5" s="1"/>
  <c r="C257" i="5"/>
  <c r="D257" i="5" s="1"/>
  <c r="C256" i="5"/>
  <c r="D256" i="5" s="1"/>
  <c r="C255" i="5"/>
  <c r="D255" i="5" s="1"/>
  <c r="C254" i="5"/>
  <c r="D254" i="5" s="1"/>
  <c r="C253" i="5"/>
  <c r="D253" i="5" s="1"/>
  <c r="C252" i="5"/>
  <c r="D252" i="5" s="1"/>
  <c r="C251" i="5"/>
  <c r="D251" i="5" s="1"/>
  <c r="C250" i="5"/>
  <c r="D250" i="5" s="1"/>
  <c r="C249" i="5"/>
  <c r="D249" i="5" s="1"/>
  <c r="C248" i="5"/>
  <c r="D248" i="5" s="1"/>
  <c r="C247" i="5"/>
  <c r="D247" i="5" s="1"/>
  <c r="C246" i="5"/>
  <c r="D246" i="5" s="1"/>
  <c r="C245" i="5"/>
  <c r="D245" i="5" s="1"/>
  <c r="C244" i="5"/>
  <c r="D244" i="5" s="1"/>
  <c r="C243" i="5"/>
  <c r="D243" i="5" s="1"/>
  <c r="C242" i="5"/>
  <c r="D242" i="5" s="1"/>
  <c r="C241" i="5"/>
  <c r="D241" i="5" s="1"/>
  <c r="C240" i="5"/>
  <c r="D240" i="5" s="1"/>
  <c r="C239" i="5"/>
  <c r="D239" i="5" s="1"/>
  <c r="C238" i="5"/>
  <c r="D238" i="5" s="1"/>
  <c r="C237" i="5"/>
  <c r="D237" i="5" s="1"/>
  <c r="C236" i="5"/>
  <c r="D236" i="5" s="1"/>
  <c r="C235" i="5"/>
  <c r="D235" i="5" s="1"/>
  <c r="C234" i="5"/>
  <c r="D234" i="5" s="1"/>
  <c r="C233" i="5"/>
  <c r="D233" i="5" s="1"/>
  <c r="C232" i="5"/>
  <c r="D232" i="5" s="1"/>
  <c r="C231" i="5"/>
  <c r="D231" i="5" s="1"/>
  <c r="C230" i="5"/>
  <c r="D230" i="5" s="1"/>
  <c r="C229" i="5"/>
  <c r="D229" i="5" s="1"/>
  <c r="C228" i="5"/>
  <c r="D228" i="5" s="1"/>
  <c r="C227" i="5"/>
  <c r="D227" i="5" s="1"/>
  <c r="C226" i="5"/>
  <c r="D226" i="5" s="1"/>
  <c r="C225" i="5"/>
  <c r="D225" i="5" s="1"/>
  <c r="C224" i="5"/>
  <c r="D224" i="5" s="1"/>
  <c r="C223" i="5"/>
  <c r="D223" i="5" s="1"/>
  <c r="C222" i="5"/>
  <c r="D222" i="5" s="1"/>
  <c r="C221" i="5"/>
  <c r="D221" i="5" s="1"/>
  <c r="C220" i="5"/>
  <c r="D220" i="5" s="1"/>
  <c r="C219" i="5"/>
  <c r="D219" i="5" s="1"/>
  <c r="C218" i="5"/>
  <c r="D218" i="5" s="1"/>
  <c r="C217" i="5"/>
  <c r="D217" i="5" s="1"/>
  <c r="C216" i="5"/>
  <c r="D216" i="5" s="1"/>
  <c r="C215" i="5"/>
  <c r="D215" i="5" s="1"/>
  <c r="C214" i="5"/>
  <c r="D214" i="5" s="1"/>
  <c r="C213" i="5"/>
  <c r="D213" i="5" s="1"/>
  <c r="C212" i="5"/>
  <c r="D212" i="5" s="1"/>
  <c r="C211" i="5"/>
  <c r="D211" i="5" s="1"/>
  <c r="C210" i="5"/>
  <c r="D210" i="5" s="1"/>
  <c r="C209" i="5"/>
  <c r="D209" i="5" s="1"/>
  <c r="C208" i="5"/>
  <c r="D208" i="5" s="1"/>
  <c r="C207" i="5"/>
  <c r="D207" i="5" s="1"/>
  <c r="C206" i="5"/>
  <c r="D206" i="5" s="1"/>
  <c r="C205" i="5"/>
  <c r="D205" i="5" s="1"/>
  <c r="C204" i="5"/>
  <c r="D204" i="5" s="1"/>
  <c r="C203" i="5"/>
  <c r="D203" i="5" s="1"/>
  <c r="C202" i="5"/>
  <c r="D202" i="5" s="1"/>
  <c r="C201" i="5"/>
  <c r="D201" i="5" s="1"/>
  <c r="C200" i="5"/>
  <c r="D200" i="5" s="1"/>
  <c r="C199" i="5"/>
  <c r="D199" i="5" s="1"/>
  <c r="C198" i="5"/>
  <c r="D198" i="5" s="1"/>
  <c r="C197" i="5"/>
  <c r="D197" i="5" s="1"/>
  <c r="C196" i="5"/>
  <c r="D196" i="5" s="1"/>
  <c r="C195" i="5"/>
  <c r="D195" i="5" s="1"/>
  <c r="C194" i="5"/>
  <c r="D194" i="5" s="1"/>
  <c r="C193" i="5"/>
  <c r="D193" i="5" s="1"/>
  <c r="C192" i="5"/>
  <c r="D192" i="5" s="1"/>
  <c r="C191" i="5"/>
  <c r="D191" i="5" s="1"/>
  <c r="C190" i="5"/>
  <c r="D190" i="5" s="1"/>
  <c r="C189" i="5"/>
  <c r="D189" i="5" s="1"/>
  <c r="C188" i="5"/>
  <c r="D188" i="5" s="1"/>
  <c r="C187" i="5"/>
  <c r="D187" i="5" s="1"/>
  <c r="C186" i="5"/>
  <c r="D186" i="5" s="1"/>
  <c r="C185" i="5"/>
  <c r="D185" i="5" s="1"/>
  <c r="C184" i="5"/>
  <c r="D184" i="5" s="1"/>
  <c r="C183" i="5"/>
  <c r="D183" i="5" s="1"/>
  <c r="C182" i="5"/>
  <c r="D182" i="5" s="1"/>
  <c r="C181" i="5"/>
  <c r="D181" i="5" s="1"/>
  <c r="C180" i="5"/>
  <c r="D180" i="5" s="1"/>
  <c r="C179" i="5"/>
  <c r="D179" i="5" s="1"/>
  <c r="C178" i="5"/>
  <c r="D178" i="5" s="1"/>
  <c r="C177" i="5"/>
  <c r="D177" i="5" s="1"/>
  <c r="C176" i="5"/>
  <c r="D176" i="5" s="1"/>
  <c r="C175" i="5"/>
  <c r="D175" i="5" s="1"/>
  <c r="C174" i="5"/>
  <c r="D174" i="5" s="1"/>
  <c r="C173" i="5"/>
  <c r="D173" i="5" s="1"/>
  <c r="C172" i="5"/>
  <c r="D172" i="5" s="1"/>
  <c r="C171" i="5"/>
  <c r="D171" i="5" s="1"/>
  <c r="C170" i="5"/>
  <c r="D170" i="5" s="1"/>
  <c r="C169" i="5"/>
  <c r="D169" i="5" s="1"/>
  <c r="C168" i="5"/>
  <c r="D168" i="5" s="1"/>
  <c r="C167" i="5"/>
  <c r="D167" i="5" s="1"/>
  <c r="C166" i="5"/>
  <c r="D166" i="5" s="1"/>
  <c r="C165" i="5"/>
  <c r="D165" i="5" s="1"/>
  <c r="C164" i="5"/>
  <c r="D164" i="5" s="1"/>
  <c r="C163" i="5"/>
  <c r="D163" i="5" s="1"/>
  <c r="C162" i="5"/>
  <c r="D162" i="5" s="1"/>
  <c r="C161" i="5"/>
  <c r="D161" i="5" s="1"/>
  <c r="C160" i="5"/>
  <c r="D160" i="5" s="1"/>
  <c r="C159" i="5"/>
  <c r="D159" i="5" s="1"/>
  <c r="C158" i="5"/>
  <c r="D158" i="5" s="1"/>
  <c r="C157" i="5"/>
  <c r="D157" i="5" s="1"/>
  <c r="C156" i="5"/>
  <c r="D156" i="5" s="1"/>
  <c r="C155" i="5"/>
  <c r="D155" i="5" s="1"/>
  <c r="C154" i="5"/>
  <c r="D154" i="5" s="1"/>
  <c r="C153" i="5"/>
  <c r="D153" i="5" s="1"/>
  <c r="C152" i="5"/>
  <c r="D152" i="5" s="1"/>
  <c r="C151" i="5"/>
  <c r="D151" i="5" s="1"/>
  <c r="C150" i="5"/>
  <c r="D150" i="5" s="1"/>
  <c r="C149" i="5"/>
  <c r="D149" i="5" s="1"/>
  <c r="C148" i="5"/>
  <c r="D148" i="5" s="1"/>
  <c r="C147" i="5"/>
  <c r="D147" i="5" s="1"/>
  <c r="C146" i="5"/>
  <c r="D146" i="5" s="1"/>
  <c r="C145" i="5"/>
  <c r="D145" i="5" s="1"/>
  <c r="C144" i="5"/>
  <c r="D144" i="5" s="1"/>
  <c r="C143" i="5"/>
  <c r="D143" i="5" s="1"/>
  <c r="C142" i="5"/>
  <c r="D142" i="5" s="1"/>
  <c r="C141" i="5"/>
  <c r="D141" i="5" s="1"/>
  <c r="C140" i="5"/>
  <c r="D140" i="5" s="1"/>
  <c r="C139" i="5"/>
  <c r="D139" i="5" s="1"/>
  <c r="C138" i="5"/>
  <c r="D138" i="5" s="1"/>
  <c r="C137" i="5"/>
  <c r="D137" i="5" s="1"/>
  <c r="C136" i="5"/>
  <c r="D136" i="5" s="1"/>
  <c r="C135" i="5"/>
  <c r="D135" i="5" s="1"/>
  <c r="C134" i="5"/>
  <c r="D134" i="5" s="1"/>
  <c r="C133" i="5"/>
  <c r="D133" i="5" s="1"/>
  <c r="C132" i="5"/>
  <c r="D132" i="5" s="1"/>
  <c r="C131" i="5"/>
  <c r="D131" i="5" s="1"/>
  <c r="C130" i="5"/>
  <c r="D130" i="5" s="1"/>
  <c r="C129" i="5"/>
  <c r="D129" i="5" s="1"/>
  <c r="C128" i="5"/>
  <c r="D128" i="5" s="1"/>
  <c r="C127" i="5"/>
  <c r="D127" i="5" s="1"/>
  <c r="C126" i="5"/>
  <c r="D126" i="5" s="1"/>
  <c r="C125" i="5"/>
  <c r="D125" i="5" s="1"/>
  <c r="C124" i="5"/>
  <c r="D124" i="5" s="1"/>
  <c r="C123" i="5"/>
  <c r="D123" i="5" s="1"/>
  <c r="C122" i="5"/>
  <c r="D122" i="5" s="1"/>
  <c r="C121" i="5"/>
  <c r="D121" i="5" s="1"/>
  <c r="C120" i="5"/>
  <c r="D120" i="5" s="1"/>
  <c r="C119" i="5"/>
  <c r="D119" i="5" s="1"/>
  <c r="C118" i="5"/>
  <c r="D118" i="5" s="1"/>
  <c r="C117" i="5"/>
  <c r="D117" i="5" s="1"/>
  <c r="C116" i="5"/>
  <c r="D116" i="5" s="1"/>
  <c r="C115" i="5"/>
  <c r="D115" i="5" s="1"/>
  <c r="C114" i="5"/>
  <c r="D114" i="5" s="1"/>
  <c r="C113" i="5"/>
  <c r="D113" i="5" s="1"/>
  <c r="C112" i="5"/>
  <c r="D112" i="5" s="1"/>
  <c r="C111" i="5"/>
  <c r="D111" i="5" s="1"/>
  <c r="C110" i="5"/>
  <c r="D110" i="5" s="1"/>
  <c r="C109" i="5"/>
  <c r="D109" i="5" s="1"/>
  <c r="C108" i="5"/>
  <c r="D108" i="5" s="1"/>
  <c r="C107" i="5"/>
  <c r="D107" i="5" s="1"/>
  <c r="C106" i="5"/>
  <c r="D106" i="5" s="1"/>
  <c r="C105" i="5"/>
  <c r="D105" i="5" s="1"/>
  <c r="C104" i="5"/>
  <c r="D104" i="5" s="1"/>
  <c r="C103" i="5"/>
  <c r="D103" i="5" s="1"/>
  <c r="C102" i="5"/>
  <c r="D102" i="5" s="1"/>
  <c r="C101" i="5"/>
  <c r="D101" i="5" s="1"/>
  <c r="C100" i="5"/>
  <c r="D100" i="5" s="1"/>
  <c r="C99" i="5"/>
  <c r="D99" i="5" s="1"/>
  <c r="C98" i="5"/>
  <c r="D98" i="5" s="1"/>
  <c r="C97" i="5"/>
  <c r="D97" i="5" s="1"/>
  <c r="C96" i="5"/>
  <c r="D96" i="5" s="1"/>
  <c r="C95" i="5"/>
  <c r="D95" i="5" s="1"/>
  <c r="C94" i="5"/>
  <c r="D94" i="5" s="1"/>
  <c r="C93" i="5"/>
  <c r="D93" i="5" s="1"/>
  <c r="C92" i="5"/>
  <c r="D92" i="5" s="1"/>
  <c r="C91" i="5"/>
  <c r="D91" i="5" s="1"/>
  <c r="C90" i="5"/>
  <c r="D90" i="5" s="1"/>
  <c r="C89" i="5"/>
  <c r="D89" i="5" s="1"/>
  <c r="C88" i="5"/>
  <c r="D88" i="5" s="1"/>
  <c r="C87" i="5"/>
  <c r="D87" i="5" s="1"/>
  <c r="C86" i="5"/>
  <c r="D86" i="5" s="1"/>
  <c r="C85" i="5"/>
  <c r="D85" i="5" s="1"/>
  <c r="C84" i="5"/>
  <c r="D84" i="5" s="1"/>
  <c r="C83" i="5"/>
  <c r="D83" i="5" s="1"/>
  <c r="C82" i="5"/>
  <c r="D82" i="5" s="1"/>
  <c r="C81" i="5"/>
  <c r="D81" i="5" s="1"/>
  <c r="C80" i="5"/>
  <c r="D80" i="5" s="1"/>
  <c r="C79" i="5"/>
  <c r="D79" i="5" s="1"/>
  <c r="C78" i="5"/>
  <c r="D78" i="5" s="1"/>
  <c r="C77" i="5"/>
  <c r="D77" i="5" s="1"/>
  <c r="C76" i="5"/>
  <c r="D76" i="5" s="1"/>
  <c r="C75" i="5"/>
  <c r="D75" i="5" s="1"/>
  <c r="C74" i="5"/>
  <c r="D74" i="5" s="1"/>
  <c r="C73" i="5"/>
  <c r="D73" i="5" s="1"/>
  <c r="C72" i="5"/>
  <c r="D72" i="5" s="1"/>
  <c r="C71" i="5"/>
  <c r="D71" i="5" s="1"/>
  <c r="C70" i="5"/>
  <c r="D70" i="5" s="1"/>
  <c r="C69" i="5"/>
  <c r="D69" i="5" s="1"/>
  <c r="C68" i="5"/>
  <c r="D68" i="5" s="1"/>
  <c r="C67" i="5"/>
  <c r="D67" i="5" s="1"/>
  <c r="C66" i="5"/>
  <c r="D66" i="5" s="1"/>
  <c r="C65" i="5"/>
  <c r="D65" i="5" s="1"/>
  <c r="C64" i="5"/>
  <c r="D64" i="5" s="1"/>
  <c r="C63" i="5"/>
  <c r="D63" i="5" s="1"/>
  <c r="C62" i="5"/>
  <c r="D62" i="5" s="1"/>
  <c r="C61" i="5"/>
  <c r="D61" i="5" s="1"/>
  <c r="C60" i="5"/>
  <c r="D60" i="5" s="1"/>
  <c r="C59" i="5"/>
  <c r="D59" i="5" s="1"/>
  <c r="C58" i="5"/>
  <c r="D58" i="5" s="1"/>
  <c r="C57" i="5"/>
  <c r="D57" i="5" s="1"/>
  <c r="C56" i="5"/>
  <c r="D56" i="5" s="1"/>
  <c r="C55" i="5"/>
  <c r="D55" i="5" s="1"/>
  <c r="C54" i="5"/>
  <c r="D54" i="5" s="1"/>
  <c r="C53" i="5"/>
  <c r="D53" i="5" s="1"/>
  <c r="C52" i="5"/>
  <c r="D52" i="5" s="1"/>
  <c r="C51" i="5"/>
  <c r="D51" i="5" s="1"/>
  <c r="C50" i="5"/>
  <c r="D50" i="5" s="1"/>
  <c r="C49" i="5"/>
  <c r="D49" i="5" s="1"/>
  <c r="C48" i="5"/>
  <c r="D48" i="5" s="1"/>
  <c r="C47" i="5"/>
  <c r="D47" i="5" s="1"/>
  <c r="C46" i="5"/>
  <c r="D46" i="5" s="1"/>
  <c r="C45" i="5"/>
  <c r="D45" i="5" s="1"/>
  <c r="C44" i="5"/>
  <c r="D44" i="5" s="1"/>
  <c r="C43" i="5"/>
  <c r="D43" i="5" s="1"/>
  <c r="C42" i="5"/>
  <c r="D42" i="5" s="1"/>
  <c r="C41" i="5"/>
  <c r="D41" i="5" s="1"/>
  <c r="C40" i="5"/>
  <c r="D40" i="5" s="1"/>
  <c r="C39" i="5"/>
  <c r="D39" i="5" s="1"/>
  <c r="C38" i="5"/>
  <c r="D38" i="5" s="1"/>
  <c r="C37" i="5"/>
  <c r="D37" i="5" s="1"/>
  <c r="C36" i="5"/>
  <c r="D36" i="5" s="1"/>
  <c r="C35" i="5"/>
  <c r="D35" i="5" s="1"/>
  <c r="C34" i="5"/>
  <c r="D34" i="5" s="1"/>
  <c r="C33" i="5"/>
  <c r="D33" i="5" s="1"/>
  <c r="C32" i="5"/>
  <c r="D32" i="5" s="1"/>
  <c r="C31" i="5"/>
  <c r="D31" i="5" s="1"/>
  <c r="C30" i="5"/>
  <c r="D30" i="5" s="1"/>
  <c r="C29" i="5"/>
  <c r="D29" i="5" s="1"/>
  <c r="C28" i="5"/>
  <c r="D28" i="5" s="1"/>
  <c r="C27" i="5"/>
  <c r="D27" i="5" s="1"/>
  <c r="C26" i="5"/>
  <c r="D26" i="5" s="1"/>
  <c r="C25" i="5"/>
  <c r="D25" i="5" s="1"/>
  <c r="C24" i="5"/>
  <c r="D24" i="5" s="1"/>
  <c r="C23" i="5"/>
  <c r="D23" i="5" s="1"/>
  <c r="C22" i="5"/>
  <c r="D22" i="5" s="1"/>
  <c r="C21" i="5"/>
  <c r="D21" i="5" s="1"/>
  <c r="C20" i="5"/>
  <c r="D20" i="5" s="1"/>
  <c r="C19" i="5"/>
  <c r="D19" i="5" s="1"/>
  <c r="C18" i="5"/>
  <c r="D18" i="5" s="1"/>
  <c r="C17" i="5"/>
  <c r="D17" i="5" s="1"/>
  <c r="C16" i="5"/>
  <c r="D16" i="5" s="1"/>
  <c r="C15" i="5"/>
  <c r="D15" i="5" s="1"/>
  <c r="C14" i="5"/>
  <c r="D14" i="5" s="1"/>
  <c r="C13" i="5"/>
  <c r="D13" i="5" s="1"/>
  <c r="C12" i="5"/>
  <c r="D12" i="5" s="1"/>
  <c r="C11" i="5"/>
  <c r="D11" i="5" s="1"/>
  <c r="C10" i="5"/>
  <c r="D10" i="5" s="1"/>
  <c r="C9" i="5"/>
  <c r="D9" i="5" s="1"/>
  <c r="C8" i="5"/>
  <c r="D8" i="5" s="1"/>
  <c r="C7" i="5"/>
  <c r="D7" i="5" s="1"/>
  <c r="C6" i="5"/>
  <c r="D6" i="5" s="1"/>
  <c r="C5" i="5"/>
  <c r="D5" i="5" s="1"/>
  <c r="C4" i="5"/>
  <c r="D4" i="5" s="1"/>
  <c r="C3" i="5"/>
  <c r="D3" i="5" s="1"/>
  <c r="C2" i="5"/>
  <c r="D2" i="5" s="1"/>
  <c r="G2003" i="6" l="1"/>
  <c r="G2002" i="6"/>
  <c r="J2003" i="6"/>
  <c r="J200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<sst xmlns="http://schemas.openxmlformats.org/spreadsheetml/2006/main" count="27780" uniqueCount="4041">
  <si>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</si>
  <si>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</si>
  <si>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</si>
  <si>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</si>
  <si>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</si>
  <si>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</si>
  <si>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</si>
  <si>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</si>
  <si>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</si>
  <si>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</si>
  <si>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</si>
  <si>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</si>
  <si>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</si>
  <si>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</si>
  <si>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</si>
  <si>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</si>
  <si>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</si>
  <si>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</si>
  <si>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</si>
  <si>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</si>
  <si>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</si>
  <si>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</si>
  <si>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</si>
  <si>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</si>
  <si>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</si>
  <si>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</si>
  <si>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</si>
  <si>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</si>
  <si>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</si>
  <si>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</si>
  <si>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</si>
  <si>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</si>
  <si>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</si>
  <si>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</si>
  <si>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</si>
  <si>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</si>
  <si>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</si>
  <si>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</si>
  <si>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</si>
  <si>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</si>
  <si>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</si>
  <si>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</si>
  <si>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</si>
  <si>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</si>
  <si>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</si>
  <si>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</si>
  <si>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</si>
  <si>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</si>
  <si>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</si>
  <si>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</si>
  <si>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</si>
  <si>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</si>
  <si>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</si>
  <si>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</si>
  <si>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</si>
  <si>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</si>
  <si>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</si>
  <si>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</si>
  <si>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</si>
  <si>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</si>
  <si>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</si>
  <si>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</si>
  <si>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</si>
  <si>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</si>
  <si>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</si>
  <si>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</si>
  <si>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</si>
  <si>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</si>
  <si>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</si>
  <si>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</si>
  <si>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</si>
  <si>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</si>
  <si>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</si>
  <si>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</si>
  <si>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</si>
  <si>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</si>
  <si>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</si>
  <si>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</si>
  <si>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</si>
  <si>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</si>
  <si>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</si>
  <si>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</si>
  <si>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</si>
  <si>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</si>
  <si>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</si>
  <si>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</si>
  <si>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</si>
  <si>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</si>
  <si>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</si>
  <si>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</si>
  <si>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</si>
  <si>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</si>
  <si>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</si>
  <si>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</si>
  <si>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</si>
  <si>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</si>
  <si>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</si>
  <si>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</si>
  <si>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</si>
  <si>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</si>
  <si>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</si>
  <si>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</si>
  <si>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</si>
  <si>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</si>
  <si>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</si>
  <si>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</si>
  <si>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</si>
  <si>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</si>
  <si>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</si>
  <si>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</si>
  <si>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</si>
  <si>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</si>
  <si>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</si>
  <si>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</si>
  <si>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</si>
  <si>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</si>
  <si>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</si>
  <si>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</si>
  <si>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</si>
  <si>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</si>
  <si>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</si>
  <si>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</si>
  <si>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</si>
  <si>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</si>
  <si>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</si>
  <si>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</si>
  <si>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</si>
  <si>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</si>
  <si>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</si>
  <si>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</si>
  <si>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</si>
  <si>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</si>
  <si>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</si>
  <si>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</si>
  <si>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</si>
  <si>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</si>
  <si>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</si>
  <si>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</si>
  <si>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</si>
  <si>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</si>
  <si>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</si>
  <si>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</si>
  <si>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</si>
  <si>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</si>
  <si>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</si>
  <si>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</si>
  <si>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</si>
  <si>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</si>
  <si>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</si>
  <si>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</si>
  <si>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</si>
  <si>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</si>
  <si>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</si>
  <si>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</si>
  <si>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</si>
  <si>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</si>
  <si>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</si>
  <si>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</si>
  <si>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</si>
  <si>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</si>
  <si>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</si>
  <si>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</si>
  <si>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</si>
  <si>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</si>
  <si>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</si>
  <si>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</si>
  <si>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</si>
  <si>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</si>
  <si>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</si>
  <si>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</si>
  <si>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</si>
  <si>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</si>
  <si>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</si>
  <si>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</si>
  <si>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</si>
  <si>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</si>
  <si>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</si>
  <si>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</si>
  <si>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</si>
  <si>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</si>
  <si>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</si>
  <si>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</si>
  <si>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</si>
  <si>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</si>
  <si>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</si>
  <si>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</si>
  <si>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</si>
  <si>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</si>
  <si>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</si>
  <si>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</si>
  <si>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</si>
  <si>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</si>
  <si>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</si>
  <si>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</si>
  <si>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</si>
  <si>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</si>
  <si>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</si>
  <si>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</si>
  <si>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</si>
  <si>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</si>
  <si>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</si>
  <si>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</si>
  <si>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</si>
  <si>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</si>
  <si>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</si>
  <si>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</si>
  <si>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</si>
  <si>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</si>
  <si>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</si>
  <si>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</si>
  <si>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</si>
  <si>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</si>
  <si>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</si>
  <si>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</si>
  <si>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</si>
  <si>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</si>
  <si>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</si>
  <si>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</si>
  <si>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</si>
  <si>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</si>
  <si>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</si>
  <si>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</si>
  <si>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</si>
  <si>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</si>
  <si>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</si>
  <si>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</si>
  <si>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</si>
  <si>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</si>
  <si>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</si>
  <si>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</si>
  <si>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</si>
  <si>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</si>
  <si>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</si>
  <si>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</si>
  <si>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</si>
  <si>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</si>
  <si>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</si>
  <si>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</si>
  <si>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</si>
  <si>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</si>
  <si>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</si>
  <si>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</si>
  <si>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</si>
  <si>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</si>
  <si>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</si>
  <si>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</si>
  <si>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</si>
  <si>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</si>
  <si>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</si>
  <si>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</si>
  <si>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</si>
  <si>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</si>
  <si>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</si>
  <si>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</si>
  <si>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</si>
  <si>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</si>
  <si>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</si>
  <si>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</si>
  <si>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</si>
  <si>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</si>
  <si>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</si>
  <si>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</si>
  <si>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</si>
  <si>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</si>
  <si>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</si>
  <si>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</si>
  <si>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</si>
  <si>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</si>
  <si>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</si>
  <si>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</si>
  <si>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</si>
  <si>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</si>
  <si>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</si>
  <si>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</si>
  <si>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</si>
  <si>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</si>
  <si>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</si>
  <si>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</si>
  <si>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</si>
  <si>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</si>
  <si>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</si>
  <si>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</si>
  <si>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</si>
  <si>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</si>
  <si>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</si>
  <si>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</si>
  <si>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</si>
  <si>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</si>
  <si>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</si>
  <si>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</si>
  <si>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</si>
  <si>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</si>
  <si>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</si>
  <si>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</si>
  <si>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</si>
  <si>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</si>
  <si>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</si>
  <si>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</si>
  <si>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</si>
  <si>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</si>
  <si>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</si>
  <si>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</si>
  <si>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</si>
  <si>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</si>
  <si>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</si>
  <si>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</si>
  <si>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</si>
  <si>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</si>
  <si>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</si>
  <si>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</si>
  <si>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</si>
  <si>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</si>
  <si>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</si>
  <si>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</si>
  <si>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</si>
  <si>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</si>
  <si>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</si>
  <si>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</si>
  <si>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</si>
  <si>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</si>
  <si>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</si>
  <si>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</si>
  <si>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</si>
  <si>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</si>
  <si>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</si>
  <si>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</si>
  <si>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</si>
  <si>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</si>
  <si>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</si>
  <si>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</si>
  <si>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</si>
  <si>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</si>
  <si>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</si>
  <si>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</si>
  <si>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</si>
  <si>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</si>
  <si>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</si>
  <si>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</si>
  <si>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</si>
  <si>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</si>
  <si>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</si>
  <si>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</si>
  <si>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</si>
  <si>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</si>
  <si>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</si>
  <si>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</si>
  <si>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</si>
  <si>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</si>
  <si>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</si>
  <si>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</si>
  <si>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</si>
  <si>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</si>
  <si>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</si>
  <si>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</si>
  <si>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</si>
  <si>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</si>
  <si>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</si>
  <si>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</si>
  <si>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</si>
  <si>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</si>
  <si>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</si>
  <si>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</si>
  <si>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</si>
  <si>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</si>
  <si>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</si>
  <si>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</si>
  <si>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</si>
  <si>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</si>
  <si>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</si>
  <si>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</si>
  <si>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</si>
  <si>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</si>
  <si>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</si>
  <si>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</si>
  <si>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</si>
  <si>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</si>
  <si>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</si>
  <si>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</si>
  <si>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</si>
  <si>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</si>
  <si>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</si>
  <si>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</si>
  <si>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</si>
  <si>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</si>
  <si>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</si>
  <si>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</si>
  <si>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</si>
  <si>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</si>
  <si>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</si>
  <si>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</si>
  <si>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</si>
  <si>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</si>
  <si>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</si>
  <si>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</si>
  <si>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</si>
  <si>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</si>
  <si>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</si>
  <si>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</si>
  <si>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</si>
  <si>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</si>
  <si>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</si>
  <si>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</si>
  <si>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</si>
  <si>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</si>
  <si>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</si>
  <si>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</si>
  <si>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</si>
  <si>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</si>
  <si>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</si>
  <si>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</si>
  <si>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</si>
  <si>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</si>
  <si>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</si>
  <si>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</si>
  <si>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</si>
  <si>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</si>
  <si>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</si>
  <si>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</si>
  <si>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</si>
  <si>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</si>
  <si>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</si>
  <si>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</si>
  <si>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</si>
  <si>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</si>
  <si>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</si>
  <si>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</si>
  <si>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</si>
  <si>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</si>
  <si>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</si>
  <si>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</si>
  <si>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</si>
  <si>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</si>
  <si>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</si>
  <si>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</si>
  <si>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</si>
  <si>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</si>
  <si>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</si>
  <si>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</si>
  <si>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</si>
  <si>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</si>
  <si>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</si>
  <si>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</si>
  <si>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</si>
  <si>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</si>
  <si>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</si>
  <si>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</si>
  <si>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</si>
  <si>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</si>
  <si>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</si>
  <si>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</si>
  <si>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</si>
  <si>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</si>
  <si>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</si>
  <si>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</si>
  <si>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</si>
  <si>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</si>
  <si>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</si>
  <si>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</si>
  <si>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</si>
  <si>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</si>
  <si>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</si>
  <si>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</si>
  <si>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</si>
  <si>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</si>
  <si>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</si>
  <si>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</si>
  <si>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</si>
  <si>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</si>
  <si>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</si>
  <si>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</si>
  <si>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</si>
  <si>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</si>
  <si>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</si>
  <si>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</si>
  <si>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</si>
  <si>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</si>
  <si>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</si>
  <si>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</si>
  <si>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</si>
  <si>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</si>
  <si>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</si>
  <si>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</si>
  <si>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</si>
  <si>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</si>
  <si>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</si>
  <si>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</si>
  <si>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</si>
  <si>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</si>
  <si>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</si>
  <si>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</si>
  <si>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</si>
  <si>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</si>
  <si>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</si>
  <si>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</si>
  <si>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</si>
  <si>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</si>
  <si>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</si>
  <si>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</si>
  <si>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</si>
  <si>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</si>
  <si>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</si>
  <si>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</si>
  <si>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</si>
  <si>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</si>
  <si>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</si>
  <si>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</si>
  <si>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</si>
  <si>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</si>
  <si>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</si>
  <si>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</si>
  <si>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</si>
  <si>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</si>
  <si>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</si>
  <si>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</si>
  <si>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</si>
  <si>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</si>
  <si>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</si>
  <si>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</si>
  <si>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</si>
  <si>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</si>
  <si>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</si>
  <si>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</si>
  <si>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</si>
  <si>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</si>
  <si>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</si>
  <si>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</si>
  <si>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</si>
  <si>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</si>
  <si>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</si>
  <si>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</si>
  <si>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</si>
  <si>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</si>
  <si>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</si>
  <si>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</si>
  <si>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</si>
  <si>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</si>
  <si>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</si>
  <si>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</si>
  <si>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</si>
  <si>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</si>
  <si>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</si>
  <si>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</si>
  <si>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</si>
  <si>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</si>
  <si>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</si>
  <si>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</si>
  <si>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</si>
  <si>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</si>
  <si>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</si>
  <si>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</si>
  <si>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</si>
  <si>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</si>
  <si>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</si>
  <si>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</si>
  <si>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</si>
  <si>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</si>
  <si>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</si>
  <si>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</si>
  <si>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</si>
  <si>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</si>
  <si>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</si>
  <si>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</si>
  <si>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</si>
  <si>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</si>
  <si>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</si>
  <si>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</si>
  <si>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</si>
  <si>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</si>
  <si>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</si>
  <si>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</si>
  <si>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</si>
  <si>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</si>
  <si>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</si>
  <si>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</si>
  <si>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</si>
  <si>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</si>
  <si>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</si>
  <si>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</si>
  <si>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</si>
  <si>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</si>
  <si>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</si>
  <si>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</si>
  <si>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</si>
  <si>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</si>
  <si>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</si>
  <si>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</si>
  <si>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</si>
  <si>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</si>
  <si>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</si>
  <si>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</si>
  <si>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</si>
  <si>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</si>
  <si>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</si>
  <si>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</si>
  <si>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</si>
  <si>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</si>
  <si>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</si>
  <si>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</si>
  <si>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</si>
  <si>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</si>
  <si>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</si>
  <si>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</si>
  <si>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</si>
  <si>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</si>
  <si>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</si>
  <si>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</si>
  <si>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</si>
  <si>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</si>
  <si>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</si>
  <si>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</si>
  <si>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</si>
  <si>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</si>
  <si>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</si>
  <si>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</si>
  <si>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</si>
  <si>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</si>
  <si>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</si>
  <si>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</si>
  <si>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</si>
  <si>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</si>
  <si>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</si>
  <si>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</si>
  <si>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</si>
  <si>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</si>
  <si>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</si>
  <si>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</si>
  <si>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</si>
  <si>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</si>
  <si>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</si>
  <si>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</si>
  <si>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</si>
  <si>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</si>
  <si>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</si>
  <si>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</si>
  <si>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</si>
  <si>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</si>
  <si>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</si>
  <si>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</si>
  <si>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</si>
  <si>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</si>
  <si>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</si>
  <si>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</si>
  <si>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</si>
  <si>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</si>
  <si>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</si>
  <si>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</si>
  <si>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</si>
  <si>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</si>
  <si>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</si>
  <si>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</si>
  <si>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</si>
  <si>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</si>
  <si>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</si>
  <si>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</si>
  <si>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</si>
  <si>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</si>
  <si>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</si>
  <si>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</si>
  <si>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</si>
  <si>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</si>
  <si>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</si>
  <si>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</si>
  <si>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</si>
  <si>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</si>
  <si>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</si>
  <si>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</si>
  <si>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</si>
  <si>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</si>
  <si>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</si>
  <si>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</si>
  <si>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</si>
  <si>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</si>
  <si>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</si>
  <si>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</si>
  <si>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</si>
  <si>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</si>
  <si>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</si>
  <si>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</si>
  <si>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</si>
  <si>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</si>
  <si>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</si>
  <si>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</si>
  <si>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</si>
  <si>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</si>
  <si>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</si>
  <si>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</si>
  <si>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</si>
  <si>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</si>
  <si>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</si>
  <si>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</si>
  <si>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</si>
  <si>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</si>
  <si>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</si>
  <si>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</si>
  <si>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</si>
  <si>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</si>
  <si>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</si>
  <si>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</si>
  <si>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</si>
  <si>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</si>
  <si>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</si>
  <si>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</si>
  <si>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</si>
  <si>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</si>
  <si>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</si>
  <si>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</si>
  <si>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</si>
  <si>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</si>
  <si>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</si>
  <si>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</si>
  <si>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</si>
  <si>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</si>
  <si>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</si>
  <si>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</si>
  <si>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</si>
  <si>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</si>
  <si>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</si>
  <si>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</si>
  <si>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</si>
  <si>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</si>
  <si>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</si>
  <si>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</si>
  <si>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</si>
  <si>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</si>
  <si>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</si>
  <si>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</si>
  <si>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</si>
  <si>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</si>
  <si>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</si>
  <si>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</si>
  <si>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</si>
  <si>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</si>
  <si>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</si>
  <si>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</si>
  <si>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</si>
  <si>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</si>
  <si>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</si>
  <si>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</si>
  <si>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</si>
  <si>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</si>
  <si>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</si>
  <si>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</si>
  <si>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</si>
  <si>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</si>
  <si>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</si>
  <si>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</si>
  <si>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</si>
  <si>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</si>
  <si>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</si>
  <si>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</si>
  <si>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</si>
  <si>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</si>
  <si>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</si>
  <si>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</si>
  <si>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</si>
  <si>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</si>
  <si>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</si>
  <si>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</si>
  <si>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</si>
  <si>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</si>
  <si>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</si>
  <si>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</si>
  <si>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</si>
  <si>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</si>
  <si>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</si>
  <si>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</si>
  <si>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</si>
  <si>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</si>
  <si>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</si>
  <si>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</si>
  <si>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</si>
  <si>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</si>
  <si>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</si>
  <si>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</si>
  <si>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</si>
  <si>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</si>
  <si>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</si>
  <si>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</si>
  <si>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</si>
  <si>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</si>
  <si>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</si>
  <si>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</si>
  <si>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</si>
  <si>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</si>
  <si>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</si>
  <si>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</si>
  <si>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</si>
  <si>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</si>
  <si>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</si>
  <si>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</si>
  <si>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</si>
  <si>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</si>
  <si>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</si>
  <si>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</si>
  <si>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</si>
  <si>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</si>
  <si>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</si>
  <si>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</si>
  <si>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</si>
  <si>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</si>
  <si>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</si>
  <si>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</si>
  <si>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</si>
  <si>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</si>
  <si>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</si>
  <si>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</si>
  <si>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</si>
  <si>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</si>
  <si>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</si>
  <si>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</si>
  <si>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</si>
  <si>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</si>
  <si>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</si>
  <si>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</si>
  <si>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</si>
  <si>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</si>
  <si>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</si>
  <si>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</si>
  <si>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</si>
  <si>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</si>
  <si>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</si>
  <si>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</si>
  <si>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</si>
  <si>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</si>
  <si>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</si>
  <si>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</si>
  <si>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</si>
  <si>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</si>
  <si>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</si>
  <si>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</si>
  <si>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</si>
  <si>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</si>
  <si>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</si>
  <si>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</si>
  <si>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</si>
  <si>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</si>
  <si>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</si>
  <si>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</si>
  <si>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</si>
  <si>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</si>
  <si>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</si>
  <si>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</si>
  <si>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</si>
  <si>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</si>
  <si>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</si>
  <si>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</si>
  <si>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</si>
  <si>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</si>
  <si>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</si>
  <si>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</si>
  <si>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</si>
  <si>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</si>
  <si>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</si>
  <si>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</si>
  <si>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</si>
  <si>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</si>
  <si>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</si>
  <si>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</si>
  <si>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</si>
  <si>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</si>
  <si>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</si>
  <si>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</si>
  <si>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</si>
  <si>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</si>
  <si>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</si>
  <si>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</si>
  <si>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</si>
  <si>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</si>
  <si>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</si>
  <si>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</si>
  <si>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</si>
  <si>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</si>
  <si>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</si>
  <si>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</si>
  <si>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</si>
  <si>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</si>
  <si>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</si>
  <si>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</si>
  <si>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</si>
  <si>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</si>
  <si>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</si>
  <si>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</si>
  <si>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</si>
  <si>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</si>
  <si>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</si>
  <si>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</si>
  <si>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</si>
  <si>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</si>
  <si>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</si>
  <si>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</si>
  <si>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</si>
  <si>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</si>
  <si>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</si>
  <si>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</si>
  <si>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</si>
  <si>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</si>
  <si>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</si>
  <si>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</si>
  <si>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</si>
  <si>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</si>
  <si>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</si>
  <si>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</si>
  <si>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</si>
  <si>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</si>
  <si>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</si>
  <si>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</si>
  <si>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</si>
  <si>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</si>
  <si>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</si>
  <si>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</si>
  <si>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</si>
  <si>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</si>
  <si>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</si>
  <si>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</si>
  <si>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</si>
  <si>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</si>
  <si>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</si>
  <si>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</si>
  <si>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</si>
  <si>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</si>
  <si>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</si>
  <si>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</si>
  <si>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</si>
  <si>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</si>
  <si>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</si>
  <si>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</si>
  <si>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</si>
  <si>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</si>
  <si>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</si>
  <si>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</si>
  <si>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</si>
  <si>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</si>
  <si>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</si>
  <si>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</si>
  <si>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</si>
  <si>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</si>
  <si>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</si>
  <si>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</si>
  <si>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</si>
  <si>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</si>
  <si>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</si>
  <si>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</si>
  <si>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</si>
  <si>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</si>
  <si>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</si>
  <si>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</si>
  <si>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</si>
  <si>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</si>
  <si>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</si>
  <si>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</si>
  <si>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</si>
  <si>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</si>
  <si>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</si>
  <si>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</si>
  <si>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</si>
  <si>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</si>
  <si>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</si>
  <si>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</si>
  <si>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</si>
  <si>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</si>
  <si>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</si>
  <si>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</si>
  <si>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</si>
  <si>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</si>
  <si>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</si>
  <si>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</si>
  <si>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</si>
  <si>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</si>
  <si>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</si>
  <si>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</si>
  <si>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</si>
  <si>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</si>
  <si>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</si>
  <si>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</si>
  <si>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</si>
  <si>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</si>
  <si>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</si>
  <si>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</si>
  <si>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</si>
  <si>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</si>
  <si>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</si>
  <si>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</si>
  <si>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</si>
  <si>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</si>
  <si>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</si>
  <si>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</si>
  <si>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</si>
  <si>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</si>
  <si>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</si>
  <si>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</si>
  <si>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</si>
  <si>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</si>
  <si>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</si>
  <si>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</si>
  <si>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</si>
  <si>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</si>
  <si>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</si>
  <si>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</si>
  <si>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</si>
  <si>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</si>
  <si>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</si>
  <si>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</si>
  <si>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</si>
  <si>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</si>
  <si>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</si>
  <si>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</si>
  <si>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</si>
  <si>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</si>
  <si>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</si>
  <si>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</si>
  <si>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</si>
  <si>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</si>
  <si>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</si>
  <si>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</si>
  <si>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</si>
  <si>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</si>
  <si>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</si>
  <si>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</si>
  <si>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</si>
  <si>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</si>
  <si>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</si>
  <si>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</si>
  <si>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</si>
  <si>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</si>
  <si>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</si>
  <si>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</si>
  <si>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</si>
  <si>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</si>
  <si>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</si>
  <si>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</si>
  <si>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</si>
  <si>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</si>
  <si>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</si>
  <si>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</si>
  <si>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</si>
  <si>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</si>
  <si>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</si>
  <si>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</si>
  <si>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</si>
  <si>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</si>
  <si>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</si>
  <si>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</si>
  <si>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</si>
  <si>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</si>
  <si>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</si>
  <si>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</si>
  <si>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</si>
  <si>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</si>
  <si>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</si>
  <si>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</si>
  <si>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</si>
  <si>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</si>
  <si>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</si>
  <si>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</si>
  <si>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</si>
  <si>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</si>
  <si>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</si>
  <si>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</si>
  <si>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</si>
  <si>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</si>
  <si>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</si>
  <si>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</si>
  <si>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</si>
  <si>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</si>
  <si>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</si>
  <si>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</si>
  <si>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</si>
  <si>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</si>
  <si>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</si>
  <si>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</si>
  <si>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</si>
  <si>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</si>
  <si>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</si>
  <si>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</si>
  <si>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</si>
  <si>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</si>
  <si>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</si>
  <si>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</si>
  <si>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</si>
  <si>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</si>
  <si>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</si>
  <si>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</si>
  <si>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</si>
  <si>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</si>
  <si>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</si>
  <si>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</si>
  <si>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</si>
  <si>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</si>
  <si>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</si>
  <si>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</si>
  <si>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</si>
  <si>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</si>
  <si>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</si>
  <si>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</si>
  <si>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</si>
  <si>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</si>
  <si>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</si>
  <si>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</si>
  <si>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</si>
  <si>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</si>
  <si>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</si>
  <si>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</si>
  <si>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</si>
  <si>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</si>
  <si>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</si>
  <si>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</si>
  <si>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</si>
  <si>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</si>
  <si>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</si>
  <si>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</si>
  <si>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</si>
  <si>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</si>
  <si>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</si>
  <si>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</si>
  <si>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</si>
  <si>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</si>
  <si>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</si>
  <si>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</si>
  <si>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</si>
  <si>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</si>
  <si>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</si>
  <si>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</si>
  <si>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</si>
  <si>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</si>
  <si>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</si>
  <si>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</si>
  <si>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</si>
  <si>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</si>
  <si>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</si>
  <si>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</si>
  <si>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</si>
  <si>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</si>
  <si>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</si>
  <si>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</si>
  <si>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</si>
  <si>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</si>
  <si>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</si>
  <si>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</si>
  <si>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</si>
  <si>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</si>
  <si>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</si>
  <si>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</si>
  <si>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</si>
  <si>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</si>
  <si>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</si>
  <si>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</si>
  <si>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</si>
  <si>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</si>
  <si>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</si>
  <si>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</si>
  <si>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</si>
  <si>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</si>
  <si>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</si>
  <si>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</si>
  <si>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</si>
  <si>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</si>
  <si>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</si>
  <si>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</si>
  <si>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</si>
  <si>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</si>
  <si>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</si>
  <si>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</si>
  <si>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</si>
  <si>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</si>
  <si>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</si>
  <si>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</si>
  <si>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</si>
  <si>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</si>
  <si>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</si>
  <si>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</si>
  <si>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</si>
  <si>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</si>
  <si>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</si>
  <si>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</si>
  <si>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</si>
  <si>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</si>
  <si>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</si>
  <si>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</si>
  <si>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</si>
  <si>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</si>
  <si>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</si>
  <si>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</si>
  <si>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</si>
  <si>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</si>
  <si>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</si>
  <si>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</si>
  <si>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</si>
  <si>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</si>
  <si>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</si>
  <si>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</si>
  <si>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</si>
  <si>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</si>
  <si>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</si>
  <si>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</si>
  <si>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</si>
  <si>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</si>
  <si>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</si>
  <si>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</si>
  <si>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</si>
  <si>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</si>
  <si>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</si>
  <si>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</si>
  <si>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</si>
  <si>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</si>
  <si>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</si>
  <si>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</si>
  <si>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</si>
  <si>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</si>
  <si>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</si>
  <si>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</si>
  <si>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</si>
  <si>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</si>
  <si>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</si>
  <si>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</si>
  <si>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</si>
  <si>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</si>
  <si>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</si>
  <si>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</si>
  <si>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</si>
  <si>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</si>
  <si>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</si>
  <si>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</si>
  <si>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</si>
  <si>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</si>
  <si>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</si>
  <si>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</si>
  <si>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</si>
  <si>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</si>
  <si>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</si>
  <si>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</si>
  <si>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</si>
  <si>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</si>
  <si>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</si>
  <si>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</si>
  <si>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</si>
  <si>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</si>
  <si>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</si>
  <si>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</si>
  <si>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</si>
  <si>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</si>
  <si>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</si>
  <si>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</si>
  <si>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</si>
  <si>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</si>
  <si>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</si>
  <si>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</si>
  <si>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</si>
  <si>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</si>
  <si>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</si>
  <si>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</si>
  <si>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</si>
  <si>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</si>
  <si>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</si>
  <si>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</si>
  <si>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</si>
  <si>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</si>
  <si>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</si>
  <si>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</si>
  <si>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</si>
  <si>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</si>
  <si>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</si>
  <si>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</si>
  <si>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</si>
  <si>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</si>
  <si>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</si>
  <si>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</si>
  <si>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</si>
  <si>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</si>
  <si>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</si>
  <si>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</si>
  <si>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</si>
  <si>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</si>
  <si>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</si>
  <si>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</si>
  <si>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</si>
  <si>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</si>
  <si>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</si>
  <si>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</si>
  <si>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</si>
  <si>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</si>
  <si>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</si>
  <si>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</si>
  <si>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</si>
  <si>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</si>
  <si>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</si>
  <si>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</si>
  <si>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</si>
  <si>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</si>
  <si>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</si>
  <si>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</si>
  <si>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</si>
  <si>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</si>
  <si>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</si>
  <si>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</si>
  <si>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</si>
  <si>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</si>
  <si>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</si>
  <si>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</si>
  <si>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</si>
  <si>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</si>
  <si>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</si>
  <si>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</si>
  <si>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</si>
  <si>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</si>
  <si>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</si>
  <si>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</si>
  <si>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</si>
  <si>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</si>
  <si>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</si>
  <si>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</si>
  <si>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</si>
  <si>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</si>
  <si>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</si>
  <si>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</si>
  <si>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</si>
  <si>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</si>
  <si>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</si>
  <si>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</si>
  <si>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</si>
  <si>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</si>
  <si>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</si>
  <si>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</si>
  <si>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</si>
  <si>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</si>
  <si>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</si>
  <si>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</si>
  <si>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</si>
  <si>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</si>
  <si>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</si>
  <si>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</si>
  <si>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</si>
  <si>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</si>
  <si>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</si>
  <si>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</si>
  <si>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</si>
  <si>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</si>
  <si>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</si>
  <si>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</si>
  <si>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</si>
  <si>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</si>
  <si>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</si>
  <si>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</si>
  <si>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</si>
  <si>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</si>
  <si>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</si>
  <si>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</si>
  <si>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</si>
  <si>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</si>
  <si>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</si>
  <si>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</si>
  <si>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</si>
  <si>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</si>
  <si>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</si>
  <si>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</si>
  <si>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</si>
  <si>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</si>
  <si>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</si>
  <si>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</si>
  <si>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</si>
  <si>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</si>
  <si>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</si>
  <si>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</si>
  <si>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</si>
  <si>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</si>
  <si>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</si>
  <si>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</si>
  <si>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</si>
  <si>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</si>
  <si>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</si>
  <si>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</si>
  <si>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</si>
  <si>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</si>
  <si>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</si>
  <si>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</si>
  <si>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</si>
  <si>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</si>
  <si>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</si>
  <si>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</si>
  <si>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</si>
  <si>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</si>
  <si>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</si>
  <si>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</si>
  <si>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</si>
  <si>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</si>
  <si>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</si>
  <si>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</si>
  <si>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</si>
  <si>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</si>
  <si>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</si>
  <si>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</si>
  <si>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</si>
  <si>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</si>
  <si>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</si>
  <si>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</si>
  <si>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</si>
  <si>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</si>
  <si>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</si>
  <si>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</si>
  <si>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</si>
  <si>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</si>
  <si>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</si>
  <si>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</si>
  <si>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</si>
  <si>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</si>
  <si>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</si>
  <si>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</si>
  <si>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</si>
  <si>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</si>
  <si>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</si>
  <si>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</si>
  <si>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</si>
  <si>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</si>
  <si>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</si>
  <si>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</si>
  <si>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</si>
  <si>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</si>
  <si>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</si>
  <si>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</si>
  <si>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</si>
  <si>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</si>
  <si>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</si>
  <si>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</si>
  <si>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</si>
  <si>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</si>
  <si>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</si>
  <si>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</si>
  <si>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</si>
  <si>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</si>
  <si>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</si>
  <si>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</si>
  <si>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</si>
  <si>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</si>
  <si>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</si>
  <si>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</si>
  <si>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</si>
  <si>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</si>
  <si>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</si>
  <si>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</si>
  <si>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</si>
  <si>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</si>
  <si>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</si>
  <si>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</si>
  <si>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</si>
  <si>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</si>
  <si>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</si>
  <si>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</si>
  <si>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</si>
  <si>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</si>
  <si>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</si>
  <si>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</si>
  <si>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</si>
  <si>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</si>
  <si>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</si>
  <si>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</si>
  <si>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</si>
  <si>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</si>
  <si>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</si>
  <si>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</si>
  <si>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</si>
  <si>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</si>
  <si>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</si>
  <si>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</si>
  <si>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</si>
  <si>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</si>
  <si>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</si>
  <si>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</si>
  <si>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</si>
  <si>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</si>
  <si>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</si>
  <si>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</si>
  <si>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</si>
  <si>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</si>
  <si>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</si>
  <si>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</si>
  <si>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</si>
  <si>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</si>
  <si>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</si>
  <si>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</si>
  <si>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</si>
  <si>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</si>
  <si>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</si>
  <si>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</si>
  <si>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</si>
  <si>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</si>
  <si>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</si>
  <si>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</si>
  <si>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</si>
  <si>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</si>
  <si>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</si>
  <si>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</si>
  <si>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</si>
  <si>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</si>
  <si>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</si>
  <si>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</si>
  <si>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</si>
  <si>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</si>
  <si>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</si>
  <si>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</si>
  <si>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</si>
  <si>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</si>
  <si>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</si>
  <si>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</si>
  <si>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</si>
  <si>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</si>
  <si>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</si>
  <si>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</si>
  <si>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</si>
  <si>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</si>
  <si>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</si>
  <si>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</si>
  <si>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</si>
  <si>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</si>
  <si>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</si>
  <si>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</si>
  <si>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</si>
  <si>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</si>
  <si>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</si>
  <si>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</si>
  <si>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</si>
  <si>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</si>
  <si>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</si>
  <si>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</si>
  <si>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</si>
  <si>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</si>
  <si>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</si>
  <si>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</si>
  <si>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</si>
  <si>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</si>
  <si>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</si>
  <si>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</si>
  <si>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</si>
  <si>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</si>
  <si>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</si>
  <si>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</si>
  <si>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</si>
  <si>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</si>
  <si>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</si>
  <si>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</si>
  <si>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</si>
  <si>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</si>
  <si>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</si>
  <si>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</si>
  <si>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</si>
  <si>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</si>
  <si>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</si>
  <si>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</si>
  <si>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</si>
  <si>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</si>
  <si>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</si>
  <si>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</si>
  <si>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</si>
  <si>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</si>
  <si>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</si>
  <si>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</si>
  <si>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</si>
  <si>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</si>
  <si>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</si>
  <si>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</si>
  <si>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</si>
  <si>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</si>
  <si>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</si>
  <si>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</si>
  <si>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</si>
  <si>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</si>
  <si>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</si>
  <si>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</si>
  <si>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</si>
  <si>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</si>
  <si>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</si>
  <si>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</si>
  <si>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</si>
  <si>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</si>
  <si>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</si>
  <si>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</si>
  <si>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</si>
  <si>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</si>
  <si>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</si>
  <si>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</si>
  <si>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</si>
  <si>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</si>
  <si>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</si>
  <si>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</si>
  <si>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</si>
  <si>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</si>
  <si>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</si>
  <si>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</si>
  <si>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</si>
  <si>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</si>
  <si>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</si>
  <si>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</si>
  <si>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</si>
  <si>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</si>
  <si>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</si>
  <si>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</si>
  <si>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</si>
  <si>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</si>
  <si>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</si>
  <si>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</si>
  <si>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</si>
  <si>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</si>
  <si>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</si>
  <si>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</si>
  <si>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</si>
  <si>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</si>
  <si>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</si>
  <si>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</si>
  <si>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</si>
  <si>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</si>
  <si>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</si>
  <si>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</si>
  <si>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</si>
  <si>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</si>
  <si>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</si>
  <si>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</si>
  <si>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</si>
  <si>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</si>
  <si>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</si>
  <si>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</si>
  <si>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</si>
  <si>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</si>
  <si>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</si>
  <si>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</si>
  <si>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</si>
  <si>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</si>
  <si>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</si>
  <si>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</si>
  <si>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</si>
  <si>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</si>
  <si>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</si>
  <si>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</si>
  <si>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</si>
  <si>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</si>
  <si>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</si>
  <si>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</si>
  <si>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</si>
  <si>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</si>
  <si>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</si>
  <si>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</si>
  <si>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</si>
  <si>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</si>
  <si>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</si>
  <si>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</si>
  <si>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</si>
  <si>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</si>
  <si>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</si>
  <si>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</si>
  <si>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</si>
  <si>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</si>
  <si>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</si>
  <si>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</si>
  <si>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</si>
  <si>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</si>
  <si>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</si>
  <si>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</si>
  <si>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</si>
  <si>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</si>
  <si>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</si>
  <si>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</si>
  <si>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</si>
  <si>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</si>
  <si>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</si>
  <si>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</si>
  <si>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</si>
  <si>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</si>
  <si>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</si>
  <si>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</si>
  <si>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</si>
  <si>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</si>
  <si>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</si>
  <si>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</si>
  <si>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</si>
  <si>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</si>
  <si>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</si>
  <si>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</si>
  <si>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</si>
  <si>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</si>
  <si>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</si>
  <si>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</si>
  <si>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</si>
  <si>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</si>
  <si>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</si>
  <si>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</si>
  <si>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</si>
  <si>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</si>
  <si>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</si>
  <si>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</si>
  <si>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</si>
  <si>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</si>
  <si>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</si>
  <si>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</si>
  <si>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</si>
  <si>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</si>
  <si>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</si>
  <si>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</si>
  <si>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</si>
  <si>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</si>
  <si>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</si>
  <si>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</si>
  <si>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</si>
  <si>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</si>
  <si>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</si>
  <si>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</si>
  <si>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</si>
  <si>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</si>
  <si>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</si>
  <si>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</si>
  <si>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</si>
  <si>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</si>
  <si>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</si>
  <si>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</si>
  <si>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</si>
  <si>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</si>
  <si>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</si>
  <si>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</si>
  <si>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</si>
  <si>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</si>
  <si>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</si>
  <si>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</si>
  <si>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</si>
  <si>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</si>
  <si>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</si>
  <si>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</si>
  <si>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</si>
  <si>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</si>
  <si>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</si>
  <si>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</si>
  <si>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</si>
  <si>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</si>
  <si>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</si>
  <si>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</si>
  <si>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</si>
  <si>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</si>
  <si>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</si>
  <si>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</si>
  <si>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</si>
  <si>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</si>
  <si>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</si>
  <si>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</si>
  <si>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</si>
  <si>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</si>
  <si>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</si>
  <si>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</si>
  <si>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</si>
  <si>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</si>
  <si>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</si>
  <si>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</si>
  <si>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</si>
  <si>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</si>
  <si>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</si>
  <si>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</si>
  <si>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</si>
  <si>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</si>
  <si>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</si>
  <si>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</si>
  <si>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</si>
  <si>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</si>
  <si>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</si>
  <si>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</si>
  <si>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</si>
  <si>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</si>
  <si>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</si>
  <si>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</si>
  <si>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</si>
  <si>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</si>
  <si>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</si>
  <si>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</si>
  <si>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</si>
  <si>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</si>
  <si>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</si>
  <si>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</si>
  <si>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</si>
  <si>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</si>
  <si>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</si>
  <si>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</si>
  <si>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</si>
  <si>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</si>
  <si>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</si>
  <si>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</si>
  <si>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</si>
  <si>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</si>
  <si>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</si>
  <si>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</si>
  <si>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</si>
  <si>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</si>
  <si>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</si>
  <si>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</si>
  <si>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</si>
  <si>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</si>
  <si>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</si>
  <si>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</si>
  <si>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</si>
  <si>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</si>
  <si>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</si>
  <si>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</si>
  <si>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</si>
  <si>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</si>
  <si>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</si>
  <si>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</si>
  <si>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</si>
  <si>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</si>
  <si>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</si>
  <si>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</si>
  <si>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</si>
  <si>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</si>
  <si>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</si>
  <si>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</si>
  <si>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</si>
  <si>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</si>
  <si>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</si>
  <si>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</si>
  <si>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</si>
  <si>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</si>
  <si>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</si>
  <si>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</si>
  <si>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</si>
  <si>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</si>
  <si>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</si>
  <si>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</si>
  <si>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</si>
  <si>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</si>
  <si>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</si>
  <si>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</si>
  <si>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</si>
  <si>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</si>
  <si>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</si>
  <si>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</si>
  <si>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</si>
  <si>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</si>
  <si>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</si>
  <si>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</si>
  <si>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</si>
  <si>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</si>
  <si>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</si>
  <si>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</si>
  <si>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</si>
  <si>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</si>
  <si>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</si>
  <si>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</si>
  <si>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</si>
  <si>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</si>
  <si>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</si>
  <si>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</si>
  <si>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</si>
  <si>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</si>
  <si>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</si>
  <si>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</si>
  <si>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</si>
  <si>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</si>
  <si>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</si>
  <si>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</si>
  <si>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</si>
  <si>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</si>
  <si>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</si>
  <si>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</si>
  <si>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</si>
  <si>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</si>
  <si>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</si>
  <si>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</si>
  <si>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</si>
  <si>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</si>
  <si>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</si>
  <si>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</si>
  <si>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</si>
  <si>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</si>
  <si>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</si>
  <si>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</si>
  <si>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</si>
  <si>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</si>
  <si>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</si>
  <si>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</si>
  <si>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</si>
  <si>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</si>
  <si>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</si>
  <si>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</si>
  <si>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</si>
  <si>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</si>
  <si>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</si>
  <si>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</si>
  <si>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</si>
  <si>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</si>
  <si>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</si>
  <si>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</si>
  <si>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</si>
  <si>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</si>
  <si>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</si>
  <si>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</si>
  <si>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</si>
  <si>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</si>
  <si>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</si>
  <si>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</si>
  <si>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</si>
  <si>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</si>
  <si>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</si>
  <si>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</si>
  <si>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</si>
  <si>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</si>
  <si>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</si>
  <si>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</si>
  <si>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</si>
  <si>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</si>
  <si>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</si>
  <si>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</si>
  <si>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</si>
  <si>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</si>
  <si>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</si>
  <si>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</si>
  <si>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</si>
  <si>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</si>
  <si>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</si>
  <si>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</si>
  <si>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</si>
  <si>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</si>
  <si>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</si>
  <si>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</si>
  <si>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</si>
  <si>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</si>
  <si>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</si>
  <si>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</si>
  <si>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</si>
  <si>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</si>
  <si>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</si>
  <si>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</si>
  <si>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</si>
  <si>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</si>
  <si>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</si>
  <si>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</si>
  <si>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</si>
  <si>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</si>
  <si>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</si>
  <si>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</si>
  <si>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</si>
  <si>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</si>
  <si>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</si>
  <si>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</si>
  <si>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</si>
  <si>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</si>
  <si>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</si>
  <si>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</si>
  <si>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</si>
  <si>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</si>
  <si>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</si>
  <si>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</si>
  <si>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</si>
  <si>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</si>
  <si>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</si>
  <si>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</si>
  <si>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</si>
  <si>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</si>
  <si>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</si>
  <si>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</si>
  <si>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</si>
  <si>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</si>
  <si>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</si>
  <si>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</si>
  <si>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</si>
  <si>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</si>
  <si>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</si>
  <si>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</si>
  <si>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</si>
  <si>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</si>
  <si>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</si>
  <si>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</si>
  <si>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</si>
  <si>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</si>
  <si>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</si>
  <si>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</si>
  <si>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</si>
  <si>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</si>
  <si>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</si>
  <si>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</si>
  <si>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</si>
  <si>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</si>
  <si>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</si>
  <si>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</si>
  <si>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</si>
  <si>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</si>
  <si>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</si>
  <si>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</si>
  <si>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</si>
  <si>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</si>
  <si>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</si>
  <si>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</si>
  <si>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</si>
  <si>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</si>
  <si>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</si>
  <si>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</si>
  <si>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</si>
  <si>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</si>
  <si>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</si>
  <si>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</si>
  <si>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</si>
  <si>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</si>
  <si>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</si>
  <si>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</si>
  <si>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</si>
  <si>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</si>
  <si>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</si>
  <si>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</si>
  <si>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</si>
  <si>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</si>
  <si>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</si>
  <si>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</si>
  <si>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</si>
  <si>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</si>
  <si>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</si>
  <si>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</si>
  <si>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</si>
  <si>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</si>
  <si>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</si>
  <si>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</si>
  <si>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</si>
  <si>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</si>
  <si>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</si>
  <si>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</si>
  <si>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</si>
  <si>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</si>
  <si>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</si>
  <si>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</si>
  <si>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</si>
  <si>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</si>
  <si>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</si>
  <si>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</si>
  <si>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</si>
  <si>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</si>
  <si>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</si>
  <si>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</si>
  <si>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</si>
  <si>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</si>
  <si>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</si>
  <si>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</si>
  <si>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</si>
  <si>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</si>
  <si>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</si>
  <si>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</si>
  <si>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</si>
  <si>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</si>
  <si>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</si>
  <si>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</si>
  <si>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</si>
  <si>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</si>
  <si>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</si>
  <si>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</si>
  <si>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</si>
  <si>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</si>
  <si>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</si>
  <si>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</si>
  <si>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</si>
  <si>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</si>
  <si>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</si>
  <si>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</si>
  <si>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</si>
  <si>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</si>
  <si>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</si>
  <si>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</si>
  <si>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</si>
  <si>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</si>
  <si>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</si>
  <si>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</si>
  <si>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</si>
  <si>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</si>
  <si>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</si>
  <si>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</si>
  <si>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</si>
  <si>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</si>
  <si>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</si>
  <si>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</si>
  <si>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</si>
  <si>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</si>
  <si>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</si>
  <si>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</si>
  <si>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</si>
  <si>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</si>
  <si>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</si>
  <si>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</si>
  <si>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</si>
  <si>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</si>
  <si>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</si>
  <si>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</si>
  <si>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</si>
  <si>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</si>
  <si>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</si>
  <si>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</si>
  <si>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</si>
  <si>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</si>
  <si>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</si>
  <si>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</si>
  <si>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</si>
  <si>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</si>
  <si>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</si>
  <si>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</si>
  <si>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</si>
  <si>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</si>
  <si>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</si>
  <si>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</si>
  <si>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</si>
  <si>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</si>
  <si>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</si>
  <si>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</si>
  <si>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</si>
  <si>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</si>
  <si>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</si>
  <si>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</si>
  <si>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</si>
  <si>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</si>
  <si>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</si>
  <si>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</si>
  <si>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</si>
  <si>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</si>
  <si>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</si>
  <si>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</si>
  <si>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</si>
  <si>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</si>
  <si>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</si>
  <si>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</si>
  <si>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</si>
  <si>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</si>
  <si>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</si>
  <si>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</si>
  <si>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</si>
  <si>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</si>
  <si>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</si>
  <si>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</si>
  <si>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</si>
  <si>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</si>
  <si>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</si>
  <si>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</si>
  <si>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</si>
  <si>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</si>
  <si>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</si>
  <si>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</si>
  <si>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</si>
  <si>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</si>
  <si>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</si>
  <si>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</si>
  <si>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</si>
  <si>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</si>
  <si>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</si>
  <si>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</si>
  <si>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</si>
  <si>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</si>
  <si>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</si>
  <si>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</si>
  <si>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</si>
  <si>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</si>
  <si>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</si>
  <si>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</si>
  <si>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</si>
  <si>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</si>
  <si>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</si>
  <si>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</si>
  <si>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</si>
  <si>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</si>
  <si>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</si>
  <si>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</si>
  <si>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</si>
  <si>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</si>
  <si>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</si>
  <si>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</si>
  <si>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</si>
  <si>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</si>
  <si>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</si>
  <si>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</si>
  <si>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</si>
  <si>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</si>
  <si>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</si>
  <si>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</si>
  <si>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</si>
  <si>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</si>
  <si>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</si>
  <si>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</si>
  <si>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</si>
  <si>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</si>
  <si>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</si>
  <si>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</si>
  <si>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</si>
  <si>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</si>
  <si>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</si>
  <si>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</si>
  <si>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</si>
  <si>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</si>
  <si>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</si>
  <si>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</si>
  <si>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</si>
  <si>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</si>
  <si>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</si>
  <si>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</si>
  <si>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</si>
  <si>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</si>
  <si>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</si>
  <si>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</si>
  <si>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</si>
  <si>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</si>
  <si>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</si>
  <si>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</si>
  <si>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</si>
  <si>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</si>
  <si>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</si>
  <si>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</si>
  <si>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</si>
  <si>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</si>
  <si>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</si>
  <si>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</si>
  <si>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</si>
  <si>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</si>
  <si>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</si>
  <si>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</si>
  <si>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</si>
  <si>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</si>
  <si>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</si>
  <si>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</si>
  <si>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</si>
  <si>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</si>
  <si>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</si>
  <si>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</si>
  <si>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</si>
  <si>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</si>
  <si>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</si>
  <si>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</si>
  <si>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</si>
  <si>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</si>
  <si>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</si>
  <si>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</si>
  <si>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</si>
  <si>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</si>
  <si>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</si>
  <si>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</si>
  <si>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</si>
  <si>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</si>
  <si>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</si>
  <si>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</si>
  <si>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</si>
  <si>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</si>
  <si>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</si>
  <si>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</si>
  <si>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</si>
  <si>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</si>
  <si>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</si>
  <si>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</si>
  <si>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</si>
  <si>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</si>
  <si>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</si>
  <si>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</si>
  <si>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</si>
  <si>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</si>
  <si>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</si>
  <si>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</si>
  <si>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</si>
  <si>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</si>
  <si>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</si>
  <si>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</si>
  <si>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</si>
  <si>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</si>
  <si>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</si>
  <si>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</si>
  <si>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</si>
  <si>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</si>
  <si>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</si>
  <si>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</si>
  <si>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</si>
  <si>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</si>
  <si>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</si>
  <si>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</si>
  <si>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</si>
  <si>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</si>
  <si>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</si>
  <si>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</si>
  <si>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</si>
  <si>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</si>
  <si>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</si>
  <si>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</si>
  <si>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</si>
  <si>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</si>
  <si>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</si>
  <si>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</si>
  <si>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</si>
  <si>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</si>
  <si>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</si>
  <si>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</si>
  <si>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</si>
  <si>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</si>
  <si>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</si>
  <si>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</si>
  <si>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</si>
  <si>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</si>
  <si>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</si>
  <si>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</si>
  <si>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</si>
  <si>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</si>
  <si>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</si>
  <si>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</si>
  <si>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</si>
  <si>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</si>
  <si>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</si>
  <si>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</si>
  <si>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</si>
  <si>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</si>
  <si>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</si>
  <si>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</si>
  <si>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</si>
  <si>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</si>
  <si>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</si>
  <si>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</si>
  <si>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</si>
  <si>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</si>
  <si>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</si>
  <si>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</si>
  <si>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</si>
  <si>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</si>
  <si>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</si>
  <si>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</si>
  <si>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</si>
  <si>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</si>
  <si>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</si>
  <si>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</si>
  <si>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</si>
  <si>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</si>
  <si>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</si>
  <si>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</si>
  <si>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</si>
  <si>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</si>
  <si>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</si>
  <si>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</si>
  <si>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</si>
  <si>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</si>
  <si>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</si>
  <si>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</si>
  <si>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</si>
  <si>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</si>
  <si>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</si>
  <si>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</si>
  <si>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</si>
  <si>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</si>
  <si>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</si>
  <si>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</si>
  <si>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</si>
  <si>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</si>
  <si>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</si>
  <si>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</si>
  <si>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</si>
  <si>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</si>
  <si>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</si>
  <si>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</si>
  <si>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</si>
  <si>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</si>
  <si>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</si>
  <si>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</si>
  <si>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</si>
  <si>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</si>
  <si>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</si>
  <si>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</si>
  <si>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</si>
  <si>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</si>
  <si>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</si>
  <si>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</si>
  <si>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</si>
  <si>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</si>
  <si>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</si>
  <si>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</si>
  <si>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</si>
  <si>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</si>
  <si>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</si>
  <si>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</si>
  <si>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</si>
  <si>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</si>
  <si>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</si>
  <si>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</si>
  <si>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</si>
  <si>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</si>
  <si>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</si>
  <si>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</si>
  <si>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</si>
  <si>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</si>
  <si>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</si>
  <si>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</si>
  <si>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</si>
  <si>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</si>
  <si>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</si>
  <si>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</si>
  <si>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</si>
  <si>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</si>
  <si>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</si>
  <si>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</si>
  <si>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</si>
  <si>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</si>
  <si>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</si>
  <si>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</si>
  <si>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</si>
  <si>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</si>
  <si>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</si>
  <si>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</si>
  <si>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</si>
  <si>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</si>
  <si>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</si>
  <si>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</si>
  <si>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</si>
  <si>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</si>
  <si>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</si>
  <si>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</si>
  <si>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</si>
  <si>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</si>
  <si>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</si>
  <si>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</si>
  <si>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</si>
  <si>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</si>
  <si>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</si>
  <si>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</si>
  <si>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</si>
  <si>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</si>
  <si>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</si>
  <si>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</si>
  <si>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</si>
  <si>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</si>
  <si>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</si>
  <si>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</si>
  <si>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</si>
  <si>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</si>
  <si>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</si>
  <si>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</si>
  <si>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</si>
  <si>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</si>
  <si>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</si>
  <si>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</si>
  <si>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</si>
  <si>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</si>
  <si>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</si>
  <si>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</si>
  <si>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</si>
  <si>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</si>
  <si>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</si>
  <si>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</si>
  <si>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</si>
  <si>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</si>
  <si>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</si>
  <si>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</si>
  <si>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</si>
  <si>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</si>
  <si>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</si>
  <si>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</si>
  <si>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</si>
  <si>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</si>
  <si>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</si>
  <si>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</si>
  <si>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</si>
  <si>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</si>
  <si>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</si>
  <si>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</si>
  <si>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</si>
  <si>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</si>
  <si>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</si>
  <si>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</si>
  <si>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</si>
  <si>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</si>
  <si>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</si>
  <si>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</si>
  <si>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</si>
  <si>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</si>
  <si>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</si>
  <si>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</si>
  <si>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</si>
  <si>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</si>
  <si>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</si>
  <si>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</si>
  <si>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</si>
  <si>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</si>
  <si>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</si>
  <si>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</si>
  <si>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</si>
  <si>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</si>
  <si>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</si>
  <si>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</si>
  <si>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</si>
  <si>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</si>
  <si>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</si>
  <si>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</si>
  <si>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</si>
  <si>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</si>
  <si>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</si>
  <si>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</si>
  <si>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</si>
  <si>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</si>
  <si>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</si>
  <si>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</si>
  <si>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</si>
  <si>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</si>
  <si>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</si>
  <si>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</si>
  <si>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</si>
  <si>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</si>
  <si>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</si>
  <si>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</si>
  <si>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</si>
  <si>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</si>
  <si>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</si>
  <si>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</si>
  <si>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</si>
  <si>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</si>
  <si>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</si>
  <si>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</si>
  <si>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</si>
  <si>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</si>
  <si>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</si>
  <si>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</si>
  <si>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</si>
  <si>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</si>
  <si>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</si>
  <si>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</si>
  <si>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</si>
  <si>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</si>
  <si>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</si>
  <si>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</si>
  <si>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</si>
  <si>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</si>
  <si>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</si>
  <si>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</si>
  <si>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</si>
  <si>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</si>
  <si>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</si>
  <si>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</si>
  <si>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</si>
  <si>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</si>
  <si>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</si>
  <si>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</si>
  <si>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</si>
  <si>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</si>
  <si>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</si>
  <si>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</si>
  <si>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</si>
  <si>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</si>
  <si>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</si>
  <si>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</si>
  <si>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</si>
  <si>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</si>
  <si>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</si>
  <si>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</si>
  <si>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</si>
  <si>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</si>
  <si>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</si>
  <si>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</si>
  <si>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</si>
  <si>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</si>
  <si>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</si>
  <si>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</si>
  <si>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</si>
  <si>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</si>
  <si>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</si>
  <si>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</si>
  <si>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</si>
  <si>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</si>
  <si>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</si>
  <si>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</si>
  <si>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</si>
  <si>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</si>
  <si>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</si>
  <si>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</si>
  <si>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</si>
  <si>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</si>
  <si>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</si>
  <si>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</si>
  <si>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</si>
  <si>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</si>
  <si>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</si>
  <si>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</si>
  <si>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</si>
  <si>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</si>
  <si>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</si>
  <si>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</si>
  <si>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</si>
  <si>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</si>
  <si>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</si>
  <si>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</si>
  <si>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</si>
  <si>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</si>
  <si>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</si>
  <si>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</si>
  <si>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</si>
  <si>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</si>
  <si>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</si>
  <si>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</si>
  <si>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</si>
  <si>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</si>
  <si>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</si>
  <si>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</si>
  <si>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</si>
  <si>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</si>
  <si>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</si>
  <si>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</si>
  <si>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</si>
  <si>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</si>
  <si>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</si>
  <si>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</si>
  <si>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</si>
  <si>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</si>
  <si>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</si>
  <si>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</si>
  <si>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</si>
  <si>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</si>
  <si>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</si>
  <si>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</si>
  <si>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</si>
  <si>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</si>
  <si>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</si>
  <si>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</si>
  <si>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</si>
  <si>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</si>
  <si>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</si>
  <si>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</si>
  <si>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</si>
  <si>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</si>
  <si>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</si>
  <si>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</si>
  <si>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</si>
  <si>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</si>
  <si>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</si>
  <si>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</si>
  <si>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</si>
  <si>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</si>
  <si>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</si>
  <si>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</si>
  <si>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</si>
  <si>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</si>
  <si>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</si>
  <si>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</si>
  <si>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</si>
  <si>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</si>
  <si>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</si>
  <si>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</si>
  <si>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</si>
  <si>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</si>
  <si>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</si>
  <si>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</si>
  <si>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</si>
  <si>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</si>
  <si>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</si>
  <si>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</si>
  <si>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</si>
  <si>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</si>
  <si>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</si>
  <si>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</si>
  <si>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</si>
  <si>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</si>
  <si>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</si>
  <si>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</si>
  <si>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</si>
  <si>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</si>
  <si>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</si>
  <si>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</si>
  <si>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</si>
  <si>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</si>
  <si>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</si>
  <si>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</si>
  <si>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</si>
  <si>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</si>
  <si>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</si>
  <si>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</si>
  <si>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</si>
  <si>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</si>
  <si>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</si>
  <si>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</si>
  <si>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</si>
  <si>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</si>
  <si>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</si>
  <si>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</si>
  <si>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</si>
  <si>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</si>
  <si>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</si>
  <si>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</si>
  <si>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</si>
  <si>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</si>
  <si>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</si>
  <si>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</si>
  <si>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</si>
  <si>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</si>
  <si>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</si>
  <si>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</si>
  <si>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</si>
  <si>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</si>
  <si>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</si>
  <si>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</si>
  <si>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</si>
  <si>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</si>
  <si>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</si>
  <si>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</si>
  <si>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</si>
  <si>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</si>
  <si>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</si>
  <si>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</si>
  <si>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</si>
  <si>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</si>
  <si>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</si>
  <si>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</si>
  <si>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</si>
  <si>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</si>
  <si>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</si>
  <si>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</si>
  <si>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</si>
  <si>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</si>
  <si>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</si>
  <si>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</si>
  <si>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</si>
  <si>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</si>
  <si>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</si>
  <si>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</si>
  <si>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</si>
  <si>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</si>
  <si>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</si>
  <si>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</si>
  <si>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</si>
  <si>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</si>
  <si>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</si>
  <si>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</si>
  <si>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</si>
  <si>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</si>
  <si>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</si>
  <si>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</si>
  <si>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</si>
  <si>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</si>
  <si>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</si>
  <si>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</si>
  <si>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</si>
  <si>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</si>
  <si>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</si>
  <si>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</si>
  <si>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</si>
  <si>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</si>
  <si>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</si>
  <si>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</si>
  <si>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</si>
  <si>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</si>
  <si>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</si>
  <si>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</si>
  <si>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</si>
  <si>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</si>
  <si>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</si>
  <si>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</si>
  <si>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</si>
  <si>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</si>
  <si>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</si>
  <si>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</si>
  <si>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</si>
  <si>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</si>
  <si>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</si>
  <si>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</si>
  <si>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</si>
  <si>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</si>
  <si>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</si>
  <si>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</si>
  <si>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</si>
  <si>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</si>
  <si>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</si>
  <si>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</si>
  <si>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</si>
  <si>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</si>
  <si>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</si>
  <si>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</si>
  <si>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</si>
  <si>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</si>
  <si>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</si>
  <si>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</si>
  <si>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</si>
  <si>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</si>
  <si>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</si>
  <si>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</si>
  <si>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</si>
  <si>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</si>
  <si>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</si>
  <si>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</si>
  <si>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</si>
  <si>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</si>
  <si>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</si>
  <si>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</si>
  <si>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</si>
  <si>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</si>
  <si>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</si>
  <si>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</si>
  <si>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</si>
  <si>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</si>
  <si>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</si>
  <si>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</si>
  <si>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</si>
  <si>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</si>
  <si>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</si>
  <si>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</si>
  <si>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</si>
  <si>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</si>
  <si>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</si>
  <si>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</si>
  <si>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</si>
  <si>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</si>
  <si>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</si>
  <si>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</si>
  <si>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</si>
  <si>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</si>
  <si>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</si>
  <si>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</si>
  <si>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</si>
  <si>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</si>
  <si>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</si>
  <si>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</si>
  <si>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</si>
  <si>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</si>
  <si>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</si>
  <si>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</si>
  <si>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</si>
  <si>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</si>
  <si>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</si>
  <si>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</si>
  <si>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</si>
  <si>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</si>
  <si>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</si>
  <si>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</si>
  <si>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</si>
  <si>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</si>
  <si>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</si>
  <si>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</si>
  <si>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</si>
  <si>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</si>
  <si>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</si>
  <si>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</si>
  <si>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</si>
  <si>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</si>
  <si>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</si>
  <si>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</si>
  <si>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</si>
  <si>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</si>
  <si>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</si>
  <si>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</si>
  <si>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</si>
  <si>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</si>
  <si>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</si>
  <si>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</si>
  <si>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</si>
  <si>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</si>
  <si>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</si>
  <si>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</si>
  <si>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</si>
  <si>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</si>
  <si>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</si>
  <si>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</si>
  <si>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</si>
  <si>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</si>
  <si>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</si>
  <si>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</si>
  <si>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</si>
  <si>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</si>
  <si>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</si>
  <si>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</si>
  <si>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</si>
  <si>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</si>
  <si>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</si>
  <si>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</si>
  <si>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</si>
  <si>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</si>
  <si>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</si>
  <si>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</si>
  <si>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</si>
  <si>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</si>
  <si>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</si>
  <si>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</si>
  <si>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</si>
  <si>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</si>
  <si>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</si>
  <si>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</si>
  <si>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</si>
  <si>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</si>
  <si>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</si>
  <si>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</si>
  <si>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</si>
  <si>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</si>
  <si>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</si>
  <si>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</si>
  <si>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</si>
  <si>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</si>
  <si>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</si>
  <si>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</si>
  <si>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</si>
  <si>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</si>
  <si>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</si>
  <si>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</si>
  <si>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</si>
  <si>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</si>
  <si>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</si>
  <si>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</si>
  <si>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</si>
  <si>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</si>
  <si>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</si>
  <si>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</si>
  <si>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</si>
  <si>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</si>
  <si>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</si>
  <si>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</si>
  <si>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</si>
  <si>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</si>
  <si>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</si>
  <si>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</si>
  <si>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</si>
  <si>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</si>
  <si>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</si>
  <si>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</si>
  <si>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</si>
  <si>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</si>
  <si>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</si>
  <si>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</si>
  <si>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</si>
  <si>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</si>
  <si>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</si>
  <si>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</si>
  <si>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</si>
  <si>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</si>
  <si>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</si>
  <si>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</si>
  <si>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</si>
  <si>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</si>
  <si>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</si>
  <si>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</si>
  <si>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</si>
  <si>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</si>
  <si>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</si>
  <si>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</si>
  <si>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</si>
  <si>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</si>
  <si>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</si>
  <si>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</si>
  <si>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</si>
  <si>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</si>
  <si>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</si>
  <si>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</si>
  <si>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</si>
  <si>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</si>
  <si>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</si>
  <si>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</si>
  <si>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</si>
  <si>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</si>
  <si>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</si>
  <si>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</si>
  <si>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</si>
  <si>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</si>
  <si>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</si>
  <si>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</si>
  <si>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</si>
  <si>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</si>
  <si>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</si>
  <si>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</si>
  <si>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</si>
  <si>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</si>
  <si>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</si>
  <si>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</si>
  <si>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</si>
  <si>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</si>
  <si>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</si>
  <si>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</si>
  <si>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</si>
  <si>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</si>
  <si>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</si>
  <si>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</si>
  <si>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</si>
  <si>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</si>
  <si>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</si>
  <si>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</si>
  <si>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</si>
  <si>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</si>
  <si>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</si>
  <si>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</si>
  <si>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</si>
  <si>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</si>
  <si>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</si>
  <si>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</si>
  <si>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</si>
  <si>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</si>
  <si>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</si>
  <si>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</si>
  <si>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</si>
  <si>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</si>
  <si>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</si>
  <si>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</si>
  <si>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</si>
  <si>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</si>
  <si>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</si>
  <si>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</si>
  <si>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</si>
  <si>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</si>
  <si>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</si>
  <si>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</si>
  <si>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</si>
  <si>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</si>
  <si>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</si>
  <si>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</si>
  <si>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</si>
  <si>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</si>
  <si>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</si>
  <si>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</si>
  <si>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</si>
  <si>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</si>
  <si>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</si>
  <si>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</si>
  <si>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</si>
  <si>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</si>
  <si>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</si>
  <si>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</si>
  <si>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</si>
  <si>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</si>
  <si>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</si>
  <si>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</si>
  <si>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</si>
  <si>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</si>
  <si>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</si>
  <si>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</si>
  <si>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</si>
  <si>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</si>
  <si>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</si>
  <si>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</si>
  <si>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</si>
  <si>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</si>
  <si>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</si>
  <si>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</si>
  <si>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</si>
  <si>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</si>
  <si>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</si>
  <si>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</si>
  <si>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</si>
  <si>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</si>
  <si>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</si>
  <si>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</si>
  <si>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</si>
  <si>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</si>
  <si>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</si>
  <si>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</si>
  <si>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</si>
  <si>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</si>
  <si>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</si>
  <si>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</si>
  <si>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</si>
  <si>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</si>
  <si>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</si>
  <si>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</si>
  <si>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</si>
  <si>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</si>
  <si>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</si>
  <si>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</si>
  <si>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</si>
  <si>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</si>
  <si>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</si>
  <si>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</si>
  <si>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</si>
  <si>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</si>
  <si>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</si>
  <si>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</si>
  <si>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</si>
  <si>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</si>
  <si>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</si>
  <si>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</si>
  <si>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</si>
  <si>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</si>
  <si>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</si>
  <si>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</si>
  <si>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</si>
  <si>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</si>
  <si>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</si>
  <si>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</si>
  <si>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</si>
  <si>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</si>
  <si>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</si>
  <si>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</si>
  <si>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</si>
  <si>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</si>
  <si>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</si>
  <si>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</si>
  <si>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</si>
  <si>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</si>
  <si>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</si>
  <si>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</si>
  <si>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</si>
  <si>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</si>
  <si>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</si>
  <si>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</si>
  <si>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</si>
  <si>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</si>
  <si>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</si>
  <si>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</si>
  <si>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</si>
  <si>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</si>
  <si>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</si>
  <si>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</si>
  <si>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</si>
  <si>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</si>
  <si>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</si>
  <si>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</si>
  <si>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</si>
  <si>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</si>
  <si>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</si>
  <si>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</si>
  <si>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</si>
  <si>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</si>
  <si>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</si>
  <si>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</si>
  <si>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</si>
  <si>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</si>
  <si>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</si>
  <si>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</si>
  <si>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</si>
  <si>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</si>
  <si>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</si>
  <si>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</si>
  <si>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</si>
  <si>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</si>
  <si>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</si>
  <si>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</si>
  <si>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</si>
  <si>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</si>
  <si>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</si>
  <si>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</si>
  <si>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</si>
  <si>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</si>
  <si>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</si>
  <si>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</si>
  <si>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</si>
  <si>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</si>
  <si>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</si>
  <si>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</si>
  <si>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</si>
  <si>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</si>
  <si>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</si>
  <si>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</si>
  <si>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</si>
  <si>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</si>
  <si>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</si>
  <si>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</si>
  <si>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</si>
  <si>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</si>
  <si>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</si>
  <si>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</si>
  <si>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</si>
  <si>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</si>
  <si>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</si>
  <si>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</si>
  <si>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</si>
  <si>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</si>
  <si>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</si>
  <si>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</si>
  <si>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</si>
  <si>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</si>
  <si>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</si>
  <si>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</si>
  <si>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</si>
  <si>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</si>
  <si>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</si>
  <si>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</si>
  <si>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</si>
  <si>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</si>
  <si>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</si>
  <si>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</si>
  <si>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</si>
  <si>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</si>
  <si>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</si>
  <si>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</si>
  <si>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</si>
  <si>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</si>
  <si>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</si>
  <si>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</si>
  <si>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</si>
  <si>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</si>
  <si>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</si>
  <si>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</si>
  <si>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</si>
  <si>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</si>
  <si>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</si>
  <si>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</si>
  <si>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</si>
  <si>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</si>
  <si>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</si>
  <si>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</si>
  <si>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</si>
  <si>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</si>
  <si>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</si>
  <si>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</si>
  <si>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</si>
  <si>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</si>
  <si>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</si>
  <si>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</si>
  <si>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</si>
  <si>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</si>
  <si>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</si>
  <si>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</si>
  <si>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</si>
  <si>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</si>
  <si>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</si>
  <si>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</si>
  <si>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</si>
  <si>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</si>
  <si>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</si>
  <si>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</si>
  <si>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</si>
  <si>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</si>
  <si>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</si>
  <si>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</si>
  <si>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</si>
  <si>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</si>
  <si>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</si>
  <si>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</si>
  <si>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</si>
  <si>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</si>
  <si>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</si>
  <si>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</si>
  <si>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</si>
  <si>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</si>
  <si>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</si>
  <si>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</si>
  <si>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</si>
  <si>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</si>
  <si>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</si>
  <si>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</si>
  <si>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</si>
  <si>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</si>
  <si>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</si>
  <si>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</si>
  <si>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</si>
  <si>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</si>
  <si>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</si>
  <si>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</si>
  <si>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</si>
  <si>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</si>
  <si>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</si>
  <si>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</si>
  <si>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</si>
  <si>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</si>
  <si>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</si>
  <si>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</si>
  <si>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</si>
  <si>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</si>
  <si>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</si>
  <si>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</si>
  <si>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</si>
  <si>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</si>
  <si>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</si>
  <si>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</si>
  <si>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</si>
  <si>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</si>
  <si>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</si>
  <si>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</si>
  <si>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</si>
  <si>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</si>
  <si>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</si>
  <si>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</si>
  <si>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</si>
  <si>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</si>
  <si>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</si>
  <si>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</si>
  <si>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</si>
  <si>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</si>
  <si>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</si>
  <si>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</si>
  <si>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</si>
  <si>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</si>
  <si>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</si>
  <si>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</si>
  <si>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</si>
  <si>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</si>
  <si>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</si>
  <si>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</si>
  <si>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</si>
  <si>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</si>
  <si>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</si>
  <si>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</si>
  <si>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</si>
  <si>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</si>
  <si>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</si>
  <si>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</si>
  <si>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</si>
  <si>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</si>
  <si>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</si>
  <si>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</si>
  <si>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</si>
  <si>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</si>
  <si>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</si>
  <si>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</si>
  <si>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</si>
  <si>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</si>
  <si>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</si>
  <si>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</si>
  <si>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</si>
  <si>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</si>
  <si>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</si>
  <si>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</si>
  <si>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</si>
  <si>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</si>
  <si>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</si>
  <si>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</si>
  <si>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</si>
  <si>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</si>
  <si>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</si>
  <si>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</si>
  <si>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</si>
  <si>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</si>
  <si>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</si>
  <si>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</si>
  <si>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</si>
  <si>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</si>
  <si>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</si>
  <si>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</si>
  <si>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</si>
  <si>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</si>
  <si>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</si>
  <si>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</si>
  <si>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</si>
  <si>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</si>
  <si>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</si>
  <si>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</si>
  <si>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</si>
  <si>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</si>
  <si>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</si>
  <si>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</si>
  <si>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</si>
  <si>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</si>
  <si>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</si>
  <si>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</si>
  <si>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</si>
  <si>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</si>
  <si>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</si>
  <si>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</si>
  <si>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</si>
  <si>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</si>
  <si>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</si>
  <si>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</si>
  <si>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</si>
  <si>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</si>
  <si>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</si>
  <si>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</si>
  <si>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</si>
  <si>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</si>
  <si>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</si>
  <si>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</si>
  <si>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</si>
  <si>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</si>
  <si>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</si>
  <si>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</si>
  <si>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</si>
  <si>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</si>
  <si>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</si>
  <si>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</si>
  <si>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</si>
  <si>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</si>
  <si>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</si>
  <si>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</si>
  <si>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</si>
  <si>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</si>
  <si>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</si>
  <si>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</si>
  <si>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</si>
  <si>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</si>
  <si>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</si>
  <si>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</si>
  <si>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</si>
  <si>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</si>
  <si>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</si>
  <si>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</si>
  <si>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</si>
  <si>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</si>
  <si>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</si>
  <si>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</si>
  <si>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</si>
  <si>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</si>
  <si>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</si>
  <si>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</si>
  <si>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</si>
  <si>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</si>
  <si>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</si>
  <si>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</si>
  <si>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</si>
  <si>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</si>
  <si>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</si>
  <si>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</si>
  <si>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</si>
  <si>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</si>
  <si>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</si>
  <si>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</si>
  <si>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</si>
  <si>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</si>
  <si>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</si>
  <si>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</si>
  <si>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</si>
  <si>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</si>
  <si>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</si>
  <si>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</si>
  <si>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</si>
  <si>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</si>
  <si>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</si>
  <si>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</si>
  <si>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</si>
  <si>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</si>
  <si>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</si>
  <si>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</si>
  <si>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</si>
  <si>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</si>
  <si>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</si>
  <si>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</si>
  <si>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</si>
  <si>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</si>
  <si>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</si>
  <si>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</si>
  <si>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</si>
  <si>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</si>
  <si>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</si>
  <si>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</si>
  <si>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</si>
  <si>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</si>
  <si>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</si>
  <si>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</si>
  <si>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</si>
  <si>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</si>
  <si>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</si>
  <si>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</si>
  <si>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</si>
  <si>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</si>
  <si>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</si>
  <si>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</si>
  <si>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</si>
  <si>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</si>
  <si>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</si>
  <si>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</si>
  <si>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</si>
  <si>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</si>
  <si>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</si>
  <si>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</si>
  <si>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</si>
  <si>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</si>
  <si>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</si>
  <si>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</si>
  <si>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</si>
  <si>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</si>
  <si>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</si>
  <si>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</si>
  <si>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</si>
  <si>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</si>
  <si>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</si>
  <si>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</si>
  <si>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</si>
  <si>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</si>
  <si>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</si>
  <si>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</si>
  <si>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</si>
  <si>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</si>
  <si>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</si>
  <si>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</si>
  <si>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</si>
  <si>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</si>
  <si>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</si>
  <si>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</si>
  <si>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</si>
  <si>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</si>
  <si>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</si>
  <si>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</si>
  <si>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</si>
  <si>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</si>
  <si>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</si>
  <si>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</si>
  <si>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</si>
  <si>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</si>
  <si>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</si>
  <si>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</si>
  <si>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</si>
  <si>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</si>
  <si>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</si>
  <si>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</si>
  <si>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</si>
  <si>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</si>
  <si>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</si>
  <si>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</si>
  <si>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</si>
  <si>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</si>
  <si>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</si>
  <si>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</si>
  <si>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</si>
  <si>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</si>
  <si>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</si>
  <si>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</si>
  <si>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</si>
  <si>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</si>
  <si>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</si>
  <si>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</si>
  <si>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</si>
  <si>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</si>
  <si>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</si>
  <si>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</si>
  <si>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</si>
  <si>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</si>
  <si>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</si>
  <si>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</si>
  <si>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</si>
  <si>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</si>
  <si>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</si>
  <si>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</si>
  <si>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</si>
  <si>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</si>
  <si>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</si>
  <si>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</si>
  <si>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</si>
  <si>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</si>
  <si>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</si>
  <si>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</si>
  <si>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</si>
  <si>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</si>
  <si>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</si>
  <si>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</si>
  <si>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</si>
  <si>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</si>
  <si>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</si>
  <si>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</si>
  <si>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</si>
  <si>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</si>
  <si>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</si>
  <si>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</si>
  <si>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</si>
  <si>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</si>
  <si>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</si>
  <si>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</si>
  <si>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</si>
  <si>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</si>
  <si>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</si>
  <si>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</si>
  <si>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</si>
  <si>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</si>
  <si>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</si>
  <si>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</si>
  <si>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</si>
  <si>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</si>
  <si>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</si>
  <si>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</si>
  <si>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</si>
  <si>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</si>
  <si>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</si>
  <si>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</si>
  <si>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</si>
  <si>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</si>
  <si>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</si>
  <si>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</si>
  <si>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</si>
  <si>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</si>
  <si>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</si>
  <si>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</si>
  <si>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</si>
  <si>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</si>
  <si>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</si>
  <si>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</si>
  <si>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</si>
  <si>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</si>
  <si>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</si>
  <si>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</si>
  <si>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</si>
  <si>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</si>
  <si>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</si>
  <si>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</si>
  <si>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</si>
  <si>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</si>
  <si>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</si>
  <si>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</si>
  <si>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</si>
  <si>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</si>
  <si>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</si>
  <si>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</si>
  <si>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</si>
  <si>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</si>
  <si>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</si>
  <si>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</si>
  <si>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</si>
  <si>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</si>
  <si>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</si>
  <si>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</si>
  <si>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</si>
  <si>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</si>
  <si>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</si>
  <si>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</si>
  <si>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</si>
  <si>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</si>
  <si>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</si>
  <si>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</si>
  <si>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</si>
  <si>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</si>
  <si>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</si>
  <si>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</si>
  <si>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</si>
  <si>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</si>
  <si>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</si>
  <si>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</si>
  <si>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</si>
  <si>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</si>
  <si>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</si>
  <si>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</si>
  <si>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</si>
  <si>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</si>
  <si>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</si>
  <si>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</si>
  <si>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</si>
  <si>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</si>
  <si>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</si>
  <si>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</si>
  <si>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</si>
  <si>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</si>
  <si>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</si>
  <si>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</si>
  <si>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</si>
  <si>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</si>
  <si>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</si>
  <si>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</si>
  <si>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</si>
  <si>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</si>
  <si>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</si>
  <si>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</si>
  <si>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</si>
  <si>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</si>
  <si>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</si>
  <si>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</si>
  <si>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</si>
  <si>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</si>
  <si>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</si>
  <si>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</si>
  <si>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</si>
  <si>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</si>
  <si>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</si>
  <si>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</si>
  <si>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</si>
  <si>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</si>
  <si>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</si>
  <si>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</si>
  <si>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</si>
  <si>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</si>
  <si>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</si>
  <si>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</si>
  <si>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</si>
  <si>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</si>
  <si>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</si>
  <si>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</si>
  <si>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</si>
  <si>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</si>
  <si>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</si>
  <si>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</si>
  <si>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</si>
  <si>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</si>
  <si>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</si>
  <si>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</si>
  <si>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</si>
  <si>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</si>
  <si>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</si>
  <si>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</si>
  <si>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</si>
  <si>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</si>
  <si>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</si>
  <si>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</si>
  <si>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</si>
  <si>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</si>
  <si>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</si>
  <si>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</si>
  <si>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</si>
  <si>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</si>
  <si>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</si>
  <si>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</si>
  <si>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</si>
  <si>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</si>
  <si>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</si>
  <si>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</si>
  <si>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</si>
  <si>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</si>
  <si>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</si>
  <si>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</si>
  <si>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</si>
  <si>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</si>
  <si>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</si>
  <si>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</si>
  <si>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</si>
  <si>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</si>
  <si>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</si>
  <si>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</si>
  <si>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</si>
  <si>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</si>
  <si>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</si>
  <si>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</si>
  <si>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</si>
  <si>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</si>
  <si>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</si>
  <si>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</si>
  <si>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</si>
  <si>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</si>
  <si>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</si>
  <si>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</si>
  <si>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</si>
  <si>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</si>
  <si>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</si>
  <si>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</si>
  <si>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</si>
  <si>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</si>
  <si>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</si>
  <si>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</si>
  <si>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</si>
  <si>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</si>
  <si>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</si>
  <si>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</si>
  <si>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</si>
  <si>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</si>
  <si>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</si>
  <si>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</si>
  <si>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</si>
  <si>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</si>
  <si>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</si>
  <si>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</si>
  <si>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</si>
  <si>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</si>
  <si>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</si>
  <si>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</si>
  <si>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</si>
  <si>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</si>
  <si>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</si>
  <si>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</si>
  <si>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</si>
  <si>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</si>
  <si>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</si>
  <si>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</si>
  <si>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</si>
  <si>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</si>
  <si>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</si>
  <si>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</si>
  <si>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</si>
  <si>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</si>
  <si>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</si>
  <si>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</si>
  <si>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</si>
  <si>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</si>
  <si>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</si>
  <si>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</si>
  <si>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</si>
  <si>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</si>
  <si>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</si>
  <si>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</si>
  <si>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</si>
  <si>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</si>
  <si>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</si>
  <si>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</si>
  <si>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</si>
  <si>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</si>
  <si>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</si>
  <si>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</si>
  <si>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</si>
  <si>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</si>
  <si>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</si>
  <si>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</si>
  <si>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</si>
  <si>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</si>
  <si>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</si>
  <si>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</si>
  <si>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</si>
  <si>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</si>
  <si>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</si>
  <si>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</si>
  <si>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</si>
  <si>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</si>
  <si>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</si>
  <si>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</si>
  <si>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</si>
  <si>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</si>
  <si>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</si>
  <si>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</si>
  <si>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</si>
  <si>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</si>
  <si>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</si>
  <si>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</si>
  <si>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</si>
  <si>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</si>
  <si>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</si>
  <si>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</si>
  <si>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</si>
  <si>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</si>
  <si>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</si>
  <si>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</si>
  <si>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</si>
  <si>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</si>
  <si>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</si>
  <si>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</si>
  <si>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</si>
  <si>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</si>
  <si>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</si>
  <si>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</si>
  <si>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</si>
  <si>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</si>
  <si>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</si>
  <si>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</si>
  <si>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</si>
  <si>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</si>
  <si>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</si>
  <si>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</si>
  <si>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</si>
  <si>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</si>
  <si>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</si>
  <si>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</si>
  <si>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</si>
  <si>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</si>
  <si>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</si>
  <si>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</si>
  <si>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</si>
  <si>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</si>
  <si>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</si>
  <si>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</si>
  <si>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</si>
  <si>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</si>
  <si>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</si>
  <si>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</si>
  <si>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</si>
  <si>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</si>
  <si>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</si>
  <si>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</si>
  <si>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</si>
  <si>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</si>
  <si>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</si>
  <si>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</si>
  <si>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</si>
  <si>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</si>
  <si>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</si>
  <si>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</si>
  <si>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</si>
  <si>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</si>
  <si>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</si>
  <si>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</si>
  <si>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</si>
  <si>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</si>
  <si>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</si>
  <si>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</si>
  <si>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</si>
  <si>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</si>
  <si>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</si>
  <si>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</si>
  <si>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</si>
  <si>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</si>
  <si>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</si>
  <si>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</si>
  <si>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</si>
  <si>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</si>
  <si>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</si>
  <si>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</si>
  <si>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</si>
  <si>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</si>
  <si>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</si>
  <si>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</si>
  <si>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</si>
  <si>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</si>
  <si>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</si>
  <si>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</si>
  <si>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</si>
  <si>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</si>
  <si>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</si>
  <si>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</si>
  <si>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</si>
  <si>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</si>
  <si>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</si>
  <si>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</si>
  <si>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</si>
  <si>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</si>
  <si>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</si>
  <si>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</si>
  <si>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</si>
  <si>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</si>
  <si>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</si>
  <si>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</si>
  <si>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</si>
  <si>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</si>
  <si>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</si>
  <si>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</si>
  <si>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</si>
  <si>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</si>
  <si>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</si>
  <si>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</si>
  <si>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</si>
  <si>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</si>
  <si>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</si>
  <si>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</si>
  <si>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</si>
  <si>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</si>
  <si>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</si>
  <si>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</si>
  <si>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</si>
  <si>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</si>
  <si>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</si>
  <si>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</si>
  <si>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</si>
  <si>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</si>
  <si>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</si>
  <si>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</si>
  <si>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</si>
  <si>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</si>
  <si>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</si>
  <si>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</si>
  <si>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</si>
  <si>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</si>
  <si>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</si>
  <si>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</si>
  <si>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</si>
  <si>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</si>
  <si>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</si>
  <si>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</si>
  <si>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</si>
  <si>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</si>
  <si>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</si>
  <si>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</si>
  <si>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</si>
  <si>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</si>
  <si>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</si>
  <si>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</si>
  <si>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</si>
  <si>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</si>
  <si>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</si>
  <si>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</si>
  <si>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</si>
  <si>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</si>
  <si>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</si>
  <si>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</si>
  <si>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</si>
  <si>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</si>
  <si>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</si>
  <si>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</si>
  <si>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</si>
  <si>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</si>
  <si>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</si>
  <si>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</si>
  <si>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</si>
  <si>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</si>
  <si>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</si>
  <si>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</si>
  <si>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</si>
  <si>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</si>
  <si>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</si>
  <si>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</si>
  <si>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</si>
  <si>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</si>
  <si>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</si>
  <si>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</si>
  <si>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</si>
  <si>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</si>
  <si>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</si>
  <si>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</si>
  <si>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</si>
  <si>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</si>
  <si>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</si>
  <si>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</si>
  <si>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</si>
  <si>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</si>
  <si>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</si>
  <si>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</si>
  <si>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</si>
  <si>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</si>
  <si>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</si>
  <si>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</si>
  <si>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</si>
  <si>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</si>
  <si>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</si>
  <si>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</si>
  <si>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</si>
  <si>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</si>
  <si>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</si>
  <si>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</si>
  <si>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</si>
  <si>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</si>
  <si>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</si>
  <si>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</si>
  <si>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</si>
  <si>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</si>
  <si>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</si>
  <si>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Proper name</t>
  </si>
  <si>
    <t>Trim</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</si>
  <si>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</si>
  <si>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</si>
  <si>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</si>
  <si>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</si>
  <si>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</si>
  <si>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</si>
  <si>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</si>
  <si>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</si>
  <si>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</si>
  <si>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</si>
  <si>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</si>
  <si>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</si>
  <si>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</si>
  <si>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</si>
  <si>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</si>
  <si>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</si>
  <si>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</si>
  <si>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</si>
  <si>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</si>
  <si>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</si>
  <si>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</si>
  <si>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</si>
  <si>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Name Colum trim and Proper done</t>
  </si>
  <si>
    <t>Customer ID had 4 inconsistent name as C-. Used find and Replace to correct it</t>
  </si>
  <si>
    <t>No Duplicate Values found in Customer ID</t>
  </si>
  <si>
    <t>Missing Values in Loyalty level were corrected using highest number of loyalty levels observed in that state</t>
  </si>
  <si>
    <t>No need for proper or trimming</t>
  </si>
  <si>
    <t>No Duplicates found</t>
  </si>
  <si>
    <t>6 Missing Values in Cost are corrected based on average sub categories and similar products</t>
  </si>
  <si>
    <t>3 Missing values in stock changed to 0 as no data found</t>
  </si>
  <si>
    <t>Used Formulas to find the missing Quantity, Discount, Unit price and Total Amount</t>
  </si>
  <si>
    <t>No duplicates found in Sale ID</t>
  </si>
  <si>
    <t>City2</t>
  </si>
  <si>
    <t>Row Labels</t>
  </si>
  <si>
    <t>Grand Total</t>
  </si>
  <si>
    <t>Sum of Total_Amount</t>
  </si>
  <si>
    <t>(All)</t>
  </si>
  <si>
    <t>Sales Dashboard</t>
  </si>
  <si>
    <t>Column Labels</t>
  </si>
  <si>
    <t>Column1</t>
  </si>
  <si>
    <t>Age Group</t>
  </si>
  <si>
    <t>Average of Total_Amount</t>
  </si>
  <si>
    <t>Count of Payment_Type</t>
  </si>
  <si>
    <t>Count of Loyalty_Level</t>
  </si>
  <si>
    <t>SUMMARY</t>
  </si>
  <si>
    <t>Mean</t>
  </si>
  <si>
    <t>Standard Error</t>
  </si>
  <si>
    <t>Median</t>
  </si>
  <si>
    <t>Mode</t>
  </si>
  <si>
    <t>Standard Deviation</t>
  </si>
  <si>
    <t>Sample Variance</t>
  </si>
  <si>
    <t>Kurtosis</t>
  </si>
  <si>
    <t>Skewness</t>
  </si>
  <si>
    <t>Range</t>
  </si>
  <si>
    <t>Minimum</t>
  </si>
  <si>
    <t>Maximum</t>
  </si>
  <si>
    <t>Sum</t>
  </si>
  <si>
    <t>Count</t>
  </si>
  <si>
    <t>Confidence Level(95.0%)</t>
  </si>
  <si>
    <t>Unit Price Analysis</t>
  </si>
  <si>
    <t>Bin</t>
  </si>
  <si>
    <t>More</t>
  </si>
  <si>
    <t>Frequency</t>
  </si>
  <si>
    <t>Cumulative %</t>
  </si>
  <si>
    <t>Average</t>
  </si>
  <si>
    <t>Largest(1)</t>
  </si>
  <si>
    <t>Smallest(1)</t>
  </si>
  <si>
    <t>Sales Data Tab</t>
  </si>
  <si>
    <t>Customer Dim Sheet</t>
  </si>
  <si>
    <t>Product Dim Sheet</t>
  </si>
  <si>
    <t>Section1: Data Entry &amp; Data Cleaning</t>
  </si>
  <si>
    <t>Added Age Group Column using IFS function</t>
  </si>
  <si>
    <t>Combined Data from Customer, Product , Store and sales dim using Xlookup Function with Customer ID, Product ID and Store ID</t>
  </si>
  <si>
    <t>Section 2 : Combining Table and Data Analysis</t>
  </si>
  <si>
    <t>Used Analysis Pak to analyse Unit Price and Total Amount and new sheets created for the same.</t>
  </si>
  <si>
    <t>Section 3 : Dashboard</t>
  </si>
  <si>
    <t>Created Interactive dashboard in Dasboard sheet using multiple Pivot Tables, Slicers and Timelunes</t>
  </si>
  <si>
    <t>Sales_Fact (2)'!A1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</si>
</sst>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409]#,##0.00"/>
  </numFmts>
  <fonts count="8" x14ac:knownFonts="1">
    <font>
      <sz val="11"/>
      <color theme="1"/>
      <name val="Calibri"/>
      <family val="2"/>
      <scheme val="minor"/>
    </font>
    <font>
      <b/>
      <sz val="11"/>
      <name val="Calibri"/>
    </font>
    <font>
      <b/>
      <sz val="11"/>
      <name val="Calibri"/>
      <family val="2"/>
    </font>
    <font>
      <sz val="20"/>
      <color theme="1"/>
      <name val="Calibri"/>
      <family val="2"/>
      <scheme val="minor"/>
    </font>
    <font>
      <b/>
      <sz val="22"/>
      <color theme="1"/>
      <name val="Calibri"/>
      <family val="2"/>
      <scheme val="minor"/>
    </font>
    <font>
      <i/>
      <sz val="11"/>
      <color theme="1"/>
      <name val="Calibri"/>
      <family val="2"/>
      <scheme val="minor"/>
    </font>
    <font>
      <b/>
      <sz val="16"/>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FFC000"/>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30">
    <xf numFmtId="0" fontId="0" fillId="0" borderId="0" xfId="0"/>
    <xf numFmtId="16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3" borderId="0" xfId="0" applyFill="1"/>
    <xf numFmtId="0" fontId="0" fillId="0" borderId="0" xfId="0" applyAlignment="1">
      <alignment horizontal="center"/>
    </xf>
    <xf numFmtId="0" fontId="2"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4" borderId="0" xfId="0" applyFill="1"/>
    <xf numFmtId="0" fontId="3" fillId="5" borderId="0" xfId="0" applyFont="1" applyFill="1" applyAlignment="1">
      <alignment horizontal="center"/>
    </xf>
    <xf numFmtId="166" fontId="1" fillId="0" borderId="1" xfId="0" applyNumberFormat="1" applyFont="1" applyBorder="1" applyAlignment="1">
      <alignment horizontal="center" vertical="top"/>
    </xf>
    <xf numFmtId="166" fontId="0" fillId="0" borderId="0" xfId="0" applyNumberFormat="1"/>
    <xf numFmtId="0" fontId="0" fillId="0" borderId="0" xfId="0" applyNumberFormat="1"/>
    <xf numFmtId="0" fontId="0" fillId="0" borderId="0" xfId="0" applyFill="1"/>
    <xf numFmtId="0" fontId="4" fillId="3" borderId="0" xfId="0" applyFont="1" applyFill="1" applyAlignment="1">
      <alignment horizontal="center" vertical="center"/>
    </xf>
    <xf numFmtId="0" fontId="0" fillId="0" borderId="0" xfId="0" applyFill="1" applyBorder="1" applyAlignment="1"/>
    <xf numFmtId="0" fontId="0" fillId="0" borderId="2" xfId="0" applyFill="1" applyBorder="1" applyAlignment="1"/>
    <xf numFmtId="0" fontId="5" fillId="0" borderId="3" xfId="0" applyFont="1" applyFill="1" applyBorder="1" applyAlignment="1">
      <alignment horizontal="center"/>
    </xf>
    <xf numFmtId="0" fontId="5" fillId="0" borderId="3" xfId="0" applyFont="1" applyFill="1" applyBorder="1" applyAlignment="1">
      <alignment horizontal="centerContinuous"/>
    </xf>
    <xf numFmtId="10" fontId="0" fillId="0" borderId="0" xfId="0" applyNumberFormat="1" applyFill="1" applyBorder="1" applyAlignment="1"/>
    <xf numFmtId="0" fontId="0" fillId="0" borderId="0" xfId="0" applyNumberFormat="1" applyFill="1" applyBorder="1" applyAlignment="1"/>
    <xf numFmtId="10" fontId="0" fillId="0" borderId="2" xfId="0" applyNumberFormat="1" applyFill="1" applyBorder="1" applyAlignment="1"/>
    <xf numFmtId="0" fontId="0" fillId="0" borderId="2" xfId="0" applyNumberFormat="1" applyFill="1" applyBorder="1" applyAlignment="1"/>
    <xf numFmtId="0" fontId="0" fillId="6" borderId="0" xfId="0" applyFill="1"/>
    <xf numFmtId="0" fontId="4" fillId="0" borderId="0" xfId="0" applyFont="1" applyFill="1" applyAlignment="1">
      <alignment horizontal="center" vertical="center"/>
    </xf>
    <xf numFmtId="0" fontId="6" fillId="0" borderId="0" xfId="0" applyFont="1" applyFill="1" applyAlignment="1">
      <alignment horizontal="left" vertical="center"/>
    </xf>
    <xf numFmtId="0" fontId="7" fillId="0" borderId="0" xfId="1"/>
    <xf numFmtId="0" fontId="7" fillId="6" borderId="0" xfId="1" applyFill="1"/>
    <xf numFmtId="0" fontId="7" fillId="0" borderId="0" xfId="1" quotePrefix="1"/>
  </cellXfs>
  <cellStyles count="2">
    <cellStyle name="Hyperlink" xfId="1" builtinId="8"/>
    <cellStyle name="Normal" xfId="0" builtinId="0"/>
  </cellStyles>
  <dxfs count="34">
    <dxf>
      <numFmt numFmtId="166" formatCode="[$$-409]#,##0.00"/>
    </dxf>
    <dxf>
      <numFmt numFmtId="164" formatCode="yyyy\-mm\-dd"/>
    </dxf>
    <dxf>
      <numFmt numFmtId="166" formatCode="[$$-409]#,##0.00"/>
    </dxf>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166" formatCode="[$$-409]#,##0.00"/>
    </dxf>
    <dxf>
      <numFmt numFmtId="166" formatCode="[$$-409]#,##0.00"/>
    </dxf>
    <dxf>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a:t>
            </a:r>
            <a:r>
              <a:rPr lang="en-IN" baseline="0"/>
              <a:t> Sales  data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Sheet3!$H$3:$H$4</c:f>
              <c:strCache>
                <c:ptCount val="1"/>
                <c:pt idx="0">
                  <c:v>Beauty</c:v>
                </c:pt>
              </c:strCache>
            </c:strRef>
          </c:tx>
          <c:spPr>
            <a:solidFill>
              <a:schemeClr val="accent1"/>
            </a:solidFill>
            <a:ln>
              <a:noFill/>
            </a:ln>
            <a:effectLst/>
          </c:spPr>
          <c:invertIfNegative val="0"/>
          <c:cat>
            <c:strRef>
              <c:f>Sheet3!$G$5:$G$9</c:f>
              <c:strCache>
                <c:ptCount val="4"/>
                <c:pt idx="0">
                  <c:v>East</c:v>
                </c:pt>
                <c:pt idx="1">
                  <c:v>North</c:v>
                </c:pt>
                <c:pt idx="2">
                  <c:v>South</c:v>
                </c:pt>
                <c:pt idx="3">
                  <c:v>West</c:v>
                </c:pt>
              </c:strCache>
            </c:strRef>
          </c:cat>
          <c:val>
            <c:numRef>
              <c:f>Sheet3!$H$5:$H$9</c:f>
              <c:numCache>
                <c:formatCode>[$$-409]#,##0.00</c:formatCode>
                <c:ptCount val="4"/>
                <c:pt idx="0">
                  <c:v>93738.073799999998</c:v>
                </c:pt>
                <c:pt idx="1">
                  <c:v>90887.545100000032</c:v>
                </c:pt>
                <c:pt idx="2">
                  <c:v>101876.16189999998</c:v>
                </c:pt>
                <c:pt idx="3">
                  <c:v>35059.547500000008</c:v>
                </c:pt>
              </c:numCache>
            </c:numRef>
          </c:val>
          <c:extLst>
            <c:ext xmlns:c16="http://schemas.microsoft.com/office/drawing/2014/chart" uri="{C3380CC4-5D6E-409C-BE32-E72D297353CC}">
              <c16:uniqueId val="{00000000-E47C-4551-AE94-F4B2DB4B26C0}"/>
            </c:ext>
          </c:extLst>
        </c:ser>
        <c:ser>
          <c:idx val="1"/>
          <c:order val="1"/>
          <c:tx>
            <c:strRef>
              <c:f>Sheet3!$I$3:$I$4</c:f>
              <c:strCache>
                <c:ptCount val="1"/>
                <c:pt idx="0">
                  <c:v>Clothing</c:v>
                </c:pt>
              </c:strCache>
            </c:strRef>
          </c:tx>
          <c:spPr>
            <a:solidFill>
              <a:schemeClr val="accent2"/>
            </a:solidFill>
            <a:ln>
              <a:noFill/>
            </a:ln>
            <a:effectLst/>
          </c:spPr>
          <c:invertIfNegative val="0"/>
          <c:cat>
            <c:strRef>
              <c:f>Sheet3!$G$5:$G$9</c:f>
              <c:strCache>
                <c:ptCount val="4"/>
                <c:pt idx="0">
                  <c:v>East</c:v>
                </c:pt>
                <c:pt idx="1">
                  <c:v>North</c:v>
                </c:pt>
                <c:pt idx="2">
                  <c:v>South</c:v>
                </c:pt>
                <c:pt idx="3">
                  <c:v>West</c:v>
                </c:pt>
              </c:strCache>
            </c:strRef>
          </c:cat>
          <c:val>
            <c:numRef>
              <c:f>Sheet3!$I$5:$I$9</c:f>
              <c:numCache>
                <c:formatCode>[$$-409]#,##0.00</c:formatCode>
                <c:ptCount val="4"/>
                <c:pt idx="0">
                  <c:v>105166.68770000001</c:v>
                </c:pt>
                <c:pt idx="1">
                  <c:v>111832.21719999998</c:v>
                </c:pt>
                <c:pt idx="2">
                  <c:v>113264.1347</c:v>
                </c:pt>
                <c:pt idx="3">
                  <c:v>48953.004199999996</c:v>
                </c:pt>
              </c:numCache>
            </c:numRef>
          </c:val>
          <c:extLst>
            <c:ext xmlns:c16="http://schemas.microsoft.com/office/drawing/2014/chart" uri="{C3380CC4-5D6E-409C-BE32-E72D297353CC}">
              <c16:uniqueId val="{00000001-E47C-4551-AE94-F4B2DB4B26C0}"/>
            </c:ext>
          </c:extLst>
        </c:ser>
        <c:ser>
          <c:idx val="2"/>
          <c:order val="2"/>
          <c:tx>
            <c:strRef>
              <c:f>Sheet3!$J$3:$J$4</c:f>
              <c:strCache>
                <c:ptCount val="1"/>
                <c:pt idx="0">
                  <c:v>Electronics</c:v>
                </c:pt>
              </c:strCache>
            </c:strRef>
          </c:tx>
          <c:spPr>
            <a:solidFill>
              <a:schemeClr val="accent3"/>
            </a:solidFill>
            <a:ln>
              <a:noFill/>
            </a:ln>
            <a:effectLst/>
          </c:spPr>
          <c:invertIfNegative val="0"/>
          <c:cat>
            <c:strRef>
              <c:f>Sheet3!$G$5:$G$9</c:f>
              <c:strCache>
                <c:ptCount val="4"/>
                <c:pt idx="0">
                  <c:v>East</c:v>
                </c:pt>
                <c:pt idx="1">
                  <c:v>North</c:v>
                </c:pt>
                <c:pt idx="2">
                  <c:v>South</c:v>
                </c:pt>
                <c:pt idx="3">
                  <c:v>West</c:v>
                </c:pt>
              </c:strCache>
            </c:strRef>
          </c:cat>
          <c:val>
            <c:numRef>
              <c:f>Sheet3!$J$5:$J$9</c:f>
              <c:numCache>
                <c:formatCode>[$$-409]#,##0.00</c:formatCode>
                <c:ptCount val="4"/>
                <c:pt idx="0">
                  <c:v>133221.6777</c:v>
                </c:pt>
                <c:pt idx="1">
                  <c:v>147510.95759999991</c:v>
                </c:pt>
                <c:pt idx="2">
                  <c:v>147714.63710000005</c:v>
                </c:pt>
                <c:pt idx="3">
                  <c:v>75864.075600000011</c:v>
                </c:pt>
              </c:numCache>
            </c:numRef>
          </c:val>
          <c:extLst>
            <c:ext xmlns:c16="http://schemas.microsoft.com/office/drawing/2014/chart" uri="{C3380CC4-5D6E-409C-BE32-E72D297353CC}">
              <c16:uniqueId val="{00000002-E47C-4551-AE94-F4B2DB4B26C0}"/>
            </c:ext>
          </c:extLst>
        </c:ser>
        <c:ser>
          <c:idx val="3"/>
          <c:order val="3"/>
          <c:tx>
            <c:strRef>
              <c:f>Sheet3!$K$3:$K$4</c:f>
              <c:strCache>
                <c:ptCount val="1"/>
                <c:pt idx="0">
                  <c:v>Home</c:v>
                </c:pt>
              </c:strCache>
            </c:strRef>
          </c:tx>
          <c:spPr>
            <a:solidFill>
              <a:schemeClr val="accent4"/>
            </a:solidFill>
            <a:ln>
              <a:noFill/>
            </a:ln>
            <a:effectLst/>
          </c:spPr>
          <c:invertIfNegative val="0"/>
          <c:cat>
            <c:strRef>
              <c:f>Sheet3!$G$5:$G$9</c:f>
              <c:strCache>
                <c:ptCount val="4"/>
                <c:pt idx="0">
                  <c:v>East</c:v>
                </c:pt>
                <c:pt idx="1">
                  <c:v>North</c:v>
                </c:pt>
                <c:pt idx="2">
                  <c:v>South</c:v>
                </c:pt>
                <c:pt idx="3">
                  <c:v>West</c:v>
                </c:pt>
              </c:strCache>
            </c:strRef>
          </c:cat>
          <c:val>
            <c:numRef>
              <c:f>Sheet3!$K$5:$K$9</c:f>
              <c:numCache>
                <c:formatCode>[$$-409]#,##0.00</c:formatCode>
                <c:ptCount val="4"/>
                <c:pt idx="0">
                  <c:v>120153.85620000001</c:v>
                </c:pt>
                <c:pt idx="1">
                  <c:v>129789.20389999995</c:v>
                </c:pt>
                <c:pt idx="2">
                  <c:v>117057.06329999995</c:v>
                </c:pt>
                <c:pt idx="3">
                  <c:v>60295.680200000032</c:v>
                </c:pt>
              </c:numCache>
            </c:numRef>
          </c:val>
          <c:extLst>
            <c:ext xmlns:c16="http://schemas.microsoft.com/office/drawing/2014/chart" uri="{C3380CC4-5D6E-409C-BE32-E72D297353CC}">
              <c16:uniqueId val="{00000003-E47C-4551-AE94-F4B2DB4B26C0}"/>
            </c:ext>
          </c:extLst>
        </c:ser>
        <c:ser>
          <c:idx val="4"/>
          <c:order val="4"/>
          <c:tx>
            <c:strRef>
              <c:f>Sheet3!$L$3:$L$4</c:f>
              <c:strCache>
                <c:ptCount val="1"/>
                <c:pt idx="0">
                  <c:v>Sports</c:v>
                </c:pt>
              </c:strCache>
            </c:strRef>
          </c:tx>
          <c:spPr>
            <a:solidFill>
              <a:schemeClr val="accent5"/>
            </a:solidFill>
            <a:ln>
              <a:noFill/>
            </a:ln>
            <a:effectLst/>
          </c:spPr>
          <c:invertIfNegative val="0"/>
          <c:cat>
            <c:strRef>
              <c:f>Sheet3!$G$5:$G$9</c:f>
              <c:strCache>
                <c:ptCount val="4"/>
                <c:pt idx="0">
                  <c:v>East</c:v>
                </c:pt>
                <c:pt idx="1">
                  <c:v>North</c:v>
                </c:pt>
                <c:pt idx="2">
                  <c:v>South</c:v>
                </c:pt>
                <c:pt idx="3">
                  <c:v>West</c:v>
                </c:pt>
              </c:strCache>
            </c:strRef>
          </c:cat>
          <c:val>
            <c:numRef>
              <c:f>Sheet3!$L$5:$L$9</c:f>
              <c:numCache>
                <c:formatCode>[$$-409]#,##0.00</c:formatCode>
                <c:ptCount val="4"/>
                <c:pt idx="0">
                  <c:v>170124.02090000003</c:v>
                </c:pt>
                <c:pt idx="1">
                  <c:v>166080.95650000003</c:v>
                </c:pt>
                <c:pt idx="2">
                  <c:v>155301.0987</c:v>
                </c:pt>
                <c:pt idx="3">
                  <c:v>50504.098499999993</c:v>
                </c:pt>
              </c:numCache>
            </c:numRef>
          </c:val>
          <c:extLst>
            <c:ext xmlns:c16="http://schemas.microsoft.com/office/drawing/2014/chart" uri="{C3380CC4-5D6E-409C-BE32-E72D297353CC}">
              <c16:uniqueId val="{00000004-E47C-4551-AE94-F4B2DB4B26C0}"/>
            </c:ext>
          </c:extLst>
        </c:ser>
        <c:dLbls>
          <c:showLegendKey val="0"/>
          <c:showVal val="0"/>
          <c:showCatName val="0"/>
          <c:showSerName val="0"/>
          <c:showPercent val="0"/>
          <c:showBubbleSize val="0"/>
        </c:dLbls>
        <c:gapWidth val="219"/>
        <c:axId val="1864416000"/>
        <c:axId val="1864416480"/>
      </c:barChart>
      <c:catAx>
        <c:axId val="186441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16480"/>
        <c:crosses val="autoZero"/>
        <c:auto val="1"/>
        <c:lblAlgn val="ctr"/>
        <c:lblOffset val="100"/>
        <c:noMultiLvlLbl val="0"/>
      </c:catAx>
      <c:valAx>
        <c:axId val="18644164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1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1692653517320238E-2"/>
              <c:y val="-1.675506068666946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0395649801200594E-2"/>
              <c:y val="-4.311292306008611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5.7666510745562727E-2"/>
              <c:y val="-2.507256821709339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solidFill>
              <a:schemeClr val="lt1"/>
            </a:solidFill>
          </a:ln>
          <a:effectLst/>
          <a:sp3d contourW="25400">
            <a:contourClr>
              <a:schemeClr val="lt1"/>
            </a:contourClr>
          </a:sp3d>
        </c:spPr>
        <c:dLbl>
          <c:idx val="0"/>
          <c:layout>
            <c:manualLayout>
              <c:x val="8.1888334502741619E-2"/>
              <c:y val="-4.1234187806503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25400">
            <a:solidFill>
              <a:schemeClr val="lt1"/>
            </a:solidFill>
          </a:ln>
          <a:effectLst/>
          <a:sp3d contourW="25400">
            <a:contourClr>
              <a:schemeClr val="lt1"/>
            </a:contourClr>
          </a:sp3d>
        </c:spPr>
        <c:dLbl>
          <c:idx val="0"/>
          <c:layout>
            <c:manualLayout>
              <c:x val="9.0199059276006334E-3"/>
              <c:y val="1.0362525064296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25400">
            <a:solidFill>
              <a:schemeClr val="lt1"/>
            </a:solidFill>
          </a:ln>
          <a:effectLst/>
          <a:sp3d contourW="25400">
            <a:contourClr>
              <a:schemeClr val="lt1"/>
            </a:contourClr>
          </a:sp3d>
        </c:spPr>
        <c:dLbl>
          <c:idx val="0"/>
          <c:layout>
            <c:manualLayout>
              <c:x val="5.956030248694149E-2"/>
              <c:y val="-6.45675791124005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dLbl>
          <c:idx val="0"/>
          <c:layout>
            <c:manualLayout>
              <c:x val="5.956030248694149E-2"/>
              <c:y val="-6.45675791124005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9.0199059276006334E-3"/>
              <c:y val="1.0362525064296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8.1888334502741619E-2"/>
              <c:y val="-4.1234187806503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9.6853331289793274E-2"/>
              <c:y val="-7.06771653543307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2.3977750956312941E-2"/>
              <c:y val="-3.4945231846019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dLbl>
          <c:idx val="0"/>
          <c:layout>
            <c:manualLayout>
              <c:x val="-3.6397749551379074E-2"/>
              <c:y val="7.2584426946631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dLbl>
          <c:idx val="0"/>
          <c:layout>
            <c:manualLayout>
              <c:x val="-2.1923609913724305E-2"/>
              <c:y val="-4.12339457567804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38-4742-B870-FFB0CE7CE4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38-4742-B870-FFB0CE7CE45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638-4742-B870-FFB0CE7CE45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638-4742-B870-FFB0CE7CE45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638-4742-B870-FFB0CE7CE45D}"/>
              </c:ext>
            </c:extLst>
          </c:dPt>
          <c:dLbls>
            <c:dLbl>
              <c:idx val="0"/>
              <c:layout>
                <c:manualLayout>
                  <c:x val="9.6853331289793274E-2"/>
                  <c:y val="-7.06771653543307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38-4742-B870-FFB0CE7CE45D}"/>
                </c:ext>
              </c:extLst>
            </c:dLbl>
            <c:dLbl>
              <c:idx val="1"/>
              <c:layout>
                <c:manualLayout>
                  <c:x val="2.3977750956312941E-2"/>
                  <c:y val="-3.49452318460192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38-4742-B870-FFB0CE7CE45D}"/>
                </c:ext>
              </c:extLst>
            </c:dLbl>
            <c:dLbl>
              <c:idx val="3"/>
              <c:layout>
                <c:manualLayout>
                  <c:x val="-3.6397749551379074E-2"/>
                  <c:y val="7.2584426946631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38-4742-B870-FFB0CE7CE45D}"/>
                </c:ext>
              </c:extLst>
            </c:dLbl>
            <c:dLbl>
              <c:idx val="4"/>
              <c:layout>
                <c:manualLayout>
                  <c:x val="-2.1923609913724305E-2"/>
                  <c:y val="-4.1233945756780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38-4742-B870-FFB0CE7CE4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Beauty</c:v>
                </c:pt>
                <c:pt idx="1">
                  <c:v>Clothing</c:v>
                </c:pt>
                <c:pt idx="2">
                  <c:v>Electronics</c:v>
                </c:pt>
                <c:pt idx="3">
                  <c:v>Home</c:v>
                </c:pt>
                <c:pt idx="4">
                  <c:v>Sports</c:v>
                </c:pt>
              </c:strCache>
            </c:strRef>
          </c:cat>
          <c:val>
            <c:numRef>
              <c:f>Sheet3!$B$4:$B$9</c:f>
              <c:numCache>
                <c:formatCode>[$$-409]#,##0.00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A-2638-4742-B870-FFB0CE7CE45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States</a:t>
            </a:r>
            <a:r>
              <a:rPr lang="en-US" baseline="0"/>
              <a:t> with Highest Average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Sheet3!$B$27</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Sheet3!$A$28:$A$33</c:f>
              <c:strCache>
                <c:ptCount val="5"/>
                <c:pt idx="0">
                  <c:v>Mississippi</c:v>
                </c:pt>
                <c:pt idx="1">
                  <c:v>Indiana</c:v>
                </c:pt>
                <c:pt idx="2">
                  <c:v>Rhode Island</c:v>
                </c:pt>
                <c:pt idx="3">
                  <c:v>Utah</c:v>
                </c:pt>
                <c:pt idx="4">
                  <c:v>Kansas</c:v>
                </c:pt>
              </c:strCache>
            </c:strRef>
          </c:cat>
          <c:val>
            <c:numRef>
              <c:f>Sheet3!$B$28:$B$33</c:f>
              <c:numCache>
                <c:formatCode>[$$-409]#,##0.00</c:formatCode>
                <c:ptCount val="5"/>
                <c:pt idx="0">
                  <c:v>1329.1566695652175</c:v>
                </c:pt>
                <c:pt idx="1">
                  <c:v>1328.8981871794879</c:v>
                </c:pt>
                <c:pt idx="2">
                  <c:v>1321.0947862068967</c:v>
                </c:pt>
                <c:pt idx="3">
                  <c:v>1298.0234342105266</c:v>
                </c:pt>
                <c:pt idx="4">
                  <c:v>1250.790980851064</c:v>
                </c:pt>
              </c:numCache>
            </c:numRef>
          </c:val>
          <c:extLst>
            <c:ext xmlns:c16="http://schemas.microsoft.com/office/drawing/2014/chart" uri="{C3380CC4-5D6E-409C-BE32-E72D297353CC}">
              <c16:uniqueId val="{00000000-FA25-4561-95DB-DE87300FAAE8}"/>
            </c:ext>
          </c:extLst>
        </c:ser>
        <c:dLbls>
          <c:dLblPos val="outEnd"/>
          <c:showLegendKey val="0"/>
          <c:showVal val="1"/>
          <c:showCatName val="0"/>
          <c:showSerName val="0"/>
          <c:showPercent val="0"/>
          <c:showBubbleSize val="0"/>
        </c:dLbls>
        <c:gapWidth val="182"/>
        <c:axId val="1864461120"/>
        <c:axId val="1864464480"/>
      </c:barChart>
      <c:catAx>
        <c:axId val="1864461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64480"/>
        <c:crosses val="autoZero"/>
        <c:auto val="1"/>
        <c:lblAlgn val="ctr"/>
        <c:lblOffset val="100"/>
        <c:noMultiLvlLbl val="0"/>
      </c:catAx>
      <c:valAx>
        <c:axId val="1864464480"/>
        <c:scaling>
          <c:orientation val="minMax"/>
          <c:min val="1250"/>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6112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(1).xlsx]Sheet3!PivotTable4</c:name>
    <c:fmtId val="5"/>
  </c:pivotSource>
  <c:chart>
    <c:title>
      <c:tx>
        <c:rich>
          <a:bodyPr rot="0" spcFirstLastPara="1" vertOverflow="ellipsis" vert="horz" wrap="square" anchor="ctr" anchorCtr="1"/>
          <a:lstStyle/>
          <a:p>
            <a:pPr>
              <a:defRPr lang="en-US" sz="1080" b="0" i="0" u="none" strike="noStrike" kern="1200" cap="all" baseline="0">
                <a:solidFill>
                  <a:schemeClr val="tx1"/>
                </a:solidFill>
                <a:latin typeface="+mn-lt"/>
                <a:ea typeface="+mn-ea"/>
                <a:cs typeface="+mn-cs"/>
              </a:defRPr>
            </a:pPr>
            <a:r>
              <a:rPr lang="en-US"/>
              <a:t>Payment Type </a:t>
            </a:r>
          </a:p>
        </c:rich>
      </c:tx>
      <c:overlay val="0"/>
      <c:spPr>
        <a:noFill/>
        <a:ln>
          <a:noFill/>
        </a:ln>
        <a:effectLst/>
      </c:spPr>
      <c:txPr>
        <a:bodyPr rot="0" spcFirstLastPara="1" vertOverflow="ellipsis" vert="horz" wrap="square" anchor="ctr" anchorCtr="1"/>
        <a:lstStyle/>
        <a:p>
          <a:pPr>
            <a:defRPr lang="en-US" sz="1080" b="0"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727272727272728E-2"/>
              <c:y val="-7.0640176600441543E-2"/>
            </c:manualLayout>
          </c:layout>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2727272727272727"/>
              <c:y val="0"/>
            </c:manualLayout>
          </c:layout>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Sheet3!$B$41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1FA-44FB-829F-956FE7ABF7C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1FA-44FB-829F-956FE7ABF7C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1FA-44FB-829F-956FE7ABF7CD}"/>
              </c:ext>
            </c:extLst>
          </c:dPt>
          <c:dLbls>
            <c:dLbl>
              <c:idx val="0"/>
              <c:layout>
                <c:manualLayout>
                  <c:x val="-2.2727272727272728E-2"/>
                  <c:y val="-7.0640176600441543E-2"/>
                </c:manualLayout>
              </c:layout>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FA-44FB-829F-956FE7ABF7CD}"/>
                </c:ext>
              </c:extLst>
            </c:dLbl>
            <c:dLbl>
              <c:idx val="1"/>
              <c:layout>
                <c:manualLayout>
                  <c:x val="-0.22727272727272727"/>
                  <c:y val="0"/>
                </c:manualLayout>
              </c:layout>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FA-44FB-829F-956FE7ABF7CD}"/>
                </c:ext>
              </c:extLst>
            </c:dLbl>
            <c:dLbl>
              <c:idx val="2"/>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01FA-44FB-829F-956FE7ABF7CD}"/>
                </c:ext>
              </c:extLst>
            </c:dLbl>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Sheet3!$A$42:$A$45</c:f>
              <c:strCache>
                <c:ptCount val="3"/>
                <c:pt idx="0">
                  <c:v>COD</c:v>
                </c:pt>
                <c:pt idx="1">
                  <c:v>Credit Card</c:v>
                </c:pt>
                <c:pt idx="2">
                  <c:v>PayPal</c:v>
                </c:pt>
              </c:strCache>
            </c:strRef>
          </c:cat>
          <c:val>
            <c:numRef>
              <c:f>Sheet3!$B$42:$B$45</c:f>
              <c:numCache>
                <c:formatCode>General</c:formatCode>
                <c:ptCount val="3"/>
                <c:pt idx="0">
                  <c:v>660</c:v>
                </c:pt>
                <c:pt idx="1">
                  <c:v>645</c:v>
                </c:pt>
                <c:pt idx="2">
                  <c:v>695</c:v>
                </c:pt>
              </c:numCache>
            </c:numRef>
          </c:val>
          <c:extLst>
            <c:ext xmlns:c16="http://schemas.microsoft.com/office/drawing/2014/chart" uri="{C3380CC4-5D6E-409C-BE32-E72D297353CC}">
              <c16:uniqueId val="{00000006-01FA-44FB-829F-956FE7ABF7CD}"/>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Loyality Level</a:t>
            </a:r>
          </a:p>
        </c:rich>
      </c:tx>
      <c:layout>
        <c:manualLayout>
          <c:xMode val="edge"/>
          <c:yMode val="edge"/>
          <c:x val="0.2613956692913385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Sheet3!$B$56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49-457B-959F-B696596A25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49-457B-959F-B696596A25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49-457B-959F-B696596A25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49-457B-959F-B696596A25F4}"/>
              </c:ext>
            </c:extLst>
          </c:dPt>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Sheet3!$A$57:$A$61</c:f>
              <c:strCache>
                <c:ptCount val="4"/>
                <c:pt idx="0">
                  <c:v>Bronze</c:v>
                </c:pt>
                <c:pt idx="1">
                  <c:v>Gold</c:v>
                </c:pt>
                <c:pt idx="2">
                  <c:v>Platinum</c:v>
                </c:pt>
                <c:pt idx="3">
                  <c:v>Silver</c:v>
                </c:pt>
              </c:strCache>
            </c:strRef>
          </c:cat>
          <c:val>
            <c:numRef>
              <c:f>Sheet3!$B$57:$B$61</c:f>
              <c:numCache>
                <c:formatCode>General</c:formatCode>
                <c:ptCount val="4"/>
                <c:pt idx="0">
                  <c:v>492</c:v>
                </c:pt>
                <c:pt idx="1">
                  <c:v>469</c:v>
                </c:pt>
                <c:pt idx="2">
                  <c:v>611</c:v>
                </c:pt>
                <c:pt idx="3">
                  <c:v>428</c:v>
                </c:pt>
              </c:numCache>
            </c:numRef>
          </c:val>
          <c:extLst>
            <c:ext xmlns:c16="http://schemas.microsoft.com/office/drawing/2014/chart" uri="{C3380CC4-5D6E-409C-BE32-E72D297353CC}">
              <c16:uniqueId val="{00000008-FE49-457B-959F-B696596A25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799387576552926"/>
          <c:y val="0.38635936132983378"/>
          <c:w val="0.27942465998568367"/>
          <c:h val="0.3573272090988626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strRef>
              <c:f>'Histogram - Total Amount'!$D$2:$D$46</c:f>
              <c:strCache>
                <c:ptCount val="45"/>
                <c:pt idx="0">
                  <c:v>637.2882409</c:v>
                </c:pt>
                <c:pt idx="1">
                  <c:v>372.0757091</c:v>
                </c:pt>
                <c:pt idx="2">
                  <c:v>195.2673545</c:v>
                </c:pt>
                <c:pt idx="3">
                  <c:v>548.8840636</c:v>
                </c:pt>
                <c:pt idx="4">
                  <c:v>283.6715318</c:v>
                </c:pt>
                <c:pt idx="5">
                  <c:v>460.4798864</c:v>
                </c:pt>
                <c:pt idx="6">
                  <c:v>106.8631773</c:v>
                </c:pt>
                <c:pt idx="7">
                  <c:v>814.0965955</c:v>
                </c:pt>
                <c:pt idx="8">
                  <c:v>725.6924182</c:v>
                </c:pt>
                <c:pt idx="9">
                  <c:v>902.5007727</c:v>
                </c:pt>
                <c:pt idx="10">
                  <c:v>990.90495</c:v>
                </c:pt>
                <c:pt idx="11">
                  <c:v>1256.117482</c:v>
                </c:pt>
                <c:pt idx="12">
                  <c:v>1432.925836</c:v>
                </c:pt>
                <c:pt idx="13">
                  <c:v>1079.309127</c:v>
                </c:pt>
                <c:pt idx="14">
                  <c:v>1344.521659</c:v>
                </c:pt>
                <c:pt idx="15">
                  <c:v>1167.713305</c:v>
                </c:pt>
                <c:pt idx="16">
                  <c:v>1609.734191</c:v>
                </c:pt>
                <c:pt idx="17">
                  <c:v>1698.138368</c:v>
                </c:pt>
                <c:pt idx="18">
                  <c:v>1521.330014</c:v>
                </c:pt>
                <c:pt idx="19">
                  <c:v>1786.542545</c:v>
                </c:pt>
                <c:pt idx="20">
                  <c:v>1874.946723</c:v>
                </c:pt>
                <c:pt idx="21">
                  <c:v>2228.563432</c:v>
                </c:pt>
                <c:pt idx="22">
                  <c:v>2316.967609</c:v>
                </c:pt>
                <c:pt idx="23">
                  <c:v>1963.3509</c:v>
                </c:pt>
                <c:pt idx="24">
                  <c:v>2140.159255</c:v>
                </c:pt>
                <c:pt idx="25">
                  <c:v>2405.371786</c:v>
                </c:pt>
                <c:pt idx="26">
                  <c:v>2493.775964</c:v>
                </c:pt>
                <c:pt idx="27">
                  <c:v>2051.755077</c:v>
                </c:pt>
                <c:pt idx="28">
                  <c:v>2758.988495</c:v>
                </c:pt>
                <c:pt idx="29">
                  <c:v>2582.180141</c:v>
                </c:pt>
                <c:pt idx="30">
                  <c:v>2847.392673</c:v>
                </c:pt>
                <c:pt idx="31">
                  <c:v>2935.79685</c:v>
                </c:pt>
                <c:pt idx="32">
                  <c:v>3024.201027</c:v>
                </c:pt>
                <c:pt idx="33">
                  <c:v>3112.605205</c:v>
                </c:pt>
                <c:pt idx="34">
                  <c:v>2670.584318</c:v>
                </c:pt>
                <c:pt idx="35">
                  <c:v>3289.413559</c:v>
                </c:pt>
                <c:pt idx="36">
                  <c:v>3201.009382</c:v>
                </c:pt>
                <c:pt idx="37">
                  <c:v>3377.817736</c:v>
                </c:pt>
                <c:pt idx="38">
                  <c:v>3466.221914</c:v>
                </c:pt>
                <c:pt idx="39">
                  <c:v>3554.626091</c:v>
                </c:pt>
                <c:pt idx="40">
                  <c:v>3819.838623</c:v>
                </c:pt>
                <c:pt idx="41">
                  <c:v>3643.030268</c:v>
                </c:pt>
                <c:pt idx="42">
                  <c:v>18.459</c:v>
                </c:pt>
                <c:pt idx="43">
                  <c:v>3731.434445</c:v>
                </c:pt>
                <c:pt idx="44">
                  <c:v>More</c:v>
                </c:pt>
              </c:strCache>
            </c:strRef>
          </c:cat>
          <c:val>
            <c:numRef>
              <c:f>'Histogram - Total Amount'!$E$2:$E$46</c:f>
              <c:numCache>
                <c:formatCode>General</c:formatCode>
                <c:ptCount val="45"/>
                <c:pt idx="0">
                  <c:v>124</c:v>
                </c:pt>
                <c:pt idx="1">
                  <c:v>115</c:v>
                </c:pt>
                <c:pt idx="2">
                  <c:v>108</c:v>
                </c:pt>
                <c:pt idx="3">
                  <c:v>108</c:v>
                </c:pt>
                <c:pt idx="4">
                  <c:v>105</c:v>
                </c:pt>
                <c:pt idx="5">
                  <c:v>103</c:v>
                </c:pt>
                <c:pt idx="6">
                  <c:v>99</c:v>
                </c:pt>
                <c:pt idx="7">
                  <c:v>97</c:v>
                </c:pt>
                <c:pt idx="8">
                  <c:v>91</c:v>
                </c:pt>
                <c:pt idx="9">
                  <c:v>77</c:v>
                </c:pt>
                <c:pt idx="10">
                  <c:v>72</c:v>
                </c:pt>
                <c:pt idx="11">
                  <c:v>71</c:v>
                </c:pt>
                <c:pt idx="12">
                  <c:v>62</c:v>
                </c:pt>
                <c:pt idx="13">
                  <c:v>60</c:v>
                </c:pt>
                <c:pt idx="14">
                  <c:v>60</c:v>
                </c:pt>
                <c:pt idx="15">
                  <c:v>57</c:v>
                </c:pt>
                <c:pt idx="16">
                  <c:v>55</c:v>
                </c:pt>
                <c:pt idx="17">
                  <c:v>54</c:v>
                </c:pt>
                <c:pt idx="18">
                  <c:v>48</c:v>
                </c:pt>
                <c:pt idx="19">
                  <c:v>43</c:v>
                </c:pt>
                <c:pt idx="20">
                  <c:v>38</c:v>
                </c:pt>
                <c:pt idx="21">
                  <c:v>33</c:v>
                </c:pt>
                <c:pt idx="22">
                  <c:v>33</c:v>
                </c:pt>
                <c:pt idx="23">
                  <c:v>29</c:v>
                </c:pt>
                <c:pt idx="24">
                  <c:v>28</c:v>
                </c:pt>
                <c:pt idx="25">
                  <c:v>25</c:v>
                </c:pt>
                <c:pt idx="26">
                  <c:v>25</c:v>
                </c:pt>
                <c:pt idx="27">
                  <c:v>24</c:v>
                </c:pt>
                <c:pt idx="28">
                  <c:v>23</c:v>
                </c:pt>
                <c:pt idx="29">
                  <c:v>22</c:v>
                </c:pt>
                <c:pt idx="30">
                  <c:v>21</c:v>
                </c:pt>
                <c:pt idx="31">
                  <c:v>17</c:v>
                </c:pt>
                <c:pt idx="32">
                  <c:v>12</c:v>
                </c:pt>
                <c:pt idx="33">
                  <c:v>12</c:v>
                </c:pt>
                <c:pt idx="34">
                  <c:v>11</c:v>
                </c:pt>
                <c:pt idx="35">
                  <c:v>10</c:v>
                </c:pt>
                <c:pt idx="36">
                  <c:v>8</c:v>
                </c:pt>
                <c:pt idx="37">
                  <c:v>5</c:v>
                </c:pt>
                <c:pt idx="38">
                  <c:v>4</c:v>
                </c:pt>
                <c:pt idx="39">
                  <c:v>3</c:v>
                </c:pt>
                <c:pt idx="40">
                  <c:v>3</c:v>
                </c:pt>
                <c:pt idx="41">
                  <c:v>2</c:v>
                </c:pt>
                <c:pt idx="42">
                  <c:v>1</c:v>
                </c:pt>
                <c:pt idx="43">
                  <c:v>1</c:v>
                </c:pt>
                <c:pt idx="44">
                  <c:v>1</c:v>
                </c:pt>
              </c:numCache>
            </c:numRef>
          </c:val>
          <c:extLst>
            <c:ext xmlns:c16="http://schemas.microsoft.com/office/drawing/2014/chart" uri="{C3380CC4-5D6E-409C-BE32-E72D297353CC}">
              <c16:uniqueId val="{00000001-8474-4ED4-9D25-623BE2069B3C}"/>
            </c:ext>
          </c:extLst>
        </c:ser>
        <c:dLbls>
          <c:showLegendKey val="0"/>
          <c:showVal val="0"/>
          <c:showCatName val="0"/>
          <c:showSerName val="0"/>
          <c:showPercent val="0"/>
          <c:showBubbleSize val="0"/>
        </c:dLbls>
        <c:gapWidth val="150"/>
        <c:axId val="617415056"/>
        <c:axId val="617416976"/>
      </c:barChart>
      <c:lineChart>
        <c:grouping val="standard"/>
        <c:varyColors val="0"/>
        <c:ser>
          <c:idx val="1"/>
          <c:order val="1"/>
          <c:tx>
            <c:v>Cumulative %</c:v>
          </c:tx>
          <c:cat>
            <c:strRef>
              <c:f>'Histogram - Total Amount'!$D$2:$D$46</c:f>
              <c:strCache>
                <c:ptCount val="45"/>
                <c:pt idx="0">
                  <c:v>637.2882409</c:v>
                </c:pt>
                <c:pt idx="1">
                  <c:v>372.0757091</c:v>
                </c:pt>
                <c:pt idx="2">
                  <c:v>195.2673545</c:v>
                </c:pt>
                <c:pt idx="3">
                  <c:v>548.8840636</c:v>
                </c:pt>
                <c:pt idx="4">
                  <c:v>283.6715318</c:v>
                </c:pt>
                <c:pt idx="5">
                  <c:v>460.4798864</c:v>
                </c:pt>
                <c:pt idx="6">
                  <c:v>106.8631773</c:v>
                </c:pt>
                <c:pt idx="7">
                  <c:v>814.0965955</c:v>
                </c:pt>
                <c:pt idx="8">
                  <c:v>725.6924182</c:v>
                </c:pt>
                <c:pt idx="9">
                  <c:v>902.5007727</c:v>
                </c:pt>
                <c:pt idx="10">
                  <c:v>990.90495</c:v>
                </c:pt>
                <c:pt idx="11">
                  <c:v>1256.117482</c:v>
                </c:pt>
                <c:pt idx="12">
                  <c:v>1432.925836</c:v>
                </c:pt>
                <c:pt idx="13">
                  <c:v>1079.309127</c:v>
                </c:pt>
                <c:pt idx="14">
                  <c:v>1344.521659</c:v>
                </c:pt>
                <c:pt idx="15">
                  <c:v>1167.713305</c:v>
                </c:pt>
                <c:pt idx="16">
                  <c:v>1609.734191</c:v>
                </c:pt>
                <c:pt idx="17">
                  <c:v>1698.138368</c:v>
                </c:pt>
                <c:pt idx="18">
                  <c:v>1521.330014</c:v>
                </c:pt>
                <c:pt idx="19">
                  <c:v>1786.542545</c:v>
                </c:pt>
                <c:pt idx="20">
                  <c:v>1874.946723</c:v>
                </c:pt>
                <c:pt idx="21">
                  <c:v>2228.563432</c:v>
                </c:pt>
                <c:pt idx="22">
                  <c:v>2316.967609</c:v>
                </c:pt>
                <c:pt idx="23">
                  <c:v>1963.3509</c:v>
                </c:pt>
                <c:pt idx="24">
                  <c:v>2140.159255</c:v>
                </c:pt>
                <c:pt idx="25">
                  <c:v>2405.371786</c:v>
                </c:pt>
                <c:pt idx="26">
                  <c:v>2493.775964</c:v>
                </c:pt>
                <c:pt idx="27">
                  <c:v>2051.755077</c:v>
                </c:pt>
                <c:pt idx="28">
                  <c:v>2758.988495</c:v>
                </c:pt>
                <c:pt idx="29">
                  <c:v>2582.180141</c:v>
                </c:pt>
                <c:pt idx="30">
                  <c:v>2847.392673</c:v>
                </c:pt>
                <c:pt idx="31">
                  <c:v>2935.79685</c:v>
                </c:pt>
                <c:pt idx="32">
                  <c:v>3024.201027</c:v>
                </c:pt>
                <c:pt idx="33">
                  <c:v>3112.605205</c:v>
                </c:pt>
                <c:pt idx="34">
                  <c:v>2670.584318</c:v>
                </c:pt>
                <c:pt idx="35">
                  <c:v>3289.413559</c:v>
                </c:pt>
                <c:pt idx="36">
                  <c:v>3201.009382</c:v>
                </c:pt>
                <c:pt idx="37">
                  <c:v>3377.817736</c:v>
                </c:pt>
                <c:pt idx="38">
                  <c:v>3466.221914</c:v>
                </c:pt>
                <c:pt idx="39">
                  <c:v>3554.626091</c:v>
                </c:pt>
                <c:pt idx="40">
                  <c:v>3819.838623</c:v>
                </c:pt>
                <c:pt idx="41">
                  <c:v>3643.030268</c:v>
                </c:pt>
                <c:pt idx="42">
                  <c:v>18.459</c:v>
                </c:pt>
                <c:pt idx="43">
                  <c:v>3731.434445</c:v>
                </c:pt>
                <c:pt idx="44">
                  <c:v>More</c:v>
                </c:pt>
              </c:strCache>
            </c:strRef>
          </c:cat>
          <c:val>
            <c:numRef>
              <c:f>'Histogram - Total Amount'!$F$2:$F$46</c:f>
              <c:numCache>
                <c:formatCode>0.00%</c:formatCode>
                <c:ptCount val="45"/>
                <c:pt idx="0">
                  <c:v>6.2E-2</c:v>
                </c:pt>
                <c:pt idx="1">
                  <c:v>0.1195</c:v>
                </c:pt>
                <c:pt idx="2">
                  <c:v>0.17349999999999999</c:v>
                </c:pt>
                <c:pt idx="3">
                  <c:v>0.22750000000000001</c:v>
                </c:pt>
                <c:pt idx="4">
                  <c:v>0.28000000000000003</c:v>
                </c:pt>
                <c:pt idx="5">
                  <c:v>0.33150000000000002</c:v>
                </c:pt>
                <c:pt idx="6">
                  <c:v>0.38100000000000001</c:v>
                </c:pt>
                <c:pt idx="7">
                  <c:v>0.42949999999999999</c:v>
                </c:pt>
                <c:pt idx="8">
                  <c:v>0.47499999999999998</c:v>
                </c:pt>
                <c:pt idx="9">
                  <c:v>0.51349999999999996</c:v>
                </c:pt>
                <c:pt idx="10">
                  <c:v>0.54949999999999999</c:v>
                </c:pt>
                <c:pt idx="11">
                  <c:v>0.58499999999999996</c:v>
                </c:pt>
                <c:pt idx="12">
                  <c:v>0.61599999999999999</c:v>
                </c:pt>
                <c:pt idx="13">
                  <c:v>0.64600000000000002</c:v>
                </c:pt>
                <c:pt idx="14">
                  <c:v>0.67600000000000005</c:v>
                </c:pt>
                <c:pt idx="15">
                  <c:v>0.70450000000000002</c:v>
                </c:pt>
                <c:pt idx="16">
                  <c:v>0.73199999999999998</c:v>
                </c:pt>
                <c:pt idx="17">
                  <c:v>0.75900000000000001</c:v>
                </c:pt>
                <c:pt idx="18">
                  <c:v>0.78300000000000003</c:v>
                </c:pt>
                <c:pt idx="19">
                  <c:v>0.80449999999999999</c:v>
                </c:pt>
                <c:pt idx="20">
                  <c:v>0.82350000000000001</c:v>
                </c:pt>
                <c:pt idx="21">
                  <c:v>0.84</c:v>
                </c:pt>
                <c:pt idx="22">
                  <c:v>0.85650000000000004</c:v>
                </c:pt>
                <c:pt idx="23">
                  <c:v>0.871</c:v>
                </c:pt>
                <c:pt idx="24">
                  <c:v>0.88500000000000001</c:v>
                </c:pt>
                <c:pt idx="25">
                  <c:v>0.89749999999999996</c:v>
                </c:pt>
                <c:pt idx="26">
                  <c:v>0.91</c:v>
                </c:pt>
                <c:pt idx="27">
                  <c:v>0.92200000000000004</c:v>
                </c:pt>
                <c:pt idx="28">
                  <c:v>0.9335</c:v>
                </c:pt>
                <c:pt idx="29">
                  <c:v>0.94450000000000001</c:v>
                </c:pt>
                <c:pt idx="30">
                  <c:v>0.95499999999999996</c:v>
                </c:pt>
                <c:pt idx="31">
                  <c:v>0.96350000000000002</c:v>
                </c:pt>
                <c:pt idx="32">
                  <c:v>0.96950000000000003</c:v>
                </c:pt>
                <c:pt idx="33">
                  <c:v>0.97550000000000003</c:v>
                </c:pt>
                <c:pt idx="34">
                  <c:v>0.98099999999999998</c:v>
                </c:pt>
                <c:pt idx="35">
                  <c:v>0.98599999999999999</c:v>
                </c:pt>
                <c:pt idx="36">
                  <c:v>0.99</c:v>
                </c:pt>
                <c:pt idx="37">
                  <c:v>0.99250000000000005</c:v>
                </c:pt>
                <c:pt idx="38">
                  <c:v>0.99450000000000005</c:v>
                </c:pt>
                <c:pt idx="39">
                  <c:v>0.996</c:v>
                </c:pt>
                <c:pt idx="40">
                  <c:v>0.99750000000000005</c:v>
                </c:pt>
                <c:pt idx="41">
                  <c:v>0.99850000000000005</c:v>
                </c:pt>
                <c:pt idx="42">
                  <c:v>0.999</c:v>
                </c:pt>
                <c:pt idx="43">
                  <c:v>0.99950000000000006</c:v>
                </c:pt>
                <c:pt idx="44">
                  <c:v>1</c:v>
                </c:pt>
              </c:numCache>
            </c:numRef>
          </c:val>
          <c:smooth val="0"/>
          <c:extLst>
            <c:ext xmlns:c16="http://schemas.microsoft.com/office/drawing/2014/chart" uri="{C3380CC4-5D6E-409C-BE32-E72D297353CC}">
              <c16:uniqueId val="{00000002-8474-4ED4-9D25-623BE2069B3C}"/>
            </c:ext>
          </c:extLst>
        </c:ser>
        <c:dLbls>
          <c:showLegendKey val="0"/>
          <c:showVal val="0"/>
          <c:showCatName val="0"/>
          <c:showSerName val="0"/>
          <c:showPercent val="0"/>
          <c:showBubbleSize val="0"/>
        </c:dLbls>
        <c:marker val="1"/>
        <c:smooth val="0"/>
        <c:axId val="617418416"/>
        <c:axId val="617424176"/>
      </c:lineChart>
      <c:catAx>
        <c:axId val="617415056"/>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617416976"/>
        <c:crosses val="autoZero"/>
        <c:auto val="1"/>
        <c:lblAlgn val="ctr"/>
        <c:lblOffset val="100"/>
        <c:noMultiLvlLbl val="0"/>
      </c:catAx>
      <c:valAx>
        <c:axId val="617416976"/>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617415056"/>
        <c:crosses val="autoZero"/>
        <c:crossBetween val="between"/>
      </c:valAx>
      <c:valAx>
        <c:axId val="617424176"/>
        <c:scaling>
          <c:orientation val="minMax"/>
        </c:scaling>
        <c:delete val="0"/>
        <c:axPos val="r"/>
        <c:numFmt formatCode="0.00%" sourceLinked="1"/>
        <c:majorTickMark val="out"/>
        <c:minorTickMark val="none"/>
        <c:tickLblPos val="nextTo"/>
        <c:crossAx val="617418416"/>
        <c:crosses val="max"/>
        <c:crossBetween val="between"/>
      </c:valAx>
      <c:catAx>
        <c:axId val="617418416"/>
        <c:scaling>
          <c:orientation val="minMax"/>
        </c:scaling>
        <c:delete val="1"/>
        <c:axPos val="b"/>
        <c:numFmt formatCode="General" sourceLinked="1"/>
        <c:majorTickMark val="out"/>
        <c:minorTickMark val="none"/>
        <c:tickLblPos val="nextTo"/>
        <c:crossAx val="617424176"/>
        <c:auto val="1"/>
        <c:lblAlgn val="ctr"/>
        <c:lblOffset val="100"/>
        <c:noMultiLvlLbl val="0"/>
      </c:cat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1692653517320238E-2"/>
              <c:y val="-1.675506068666946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0395649801200594E-2"/>
              <c:y val="-4.311292306008611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5.7666510745562727E-2"/>
              <c:y val="-2.507256821709339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25400">
            <a:solidFill>
              <a:schemeClr val="lt1"/>
            </a:solidFill>
          </a:ln>
          <a:effectLst/>
          <a:sp3d contourW="25400">
            <a:contourClr>
              <a:schemeClr val="lt1"/>
            </a:contourClr>
          </a:sp3d>
        </c:spPr>
        <c:dLbl>
          <c:idx val="0"/>
          <c:layout>
            <c:manualLayout>
              <c:x val="8.1888334502741619E-2"/>
              <c:y val="-4.1234187806503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25400">
            <a:solidFill>
              <a:schemeClr val="lt1"/>
            </a:solidFill>
          </a:ln>
          <a:effectLst/>
          <a:sp3d contourW="25400">
            <a:contourClr>
              <a:schemeClr val="lt1"/>
            </a:contourClr>
          </a:sp3d>
        </c:spPr>
        <c:dLbl>
          <c:idx val="0"/>
          <c:layout>
            <c:manualLayout>
              <c:x val="9.0199059276006334E-3"/>
              <c:y val="1.0362525064296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25400">
            <a:solidFill>
              <a:schemeClr val="lt1"/>
            </a:solidFill>
          </a:ln>
          <a:effectLst/>
          <a:sp3d contourW="25400">
            <a:contourClr>
              <a:schemeClr val="lt1"/>
            </a:contourClr>
          </a:sp3d>
        </c:spPr>
        <c:dLbl>
          <c:idx val="0"/>
          <c:layout>
            <c:manualLayout>
              <c:x val="5.956030248694149E-2"/>
              <c:y val="-6.45675791124005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4C09-4B30-B739-34F83552AC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D-4C09-4B30-B739-34F83552AC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C-4C09-4B30-B739-34F83552AC00}"/>
              </c:ext>
            </c:extLst>
          </c:dPt>
          <c:dLbls>
            <c:dLbl>
              <c:idx val="2"/>
              <c:layout>
                <c:manualLayout>
                  <c:x val="5.956030248694149E-2"/>
                  <c:y val="-6.45675791124005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C09-4B30-B739-34F83552AC00}"/>
                </c:ext>
              </c:extLst>
            </c:dLbl>
            <c:dLbl>
              <c:idx val="3"/>
              <c:layout>
                <c:manualLayout>
                  <c:x val="9.0199059276006334E-3"/>
                  <c:y val="1.03625250642964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C09-4B30-B739-34F83552AC00}"/>
                </c:ext>
              </c:extLst>
            </c:dLbl>
            <c:dLbl>
              <c:idx val="4"/>
              <c:layout>
                <c:manualLayout>
                  <c:x val="8.1888334502741619E-2"/>
                  <c:y val="-4.12341878065034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C09-4B30-B739-34F83552AC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Beauty</c:v>
                </c:pt>
                <c:pt idx="1">
                  <c:v>Clothing</c:v>
                </c:pt>
                <c:pt idx="2">
                  <c:v>Electronics</c:v>
                </c:pt>
                <c:pt idx="3">
                  <c:v>Home</c:v>
                </c:pt>
                <c:pt idx="4">
                  <c:v>Sports</c:v>
                </c:pt>
              </c:strCache>
            </c:strRef>
          </c:cat>
          <c:val>
            <c:numRef>
              <c:f>Sheet3!$B$4:$B$9</c:f>
              <c:numCache>
                <c:formatCode>[$$-409]#,##0.00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A-4C09-4B30-B739-34F83552AC0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Sheet3!$H$3:$H$4</c:f>
              <c:strCache>
                <c:ptCount val="1"/>
                <c:pt idx="0">
                  <c:v>Beauty</c:v>
                </c:pt>
              </c:strCache>
            </c:strRef>
          </c:tx>
          <c:spPr>
            <a:solidFill>
              <a:schemeClr val="accent1"/>
            </a:solidFill>
            <a:ln>
              <a:noFill/>
            </a:ln>
            <a:effectLst/>
          </c:spPr>
          <c:invertIfNegative val="0"/>
          <c:cat>
            <c:strRef>
              <c:f>Sheet3!$G$5:$G$9</c:f>
              <c:strCache>
                <c:ptCount val="4"/>
                <c:pt idx="0">
                  <c:v>East</c:v>
                </c:pt>
                <c:pt idx="1">
                  <c:v>North</c:v>
                </c:pt>
                <c:pt idx="2">
                  <c:v>South</c:v>
                </c:pt>
                <c:pt idx="3">
                  <c:v>West</c:v>
                </c:pt>
              </c:strCache>
            </c:strRef>
          </c:cat>
          <c:val>
            <c:numRef>
              <c:f>Sheet3!$H$5:$H$9</c:f>
              <c:numCache>
                <c:formatCode>[$$-409]#,##0.00</c:formatCode>
                <c:ptCount val="4"/>
                <c:pt idx="0">
                  <c:v>93738.073799999998</c:v>
                </c:pt>
                <c:pt idx="1">
                  <c:v>90887.545100000032</c:v>
                </c:pt>
                <c:pt idx="2">
                  <c:v>101876.16189999998</c:v>
                </c:pt>
                <c:pt idx="3">
                  <c:v>35059.547500000008</c:v>
                </c:pt>
              </c:numCache>
            </c:numRef>
          </c:val>
          <c:extLst>
            <c:ext xmlns:c16="http://schemas.microsoft.com/office/drawing/2014/chart" uri="{C3380CC4-5D6E-409C-BE32-E72D297353CC}">
              <c16:uniqueId val="{00000000-3F94-4727-8182-878DCC8E6A74}"/>
            </c:ext>
          </c:extLst>
        </c:ser>
        <c:ser>
          <c:idx val="1"/>
          <c:order val="1"/>
          <c:tx>
            <c:strRef>
              <c:f>Sheet3!$I$3:$I$4</c:f>
              <c:strCache>
                <c:ptCount val="1"/>
                <c:pt idx="0">
                  <c:v>Clothing</c:v>
                </c:pt>
              </c:strCache>
            </c:strRef>
          </c:tx>
          <c:spPr>
            <a:solidFill>
              <a:schemeClr val="accent2"/>
            </a:solidFill>
            <a:ln>
              <a:noFill/>
            </a:ln>
            <a:effectLst/>
          </c:spPr>
          <c:invertIfNegative val="0"/>
          <c:cat>
            <c:strRef>
              <c:f>Sheet3!$G$5:$G$9</c:f>
              <c:strCache>
                <c:ptCount val="4"/>
                <c:pt idx="0">
                  <c:v>East</c:v>
                </c:pt>
                <c:pt idx="1">
                  <c:v>North</c:v>
                </c:pt>
                <c:pt idx="2">
                  <c:v>South</c:v>
                </c:pt>
                <c:pt idx="3">
                  <c:v>West</c:v>
                </c:pt>
              </c:strCache>
            </c:strRef>
          </c:cat>
          <c:val>
            <c:numRef>
              <c:f>Sheet3!$I$5:$I$9</c:f>
              <c:numCache>
                <c:formatCode>[$$-409]#,##0.00</c:formatCode>
                <c:ptCount val="4"/>
                <c:pt idx="0">
                  <c:v>105166.68770000001</c:v>
                </c:pt>
                <c:pt idx="1">
                  <c:v>111832.21719999998</c:v>
                </c:pt>
                <c:pt idx="2">
                  <c:v>113264.1347</c:v>
                </c:pt>
                <c:pt idx="3">
                  <c:v>48953.004199999996</c:v>
                </c:pt>
              </c:numCache>
            </c:numRef>
          </c:val>
          <c:extLst>
            <c:ext xmlns:c16="http://schemas.microsoft.com/office/drawing/2014/chart" uri="{C3380CC4-5D6E-409C-BE32-E72D297353CC}">
              <c16:uniqueId val="{00000001-3F94-4727-8182-878DCC8E6A74}"/>
            </c:ext>
          </c:extLst>
        </c:ser>
        <c:ser>
          <c:idx val="2"/>
          <c:order val="2"/>
          <c:tx>
            <c:strRef>
              <c:f>Sheet3!$J$3:$J$4</c:f>
              <c:strCache>
                <c:ptCount val="1"/>
                <c:pt idx="0">
                  <c:v>Electronics</c:v>
                </c:pt>
              </c:strCache>
            </c:strRef>
          </c:tx>
          <c:spPr>
            <a:solidFill>
              <a:schemeClr val="accent3"/>
            </a:solidFill>
            <a:ln>
              <a:noFill/>
            </a:ln>
            <a:effectLst/>
          </c:spPr>
          <c:invertIfNegative val="0"/>
          <c:cat>
            <c:strRef>
              <c:f>Sheet3!$G$5:$G$9</c:f>
              <c:strCache>
                <c:ptCount val="4"/>
                <c:pt idx="0">
                  <c:v>East</c:v>
                </c:pt>
                <c:pt idx="1">
                  <c:v>North</c:v>
                </c:pt>
                <c:pt idx="2">
                  <c:v>South</c:v>
                </c:pt>
                <c:pt idx="3">
                  <c:v>West</c:v>
                </c:pt>
              </c:strCache>
            </c:strRef>
          </c:cat>
          <c:val>
            <c:numRef>
              <c:f>Sheet3!$J$5:$J$9</c:f>
              <c:numCache>
                <c:formatCode>[$$-409]#,##0.00</c:formatCode>
                <c:ptCount val="4"/>
                <c:pt idx="0">
                  <c:v>133221.6777</c:v>
                </c:pt>
                <c:pt idx="1">
                  <c:v>147510.95759999991</c:v>
                </c:pt>
                <c:pt idx="2">
                  <c:v>147714.63710000005</c:v>
                </c:pt>
                <c:pt idx="3">
                  <c:v>75864.075600000011</c:v>
                </c:pt>
              </c:numCache>
            </c:numRef>
          </c:val>
          <c:extLst>
            <c:ext xmlns:c16="http://schemas.microsoft.com/office/drawing/2014/chart" uri="{C3380CC4-5D6E-409C-BE32-E72D297353CC}">
              <c16:uniqueId val="{00000002-3F94-4727-8182-878DCC8E6A74}"/>
            </c:ext>
          </c:extLst>
        </c:ser>
        <c:ser>
          <c:idx val="3"/>
          <c:order val="3"/>
          <c:tx>
            <c:strRef>
              <c:f>Sheet3!$K$3:$K$4</c:f>
              <c:strCache>
                <c:ptCount val="1"/>
                <c:pt idx="0">
                  <c:v>Home</c:v>
                </c:pt>
              </c:strCache>
            </c:strRef>
          </c:tx>
          <c:spPr>
            <a:solidFill>
              <a:schemeClr val="accent4"/>
            </a:solidFill>
            <a:ln>
              <a:noFill/>
            </a:ln>
            <a:effectLst/>
          </c:spPr>
          <c:invertIfNegative val="0"/>
          <c:cat>
            <c:strRef>
              <c:f>Sheet3!$G$5:$G$9</c:f>
              <c:strCache>
                <c:ptCount val="4"/>
                <c:pt idx="0">
                  <c:v>East</c:v>
                </c:pt>
                <c:pt idx="1">
                  <c:v>North</c:v>
                </c:pt>
                <c:pt idx="2">
                  <c:v>South</c:v>
                </c:pt>
                <c:pt idx="3">
                  <c:v>West</c:v>
                </c:pt>
              </c:strCache>
            </c:strRef>
          </c:cat>
          <c:val>
            <c:numRef>
              <c:f>Sheet3!$K$5:$K$9</c:f>
              <c:numCache>
                <c:formatCode>[$$-409]#,##0.00</c:formatCode>
                <c:ptCount val="4"/>
                <c:pt idx="0">
                  <c:v>120153.85620000001</c:v>
                </c:pt>
                <c:pt idx="1">
                  <c:v>129789.20389999995</c:v>
                </c:pt>
                <c:pt idx="2">
                  <c:v>117057.06329999995</c:v>
                </c:pt>
                <c:pt idx="3">
                  <c:v>60295.680200000032</c:v>
                </c:pt>
              </c:numCache>
            </c:numRef>
          </c:val>
          <c:extLst>
            <c:ext xmlns:c16="http://schemas.microsoft.com/office/drawing/2014/chart" uri="{C3380CC4-5D6E-409C-BE32-E72D297353CC}">
              <c16:uniqueId val="{00000003-3F94-4727-8182-878DCC8E6A74}"/>
            </c:ext>
          </c:extLst>
        </c:ser>
        <c:ser>
          <c:idx val="4"/>
          <c:order val="4"/>
          <c:tx>
            <c:strRef>
              <c:f>Sheet3!$L$3:$L$4</c:f>
              <c:strCache>
                <c:ptCount val="1"/>
                <c:pt idx="0">
                  <c:v>Sports</c:v>
                </c:pt>
              </c:strCache>
            </c:strRef>
          </c:tx>
          <c:spPr>
            <a:solidFill>
              <a:schemeClr val="accent5"/>
            </a:solidFill>
            <a:ln>
              <a:noFill/>
            </a:ln>
            <a:effectLst/>
          </c:spPr>
          <c:invertIfNegative val="0"/>
          <c:cat>
            <c:strRef>
              <c:f>Sheet3!$G$5:$G$9</c:f>
              <c:strCache>
                <c:ptCount val="4"/>
                <c:pt idx="0">
                  <c:v>East</c:v>
                </c:pt>
                <c:pt idx="1">
                  <c:v>North</c:v>
                </c:pt>
                <c:pt idx="2">
                  <c:v>South</c:v>
                </c:pt>
                <c:pt idx="3">
                  <c:v>West</c:v>
                </c:pt>
              </c:strCache>
            </c:strRef>
          </c:cat>
          <c:val>
            <c:numRef>
              <c:f>Sheet3!$L$5:$L$9</c:f>
              <c:numCache>
                <c:formatCode>[$$-409]#,##0.00</c:formatCode>
                <c:ptCount val="4"/>
                <c:pt idx="0">
                  <c:v>170124.02090000003</c:v>
                </c:pt>
                <c:pt idx="1">
                  <c:v>166080.95650000003</c:v>
                </c:pt>
                <c:pt idx="2">
                  <c:v>155301.0987</c:v>
                </c:pt>
                <c:pt idx="3">
                  <c:v>50504.098499999993</c:v>
                </c:pt>
              </c:numCache>
            </c:numRef>
          </c:val>
          <c:extLst>
            <c:ext xmlns:c16="http://schemas.microsoft.com/office/drawing/2014/chart" uri="{C3380CC4-5D6E-409C-BE32-E72D297353CC}">
              <c16:uniqueId val="{00000004-3F94-4727-8182-878DCC8E6A74}"/>
            </c:ext>
          </c:extLst>
        </c:ser>
        <c:dLbls>
          <c:showLegendKey val="0"/>
          <c:showVal val="0"/>
          <c:showCatName val="0"/>
          <c:showSerName val="0"/>
          <c:showPercent val="0"/>
          <c:showBubbleSize val="0"/>
        </c:dLbls>
        <c:gapWidth val="219"/>
        <c:axId val="1864416000"/>
        <c:axId val="1864416480"/>
      </c:barChart>
      <c:catAx>
        <c:axId val="186441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16480"/>
        <c:crosses val="autoZero"/>
        <c:auto val="1"/>
        <c:lblAlgn val="ctr"/>
        <c:lblOffset val="100"/>
        <c:noMultiLvlLbl val="0"/>
      </c:catAx>
      <c:valAx>
        <c:axId val="18644164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1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States</a:t>
            </a:r>
            <a:r>
              <a:rPr lang="en-US" baseline="0"/>
              <a:t> with Highest Average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Sheet3!$B$27</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Sheet3!$A$28:$A$33</c:f>
              <c:strCache>
                <c:ptCount val="5"/>
                <c:pt idx="0">
                  <c:v>Mississippi</c:v>
                </c:pt>
                <c:pt idx="1">
                  <c:v>Indiana</c:v>
                </c:pt>
                <c:pt idx="2">
                  <c:v>Rhode Island</c:v>
                </c:pt>
                <c:pt idx="3">
                  <c:v>Utah</c:v>
                </c:pt>
                <c:pt idx="4">
                  <c:v>Kansas</c:v>
                </c:pt>
              </c:strCache>
            </c:strRef>
          </c:cat>
          <c:val>
            <c:numRef>
              <c:f>Sheet3!$B$28:$B$33</c:f>
              <c:numCache>
                <c:formatCode>[$$-409]#,##0.00</c:formatCode>
                <c:ptCount val="5"/>
                <c:pt idx="0">
                  <c:v>1329.1566695652175</c:v>
                </c:pt>
                <c:pt idx="1">
                  <c:v>1328.8981871794879</c:v>
                </c:pt>
                <c:pt idx="2">
                  <c:v>1321.0947862068967</c:v>
                </c:pt>
                <c:pt idx="3">
                  <c:v>1298.0234342105266</c:v>
                </c:pt>
                <c:pt idx="4">
                  <c:v>1250.790980851064</c:v>
                </c:pt>
              </c:numCache>
            </c:numRef>
          </c:val>
          <c:extLst>
            <c:ext xmlns:c16="http://schemas.microsoft.com/office/drawing/2014/chart" uri="{C3380CC4-5D6E-409C-BE32-E72D297353CC}">
              <c16:uniqueId val="{00000000-217C-4FF0-83EA-688CF2FA17EC}"/>
            </c:ext>
          </c:extLst>
        </c:ser>
        <c:dLbls>
          <c:dLblPos val="outEnd"/>
          <c:showLegendKey val="0"/>
          <c:showVal val="1"/>
          <c:showCatName val="0"/>
          <c:showSerName val="0"/>
          <c:showPercent val="0"/>
          <c:showBubbleSize val="0"/>
        </c:dLbls>
        <c:gapWidth val="182"/>
        <c:axId val="1864461120"/>
        <c:axId val="1864464480"/>
      </c:barChart>
      <c:catAx>
        <c:axId val="1864461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64480"/>
        <c:crosses val="autoZero"/>
        <c:auto val="1"/>
        <c:lblAlgn val="ctr"/>
        <c:lblOffset val="100"/>
        <c:noMultiLvlLbl val="0"/>
      </c:catAx>
      <c:valAx>
        <c:axId val="1864464480"/>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6112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(1).xlsx]Sheet3!PivotTable4</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Payment Type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Sheet3!$B$41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C16C-48E1-8EDA-1B9020E8321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16C-48E1-8EDA-1B9020E8321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C16C-48E1-8EDA-1B9020E8321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Sheet3!$A$42:$A$45</c:f>
              <c:strCache>
                <c:ptCount val="3"/>
                <c:pt idx="0">
                  <c:v>COD</c:v>
                </c:pt>
                <c:pt idx="1">
                  <c:v>Credit Card</c:v>
                </c:pt>
                <c:pt idx="2">
                  <c:v>PayPal</c:v>
                </c:pt>
              </c:strCache>
            </c:strRef>
          </c:cat>
          <c:val>
            <c:numRef>
              <c:f>Sheet3!$B$42:$B$45</c:f>
              <c:numCache>
                <c:formatCode>General</c:formatCode>
                <c:ptCount val="3"/>
                <c:pt idx="0">
                  <c:v>660</c:v>
                </c:pt>
                <c:pt idx="1">
                  <c:v>645</c:v>
                </c:pt>
                <c:pt idx="2">
                  <c:v>695</c:v>
                </c:pt>
              </c:numCache>
            </c:numRef>
          </c:val>
          <c:extLst>
            <c:ext xmlns:c16="http://schemas.microsoft.com/office/drawing/2014/chart" uri="{C3380CC4-5D6E-409C-BE32-E72D297353CC}">
              <c16:uniqueId val="{00000000-C16C-48E1-8EDA-1B9020E8321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(1).xlsx]Sheet3!PivotTable7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Loyality Level</a:t>
            </a:r>
          </a:p>
        </c:rich>
      </c:tx>
      <c:layout>
        <c:manualLayout>
          <c:xMode val="edge"/>
          <c:yMode val="edge"/>
          <c:x val="0.2613956692913385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Sheet3!$B$56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Sheet3!$A$57:$A$61</c:f>
              <c:strCache>
                <c:ptCount val="4"/>
                <c:pt idx="0">
                  <c:v>Bronze</c:v>
                </c:pt>
                <c:pt idx="1">
                  <c:v>Gold</c:v>
                </c:pt>
                <c:pt idx="2">
                  <c:v>Platinum</c:v>
                </c:pt>
                <c:pt idx="3">
                  <c:v>Silver</c:v>
                </c:pt>
              </c:strCache>
            </c:strRef>
          </c:cat>
          <c:val>
            <c:numRef>
              <c:f>Sheet3!$B$57:$B$61</c:f>
              <c:numCache>
                <c:formatCode>General</c:formatCode>
                <c:ptCount val="4"/>
                <c:pt idx="0">
                  <c:v>492</c:v>
                </c:pt>
                <c:pt idx="1">
                  <c:v>469</c:v>
                </c:pt>
                <c:pt idx="2">
                  <c:v>611</c:v>
                </c:pt>
                <c:pt idx="3">
                  <c:v>428</c:v>
                </c:pt>
              </c:numCache>
            </c:numRef>
          </c:val>
          <c:extLst>
            <c:ext xmlns:c16="http://schemas.microsoft.com/office/drawing/2014/chart" uri="{C3380CC4-5D6E-409C-BE32-E72D297353CC}">
              <c16:uniqueId val="{00000000-2C0C-43A1-80AE-E6A59C568C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799387576552926"/>
          <c:y val="0.38635936132983378"/>
          <c:w val="0.16957608964087367"/>
          <c:h val="0.3573272090988626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28575</xdr:colOff>
      <xdr:row>9</xdr:row>
      <xdr:rowOff>161925</xdr:rowOff>
    </xdr:from>
    <xdr:to>
      <xdr:col>6</xdr:col>
      <xdr:colOff>142875</xdr:colOff>
      <xdr:row>21</xdr:row>
      <xdr:rowOff>28575</xdr:rowOff>
    </xdr:to>
    <xdr:graphicFrame macro="">
      <xdr:nvGraphicFramePr>
        <xdr:cNvPr id="2" name="Chart 1">
          <a:extLst>
            <a:ext uri="{FF2B5EF4-FFF2-40B4-BE49-F238E27FC236}">
              <a16:creationId xmlns:a16="http://schemas.microsoft.com/office/drawing/2014/main" id="{18ABB5D1-643B-4F88-A07D-6ED0576F6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2</xdr:row>
      <xdr:rowOff>0</xdr:rowOff>
    </xdr:from>
    <xdr:to>
      <xdr:col>3</xdr:col>
      <xdr:colOff>76200</xdr:colOff>
      <xdr:row>9</xdr:row>
      <xdr:rowOff>66675</xdr:rowOff>
    </xdr:to>
    <mc:AlternateContent xmlns:mc="http://schemas.openxmlformats.org/markup-compatibility/2006">
      <mc:Choice xmlns:tsle="http://schemas.microsoft.com/office/drawing/2012/timeslicer" Requires="tsle">
        <xdr:graphicFrame macro="">
          <xdr:nvGraphicFramePr>
            <xdr:cNvPr id="3" name="Order_Date 1">
              <a:extLst>
                <a:ext uri="{FF2B5EF4-FFF2-40B4-BE49-F238E27FC236}">
                  <a16:creationId xmlns:a16="http://schemas.microsoft.com/office/drawing/2014/main" id="{8F45FE5A-1AEE-4FD4-9112-47787D3158F0}"/>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38100" y="381000"/>
              <a:ext cx="1866900" cy="14001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123825</xdr:colOff>
      <xdr:row>2</xdr:row>
      <xdr:rowOff>0</xdr:rowOff>
    </xdr:from>
    <xdr:to>
      <xdr:col>6</xdr:col>
      <xdr:colOff>142875</xdr:colOff>
      <xdr:row>9</xdr:row>
      <xdr:rowOff>95250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5F6CD499-1D19-4495-9FC1-F91299BDC9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52625" y="381000"/>
              <a:ext cx="18478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190500</xdr:colOff>
      <xdr:row>1</xdr:row>
      <xdr:rowOff>180976</xdr:rowOff>
    </xdr:from>
    <xdr:to>
      <xdr:col>12</xdr:col>
      <xdr:colOff>447675</xdr:colOff>
      <xdr:row>9</xdr:row>
      <xdr:rowOff>85726</xdr:rowOff>
    </xdr:to>
    <xdr:graphicFrame macro="">
      <xdr:nvGraphicFramePr>
        <xdr:cNvPr id="5" name="Chart 4">
          <a:extLst>
            <a:ext uri="{FF2B5EF4-FFF2-40B4-BE49-F238E27FC236}">
              <a16:creationId xmlns:a16="http://schemas.microsoft.com/office/drawing/2014/main" id="{6EBF0DB9-4618-40B0-9FDD-2EF11558C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200025</xdr:colOff>
      <xdr:row>9</xdr:row>
      <xdr:rowOff>171450</xdr:rowOff>
    </xdr:from>
    <xdr:to>
      <xdr:col>12</xdr:col>
      <xdr:colOff>447675</xdr:colOff>
      <xdr:row>21</xdr:row>
      <xdr:rowOff>47626</xdr:rowOff>
    </xdr:to>
    <xdr:graphicFrame macro="">
      <xdr:nvGraphicFramePr>
        <xdr:cNvPr id="6" name="Chart 5">
          <a:extLst>
            <a:ext uri="{FF2B5EF4-FFF2-40B4-BE49-F238E27FC236}">
              <a16:creationId xmlns:a16="http://schemas.microsoft.com/office/drawing/2014/main" id="{D4E6CE36-945D-41AF-8BBE-4F9C3FBDB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495300</xdr:colOff>
      <xdr:row>2</xdr:row>
      <xdr:rowOff>0</xdr:rowOff>
    </xdr:from>
    <xdr:to>
      <xdr:col>18</xdr:col>
      <xdr:colOff>190500</xdr:colOff>
      <xdr:row>9</xdr:row>
      <xdr:rowOff>85725</xdr:rowOff>
    </xdr:to>
    <xdr:graphicFrame macro="">
      <xdr:nvGraphicFramePr>
        <xdr:cNvPr id="7" name="Chart 6">
          <a:extLst>
            <a:ext uri="{FF2B5EF4-FFF2-40B4-BE49-F238E27FC236}">
              <a16:creationId xmlns:a16="http://schemas.microsoft.com/office/drawing/2014/main" id="{C9DCA6CC-37DB-4E07-ADF8-F8F0619F2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504825</xdr:colOff>
      <xdr:row>9</xdr:row>
      <xdr:rowOff>180975</xdr:rowOff>
    </xdr:from>
    <xdr:to>
      <xdr:col>18</xdr:col>
      <xdr:colOff>200025</xdr:colOff>
      <xdr:row>21</xdr:row>
      <xdr:rowOff>66675</xdr:rowOff>
    </xdr:to>
    <xdr:graphicFrame macro="">
      <xdr:nvGraphicFramePr>
        <xdr:cNvPr id="8" name="Chart 7">
          <a:extLst>
            <a:ext uri="{FF2B5EF4-FFF2-40B4-BE49-F238E27FC236}">
              <a16:creationId xmlns:a16="http://schemas.microsoft.com/office/drawing/2014/main" id="{E429907D-F9F5-4283-BF0B-A88CDF7D5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238125</xdr:colOff>
      <xdr:row>0</xdr:row>
      <xdr:rowOff>180975</xdr:rowOff>
    </xdr:from>
    <xdr:to>
      <xdr:col>13</xdr:col>
      <xdr:colOff>238125</xdr:colOff>
      <xdr:row>10</xdr:row>
      <xdr:rowOff>180975</xdr:rowOff>
    </xdr:to>
    <xdr:graphicFrame macro="">
      <xdr:nvGraphicFramePr>
        <xdr:cNvPr id="2" name="Chart 1">
          <a:extLst>
            <a:ext uri="{FF2B5EF4-FFF2-40B4-BE49-F238E27FC236}">
              <a16:creationId xmlns:a16="http://schemas.microsoft.com/office/drawing/2014/main" id="{51FB67AA-07EF-2261-6468-5402C9EC5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876300</xdr:colOff>
      <xdr:row>2</xdr:row>
      <xdr:rowOff>114301</xdr:rowOff>
    </xdr:from>
    <xdr:to>
      <xdr:col>4</xdr:col>
      <xdr:colOff>200025</xdr:colOff>
      <xdr:row>10</xdr:row>
      <xdr:rowOff>133351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D5B6F4D-76E5-EE0F-8EB6-D06A51E1EC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81350" y="495301"/>
              <a:ext cx="184785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247650</xdr:colOff>
      <xdr:row>17</xdr:row>
      <xdr:rowOff>19050</xdr:rowOff>
    </xdr:from>
    <xdr:to>
      <xdr:col>9</xdr:col>
      <xdr:colOff>352425</xdr:colOff>
      <xdr:row>24</xdr:row>
      <xdr:rowOff>57150</xdr:rowOff>
    </xdr:to>
    <mc:AlternateContent xmlns:mc="http://schemas.openxmlformats.org/markup-compatibility/2006">
      <mc:Choice xmlns:tsle="http://schemas.microsoft.com/office/drawing/2012/timeslicer" Requires="tsle">
        <xdr:graphicFrame macro="">
          <xdr:nvGraphicFramePr>
            <xdr:cNvPr id="5" name="Order_Date">
              <a:extLst>
                <a:ext uri="{FF2B5EF4-FFF2-40B4-BE49-F238E27FC236}">
                  <a16:creationId xmlns:a16="http://schemas.microsoft.com/office/drawing/2014/main" id="{B81FF2DC-392F-7D6B-1B1B-B270F3FA80A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6734175" y="32575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352425</xdr:colOff>
      <xdr:row>10</xdr:row>
      <xdr:rowOff>152399</xdr:rowOff>
    </xdr:from>
    <xdr:to>
      <xdr:col>3</xdr:col>
      <xdr:colOff>457200</xdr:colOff>
      <xdr:row>23</xdr:row>
      <xdr:rowOff>33336</xdr:rowOff>
    </xdr:to>
    <xdr:graphicFrame macro="">
      <xdr:nvGraphicFramePr>
        <xdr:cNvPr id="6" name="Chart 5">
          <a:extLst>
            <a:ext uri="{FF2B5EF4-FFF2-40B4-BE49-F238E27FC236}">
              <a16:creationId xmlns:a16="http://schemas.microsoft.com/office/drawing/2014/main" id="{2F6EC319-6794-5998-9FED-984D38B12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5</xdr:row>
      <xdr:rowOff>14287</xdr:rowOff>
    </xdr:from>
    <xdr:to>
      <xdr:col>10</xdr:col>
      <xdr:colOff>695325</xdr:colOff>
      <xdr:row>19</xdr:row>
      <xdr:rowOff>90487</xdr:rowOff>
    </xdr:to>
    <xdr:graphicFrame macro="">
      <xdr:nvGraphicFramePr>
        <xdr:cNvPr id="2" name="Chart 1">
          <a:extLst>
            <a:ext uri="{FF2B5EF4-FFF2-40B4-BE49-F238E27FC236}">
              <a16:creationId xmlns:a16="http://schemas.microsoft.com/office/drawing/2014/main" id="{61F8F452-A5E0-3EFD-CC0A-9BBB2CBF8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209549</xdr:colOff>
      <xdr:row>23</xdr:row>
      <xdr:rowOff>114300</xdr:rowOff>
    </xdr:from>
    <xdr:to>
      <xdr:col>6</xdr:col>
      <xdr:colOff>1362074</xdr:colOff>
      <xdr:row>38</xdr:row>
      <xdr:rowOff>0</xdr:rowOff>
    </xdr:to>
    <xdr:graphicFrame macro="">
      <xdr:nvGraphicFramePr>
        <xdr:cNvPr id="3" name="Chart 2">
          <a:extLst>
            <a:ext uri="{FF2B5EF4-FFF2-40B4-BE49-F238E27FC236}">
              <a16:creationId xmlns:a16="http://schemas.microsoft.com/office/drawing/2014/main" id="{FE95AFF0-CBCC-046E-FE33-514829D3B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39</xdr:row>
      <xdr:rowOff>0</xdr:rowOff>
    </xdr:from>
    <xdr:to>
      <xdr:col>7</xdr:col>
      <xdr:colOff>47625</xdr:colOff>
      <xdr:row>53</xdr:row>
      <xdr:rowOff>76200</xdr:rowOff>
    </xdr:to>
    <xdr:graphicFrame macro="">
      <xdr:nvGraphicFramePr>
        <xdr:cNvPr id="7" name="Chart 6">
          <a:extLst>
            <a:ext uri="{FF2B5EF4-FFF2-40B4-BE49-F238E27FC236}">
              <a16:creationId xmlns:a16="http://schemas.microsoft.com/office/drawing/2014/main" id="{BB2D3D6B-B78F-2805-6BDD-757746283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54</xdr:row>
      <xdr:rowOff>180975</xdr:rowOff>
    </xdr:from>
    <xdr:to>
      <xdr:col>7</xdr:col>
      <xdr:colOff>95250</xdr:colOff>
      <xdr:row>69</xdr:row>
      <xdr:rowOff>66675</xdr:rowOff>
    </xdr:to>
    <xdr:graphicFrame macro="">
      <xdr:nvGraphicFramePr>
        <xdr:cNvPr id="8" name="Chart 7">
          <a:extLst>
            <a:ext uri="{FF2B5EF4-FFF2-40B4-BE49-F238E27FC236}">
              <a16:creationId xmlns:a16="http://schemas.microsoft.com/office/drawing/2014/main" id="{9CCFFAF8-A067-D8BE-35E1-3B1058705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keshkumar Gandhi Kamatchi" refreshedDate="46005.453537152775" createdVersion="8" refreshedVersion="8" minRefreshableVersion="3" recordCount="2000" xr:uid="{9B95FF20-D21C-4AAD-A065-FE211422E4D5}">
  <cacheSource type="worksheet">
    <worksheetSource ref="A1:AB2001" sheet="Sales_Fact (2)"/>
  </cacheSource>
  <cacheFields count="27">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Total_Amount" numFmtId="166">
      <sharedItems containsSemiMixedTypes="0" containsString="0" containsNumber="1" minValue="18.459" maxValue="3908.2428" count="2000">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n v="1425.7782"/>
        <n v="1301.9864"/>
        <n v="2670.74"/>
        <n v="791.33600000000001"/>
        <n v="204.93440000000001"/>
        <n v="1706.1695999999999"/>
        <n v="199.23839999999998"/>
        <n v="1243.038"/>
        <n v="503.97620000000012"/>
        <n v="968.18819999999994"/>
        <n v="166.482"/>
        <n v="2156.5544"/>
        <n v="1029.4649999999999"/>
        <n v="502.10860000000002"/>
        <n v="1512.924"/>
        <n v="289.99450000000002"/>
        <n v="415.73379999999997"/>
        <n v="272.79750000000001"/>
        <n v="1010.2344000000001"/>
        <n v="133.4332"/>
        <n v="734.89150000000006"/>
        <n v="386.38400000000001"/>
        <n v="1943.0927999999999"/>
        <n v="2777.4432000000002"/>
        <n v="374.66759999999999"/>
        <n v="705.78959999999995"/>
        <n v="616.21119999999996"/>
        <n v="339.27080000000001"/>
        <n v="578.11989999999992"/>
        <n v="556.78399999999999"/>
        <n v="1127.3327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Age" numFmtId="0">
      <sharedItems containsSemiMixedTypes="0" containsString="0" containsNumber="1" containsInteger="1" minValue="18" maxValue="64"/>
    </cacheField>
    <cacheField name="Gender" numFmtId="0">
      <sharedItems/>
    </cacheField>
    <cacheField name="City" numFmtId="0">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Country" numFmtId="0">
      <sharedItems/>
    </cacheField>
    <cacheField name="Loyalty_Level" numFmtId="0">
      <sharedItems count="4">
        <s v="Gold"/>
        <s v="Platinum"/>
        <s v="Silver"/>
        <s v="Bronze"/>
      </sharedItems>
    </cacheField>
    <cacheField name="Store_Name" numFmtId="0">
      <sharedItems/>
    </cacheField>
    <cacheField name="Region" numFmtId="0">
      <sharedItems count="4">
        <s v="North"/>
        <s v="West"/>
        <s v="South"/>
        <s v="East"/>
      </sharedItems>
    </cacheField>
    <cacheField name="City2" numFmtId="0">
      <sharedItems/>
    </cacheField>
    <cacheField name="Store_Type" numFmtId="0">
      <sharedItems/>
    </cacheField>
    <cacheField name="Product_Name" numFmtId="0">
      <sharedItems/>
    </cacheField>
    <cacheField name="Category" numFmtId="0">
      <sharedItems count="5">
        <s v="Sports"/>
        <s v="Electronics"/>
        <s v="Beauty"/>
        <s v="Home"/>
        <s v="Clothing"/>
      </sharedItems>
    </cacheField>
    <cacheField name="Sub_Category" numFmtId="0">
      <sharedItems/>
    </cacheField>
    <cacheField name="Brand" numFmtId="0">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0" maxValue="496"/>
    </cacheField>
  </cacheFields>
  <extLst>
    <ext xmlns:x14="http://schemas.microsoft.com/office/spreadsheetml/2009/9/main" uri="{725AE2AE-9491-48be-B2B4-4EB974FC3084}">
      <x14:pivotCacheDefinition pivotCacheId="63825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n v="1"/>
    <n v="218.04"/>
    <n v="0.09"/>
    <x v="0"/>
    <x v="0"/>
    <x v="0"/>
    <n v="55"/>
    <s v="Male"/>
    <s v="Kathleenport"/>
    <x v="0"/>
    <s v="USA"/>
    <x v="0"/>
    <s v="Johnson-Wright"/>
    <x v="0"/>
    <s v="Hoodberg"/>
    <s v="Outlet"/>
    <s v="Cricket Bat"/>
    <x v="0"/>
    <s v="Team Sports"/>
    <s v="Khan LLC"/>
    <n v="245.98"/>
    <n v="471"/>
  </r>
  <r>
    <s v="SALE1"/>
    <x v="1"/>
    <s v="CUST1467"/>
    <s v="PROD74"/>
    <s v="STORE17"/>
    <n v="3"/>
    <n v="104.47"/>
    <n v="0.27"/>
    <x v="1"/>
    <x v="1"/>
    <x v="1"/>
    <n v="63"/>
    <s v="Female"/>
    <s v="Oneillfurt"/>
    <x v="1"/>
    <s v="USA"/>
    <x v="0"/>
    <s v="Holloway Ltd"/>
    <x v="0"/>
    <s v="Bensonhaven"/>
    <s v="Flagship"/>
    <s v="Bluetooth Car Audio System"/>
    <x v="1"/>
    <s v="Audio"/>
    <s v="Bruce-Bowen"/>
    <n v="403.71"/>
    <n v="159"/>
  </r>
  <r>
    <s v="SALE2"/>
    <x v="2"/>
    <s v="CUST1056"/>
    <s v="PROD49"/>
    <s v="STORE8"/>
    <n v="4"/>
    <n v="914.05"/>
    <n v="0.25"/>
    <x v="0"/>
    <x v="2"/>
    <x v="2"/>
    <n v="49"/>
    <s v="Female"/>
    <s v="Deborahberg"/>
    <x v="2"/>
    <s v="USA"/>
    <x v="0"/>
    <s v="Bean, Jones and Park"/>
    <x v="1"/>
    <s v="Thompsonborough"/>
    <s v="Online"/>
    <s v="Men's Roll-On Perfume"/>
    <x v="2"/>
    <s v="Fragrance"/>
    <s v="Sullivan and Sons"/>
    <n v="43.29"/>
    <n v="267"/>
  </r>
  <r>
    <s v="SALE3"/>
    <x v="3"/>
    <s v="CUST1346"/>
    <s v="PROD76"/>
    <s v="STORE8"/>
    <n v="1"/>
    <n v="921.51"/>
    <n v="0.16"/>
    <x v="2"/>
    <x v="3"/>
    <x v="3"/>
    <n v="58"/>
    <s v="Female"/>
    <s v="Port Crystalberg"/>
    <x v="3"/>
    <s v="USA"/>
    <x v="1"/>
    <s v="Bean, Jones and Park"/>
    <x v="1"/>
    <s v="Thompsonborough"/>
    <s v="Online"/>
    <s v="Wireless Mouse"/>
    <x v="1"/>
    <s v="Computer"/>
    <s v="Larson Ltd"/>
    <n v="392.89"/>
    <n v="320"/>
  </r>
  <r>
    <s v="SALE4"/>
    <x v="4"/>
    <s v="CUST1493"/>
    <s v="PROD59"/>
    <s v="STORE5"/>
    <n v="3"/>
    <n v="745.3"/>
    <n v="0.18"/>
    <x v="0"/>
    <x v="4"/>
    <x v="4"/>
    <n v="28"/>
    <s v="Male"/>
    <s v="South William"/>
    <x v="4"/>
    <s v="USA"/>
    <x v="2"/>
    <s v="Gray Ltd"/>
    <x v="0"/>
    <s v="New Michaelchester"/>
    <s v="Outlet"/>
    <s v="Men's Hair Styling Gel"/>
    <x v="2"/>
    <s v="Haircare"/>
    <s v="Cline-Mccarthy"/>
    <n v="17.309999999999999"/>
    <n v="399"/>
  </r>
  <r>
    <s v="SALE5"/>
    <x v="5"/>
    <s v="CUST1116"/>
    <s v="PROD15"/>
    <s v="STORE7"/>
    <n v="3"/>
    <n v="147.01"/>
    <n v="0.19"/>
    <x v="2"/>
    <x v="5"/>
    <x v="5"/>
    <n v="18"/>
    <s v="Female"/>
    <s v="North Davidport"/>
    <x v="5"/>
    <s v="USA"/>
    <x v="1"/>
    <s v="Martinez-Mullins"/>
    <x v="2"/>
    <s v="Williamsfurt"/>
    <s v="Online"/>
    <s v="4K Home Projector"/>
    <x v="1"/>
    <s v="Appliances"/>
    <s v="Thomas LLC"/>
    <n v="465.34"/>
    <n v="301"/>
  </r>
  <r>
    <s v="SALE6"/>
    <x v="6"/>
    <s v="CUST1016"/>
    <s v="PROD56"/>
    <s v="STORE4"/>
    <n v="2"/>
    <n v="785.31"/>
    <n v="0.15"/>
    <x v="1"/>
    <x v="6"/>
    <x v="6"/>
    <n v="24"/>
    <s v="Female"/>
    <s v="South Christopher"/>
    <x v="2"/>
    <s v="USA"/>
    <x v="3"/>
    <s v="Alexander Group"/>
    <x v="2"/>
    <s v="Port Sharon"/>
    <s v="Online"/>
    <s v="Premium Blanket Throw"/>
    <x v="3"/>
    <s v="Decor"/>
    <s v="Hernandez, Kennedy and Porter"/>
    <n v="461.47"/>
    <n v="190"/>
  </r>
  <r>
    <s v="SALE7"/>
    <x v="7"/>
    <s v="CUST1152"/>
    <s v="PROD70"/>
    <s v="STORE8"/>
    <n v="4"/>
    <n v="342.39"/>
    <n v="0.23"/>
    <x v="1"/>
    <x v="7"/>
    <x v="7"/>
    <n v="41"/>
    <s v="Female"/>
    <s v="Jaredville"/>
    <x v="6"/>
    <s v="USA"/>
    <x v="1"/>
    <s v="Bean, Jones and Park"/>
    <x v="1"/>
    <s v="Thompsonborough"/>
    <s v="Online"/>
    <s v="Kitchen Storage Rack"/>
    <x v="3"/>
    <s v="Storage"/>
    <s v="Duran Group"/>
    <n v="138.05000000000001"/>
    <n v="89"/>
  </r>
  <r>
    <s v="SALE8"/>
    <x v="8"/>
    <s v="CUST1187"/>
    <s v="PROD99"/>
    <s v="STORE5"/>
    <n v="3"/>
    <n v="448.25"/>
    <n v="7.0000000000000007E-2"/>
    <x v="1"/>
    <x v="8"/>
    <x v="8"/>
    <n v="60"/>
    <s v="Female"/>
    <s v="Lake Blaketon"/>
    <x v="4"/>
    <s v="USA"/>
    <x v="1"/>
    <s v="Gray Ltd"/>
    <x v="0"/>
    <s v="New Michaelchester"/>
    <s v="Outlet"/>
    <s v="Stainless Steel Cookware Set"/>
    <x v="3"/>
    <s v="Kitchen"/>
    <s v="Campbell Ltd"/>
    <n v="201.41"/>
    <n v="146"/>
  </r>
  <r>
    <s v="SALE9"/>
    <x v="9"/>
    <s v="CUST1464"/>
    <s v="PROD33"/>
    <s v="STORE0"/>
    <n v="2"/>
    <n v="873.17"/>
    <n v="0.23"/>
    <x v="1"/>
    <x v="9"/>
    <x v="9"/>
    <n v="45"/>
    <s v="Female"/>
    <s v="Grayland"/>
    <x v="7"/>
    <s v="USA"/>
    <x v="1"/>
    <s v="Rivera-Warner"/>
    <x v="3"/>
    <s v="Washingtonfurt"/>
    <s v="Flagship"/>
    <s v="Modern Wall Clock"/>
    <x v="3"/>
    <s v="Decor"/>
    <s v="Weiss-Watson"/>
    <n v="179.77"/>
    <n v="305"/>
  </r>
  <r>
    <s v="SALE10"/>
    <x v="10"/>
    <s v="CUST1065"/>
    <s v="PROD24"/>
    <s v="STORE14"/>
    <n v="1"/>
    <n v="278.63"/>
    <n v="7.0000000000000007E-2"/>
    <x v="0"/>
    <x v="10"/>
    <x v="10"/>
    <n v="21"/>
    <s v="Female"/>
    <s v="Woodmouth"/>
    <x v="8"/>
    <s v="USA"/>
    <x v="2"/>
    <s v="Mcdonald Inc"/>
    <x v="2"/>
    <s v="Christopherland"/>
    <s v="Outlet"/>
    <s v="Foldable Camping Chair"/>
    <x v="0"/>
    <s v="Outdoor"/>
    <s v="Cook Ltd"/>
    <n v="166.06"/>
    <n v="340"/>
  </r>
  <r>
    <s v="SALE11"/>
    <x v="11"/>
    <s v="CUST1320"/>
    <s v="PROD39"/>
    <s v="STORE1"/>
    <n v="4"/>
    <n v="286.92"/>
    <n v="0.17"/>
    <x v="0"/>
    <x v="11"/>
    <x v="11"/>
    <n v="34"/>
    <s v="Female"/>
    <s v="South Darrenland"/>
    <x v="9"/>
    <s v="USA"/>
    <x v="3"/>
    <s v="Martinez, Adkins and Johnson"/>
    <x v="0"/>
    <s v="Danielmouth"/>
    <s v="Flagship"/>
    <s v="Portable Power Bank"/>
    <x v="1"/>
    <s v="Mobile"/>
    <s v="Cummings and Sons"/>
    <n v="326.06"/>
    <n v="301"/>
  </r>
  <r>
    <s v="SALE12"/>
    <x v="12"/>
    <s v="CUST1237"/>
    <s v="PROD88"/>
    <s v="STORE4"/>
    <n v="4"/>
    <n v="644.58000000000004"/>
    <n v="0.01"/>
    <x v="0"/>
    <x v="12"/>
    <x v="12"/>
    <n v="41"/>
    <s v="Female"/>
    <s v="Susanstad"/>
    <x v="10"/>
    <s v="USA"/>
    <x v="0"/>
    <s v="Alexander Group"/>
    <x v="2"/>
    <s v="Port Sharon"/>
    <s v="Online"/>
    <s v="Sports Wrist Sweatbands"/>
    <x v="0"/>
    <s v="Accessories"/>
    <s v="Olsen-Daniels"/>
    <n v="131.24"/>
    <n v="232"/>
  </r>
  <r>
    <s v="SALE13"/>
    <x v="13"/>
    <s v="CUST1443"/>
    <s v="PROD34"/>
    <s v="STORE16"/>
    <n v="2"/>
    <n v="316.89999999999998"/>
    <n v="0.3"/>
    <x v="1"/>
    <x v="13"/>
    <x v="13"/>
    <n v="51"/>
    <s v="Male"/>
    <s v="New Donnabury"/>
    <x v="11"/>
    <s v="USA"/>
    <x v="2"/>
    <s v="Frederick-Wright"/>
    <x v="1"/>
    <s v="New Jimmymouth"/>
    <s v="Flagship"/>
    <s v="Gaming Mechanical Keyboard"/>
    <x v="1"/>
    <s v="Computer"/>
    <s v="Lucero LLC"/>
    <n v="419.28"/>
    <n v="86"/>
  </r>
  <r>
    <s v="SALE14"/>
    <x v="14"/>
    <s v="CUST1348"/>
    <s v="PROD24"/>
    <s v="STORE15"/>
    <n v="4"/>
    <n v="403.47"/>
    <n v="0.28999999999999998"/>
    <x v="1"/>
    <x v="14"/>
    <x v="14"/>
    <n v="55"/>
    <s v="Male"/>
    <s v="Shannonview"/>
    <x v="2"/>
    <s v="USA"/>
    <x v="2"/>
    <s v="Shelton PLC"/>
    <x v="0"/>
    <s v="East Jenniferstad"/>
    <s v="Flagship"/>
    <s v="Foldable Camping Chair"/>
    <x v="0"/>
    <s v="Outdoor"/>
    <s v="Cook Ltd"/>
    <n v="166.06"/>
    <n v="340"/>
  </r>
  <r>
    <s v="SALE15"/>
    <x v="15"/>
    <s v="CUST1435"/>
    <s v="PROD36"/>
    <s v="STORE9"/>
    <n v="3"/>
    <n v="871.34"/>
    <n v="0.04"/>
    <x v="2"/>
    <x v="15"/>
    <x v="15"/>
    <n v="37"/>
    <s v="Female"/>
    <s v="Wesleyhaven"/>
    <x v="12"/>
    <s v="USA"/>
    <x v="2"/>
    <s v="Moore, Padilla and Butler"/>
    <x v="2"/>
    <s v="East Johnstad"/>
    <s v="Flagship"/>
    <s v="Women's Summer Dress"/>
    <x v="4"/>
    <s v="Tops"/>
    <s v="Smith-Mills"/>
    <n v="223.43"/>
    <n v="154"/>
  </r>
  <r>
    <s v="SALE16"/>
    <x v="16"/>
    <s v="CUST1276"/>
    <s v="PROD65"/>
    <s v="STORE19"/>
    <n v="2"/>
    <n v="451.98"/>
    <n v="0.25"/>
    <x v="0"/>
    <x v="16"/>
    <x v="16"/>
    <n v="38"/>
    <s v="Male"/>
    <s v="Ericshire"/>
    <x v="8"/>
    <s v="USA"/>
    <x v="0"/>
    <s v="Mann-Austin"/>
    <x v="3"/>
    <s v="Vasquezborough"/>
    <s v="Online"/>
    <s v="Adjustable Dumbbells 20kg"/>
    <x v="0"/>
    <s v="Fitness"/>
    <s v="Montgomery, Benton and Miller"/>
    <n v="240.63"/>
    <n v="423"/>
  </r>
  <r>
    <s v="SALE17"/>
    <x v="17"/>
    <s v="CUST1079"/>
    <s v="PROD27"/>
    <s v="STORE4"/>
    <n v="2"/>
    <n v="502.69"/>
    <n v="0.23"/>
    <x v="0"/>
    <x v="17"/>
    <x v="17"/>
    <n v="22"/>
    <s v="Female"/>
    <s v="Nicoleborough"/>
    <x v="13"/>
    <s v="USA"/>
    <x v="1"/>
    <s v="Alexander Group"/>
    <x v="2"/>
    <s v="Port Sharon"/>
    <s v="Online"/>
    <s v="Decorative Floor Vase"/>
    <x v="3"/>
    <s v="Decor"/>
    <s v="Khan, Jones and Paul"/>
    <n v="81.75"/>
    <n v="378"/>
  </r>
  <r>
    <s v="SALE18"/>
    <x v="18"/>
    <s v="CUST1094"/>
    <s v="PROD39"/>
    <s v="STORE4"/>
    <n v="2"/>
    <n v="559.23"/>
    <n v="0.25"/>
    <x v="2"/>
    <x v="18"/>
    <x v="18"/>
    <n v="43"/>
    <s v="Female"/>
    <s v="New Amyport"/>
    <x v="8"/>
    <s v="USA"/>
    <x v="0"/>
    <s v="Alexander Group"/>
    <x v="2"/>
    <s v="Port Sharon"/>
    <s v="Online"/>
    <s v="Portable Power Bank"/>
    <x v="1"/>
    <s v="Mobile"/>
    <s v="Cummings and Sons"/>
    <n v="326.06"/>
    <n v="301"/>
  </r>
  <r>
    <s v="SALE19"/>
    <x v="19"/>
    <s v="CUST1239"/>
    <s v="PROD60"/>
    <s v="STORE13"/>
    <n v="4"/>
    <n v="464.18"/>
    <n v="0.04"/>
    <x v="2"/>
    <x v="19"/>
    <x v="19"/>
    <n v="58"/>
    <s v="Female"/>
    <s v="Zamoraborough"/>
    <x v="8"/>
    <s v="USA"/>
    <x v="1"/>
    <s v="Gardner, Humphrey and Contreras"/>
    <x v="3"/>
    <s v="Johnsonville"/>
    <s v="Flagship"/>
    <s v="Luxury Perfume Spray"/>
    <x v="2"/>
    <s v="Fragrance"/>
    <s v="Gibson, Green and Lopez"/>
    <n v="482.75"/>
    <n v="444"/>
  </r>
  <r>
    <s v="SALE20"/>
    <x v="20"/>
    <s v="CUST1144"/>
    <s v="PROD72"/>
    <s v="STORE17"/>
    <n v="3"/>
    <n v="986.04"/>
    <n v="0.27"/>
    <x v="2"/>
    <x v="20"/>
    <x v="20"/>
    <n v="62"/>
    <s v="Female"/>
    <s v="North Anthonychester"/>
    <x v="8"/>
    <s v="USA"/>
    <x v="3"/>
    <s v="Holloway Ltd"/>
    <x v="0"/>
    <s v="Bensonhaven"/>
    <s v="Flagship"/>
    <s v="Professional Jump Rope"/>
    <x v="0"/>
    <s v="Fitness"/>
    <s v="Davis PLC"/>
    <n v="477.61"/>
    <n v="300"/>
  </r>
  <r>
    <s v="SALE21"/>
    <x v="21"/>
    <s v="CUST1396"/>
    <s v="PROD43"/>
    <s v="STORE18"/>
    <n v="1"/>
    <n v="589.55999999999995"/>
    <n v="0.22"/>
    <x v="0"/>
    <x v="21"/>
    <x v="21"/>
    <n v="25"/>
    <s v="Female"/>
    <s v="Parkerview"/>
    <x v="14"/>
    <s v="USA"/>
    <x v="2"/>
    <s v="Guerrero-Schmitt"/>
    <x v="3"/>
    <s v="East Stevechester"/>
    <s v="Flagship"/>
    <s v="USB External Hard Drive"/>
    <x v="1"/>
    <s v="Computer"/>
    <s v="Robinson Inc"/>
    <n v="253.33"/>
    <n v="266"/>
  </r>
  <r>
    <s v="SALE22"/>
    <x v="22"/>
    <s v="CUST1476"/>
    <s v="PROD69"/>
    <s v="STORE10"/>
    <n v="3"/>
    <n v="979.42"/>
    <n v="0.03"/>
    <x v="1"/>
    <x v="22"/>
    <x v="22"/>
    <n v="33"/>
    <s v="Female"/>
    <s v="Anthonymouth"/>
    <x v="15"/>
    <s v="USA"/>
    <x v="0"/>
    <s v="Hill, Wagner and Ballard"/>
    <x v="3"/>
    <s v="East Davidville"/>
    <s v="Online"/>
    <s v="Men's Sports Shorts"/>
    <x v="4"/>
    <s v="Bottoms"/>
    <s v="Fitzpatrick Ltd"/>
    <n v="218.22"/>
    <n v="224"/>
  </r>
  <r>
    <s v="SALE23"/>
    <x v="23"/>
    <s v="CUST1368"/>
    <s v="PROD12"/>
    <s v="STORE8"/>
    <n v="1"/>
    <n v="719.28"/>
    <n v="0.08"/>
    <x v="0"/>
    <x v="23"/>
    <x v="23"/>
    <n v="34"/>
    <s v="Female"/>
    <s v="West Mathew"/>
    <x v="14"/>
    <s v="USA"/>
    <x v="1"/>
    <s v="Bean, Jones and Park"/>
    <x v="1"/>
    <s v="Thompsonborough"/>
    <s v="Online"/>
    <s v="Hair Strengthening Shampoo"/>
    <x v="2"/>
    <s v="Haircare"/>
    <s v="Rice LLC"/>
    <n v="115.82"/>
    <n v="460"/>
  </r>
  <r>
    <s v="SALE24"/>
    <x v="24"/>
    <s v="CUST1186"/>
    <s v="PROD67"/>
    <s v="STORE6"/>
    <n v="3"/>
    <n v="77.599999999999994"/>
    <n v="7.0000000000000007E-2"/>
    <x v="0"/>
    <x v="24"/>
    <x v="24"/>
    <n v="53"/>
    <s v="Male"/>
    <s v="East Justin"/>
    <x v="6"/>
    <s v="USA"/>
    <x v="2"/>
    <s v="Benson-Elliott"/>
    <x v="3"/>
    <s v="Port Josephberg"/>
    <s v="Online"/>
    <s v="Smart LED Light Strip"/>
    <x v="1"/>
    <s v="Accessories"/>
    <s v="Flores-Davis"/>
    <n v="349.17"/>
    <n v="476"/>
  </r>
  <r>
    <s v="SALE25"/>
    <x v="25"/>
    <s v="CUST1381"/>
    <s v="PROD5"/>
    <s v="STORE3"/>
    <n v="4"/>
    <n v="852.71"/>
    <n v="0.14000000000000001"/>
    <x v="1"/>
    <x v="25"/>
    <x v="25"/>
    <n v="50"/>
    <s v="Male"/>
    <s v="Andrewsland"/>
    <x v="4"/>
    <s v="USA"/>
    <x v="2"/>
    <s v="Johnson-Wright"/>
    <x v="0"/>
    <s v="Hoodberg"/>
    <s v="Outlet"/>
    <s v="Men's Leather Belt"/>
    <x v="4"/>
    <s v="Accessories"/>
    <s v="Baldwin, Garza and Gonzalez"/>
    <n v="261"/>
    <n v="59"/>
  </r>
  <r>
    <s v="SALE26"/>
    <x v="26"/>
    <s v="CUST1213"/>
    <s v="PROD98"/>
    <s v="STORE8"/>
    <n v="4"/>
    <n v="156.16"/>
    <n v="3.9999999999999925E-2"/>
    <x v="0"/>
    <x v="26"/>
    <x v="26"/>
    <n v="42"/>
    <s v="Female"/>
    <s v="West Markport"/>
    <x v="16"/>
    <s v="USA"/>
    <x v="1"/>
    <s v="Bean, Jones and Park"/>
    <x v="1"/>
    <s v="Thompsonborough"/>
    <s v="Online"/>
    <s v="Portable Bluetooth Speaker"/>
    <x v="1"/>
    <s v="Audio"/>
    <s v="Flores-King"/>
    <n v="431.67"/>
    <n v="73"/>
  </r>
  <r>
    <s v="SALE27"/>
    <x v="27"/>
    <s v="CUST1200"/>
    <s v="PROD77"/>
    <s v="STORE8"/>
    <n v="3"/>
    <n v="815.49"/>
    <n v="0.17"/>
    <x v="0"/>
    <x v="27"/>
    <x v="27"/>
    <n v="30"/>
    <s v="Male"/>
    <s v="South Jerry"/>
    <x v="17"/>
    <s v="USA"/>
    <x v="1"/>
    <s v="Bean, Jones and Park"/>
    <x v="1"/>
    <s v="Thompsonborough"/>
    <s v="Online"/>
    <s v="WiFi Mesh Router"/>
    <x v="1"/>
    <s v="Appliances"/>
    <s v="White, Reeves and Woods"/>
    <n v="480.9"/>
    <n v="104"/>
  </r>
  <r>
    <s v="SALE28"/>
    <x v="28"/>
    <s v="CUST1148"/>
    <s v="PROD13"/>
    <s v="STORE2"/>
    <n v="2"/>
    <n v="74.209999999999994"/>
    <n v="0.11"/>
    <x v="1"/>
    <x v="28"/>
    <x v="28"/>
    <n v="42"/>
    <s v="Female"/>
    <s v="New Brian"/>
    <x v="18"/>
    <s v="USA"/>
    <x v="3"/>
    <s v="Black-Horn"/>
    <x v="2"/>
    <s v="North Nancyview"/>
    <s v="Outlet"/>
    <s v="USB-C Fast Charger"/>
    <x v="1"/>
    <s v="Accessories"/>
    <s v="Dawson-Perkins"/>
    <n v="242.23"/>
    <n v="453"/>
  </r>
  <r>
    <s v="SALE29"/>
    <x v="29"/>
    <s v="CUST1348"/>
    <s v="PROD99"/>
    <s v="STORE3"/>
    <n v="4"/>
    <n v="451.67"/>
    <n v="0.15"/>
    <x v="0"/>
    <x v="29"/>
    <x v="14"/>
    <n v="55"/>
    <s v="Male"/>
    <s v="Shannonview"/>
    <x v="2"/>
    <s v="USA"/>
    <x v="2"/>
    <s v="Johnson-Wright"/>
    <x v="0"/>
    <s v="Hoodberg"/>
    <s v="Outlet"/>
    <s v="Stainless Steel Cookware Set"/>
    <x v="3"/>
    <s v="Kitchen"/>
    <s v="Campbell Ltd"/>
    <n v="201.41"/>
    <n v="146"/>
  </r>
  <r>
    <s v="SALE30"/>
    <x v="30"/>
    <s v="CUST1028"/>
    <s v="PROD5"/>
    <s v="STORE19"/>
    <n v="1"/>
    <n v="429.38"/>
    <n v="0.13"/>
    <x v="1"/>
    <x v="30"/>
    <x v="29"/>
    <n v="27"/>
    <s v="Female"/>
    <s v="New David"/>
    <x v="19"/>
    <s v="USA"/>
    <x v="1"/>
    <s v="Mann-Austin"/>
    <x v="3"/>
    <s v="Vasquezborough"/>
    <s v="Online"/>
    <s v="Men's Leather Belt"/>
    <x v="4"/>
    <s v="Accessories"/>
    <s v="Baldwin, Garza and Gonzalez"/>
    <n v="261"/>
    <n v="59"/>
  </r>
  <r>
    <s v="SALE31"/>
    <x v="31"/>
    <s v="CUST1412"/>
    <s v="PROD53"/>
    <s v="STORE12"/>
    <n v="2"/>
    <n v="148.96"/>
    <n v="0.03"/>
    <x v="2"/>
    <x v="31"/>
    <x v="30"/>
    <n v="23"/>
    <s v="Female"/>
    <s v="East Andrea"/>
    <x v="20"/>
    <s v="USA"/>
    <x v="0"/>
    <s v="Thomas, Bridges and Harris"/>
    <x v="0"/>
    <s v="Sabrinatown"/>
    <s v="Online"/>
    <s v="Men's Track Pants"/>
    <x v="4"/>
    <s v="Bottoms"/>
    <s v="Hamilton, Woods and Walker"/>
    <n v="386.56"/>
    <n v="125"/>
  </r>
  <r>
    <s v="SALE32"/>
    <x v="32"/>
    <s v="CUST1398"/>
    <s v="PROD75"/>
    <s v="STORE8"/>
    <n v="4"/>
    <n v="313.83"/>
    <n v="0.08"/>
    <x v="0"/>
    <x v="32"/>
    <x v="31"/>
    <n v="54"/>
    <s v="Male"/>
    <s v="Cheyenneborough"/>
    <x v="21"/>
    <s v="USA"/>
    <x v="3"/>
    <s v="Bean, Jones and Park"/>
    <x v="1"/>
    <s v="Thompsonborough"/>
    <s v="Online"/>
    <s v="Women's Ankle Boots"/>
    <x v="4"/>
    <s v="Footwear"/>
    <s v="Poole PLC"/>
    <n v="158.13999999999999"/>
    <n v="82"/>
  </r>
  <r>
    <s v="SALE33"/>
    <x v="33"/>
    <s v="CUST1453"/>
    <s v="PROD12"/>
    <s v="STORE6"/>
    <n v="2"/>
    <n v="717.31"/>
    <n v="0.15"/>
    <x v="0"/>
    <x v="33"/>
    <x v="32"/>
    <n v="62"/>
    <s v="Female"/>
    <s v="Lake Carolyn"/>
    <x v="22"/>
    <s v="USA"/>
    <x v="1"/>
    <s v="Benson-Elliott"/>
    <x v="3"/>
    <s v="Port Josephberg"/>
    <s v="Online"/>
    <s v="Hair Strengthening Shampoo"/>
    <x v="2"/>
    <s v="Haircare"/>
    <s v="Rice LLC"/>
    <n v="115.82"/>
    <n v="460"/>
  </r>
  <r>
    <s v="SALE34"/>
    <x v="34"/>
    <s v="CUST1344"/>
    <s v="PROD79"/>
    <s v="STORE1"/>
    <n v="3"/>
    <n v="873.22"/>
    <n v="0.18"/>
    <x v="0"/>
    <x v="34"/>
    <x v="33"/>
    <n v="39"/>
    <s v="Male"/>
    <s v="West Victoriaborough"/>
    <x v="23"/>
    <s v="USA"/>
    <x v="0"/>
    <s v="Martinez, Adkins and Johnson"/>
    <x v="0"/>
    <s v="Danielmouth"/>
    <s v="Flagship"/>
    <s v="Decorative Lamp Shade"/>
    <x v="3"/>
    <s v="Lighting"/>
    <s v="Ramirez-Hanson"/>
    <n v="228.53"/>
    <n v="469"/>
  </r>
  <r>
    <s v="SALE35"/>
    <x v="35"/>
    <s v="CUST1218"/>
    <s v="PROD16"/>
    <s v="STORE3"/>
    <n v="4"/>
    <n v="109.36"/>
    <n v="0.19"/>
    <x v="2"/>
    <x v="35"/>
    <x v="34"/>
    <n v="46"/>
    <s v="Male"/>
    <s v="Edwardland"/>
    <x v="24"/>
    <s v="USA"/>
    <x v="1"/>
    <s v="Johnson-Wright"/>
    <x v="0"/>
    <s v="Hoodberg"/>
    <s v="Outlet"/>
    <s v="Beard Grooming Kit"/>
    <x v="2"/>
    <s v="Grooming"/>
    <s v="Erickson-Green"/>
    <n v="337.42"/>
    <n v="256"/>
  </r>
  <r>
    <s v="SALE36"/>
    <x v="36"/>
    <s v="CUST1086"/>
    <s v="PROD5"/>
    <s v="STORE7"/>
    <n v="3"/>
    <n v="559.52"/>
    <n v="0.16"/>
    <x v="1"/>
    <x v="36"/>
    <x v="35"/>
    <n v="19"/>
    <s v="Female"/>
    <s v="Austinfurt"/>
    <x v="25"/>
    <s v="USA"/>
    <x v="0"/>
    <s v="Martinez-Mullins"/>
    <x v="2"/>
    <s v="Williamsfurt"/>
    <s v="Online"/>
    <s v="Men's Leather Belt"/>
    <x v="4"/>
    <s v="Accessories"/>
    <s v="Baldwin, Garza and Gonzalez"/>
    <n v="261"/>
    <n v="59"/>
  </r>
  <r>
    <s v="SALE37"/>
    <x v="37"/>
    <s v="CUST1492"/>
    <s v="PROD10"/>
    <s v="STORE17"/>
    <n v="3"/>
    <n v="121.76"/>
    <n v="0.27"/>
    <x v="1"/>
    <x v="37"/>
    <x v="36"/>
    <n v="59"/>
    <s v="Female"/>
    <s v="Port Carol"/>
    <x v="26"/>
    <s v="USA"/>
    <x v="1"/>
    <s v="Holloway Ltd"/>
    <x v="0"/>
    <s v="Bensonhaven"/>
    <s v="Flagship"/>
    <s v="Ceramic Kitchen Bowl Set"/>
    <x v="3"/>
    <s v="Kitchen"/>
    <s v="Hamilton Group"/>
    <n v="298.86"/>
    <n v="308"/>
  </r>
  <r>
    <s v="SALE38"/>
    <x v="38"/>
    <s v="CUST1189"/>
    <s v="PROD33"/>
    <s v="STORE13"/>
    <n v="4"/>
    <n v="735.32"/>
    <n v="0.06"/>
    <x v="2"/>
    <x v="38"/>
    <x v="37"/>
    <n v="29"/>
    <s v="Male"/>
    <s v="Lake Howardberg"/>
    <x v="27"/>
    <s v="USA"/>
    <x v="0"/>
    <s v="Gardner, Humphrey and Contreras"/>
    <x v="3"/>
    <s v="Johnsonville"/>
    <s v="Flagship"/>
    <s v="Modern Wall Clock"/>
    <x v="3"/>
    <s v="Decor"/>
    <s v="Weiss-Watson"/>
    <n v="179.77"/>
    <n v="305"/>
  </r>
  <r>
    <s v="SALE39"/>
    <x v="39"/>
    <s v="CUST1431"/>
    <s v="PROD94"/>
    <s v="STORE3"/>
    <n v="2"/>
    <n v="600.73"/>
    <n v="0.08"/>
    <x v="0"/>
    <x v="39"/>
    <x v="38"/>
    <n v="27"/>
    <s v="Male"/>
    <s v="South Andrewport"/>
    <x v="24"/>
    <s v="USA"/>
    <x v="1"/>
    <s v="Johnson-Wright"/>
    <x v="0"/>
    <s v="Hoodberg"/>
    <s v="Outlet"/>
    <s v="Vitamin E Body Lotion"/>
    <x v="2"/>
    <s v="Skincare"/>
    <s v="Hoffman-Williams"/>
    <n v="358.47"/>
    <n v="213"/>
  </r>
  <r>
    <s v="SALE40"/>
    <x v="40"/>
    <s v="CUST1072"/>
    <s v="PROD26"/>
    <s v="STORE19"/>
    <n v="2"/>
    <n v="873.86"/>
    <n v="7.0000000000000007E-2"/>
    <x v="2"/>
    <x v="40"/>
    <x v="39"/>
    <n v="39"/>
    <s v="Female"/>
    <s v="Olsonhaven"/>
    <x v="9"/>
    <s v="USA"/>
    <x v="0"/>
    <s v="Mann-Austin"/>
    <x v="3"/>
    <s v="Vasquezborough"/>
    <s v="Online"/>
    <s v="Wireless Bluetooth Speaker"/>
    <x v="1"/>
    <s v="Audio"/>
    <s v="Reed-Schmidt"/>
    <n v="322.41000000000003"/>
    <n v="213"/>
  </r>
  <r>
    <s v="SALE41"/>
    <x v="41"/>
    <s v="CUST1302"/>
    <s v="PROD23"/>
    <s v="STORE8"/>
    <n v="3"/>
    <n v="342.47"/>
    <n v="0.08"/>
    <x v="1"/>
    <x v="41"/>
    <x v="40"/>
    <n v="36"/>
    <s v="Male"/>
    <s v="Lake Charlotte"/>
    <x v="28"/>
    <s v="USA"/>
    <x v="0"/>
    <s v="Bean, Jones and Park"/>
    <x v="1"/>
    <s v="Thompsonborough"/>
    <s v="Online"/>
    <s v="Men's Formal Shirt"/>
    <x v="4"/>
    <s v="Tops"/>
    <s v="Moon, Mora and Santos"/>
    <n v="283"/>
    <n v="360"/>
  </r>
  <r>
    <s v="SALE42"/>
    <x v="42"/>
    <s v="CUST1335"/>
    <s v="PROD29"/>
    <s v="STORE9"/>
    <n v="2"/>
    <n v="915.15"/>
    <n v="0.16"/>
    <x v="1"/>
    <x v="42"/>
    <x v="41"/>
    <n v="37"/>
    <s v="Male"/>
    <s v="West Brendamouth"/>
    <x v="29"/>
    <s v="USA"/>
    <x v="1"/>
    <s v="Moore, Padilla and Butler"/>
    <x v="2"/>
    <s v="East Johnstad"/>
    <s v="Flagship"/>
    <s v="Fabric Sofa Throw Blanket"/>
    <x v="3"/>
    <s v="Decor"/>
    <s v="Hoffman Group"/>
    <n v="218.48"/>
    <n v="276"/>
  </r>
  <r>
    <s v="SALE43"/>
    <x v="43"/>
    <s v="CUST1084"/>
    <s v="PROD33"/>
    <s v="STORE17"/>
    <n v="3"/>
    <n v="863.11"/>
    <n v="0.28000000000000003"/>
    <x v="1"/>
    <x v="43"/>
    <x v="42"/>
    <n v="26"/>
    <s v="Female"/>
    <s v="Garyberg"/>
    <x v="30"/>
    <s v="USA"/>
    <x v="1"/>
    <s v="Holloway Ltd"/>
    <x v="0"/>
    <s v="Bensonhaven"/>
    <s v="Flagship"/>
    <s v="Modern Wall Clock"/>
    <x v="3"/>
    <s v="Decor"/>
    <s v="Weiss-Watson"/>
    <n v="179.77"/>
    <n v="305"/>
  </r>
  <r>
    <s v="SALE44"/>
    <x v="44"/>
    <s v="CUST1203"/>
    <s v="PROD43"/>
    <s v="STORE12"/>
    <n v="2"/>
    <n v="209.32"/>
    <n v="0.23"/>
    <x v="2"/>
    <x v="44"/>
    <x v="43"/>
    <n v="47"/>
    <s v="Male"/>
    <s v="Johnsonland"/>
    <x v="9"/>
    <s v="USA"/>
    <x v="1"/>
    <s v="Thomas, Bridges and Harris"/>
    <x v="0"/>
    <s v="Sabrinatown"/>
    <s v="Online"/>
    <s v="USB External Hard Drive"/>
    <x v="1"/>
    <s v="Computer"/>
    <s v="Robinson Inc"/>
    <n v="253.33"/>
    <n v="266"/>
  </r>
  <r>
    <s v="SALE45"/>
    <x v="45"/>
    <s v="CUST1470"/>
    <s v="PROD59"/>
    <s v="STORE8"/>
    <n v="4"/>
    <n v="288.60000000000002"/>
    <n v="0.09"/>
    <x v="1"/>
    <x v="45"/>
    <x v="44"/>
    <n v="21"/>
    <s v="Female"/>
    <s v="Kanebury"/>
    <x v="21"/>
    <s v="USA"/>
    <x v="0"/>
    <s v="Bean, Jones and Park"/>
    <x v="1"/>
    <s v="Thompsonborough"/>
    <s v="Online"/>
    <s v="Men's Hair Styling Gel"/>
    <x v="2"/>
    <s v="Haircare"/>
    <s v="Cline-Mccarthy"/>
    <n v="17.309999999999999"/>
    <n v="399"/>
  </r>
  <r>
    <s v="SALE46"/>
    <x v="46"/>
    <s v="CUST1070"/>
    <s v="PROD78"/>
    <s v="STORE16"/>
    <n v="1"/>
    <n v="418.69"/>
    <n v="0.06"/>
    <x v="1"/>
    <x v="46"/>
    <x v="45"/>
    <n v="29"/>
    <s v="Female"/>
    <s v="Port Lisa"/>
    <x v="23"/>
    <s v="USA"/>
    <x v="0"/>
    <s v="Frederick-Wright"/>
    <x v="1"/>
    <s v="New Jimmymouth"/>
    <s v="Flagship"/>
    <s v="Essential Oil Diffuser"/>
    <x v="3"/>
    <s v="Decor"/>
    <s v="Hernandez Inc"/>
    <n v="325.26"/>
    <n v="400"/>
  </r>
  <r>
    <s v="SALE47"/>
    <x v="23"/>
    <s v="CUST1008"/>
    <s v="PROD30"/>
    <s v="STORE11"/>
    <n v="1"/>
    <n v="135.78"/>
    <n v="0.14000000000000001"/>
    <x v="1"/>
    <x v="47"/>
    <x v="46"/>
    <n v="53"/>
    <s v="Female"/>
    <s v="Maynardton"/>
    <x v="21"/>
    <s v="USA"/>
    <x v="0"/>
    <s v="Aguirre-Keller"/>
    <x v="2"/>
    <s v="Lake Michael"/>
    <s v="Online"/>
    <s v="Stainless Steel Cutlery Set"/>
    <x v="3"/>
    <s v="Kitchen"/>
    <s v="Stevens, Fernandez and Martin"/>
    <n v="19.52"/>
    <n v="57"/>
  </r>
  <r>
    <s v="SALE48"/>
    <x v="47"/>
    <s v="CUST1203"/>
    <s v="PROD44"/>
    <s v="STORE17"/>
    <n v="1"/>
    <n v="517.13"/>
    <n v="0.28000000000000003"/>
    <x v="0"/>
    <x v="48"/>
    <x v="43"/>
    <n v="47"/>
    <s v="Male"/>
    <s v="Johnsonland"/>
    <x v="9"/>
    <s v="USA"/>
    <x v="1"/>
    <s v="Holloway Ltd"/>
    <x v="0"/>
    <s v="Bensonhaven"/>
    <s v="Flagship"/>
    <s v="Adjustable Jump Rope"/>
    <x v="0"/>
    <s v="Fitness"/>
    <s v="Cox Inc"/>
    <n v="167.12"/>
    <n v="316"/>
  </r>
  <r>
    <s v="SALE49"/>
    <x v="48"/>
    <s v="CUST1420"/>
    <s v="PROD21"/>
    <s v="STORE16"/>
    <n v="2"/>
    <n v="384.66"/>
    <n v="0.08"/>
    <x v="2"/>
    <x v="49"/>
    <x v="47"/>
    <n v="60"/>
    <s v="Male"/>
    <s v="New Benjamin"/>
    <x v="29"/>
    <s v="USA"/>
    <x v="3"/>
    <s v="Frederick-Wright"/>
    <x v="1"/>
    <s v="New Jimmymouth"/>
    <s v="Flagship"/>
    <s v="Multi-Purpose Storage Box"/>
    <x v="3"/>
    <s v="Storage"/>
    <s v="Gardner-Montes"/>
    <n v="123.46"/>
    <n v="76"/>
  </r>
  <r>
    <s v="SALE50"/>
    <x v="49"/>
    <s v="CUST1070"/>
    <s v="PROD52"/>
    <s v="STORE9"/>
    <n v="3"/>
    <n v="83.7"/>
    <n v="0.24"/>
    <x v="1"/>
    <x v="50"/>
    <x v="45"/>
    <n v="29"/>
    <s v="Female"/>
    <s v="Port Lisa"/>
    <x v="23"/>
    <s v="USA"/>
    <x v="0"/>
    <s v="Moore, Padilla and Butler"/>
    <x v="2"/>
    <s v="East Johnstad"/>
    <s v="Flagship"/>
    <s v="Rugby Ball"/>
    <x v="0"/>
    <s v="Team Sports"/>
    <s v="Harris Inc"/>
    <n v="212.26"/>
    <n v="82"/>
  </r>
  <r>
    <s v="SALE51"/>
    <x v="50"/>
    <s v="CUST1142"/>
    <s v="PROD69"/>
    <s v="STORE7"/>
    <n v="3"/>
    <n v="76.569999999999993"/>
    <n v="0.26"/>
    <x v="0"/>
    <x v="51"/>
    <x v="48"/>
    <n v="37"/>
    <s v="Male"/>
    <s v="West Brandon"/>
    <x v="10"/>
    <s v="USA"/>
    <x v="3"/>
    <s v="Martinez-Mullins"/>
    <x v="2"/>
    <s v="Williamsfurt"/>
    <s v="Online"/>
    <s v="Men's Sports Shorts"/>
    <x v="4"/>
    <s v="Bottoms"/>
    <s v="Fitzpatrick Ltd"/>
    <n v="218.22"/>
    <n v="224"/>
  </r>
  <r>
    <s v="SALE52"/>
    <x v="51"/>
    <s v="CUST1148"/>
    <s v="PROD89"/>
    <s v="STORE6"/>
    <n v="3"/>
    <n v="162.02110000000002"/>
    <n v="0"/>
    <x v="0"/>
    <x v="52"/>
    <x v="28"/>
    <n v="42"/>
    <s v="Female"/>
    <s v="New Brian"/>
    <x v="18"/>
    <s v="USA"/>
    <x v="3"/>
    <s v="Benson-Elliott"/>
    <x v="3"/>
    <s v="Port Josephberg"/>
    <s v="Online"/>
    <s v="Face Foundation Kit"/>
    <x v="2"/>
    <s v="Makeup"/>
    <s v="Taylor-Elliott"/>
    <n v="183.04"/>
    <n v="457"/>
  </r>
  <r>
    <s v="SALE53"/>
    <x v="43"/>
    <s v="CUST1324"/>
    <s v="PROD20"/>
    <s v="STORE8"/>
    <n v="1"/>
    <n v="900.35"/>
    <n v="0.13"/>
    <x v="2"/>
    <x v="53"/>
    <x v="49"/>
    <n v="58"/>
    <s v="Male"/>
    <s v="South Zacharychester"/>
    <x v="15"/>
    <s v="USA"/>
    <x v="3"/>
    <s v="Bean, Jones and Park"/>
    <x v="1"/>
    <s v="Thompsonborough"/>
    <s v="Online"/>
    <s v="Outdoor Sports Water Bottle"/>
    <x v="0"/>
    <s v="Accessories"/>
    <s v="Soto-Ellis"/>
    <n v="131.51"/>
    <n v="0"/>
  </r>
  <r>
    <s v="SALE54"/>
    <x v="52"/>
    <s v="CUST1095"/>
    <s v="PROD40"/>
    <s v="STORE10"/>
    <n v="4"/>
    <n v="428.09"/>
    <n v="7.0000000000000007E-2"/>
    <x v="0"/>
    <x v="54"/>
    <x v="50"/>
    <n v="62"/>
    <s v="Female"/>
    <s v="West Bobbyshire"/>
    <x v="14"/>
    <s v="USA"/>
    <x v="1"/>
    <s v="Hill, Wagner and Ballard"/>
    <x v="3"/>
    <s v="East Davidville"/>
    <s v="Online"/>
    <s v="Noise-Canceling Headphones"/>
    <x v="1"/>
    <s v="Audio"/>
    <s v="Taylor-Hart"/>
    <n v="38.520000000000003"/>
    <n v="378"/>
  </r>
  <r>
    <s v="SALE55"/>
    <x v="53"/>
    <s v="CUST1416"/>
    <s v="PROD49"/>
    <s v="STORE11"/>
    <n v="2"/>
    <n v="559.71"/>
    <n v="0.3"/>
    <x v="2"/>
    <x v="55"/>
    <x v="51"/>
    <n v="46"/>
    <s v="Male"/>
    <s v="Marthaborough"/>
    <x v="18"/>
    <s v="USA"/>
    <x v="1"/>
    <s v="Aguirre-Keller"/>
    <x v="2"/>
    <s v="Lake Michael"/>
    <s v="Online"/>
    <s v="Men's Roll-On Perfume"/>
    <x v="2"/>
    <s v="Fragrance"/>
    <s v="Sullivan and Sons"/>
    <n v="43.29"/>
    <n v="267"/>
  </r>
  <r>
    <s v="SALE56"/>
    <x v="54"/>
    <s v="CUST1080"/>
    <s v="PROD34"/>
    <s v="STORE6"/>
    <n v="2"/>
    <n v="833.7"/>
    <n v="0.06"/>
    <x v="1"/>
    <x v="56"/>
    <x v="52"/>
    <n v="61"/>
    <s v="Female"/>
    <s v="New Sean"/>
    <x v="23"/>
    <s v="USA"/>
    <x v="3"/>
    <s v="Benson-Elliott"/>
    <x v="3"/>
    <s v="Port Josephberg"/>
    <s v="Online"/>
    <s v="Gaming Mechanical Keyboard"/>
    <x v="1"/>
    <s v="Computer"/>
    <s v="Lucero LLC"/>
    <n v="419.28"/>
    <n v="86"/>
  </r>
  <r>
    <s v="SALE57"/>
    <x v="55"/>
    <s v="CUST1467"/>
    <s v="PROD47"/>
    <s v="STORE14"/>
    <n v="2"/>
    <n v="680.16"/>
    <n v="0.28000000000000003"/>
    <x v="0"/>
    <x v="57"/>
    <x v="1"/>
    <n v="63"/>
    <s v="Female"/>
    <s v="Oneillfurt"/>
    <x v="1"/>
    <s v="USA"/>
    <x v="0"/>
    <s v="Mcdonald Inc"/>
    <x v="2"/>
    <s v="Christopherland"/>
    <s v="Outlet"/>
    <s v="Makeup Brush Set"/>
    <x v="2"/>
    <s v="Makeup"/>
    <s v="Cook Inc"/>
    <n v="241"/>
    <n v="431"/>
  </r>
  <r>
    <s v="SALE58"/>
    <x v="56"/>
    <s v="CUST1404"/>
    <s v="PROD15"/>
    <s v="STORE7"/>
    <n v="4"/>
    <n v="733.42"/>
    <n v="0.13"/>
    <x v="1"/>
    <x v="58"/>
    <x v="53"/>
    <n v="22"/>
    <s v="Female"/>
    <s v="South Angela"/>
    <x v="13"/>
    <s v="USA"/>
    <x v="2"/>
    <s v="Martinez-Mullins"/>
    <x v="2"/>
    <s v="Williamsfurt"/>
    <s v="Online"/>
    <s v="4K Home Projector"/>
    <x v="1"/>
    <s v="Appliances"/>
    <s v="Thomas LLC"/>
    <n v="465.34"/>
    <n v="301"/>
  </r>
  <r>
    <s v="SALE59"/>
    <x v="57"/>
    <s v="CUST1367"/>
    <s v="PROD89"/>
    <s v="STORE11"/>
    <n v="1"/>
    <n v="996.33"/>
    <n v="0.23"/>
    <x v="1"/>
    <x v="59"/>
    <x v="54"/>
    <n v="51"/>
    <s v="Male"/>
    <s v="Kaufmanfurt"/>
    <x v="31"/>
    <s v="USA"/>
    <x v="3"/>
    <s v="Aguirre-Keller"/>
    <x v="2"/>
    <s v="Lake Michael"/>
    <s v="Online"/>
    <s v="Face Foundation Kit"/>
    <x v="2"/>
    <s v="Makeup"/>
    <s v="Taylor-Elliott"/>
    <n v="183.04"/>
    <n v="457"/>
  </r>
  <r>
    <s v="SALE60"/>
    <x v="58"/>
    <s v="CUST1408"/>
    <s v="PROD31"/>
    <s v="STORE10"/>
    <n v="1"/>
    <n v="198.83"/>
    <n v="0.09"/>
    <x v="2"/>
    <x v="60"/>
    <x v="55"/>
    <n v="36"/>
    <s v="Male"/>
    <s v="Port Joshuaville"/>
    <x v="19"/>
    <s v="USA"/>
    <x v="0"/>
    <s v="Hill, Wagner and Ballard"/>
    <x v="3"/>
    <s v="East Davidville"/>
    <s v="Online"/>
    <s v="Basketball"/>
    <x v="0"/>
    <s v="Team Sports"/>
    <s v="Nolan-Snow"/>
    <n v="204.39"/>
    <n v="281"/>
  </r>
  <r>
    <s v="SALE61"/>
    <x v="59"/>
    <s v="CUST1239"/>
    <s v="PROD19"/>
    <s v="STORE7"/>
    <n v="1"/>
    <n v="374.92"/>
    <n v="0.18"/>
    <x v="1"/>
    <x v="61"/>
    <x v="19"/>
    <n v="58"/>
    <s v="Female"/>
    <s v="Zamoraborough"/>
    <x v="8"/>
    <s v="USA"/>
    <x v="1"/>
    <s v="Martinez-Mullins"/>
    <x v="2"/>
    <s v="Williamsfurt"/>
    <s v="Online"/>
    <s v="Knee Support Brace"/>
    <x v="0"/>
    <s v="Equipment"/>
    <s v="May-Reese"/>
    <n v="21.34"/>
    <n v="65"/>
  </r>
  <r>
    <s v="SALE62"/>
    <x v="60"/>
    <s v="CUST1464"/>
    <s v="PROD93"/>
    <s v="STORE16"/>
    <n v="1"/>
    <n v="468.94"/>
    <n v="0.12"/>
    <x v="0"/>
    <x v="62"/>
    <x v="9"/>
    <n v="45"/>
    <s v="Female"/>
    <s v="Grayland"/>
    <x v="7"/>
    <s v="USA"/>
    <x v="1"/>
    <s v="Frederick-Wright"/>
    <x v="1"/>
    <s v="New Jimmymouth"/>
    <s v="Flagship"/>
    <s v="USB-C Laptop Charger"/>
    <x v="1"/>
    <s v="Computer"/>
    <s v="Martin LLC"/>
    <n v="377.52"/>
    <n v="485"/>
  </r>
  <r>
    <s v="SALE63"/>
    <x v="61"/>
    <s v="CUST1126"/>
    <s v="PROD89"/>
    <s v="STORE12"/>
    <n v="2"/>
    <n v="121.37"/>
    <n v="0.05"/>
    <x v="0"/>
    <x v="63"/>
    <x v="56"/>
    <n v="62"/>
    <s v="Female"/>
    <s v="Benjaminton"/>
    <x v="28"/>
    <s v="USA"/>
    <x v="0"/>
    <s v="Thomas, Bridges and Harris"/>
    <x v="0"/>
    <s v="Sabrinatown"/>
    <s v="Online"/>
    <s v="Face Foundation Kit"/>
    <x v="2"/>
    <s v="Makeup"/>
    <s v="Taylor-Elliott"/>
    <n v="183.04"/>
    <n v="457"/>
  </r>
  <r>
    <s v="SALE64"/>
    <x v="62"/>
    <s v="CUST1255"/>
    <s v="PROD53"/>
    <s v="STORE10"/>
    <n v="3"/>
    <n v="480.06"/>
    <n v="0.01"/>
    <x v="0"/>
    <x v="64"/>
    <x v="57"/>
    <n v="21"/>
    <s v="Male"/>
    <s v="Jasonton"/>
    <x v="31"/>
    <s v="USA"/>
    <x v="0"/>
    <s v="Hill, Wagner and Ballard"/>
    <x v="3"/>
    <s v="East Davidville"/>
    <s v="Online"/>
    <s v="Men's Track Pants"/>
    <x v="4"/>
    <s v="Bottoms"/>
    <s v="Hamilton, Woods and Walker"/>
    <n v="386.56"/>
    <n v="125"/>
  </r>
  <r>
    <s v="SALE65"/>
    <x v="63"/>
    <s v="CUST1162"/>
    <s v="PROD99"/>
    <s v="STORE17"/>
    <n v="2"/>
    <n v="856.57"/>
    <n v="0.24"/>
    <x v="0"/>
    <x v="65"/>
    <x v="58"/>
    <n v="37"/>
    <s v="Male"/>
    <s v="Palmerbury"/>
    <x v="3"/>
    <s v="United States of America"/>
    <x v="2"/>
    <s v="Holloway Ltd"/>
    <x v="0"/>
    <s v="Bensonhaven"/>
    <s v="Flagship"/>
    <s v="Stainless Steel Cookware Set"/>
    <x v="3"/>
    <s v="Kitchen"/>
    <s v="Campbell Ltd"/>
    <n v="201.41"/>
    <n v="146"/>
  </r>
  <r>
    <s v="SALE66"/>
    <x v="64"/>
    <s v="CUST1269"/>
    <s v="PROD77"/>
    <s v="STORE2"/>
    <n v="4"/>
    <n v="814.25"/>
    <n v="0.18"/>
    <x v="0"/>
    <x v="66"/>
    <x v="59"/>
    <n v="45"/>
    <s v="Female"/>
    <s v="Emilytown"/>
    <x v="24"/>
    <s v="USA"/>
    <x v="2"/>
    <s v="Black-Horn"/>
    <x v="2"/>
    <s v="North Nancyview"/>
    <s v="Outlet"/>
    <s v="WiFi Mesh Router"/>
    <x v="1"/>
    <s v="Appliances"/>
    <s v="White, Reeves and Woods"/>
    <n v="480.9"/>
    <n v="104"/>
  </r>
  <r>
    <s v="SALE67"/>
    <x v="65"/>
    <s v="CUST1483"/>
    <s v="PROD12"/>
    <s v="STORE2"/>
    <n v="1"/>
    <n v="989.17"/>
    <n v="0.2"/>
    <x v="1"/>
    <x v="67"/>
    <x v="0"/>
    <n v="48"/>
    <s v="Male"/>
    <s v="East Rodney"/>
    <x v="8"/>
    <s v="USA"/>
    <x v="0"/>
    <s v="Black-Horn"/>
    <x v="2"/>
    <s v="North Nancyview"/>
    <s v="Outlet"/>
    <s v="Hair Strengthening Shampoo"/>
    <x v="2"/>
    <s v="Haircare"/>
    <s v="Rice LLC"/>
    <n v="115.82"/>
    <n v="460"/>
  </r>
  <r>
    <s v="SALE68"/>
    <x v="66"/>
    <s v="CUST1372"/>
    <s v="PROD72"/>
    <s v="STORE10"/>
    <n v="4"/>
    <n v="62.48"/>
    <n v="0.18"/>
    <x v="0"/>
    <x v="68"/>
    <x v="60"/>
    <n v="28"/>
    <s v="Male"/>
    <s v="Vincentside"/>
    <x v="31"/>
    <s v="USA"/>
    <x v="3"/>
    <s v="Hill, Wagner and Ballard"/>
    <x v="3"/>
    <s v="East Davidville"/>
    <s v="Online"/>
    <s v="Professional Jump Rope"/>
    <x v="0"/>
    <s v="Fitness"/>
    <s v="Davis PLC"/>
    <n v="477.61"/>
    <n v="300"/>
  </r>
  <r>
    <s v="SALE69"/>
    <x v="67"/>
    <s v="CUST1423"/>
    <s v="PROD13"/>
    <s v="STORE16"/>
    <n v="4"/>
    <n v="561.24"/>
    <n v="0.24"/>
    <x v="0"/>
    <x v="69"/>
    <x v="61"/>
    <n v="35"/>
    <s v="Male"/>
    <s v="New Katherine"/>
    <x v="32"/>
    <s v="USA"/>
    <x v="2"/>
    <s v="Frederick-Wright"/>
    <x v="1"/>
    <s v="New Jimmymouth"/>
    <s v="Flagship"/>
    <s v="USB-C Fast Charger"/>
    <x v="1"/>
    <s v="Accessories"/>
    <s v="Dawson-Perkins"/>
    <n v="242.23"/>
    <n v="453"/>
  </r>
  <r>
    <s v="SALE70"/>
    <x v="68"/>
    <s v="CUST1058"/>
    <s v="PROD60"/>
    <s v="STORE5"/>
    <n v="3"/>
    <n v="92.24"/>
    <n v="0.28000000000000003"/>
    <x v="2"/>
    <x v="70"/>
    <x v="62"/>
    <n v="51"/>
    <s v="Male"/>
    <s v="Snowmouth"/>
    <x v="33"/>
    <s v="USA"/>
    <x v="1"/>
    <s v="Gray Ltd"/>
    <x v="0"/>
    <s v="New Michaelchester"/>
    <s v="Outlet"/>
    <s v="Luxury Perfume Spray"/>
    <x v="2"/>
    <s v="Fragrance"/>
    <s v="Gibson, Green and Lopez"/>
    <n v="482.75"/>
    <n v="444"/>
  </r>
  <r>
    <s v="SALE71"/>
    <x v="69"/>
    <s v="CUST1168"/>
    <s v="PROD72"/>
    <s v="STORE1"/>
    <n v="2"/>
    <n v="668.3"/>
    <n v="7.0000000000000007E-2"/>
    <x v="0"/>
    <x v="71"/>
    <x v="63"/>
    <n v="36"/>
    <s v="Female"/>
    <s v="Robertview"/>
    <x v="26"/>
    <s v="USA"/>
    <x v="1"/>
    <s v="Martinez, Adkins and Johnson"/>
    <x v="0"/>
    <s v="Danielmouth"/>
    <s v="Flagship"/>
    <s v="Professional Jump Rope"/>
    <x v="0"/>
    <s v="Fitness"/>
    <s v="Davis PLC"/>
    <n v="477.61"/>
    <n v="300"/>
  </r>
  <r>
    <s v="SALE72"/>
    <x v="70"/>
    <s v="CUST1409"/>
    <s v="PROD38"/>
    <s v="STORE5"/>
    <n v="1"/>
    <n v="553.82000000000005"/>
    <n v="0.09"/>
    <x v="0"/>
    <x v="72"/>
    <x v="0"/>
    <n v="55"/>
    <s v="Male"/>
    <s v="Kathleenport"/>
    <x v="0"/>
    <s v="USA"/>
    <x v="0"/>
    <s v="Gray Ltd"/>
    <x v="0"/>
    <s v="New Michaelchester"/>
    <s v="Outlet"/>
    <s v="Sports Water Hydration Pack"/>
    <x v="0"/>
    <s v="Outdoor"/>
    <s v="Sims-Smith"/>
    <n v="135.61000000000001"/>
    <n v="394"/>
  </r>
  <r>
    <s v="SALE73"/>
    <x v="71"/>
    <s v="CUST1037"/>
    <s v="PROD45"/>
    <s v="STORE11"/>
    <n v="2"/>
    <n v="556.42999999999995"/>
    <n v="0.13"/>
    <x v="0"/>
    <x v="73"/>
    <x v="64"/>
    <n v="27"/>
    <s v="Female"/>
    <s v="Brendastad"/>
    <x v="34"/>
    <s v="USA"/>
    <x v="2"/>
    <s v="Aguirre-Keller"/>
    <x v="2"/>
    <s v="Lake Michael"/>
    <s v="Online"/>
    <s v="High-Grip Football"/>
    <x v="0"/>
    <s v="Team Sports"/>
    <s v="Bridges, Banks and Cummings"/>
    <n v="318.91000000000003"/>
    <n v="114"/>
  </r>
  <r>
    <s v="SALE74"/>
    <x v="72"/>
    <s v="CUST1273"/>
    <s v="PROD20"/>
    <s v="STORE8"/>
    <n v="1"/>
    <n v="184.98"/>
    <n v="0.1"/>
    <x v="2"/>
    <x v="74"/>
    <x v="65"/>
    <n v="23"/>
    <s v="Male"/>
    <s v="North Roy"/>
    <x v="25"/>
    <s v="USA"/>
    <x v="3"/>
    <s v="Bean, Jones and Park"/>
    <x v="1"/>
    <s v="Thompsonborough"/>
    <s v="Online"/>
    <s v="Outdoor Sports Water Bottle"/>
    <x v="0"/>
    <s v="Accessories"/>
    <s v="Soto-Ellis"/>
    <n v="131.51"/>
    <n v="0"/>
  </r>
  <r>
    <s v="SALE75"/>
    <x v="73"/>
    <s v="CUST1035"/>
    <s v="PROD97"/>
    <s v="STORE12"/>
    <n v="4"/>
    <n v="700.18"/>
    <n v="0.23"/>
    <x v="0"/>
    <x v="75"/>
    <x v="66"/>
    <n v="52"/>
    <s v="Male"/>
    <s v="Robertberg"/>
    <x v="16"/>
    <s v="USA"/>
    <x v="2"/>
    <s v="Thomas, Bridges and Harris"/>
    <x v="0"/>
    <s v="Sabrinatown"/>
    <s v="Online"/>
    <s v="Cricket Bat"/>
    <x v="0"/>
    <s v="Team Sports"/>
    <s v="Khan LLC"/>
    <n v="245.98"/>
    <n v="471"/>
  </r>
  <r>
    <s v="SALE76"/>
    <x v="1"/>
    <s v="CUST1019"/>
    <s v="PROD76"/>
    <s v="STORE10"/>
    <n v="2"/>
    <n v="686.31"/>
    <n v="0.25"/>
    <x v="0"/>
    <x v="76"/>
    <x v="67"/>
    <n v="46"/>
    <s v="Female"/>
    <s v="Gonzalezfort"/>
    <x v="19"/>
    <s v="USA"/>
    <x v="1"/>
    <s v="Hill, Wagner and Ballard"/>
    <x v="3"/>
    <s v="East Davidville"/>
    <s v="Online"/>
    <s v="Wireless Mouse"/>
    <x v="1"/>
    <s v="Computer"/>
    <s v="Larson Ltd"/>
    <n v="392.89"/>
    <n v="320"/>
  </r>
  <r>
    <s v="SALE77"/>
    <x v="74"/>
    <s v="CUST1007"/>
    <s v="PROD67"/>
    <s v="STORE15"/>
    <n v="1"/>
    <n v="687.82"/>
    <n v="0.27"/>
    <x v="2"/>
    <x v="77"/>
    <x v="68"/>
    <n v="29"/>
    <s v="Female"/>
    <s v="West Pamelafurt"/>
    <x v="35"/>
    <s v="USA"/>
    <x v="3"/>
    <s v="Shelton PLC"/>
    <x v="0"/>
    <s v="East Jenniferstad"/>
    <s v="Flagship"/>
    <s v="Smart LED Light Strip"/>
    <x v="1"/>
    <s v="Accessories"/>
    <s v="Flores-Davis"/>
    <n v="349.17"/>
    <n v="476"/>
  </r>
  <r>
    <s v="SALE78"/>
    <x v="75"/>
    <s v="CUST1221"/>
    <s v="PROD83"/>
    <s v="STORE8"/>
    <n v="2"/>
    <n v="900.55"/>
    <n v="0.16"/>
    <x v="0"/>
    <x v="78"/>
    <x v="69"/>
    <n v="38"/>
    <s v="Male"/>
    <s v="Maybury"/>
    <x v="36"/>
    <s v="USA"/>
    <x v="1"/>
    <s v="Bean, Jones and Park"/>
    <x v="1"/>
    <s v="Thompsonborough"/>
    <s v="Online"/>
    <s v="Hydrating Face Cleanser"/>
    <x v="2"/>
    <s v="Skincare"/>
    <s v="Butler Group"/>
    <n v="305.49"/>
    <n v="159"/>
  </r>
  <r>
    <s v="SALE79"/>
    <x v="76"/>
    <s v="CUST1115"/>
    <s v="PROD21"/>
    <s v="STORE2"/>
    <n v="1"/>
    <n v="341.17"/>
    <n v="0.15"/>
    <x v="0"/>
    <x v="79"/>
    <x v="70"/>
    <n v="53"/>
    <s v="Female"/>
    <s v="North Curtischester"/>
    <x v="16"/>
    <s v="USA"/>
    <x v="1"/>
    <s v="Black-Horn"/>
    <x v="2"/>
    <s v="North Nancyview"/>
    <s v="Outlet"/>
    <s v="Multi-Purpose Storage Box"/>
    <x v="3"/>
    <s v="Storage"/>
    <s v="Gardner-Montes"/>
    <n v="123.46"/>
    <n v="76"/>
  </r>
  <r>
    <s v="SALE80"/>
    <x v="77"/>
    <s v="CUST1176"/>
    <s v="PROD52"/>
    <s v="STORE8"/>
    <n v="1"/>
    <n v="442.27"/>
    <n v="0.06"/>
    <x v="2"/>
    <x v="80"/>
    <x v="71"/>
    <n v="48"/>
    <s v="Male"/>
    <s v="Anabury"/>
    <x v="1"/>
    <s v="USA"/>
    <x v="2"/>
    <s v="Bean, Jones and Park"/>
    <x v="1"/>
    <s v="Thompsonborough"/>
    <s v="Online"/>
    <s v="Rugby Ball"/>
    <x v="0"/>
    <s v="Team Sports"/>
    <s v="Harris Inc"/>
    <n v="212.26"/>
    <n v="82"/>
  </r>
  <r>
    <s v="SALE81"/>
    <x v="78"/>
    <s v="CUST1253"/>
    <s v="PROD71"/>
    <s v="STORE9"/>
    <n v="1"/>
    <n v="363.73"/>
    <n v="0.25"/>
    <x v="1"/>
    <x v="81"/>
    <x v="72"/>
    <n v="32"/>
    <s v="Male"/>
    <s v="New Maria"/>
    <x v="18"/>
    <s v="USA"/>
    <x v="3"/>
    <s v="Moore, Padilla and Butler"/>
    <x v="2"/>
    <s v="East Johnstad"/>
    <s v="Flagship"/>
    <s v="Hair Repair Oil Treatment"/>
    <x v="2"/>
    <s v="Haircare"/>
    <s v="Hopkins Ltd"/>
    <n v="214.32"/>
    <n v="383"/>
  </r>
  <r>
    <s v="SALE82"/>
    <x v="79"/>
    <s v="CUST1378"/>
    <s v="PROD91"/>
    <s v="STORE17"/>
    <n v="2"/>
    <n v="601.33000000000004"/>
    <n v="0.16"/>
    <x v="1"/>
    <x v="82"/>
    <x v="73"/>
    <n v="44"/>
    <s v="Female"/>
    <s v="Fischerborough"/>
    <x v="37"/>
    <s v="USA"/>
    <x v="3"/>
    <s v="Holloway Ltd"/>
    <x v="0"/>
    <s v="Bensonhaven"/>
    <s v="Flagship"/>
    <s v="Women's High Heels"/>
    <x v="4"/>
    <s v="Footwear"/>
    <s v="Smith-Charles"/>
    <n v="438.25"/>
    <n v="496"/>
  </r>
  <r>
    <s v="SALE83"/>
    <x v="80"/>
    <s v="CUST1403"/>
    <s v="PROD17"/>
    <s v="STORE18"/>
    <n v="4"/>
    <n v="34.39"/>
    <n v="0.03"/>
    <x v="1"/>
    <x v="83"/>
    <x v="74"/>
    <n v="34"/>
    <s v="Male"/>
    <s v="Lake Lisaland"/>
    <x v="38"/>
    <s v="USA"/>
    <x v="3"/>
    <s v="Guerrero-Schmitt"/>
    <x v="3"/>
    <s v="East Stevechester"/>
    <s v="Flagship"/>
    <s v="Soccer Training Cone Set"/>
    <x v="0"/>
    <s v="Accessories"/>
    <s v="Ford, Murphy and Wilson"/>
    <n v="144.53"/>
    <n v="367"/>
  </r>
  <r>
    <s v="SALE84"/>
    <x v="76"/>
    <s v="CUST1423"/>
    <s v="PROD46"/>
    <s v="STORE17"/>
    <n v="1"/>
    <n v="773.57"/>
    <n v="0.05"/>
    <x v="2"/>
    <x v="84"/>
    <x v="61"/>
    <n v="35"/>
    <s v="Male"/>
    <s v="New Katherine"/>
    <x v="32"/>
    <s v="USA"/>
    <x v="2"/>
    <s v="Holloway Ltd"/>
    <x v="0"/>
    <s v="Bensonhaven"/>
    <s v="Flagship"/>
    <s v="Men's Winter Jacket"/>
    <x v="4"/>
    <s v="Outerwear"/>
    <s v="Kelly, Smith and Perez"/>
    <n v="167.34"/>
    <n v="296"/>
  </r>
  <r>
    <s v="SALE85"/>
    <x v="54"/>
    <s v="CUST1054"/>
    <s v="PROD88"/>
    <s v="STORE7"/>
    <n v="4"/>
    <n v="127.1"/>
    <n v="0.24"/>
    <x v="2"/>
    <x v="85"/>
    <x v="75"/>
    <n v="24"/>
    <s v="Male"/>
    <s v="Christopherland"/>
    <x v="15"/>
    <s v="USA"/>
    <x v="1"/>
    <s v="Martinez-Mullins"/>
    <x v="2"/>
    <s v="Williamsfurt"/>
    <s v="Online"/>
    <s v="Sports Wrist Sweatbands"/>
    <x v="0"/>
    <s v="Accessories"/>
    <s v="Olsen-Daniels"/>
    <n v="131.24"/>
    <n v="232"/>
  </r>
  <r>
    <s v="SALE86"/>
    <x v="81"/>
    <s v="CUST1303"/>
    <s v="PROD20"/>
    <s v="STORE3"/>
    <n v="3"/>
    <n v="899.58"/>
    <n v="0.28000000000000003"/>
    <x v="1"/>
    <x v="86"/>
    <x v="76"/>
    <n v="23"/>
    <s v="Female"/>
    <s v="East Johntown"/>
    <x v="37"/>
    <s v="USA"/>
    <x v="1"/>
    <s v="Johnson-Wright"/>
    <x v="0"/>
    <s v="Hoodberg"/>
    <s v="Outlet"/>
    <s v="Outdoor Sports Water Bottle"/>
    <x v="0"/>
    <s v="Accessories"/>
    <s v="Soto-Ellis"/>
    <n v="131.51"/>
    <n v="0"/>
  </r>
  <r>
    <s v="SALE87"/>
    <x v="82"/>
    <s v="CUST1327"/>
    <s v="PROD1"/>
    <s v="STORE10"/>
    <n v="3"/>
    <n v="964.39"/>
    <n v="0.04"/>
    <x v="0"/>
    <x v="87"/>
    <x v="77"/>
    <n v="62"/>
    <s v="Female"/>
    <s v="Kellybury"/>
    <x v="14"/>
    <s v="USA"/>
    <x v="3"/>
    <s v="Hill, Wagner and Ballard"/>
    <x v="3"/>
    <s v="East Davidville"/>
    <s v="Online"/>
    <s v="Men's Graphic T-Shirt"/>
    <x v="4"/>
    <s v="Tops"/>
    <s v="Terry-Moore"/>
    <n v="342.56"/>
    <n v="181"/>
  </r>
  <r>
    <s v="SALE88"/>
    <x v="83"/>
    <s v="CUST1183"/>
    <s v="PROD38"/>
    <s v="STORE0"/>
    <n v="2"/>
    <n v="217.83"/>
    <n v="0.14000000000000001"/>
    <x v="1"/>
    <x v="88"/>
    <x v="78"/>
    <n v="18"/>
    <s v="Male"/>
    <s v="Port James"/>
    <x v="14"/>
    <s v="USA"/>
    <x v="1"/>
    <s v="Rivera-Warner"/>
    <x v="3"/>
    <s v="Washingtonfurt"/>
    <s v="Flagship"/>
    <s v="Sports Water Hydration Pack"/>
    <x v="0"/>
    <s v="Outdoor"/>
    <s v="Sims-Smith"/>
    <n v="135.61000000000001"/>
    <n v="394"/>
  </r>
  <r>
    <s v="SALE89"/>
    <x v="84"/>
    <s v="CUST1143"/>
    <s v="PROD17"/>
    <s v="STORE1"/>
    <n v="4"/>
    <n v="187.71"/>
    <n v="0.06"/>
    <x v="2"/>
    <x v="89"/>
    <x v="79"/>
    <n v="46"/>
    <s v="Male"/>
    <s v="Dwaynemouth"/>
    <x v="4"/>
    <s v="USA"/>
    <x v="3"/>
    <s v="Martinez, Adkins and Johnson"/>
    <x v="0"/>
    <s v="Danielmouth"/>
    <s v="Flagship"/>
    <s v="Soccer Training Cone Set"/>
    <x v="0"/>
    <s v="Accessories"/>
    <s v="Ford, Murphy and Wilson"/>
    <n v="144.53"/>
    <n v="367"/>
  </r>
  <r>
    <s v="SALE90"/>
    <x v="85"/>
    <s v="CUST1010"/>
    <s v="PROD33"/>
    <s v="STORE18"/>
    <n v="2"/>
    <n v="350.12"/>
    <n v="0.12"/>
    <x v="2"/>
    <x v="90"/>
    <x v="80"/>
    <n v="53"/>
    <s v="Male"/>
    <s v="Port Michaelburgh"/>
    <x v="2"/>
    <s v="USA"/>
    <x v="3"/>
    <s v="Guerrero-Schmitt"/>
    <x v="3"/>
    <s v="East Stevechester"/>
    <s v="Flagship"/>
    <s v="Modern Wall Clock"/>
    <x v="3"/>
    <s v="Decor"/>
    <s v="Weiss-Watson"/>
    <n v="179.77"/>
    <n v="305"/>
  </r>
  <r>
    <s v="SALE91"/>
    <x v="86"/>
    <s v="CUST1406"/>
    <s v="PROD16"/>
    <s v="STORE1"/>
    <n v="4"/>
    <n v="102.19"/>
    <n v="0.17"/>
    <x v="1"/>
    <x v="91"/>
    <x v="81"/>
    <n v="23"/>
    <s v="Female"/>
    <s v="North Michaelfurt"/>
    <x v="18"/>
    <s v="USA"/>
    <x v="0"/>
    <s v="Martinez, Adkins and Johnson"/>
    <x v="0"/>
    <s v="Danielmouth"/>
    <s v="Flagship"/>
    <s v="Beard Grooming Kit"/>
    <x v="2"/>
    <s v="Grooming"/>
    <s v="Erickson-Green"/>
    <n v="337.42"/>
    <n v="256"/>
  </r>
  <r>
    <s v="SALE92"/>
    <x v="87"/>
    <s v="CUST1007"/>
    <s v="PROD86"/>
    <s v="STORE4"/>
    <n v="1"/>
    <n v="696.53"/>
    <n v="0.17"/>
    <x v="0"/>
    <x v="92"/>
    <x v="68"/>
    <n v="29"/>
    <s v="Female"/>
    <s v="West Pamelafurt"/>
    <x v="35"/>
    <s v="USA"/>
    <x v="3"/>
    <s v="Alexander Group"/>
    <x v="2"/>
    <s v="Port Sharon"/>
    <s v="Online"/>
    <s v="Kitchen Cutting Board"/>
    <x v="3"/>
    <s v="Kitchen"/>
    <s v="Taylor, Dodson and Johnston"/>
    <n v="176.07"/>
    <n v="82"/>
  </r>
  <r>
    <s v="SALE93"/>
    <x v="88"/>
    <s v="CUST1065"/>
    <s v="PROD19"/>
    <s v="STORE4"/>
    <n v="2"/>
    <n v="327.52"/>
    <n v="0.15"/>
    <x v="1"/>
    <x v="93"/>
    <x v="10"/>
    <n v="21"/>
    <s v="Female"/>
    <s v="Woodmouth"/>
    <x v="8"/>
    <s v="USA"/>
    <x v="2"/>
    <s v="Alexander Group"/>
    <x v="2"/>
    <s v="Port Sharon"/>
    <s v="Online"/>
    <s v="Knee Support Brace"/>
    <x v="0"/>
    <s v="Equipment"/>
    <s v="May-Reese"/>
    <n v="21.34"/>
    <n v="65"/>
  </r>
  <r>
    <s v="SALE94"/>
    <x v="89"/>
    <s v="CUST1298"/>
    <s v="PROD97"/>
    <s v="STORE19"/>
    <n v="2"/>
    <n v="569.36"/>
    <n v="0.01"/>
    <x v="1"/>
    <x v="94"/>
    <x v="82"/>
    <n v="64"/>
    <s v="Male"/>
    <s v="New Joshuatown"/>
    <x v="17"/>
    <s v="USA"/>
    <x v="1"/>
    <s v="Mann-Austin"/>
    <x v="3"/>
    <s v="Vasquezborough"/>
    <s v="Online"/>
    <s v="Cricket Bat"/>
    <x v="0"/>
    <s v="Team Sports"/>
    <s v="Khan LLC"/>
    <n v="245.98"/>
    <n v="471"/>
  </r>
  <r>
    <s v="SALE95"/>
    <x v="90"/>
    <s v="CUST1321"/>
    <s v="PROD99"/>
    <s v="STORE6"/>
    <n v="2"/>
    <n v="68.290000000000006"/>
    <n v="0.14000000000000001"/>
    <x v="2"/>
    <x v="95"/>
    <x v="83"/>
    <n v="21"/>
    <s v="Female"/>
    <s v="Lake Alice"/>
    <x v="3"/>
    <s v="USA"/>
    <x v="3"/>
    <s v="Benson-Elliott"/>
    <x v="3"/>
    <s v="Port Josephberg"/>
    <s v="Online"/>
    <s v="Stainless Steel Cookware Set"/>
    <x v="3"/>
    <s v="Kitchen"/>
    <s v="Campbell Ltd"/>
    <n v="201.41"/>
    <n v="146"/>
  </r>
  <r>
    <s v="SALE96"/>
    <x v="91"/>
    <s v="CUST1244"/>
    <s v="PROD50"/>
    <s v="STORE10"/>
    <n v="1"/>
    <n v="842.9"/>
    <n v="0.06"/>
    <x v="2"/>
    <x v="96"/>
    <x v="84"/>
    <n v="19"/>
    <s v="Male"/>
    <s v="West Julia"/>
    <x v="39"/>
    <s v="USA"/>
    <x v="3"/>
    <s v="Hill, Wagner and Ballard"/>
    <x v="3"/>
    <s v="East Davidville"/>
    <s v="Online"/>
    <s v="Boxing Hand Wraps"/>
    <x v="0"/>
    <s v="Fitness"/>
    <s v="Smith-King"/>
    <n v="190.29"/>
    <n v="260"/>
  </r>
  <r>
    <s v="SALE97"/>
    <x v="92"/>
    <s v="CUST1287"/>
    <s v="PROD3"/>
    <s v="STORE3"/>
    <n v="3"/>
    <n v="751.94"/>
    <n v="0.26"/>
    <x v="1"/>
    <x v="97"/>
    <x v="85"/>
    <n v="22"/>
    <s v="Female"/>
    <s v="Millerfort"/>
    <x v="1"/>
    <s v="USA"/>
    <x v="0"/>
    <s v="Johnson-Wright"/>
    <x v="0"/>
    <s v="Hoodberg"/>
    <s v="Outlet"/>
    <s v="Men's Running Jacket"/>
    <x v="4"/>
    <s v="Outerwear"/>
    <s v="Pineda Ltd"/>
    <n v="364.67"/>
    <n v="452"/>
  </r>
  <r>
    <s v="SALE98"/>
    <x v="93"/>
    <s v="CUST1131"/>
    <s v="PROD56"/>
    <s v="STORE7"/>
    <n v="4"/>
    <n v="476.28"/>
    <n v="0.17"/>
    <x v="0"/>
    <x v="98"/>
    <x v="86"/>
    <n v="34"/>
    <s v="Female"/>
    <s v="Wigginsville"/>
    <x v="4"/>
    <s v="USA"/>
    <x v="3"/>
    <s v="Martinez-Mullins"/>
    <x v="2"/>
    <s v="Williamsfurt"/>
    <s v="Online"/>
    <s v="Premium Blanket Throw"/>
    <x v="3"/>
    <s v="Decor"/>
    <s v="Hernandez, Kennedy and Porter"/>
    <n v="461.47"/>
    <n v="190"/>
  </r>
  <r>
    <s v="SALE99"/>
    <x v="94"/>
    <s v="CUST1325"/>
    <s v="PROD54"/>
    <s v="STORE3"/>
    <n v="3"/>
    <n v="541.99"/>
    <n v="0.24"/>
    <x v="2"/>
    <x v="99"/>
    <x v="87"/>
    <n v="60"/>
    <s v="Male"/>
    <s v="East Matthew"/>
    <x v="18"/>
    <s v="USA"/>
    <x v="3"/>
    <s v="Johnson-Wright"/>
    <x v="0"/>
    <s v="Hoodberg"/>
    <s v="Outlet"/>
    <s v="Sports Stopwatch Pro"/>
    <x v="0"/>
    <s v="Accessories"/>
    <s v="Thompson-French"/>
    <n v="434.84"/>
    <n v="185"/>
  </r>
  <r>
    <s v="SALE100"/>
    <x v="43"/>
    <s v="CUST1369"/>
    <s v="PROD33"/>
    <s v="STORE5"/>
    <n v="2"/>
    <n v="401.5"/>
    <n v="0.18"/>
    <x v="0"/>
    <x v="100"/>
    <x v="88"/>
    <n v="20"/>
    <s v="Female"/>
    <s v="West Bruce"/>
    <x v="1"/>
    <s v="USA"/>
    <x v="1"/>
    <s v="Gray Ltd"/>
    <x v="0"/>
    <s v="New Michaelchester"/>
    <s v="Outlet"/>
    <s v="Modern Wall Clock"/>
    <x v="3"/>
    <s v="Decor"/>
    <s v="Weiss-Watson"/>
    <n v="179.77"/>
    <n v="305"/>
  </r>
  <r>
    <s v="SALE101"/>
    <x v="95"/>
    <s v="CUST1084"/>
    <s v="PROD25"/>
    <s v="STORE13"/>
    <n v="3"/>
    <n v="359.56"/>
    <n v="0.17"/>
    <x v="1"/>
    <x v="101"/>
    <x v="42"/>
    <n v="26"/>
    <s v="Female"/>
    <s v="Garyberg"/>
    <x v="30"/>
    <s v="USA"/>
    <x v="1"/>
    <s v="Gardner, Humphrey and Contreras"/>
    <x v="3"/>
    <s v="Johnsonville"/>
    <s v="Flagship"/>
    <s v="Women's Scarf Set"/>
    <x v="4"/>
    <s v="Accessories"/>
    <s v="Brown and Sons"/>
    <n v="174.02"/>
    <n v="268"/>
  </r>
  <r>
    <s v="SALE102"/>
    <x v="25"/>
    <s v="CUST1097"/>
    <s v="PROD80"/>
    <s v="STORE12"/>
    <n v="2"/>
    <n v="471.88"/>
    <n v="0.24"/>
    <x v="1"/>
    <x v="102"/>
    <x v="89"/>
    <n v="36"/>
    <s v="Male"/>
    <s v="Lake Thomas"/>
    <x v="34"/>
    <s v="USA"/>
    <x v="2"/>
    <s v="Thomas, Bridges and Harris"/>
    <x v="0"/>
    <s v="Sabrinatown"/>
    <s v="Online"/>
    <s v="Wall-Mounted Spice Rack"/>
    <x v="3"/>
    <s v="Kitchen"/>
    <s v="Allison Ltd"/>
    <n v="143.43"/>
    <n v="58"/>
  </r>
  <r>
    <s v="SALE103"/>
    <x v="96"/>
    <s v="CUST1182"/>
    <s v="PROD34"/>
    <s v="STORE4"/>
    <n v="4"/>
    <n v="925.19"/>
    <n v="0.19"/>
    <x v="1"/>
    <x v="103"/>
    <x v="90"/>
    <n v="23"/>
    <s v="Female"/>
    <s v="Hutchinsonville"/>
    <x v="15"/>
    <s v="USA"/>
    <x v="2"/>
    <s v="Alexander Group"/>
    <x v="2"/>
    <s v="Port Sharon"/>
    <s v="Online"/>
    <s v="Gaming Mechanical Keyboard"/>
    <x v="1"/>
    <s v="Computer"/>
    <s v="Lucero LLC"/>
    <n v="419.28"/>
    <n v="86"/>
  </r>
  <r>
    <s v="SALE104"/>
    <x v="97"/>
    <s v="CUST1029"/>
    <s v="PROD86"/>
    <s v="STORE11"/>
    <n v="2"/>
    <n v="879.63"/>
    <n v="7.0000000000000007E-2"/>
    <x v="2"/>
    <x v="104"/>
    <x v="91"/>
    <n v="54"/>
    <s v="Female"/>
    <s v="East Jennifer"/>
    <x v="24"/>
    <s v="USA"/>
    <x v="2"/>
    <s v="Aguirre-Keller"/>
    <x v="2"/>
    <s v="Lake Michael"/>
    <s v="Online"/>
    <s v="Kitchen Cutting Board"/>
    <x v="3"/>
    <s v="Kitchen"/>
    <s v="Taylor, Dodson and Johnston"/>
    <n v="176.07"/>
    <n v="82"/>
  </r>
  <r>
    <s v="SALE105"/>
    <x v="98"/>
    <s v="CUST1002"/>
    <s v="PROD79"/>
    <s v="STORE17"/>
    <n v="2"/>
    <n v="418.23"/>
    <n v="0.28000000000000003"/>
    <x v="0"/>
    <x v="105"/>
    <x v="92"/>
    <n v="29"/>
    <s v="Female"/>
    <s v="Kylebury"/>
    <x v="4"/>
    <s v="USA"/>
    <x v="1"/>
    <s v="Holloway Ltd"/>
    <x v="0"/>
    <s v="Bensonhaven"/>
    <s v="Flagship"/>
    <s v="Decorative Lamp Shade"/>
    <x v="3"/>
    <s v="Lighting"/>
    <s v="Ramirez-Hanson"/>
    <n v="228.53"/>
    <n v="469"/>
  </r>
  <r>
    <s v="SALE106"/>
    <x v="99"/>
    <s v="CUST1269"/>
    <s v="PROD19"/>
    <s v="STORE18"/>
    <n v="3"/>
    <n v="551.72"/>
    <n v="0.03"/>
    <x v="2"/>
    <x v="106"/>
    <x v="59"/>
    <n v="45"/>
    <s v="Female"/>
    <s v="Emilytown"/>
    <x v="24"/>
    <s v="USA"/>
    <x v="2"/>
    <s v="Guerrero-Schmitt"/>
    <x v="3"/>
    <s v="East Stevechester"/>
    <s v="Flagship"/>
    <s v="Knee Support Brace"/>
    <x v="0"/>
    <s v="Equipment"/>
    <s v="May-Reese"/>
    <n v="21.34"/>
    <n v="65"/>
  </r>
  <r>
    <s v="SALE107"/>
    <x v="100"/>
    <s v="CUST1338"/>
    <s v="PROD86"/>
    <s v="STORE7"/>
    <n v="4"/>
    <n v="525.61"/>
    <n v="0.02"/>
    <x v="1"/>
    <x v="107"/>
    <x v="93"/>
    <n v="46"/>
    <s v="Female"/>
    <s v="Hudsonfort"/>
    <x v="40"/>
    <s v="USA"/>
    <x v="2"/>
    <s v="Martinez-Mullins"/>
    <x v="2"/>
    <s v="Williamsfurt"/>
    <s v="Online"/>
    <s v="Kitchen Cutting Board"/>
    <x v="3"/>
    <s v="Kitchen"/>
    <s v="Taylor, Dodson and Johnston"/>
    <n v="176.07"/>
    <n v="82"/>
  </r>
  <r>
    <s v="SALE108"/>
    <x v="101"/>
    <s v="CUST1041"/>
    <s v="PROD22"/>
    <s v="STORE13"/>
    <n v="3"/>
    <n v="815.3"/>
    <n v="0.03"/>
    <x v="0"/>
    <x v="108"/>
    <x v="94"/>
    <n v="21"/>
    <s v="Male"/>
    <s v="Mooneyshire"/>
    <x v="41"/>
    <s v="USA"/>
    <x v="1"/>
    <s v="Gardner, Humphrey and Contreras"/>
    <x v="3"/>
    <s v="Johnsonville"/>
    <s v="Flagship"/>
    <s v="Carbon Fiber Tennis Racket"/>
    <x v="0"/>
    <s v="Equipment"/>
    <s v="Flores, Pineda and Rodriguez"/>
    <n v="484.62"/>
    <n v="432"/>
  </r>
  <r>
    <s v="SALE109"/>
    <x v="102"/>
    <s v="CUST1214"/>
    <s v="PROD91"/>
    <s v="STORE0"/>
    <n v="3"/>
    <n v="376.46"/>
    <n v="0.09"/>
    <x v="2"/>
    <x v="109"/>
    <x v="95"/>
    <n v="61"/>
    <s v="Male"/>
    <s v="Danielstad"/>
    <x v="10"/>
    <s v="USA"/>
    <x v="0"/>
    <s v="Rivera-Warner"/>
    <x v="3"/>
    <s v="Washingtonfurt"/>
    <s v="Flagship"/>
    <s v="Women's High Heels"/>
    <x v="4"/>
    <s v="Footwear"/>
    <s v="Smith-Charles"/>
    <n v="438.25"/>
    <n v="496"/>
  </r>
  <r>
    <s v="SALE110"/>
    <x v="103"/>
    <s v="CUST1007"/>
    <s v="PROD42"/>
    <s v="STORE8"/>
    <n v="4"/>
    <n v="239.83"/>
    <n v="0.08"/>
    <x v="0"/>
    <x v="110"/>
    <x v="68"/>
    <n v="29"/>
    <s v="Female"/>
    <s v="West Pamelafurt"/>
    <x v="35"/>
    <s v="USA"/>
    <x v="3"/>
    <s v="Bean, Jones and Park"/>
    <x v="1"/>
    <s v="Thompsonborough"/>
    <s v="Online"/>
    <s v="Smart Home WiFi Camera"/>
    <x v="1"/>
    <s v="Accessories"/>
    <s v="Holmes LLC"/>
    <n v="450.71"/>
    <n v="389"/>
  </r>
  <r>
    <s v="SALE111"/>
    <x v="104"/>
    <s v="CUST1119"/>
    <s v="PROD90"/>
    <s v="STORE3"/>
    <n v="2"/>
    <n v="845.71"/>
    <n v="0.01"/>
    <x v="1"/>
    <x v="111"/>
    <x v="96"/>
    <n v="40"/>
    <s v="Male"/>
    <s v="North Edwardton"/>
    <x v="3"/>
    <s v="USA"/>
    <x v="3"/>
    <s v="Johnson-Wright"/>
    <x v="0"/>
    <s v="Hoodberg"/>
    <s v="Outlet"/>
    <s v="Gaming Mouse Pad XL"/>
    <x v="1"/>
    <s v="Accessories"/>
    <s v="Sharp, Taylor and Rodriguez"/>
    <n v="340.14"/>
    <n v="361"/>
  </r>
  <r>
    <s v="SALE112"/>
    <x v="105"/>
    <s v="CUST1087"/>
    <s v="PROD76"/>
    <s v="STORE13"/>
    <n v="3"/>
    <n v="948.69"/>
    <n v="0.28999999999999998"/>
    <x v="0"/>
    <x v="112"/>
    <x v="97"/>
    <n v="58"/>
    <s v="Female"/>
    <s v="East Jenna"/>
    <x v="42"/>
    <s v="USA"/>
    <x v="3"/>
    <s v="Gardner, Humphrey and Contreras"/>
    <x v="3"/>
    <s v="Johnsonville"/>
    <s v="Flagship"/>
    <s v="Wireless Mouse"/>
    <x v="1"/>
    <s v="Computer"/>
    <s v="Larson Ltd"/>
    <n v="392.89"/>
    <n v="320"/>
  </r>
  <r>
    <s v="SALE113"/>
    <x v="106"/>
    <s v="CUST1467"/>
    <s v="PROD27"/>
    <s v="STORE10"/>
    <n v="1"/>
    <n v="281.97000000000003"/>
    <n v="0.2"/>
    <x v="1"/>
    <x v="113"/>
    <x v="1"/>
    <n v="63"/>
    <s v="Female"/>
    <s v="Oneillfurt"/>
    <x v="1"/>
    <s v="USA"/>
    <x v="0"/>
    <s v="Hill, Wagner and Ballard"/>
    <x v="3"/>
    <s v="East Davidville"/>
    <s v="Online"/>
    <s v="Decorative Floor Vase"/>
    <x v="3"/>
    <s v="Decor"/>
    <s v="Khan, Jones and Paul"/>
    <n v="81.75"/>
    <n v="378"/>
  </r>
  <r>
    <s v="SALE114"/>
    <x v="107"/>
    <s v="CUST1152"/>
    <s v="PROD91"/>
    <s v="STORE4"/>
    <n v="2"/>
    <n v="731.01"/>
    <n v="0.05"/>
    <x v="1"/>
    <x v="114"/>
    <x v="7"/>
    <n v="41"/>
    <s v="Female"/>
    <s v="Jaredville"/>
    <x v="6"/>
    <s v="USA"/>
    <x v="1"/>
    <s v="Alexander Group"/>
    <x v="2"/>
    <s v="Port Sharon"/>
    <s v="Online"/>
    <s v="Women's High Heels"/>
    <x v="4"/>
    <s v="Footwear"/>
    <s v="Smith-Charles"/>
    <n v="438.25"/>
    <n v="496"/>
  </r>
  <r>
    <s v="SALE115"/>
    <x v="108"/>
    <s v="CUST1257"/>
    <s v="PROD85"/>
    <s v="STORE7"/>
    <n v="4"/>
    <n v="930.85"/>
    <n v="0.13"/>
    <x v="1"/>
    <x v="115"/>
    <x v="98"/>
    <n v="42"/>
    <s v="Male"/>
    <s v="Karenmouth"/>
    <x v="43"/>
    <s v="USA"/>
    <x v="2"/>
    <s v="Martinez-Mullins"/>
    <x v="2"/>
    <s v="Williamsfurt"/>
    <s v="Online"/>
    <s v="Women's Beanie Hat"/>
    <x v="4"/>
    <s v="Accessories"/>
    <s v="Richardson-Carrillo"/>
    <n v="119.57"/>
    <n v="210"/>
  </r>
  <r>
    <s v="SALE116"/>
    <x v="109"/>
    <s v="CUST1419"/>
    <s v="PROD3"/>
    <s v="STORE8"/>
    <n v="4"/>
    <n v="770.77"/>
    <n v="0.22"/>
    <x v="0"/>
    <x v="116"/>
    <x v="99"/>
    <n v="33"/>
    <s v="Male"/>
    <s v="Lake David"/>
    <x v="25"/>
    <s v="USA"/>
    <x v="0"/>
    <s v="Bean, Jones and Park"/>
    <x v="1"/>
    <s v="Thompsonborough"/>
    <s v="Online"/>
    <s v="Men's Running Jacket"/>
    <x v="4"/>
    <s v="Outerwear"/>
    <s v="Pineda Ltd"/>
    <n v="364.67"/>
    <n v="452"/>
  </r>
  <r>
    <s v="SALE117"/>
    <x v="110"/>
    <s v="CUST1067"/>
    <s v="PROD46"/>
    <s v="STORE4"/>
    <n v="3"/>
    <n v="479.63"/>
    <n v="0.3"/>
    <x v="1"/>
    <x v="117"/>
    <x v="100"/>
    <n v="58"/>
    <s v="Male"/>
    <s v="Brendaburgh"/>
    <x v="26"/>
    <s v="USA"/>
    <x v="2"/>
    <s v="Alexander Group"/>
    <x v="2"/>
    <s v="Port Sharon"/>
    <s v="Online"/>
    <s v="Men's Winter Jacket"/>
    <x v="4"/>
    <s v="Outerwear"/>
    <s v="Kelly, Smith and Perez"/>
    <n v="167.34"/>
    <n v="296"/>
  </r>
  <r>
    <s v="SALE118"/>
    <x v="111"/>
    <s v="CUST1105"/>
    <s v="PROD39"/>
    <s v="STORE11"/>
    <n v="1"/>
    <n v="165"/>
    <n v="0.3"/>
    <x v="2"/>
    <x v="118"/>
    <x v="101"/>
    <n v="50"/>
    <s v="Female"/>
    <s v="Port Victoria"/>
    <x v="26"/>
    <s v="USA"/>
    <x v="0"/>
    <s v="Aguirre-Keller"/>
    <x v="2"/>
    <s v="Lake Michael"/>
    <s v="Online"/>
    <s v="Portable Power Bank"/>
    <x v="1"/>
    <s v="Mobile"/>
    <s v="Cummings and Sons"/>
    <n v="326.06"/>
    <n v="301"/>
  </r>
  <r>
    <s v="SALE119"/>
    <x v="112"/>
    <s v="CUST1158"/>
    <s v="PROD19"/>
    <s v="STORE8"/>
    <n v="2"/>
    <n v="151.51"/>
    <n v="0.28999999999999998"/>
    <x v="2"/>
    <x v="119"/>
    <x v="102"/>
    <n v="43"/>
    <s v="Male"/>
    <s v="South Kevin"/>
    <x v="1"/>
    <s v="USA"/>
    <x v="3"/>
    <s v="Bean, Jones and Park"/>
    <x v="1"/>
    <s v="Thompsonborough"/>
    <s v="Online"/>
    <s v="Knee Support Brace"/>
    <x v="0"/>
    <s v="Equipment"/>
    <s v="May-Reese"/>
    <n v="21.34"/>
    <n v="65"/>
  </r>
  <r>
    <s v="SALE120"/>
    <x v="113"/>
    <s v="CUST1231"/>
    <s v="PROD31"/>
    <s v="STORE17"/>
    <n v="2"/>
    <n v="872.93"/>
    <n v="0.28999999999999998"/>
    <x v="2"/>
    <x v="120"/>
    <x v="103"/>
    <n v="22"/>
    <s v="Female"/>
    <s v="Grahamstad"/>
    <x v="42"/>
    <s v="USA"/>
    <x v="3"/>
    <s v="Holloway Ltd"/>
    <x v="0"/>
    <s v="Bensonhaven"/>
    <s v="Flagship"/>
    <s v="Basketball"/>
    <x v="0"/>
    <s v="Team Sports"/>
    <s v="Nolan-Snow"/>
    <n v="204.39"/>
    <n v="281"/>
  </r>
  <r>
    <s v="SALE121"/>
    <x v="114"/>
    <s v="CUST1264"/>
    <s v="PROD22"/>
    <s v="STORE10"/>
    <n v="3"/>
    <n v="432.4"/>
    <n v="0.04"/>
    <x v="0"/>
    <x v="121"/>
    <x v="104"/>
    <n v="25"/>
    <s v="Male"/>
    <s v="Grahamfurt"/>
    <x v="0"/>
    <s v="USA"/>
    <x v="0"/>
    <s v="Hill, Wagner and Ballard"/>
    <x v="3"/>
    <s v="East Davidville"/>
    <s v="Online"/>
    <s v="Carbon Fiber Tennis Racket"/>
    <x v="0"/>
    <s v="Equipment"/>
    <s v="Flores, Pineda and Rodriguez"/>
    <n v="484.62"/>
    <n v="432"/>
  </r>
  <r>
    <s v="SALE122"/>
    <x v="115"/>
    <s v="CUST1338"/>
    <s v="PROD50"/>
    <s v="STORE7"/>
    <n v="2"/>
    <n v="197.76"/>
    <n v="0.04"/>
    <x v="0"/>
    <x v="122"/>
    <x v="93"/>
    <n v="46"/>
    <s v="Female"/>
    <s v="Hudsonfort"/>
    <x v="40"/>
    <s v="USA"/>
    <x v="2"/>
    <s v="Martinez-Mullins"/>
    <x v="2"/>
    <s v="Williamsfurt"/>
    <s v="Online"/>
    <s v="Boxing Hand Wraps"/>
    <x v="0"/>
    <s v="Fitness"/>
    <s v="Smith-King"/>
    <n v="190.29"/>
    <n v="260"/>
  </r>
  <r>
    <s v="SALE123"/>
    <x v="116"/>
    <s v="CUST1476"/>
    <s v="PROD40"/>
    <s v="STORE2"/>
    <n v="3"/>
    <n v="334.6"/>
    <n v="0.11"/>
    <x v="1"/>
    <x v="123"/>
    <x v="22"/>
    <n v="33"/>
    <s v="Female"/>
    <s v="Anthonymouth"/>
    <x v="15"/>
    <s v="USA"/>
    <x v="0"/>
    <s v="Black-Horn"/>
    <x v="2"/>
    <s v="North Nancyview"/>
    <s v="Outlet"/>
    <s v="Noise-Canceling Headphones"/>
    <x v="1"/>
    <s v="Audio"/>
    <s v="Taylor-Hart"/>
    <n v="38.520000000000003"/>
    <n v="378"/>
  </r>
  <r>
    <s v="SALE124"/>
    <x v="117"/>
    <s v="CUST1087"/>
    <s v="PROD14"/>
    <s v="STORE3"/>
    <n v="2"/>
    <n v="44.35"/>
    <n v="0.2"/>
    <x v="2"/>
    <x v="124"/>
    <x v="97"/>
    <n v="58"/>
    <s v="Female"/>
    <s v="East Jenna"/>
    <x v="42"/>
    <s v="USA"/>
    <x v="3"/>
    <s v="Johnson-Wright"/>
    <x v="0"/>
    <s v="Hoodberg"/>
    <s v="Outlet"/>
    <s v="Decorative Wall Mirror"/>
    <x v="3"/>
    <s v="Decor"/>
    <s v="Luna, Anderson and Bowman"/>
    <n v="48.01"/>
    <n v="439"/>
  </r>
  <r>
    <s v="SALE125"/>
    <x v="118"/>
    <s v="CUST1498"/>
    <s v="PROD8"/>
    <s v="STORE6"/>
    <n v="1"/>
    <n v="846.31"/>
    <n v="0.05"/>
    <x v="1"/>
    <x v="125"/>
    <x v="105"/>
    <n v="35"/>
    <s v="Male"/>
    <s v="Snyderfurt"/>
    <x v="23"/>
    <s v="USA"/>
    <x v="2"/>
    <s v="Benson-Elliott"/>
    <x v="3"/>
    <s v="Port Josephberg"/>
    <s v="Online"/>
    <s v="Wireless Bluetooth Earbuds"/>
    <x v="1"/>
    <s v="Audio"/>
    <s v="Perez-Johnston"/>
    <n v="439.07"/>
    <n v="142"/>
  </r>
  <r>
    <s v="SALE126"/>
    <x v="119"/>
    <s v="CUST1131"/>
    <s v="PROD35"/>
    <s v="STORE12"/>
    <n v="1"/>
    <n v="996.48"/>
    <n v="7.0000000000000007E-2"/>
    <x v="2"/>
    <x v="126"/>
    <x v="86"/>
    <n v="34"/>
    <s v="Female"/>
    <s v="Wigginsville"/>
    <x v="4"/>
    <s v="USA"/>
    <x v="3"/>
    <s v="Thomas, Bridges and Harris"/>
    <x v="0"/>
    <s v="Sabrinatown"/>
    <s v="Online"/>
    <s v="Bedroom Table Lamp"/>
    <x v="3"/>
    <s v="Lighting"/>
    <s v="Jones LLC"/>
    <n v="382.22"/>
    <n v="329"/>
  </r>
  <r>
    <s v="SALE127"/>
    <x v="120"/>
    <s v="CUST1277"/>
    <s v="PROD93"/>
    <s v="STORE6"/>
    <n v="3"/>
    <n v="949.19"/>
    <n v="0.03"/>
    <x v="2"/>
    <x v="127"/>
    <x v="106"/>
    <n v="22"/>
    <s v="Female"/>
    <s v="Lake Nicole"/>
    <x v="44"/>
    <s v="USA"/>
    <x v="1"/>
    <s v="Benson-Elliott"/>
    <x v="3"/>
    <s v="Port Josephberg"/>
    <s v="Online"/>
    <s v="USB-C Laptop Charger"/>
    <x v="1"/>
    <s v="Computer"/>
    <s v="Martin LLC"/>
    <n v="377.52"/>
    <n v="485"/>
  </r>
  <r>
    <s v="SALE128"/>
    <x v="121"/>
    <s v="CUST1397"/>
    <s v="PROD94"/>
    <s v="STORE9"/>
    <n v="2"/>
    <n v="724.97"/>
    <n v="0.1"/>
    <x v="0"/>
    <x v="128"/>
    <x v="107"/>
    <n v="62"/>
    <s v="Female"/>
    <s v="East Jennifer"/>
    <x v="32"/>
    <s v="USA"/>
    <x v="1"/>
    <s v="Moore, Padilla and Butler"/>
    <x v="2"/>
    <s v="East Johnstad"/>
    <s v="Flagship"/>
    <s v="Vitamin E Body Lotion"/>
    <x v="2"/>
    <s v="Skincare"/>
    <s v="Hoffman-Williams"/>
    <n v="358.47"/>
    <n v="213"/>
  </r>
  <r>
    <s v="SALE129"/>
    <x v="122"/>
    <s v="CUST1315"/>
    <s v="PROD1"/>
    <s v="STORE16"/>
    <n v="1"/>
    <n v="783.25"/>
    <n v="0.3"/>
    <x v="0"/>
    <x v="129"/>
    <x v="108"/>
    <n v="49"/>
    <s v="Male"/>
    <s v="Port Chad"/>
    <x v="43"/>
    <s v="USA"/>
    <x v="2"/>
    <s v="Frederick-Wright"/>
    <x v="1"/>
    <s v="New Jimmymouth"/>
    <s v="Flagship"/>
    <s v="Men's Graphic T-Shirt"/>
    <x v="4"/>
    <s v="Tops"/>
    <s v="Terry-Moore"/>
    <n v="342.56"/>
    <n v="181"/>
  </r>
  <r>
    <s v="SALE130"/>
    <x v="123"/>
    <s v="CUST1343"/>
    <s v="PROD17"/>
    <s v="STORE3"/>
    <n v="1"/>
    <n v="942.38"/>
    <n v="0.17"/>
    <x v="0"/>
    <x v="130"/>
    <x v="109"/>
    <n v="38"/>
    <s v="Male"/>
    <s v="Cartershire"/>
    <x v="45"/>
    <s v="USA"/>
    <x v="3"/>
    <s v="Johnson-Wright"/>
    <x v="0"/>
    <s v="Hoodberg"/>
    <s v="Outlet"/>
    <s v="Soccer Training Cone Set"/>
    <x v="0"/>
    <s v="Accessories"/>
    <s v="Ford, Murphy and Wilson"/>
    <n v="144.53"/>
    <n v="367"/>
  </r>
  <r>
    <s v="SALE131"/>
    <x v="124"/>
    <s v="CUST1496"/>
    <s v="PROD51"/>
    <s v="STORE11"/>
    <n v="3"/>
    <n v="298.35000000000002"/>
    <n v="0.05"/>
    <x v="2"/>
    <x v="131"/>
    <x v="110"/>
    <n v="56"/>
    <s v="Male"/>
    <s v="North Seanfurt"/>
    <x v="31"/>
    <s v="USA"/>
    <x v="3"/>
    <s v="Aguirre-Keller"/>
    <x v="2"/>
    <s v="Lake Michael"/>
    <s v="Online"/>
    <s v="HDMI Cable – 2m"/>
    <x v="1"/>
    <s v="Accessories"/>
    <s v="Bautista, Green and Hale"/>
    <n v="88.49"/>
    <n v="246"/>
  </r>
  <r>
    <s v="SALE132"/>
    <x v="125"/>
    <s v="CUST1164"/>
    <s v="PROD48"/>
    <s v="STORE12"/>
    <n v="4"/>
    <n v="950.04"/>
    <n v="0.13"/>
    <x v="1"/>
    <x v="132"/>
    <x v="111"/>
    <n v="39"/>
    <s v="Female"/>
    <s v="Dominiquefort"/>
    <x v="36"/>
    <s v="USA"/>
    <x v="2"/>
    <s v="Thomas, Bridges and Harris"/>
    <x v="0"/>
    <s v="Sabrinatown"/>
    <s v="Online"/>
    <s v="Car Dashboard Phone Holder"/>
    <x v="1"/>
    <s v="Accessories"/>
    <s v="Byrd, Stewart and Valdez"/>
    <n v="177.98"/>
    <n v="103"/>
  </r>
  <r>
    <s v="SALE133"/>
    <x v="126"/>
    <s v="CUST1329"/>
    <s v="PROD57"/>
    <s v="STORE4"/>
    <n v="2"/>
    <n v="267.19"/>
    <n v="7.0000000000000007E-2"/>
    <x v="0"/>
    <x v="133"/>
    <x v="112"/>
    <n v="62"/>
    <s v="Female"/>
    <s v="Tiffanyshire"/>
    <x v="46"/>
    <s v="USA"/>
    <x v="3"/>
    <s v="Alexander Group"/>
    <x v="2"/>
    <s v="Port Sharon"/>
    <s v="Online"/>
    <s v="Foam Roller"/>
    <x v="0"/>
    <s v="Fitness"/>
    <s v="Atkinson, Camacho and Oliver"/>
    <n v="30.62"/>
    <n v="138"/>
  </r>
  <r>
    <s v="SALE134"/>
    <x v="127"/>
    <s v="CUST1201"/>
    <s v="PROD87"/>
    <s v="STORE15"/>
    <n v="4"/>
    <n v="72.63"/>
    <n v="0.06"/>
    <x v="1"/>
    <x v="134"/>
    <x v="113"/>
    <n v="25"/>
    <s v="Female"/>
    <s v="New Logan"/>
    <x v="20"/>
    <s v="USA"/>
    <x v="3"/>
    <s v="Shelton PLC"/>
    <x v="0"/>
    <s v="East Jenniferstad"/>
    <s v="Flagship"/>
    <s v="LED Bedside Lamp"/>
    <x v="3"/>
    <s v="Lighting"/>
    <s v="Aguilar, Horton and Lewis"/>
    <n v="371.38"/>
    <n v="220"/>
  </r>
  <r>
    <s v="SALE135"/>
    <x v="128"/>
    <s v="CUST1427"/>
    <s v="PROD53"/>
    <s v="STORE5"/>
    <n v="3"/>
    <n v="576.52"/>
    <n v="0.22"/>
    <x v="2"/>
    <x v="135"/>
    <x v="114"/>
    <n v="18"/>
    <s v="Female"/>
    <s v="South Robert"/>
    <x v="17"/>
    <s v="USA"/>
    <x v="0"/>
    <s v="Gray Ltd"/>
    <x v="0"/>
    <s v="New Michaelchester"/>
    <s v="Outlet"/>
    <s v="Men's Track Pants"/>
    <x v="4"/>
    <s v="Bottoms"/>
    <s v="Hamilton, Woods and Walker"/>
    <n v="386.56"/>
    <n v="125"/>
  </r>
  <r>
    <s v="SALE136"/>
    <x v="129"/>
    <s v="CUST1349"/>
    <s v="PROD71"/>
    <s v="STORE9"/>
    <n v="3"/>
    <n v="849.36"/>
    <n v="0.03"/>
    <x v="0"/>
    <x v="136"/>
    <x v="115"/>
    <n v="31"/>
    <s v="Male"/>
    <s v="New Angiefurt"/>
    <x v="41"/>
    <s v="USA"/>
    <x v="3"/>
    <s v="Moore, Padilla and Butler"/>
    <x v="2"/>
    <s v="East Johnstad"/>
    <s v="Flagship"/>
    <s v="Hair Repair Oil Treatment"/>
    <x v="2"/>
    <s v="Haircare"/>
    <s v="Hopkins Ltd"/>
    <n v="214.32"/>
    <n v="383"/>
  </r>
  <r>
    <s v="SALE137"/>
    <x v="130"/>
    <s v="CUST1473"/>
    <s v="PROD50"/>
    <s v="STORE6"/>
    <n v="1"/>
    <n v="245.85"/>
    <n v="0.18"/>
    <x v="2"/>
    <x v="137"/>
    <x v="116"/>
    <n v="53"/>
    <s v="Male"/>
    <s v="Chambersfurt"/>
    <x v="18"/>
    <s v="USA"/>
    <x v="3"/>
    <s v="Benson-Elliott"/>
    <x v="3"/>
    <s v="Port Josephberg"/>
    <s v="Online"/>
    <s v="Boxing Hand Wraps"/>
    <x v="0"/>
    <s v="Fitness"/>
    <s v="Smith-King"/>
    <n v="190.29"/>
    <n v="260"/>
  </r>
  <r>
    <s v="SALE138"/>
    <x v="53"/>
    <s v="CUST1178"/>
    <s v="PROD97"/>
    <s v="STORE10"/>
    <n v="3"/>
    <n v="237.68"/>
    <n v="0.1"/>
    <x v="2"/>
    <x v="138"/>
    <x v="117"/>
    <n v="33"/>
    <s v="Female"/>
    <s v="West Daniel"/>
    <x v="42"/>
    <s v="USA"/>
    <x v="3"/>
    <s v="Hill, Wagner and Ballard"/>
    <x v="3"/>
    <s v="East Davidville"/>
    <s v="Online"/>
    <s v="Cricket Bat"/>
    <x v="0"/>
    <s v="Team Sports"/>
    <s v="Khan LLC"/>
    <n v="245.98"/>
    <n v="471"/>
  </r>
  <r>
    <s v="SALE139"/>
    <x v="131"/>
    <s v="CUST1337"/>
    <s v="PROD71"/>
    <s v="STORE14"/>
    <n v="4"/>
    <n v="715.85"/>
    <n v="0.25"/>
    <x v="1"/>
    <x v="139"/>
    <x v="118"/>
    <n v="40"/>
    <s v="Female"/>
    <s v="Ryanport"/>
    <x v="29"/>
    <s v="USA"/>
    <x v="3"/>
    <s v="Mcdonald Inc"/>
    <x v="2"/>
    <s v="Christopherland"/>
    <s v="Outlet"/>
    <s v="Hair Repair Oil Treatment"/>
    <x v="2"/>
    <s v="Haircare"/>
    <s v="Hopkins Ltd"/>
    <n v="214.32"/>
    <n v="383"/>
  </r>
  <r>
    <s v="SALE140"/>
    <x v="65"/>
    <s v="CUST1171"/>
    <s v="PROD90"/>
    <s v="STORE5"/>
    <n v="2"/>
    <n v="478.85"/>
    <n v="0.01"/>
    <x v="2"/>
    <x v="140"/>
    <x v="119"/>
    <n v="44"/>
    <s v="Female"/>
    <s v="Morrisburgh"/>
    <x v="30"/>
    <s v="USA"/>
    <x v="1"/>
    <s v="Gray Ltd"/>
    <x v="0"/>
    <s v="New Michaelchester"/>
    <s v="Outlet"/>
    <s v="Gaming Mouse Pad XL"/>
    <x v="1"/>
    <s v="Accessories"/>
    <s v="Sharp, Taylor and Rodriguez"/>
    <n v="340.14"/>
    <n v="361"/>
  </r>
  <r>
    <s v="SALE141"/>
    <x v="132"/>
    <s v="CUST1113"/>
    <s v="PROD47"/>
    <s v="STORE0"/>
    <n v="1"/>
    <n v="503.95"/>
    <n v="0.26"/>
    <x v="2"/>
    <x v="141"/>
    <x v="120"/>
    <n v="51"/>
    <s v="Male"/>
    <s v="New William"/>
    <x v="23"/>
    <s v="USA"/>
    <x v="0"/>
    <s v="Rivera-Warner"/>
    <x v="3"/>
    <s v="Washingtonfurt"/>
    <s v="Flagship"/>
    <s v="Makeup Brush Set"/>
    <x v="2"/>
    <s v="Makeup"/>
    <s v="Cook Inc"/>
    <n v="241"/>
    <n v="431"/>
  </r>
  <r>
    <s v="SALE142"/>
    <x v="133"/>
    <s v="CUST1399"/>
    <s v="PROD66"/>
    <s v="STORE12"/>
    <n v="2"/>
    <n v="975.48"/>
    <n v="0.26"/>
    <x v="2"/>
    <x v="142"/>
    <x v="121"/>
    <n v="27"/>
    <s v="Male"/>
    <s v="New Edward"/>
    <x v="17"/>
    <s v="USA"/>
    <x v="3"/>
    <s v="Thomas, Bridges and Harris"/>
    <x v="0"/>
    <s v="Sabrinatown"/>
    <s v="Online"/>
    <s v="Women's Hair Dryer Brush"/>
    <x v="2"/>
    <s v="Haircare"/>
    <s v="Torres, Spencer and Potter"/>
    <n v="340.39"/>
    <n v="177"/>
  </r>
  <r>
    <s v="SALE143"/>
    <x v="119"/>
    <s v="CUST1401"/>
    <s v="PROD34"/>
    <s v="STORE16"/>
    <n v="4"/>
    <n v="450.12"/>
    <n v="0.28999999999999998"/>
    <x v="2"/>
    <x v="143"/>
    <x v="122"/>
    <n v="51"/>
    <s v="Female"/>
    <s v="Leahmouth"/>
    <x v="8"/>
    <s v="USA"/>
    <x v="1"/>
    <s v="Frederick-Wright"/>
    <x v="1"/>
    <s v="New Jimmymouth"/>
    <s v="Flagship"/>
    <s v="Gaming Mechanical Keyboard"/>
    <x v="1"/>
    <s v="Computer"/>
    <s v="Lucero LLC"/>
    <n v="419.28"/>
    <n v="86"/>
  </r>
  <r>
    <s v="SALE144"/>
    <x v="134"/>
    <s v="CUST1435"/>
    <s v="PROD36"/>
    <s v="STORE8"/>
    <n v="3"/>
    <n v="237.24"/>
    <n v="0.24"/>
    <x v="1"/>
    <x v="144"/>
    <x v="15"/>
    <n v="37"/>
    <s v="Female"/>
    <s v="Wesleyhaven"/>
    <x v="12"/>
    <s v="USA"/>
    <x v="2"/>
    <s v="Bean, Jones and Park"/>
    <x v="1"/>
    <s v="Thompsonborough"/>
    <s v="Online"/>
    <s v="Women's Summer Dress"/>
    <x v="4"/>
    <s v="Tops"/>
    <s v="Smith-Mills"/>
    <n v="223.43"/>
    <n v="154"/>
  </r>
  <r>
    <s v="SALE145"/>
    <x v="135"/>
    <s v="CUST1459"/>
    <s v="PROD54"/>
    <s v="STORE15"/>
    <n v="2"/>
    <n v="536.84"/>
    <n v="0.09"/>
    <x v="2"/>
    <x v="145"/>
    <x v="123"/>
    <n v="29"/>
    <s v="Female"/>
    <s v="Brandontown"/>
    <x v="42"/>
    <s v="USA"/>
    <x v="0"/>
    <s v="Shelton PLC"/>
    <x v="0"/>
    <s v="East Jenniferstad"/>
    <s v="Flagship"/>
    <s v="Sports Stopwatch Pro"/>
    <x v="0"/>
    <s v="Accessories"/>
    <s v="Thompson-French"/>
    <n v="434.84"/>
    <n v="185"/>
  </r>
  <r>
    <s v="SALE146"/>
    <x v="71"/>
    <s v="CUST1443"/>
    <s v="PROD36"/>
    <s v="STORE19"/>
    <n v="3"/>
    <n v="584.41"/>
    <n v="0"/>
    <x v="2"/>
    <x v="146"/>
    <x v="13"/>
    <n v="51"/>
    <s v="Male"/>
    <s v="New Donnabury"/>
    <x v="11"/>
    <s v="USA"/>
    <x v="2"/>
    <s v="Mann-Austin"/>
    <x v="3"/>
    <s v="Vasquezborough"/>
    <s v="Online"/>
    <s v="Women's Summer Dress"/>
    <x v="4"/>
    <s v="Tops"/>
    <s v="Smith-Mills"/>
    <n v="223.43"/>
    <n v="154"/>
  </r>
  <r>
    <s v="SALE147"/>
    <x v="136"/>
    <s v="CUST1294"/>
    <s v="PROD82"/>
    <s v="STORE19"/>
    <n v="1"/>
    <n v="653.87"/>
    <n v="0.14000000000000001"/>
    <x v="1"/>
    <x v="147"/>
    <x v="124"/>
    <n v="29"/>
    <s v="Male"/>
    <s v="Port Richard"/>
    <x v="10"/>
    <s v="USA"/>
    <x v="1"/>
    <s v="Mann-Austin"/>
    <x v="3"/>
    <s v="Vasquezborough"/>
    <s v="Online"/>
    <s v="Fitness Resistance Bands"/>
    <x v="0"/>
    <s v="Fitness"/>
    <s v="Reese-Watson"/>
    <n v="152.91999999999999"/>
    <n v="281"/>
  </r>
  <r>
    <s v="SALE148"/>
    <x v="35"/>
    <s v="CUST1493"/>
    <s v="PROD87"/>
    <s v="STORE0"/>
    <n v="1"/>
    <n v="652.03"/>
    <n v="0.27"/>
    <x v="0"/>
    <x v="148"/>
    <x v="4"/>
    <n v="28"/>
    <s v="Male"/>
    <s v="South William"/>
    <x v="4"/>
    <s v="USA"/>
    <x v="2"/>
    <s v="Rivera-Warner"/>
    <x v="3"/>
    <s v="Washingtonfurt"/>
    <s v="Flagship"/>
    <s v="LED Bedside Lamp"/>
    <x v="3"/>
    <s v="Lighting"/>
    <s v="Aguilar, Horton and Lewis"/>
    <n v="371.38"/>
    <n v="220"/>
  </r>
  <r>
    <s v="SALE149"/>
    <x v="137"/>
    <s v="CUST1093"/>
    <s v="PROD5"/>
    <s v="STORE12"/>
    <n v="3"/>
    <n v="513.36"/>
    <n v="7.0000000000000007E-2"/>
    <x v="2"/>
    <x v="149"/>
    <x v="125"/>
    <n v="28"/>
    <s v="Female"/>
    <s v="Port Travisstad"/>
    <x v="42"/>
    <s v="USA"/>
    <x v="0"/>
    <s v="Thomas, Bridges and Harris"/>
    <x v="0"/>
    <s v="Sabrinatown"/>
    <s v="Online"/>
    <s v="Men's Leather Belt"/>
    <x v="4"/>
    <s v="Accessories"/>
    <s v="Baldwin, Garza and Gonzalez"/>
    <n v="261"/>
    <n v="59"/>
  </r>
  <r>
    <s v="SALE150"/>
    <x v="138"/>
    <s v="CUST1068"/>
    <s v="PROD52"/>
    <s v="STORE5"/>
    <n v="4"/>
    <n v="355.64"/>
    <n v="0.16"/>
    <x v="2"/>
    <x v="150"/>
    <x v="126"/>
    <n v="24"/>
    <s v="Female"/>
    <s v="West Johnchester"/>
    <x v="30"/>
    <s v="USA"/>
    <x v="2"/>
    <s v="Gray Ltd"/>
    <x v="0"/>
    <s v="New Michaelchester"/>
    <s v="Outlet"/>
    <s v="Rugby Ball"/>
    <x v="0"/>
    <s v="Team Sports"/>
    <s v="Harris Inc"/>
    <n v="212.26"/>
    <n v="82"/>
  </r>
  <r>
    <s v="SALE151"/>
    <x v="139"/>
    <s v="CUST1022"/>
    <s v="PROD13"/>
    <s v="STORE8"/>
    <n v="4"/>
    <n v="535.4"/>
    <n v="0.26"/>
    <x v="1"/>
    <x v="151"/>
    <x v="127"/>
    <n v="33"/>
    <s v="Female"/>
    <s v="Michaelton"/>
    <x v="22"/>
    <s v="USA"/>
    <x v="2"/>
    <s v="Bean, Jones and Park"/>
    <x v="1"/>
    <s v="Thompsonborough"/>
    <s v="Online"/>
    <s v="USB-C Fast Charger"/>
    <x v="1"/>
    <s v="Accessories"/>
    <s v="Dawson-Perkins"/>
    <n v="242.23"/>
    <n v="453"/>
  </r>
  <r>
    <s v="SALE152"/>
    <x v="104"/>
    <s v="CUST1243"/>
    <s v="PROD69"/>
    <s v="STORE19"/>
    <n v="2"/>
    <n v="108.74"/>
    <n v="0.11"/>
    <x v="1"/>
    <x v="152"/>
    <x v="128"/>
    <n v="56"/>
    <s v="Female"/>
    <s v="North Nicholas"/>
    <x v="11"/>
    <s v="USA"/>
    <x v="0"/>
    <s v="Mann-Austin"/>
    <x v="3"/>
    <s v="Vasquezborough"/>
    <s v="Online"/>
    <s v="Men's Sports Shorts"/>
    <x v="4"/>
    <s v="Bottoms"/>
    <s v="Fitzpatrick Ltd"/>
    <n v="218.22"/>
    <n v="224"/>
  </r>
  <r>
    <s v="SALE153"/>
    <x v="140"/>
    <s v="CUST1314"/>
    <s v="PROD11"/>
    <s v="STORE19"/>
    <n v="3"/>
    <n v="591.98"/>
    <n v="0.16"/>
    <x v="0"/>
    <x v="153"/>
    <x v="129"/>
    <n v="53"/>
    <s v="Female"/>
    <s v="Anitaland"/>
    <x v="7"/>
    <s v="USA"/>
    <x v="2"/>
    <s v="Mann-Austin"/>
    <x v="3"/>
    <s v="Vasquezborough"/>
    <s v="Online"/>
    <s v="HD Smart TV Stick"/>
    <x v="1"/>
    <s v="Accessories"/>
    <s v="Gibson, Hobbs and Weaver"/>
    <n v="449.4"/>
    <n v="0"/>
  </r>
  <r>
    <s v="SALE154"/>
    <x v="141"/>
    <s v="CUST1405"/>
    <s v="PROD48"/>
    <s v="STORE2"/>
    <n v="1"/>
    <n v="345.06"/>
    <n v="0.13"/>
    <x v="2"/>
    <x v="154"/>
    <x v="130"/>
    <n v="18"/>
    <s v="Female"/>
    <s v="Garciaview"/>
    <x v="38"/>
    <s v="USA"/>
    <x v="0"/>
    <s v="Black-Horn"/>
    <x v="2"/>
    <s v="North Nancyview"/>
    <s v="Outlet"/>
    <s v="Car Dashboard Phone Holder"/>
    <x v="1"/>
    <s v="Accessories"/>
    <s v="Byrd, Stewart and Valdez"/>
    <n v="177.98"/>
    <n v="103"/>
  </r>
  <r>
    <s v="SALE155"/>
    <x v="142"/>
    <s v="CUST1307"/>
    <s v="PROD93"/>
    <s v="STORE12"/>
    <n v="4"/>
    <n v="986.41"/>
    <n v="0.22"/>
    <x v="0"/>
    <x v="155"/>
    <x v="131"/>
    <n v="56"/>
    <s v="Female"/>
    <s v="West Patriciaview"/>
    <x v="4"/>
    <s v="USA"/>
    <x v="3"/>
    <s v="Thomas, Bridges and Harris"/>
    <x v="0"/>
    <s v="Sabrinatown"/>
    <s v="Online"/>
    <s v="USB-C Laptop Charger"/>
    <x v="1"/>
    <s v="Computer"/>
    <s v="Martin LLC"/>
    <n v="377.52"/>
    <n v="485"/>
  </r>
  <r>
    <s v="SALE156"/>
    <x v="143"/>
    <s v="CUST1319"/>
    <s v="PROD49"/>
    <s v="STORE0"/>
    <n v="2"/>
    <n v="921.52"/>
    <n v="0"/>
    <x v="1"/>
    <x v="156"/>
    <x v="132"/>
    <n v="54"/>
    <s v="Male"/>
    <s v="West Mathewside"/>
    <x v="25"/>
    <s v="USA"/>
    <x v="1"/>
    <s v="Rivera-Warner"/>
    <x v="3"/>
    <s v="Washingtonfurt"/>
    <s v="Flagship"/>
    <s v="Men's Roll-On Perfume"/>
    <x v="2"/>
    <s v="Fragrance"/>
    <s v="Sullivan and Sons"/>
    <n v="43.29"/>
    <n v="267"/>
  </r>
  <r>
    <s v="SALE157"/>
    <x v="144"/>
    <s v="CUST1097"/>
    <s v="PROD55"/>
    <s v="STORE5"/>
    <n v="1"/>
    <n v="83.1"/>
    <n v="0.04"/>
    <x v="1"/>
    <x v="157"/>
    <x v="89"/>
    <n v="36"/>
    <s v="Male"/>
    <s v="Lake Thomas"/>
    <x v="34"/>
    <s v="USA"/>
    <x v="2"/>
    <s v="Gray Ltd"/>
    <x v="0"/>
    <s v="New Michaelchester"/>
    <s v="Outlet"/>
    <s v="Ceramic Plant Pot"/>
    <x v="3"/>
    <s v="Decor"/>
    <s v="Hatfield, Baird and Torres"/>
    <n v="81.75"/>
    <n v="0"/>
  </r>
  <r>
    <s v="SALE158"/>
    <x v="145"/>
    <s v="CUST1369"/>
    <s v="PROD28"/>
    <s v="STORE11"/>
    <n v="2"/>
    <n v="60.98"/>
    <n v="0.23"/>
    <x v="1"/>
    <x v="158"/>
    <x v="88"/>
    <n v="20"/>
    <s v="Female"/>
    <s v="West Bruce"/>
    <x v="1"/>
    <s v="USA"/>
    <x v="1"/>
    <s v="Aguirre-Keller"/>
    <x v="2"/>
    <s v="Lake Michael"/>
    <s v="Online"/>
    <s v="Sports Stopwatch Timer"/>
    <x v="0"/>
    <s v="Accessories"/>
    <s v="Burns-Hansen"/>
    <n v="38.76"/>
    <n v="137"/>
  </r>
  <r>
    <s v="SALE159"/>
    <x v="146"/>
    <s v="CUST1394"/>
    <s v="PROD89"/>
    <s v="STORE16"/>
    <n v="2"/>
    <n v="122.23"/>
    <n v="0.21"/>
    <x v="2"/>
    <x v="159"/>
    <x v="133"/>
    <n v="43"/>
    <s v="Female"/>
    <s v="Cannonberg"/>
    <x v="40"/>
    <s v="USA"/>
    <x v="3"/>
    <s v="Frederick-Wright"/>
    <x v="1"/>
    <s v="New Jimmymouth"/>
    <s v="Flagship"/>
    <s v="Face Foundation Kit"/>
    <x v="2"/>
    <s v="Makeup"/>
    <s v="Taylor-Elliott"/>
    <n v="183.04"/>
    <n v="457"/>
  </r>
  <r>
    <s v="SALE160"/>
    <x v="147"/>
    <s v="CUST1020"/>
    <s v="PROD70"/>
    <s v="STORE18"/>
    <n v="2"/>
    <n v="623.38"/>
    <n v="0.13"/>
    <x v="0"/>
    <x v="160"/>
    <x v="134"/>
    <n v="59"/>
    <s v="Male"/>
    <s v="Lake Shaneburgh"/>
    <x v="37"/>
    <s v="USA"/>
    <x v="2"/>
    <s v="Guerrero-Schmitt"/>
    <x v="3"/>
    <s v="East Stevechester"/>
    <s v="Flagship"/>
    <s v="Kitchen Storage Rack"/>
    <x v="3"/>
    <s v="Storage"/>
    <s v="Duran Group"/>
    <n v="138.05000000000001"/>
    <n v="89"/>
  </r>
  <r>
    <s v="SALE161"/>
    <x v="148"/>
    <s v="CUST1058"/>
    <s v="PROD70"/>
    <s v="STORE0"/>
    <n v="1"/>
    <n v="479.58"/>
    <n v="0.05"/>
    <x v="1"/>
    <x v="161"/>
    <x v="62"/>
    <n v="51"/>
    <s v="Male"/>
    <s v="Snowmouth"/>
    <x v="33"/>
    <s v="USA"/>
    <x v="1"/>
    <s v="Rivera-Warner"/>
    <x v="3"/>
    <s v="Washingtonfurt"/>
    <s v="Flagship"/>
    <s v="Kitchen Storage Rack"/>
    <x v="3"/>
    <s v="Storage"/>
    <s v="Duran Group"/>
    <n v="138.05000000000001"/>
    <n v="89"/>
  </r>
  <r>
    <s v="SALE162"/>
    <x v="149"/>
    <s v="CUST1298"/>
    <s v="PROD73"/>
    <s v="STORE6"/>
    <n v="3"/>
    <n v="369.32"/>
    <n v="0.14000000000000001"/>
    <x v="1"/>
    <x v="162"/>
    <x v="82"/>
    <n v="64"/>
    <s v="Male"/>
    <s v="New Joshuatown"/>
    <x v="17"/>
    <s v="USA"/>
    <x v="1"/>
    <s v="Benson-Elliott"/>
    <x v="3"/>
    <s v="Port Josephberg"/>
    <s v="Online"/>
    <s v="Shin Guards – Adult"/>
    <x v="0"/>
    <s v="Team Sports"/>
    <s v="French Ltd"/>
    <n v="107.06"/>
    <n v="359"/>
  </r>
  <r>
    <s v="SALE163"/>
    <x v="103"/>
    <s v="CUST1076"/>
    <s v="PROD32"/>
    <s v="STORE1"/>
    <n v="1"/>
    <n v="488.31"/>
    <n v="0.03"/>
    <x v="1"/>
    <x v="163"/>
    <x v="135"/>
    <n v="37"/>
    <s v="Male"/>
    <s v="Rodrigueztown"/>
    <x v="15"/>
    <s v="USA"/>
    <x v="0"/>
    <s v="Martinez, Adkins and Johnson"/>
    <x v="0"/>
    <s v="Danielmouth"/>
    <s v="Flagship"/>
    <s v="Vitamin C Face Serum"/>
    <x v="2"/>
    <s v="Skincare"/>
    <s v="Griffin Ltd"/>
    <n v="283.83"/>
    <n v="244"/>
  </r>
  <r>
    <s v="SALE164"/>
    <x v="150"/>
    <s v="CUST1276"/>
    <s v="PROD54"/>
    <s v="STORE12"/>
    <n v="4"/>
    <n v="164.04"/>
    <n v="0.26"/>
    <x v="0"/>
    <x v="164"/>
    <x v="16"/>
    <n v="38"/>
    <s v="Male"/>
    <s v="Ericshire"/>
    <x v="8"/>
    <s v="USA"/>
    <x v="0"/>
    <s v="Thomas, Bridges and Harris"/>
    <x v="0"/>
    <s v="Sabrinatown"/>
    <s v="Online"/>
    <s v="Sports Stopwatch Pro"/>
    <x v="0"/>
    <s v="Accessories"/>
    <s v="Thompson-French"/>
    <n v="434.84"/>
    <n v="185"/>
  </r>
  <r>
    <s v="SALE165"/>
    <x v="151"/>
    <s v="CUST1073"/>
    <s v="PROD10"/>
    <s v="STORE17"/>
    <n v="3"/>
    <n v="707.95"/>
    <n v="0.18"/>
    <x v="1"/>
    <x v="165"/>
    <x v="136"/>
    <n v="56"/>
    <s v="Female"/>
    <s v="Sandrastad"/>
    <x v="35"/>
    <s v="USA"/>
    <x v="2"/>
    <s v="Holloway Ltd"/>
    <x v="0"/>
    <s v="Bensonhaven"/>
    <s v="Flagship"/>
    <s v="Ceramic Kitchen Bowl Set"/>
    <x v="3"/>
    <s v="Kitchen"/>
    <s v="Hamilton Group"/>
    <n v="298.86"/>
    <n v="308"/>
  </r>
  <r>
    <s v="SALE166"/>
    <x v="152"/>
    <s v="CUST1295"/>
    <s v="PROD69"/>
    <s v="STORE8"/>
    <n v="4"/>
    <n v="714.47"/>
    <n v="0.18"/>
    <x v="2"/>
    <x v="166"/>
    <x v="137"/>
    <n v="19"/>
    <s v="Female"/>
    <s v="North Michelleport"/>
    <x v="32"/>
    <s v="USA"/>
    <x v="3"/>
    <s v="Bean, Jones and Park"/>
    <x v="1"/>
    <s v="Thompsonborough"/>
    <s v="Online"/>
    <s v="Men's Sports Shorts"/>
    <x v="4"/>
    <s v="Bottoms"/>
    <s v="Fitzpatrick Ltd"/>
    <n v="218.22"/>
    <n v="224"/>
  </r>
  <r>
    <s v="SALE167"/>
    <x v="153"/>
    <s v="CUST1415"/>
    <s v="PROD79"/>
    <s v="STORE7"/>
    <n v="4"/>
    <n v="422.09"/>
    <n v="0.04"/>
    <x v="0"/>
    <x v="167"/>
    <x v="138"/>
    <n v="26"/>
    <s v="Female"/>
    <s v="Kramerview"/>
    <x v="41"/>
    <s v="USA"/>
    <x v="2"/>
    <s v="Martinez-Mullins"/>
    <x v="2"/>
    <s v="Williamsfurt"/>
    <s v="Online"/>
    <s v="Decorative Lamp Shade"/>
    <x v="3"/>
    <s v="Lighting"/>
    <s v="Ramirez-Hanson"/>
    <n v="228.53"/>
    <n v="469"/>
  </r>
  <r>
    <s v="SALE168"/>
    <x v="55"/>
    <s v="CUST1108"/>
    <s v="PROD30"/>
    <s v="STORE9"/>
    <n v="1"/>
    <n v="998.19"/>
    <n v="0.2"/>
    <x v="0"/>
    <x v="168"/>
    <x v="139"/>
    <n v="38"/>
    <s v="Male"/>
    <s v="Webstermouth"/>
    <x v="21"/>
    <s v="USA"/>
    <x v="3"/>
    <s v="Moore, Padilla and Butler"/>
    <x v="2"/>
    <s v="East Johnstad"/>
    <s v="Flagship"/>
    <s v="Stainless Steel Cutlery Set"/>
    <x v="3"/>
    <s v="Kitchen"/>
    <s v="Stevens, Fernandez and Martin"/>
    <n v="19.52"/>
    <n v="57"/>
  </r>
  <r>
    <s v="SALE169"/>
    <x v="154"/>
    <s v="CUST1373"/>
    <s v="PROD72"/>
    <s v="STORE7"/>
    <n v="2"/>
    <n v="343.42"/>
    <n v="0.12"/>
    <x v="2"/>
    <x v="169"/>
    <x v="140"/>
    <n v="37"/>
    <s v="Female"/>
    <s v="Simpsonfort"/>
    <x v="17"/>
    <s v="USA"/>
    <x v="0"/>
    <s v="Martinez-Mullins"/>
    <x v="2"/>
    <s v="Williamsfurt"/>
    <s v="Online"/>
    <s v="Professional Jump Rope"/>
    <x v="0"/>
    <s v="Fitness"/>
    <s v="Davis PLC"/>
    <n v="477.61"/>
    <n v="300"/>
  </r>
  <r>
    <s v="SALE170"/>
    <x v="155"/>
    <s v="CUST1256"/>
    <s v="PROD34"/>
    <s v="STORE6"/>
    <n v="1"/>
    <n v="152.16999999999999"/>
    <n v="0.28000000000000003"/>
    <x v="2"/>
    <x v="170"/>
    <x v="141"/>
    <n v="57"/>
    <s v="Male"/>
    <s v="Lake Christopher"/>
    <x v="13"/>
    <s v="USA"/>
    <x v="1"/>
    <s v="Benson-Elliott"/>
    <x v="3"/>
    <s v="Port Josephberg"/>
    <s v="Online"/>
    <s v="Gaming Mechanical Keyboard"/>
    <x v="1"/>
    <s v="Computer"/>
    <s v="Lucero LLC"/>
    <n v="419.28"/>
    <n v="86"/>
  </r>
  <r>
    <s v="SALE171"/>
    <x v="156"/>
    <s v="CUST1175"/>
    <s v="PROD49"/>
    <s v="STORE11"/>
    <n v="1"/>
    <n v="325.08"/>
    <n v="0.26"/>
    <x v="1"/>
    <x v="171"/>
    <x v="142"/>
    <n v="56"/>
    <s v="Male"/>
    <s v="East Jessicaborough"/>
    <x v="22"/>
    <s v="USA"/>
    <x v="1"/>
    <s v="Aguirre-Keller"/>
    <x v="2"/>
    <s v="Lake Michael"/>
    <s v="Online"/>
    <s v="Men's Roll-On Perfume"/>
    <x v="2"/>
    <s v="Fragrance"/>
    <s v="Sullivan and Sons"/>
    <n v="43.29"/>
    <n v="267"/>
  </r>
  <r>
    <s v="SALE172"/>
    <x v="157"/>
    <s v="CUST1344"/>
    <s v="PROD89"/>
    <s v="STORE10"/>
    <n v="2"/>
    <n v="827.92"/>
    <n v="0.25"/>
    <x v="2"/>
    <x v="172"/>
    <x v="33"/>
    <n v="39"/>
    <s v="Male"/>
    <s v="West Victoriaborough"/>
    <x v="23"/>
    <s v="USA"/>
    <x v="0"/>
    <s v="Hill, Wagner and Ballard"/>
    <x v="3"/>
    <s v="East Davidville"/>
    <s v="Online"/>
    <s v="Face Foundation Kit"/>
    <x v="2"/>
    <s v="Makeup"/>
    <s v="Taylor-Elliott"/>
    <n v="183.04"/>
    <n v="457"/>
  </r>
  <r>
    <s v="SALE173"/>
    <x v="158"/>
    <s v="CUST1485"/>
    <s v="PROD26"/>
    <s v="STORE2"/>
    <n v="2"/>
    <n v="593.47"/>
    <n v="0.1"/>
    <x v="2"/>
    <x v="173"/>
    <x v="143"/>
    <n v="46"/>
    <s v="Female"/>
    <s v="East Dillonview"/>
    <x v="45"/>
    <s v="USA"/>
    <x v="3"/>
    <s v="Black-Horn"/>
    <x v="2"/>
    <s v="North Nancyview"/>
    <s v="Outlet"/>
    <s v="Wireless Bluetooth Speaker"/>
    <x v="1"/>
    <s v="Audio"/>
    <s v="Reed-Schmidt"/>
    <n v="322.41000000000003"/>
    <n v="213"/>
  </r>
  <r>
    <s v="SALE174"/>
    <x v="157"/>
    <s v="CUST1293"/>
    <s v="PROD20"/>
    <s v="STORE7"/>
    <n v="4"/>
    <n v="756.28"/>
    <n v="0.05"/>
    <x v="2"/>
    <x v="174"/>
    <x v="144"/>
    <n v="56"/>
    <s v="Female"/>
    <s v="North Daniel"/>
    <x v="38"/>
    <s v="USA"/>
    <x v="1"/>
    <s v="Martinez-Mullins"/>
    <x v="2"/>
    <s v="Williamsfurt"/>
    <s v="Online"/>
    <s v="Outdoor Sports Water Bottle"/>
    <x v="0"/>
    <s v="Accessories"/>
    <s v="Soto-Ellis"/>
    <n v="131.51"/>
    <n v="0"/>
  </r>
  <r>
    <s v="SALE175"/>
    <x v="159"/>
    <s v="CUST1377"/>
    <s v="PROD92"/>
    <s v="STORE1"/>
    <n v="2"/>
    <n v="707.65"/>
    <n v="0.14000000000000001"/>
    <x v="0"/>
    <x v="175"/>
    <x v="145"/>
    <n v="39"/>
    <s v="Female"/>
    <s v="Nathanshire"/>
    <x v="17"/>
    <s v="USA"/>
    <x v="0"/>
    <s v="Martinez, Adkins and Johnson"/>
    <x v="0"/>
    <s v="Danielmouth"/>
    <s v="Flagship"/>
    <s v="Microwave Oven"/>
    <x v="3"/>
    <s v="Appliances"/>
    <s v="Green, Powell and Palmer"/>
    <n v="447.43"/>
    <n v="191"/>
  </r>
  <r>
    <s v="SALE176"/>
    <x v="160"/>
    <s v="CUST1128"/>
    <s v="PROD25"/>
    <s v="STORE15"/>
    <n v="1"/>
    <n v="857.35"/>
    <n v="0.28000000000000003"/>
    <x v="1"/>
    <x v="176"/>
    <x v="146"/>
    <n v="45"/>
    <s v="Male"/>
    <s v="East Ellen"/>
    <x v="13"/>
    <s v="USA"/>
    <x v="2"/>
    <s v="Shelton PLC"/>
    <x v="0"/>
    <s v="East Jenniferstad"/>
    <s v="Flagship"/>
    <s v="Women's Scarf Set"/>
    <x v="4"/>
    <s v="Accessories"/>
    <s v="Brown and Sons"/>
    <n v="174.02"/>
    <n v="268"/>
  </r>
  <r>
    <s v="SALE177"/>
    <x v="161"/>
    <s v="CUST1499"/>
    <s v="PROD55"/>
    <s v="STORE8"/>
    <n v="1"/>
    <n v="79"/>
    <n v="0.04"/>
    <x v="1"/>
    <x v="177"/>
    <x v="147"/>
    <n v="27"/>
    <s v="Female"/>
    <s v="East Valerieview"/>
    <x v="47"/>
    <s v="USA"/>
    <x v="1"/>
    <s v="Bean, Jones and Park"/>
    <x v="1"/>
    <s v="Thompsonborough"/>
    <s v="Online"/>
    <s v="Ceramic Plant Pot"/>
    <x v="3"/>
    <s v="Decor"/>
    <s v="Hatfield, Baird and Torres"/>
    <n v="81.75"/>
    <n v="0"/>
  </r>
  <r>
    <s v="SALE178"/>
    <x v="77"/>
    <s v="CUST1066"/>
    <s v="PROD94"/>
    <s v="STORE5"/>
    <n v="4"/>
    <n v="638.91"/>
    <n v="0"/>
    <x v="2"/>
    <x v="178"/>
    <x v="148"/>
    <n v="27"/>
    <s v="Female"/>
    <s v="South Aaronside"/>
    <x v="21"/>
    <s v="USA"/>
    <x v="2"/>
    <s v="Gray Ltd"/>
    <x v="0"/>
    <s v="New Michaelchester"/>
    <s v="Outlet"/>
    <s v="Vitamin E Body Lotion"/>
    <x v="2"/>
    <s v="Skincare"/>
    <s v="Hoffman-Williams"/>
    <n v="358.47"/>
    <n v="213"/>
  </r>
  <r>
    <s v="SALE179"/>
    <x v="162"/>
    <s v="CUST1081"/>
    <s v="PROD45"/>
    <s v="STORE0"/>
    <n v="2"/>
    <n v="522.16999999999996"/>
    <n v="0.27"/>
    <x v="0"/>
    <x v="179"/>
    <x v="149"/>
    <n v="34"/>
    <s v="Female"/>
    <s v="South David"/>
    <x v="28"/>
    <s v="USA"/>
    <x v="1"/>
    <s v="Rivera-Warner"/>
    <x v="3"/>
    <s v="Washingtonfurt"/>
    <s v="Flagship"/>
    <s v="High-Grip Football"/>
    <x v="0"/>
    <s v="Team Sports"/>
    <s v="Bridges, Banks and Cummings"/>
    <n v="318.91000000000003"/>
    <n v="114"/>
  </r>
  <r>
    <s v="SALE180"/>
    <x v="163"/>
    <s v="CUST1478"/>
    <s v="PROD39"/>
    <s v="STORE12"/>
    <n v="3"/>
    <n v="954.29"/>
    <n v="0.27"/>
    <x v="0"/>
    <x v="180"/>
    <x v="150"/>
    <n v="59"/>
    <s v="Male"/>
    <s v="West Sarah"/>
    <x v="34"/>
    <s v="USA"/>
    <x v="0"/>
    <s v="Thomas, Bridges and Harris"/>
    <x v="0"/>
    <s v="Sabrinatown"/>
    <s v="Online"/>
    <s v="Portable Power Bank"/>
    <x v="1"/>
    <s v="Mobile"/>
    <s v="Cummings and Sons"/>
    <n v="326.06"/>
    <n v="301"/>
  </r>
  <r>
    <s v="SALE181"/>
    <x v="27"/>
    <s v="CUST1462"/>
    <s v="PROD33"/>
    <s v="STORE13"/>
    <n v="3"/>
    <n v="53.92"/>
    <n v="0.15"/>
    <x v="1"/>
    <x v="181"/>
    <x v="151"/>
    <n v="34"/>
    <s v="Female"/>
    <s v="Burkefurt"/>
    <x v="35"/>
    <s v="USA"/>
    <x v="2"/>
    <s v="Gardner, Humphrey and Contreras"/>
    <x v="3"/>
    <s v="Johnsonville"/>
    <s v="Flagship"/>
    <s v="Modern Wall Clock"/>
    <x v="3"/>
    <s v="Decor"/>
    <s v="Weiss-Watson"/>
    <n v="179.77"/>
    <n v="305"/>
  </r>
  <r>
    <s v="SALE182"/>
    <x v="164"/>
    <s v="CUST1396"/>
    <s v="PROD34"/>
    <s v="STORE0"/>
    <n v="4"/>
    <n v="741.88"/>
    <n v="0.02"/>
    <x v="2"/>
    <x v="182"/>
    <x v="21"/>
    <n v="25"/>
    <s v="Female"/>
    <s v="Parkerview"/>
    <x v="14"/>
    <s v="USA"/>
    <x v="2"/>
    <s v="Rivera-Warner"/>
    <x v="3"/>
    <s v="Washingtonfurt"/>
    <s v="Flagship"/>
    <s v="Gaming Mechanical Keyboard"/>
    <x v="1"/>
    <s v="Computer"/>
    <s v="Lucero LLC"/>
    <n v="419.28"/>
    <n v="86"/>
  </r>
  <r>
    <s v="SALE183"/>
    <x v="139"/>
    <s v="CUST1033"/>
    <s v="PROD46"/>
    <s v="STORE3"/>
    <n v="1"/>
    <n v="547.09"/>
    <n v="0.01"/>
    <x v="1"/>
    <x v="183"/>
    <x v="152"/>
    <n v="25"/>
    <s v="Male"/>
    <s v="Tristanton"/>
    <x v="15"/>
    <s v="USA"/>
    <x v="1"/>
    <s v="Johnson-Wright"/>
    <x v="0"/>
    <s v="Hoodberg"/>
    <s v="Outlet"/>
    <s v="Men's Winter Jacket"/>
    <x v="4"/>
    <s v="Outerwear"/>
    <s v="Kelly, Smith and Perez"/>
    <n v="167.34"/>
    <n v="296"/>
  </r>
  <r>
    <s v="SALE184"/>
    <x v="165"/>
    <s v="CUST1489"/>
    <s v="PROD89"/>
    <s v="STORE3"/>
    <n v="1"/>
    <n v="789.35"/>
    <n v="0.14000000000000001"/>
    <x v="1"/>
    <x v="184"/>
    <x v="153"/>
    <n v="42"/>
    <s v="Female"/>
    <s v="Lake Elizabethside"/>
    <x v="30"/>
    <s v="USA"/>
    <x v="2"/>
    <s v="Johnson-Wright"/>
    <x v="0"/>
    <s v="Hoodberg"/>
    <s v="Outlet"/>
    <s v="Face Foundation Kit"/>
    <x v="2"/>
    <s v="Makeup"/>
    <s v="Taylor-Elliott"/>
    <n v="183.04"/>
    <n v="457"/>
  </r>
  <r>
    <s v="SALE185"/>
    <x v="166"/>
    <s v="CUST1428"/>
    <s v="PROD63"/>
    <s v="STORE3"/>
    <n v="3"/>
    <n v="476.78"/>
    <n v="0.09"/>
    <x v="2"/>
    <x v="185"/>
    <x v="154"/>
    <n v="27"/>
    <s v="Female"/>
    <s v="Hartmouth"/>
    <x v="38"/>
    <s v="USA"/>
    <x v="3"/>
    <s v="Johnson-Wright"/>
    <x v="0"/>
    <s v="Hoodberg"/>
    <s v="Outlet"/>
    <s v="Organic Sunscreen Lotion"/>
    <x v="2"/>
    <s v="Skincare"/>
    <s v="Anderson-Riley"/>
    <n v="266.86"/>
    <n v="458"/>
  </r>
  <r>
    <s v="SALE186"/>
    <x v="167"/>
    <s v="CUST1453"/>
    <s v="PROD79"/>
    <s v="STORE18"/>
    <n v="2"/>
    <n v="504.26"/>
    <n v="0.04"/>
    <x v="1"/>
    <x v="186"/>
    <x v="32"/>
    <n v="62"/>
    <s v="Female"/>
    <s v="Lake Carolyn"/>
    <x v="22"/>
    <s v="USA"/>
    <x v="1"/>
    <s v="Guerrero-Schmitt"/>
    <x v="3"/>
    <s v="East Stevechester"/>
    <s v="Flagship"/>
    <s v="Decorative Lamp Shade"/>
    <x v="3"/>
    <s v="Lighting"/>
    <s v="Ramirez-Hanson"/>
    <n v="228.53"/>
    <n v="469"/>
  </r>
  <r>
    <s v="SALE187"/>
    <x v="44"/>
    <s v="CUST1272"/>
    <s v="PROD81"/>
    <s v="STORE6"/>
    <n v="2"/>
    <n v="549.33000000000004"/>
    <n v="0.01"/>
    <x v="2"/>
    <x v="187"/>
    <x v="155"/>
    <n v="48"/>
    <s v="Female"/>
    <s v="Welchview"/>
    <x v="24"/>
    <s v="USA"/>
    <x v="0"/>
    <s v="Benson-Elliott"/>
    <x v="3"/>
    <s v="Port Josephberg"/>
    <s v="Online"/>
    <s v="Badminton Racket Set"/>
    <x v="0"/>
    <s v="Equipment"/>
    <s v="Robinson-Brown"/>
    <n v="285.54000000000002"/>
    <n v="358"/>
  </r>
  <r>
    <s v="SALE188"/>
    <x v="168"/>
    <s v="CUST1382"/>
    <s v="PROD4"/>
    <s v="STORE3"/>
    <n v="3"/>
    <n v="620.22"/>
    <n v="0.04"/>
    <x v="0"/>
    <x v="188"/>
    <x v="156"/>
    <n v="20"/>
    <s v="Female"/>
    <s v="Novakstad"/>
    <x v="24"/>
    <s v="USA"/>
    <x v="0"/>
    <s v="Johnson-Wright"/>
    <x v="0"/>
    <s v="Hoodberg"/>
    <s v="Outlet"/>
    <s v="Women's Yoga Pants"/>
    <x v="4"/>
    <s v="Bottoms"/>
    <s v="Gonzales-Davis"/>
    <n v="306.45999999999998"/>
    <n v="487"/>
  </r>
  <r>
    <s v="SALE189"/>
    <x v="168"/>
    <s v="CUST1091"/>
    <s v="PROD46"/>
    <s v="STORE3"/>
    <n v="1"/>
    <n v="580.76"/>
    <n v="0.1"/>
    <x v="2"/>
    <x v="189"/>
    <x v="157"/>
    <n v="29"/>
    <s v="Female"/>
    <s v="South Amandahaven"/>
    <x v="28"/>
    <s v="USA"/>
    <x v="2"/>
    <s v="Johnson-Wright"/>
    <x v="0"/>
    <s v="Hoodberg"/>
    <s v="Outlet"/>
    <s v="Men's Winter Jacket"/>
    <x v="4"/>
    <s v="Outerwear"/>
    <s v="Kelly, Smith and Perez"/>
    <n v="167.34"/>
    <n v="296"/>
  </r>
  <r>
    <s v="SALE190"/>
    <x v="169"/>
    <s v="CUST1334"/>
    <s v="PROD71"/>
    <s v="STORE9"/>
    <n v="3"/>
    <n v="444.55"/>
    <n v="0.14000000000000001"/>
    <x v="1"/>
    <x v="190"/>
    <x v="158"/>
    <n v="50"/>
    <s v="Female"/>
    <s v="Donaldsontown"/>
    <x v="40"/>
    <s v="USA"/>
    <x v="2"/>
    <s v="Moore, Padilla and Butler"/>
    <x v="2"/>
    <s v="East Johnstad"/>
    <s v="Flagship"/>
    <s v="Hair Repair Oil Treatment"/>
    <x v="2"/>
    <s v="Haircare"/>
    <s v="Hopkins Ltd"/>
    <n v="214.32"/>
    <n v="383"/>
  </r>
  <r>
    <s v="SALE191"/>
    <x v="170"/>
    <s v="CUST1138"/>
    <s v="PROD46"/>
    <s v="STORE18"/>
    <n v="1"/>
    <n v="804.9"/>
    <n v="0.03"/>
    <x v="1"/>
    <x v="191"/>
    <x v="159"/>
    <n v="43"/>
    <s v="Male"/>
    <s v="Lake Michael"/>
    <x v="45"/>
    <s v="USA"/>
    <x v="0"/>
    <s v="Guerrero-Schmitt"/>
    <x v="3"/>
    <s v="East Stevechester"/>
    <s v="Flagship"/>
    <s v="Men's Winter Jacket"/>
    <x v="4"/>
    <s v="Outerwear"/>
    <s v="Kelly, Smith and Perez"/>
    <n v="167.34"/>
    <n v="296"/>
  </r>
  <r>
    <s v="SALE192"/>
    <x v="136"/>
    <s v="CUST1424"/>
    <s v="PROD92"/>
    <s v="STORE14"/>
    <n v="3"/>
    <n v="361.65"/>
    <n v="0.15"/>
    <x v="2"/>
    <x v="192"/>
    <x v="160"/>
    <n v="53"/>
    <s v="Male"/>
    <s v="Lake Alexandra"/>
    <x v="29"/>
    <s v="USA"/>
    <x v="3"/>
    <s v="Mcdonald Inc"/>
    <x v="2"/>
    <s v="Christopherland"/>
    <s v="Outlet"/>
    <s v="Microwave Oven"/>
    <x v="3"/>
    <s v="Appliances"/>
    <s v="Green, Powell and Palmer"/>
    <n v="447.43"/>
    <n v="191"/>
  </r>
  <r>
    <s v="SALE193"/>
    <x v="171"/>
    <s v="CUST1162"/>
    <s v="PROD7"/>
    <s v="STORE4"/>
    <n v="1"/>
    <n v="271.76"/>
    <n v="0.03"/>
    <x v="0"/>
    <x v="193"/>
    <x v="58"/>
    <n v="37"/>
    <s v="Male"/>
    <s v="Palmerbury"/>
    <x v="3"/>
    <s v="United States of America"/>
    <x v="2"/>
    <s v="Alexander Group"/>
    <x v="2"/>
    <s v="Port Sharon"/>
    <s v="Online"/>
    <s v="LED Table Lamp"/>
    <x v="3"/>
    <s v="Lighting"/>
    <s v="Harrell LLC"/>
    <n v="218.86"/>
    <n v="170"/>
  </r>
  <r>
    <s v="SALE194"/>
    <x v="172"/>
    <s v="CUST1323"/>
    <s v="PROD49"/>
    <s v="STORE10"/>
    <n v="3"/>
    <n v="958.15"/>
    <n v="0.24"/>
    <x v="2"/>
    <x v="194"/>
    <x v="161"/>
    <n v="64"/>
    <s v="Female"/>
    <s v="Whiteport"/>
    <x v="29"/>
    <s v="USA"/>
    <x v="1"/>
    <s v="Hill, Wagner and Ballard"/>
    <x v="3"/>
    <s v="East Davidville"/>
    <s v="Online"/>
    <s v="Men's Roll-On Perfume"/>
    <x v="2"/>
    <s v="Fragrance"/>
    <s v="Sullivan and Sons"/>
    <n v="43.29"/>
    <n v="267"/>
  </r>
  <r>
    <s v="SALE195"/>
    <x v="63"/>
    <s v="CUST1427"/>
    <s v="PROD60"/>
    <s v="STORE17"/>
    <n v="1"/>
    <n v="889.19"/>
    <n v="0.03"/>
    <x v="0"/>
    <x v="195"/>
    <x v="114"/>
    <n v="18"/>
    <s v="Female"/>
    <s v="South Robert"/>
    <x v="17"/>
    <s v="USA"/>
    <x v="0"/>
    <s v="Holloway Ltd"/>
    <x v="0"/>
    <s v="Bensonhaven"/>
    <s v="Flagship"/>
    <s v="Luxury Perfume Spray"/>
    <x v="2"/>
    <s v="Fragrance"/>
    <s v="Gibson, Green and Lopez"/>
    <n v="482.75"/>
    <n v="444"/>
  </r>
  <r>
    <s v="SALE196"/>
    <x v="173"/>
    <s v="CUST1464"/>
    <s v="PROD57"/>
    <s v="STORE16"/>
    <n v="4"/>
    <n v="689.67"/>
    <n v="0.05"/>
    <x v="2"/>
    <x v="196"/>
    <x v="9"/>
    <n v="45"/>
    <s v="Female"/>
    <s v="Grayland"/>
    <x v="7"/>
    <s v="USA"/>
    <x v="1"/>
    <s v="Frederick-Wright"/>
    <x v="1"/>
    <s v="New Jimmymouth"/>
    <s v="Flagship"/>
    <s v="Foam Roller"/>
    <x v="0"/>
    <s v="Fitness"/>
    <s v="Atkinson, Camacho and Oliver"/>
    <n v="30.62"/>
    <n v="138"/>
  </r>
  <r>
    <s v="SALE197"/>
    <x v="174"/>
    <s v="CUST1135"/>
    <s v="PROD44"/>
    <s v="STORE11"/>
    <n v="1"/>
    <n v="541.24"/>
    <n v="0.03"/>
    <x v="1"/>
    <x v="197"/>
    <x v="162"/>
    <n v="33"/>
    <s v="Female"/>
    <s v="Gonzalezbury"/>
    <x v="20"/>
    <s v="USA"/>
    <x v="1"/>
    <s v="Aguirre-Keller"/>
    <x v="2"/>
    <s v="Lake Michael"/>
    <s v="Online"/>
    <s v="Adjustable Jump Rope"/>
    <x v="0"/>
    <s v="Fitness"/>
    <s v="Cox Inc"/>
    <n v="167.12"/>
    <n v="316"/>
  </r>
  <r>
    <s v="SALE198"/>
    <x v="167"/>
    <s v="CUST1448"/>
    <s v="PROD81"/>
    <s v="STORE6"/>
    <n v="1"/>
    <n v="454.71"/>
    <n v="0.16"/>
    <x v="1"/>
    <x v="198"/>
    <x v="163"/>
    <n v="64"/>
    <s v="Female"/>
    <s v="Smithville"/>
    <x v="0"/>
    <s v="USA"/>
    <x v="3"/>
    <s v="Benson-Elliott"/>
    <x v="3"/>
    <s v="Port Josephberg"/>
    <s v="Online"/>
    <s v="Badminton Racket Set"/>
    <x v="0"/>
    <s v="Equipment"/>
    <s v="Robinson-Brown"/>
    <n v="285.54000000000002"/>
    <n v="358"/>
  </r>
  <r>
    <s v="SALE199"/>
    <x v="175"/>
    <s v="CUST1038"/>
    <s v="PROD66"/>
    <s v="STORE5"/>
    <n v="2"/>
    <n v="397.63"/>
    <n v="0.26"/>
    <x v="0"/>
    <x v="199"/>
    <x v="164"/>
    <n v="35"/>
    <s v="Female"/>
    <s v="Brownport"/>
    <x v="16"/>
    <s v="USA"/>
    <x v="3"/>
    <s v="Gray Ltd"/>
    <x v="0"/>
    <s v="New Michaelchester"/>
    <s v="Outlet"/>
    <s v="Women's Hair Dryer Brush"/>
    <x v="2"/>
    <s v="Haircare"/>
    <s v="Torres, Spencer and Potter"/>
    <n v="340.39"/>
    <n v="177"/>
  </r>
  <r>
    <s v="SALE200"/>
    <x v="176"/>
    <s v="CUST1170"/>
    <s v="PROD83"/>
    <s v="STORE6"/>
    <n v="3"/>
    <n v="748.56"/>
    <n v="0.26"/>
    <x v="1"/>
    <x v="200"/>
    <x v="165"/>
    <n v="18"/>
    <s v="Male"/>
    <s v="New Joseph"/>
    <x v="6"/>
    <s v="USA"/>
    <x v="0"/>
    <s v="Benson-Elliott"/>
    <x v="3"/>
    <s v="Port Josephberg"/>
    <s v="Online"/>
    <s v="Hydrating Face Cleanser"/>
    <x v="2"/>
    <s v="Skincare"/>
    <s v="Butler Group"/>
    <n v="305.49"/>
    <n v="159"/>
  </r>
  <r>
    <s v="SALE201"/>
    <x v="177"/>
    <s v="CUST1144"/>
    <s v="PROD33"/>
    <s v="STORE4"/>
    <n v="1"/>
    <n v="885.72"/>
    <n v="0.15"/>
    <x v="0"/>
    <x v="201"/>
    <x v="20"/>
    <n v="62"/>
    <s v="Female"/>
    <s v="North Anthonychester"/>
    <x v="8"/>
    <s v="USA"/>
    <x v="3"/>
    <s v="Alexander Group"/>
    <x v="2"/>
    <s v="Port Sharon"/>
    <s v="Online"/>
    <s v="Modern Wall Clock"/>
    <x v="3"/>
    <s v="Decor"/>
    <s v="Weiss-Watson"/>
    <n v="179.77"/>
    <n v="305"/>
  </r>
  <r>
    <s v="SALE202"/>
    <x v="178"/>
    <s v="CUST1108"/>
    <s v="PROD62"/>
    <s v="STORE1"/>
    <n v="4"/>
    <n v="408.07"/>
    <n v="0.28000000000000003"/>
    <x v="2"/>
    <x v="202"/>
    <x v="139"/>
    <n v="38"/>
    <s v="Male"/>
    <s v="Webstermouth"/>
    <x v="21"/>
    <s v="USA"/>
    <x v="3"/>
    <s v="Martinez, Adkins and Johnson"/>
    <x v="0"/>
    <s v="Danielmouth"/>
    <s v="Flagship"/>
    <s v="Laptop Cooling Pad"/>
    <x v="1"/>
    <s v="Computer"/>
    <s v="Murray, Gould and Ware"/>
    <n v="86.42"/>
    <n v="222"/>
  </r>
  <r>
    <s v="SALE203"/>
    <x v="179"/>
    <s v="CUST1472"/>
    <s v="PROD34"/>
    <s v="STORE9"/>
    <n v="2"/>
    <n v="597.07000000000005"/>
    <n v="0.28000000000000003"/>
    <x v="1"/>
    <x v="203"/>
    <x v="166"/>
    <n v="42"/>
    <s v="Male"/>
    <s v="Tylermouth"/>
    <x v="43"/>
    <s v="USA"/>
    <x v="2"/>
    <s v="Moore, Padilla and Butler"/>
    <x v="2"/>
    <s v="East Johnstad"/>
    <s v="Flagship"/>
    <s v="Gaming Mechanical Keyboard"/>
    <x v="1"/>
    <s v="Computer"/>
    <s v="Lucero LLC"/>
    <n v="419.28"/>
    <n v="86"/>
  </r>
  <r>
    <s v="SALE204"/>
    <x v="180"/>
    <s v="CUST1022"/>
    <s v="PROD67"/>
    <s v="STORE9"/>
    <n v="3"/>
    <n v="723.47"/>
    <n v="0.12"/>
    <x v="2"/>
    <x v="204"/>
    <x v="127"/>
    <n v="33"/>
    <s v="Female"/>
    <s v="Michaelton"/>
    <x v="22"/>
    <s v="USA"/>
    <x v="2"/>
    <s v="Moore, Padilla and Butler"/>
    <x v="2"/>
    <s v="East Johnstad"/>
    <s v="Flagship"/>
    <s v="Smart LED Light Strip"/>
    <x v="1"/>
    <s v="Accessories"/>
    <s v="Flores-Davis"/>
    <n v="349.17"/>
    <n v="476"/>
  </r>
  <r>
    <s v="SALE205"/>
    <x v="144"/>
    <s v="CUST1437"/>
    <s v="PROD88"/>
    <s v="STORE5"/>
    <n v="1"/>
    <n v="479.93"/>
    <n v="0.22"/>
    <x v="0"/>
    <x v="205"/>
    <x v="167"/>
    <n v="47"/>
    <s v="Female"/>
    <s v="East Davidmouth"/>
    <x v="21"/>
    <s v="USA"/>
    <x v="1"/>
    <s v="Gray Ltd"/>
    <x v="0"/>
    <s v="New Michaelchester"/>
    <s v="Outlet"/>
    <s v="Sports Wrist Sweatbands"/>
    <x v="0"/>
    <s v="Accessories"/>
    <s v="Olsen-Daniels"/>
    <n v="131.24"/>
    <n v="232"/>
  </r>
  <r>
    <s v="SALE206"/>
    <x v="181"/>
    <s v="CUST1243"/>
    <s v="PROD34"/>
    <s v="STORE16"/>
    <n v="4"/>
    <n v="362.81"/>
    <n v="0.21"/>
    <x v="2"/>
    <x v="206"/>
    <x v="128"/>
    <n v="56"/>
    <s v="Female"/>
    <s v="North Nicholas"/>
    <x v="11"/>
    <s v="USA"/>
    <x v="0"/>
    <s v="Frederick-Wright"/>
    <x v="1"/>
    <s v="New Jimmymouth"/>
    <s v="Flagship"/>
    <s v="Gaming Mechanical Keyboard"/>
    <x v="1"/>
    <s v="Computer"/>
    <s v="Lucero LLC"/>
    <n v="419.28"/>
    <n v="86"/>
  </r>
  <r>
    <s v="SALE207"/>
    <x v="182"/>
    <s v="CUST1185"/>
    <s v="PROD79"/>
    <s v="STORE3"/>
    <n v="1"/>
    <n v="127.11"/>
    <n v="0.01"/>
    <x v="1"/>
    <x v="207"/>
    <x v="168"/>
    <n v="54"/>
    <s v="Female"/>
    <s v="North Kellyberg"/>
    <x v="19"/>
    <s v="USA"/>
    <x v="1"/>
    <s v="Johnson-Wright"/>
    <x v="0"/>
    <s v="Hoodberg"/>
    <s v="Outlet"/>
    <s v="Decorative Lamp Shade"/>
    <x v="3"/>
    <s v="Lighting"/>
    <s v="Ramirez-Hanson"/>
    <n v="228.53"/>
    <n v="469"/>
  </r>
  <r>
    <s v="SALE208"/>
    <x v="168"/>
    <s v="CUST1184"/>
    <s v="PROD34"/>
    <s v="STORE17"/>
    <n v="4"/>
    <n v="931.26"/>
    <n v="0.04"/>
    <x v="0"/>
    <x v="208"/>
    <x v="169"/>
    <n v="46"/>
    <s v="Female"/>
    <s v="Port Sherryview"/>
    <x v="16"/>
    <s v="USA"/>
    <x v="2"/>
    <s v="Holloway Ltd"/>
    <x v="0"/>
    <s v="Bensonhaven"/>
    <s v="Flagship"/>
    <s v="Gaming Mechanical Keyboard"/>
    <x v="1"/>
    <s v="Computer"/>
    <s v="Lucero LLC"/>
    <n v="419.28"/>
    <n v="86"/>
  </r>
  <r>
    <s v="SALE209"/>
    <x v="183"/>
    <s v="CUST1371"/>
    <s v="PROD67"/>
    <s v="STORE8"/>
    <n v="1"/>
    <n v="620.80999999999995"/>
    <n v="0.04"/>
    <x v="1"/>
    <x v="209"/>
    <x v="170"/>
    <n v="21"/>
    <s v="Female"/>
    <s v="Port Crystal"/>
    <x v="21"/>
    <s v="USA"/>
    <x v="1"/>
    <s v="Bean, Jones and Park"/>
    <x v="1"/>
    <s v="Thompsonborough"/>
    <s v="Online"/>
    <s v="Smart LED Light Strip"/>
    <x v="1"/>
    <s v="Accessories"/>
    <s v="Flores-Davis"/>
    <n v="349.17"/>
    <n v="476"/>
  </r>
  <r>
    <s v="SALE210"/>
    <x v="184"/>
    <s v="CUST1094"/>
    <s v="PROD50"/>
    <s v="STORE2"/>
    <n v="1"/>
    <n v="823.26"/>
    <n v="0.27"/>
    <x v="2"/>
    <x v="210"/>
    <x v="18"/>
    <n v="43"/>
    <s v="Female"/>
    <s v="New Amyport"/>
    <x v="8"/>
    <s v="USA"/>
    <x v="0"/>
    <s v="Black-Horn"/>
    <x v="2"/>
    <s v="North Nancyview"/>
    <s v="Outlet"/>
    <s v="Boxing Hand Wraps"/>
    <x v="0"/>
    <s v="Fitness"/>
    <s v="Smith-King"/>
    <n v="190.29"/>
    <n v="260"/>
  </r>
  <r>
    <s v="SALE211"/>
    <x v="185"/>
    <s v="CUST1012"/>
    <s v="PROD27"/>
    <s v="STORE8"/>
    <n v="3"/>
    <n v="681.01"/>
    <n v="0.27"/>
    <x v="2"/>
    <x v="211"/>
    <x v="171"/>
    <n v="55"/>
    <s v="Female"/>
    <s v="North Kathryn"/>
    <x v="32"/>
    <s v="USA"/>
    <x v="1"/>
    <s v="Bean, Jones and Park"/>
    <x v="1"/>
    <s v="Thompsonborough"/>
    <s v="Online"/>
    <s v="Decorative Floor Vase"/>
    <x v="3"/>
    <s v="Decor"/>
    <s v="Khan, Jones and Paul"/>
    <n v="81.75"/>
    <n v="378"/>
  </r>
  <r>
    <s v="SALE212"/>
    <x v="72"/>
    <s v="CUST1442"/>
    <s v="PROD56"/>
    <s v="STORE19"/>
    <n v="4"/>
    <n v="119.83"/>
    <n v="0.13"/>
    <x v="0"/>
    <x v="212"/>
    <x v="172"/>
    <n v="42"/>
    <s v="Female"/>
    <s v="North Maryfort"/>
    <x v="47"/>
    <s v="USA"/>
    <x v="3"/>
    <s v="Mann-Austin"/>
    <x v="3"/>
    <s v="Vasquezborough"/>
    <s v="Online"/>
    <s v="Premium Blanket Throw"/>
    <x v="3"/>
    <s v="Decor"/>
    <s v="Hernandez, Kennedy and Porter"/>
    <n v="461.47"/>
    <n v="190"/>
  </r>
  <r>
    <s v="SALE213"/>
    <x v="158"/>
    <s v="CUST1307"/>
    <s v="PROD78"/>
    <s v="STORE2"/>
    <n v="1"/>
    <n v="575.66"/>
    <n v="0.03"/>
    <x v="1"/>
    <x v="213"/>
    <x v="131"/>
    <n v="56"/>
    <s v="Female"/>
    <s v="West Patriciaview"/>
    <x v="4"/>
    <s v="USA"/>
    <x v="3"/>
    <s v="Black-Horn"/>
    <x v="2"/>
    <s v="North Nancyview"/>
    <s v="Outlet"/>
    <s v="Essential Oil Diffuser"/>
    <x v="3"/>
    <s v="Decor"/>
    <s v="Hernandez Inc"/>
    <n v="325.26"/>
    <n v="400"/>
  </r>
  <r>
    <s v="SALE214"/>
    <x v="186"/>
    <s v="CUST1199"/>
    <s v="PROD48"/>
    <s v="STORE16"/>
    <n v="1"/>
    <n v="775.84"/>
    <n v="0.26"/>
    <x v="0"/>
    <x v="214"/>
    <x v="173"/>
    <n v="46"/>
    <s v="Male"/>
    <s v="North Briannamouth"/>
    <x v="3"/>
    <s v="USA"/>
    <x v="3"/>
    <s v="Frederick-Wright"/>
    <x v="1"/>
    <s v="New Jimmymouth"/>
    <s v="Flagship"/>
    <s v="Car Dashboard Phone Holder"/>
    <x v="1"/>
    <s v="Accessories"/>
    <s v="Byrd, Stewart and Valdez"/>
    <n v="177.98"/>
    <n v="103"/>
  </r>
  <r>
    <s v="SALE215"/>
    <x v="187"/>
    <s v="CUST1443"/>
    <s v="PROD14"/>
    <s v="STORE9"/>
    <n v="3"/>
    <n v="318.43"/>
    <n v="0.05"/>
    <x v="0"/>
    <x v="215"/>
    <x v="13"/>
    <n v="51"/>
    <s v="Male"/>
    <s v="New Donnabury"/>
    <x v="11"/>
    <s v="USA"/>
    <x v="2"/>
    <s v="Moore, Padilla and Butler"/>
    <x v="2"/>
    <s v="East Johnstad"/>
    <s v="Flagship"/>
    <s v="Decorative Wall Mirror"/>
    <x v="3"/>
    <s v="Decor"/>
    <s v="Luna, Anderson and Bowman"/>
    <n v="48.01"/>
    <n v="439"/>
  </r>
  <r>
    <s v="SALE216"/>
    <x v="58"/>
    <s v="CUST1153"/>
    <s v="PROD72"/>
    <s v="STORE8"/>
    <n v="3"/>
    <n v="141.6"/>
    <n v="0.08"/>
    <x v="2"/>
    <x v="216"/>
    <x v="174"/>
    <n v="31"/>
    <s v="Male"/>
    <s v="New Leahfurt"/>
    <x v="16"/>
    <s v="USA"/>
    <x v="3"/>
    <s v="Bean, Jones and Park"/>
    <x v="1"/>
    <s v="Thompsonborough"/>
    <s v="Online"/>
    <s v="Professional Jump Rope"/>
    <x v="0"/>
    <s v="Fitness"/>
    <s v="Davis PLC"/>
    <n v="477.61"/>
    <n v="300"/>
  </r>
  <r>
    <s v="SALE217"/>
    <x v="188"/>
    <s v="CUST1266"/>
    <s v="PROD15"/>
    <s v="STORE19"/>
    <n v="1"/>
    <n v="332.82"/>
    <n v="0.14000000000000001"/>
    <x v="1"/>
    <x v="217"/>
    <x v="175"/>
    <n v="32"/>
    <s v="Female"/>
    <s v="South Gina"/>
    <x v="27"/>
    <s v="USA"/>
    <x v="3"/>
    <s v="Mann-Austin"/>
    <x v="3"/>
    <s v="Vasquezborough"/>
    <s v="Online"/>
    <s v="4K Home Projector"/>
    <x v="1"/>
    <s v="Appliances"/>
    <s v="Thomas LLC"/>
    <n v="465.34"/>
    <n v="301"/>
  </r>
  <r>
    <s v="SALE218"/>
    <x v="21"/>
    <s v="CUST1246"/>
    <s v="PROD72"/>
    <s v="STORE1"/>
    <n v="4"/>
    <n v="640.97"/>
    <n v="0.11"/>
    <x v="2"/>
    <x v="218"/>
    <x v="176"/>
    <n v="58"/>
    <s v="Male"/>
    <s v="South Regina"/>
    <x v="13"/>
    <s v="USA"/>
    <x v="3"/>
    <s v="Martinez, Adkins and Johnson"/>
    <x v="0"/>
    <s v="Danielmouth"/>
    <s v="Flagship"/>
    <s v="Professional Jump Rope"/>
    <x v="0"/>
    <s v="Fitness"/>
    <s v="Davis PLC"/>
    <n v="477.61"/>
    <n v="300"/>
  </r>
  <r>
    <s v="SALE219"/>
    <x v="189"/>
    <s v="CUST1203"/>
    <s v="PROD90"/>
    <s v="STORE15"/>
    <n v="4"/>
    <n v="75.37"/>
    <n v="0.02"/>
    <x v="2"/>
    <x v="219"/>
    <x v="43"/>
    <n v="47"/>
    <s v="Male"/>
    <s v="Johnsonland"/>
    <x v="9"/>
    <s v="USA"/>
    <x v="1"/>
    <s v="Shelton PLC"/>
    <x v="0"/>
    <s v="East Jenniferstad"/>
    <s v="Flagship"/>
    <s v="Gaming Mouse Pad XL"/>
    <x v="1"/>
    <s v="Accessories"/>
    <s v="Sharp, Taylor and Rodriguez"/>
    <n v="340.14"/>
    <n v="361"/>
  </r>
  <r>
    <s v="SALE220"/>
    <x v="190"/>
    <s v="CUST1075"/>
    <s v="PROD16"/>
    <s v="STORE18"/>
    <n v="3"/>
    <n v="434.55"/>
    <n v="0.08"/>
    <x v="2"/>
    <x v="220"/>
    <x v="177"/>
    <n v="61"/>
    <s v="Female"/>
    <s v="Lake Barryfurt"/>
    <x v="24"/>
    <s v="USA"/>
    <x v="0"/>
    <s v="Guerrero-Schmitt"/>
    <x v="3"/>
    <s v="East Stevechester"/>
    <s v="Flagship"/>
    <s v="Beard Grooming Kit"/>
    <x v="2"/>
    <s v="Grooming"/>
    <s v="Erickson-Green"/>
    <n v="337.42"/>
    <n v="256"/>
  </r>
  <r>
    <s v="SALE221"/>
    <x v="148"/>
    <s v="CUST1099"/>
    <s v="PROD26"/>
    <s v="STORE14"/>
    <n v="4"/>
    <n v="652.28"/>
    <n v="0.15"/>
    <x v="0"/>
    <x v="221"/>
    <x v="178"/>
    <n v="35"/>
    <s v="Male"/>
    <s v="South Dustin"/>
    <x v="3"/>
    <s v="USA"/>
    <x v="2"/>
    <s v="Mcdonald Inc"/>
    <x v="2"/>
    <s v="Christopherland"/>
    <s v="Outlet"/>
    <s v="Wireless Bluetooth Speaker"/>
    <x v="1"/>
    <s v="Audio"/>
    <s v="Reed-Schmidt"/>
    <n v="322.41000000000003"/>
    <n v="213"/>
  </r>
  <r>
    <s v="SALE222"/>
    <x v="0"/>
    <s v="CUST1269"/>
    <s v="PROD76"/>
    <s v="STORE17"/>
    <n v="3"/>
    <n v="207.8"/>
    <n v="0.15"/>
    <x v="0"/>
    <x v="222"/>
    <x v="59"/>
    <n v="45"/>
    <s v="Female"/>
    <s v="Emilytown"/>
    <x v="24"/>
    <s v="USA"/>
    <x v="2"/>
    <s v="Holloway Ltd"/>
    <x v="0"/>
    <s v="Bensonhaven"/>
    <s v="Flagship"/>
    <s v="Wireless Mouse"/>
    <x v="1"/>
    <s v="Computer"/>
    <s v="Larson Ltd"/>
    <n v="392.89"/>
    <n v="320"/>
  </r>
  <r>
    <s v="SALE223"/>
    <x v="191"/>
    <s v="CUST1495"/>
    <s v="PROD61"/>
    <s v="STORE15"/>
    <n v="4"/>
    <n v="385.5"/>
    <n v="0.03"/>
    <x v="1"/>
    <x v="223"/>
    <x v="179"/>
    <n v="23"/>
    <s v="Female"/>
    <s v="Bryanmouth"/>
    <x v="37"/>
    <s v="USA"/>
    <x v="3"/>
    <s v="Shelton PLC"/>
    <x v="0"/>
    <s v="East Jenniferstad"/>
    <s v="Flagship"/>
    <s v="Tennis Ball 3-Pack"/>
    <x v="0"/>
    <s v="Equipment"/>
    <s v="Lopez LLC"/>
    <n v="103.45"/>
    <n v="465"/>
  </r>
  <r>
    <s v="SALE224"/>
    <x v="192"/>
    <s v="CUST1096"/>
    <s v="PROD65"/>
    <s v="STORE6"/>
    <n v="3"/>
    <n v="548.19000000000005"/>
    <n v="0.12"/>
    <x v="0"/>
    <x v="224"/>
    <x v="180"/>
    <n v="30"/>
    <s v="Female"/>
    <s v="Timothyburgh"/>
    <x v="38"/>
    <s v="USA"/>
    <x v="1"/>
    <s v="Benson-Elliott"/>
    <x v="3"/>
    <s v="Port Josephberg"/>
    <s v="Online"/>
    <s v="Adjustable Dumbbells 20kg"/>
    <x v="0"/>
    <s v="Fitness"/>
    <s v="Montgomery, Benton and Miller"/>
    <n v="240.63"/>
    <n v="423"/>
  </r>
  <r>
    <s v="SALE225"/>
    <x v="48"/>
    <s v="CUST1069"/>
    <s v="PROD73"/>
    <s v="STORE9"/>
    <n v="3"/>
    <n v="927.6"/>
    <n v="0.09"/>
    <x v="0"/>
    <x v="225"/>
    <x v="181"/>
    <n v="24"/>
    <s v="Female"/>
    <s v="North Cynthiatown"/>
    <x v="19"/>
    <s v="USA"/>
    <x v="1"/>
    <s v="Moore, Padilla and Butler"/>
    <x v="2"/>
    <s v="East Johnstad"/>
    <s v="Flagship"/>
    <s v="Shin Guards – Adult"/>
    <x v="0"/>
    <s v="Team Sports"/>
    <s v="French Ltd"/>
    <n v="107.06"/>
    <n v="359"/>
  </r>
  <r>
    <s v="SALE226"/>
    <x v="193"/>
    <s v="CUST1266"/>
    <s v="PROD61"/>
    <s v="STORE3"/>
    <n v="4"/>
    <n v="585.04"/>
    <n v="0.22"/>
    <x v="1"/>
    <x v="226"/>
    <x v="175"/>
    <n v="32"/>
    <s v="Female"/>
    <s v="South Gina"/>
    <x v="27"/>
    <s v="USA"/>
    <x v="3"/>
    <s v="Johnson-Wright"/>
    <x v="0"/>
    <s v="Hoodberg"/>
    <s v="Outlet"/>
    <s v="Tennis Ball 3-Pack"/>
    <x v="0"/>
    <s v="Equipment"/>
    <s v="Lopez LLC"/>
    <n v="103.45"/>
    <n v="465"/>
  </r>
  <r>
    <s v="SALE227"/>
    <x v="194"/>
    <s v="CUST1499"/>
    <s v="PROD39"/>
    <s v="STORE2"/>
    <n v="2"/>
    <n v="999.89"/>
    <n v="0.09"/>
    <x v="0"/>
    <x v="227"/>
    <x v="147"/>
    <n v="27"/>
    <s v="Female"/>
    <s v="East Valerieview"/>
    <x v="47"/>
    <s v="USA"/>
    <x v="1"/>
    <s v="Black-Horn"/>
    <x v="2"/>
    <s v="North Nancyview"/>
    <s v="Outlet"/>
    <s v="Portable Power Bank"/>
    <x v="1"/>
    <s v="Mobile"/>
    <s v="Cummings and Sons"/>
    <n v="326.06"/>
    <n v="301"/>
  </r>
  <r>
    <s v="SALE228"/>
    <x v="195"/>
    <s v="CUST1107"/>
    <s v="PROD75"/>
    <s v="STORE3"/>
    <n v="2"/>
    <n v="848.98"/>
    <n v="0.04"/>
    <x v="1"/>
    <x v="228"/>
    <x v="182"/>
    <n v="62"/>
    <s v="Female"/>
    <s v="North Justin"/>
    <x v="16"/>
    <s v="USA"/>
    <x v="1"/>
    <s v="Johnson-Wright"/>
    <x v="0"/>
    <s v="Hoodberg"/>
    <s v="Outlet"/>
    <s v="Women's Ankle Boots"/>
    <x v="4"/>
    <s v="Footwear"/>
    <s v="Poole PLC"/>
    <n v="158.13999999999999"/>
    <n v="82"/>
  </r>
  <r>
    <s v="SALE229"/>
    <x v="196"/>
    <s v="CUST1142"/>
    <s v="PROD60"/>
    <s v="STORE14"/>
    <n v="3"/>
    <n v="769.56"/>
    <n v="0.08"/>
    <x v="0"/>
    <x v="229"/>
    <x v="48"/>
    <n v="37"/>
    <s v="Male"/>
    <s v="West Brandon"/>
    <x v="10"/>
    <s v="USA"/>
    <x v="3"/>
    <s v="Mcdonald Inc"/>
    <x v="2"/>
    <s v="Christopherland"/>
    <s v="Outlet"/>
    <s v="Luxury Perfume Spray"/>
    <x v="2"/>
    <s v="Fragrance"/>
    <s v="Gibson, Green and Lopez"/>
    <n v="482.75"/>
    <n v="444"/>
  </r>
  <r>
    <s v="SALE230"/>
    <x v="197"/>
    <s v="CUST1049"/>
    <s v="PROD48"/>
    <s v="STORE13"/>
    <n v="3"/>
    <n v="449.88"/>
    <n v="0.1"/>
    <x v="1"/>
    <x v="230"/>
    <x v="183"/>
    <n v="45"/>
    <s v="Female"/>
    <s v="New Amy"/>
    <x v="31"/>
    <s v="USA"/>
    <x v="0"/>
    <s v="Gardner, Humphrey and Contreras"/>
    <x v="3"/>
    <s v="Johnsonville"/>
    <s v="Flagship"/>
    <s v="Car Dashboard Phone Holder"/>
    <x v="1"/>
    <s v="Accessories"/>
    <s v="Byrd, Stewart and Valdez"/>
    <n v="177.98"/>
    <n v="103"/>
  </r>
  <r>
    <s v="SALE231"/>
    <x v="198"/>
    <s v="CUST1275"/>
    <s v="PROD69"/>
    <s v="STORE12"/>
    <n v="4"/>
    <n v="383.74"/>
    <n v="0.01"/>
    <x v="0"/>
    <x v="231"/>
    <x v="184"/>
    <n v="22"/>
    <s v="Male"/>
    <s v="North Austinport"/>
    <x v="27"/>
    <s v="USA"/>
    <x v="0"/>
    <s v="Thomas, Bridges and Harris"/>
    <x v="0"/>
    <s v="Sabrinatown"/>
    <s v="Online"/>
    <s v="Men's Sports Shorts"/>
    <x v="4"/>
    <s v="Bottoms"/>
    <s v="Fitzpatrick Ltd"/>
    <n v="218.22"/>
    <n v="224"/>
  </r>
  <r>
    <s v="SALE232"/>
    <x v="199"/>
    <s v="CUST1148"/>
    <s v="PROD58"/>
    <s v="STORE10"/>
    <n v="4"/>
    <n v="794.97"/>
    <n v="0.24"/>
    <x v="1"/>
    <x v="232"/>
    <x v="28"/>
    <n v="42"/>
    <s v="Female"/>
    <s v="New Brian"/>
    <x v="18"/>
    <s v="USA"/>
    <x v="3"/>
    <s v="Hill, Wagner and Ballard"/>
    <x v="3"/>
    <s v="East Davidville"/>
    <s v="Online"/>
    <s v="Womens Cotton Scarf"/>
    <x v="4"/>
    <s v="Accessories"/>
    <s v="Shepherd-Gould"/>
    <n v="113.83"/>
    <n v="485"/>
  </r>
  <r>
    <s v="SALE233"/>
    <x v="200"/>
    <s v="CUST1010"/>
    <s v="PROD79"/>
    <s v="STORE5"/>
    <n v="1"/>
    <n v="989.63"/>
    <n v="0.05"/>
    <x v="1"/>
    <x v="233"/>
    <x v="80"/>
    <n v="53"/>
    <s v="Male"/>
    <s v="Port Michaelburgh"/>
    <x v="2"/>
    <s v="USA"/>
    <x v="3"/>
    <s v="Gray Ltd"/>
    <x v="0"/>
    <s v="New Michaelchester"/>
    <s v="Outlet"/>
    <s v="Decorative Lamp Shade"/>
    <x v="3"/>
    <s v="Lighting"/>
    <s v="Ramirez-Hanson"/>
    <n v="228.53"/>
    <n v="469"/>
  </r>
  <r>
    <s v="SALE234"/>
    <x v="201"/>
    <s v="CUST1335"/>
    <s v="PROD54"/>
    <s v="STORE0"/>
    <n v="1"/>
    <n v="447.16"/>
    <n v="0.22"/>
    <x v="2"/>
    <x v="234"/>
    <x v="41"/>
    <n v="37"/>
    <s v="Male"/>
    <s v="West Brendamouth"/>
    <x v="29"/>
    <s v="USA"/>
    <x v="1"/>
    <s v="Rivera-Warner"/>
    <x v="3"/>
    <s v="Washingtonfurt"/>
    <s v="Flagship"/>
    <s v="Sports Stopwatch Pro"/>
    <x v="0"/>
    <s v="Accessories"/>
    <s v="Thompson-French"/>
    <n v="434.84"/>
    <n v="185"/>
  </r>
  <r>
    <s v="SALE235"/>
    <x v="202"/>
    <s v="CUST1008"/>
    <s v="PROD94"/>
    <s v="STORE6"/>
    <n v="1"/>
    <n v="946.9"/>
    <n v="0.28999999999999998"/>
    <x v="2"/>
    <x v="235"/>
    <x v="46"/>
    <n v="53"/>
    <s v="Female"/>
    <s v="Maynardton"/>
    <x v="21"/>
    <s v="USA"/>
    <x v="0"/>
    <s v="Benson-Elliott"/>
    <x v="3"/>
    <s v="Port Josephberg"/>
    <s v="Online"/>
    <s v="Vitamin E Body Lotion"/>
    <x v="2"/>
    <s v="Skincare"/>
    <s v="Hoffman-Williams"/>
    <n v="358.47"/>
    <n v="213"/>
  </r>
  <r>
    <s v="SALE236"/>
    <x v="203"/>
    <s v="CUST1169"/>
    <s v="PROD17"/>
    <s v="STORE0"/>
    <n v="4"/>
    <n v="469.68"/>
    <n v="0.19"/>
    <x v="0"/>
    <x v="236"/>
    <x v="185"/>
    <n v="64"/>
    <s v="Male"/>
    <s v="Josephmouth"/>
    <x v="21"/>
    <s v="USA"/>
    <x v="3"/>
    <s v="Rivera-Warner"/>
    <x v="3"/>
    <s v="Washingtonfurt"/>
    <s v="Flagship"/>
    <s v="Soccer Training Cone Set"/>
    <x v="0"/>
    <s v="Accessories"/>
    <s v="Ford, Murphy and Wilson"/>
    <n v="144.53"/>
    <n v="367"/>
  </r>
  <r>
    <s v="SALE237"/>
    <x v="204"/>
    <s v="CUST1494"/>
    <s v="PROD28"/>
    <s v="STORE17"/>
    <n v="4"/>
    <n v="320.64"/>
    <n v="0.2"/>
    <x v="2"/>
    <x v="237"/>
    <x v="186"/>
    <n v="21"/>
    <s v="Male"/>
    <s v="Port Cheryl"/>
    <x v="11"/>
    <s v="USA"/>
    <x v="0"/>
    <s v="Holloway Ltd"/>
    <x v="0"/>
    <s v="Bensonhaven"/>
    <s v="Flagship"/>
    <s v="Sports Stopwatch Timer"/>
    <x v="0"/>
    <s v="Accessories"/>
    <s v="Burns-Hansen"/>
    <n v="38.76"/>
    <n v="137"/>
  </r>
  <r>
    <s v="SALE238"/>
    <x v="205"/>
    <s v="CUST1135"/>
    <s v="PROD15"/>
    <s v="STORE5"/>
    <n v="1"/>
    <n v="594.44000000000005"/>
    <n v="0.21"/>
    <x v="0"/>
    <x v="238"/>
    <x v="162"/>
    <n v="33"/>
    <s v="Female"/>
    <s v="Gonzalezbury"/>
    <x v="20"/>
    <s v="USA"/>
    <x v="1"/>
    <s v="Gray Ltd"/>
    <x v="0"/>
    <s v="New Michaelchester"/>
    <s v="Outlet"/>
    <s v="4K Home Projector"/>
    <x v="1"/>
    <s v="Appliances"/>
    <s v="Thomas LLC"/>
    <n v="465.34"/>
    <n v="301"/>
  </r>
  <r>
    <s v="SALE239"/>
    <x v="206"/>
    <s v="CUST1216"/>
    <s v="PROD86"/>
    <s v="STORE8"/>
    <n v="3"/>
    <n v="91.7"/>
    <n v="0.08"/>
    <x v="2"/>
    <x v="239"/>
    <x v="187"/>
    <n v="44"/>
    <s v="Male"/>
    <s v="Morrismouth"/>
    <x v="24"/>
    <s v="USA"/>
    <x v="1"/>
    <s v="Bean, Jones and Park"/>
    <x v="1"/>
    <s v="Thompsonborough"/>
    <s v="Online"/>
    <s v="Kitchen Cutting Board"/>
    <x v="3"/>
    <s v="Kitchen"/>
    <s v="Taylor, Dodson and Johnston"/>
    <n v="176.07"/>
    <n v="82"/>
  </r>
  <r>
    <s v="SALE240"/>
    <x v="207"/>
    <s v="CUST1031"/>
    <s v="PROD62"/>
    <s v="STORE12"/>
    <n v="3"/>
    <n v="741.33"/>
    <n v="0.03"/>
    <x v="0"/>
    <x v="240"/>
    <x v="188"/>
    <n v="41"/>
    <s v="Male"/>
    <s v="Johnsonville"/>
    <x v="47"/>
    <s v="USA"/>
    <x v="2"/>
    <s v="Thomas, Bridges and Harris"/>
    <x v="0"/>
    <s v="Sabrinatown"/>
    <s v="Online"/>
    <s v="Laptop Cooling Pad"/>
    <x v="1"/>
    <s v="Computer"/>
    <s v="Murray, Gould and Ware"/>
    <n v="86.42"/>
    <n v="222"/>
  </r>
  <r>
    <s v="SALE241"/>
    <x v="190"/>
    <s v="CUST1476"/>
    <s v="PROD16"/>
    <s v="STORE19"/>
    <n v="1"/>
    <n v="922.78"/>
    <n v="0.28999999999999998"/>
    <x v="2"/>
    <x v="241"/>
    <x v="22"/>
    <n v="33"/>
    <s v="Female"/>
    <s v="Anthonymouth"/>
    <x v="15"/>
    <s v="USA"/>
    <x v="0"/>
    <s v="Mann-Austin"/>
    <x v="3"/>
    <s v="Vasquezborough"/>
    <s v="Online"/>
    <s v="Beard Grooming Kit"/>
    <x v="2"/>
    <s v="Grooming"/>
    <s v="Erickson-Green"/>
    <n v="337.42"/>
    <n v="256"/>
  </r>
  <r>
    <s v="SALE242"/>
    <x v="86"/>
    <s v="CUST1325"/>
    <s v="PROD8"/>
    <s v="STORE16"/>
    <n v="1"/>
    <n v="394.35"/>
    <n v="0.09"/>
    <x v="1"/>
    <x v="242"/>
    <x v="87"/>
    <n v="60"/>
    <s v="Male"/>
    <s v="East Matthew"/>
    <x v="18"/>
    <s v="USA"/>
    <x v="3"/>
    <s v="Frederick-Wright"/>
    <x v="1"/>
    <s v="New Jimmymouth"/>
    <s v="Flagship"/>
    <s v="Wireless Bluetooth Earbuds"/>
    <x v="1"/>
    <s v="Audio"/>
    <s v="Perez-Johnston"/>
    <n v="439.07"/>
    <n v="142"/>
  </r>
  <r>
    <s v="SALE243"/>
    <x v="0"/>
    <s v="CUST1364"/>
    <s v="PROD65"/>
    <s v="STORE11"/>
    <n v="2"/>
    <n v="703.95"/>
    <n v="0.03"/>
    <x v="0"/>
    <x v="243"/>
    <x v="189"/>
    <n v="58"/>
    <s v="Male"/>
    <s v="Lake Johnside"/>
    <x v="28"/>
    <s v="USA"/>
    <x v="3"/>
    <s v="Aguirre-Keller"/>
    <x v="2"/>
    <s v="Lake Michael"/>
    <s v="Online"/>
    <s v="Adjustable Dumbbells 20kg"/>
    <x v="0"/>
    <s v="Fitness"/>
    <s v="Montgomery, Benton and Miller"/>
    <n v="240.63"/>
    <n v="423"/>
  </r>
  <r>
    <s v="SALE244"/>
    <x v="208"/>
    <s v="CUST1200"/>
    <s v="PROD14"/>
    <s v="STORE0"/>
    <n v="4"/>
    <n v="452.67"/>
    <n v="0.28000000000000003"/>
    <x v="1"/>
    <x v="244"/>
    <x v="27"/>
    <n v="30"/>
    <s v="Male"/>
    <s v="South Jerry"/>
    <x v="17"/>
    <s v="USA"/>
    <x v="1"/>
    <s v="Rivera-Warner"/>
    <x v="3"/>
    <s v="Washingtonfurt"/>
    <s v="Flagship"/>
    <s v="Decorative Wall Mirror"/>
    <x v="3"/>
    <s v="Decor"/>
    <s v="Luna, Anderson and Bowman"/>
    <n v="48.01"/>
    <n v="439"/>
  </r>
  <r>
    <s v="SALE245"/>
    <x v="209"/>
    <s v="CUST1463"/>
    <s v="PROD8"/>
    <s v="STORE7"/>
    <n v="2"/>
    <n v="377.3"/>
    <n v="0.15"/>
    <x v="1"/>
    <x v="245"/>
    <x v="190"/>
    <n v="36"/>
    <s v="Female"/>
    <s v="Port Anthony"/>
    <x v="40"/>
    <s v="USA"/>
    <x v="3"/>
    <s v="Martinez-Mullins"/>
    <x v="2"/>
    <s v="Williamsfurt"/>
    <s v="Online"/>
    <s v="Wireless Bluetooth Earbuds"/>
    <x v="1"/>
    <s v="Audio"/>
    <s v="Perez-Johnston"/>
    <n v="439.07"/>
    <n v="142"/>
  </r>
  <r>
    <s v="SALE246"/>
    <x v="210"/>
    <s v="CUST1344"/>
    <s v="PROD74"/>
    <s v="STORE7"/>
    <n v="2"/>
    <n v="130.47999999999999"/>
    <n v="0.23"/>
    <x v="1"/>
    <x v="246"/>
    <x v="33"/>
    <n v="39"/>
    <s v="Male"/>
    <s v="West Victoriaborough"/>
    <x v="23"/>
    <s v="USA"/>
    <x v="0"/>
    <s v="Martinez-Mullins"/>
    <x v="2"/>
    <s v="Williamsfurt"/>
    <s v="Online"/>
    <s v="Bluetooth Car Audio System"/>
    <x v="1"/>
    <s v="Audio"/>
    <s v="Bruce-Bowen"/>
    <n v="403.71"/>
    <n v="159"/>
  </r>
  <r>
    <s v="SALE247"/>
    <x v="148"/>
    <s v="CUST1435"/>
    <s v="PROD94"/>
    <s v="STORE12"/>
    <n v="1"/>
    <n v="809.45"/>
    <n v="0.09"/>
    <x v="2"/>
    <x v="247"/>
    <x v="15"/>
    <n v="37"/>
    <s v="Female"/>
    <s v="Wesleyhaven"/>
    <x v="12"/>
    <s v="USA"/>
    <x v="2"/>
    <s v="Thomas, Bridges and Harris"/>
    <x v="0"/>
    <s v="Sabrinatown"/>
    <s v="Online"/>
    <s v="Vitamin E Body Lotion"/>
    <x v="2"/>
    <s v="Skincare"/>
    <s v="Hoffman-Williams"/>
    <n v="358.47"/>
    <n v="213"/>
  </r>
  <r>
    <s v="SALE248"/>
    <x v="211"/>
    <s v="CUST1083"/>
    <s v="PROD45"/>
    <s v="STORE9"/>
    <n v="3"/>
    <n v="499.12"/>
    <n v="0.05"/>
    <x v="1"/>
    <x v="248"/>
    <x v="191"/>
    <n v="48"/>
    <s v="Female"/>
    <s v="Nicholastown"/>
    <x v="36"/>
    <s v="USA"/>
    <x v="3"/>
    <s v="Moore, Padilla and Butler"/>
    <x v="2"/>
    <s v="East Johnstad"/>
    <s v="Flagship"/>
    <s v="High-Grip Football"/>
    <x v="0"/>
    <s v="Team Sports"/>
    <s v="Bridges, Banks and Cummings"/>
    <n v="318.91000000000003"/>
    <n v="114"/>
  </r>
  <r>
    <s v="SALE249"/>
    <x v="45"/>
    <s v="CUST1023"/>
    <s v="PROD68"/>
    <s v="STORE3"/>
    <n v="2"/>
    <n v="894.58"/>
    <n v="0.25"/>
    <x v="0"/>
    <x v="249"/>
    <x v="192"/>
    <n v="52"/>
    <s v="Female"/>
    <s v="Molinabury"/>
    <x v="47"/>
    <s v="USA"/>
    <x v="2"/>
    <s v="Johnson-Wright"/>
    <x v="0"/>
    <s v="Hoodberg"/>
    <s v="Outlet"/>
    <s v="Wooden Nightstand"/>
    <x v="3"/>
    <s v="Furniture"/>
    <s v="Wolfe, Ross and Hester"/>
    <n v="243.7"/>
    <n v="130"/>
  </r>
  <r>
    <s v="SALE250"/>
    <x v="212"/>
    <s v="CUST1131"/>
    <s v="PROD75"/>
    <s v="STORE9"/>
    <n v="4"/>
    <n v="578.39"/>
    <n v="0.01"/>
    <x v="0"/>
    <x v="250"/>
    <x v="86"/>
    <n v="34"/>
    <s v="Female"/>
    <s v="Wigginsville"/>
    <x v="4"/>
    <s v="USA"/>
    <x v="3"/>
    <s v="Moore, Padilla and Butler"/>
    <x v="2"/>
    <s v="East Johnstad"/>
    <s v="Flagship"/>
    <s v="Women's Ankle Boots"/>
    <x v="4"/>
    <s v="Footwear"/>
    <s v="Poole PLC"/>
    <n v="158.13999999999999"/>
    <n v="82"/>
  </r>
  <r>
    <s v="SALE251"/>
    <x v="187"/>
    <s v="CUST1485"/>
    <s v="PROD41"/>
    <s v="STORE17"/>
    <n v="4"/>
    <n v="982.45"/>
    <n v="0.2"/>
    <x v="1"/>
    <x v="251"/>
    <x v="143"/>
    <n v="46"/>
    <s v="Female"/>
    <s v="East Dillonview"/>
    <x v="45"/>
    <s v="USA"/>
    <x v="3"/>
    <s v="Holloway Ltd"/>
    <x v="0"/>
    <s v="Bensonhaven"/>
    <s v="Flagship"/>
    <s v="Yoga Exercise Mat"/>
    <x v="0"/>
    <s v="Fitness"/>
    <s v="Carroll, Long and Mendoza"/>
    <n v="313.26"/>
    <n v="369"/>
  </r>
  <r>
    <s v="SALE252"/>
    <x v="108"/>
    <s v="CUST1449"/>
    <s v="PROD98"/>
    <s v="STORE19"/>
    <n v="1"/>
    <n v="549.52"/>
    <n v="0.1"/>
    <x v="1"/>
    <x v="252"/>
    <x v="193"/>
    <n v="29"/>
    <s v="Male"/>
    <s v="Port Hannahport"/>
    <x v="31"/>
    <s v="USA"/>
    <x v="3"/>
    <s v="Mann-Austin"/>
    <x v="3"/>
    <s v="Vasquezborough"/>
    <s v="Online"/>
    <s v="Portable Bluetooth Speaker"/>
    <x v="1"/>
    <s v="Audio"/>
    <s v="Flores-King"/>
    <n v="431.67"/>
    <n v="73"/>
  </r>
  <r>
    <s v="SALE253"/>
    <x v="213"/>
    <s v="CUST1240"/>
    <s v="PROD92"/>
    <s v="STORE18"/>
    <n v="2"/>
    <n v="239.92"/>
    <n v="0.16"/>
    <x v="0"/>
    <x v="253"/>
    <x v="194"/>
    <n v="59"/>
    <s v="Female"/>
    <s v="Heathfort"/>
    <x v="20"/>
    <s v="USA"/>
    <x v="1"/>
    <s v="Guerrero-Schmitt"/>
    <x v="3"/>
    <s v="East Stevechester"/>
    <s v="Flagship"/>
    <s v="Microwave Oven"/>
    <x v="3"/>
    <s v="Appliances"/>
    <s v="Green, Powell and Palmer"/>
    <n v="447.43"/>
    <n v="191"/>
  </r>
  <r>
    <s v="SALE254"/>
    <x v="214"/>
    <s v="CUST1082"/>
    <s v="PROD92"/>
    <s v="STORE6"/>
    <n v="2"/>
    <n v="878.05"/>
    <n v="0.11"/>
    <x v="1"/>
    <x v="254"/>
    <x v="195"/>
    <n v="53"/>
    <s v="Male"/>
    <s v="Leburgh"/>
    <x v="26"/>
    <s v="USA"/>
    <x v="3"/>
    <s v="Benson-Elliott"/>
    <x v="3"/>
    <s v="Port Josephberg"/>
    <s v="Online"/>
    <s v="Microwave Oven"/>
    <x v="3"/>
    <s v="Appliances"/>
    <s v="Green, Powell and Palmer"/>
    <n v="447.43"/>
    <n v="191"/>
  </r>
  <r>
    <s v="SALE255"/>
    <x v="215"/>
    <s v="CUST1044"/>
    <s v="PROD1"/>
    <s v="STORE9"/>
    <n v="3"/>
    <n v="546.96"/>
    <n v="0.19"/>
    <x v="0"/>
    <x v="255"/>
    <x v="196"/>
    <n v="34"/>
    <s v="Male"/>
    <s v="Christianstad"/>
    <x v="22"/>
    <s v="USA"/>
    <x v="3"/>
    <s v="Moore, Padilla and Butler"/>
    <x v="2"/>
    <s v="East Johnstad"/>
    <s v="Flagship"/>
    <s v="Men's Graphic T-Shirt"/>
    <x v="4"/>
    <s v="Tops"/>
    <s v="Terry-Moore"/>
    <n v="342.56"/>
    <n v="181"/>
  </r>
  <r>
    <s v="SALE256"/>
    <x v="52"/>
    <s v="CUST1471"/>
    <s v="PROD17"/>
    <s v="STORE10"/>
    <n v="2"/>
    <n v="71.77"/>
    <n v="0.22"/>
    <x v="0"/>
    <x v="256"/>
    <x v="197"/>
    <n v="42"/>
    <s v="Male"/>
    <s v="Mcdanielfurt"/>
    <x v="10"/>
    <s v="USA"/>
    <x v="1"/>
    <s v="Hill, Wagner and Ballard"/>
    <x v="3"/>
    <s v="East Davidville"/>
    <s v="Online"/>
    <s v="Soccer Training Cone Set"/>
    <x v="0"/>
    <s v="Accessories"/>
    <s v="Ford, Murphy and Wilson"/>
    <n v="144.53"/>
    <n v="367"/>
  </r>
  <r>
    <s v="SALE257"/>
    <x v="216"/>
    <s v="CUST1013"/>
    <s v="PROD24"/>
    <s v="STORE1"/>
    <n v="2"/>
    <n v="679.86"/>
    <n v="0.22"/>
    <x v="2"/>
    <x v="257"/>
    <x v="198"/>
    <n v="32"/>
    <s v="Female"/>
    <s v="New Becky"/>
    <x v="10"/>
    <s v="USA"/>
    <x v="2"/>
    <s v="Martinez, Adkins and Johnson"/>
    <x v="0"/>
    <s v="Danielmouth"/>
    <s v="Flagship"/>
    <s v="Foldable Camping Chair"/>
    <x v="0"/>
    <s v="Outdoor"/>
    <s v="Cook Ltd"/>
    <n v="166.06"/>
    <n v="340"/>
  </r>
  <r>
    <s v="SALE258"/>
    <x v="217"/>
    <s v="CUST1136"/>
    <s v="PROD35"/>
    <s v="STORE17"/>
    <n v="1"/>
    <n v="222.94"/>
    <n v="0.19"/>
    <x v="0"/>
    <x v="258"/>
    <x v="199"/>
    <n v="29"/>
    <s v="Male"/>
    <s v="New Jeffrey"/>
    <x v="48"/>
    <s v="USA"/>
    <x v="2"/>
    <s v="Holloway Ltd"/>
    <x v="0"/>
    <s v="Bensonhaven"/>
    <s v="Flagship"/>
    <s v="Bedroom Table Lamp"/>
    <x v="3"/>
    <s v="Lighting"/>
    <s v="Jones LLC"/>
    <n v="382.22"/>
    <n v="329"/>
  </r>
  <r>
    <s v="SALE259"/>
    <x v="218"/>
    <s v="CUST1248"/>
    <s v="PROD35"/>
    <s v="STORE2"/>
    <n v="2"/>
    <n v="355.3"/>
    <n v="0.17000000000000004"/>
    <x v="1"/>
    <x v="259"/>
    <x v="200"/>
    <n v="19"/>
    <s v="Male"/>
    <s v="Lake Timothy"/>
    <x v="8"/>
    <s v="USA"/>
    <x v="0"/>
    <s v="Black-Horn"/>
    <x v="2"/>
    <s v="North Nancyview"/>
    <s v="Outlet"/>
    <s v="Bedroom Table Lamp"/>
    <x v="3"/>
    <s v="Lighting"/>
    <s v="Jones LLC"/>
    <n v="382.22"/>
    <n v="329"/>
  </r>
  <r>
    <s v="SALE260"/>
    <x v="184"/>
    <s v="CUST1103"/>
    <s v="PROD89"/>
    <s v="STORE19"/>
    <n v="4"/>
    <n v="611.29999999999995"/>
    <n v="0.11"/>
    <x v="1"/>
    <x v="260"/>
    <x v="201"/>
    <n v="21"/>
    <s v="Male"/>
    <s v="West Lauren"/>
    <x v="40"/>
    <s v="USA"/>
    <x v="3"/>
    <s v="Mann-Austin"/>
    <x v="3"/>
    <s v="Vasquezborough"/>
    <s v="Online"/>
    <s v="Face Foundation Kit"/>
    <x v="2"/>
    <s v="Makeup"/>
    <s v="Taylor-Elliott"/>
    <n v="183.04"/>
    <n v="457"/>
  </r>
  <r>
    <s v="SALE261"/>
    <x v="177"/>
    <s v="CUST1333"/>
    <s v="PROD0"/>
    <s v="STORE8"/>
    <n v="4"/>
    <n v="849.21"/>
    <n v="7.0000000000000007E-2"/>
    <x v="0"/>
    <x v="261"/>
    <x v="202"/>
    <n v="64"/>
    <s v="Female"/>
    <s v="Johnsonbury"/>
    <x v="36"/>
    <s v="USA"/>
    <x v="0"/>
    <s v="Bean, Jones and Park"/>
    <x v="1"/>
    <s v="Thompsonborough"/>
    <s v="Online"/>
    <s v="Brother Laser Printer"/>
    <x v="1"/>
    <s v="Computer"/>
    <s v="Hunt Inc"/>
    <n v="112.42"/>
    <n v="416"/>
  </r>
  <r>
    <s v="SALE262"/>
    <x v="219"/>
    <s v="CUST1209"/>
    <s v="PROD42"/>
    <s v="STORE7"/>
    <n v="3"/>
    <n v="553.12"/>
    <n v="0.28000000000000003"/>
    <x v="2"/>
    <x v="262"/>
    <x v="203"/>
    <n v="50"/>
    <s v="Female"/>
    <s v="Lake Josephport"/>
    <x v="17"/>
    <s v="USA"/>
    <x v="1"/>
    <s v="Martinez-Mullins"/>
    <x v="2"/>
    <s v="Williamsfurt"/>
    <s v="Online"/>
    <s v="Smart Home WiFi Camera"/>
    <x v="1"/>
    <s v="Accessories"/>
    <s v="Holmes LLC"/>
    <n v="450.71"/>
    <n v="389"/>
  </r>
  <r>
    <s v="SALE263"/>
    <x v="220"/>
    <s v="CUST1282"/>
    <s v="PROD91"/>
    <s v="STORE9"/>
    <n v="2"/>
    <n v="903.08"/>
    <n v="0.18"/>
    <x v="2"/>
    <x v="263"/>
    <x v="204"/>
    <n v="46"/>
    <s v="Female"/>
    <s v="Spencermouth"/>
    <x v="19"/>
    <s v="USA"/>
    <x v="0"/>
    <s v="Moore, Padilla and Butler"/>
    <x v="2"/>
    <s v="East Johnstad"/>
    <s v="Flagship"/>
    <s v="Women's High Heels"/>
    <x v="4"/>
    <s v="Footwear"/>
    <s v="Smith-Charles"/>
    <n v="438.25"/>
    <n v="496"/>
  </r>
  <r>
    <s v="SALE264"/>
    <x v="221"/>
    <s v="CUST1478"/>
    <s v="PROD16"/>
    <s v="STORE11"/>
    <n v="4"/>
    <n v="640.23"/>
    <n v="0.06"/>
    <x v="2"/>
    <x v="264"/>
    <x v="150"/>
    <n v="59"/>
    <s v="Male"/>
    <s v="West Sarah"/>
    <x v="34"/>
    <s v="USA"/>
    <x v="0"/>
    <s v="Aguirre-Keller"/>
    <x v="2"/>
    <s v="Lake Michael"/>
    <s v="Online"/>
    <s v="Beard Grooming Kit"/>
    <x v="2"/>
    <s v="Grooming"/>
    <s v="Erickson-Green"/>
    <n v="337.42"/>
    <n v="256"/>
  </r>
  <r>
    <s v="SALE265"/>
    <x v="222"/>
    <s v="CUST1141"/>
    <s v="PROD21"/>
    <s v="STORE6"/>
    <n v="1"/>
    <n v="518"/>
    <n v="0.25"/>
    <x v="0"/>
    <x v="265"/>
    <x v="205"/>
    <n v="30"/>
    <s v="Male"/>
    <s v="Port Denise"/>
    <x v="24"/>
    <s v="United States of America"/>
    <x v="3"/>
    <s v="Benson-Elliott"/>
    <x v="3"/>
    <s v="Port Josephberg"/>
    <s v="Online"/>
    <s v="Multi-Purpose Storage Box"/>
    <x v="3"/>
    <s v="Storage"/>
    <s v="Gardner-Montes"/>
    <n v="123.46"/>
    <n v="76"/>
  </r>
  <r>
    <s v="SALE266"/>
    <x v="223"/>
    <s v="CUST1433"/>
    <s v="PROD64"/>
    <s v="STORE4"/>
    <n v="4"/>
    <n v="779.25"/>
    <n v="0.25"/>
    <x v="0"/>
    <x v="266"/>
    <x v="206"/>
    <n v="51"/>
    <s v="Female"/>
    <s v="Williamsberg"/>
    <x v="14"/>
    <s v="USA"/>
    <x v="2"/>
    <s v="Alexander Group"/>
    <x v="2"/>
    <s v="Port Sharon"/>
    <s v="Online"/>
    <s v="Matte Lipstick Set"/>
    <x v="2"/>
    <s v="Makeup"/>
    <s v="Zhang Inc"/>
    <n v="299.11"/>
    <n v="118"/>
  </r>
  <r>
    <s v="SALE267"/>
    <x v="185"/>
    <s v="CUST1118"/>
    <s v="PROD83"/>
    <s v="STORE7"/>
    <n v="2"/>
    <n v="467.75"/>
    <n v="0.26"/>
    <x v="0"/>
    <x v="267"/>
    <x v="207"/>
    <n v="36"/>
    <s v="Male"/>
    <s v="New Jenniferburgh"/>
    <x v="48"/>
    <s v="USA"/>
    <x v="1"/>
    <s v="Martinez-Mullins"/>
    <x v="2"/>
    <s v="Williamsfurt"/>
    <s v="Online"/>
    <s v="Hydrating Face Cleanser"/>
    <x v="2"/>
    <s v="Skincare"/>
    <s v="Butler Group"/>
    <n v="305.49"/>
    <n v="159"/>
  </r>
  <r>
    <s v="SALE268"/>
    <x v="224"/>
    <s v="CUST1406"/>
    <s v="PROD90"/>
    <s v="STORE18"/>
    <n v="3"/>
    <n v="111.79"/>
    <n v="0.06"/>
    <x v="0"/>
    <x v="268"/>
    <x v="81"/>
    <n v="23"/>
    <s v="Female"/>
    <s v="North Michaelfurt"/>
    <x v="18"/>
    <s v="USA"/>
    <x v="0"/>
    <s v="Guerrero-Schmitt"/>
    <x v="3"/>
    <s v="East Stevechester"/>
    <s v="Flagship"/>
    <s v="Gaming Mouse Pad XL"/>
    <x v="1"/>
    <s v="Accessories"/>
    <s v="Sharp, Taylor and Rodriguez"/>
    <n v="340.14"/>
    <n v="361"/>
  </r>
  <r>
    <s v="SALE269"/>
    <x v="225"/>
    <s v="CUST1219"/>
    <s v="PROD37"/>
    <s v="STORE0"/>
    <n v="4"/>
    <n v="747.01"/>
    <n v="0.13"/>
    <x v="1"/>
    <x v="269"/>
    <x v="208"/>
    <n v="47"/>
    <s v="Female"/>
    <s v="Phillipschester   "/>
    <x v="19"/>
    <s v="USA"/>
    <x v="0"/>
    <s v="Rivera-Warner"/>
    <x v="3"/>
    <s v="Washingtonfurt"/>
    <s v="Flagship"/>
    <s v="Men's Casual Sneakers"/>
    <x v="4"/>
    <s v="Footwear"/>
    <s v="Hogan-Lee"/>
    <n v="353.47"/>
    <n v="214"/>
  </r>
  <r>
    <s v="SALE270"/>
    <x v="226"/>
    <s v="CUST1101"/>
    <s v="PROD89"/>
    <s v="STORE12"/>
    <n v="4"/>
    <n v="461.83"/>
    <n v="0.28000000000000003"/>
    <x v="1"/>
    <x v="270"/>
    <x v="209"/>
    <n v="29"/>
    <s v="Male"/>
    <s v="Singletonmouth"/>
    <x v="39"/>
    <s v="USA"/>
    <x v="0"/>
    <s v="Thomas, Bridges and Harris"/>
    <x v="0"/>
    <s v="Sabrinatown"/>
    <s v="Online"/>
    <s v="Face Foundation Kit"/>
    <x v="2"/>
    <s v="Makeup"/>
    <s v="Taylor-Elliott"/>
    <n v="183.04"/>
    <n v="457"/>
  </r>
  <r>
    <s v="SALE271"/>
    <x v="178"/>
    <s v="CUST1134"/>
    <s v="PROD70"/>
    <s v="STORE8"/>
    <n v="2"/>
    <n v="105.15"/>
    <n v="0.06"/>
    <x v="0"/>
    <x v="271"/>
    <x v="210"/>
    <n v="54"/>
    <s v="Male"/>
    <s v="Parksfort"/>
    <x v="7"/>
    <s v="USA"/>
    <x v="0"/>
    <s v="Bean, Jones and Park"/>
    <x v="1"/>
    <s v="Thompsonborough"/>
    <s v="Online"/>
    <s v="Kitchen Storage Rack"/>
    <x v="3"/>
    <s v="Storage"/>
    <s v="Duran Group"/>
    <n v="138.05000000000001"/>
    <n v="89"/>
  </r>
  <r>
    <s v="SALE272"/>
    <x v="227"/>
    <s v="CUST1033"/>
    <s v="PROD23"/>
    <s v="STORE3"/>
    <n v="3"/>
    <n v="610.24"/>
    <n v="0.17"/>
    <x v="2"/>
    <x v="272"/>
    <x v="152"/>
    <n v="25"/>
    <s v="Male"/>
    <s v="Tristanton"/>
    <x v="15"/>
    <s v="USA"/>
    <x v="1"/>
    <s v="Johnson-Wright"/>
    <x v="0"/>
    <s v="Hoodberg"/>
    <s v="Outlet"/>
    <s v="Men's Formal Shirt"/>
    <x v="4"/>
    <s v="Tops"/>
    <s v="Moon, Mora and Santos"/>
    <n v="283"/>
    <n v="360"/>
  </r>
  <r>
    <s v="SALE273"/>
    <x v="228"/>
    <s v="CUST1312"/>
    <s v="PROD74"/>
    <s v="STORE8"/>
    <n v="1"/>
    <n v="872.12"/>
    <n v="7.0000000000000007E-2"/>
    <x v="1"/>
    <x v="273"/>
    <x v="211"/>
    <n v="47"/>
    <s v="Female"/>
    <s v="Brianchester"/>
    <x v="37"/>
    <s v="USA"/>
    <x v="2"/>
    <s v="Bean, Jones and Park"/>
    <x v="1"/>
    <s v="Thompsonborough"/>
    <s v="Online"/>
    <s v="Bluetooth Car Audio System"/>
    <x v="1"/>
    <s v="Audio"/>
    <s v="Bruce-Bowen"/>
    <n v="403.71"/>
    <n v="159"/>
  </r>
  <r>
    <s v="SALE274"/>
    <x v="229"/>
    <s v="CUST1433"/>
    <s v="PROD10"/>
    <s v="STORE1"/>
    <n v="1"/>
    <n v="406.79"/>
    <n v="0.03"/>
    <x v="2"/>
    <x v="274"/>
    <x v="206"/>
    <n v="51"/>
    <s v="Female"/>
    <s v="Williamsberg"/>
    <x v="14"/>
    <s v="USA"/>
    <x v="2"/>
    <s v="Martinez, Adkins and Johnson"/>
    <x v="0"/>
    <s v="Danielmouth"/>
    <s v="Flagship"/>
    <s v="Ceramic Kitchen Bowl Set"/>
    <x v="3"/>
    <s v="Kitchen"/>
    <s v="Hamilton Group"/>
    <n v="298.86"/>
    <n v="308"/>
  </r>
  <r>
    <s v="SALE275"/>
    <x v="230"/>
    <s v="CUST1372"/>
    <s v="PROD54"/>
    <s v="STORE14"/>
    <n v="1"/>
    <n v="606.01"/>
    <n v="0.04"/>
    <x v="1"/>
    <x v="275"/>
    <x v="60"/>
    <n v="28"/>
    <s v="Male"/>
    <s v="Vincentside"/>
    <x v="31"/>
    <s v="USA"/>
    <x v="3"/>
    <s v="Mcdonald Inc"/>
    <x v="2"/>
    <s v="Christopherland"/>
    <s v="Outlet"/>
    <s v="Sports Stopwatch Pro"/>
    <x v="0"/>
    <s v="Accessories"/>
    <s v="Thompson-French"/>
    <n v="434.84"/>
    <n v="185"/>
  </r>
  <r>
    <s v="SALE276"/>
    <x v="231"/>
    <s v="CUST1349"/>
    <s v="PROD17"/>
    <s v="STORE5"/>
    <n v="4"/>
    <n v="322.58"/>
    <n v="0.06"/>
    <x v="0"/>
    <x v="276"/>
    <x v="115"/>
    <n v="31"/>
    <s v="Male"/>
    <s v="New Angiefurt"/>
    <x v="41"/>
    <s v="USA"/>
    <x v="3"/>
    <s v="Gray Ltd"/>
    <x v="0"/>
    <s v="New Michaelchester"/>
    <s v="Outlet"/>
    <s v="Soccer Training Cone Set"/>
    <x v="0"/>
    <s v="Accessories"/>
    <s v="Ford, Murphy and Wilson"/>
    <n v="144.53"/>
    <n v="367"/>
  </r>
  <r>
    <s v="SALE277"/>
    <x v="232"/>
    <s v="CUST1484"/>
    <s v="PROD77"/>
    <s v="STORE18"/>
    <n v="4"/>
    <n v="463.17"/>
    <n v="0.06"/>
    <x v="1"/>
    <x v="277"/>
    <x v="212"/>
    <n v="32"/>
    <s v="Male"/>
    <s v="West Markton"/>
    <x v="43"/>
    <s v="USA"/>
    <x v="3"/>
    <s v="Guerrero-Schmitt"/>
    <x v="3"/>
    <s v="East Stevechester"/>
    <s v="Flagship"/>
    <s v="WiFi Mesh Router"/>
    <x v="1"/>
    <s v="Appliances"/>
    <s v="White, Reeves and Woods"/>
    <n v="480.9"/>
    <n v="104"/>
  </r>
  <r>
    <s v="SALE278"/>
    <x v="104"/>
    <s v="CUST1316"/>
    <s v="PROD25"/>
    <s v="STORE7"/>
    <n v="4"/>
    <n v="285.82"/>
    <n v="0.18"/>
    <x v="1"/>
    <x v="278"/>
    <x v="213"/>
    <n v="34"/>
    <s v="Male"/>
    <s v="Lake James"/>
    <x v="33"/>
    <s v="USA"/>
    <x v="0"/>
    <s v="Martinez-Mullins"/>
    <x v="2"/>
    <s v="Williamsfurt"/>
    <s v="Online"/>
    <s v="Women's Scarf Set"/>
    <x v="4"/>
    <s v="Accessories"/>
    <s v="Brown and Sons"/>
    <n v="174.02"/>
    <n v="268"/>
  </r>
  <r>
    <s v="SALE279"/>
    <x v="233"/>
    <s v="CUST1326"/>
    <s v="PROD37"/>
    <s v="STORE11"/>
    <n v="3"/>
    <n v="995.38"/>
    <n v="0.1"/>
    <x v="1"/>
    <x v="279"/>
    <x v="214"/>
    <n v="58"/>
    <s v="Female"/>
    <s v="Cindyton"/>
    <x v="5"/>
    <s v="USA"/>
    <x v="0"/>
    <s v="Aguirre-Keller"/>
    <x v="2"/>
    <s v="Lake Michael"/>
    <s v="Online"/>
    <s v="Men's Casual Sneakers"/>
    <x v="4"/>
    <s v="Footwear"/>
    <s v="Hogan-Lee"/>
    <n v="353.47"/>
    <n v="214"/>
  </r>
  <r>
    <s v="SALE280"/>
    <x v="234"/>
    <s v="CUST1119"/>
    <s v="PROD62"/>
    <s v="STORE8"/>
    <n v="1"/>
    <n v="329.31"/>
    <n v="0.09"/>
    <x v="0"/>
    <x v="280"/>
    <x v="96"/>
    <n v="40"/>
    <s v="Male"/>
    <s v="North Edwardton"/>
    <x v="3"/>
    <s v="USA"/>
    <x v="3"/>
    <s v="Bean, Jones and Park"/>
    <x v="1"/>
    <s v="Thompsonborough"/>
    <s v="Online"/>
    <s v="Laptop Cooling Pad"/>
    <x v="1"/>
    <s v="Computer"/>
    <s v="Murray, Gould and Ware"/>
    <n v="86.42"/>
    <n v="222"/>
  </r>
  <r>
    <s v="SALE281"/>
    <x v="235"/>
    <s v="CUST1490"/>
    <s v="PROD47"/>
    <s v="STORE16"/>
    <n v="3"/>
    <n v="64.2"/>
    <n v="0.08"/>
    <x v="2"/>
    <x v="281"/>
    <x v="215"/>
    <n v="23"/>
    <s v="Male"/>
    <s v="North Nataliemouth"/>
    <x v="33"/>
    <s v="USA"/>
    <x v="1"/>
    <s v="Frederick-Wright"/>
    <x v="1"/>
    <s v="New Jimmymouth"/>
    <s v="Flagship"/>
    <s v="Makeup Brush Set"/>
    <x v="2"/>
    <s v="Makeup"/>
    <s v="Cook Inc"/>
    <n v="241"/>
    <n v="431"/>
  </r>
  <r>
    <s v="SALE282"/>
    <x v="14"/>
    <s v="CUST1262"/>
    <s v="PROD11"/>
    <s v="STORE13"/>
    <n v="3"/>
    <n v="697.13"/>
    <n v="0.25"/>
    <x v="2"/>
    <x v="282"/>
    <x v="216"/>
    <n v="60"/>
    <s v="Female"/>
    <s v="New Ana"/>
    <x v="10"/>
    <s v="USA"/>
    <x v="2"/>
    <s v="Gardner, Humphrey and Contreras"/>
    <x v="3"/>
    <s v="Johnsonville"/>
    <s v="Flagship"/>
    <s v="HD Smart TV Stick"/>
    <x v="1"/>
    <s v="Accessories"/>
    <s v="Gibson, Hobbs and Weaver"/>
    <n v="449.4"/>
    <n v="0"/>
  </r>
  <r>
    <s v="SALE283"/>
    <x v="236"/>
    <s v="CUST1022"/>
    <s v="PROD9"/>
    <s v="STORE5"/>
    <n v="3"/>
    <n v="134.30000000000001"/>
    <n v="0.14000000000000001"/>
    <x v="0"/>
    <x v="283"/>
    <x v="127"/>
    <n v="33"/>
    <s v="Female"/>
    <s v="Michaelton"/>
    <x v="22"/>
    <s v="USA"/>
    <x v="2"/>
    <s v="Gray Ltd"/>
    <x v="0"/>
    <s v="New Michaelchester"/>
    <s v="Outlet"/>
    <s v="Adjustable Dumbbell Set"/>
    <x v="0"/>
    <s v="Fitness"/>
    <s v="Hill PLC"/>
    <n v="495.72"/>
    <n v="323"/>
  </r>
  <r>
    <s v="SALE284"/>
    <x v="79"/>
    <s v="CUST1260"/>
    <s v="PROD84"/>
    <s v="STORE13"/>
    <n v="1"/>
    <n v="520.92999999999995"/>
    <n v="0.15"/>
    <x v="0"/>
    <x v="284"/>
    <x v="217"/>
    <n v="63"/>
    <s v="Female"/>
    <s v="North Jonathon"/>
    <x v="28"/>
    <s v="USA"/>
    <x v="1"/>
    <s v="Gardner, Humphrey and Contreras"/>
    <x v="3"/>
    <s v="Johnsonville"/>
    <s v="Flagship"/>
    <s v="Wooden Bookshelf"/>
    <x v="3"/>
    <s v="Furniture"/>
    <s v="Collins-Stephenson"/>
    <n v="388.46"/>
    <n v="208"/>
  </r>
  <r>
    <s v="SALE285"/>
    <x v="237"/>
    <s v="CUST1225"/>
    <s v="PROD19"/>
    <s v="STORE7"/>
    <n v="2"/>
    <n v="350.12"/>
    <n v="0.21"/>
    <x v="2"/>
    <x v="285"/>
    <x v="218"/>
    <n v="46"/>
    <s v="Female"/>
    <s v="Bethanyton"/>
    <x v="39"/>
    <s v="USA"/>
    <x v="1"/>
    <s v="Martinez-Mullins"/>
    <x v="2"/>
    <s v="Williamsfurt"/>
    <s v="Online"/>
    <s v="Knee Support Brace"/>
    <x v="0"/>
    <s v="Equipment"/>
    <s v="May-Reese"/>
    <n v="21.34"/>
    <n v="65"/>
  </r>
  <r>
    <s v="SALE286"/>
    <x v="238"/>
    <s v="CUST1466"/>
    <s v="PROD48"/>
    <s v="STORE19"/>
    <n v="3"/>
    <n v="807.95"/>
    <n v="0.1"/>
    <x v="1"/>
    <x v="286"/>
    <x v="219"/>
    <n v="18"/>
    <s v="Male"/>
    <s v="Espinozaberg"/>
    <x v="46"/>
    <s v="USA"/>
    <x v="2"/>
    <s v="Mann-Austin"/>
    <x v="3"/>
    <s v="Vasquezborough"/>
    <s v="Online"/>
    <s v="Car Dashboard Phone Holder"/>
    <x v="1"/>
    <s v="Accessories"/>
    <s v="Byrd, Stewart and Valdez"/>
    <n v="177.98"/>
    <n v="103"/>
  </r>
  <r>
    <s v="SALE287"/>
    <x v="69"/>
    <s v="CUST1335"/>
    <s v="PROD38"/>
    <s v="STORE6"/>
    <n v="4"/>
    <n v="766.03"/>
    <n v="0.28999999999999998"/>
    <x v="1"/>
    <x v="287"/>
    <x v="41"/>
    <n v="37"/>
    <s v="Male"/>
    <s v="West Brendamouth"/>
    <x v="29"/>
    <s v="USA"/>
    <x v="1"/>
    <s v="Benson-Elliott"/>
    <x v="3"/>
    <s v="Port Josephberg"/>
    <s v="Online"/>
    <s v="Sports Water Hydration Pack"/>
    <x v="0"/>
    <s v="Outdoor"/>
    <s v="Sims-Smith"/>
    <n v="135.61000000000001"/>
    <n v="394"/>
  </r>
  <r>
    <s v="SALE288"/>
    <x v="239"/>
    <s v="CUST1182"/>
    <s v="PROD57"/>
    <s v="STORE8"/>
    <n v="3"/>
    <n v="545.1"/>
    <n v="0.08"/>
    <x v="2"/>
    <x v="288"/>
    <x v="90"/>
    <n v="23"/>
    <s v="Female"/>
    <s v="Hutchinsonville"/>
    <x v="15"/>
    <s v="USA"/>
    <x v="2"/>
    <s v="Bean, Jones and Park"/>
    <x v="1"/>
    <s v="Thompsonborough"/>
    <s v="Online"/>
    <s v="Foam Roller"/>
    <x v="0"/>
    <s v="Fitness"/>
    <s v="Atkinson, Camacho and Oliver"/>
    <n v="30.62"/>
    <n v="138"/>
  </r>
  <r>
    <s v="SALE289"/>
    <x v="240"/>
    <s v="CUST1263"/>
    <s v="PROD65"/>
    <s v="STORE7"/>
    <n v="1"/>
    <n v="203.61"/>
    <n v="0.24"/>
    <x v="2"/>
    <x v="289"/>
    <x v="220"/>
    <n v="50"/>
    <s v="Male"/>
    <s v="Sallymouth"/>
    <x v="38"/>
    <s v="USA"/>
    <x v="3"/>
    <s v="Martinez-Mullins"/>
    <x v="2"/>
    <s v="Williamsfurt"/>
    <s v="Online"/>
    <s v="Adjustable Dumbbells 20kg"/>
    <x v="0"/>
    <s v="Fitness"/>
    <s v="Montgomery, Benton and Miller"/>
    <n v="240.63"/>
    <n v="423"/>
  </r>
  <r>
    <s v="SALE290"/>
    <x v="241"/>
    <s v="CUST1417"/>
    <s v="PROD97"/>
    <s v="STORE15"/>
    <n v="4"/>
    <n v="493.8"/>
    <n v="0.24"/>
    <x v="2"/>
    <x v="290"/>
    <x v="221"/>
    <n v="64"/>
    <s v="Female"/>
    <s v="Kimburgh"/>
    <x v="29"/>
    <s v="USA"/>
    <x v="3"/>
    <s v="Shelton PLC"/>
    <x v="0"/>
    <s v="East Jenniferstad"/>
    <s v="Flagship"/>
    <s v="Cricket Bat"/>
    <x v="0"/>
    <s v="Team Sports"/>
    <s v="Khan LLC"/>
    <n v="245.98"/>
    <n v="471"/>
  </r>
  <r>
    <s v="SALE291"/>
    <x v="242"/>
    <s v="CUST1017"/>
    <s v="PROD41"/>
    <s v="STORE17"/>
    <n v="1"/>
    <n v="640.54999999999995"/>
    <n v="0.25"/>
    <x v="0"/>
    <x v="291"/>
    <x v="222"/>
    <n v="60"/>
    <s v="Female"/>
    <s v="Brandonville"/>
    <x v="36"/>
    <s v="USA"/>
    <x v="1"/>
    <s v="Holloway Ltd"/>
    <x v="0"/>
    <s v="Bensonhaven"/>
    <s v="Flagship"/>
    <s v="Yoga Exercise Mat"/>
    <x v="0"/>
    <s v="Fitness"/>
    <s v="Carroll, Long and Mendoza"/>
    <n v="313.26"/>
    <n v="369"/>
  </r>
  <r>
    <s v="SALE292"/>
    <x v="81"/>
    <s v="CUST1119"/>
    <s v="PROD74"/>
    <s v="STORE4"/>
    <n v="1"/>
    <n v="702.53"/>
    <n v="0.3"/>
    <x v="0"/>
    <x v="292"/>
    <x v="96"/>
    <n v="40"/>
    <s v="Male"/>
    <s v="North Edwardton"/>
    <x v="3"/>
    <s v="USA"/>
    <x v="3"/>
    <s v="Alexander Group"/>
    <x v="2"/>
    <s v="Port Sharon"/>
    <s v="Online"/>
    <s v="Bluetooth Car Audio System"/>
    <x v="1"/>
    <s v="Audio"/>
    <s v="Bruce-Bowen"/>
    <n v="403.71"/>
    <n v="159"/>
  </r>
  <r>
    <s v="SALE293"/>
    <x v="220"/>
    <s v="CUST1224"/>
    <s v="PROD39"/>
    <s v="STORE8"/>
    <n v="4"/>
    <n v="139.94"/>
    <n v="0.24"/>
    <x v="0"/>
    <x v="293"/>
    <x v="223"/>
    <n v="29"/>
    <s v="Male"/>
    <s v="New Anthonyfurt"/>
    <x v="6"/>
    <s v="USA"/>
    <x v="2"/>
    <s v="Bean, Jones and Park"/>
    <x v="1"/>
    <s v="Thompsonborough"/>
    <s v="Online"/>
    <s v="Portable Power Bank"/>
    <x v="1"/>
    <s v="Mobile"/>
    <s v="Cummings and Sons"/>
    <n v="326.06"/>
    <n v="301"/>
  </r>
  <r>
    <s v="SALE294"/>
    <x v="243"/>
    <s v="CUST1277"/>
    <s v="PROD19"/>
    <s v="STORE8"/>
    <n v="2"/>
    <n v="230.85"/>
    <n v="0.18"/>
    <x v="0"/>
    <x v="294"/>
    <x v="106"/>
    <n v="22"/>
    <s v="Female"/>
    <s v="Lake Nicole"/>
    <x v="44"/>
    <s v="USA"/>
    <x v="1"/>
    <s v="Bean, Jones and Park"/>
    <x v="1"/>
    <s v="Thompsonborough"/>
    <s v="Online"/>
    <s v="Knee Support Brace"/>
    <x v="0"/>
    <s v="Equipment"/>
    <s v="May-Reese"/>
    <n v="21.34"/>
    <n v="65"/>
  </r>
  <r>
    <s v="SALE295"/>
    <x v="90"/>
    <s v="CUST1211"/>
    <s v="PROD85"/>
    <s v="STORE17"/>
    <n v="4"/>
    <n v="626.35"/>
    <n v="0.25"/>
    <x v="2"/>
    <x v="295"/>
    <x v="224"/>
    <n v="20"/>
    <s v="Female"/>
    <s v="Garzafort"/>
    <x v="37"/>
    <s v="USA"/>
    <x v="2"/>
    <s v="Holloway Ltd"/>
    <x v="0"/>
    <s v="Bensonhaven"/>
    <s v="Flagship"/>
    <s v="Women's Beanie Hat"/>
    <x v="4"/>
    <s v="Accessories"/>
    <s v="Richardson-Carrillo"/>
    <n v="119.57"/>
    <n v="210"/>
  </r>
  <r>
    <s v="SALE296"/>
    <x v="244"/>
    <s v="CUST1082"/>
    <s v="PROD41"/>
    <s v="STORE14"/>
    <n v="4"/>
    <n v="108.55"/>
    <n v="0.18"/>
    <x v="1"/>
    <x v="296"/>
    <x v="195"/>
    <n v="53"/>
    <s v="Male"/>
    <s v="Leburgh"/>
    <x v="26"/>
    <s v="USA"/>
    <x v="3"/>
    <s v="Mcdonald Inc"/>
    <x v="2"/>
    <s v="Christopherland"/>
    <s v="Outlet"/>
    <s v="Yoga Exercise Mat"/>
    <x v="0"/>
    <s v="Fitness"/>
    <s v="Carroll, Long and Mendoza"/>
    <n v="313.26"/>
    <n v="369"/>
  </r>
  <r>
    <s v="SALE297"/>
    <x v="245"/>
    <s v="CUST1191"/>
    <s v="PROD17"/>
    <s v="STORE1"/>
    <n v="4"/>
    <n v="353.67"/>
    <n v="0.03"/>
    <x v="2"/>
    <x v="297"/>
    <x v="225"/>
    <n v="29"/>
    <s v="Female"/>
    <s v="Johnsonshire"/>
    <x v="31"/>
    <s v="USA"/>
    <x v="3"/>
    <s v="Martinez, Adkins and Johnson"/>
    <x v="0"/>
    <s v="Danielmouth"/>
    <s v="Flagship"/>
    <s v="Soccer Training Cone Set"/>
    <x v="0"/>
    <s v="Accessories"/>
    <s v="Ford, Murphy and Wilson"/>
    <n v="144.53"/>
    <n v="367"/>
  </r>
  <r>
    <s v="SALE298"/>
    <x v="246"/>
    <s v="CUST1065"/>
    <s v="PROD90"/>
    <s v="STORE1"/>
    <n v="4"/>
    <n v="61.98"/>
    <n v="0.16"/>
    <x v="0"/>
    <x v="298"/>
    <x v="10"/>
    <n v="21"/>
    <s v="Female"/>
    <s v="Woodmouth"/>
    <x v="8"/>
    <s v="USA"/>
    <x v="2"/>
    <s v="Martinez, Adkins and Johnson"/>
    <x v="0"/>
    <s v="Danielmouth"/>
    <s v="Flagship"/>
    <s v="Gaming Mouse Pad XL"/>
    <x v="1"/>
    <s v="Accessories"/>
    <s v="Sharp, Taylor and Rodriguez"/>
    <n v="340.14"/>
    <n v="361"/>
  </r>
  <r>
    <s v="SALE299"/>
    <x v="196"/>
    <s v="CUST1216"/>
    <s v="PROD22"/>
    <s v="STORE19"/>
    <n v="2"/>
    <n v="873.1"/>
    <n v="0.12"/>
    <x v="1"/>
    <x v="299"/>
    <x v="187"/>
    <n v="44"/>
    <s v="Male"/>
    <s v="Morrismouth"/>
    <x v="24"/>
    <s v="USA"/>
    <x v="1"/>
    <s v="Mann-Austin"/>
    <x v="3"/>
    <s v="Vasquezborough"/>
    <s v="Online"/>
    <s v="Carbon Fiber Tennis Racket"/>
    <x v="0"/>
    <s v="Equipment"/>
    <s v="Flores, Pineda and Rodriguez"/>
    <n v="484.62"/>
    <n v="432"/>
  </r>
  <r>
    <s v="SALE300"/>
    <x v="76"/>
    <s v="CUST1198"/>
    <s v="PROD12"/>
    <s v="STORE15"/>
    <n v="4"/>
    <n v="889.47"/>
    <n v="0.24"/>
    <x v="0"/>
    <x v="300"/>
    <x v="226"/>
    <n v="54"/>
    <s v="Male"/>
    <s v="Frostmouth"/>
    <x v="1"/>
    <s v="USA"/>
    <x v="3"/>
    <s v="Shelton PLC"/>
    <x v="0"/>
    <s v="East Jenniferstad"/>
    <s v="Flagship"/>
    <s v="Hair Strengthening Shampoo"/>
    <x v="2"/>
    <s v="Haircare"/>
    <s v="Rice LLC"/>
    <n v="115.82"/>
    <n v="460"/>
  </r>
  <r>
    <s v="SALE301"/>
    <x v="247"/>
    <s v="CUST1028"/>
    <s v="PROD74"/>
    <s v="STORE11"/>
    <n v="3"/>
    <n v="803.76"/>
    <n v="0.19"/>
    <x v="2"/>
    <x v="301"/>
    <x v="29"/>
    <n v="27"/>
    <s v="Female"/>
    <s v="New David"/>
    <x v="19"/>
    <s v="USA"/>
    <x v="1"/>
    <s v="Aguirre-Keller"/>
    <x v="2"/>
    <s v="Lake Michael"/>
    <s v="Online"/>
    <s v="Bluetooth Car Audio System"/>
    <x v="1"/>
    <s v="Audio"/>
    <s v="Bruce-Bowen"/>
    <n v="403.71"/>
    <n v="159"/>
  </r>
  <r>
    <s v="SALE302"/>
    <x v="248"/>
    <s v="CUST1468"/>
    <s v="PROD75"/>
    <s v="STORE5"/>
    <n v="2"/>
    <n v="865.14"/>
    <n v="0.2"/>
    <x v="1"/>
    <x v="302"/>
    <x v="227"/>
    <n v="45"/>
    <s v="Male"/>
    <s v="Bergermouth"/>
    <x v="1"/>
    <s v="USA"/>
    <x v="3"/>
    <s v="Gray Ltd"/>
    <x v="0"/>
    <s v="New Michaelchester"/>
    <s v="Outlet"/>
    <s v="Women's Ankle Boots"/>
    <x v="4"/>
    <s v="Footwear"/>
    <s v="Poole PLC"/>
    <n v="158.13999999999999"/>
    <n v="82"/>
  </r>
  <r>
    <s v="SALE303"/>
    <x v="249"/>
    <s v="CUST1097"/>
    <s v="PROD31"/>
    <s v="STORE9"/>
    <n v="2"/>
    <n v="916.49"/>
    <n v="0.3"/>
    <x v="2"/>
    <x v="303"/>
    <x v="89"/>
    <n v="36"/>
    <s v="Male"/>
    <s v="Lake Thomas"/>
    <x v="34"/>
    <s v="USA"/>
    <x v="2"/>
    <s v="Moore, Padilla and Butler"/>
    <x v="2"/>
    <s v="East Johnstad"/>
    <s v="Flagship"/>
    <s v="Basketball"/>
    <x v="0"/>
    <s v="Team Sports"/>
    <s v="Nolan-Snow"/>
    <n v="204.39"/>
    <n v="281"/>
  </r>
  <r>
    <s v="SALE304"/>
    <x v="250"/>
    <s v="CUST1042"/>
    <s v="PROD51"/>
    <s v="STORE12"/>
    <n v="3"/>
    <n v="781.39"/>
    <n v="0.12"/>
    <x v="0"/>
    <x v="304"/>
    <x v="228"/>
    <n v="19"/>
    <s v="Male"/>
    <s v="Ryanburgh"/>
    <x v="40"/>
    <s v="USA"/>
    <x v="1"/>
    <s v="Thomas, Bridges and Harris"/>
    <x v="0"/>
    <s v="Sabrinatown"/>
    <s v="Online"/>
    <s v="HDMI Cable – 2m"/>
    <x v="1"/>
    <s v="Accessories"/>
    <s v="Bautista, Green and Hale"/>
    <n v="88.49"/>
    <n v="246"/>
  </r>
  <r>
    <s v="SALE305"/>
    <x v="251"/>
    <s v="CUST1211"/>
    <s v="PROD38"/>
    <s v="STORE12"/>
    <n v="4"/>
    <n v="619.74"/>
    <n v="0.13"/>
    <x v="2"/>
    <x v="305"/>
    <x v="224"/>
    <n v="20"/>
    <s v="Female"/>
    <s v="Garzafort"/>
    <x v="37"/>
    <s v="USA"/>
    <x v="2"/>
    <s v="Thomas, Bridges and Harris"/>
    <x v="0"/>
    <s v="Sabrinatown"/>
    <s v="Online"/>
    <s v="Sports Water Hydration Pack"/>
    <x v="0"/>
    <s v="Outdoor"/>
    <s v="Sims-Smith"/>
    <n v="135.61000000000001"/>
    <n v="394"/>
  </r>
  <r>
    <s v="SALE306"/>
    <x v="252"/>
    <s v="CUST1481"/>
    <s v="PROD62"/>
    <s v="STORE14"/>
    <n v="2"/>
    <n v="837.76"/>
    <n v="0.03"/>
    <x v="2"/>
    <x v="306"/>
    <x v="229"/>
    <n v="21"/>
    <s v="Male"/>
    <s v="Kelseybury"/>
    <x v="36"/>
    <s v="USA"/>
    <x v="0"/>
    <s v="Mcdonald Inc"/>
    <x v="2"/>
    <s v="Christopherland"/>
    <s v="Outlet"/>
    <s v="Laptop Cooling Pad"/>
    <x v="1"/>
    <s v="Computer"/>
    <s v="Murray, Gould and Ware"/>
    <n v="86.42"/>
    <n v="222"/>
  </r>
  <r>
    <s v="SALE307"/>
    <x v="253"/>
    <s v="CUST1451"/>
    <s v="PROD90"/>
    <s v="STORE1"/>
    <n v="3"/>
    <n v="135.94"/>
    <n v="0.2"/>
    <x v="0"/>
    <x v="307"/>
    <x v="230"/>
    <n v="46"/>
    <s v="Male"/>
    <s v="Josephmouth"/>
    <x v="23"/>
    <s v="USA"/>
    <x v="0"/>
    <s v="Martinez, Adkins and Johnson"/>
    <x v="0"/>
    <s v="Danielmouth"/>
    <s v="Flagship"/>
    <s v="Gaming Mouse Pad XL"/>
    <x v="1"/>
    <s v="Accessories"/>
    <s v="Sharp, Taylor and Rodriguez"/>
    <n v="340.14"/>
    <n v="361"/>
  </r>
  <r>
    <s v="SALE308"/>
    <x v="254"/>
    <s v="CUST1479"/>
    <s v="PROD74"/>
    <s v="STORE1"/>
    <n v="4"/>
    <n v="396.53"/>
    <n v="7.0000000000000007E-2"/>
    <x v="1"/>
    <x v="308"/>
    <x v="231"/>
    <n v="40"/>
    <s v="Male"/>
    <s v="New Jamesview"/>
    <x v="35"/>
    <s v="USA"/>
    <x v="3"/>
    <s v="Martinez, Adkins and Johnson"/>
    <x v="0"/>
    <s v="Danielmouth"/>
    <s v="Flagship"/>
    <s v="Bluetooth Car Audio System"/>
    <x v="1"/>
    <s v="Audio"/>
    <s v="Bruce-Bowen"/>
    <n v="403.71"/>
    <n v="159"/>
  </r>
  <r>
    <s v="SALE309"/>
    <x v="39"/>
    <s v="CUST1220"/>
    <s v="PROD29"/>
    <s v="STORE14"/>
    <n v="2"/>
    <n v="722.45"/>
    <n v="0.22"/>
    <x v="1"/>
    <x v="309"/>
    <x v="232"/>
    <n v="50"/>
    <s v="Female"/>
    <s v="    lake lisa"/>
    <x v="43"/>
    <s v="USA"/>
    <x v="3"/>
    <s v="Mcdonald Inc"/>
    <x v="2"/>
    <s v="Christopherland"/>
    <s v="Outlet"/>
    <s v="Fabric Sofa Throw Blanket"/>
    <x v="3"/>
    <s v="Decor"/>
    <s v="Hoffman Group"/>
    <n v="218.48"/>
    <n v="276"/>
  </r>
  <r>
    <s v="SALE310"/>
    <x v="255"/>
    <s v="CUST1047"/>
    <s v="PROD64"/>
    <s v="STORE2"/>
    <n v="2"/>
    <n v="138.41"/>
    <n v="0.02"/>
    <x v="0"/>
    <x v="310"/>
    <x v="233"/>
    <n v="54"/>
    <s v="Female"/>
    <s v="Lake Roberthaven"/>
    <x v="8"/>
    <s v="USA"/>
    <x v="2"/>
    <s v="Black-Horn"/>
    <x v="2"/>
    <s v="North Nancyview"/>
    <s v="Outlet"/>
    <s v="Matte Lipstick Set"/>
    <x v="2"/>
    <s v="Makeup"/>
    <s v="Zhang Inc"/>
    <n v="299.11"/>
    <n v="118"/>
  </r>
  <r>
    <s v="SALE311"/>
    <x v="252"/>
    <s v="CUST1126"/>
    <s v="PROD80"/>
    <s v="STORE2"/>
    <n v="4"/>
    <n v="741.51"/>
    <n v="0.09"/>
    <x v="2"/>
    <x v="311"/>
    <x v="56"/>
    <n v="62"/>
    <s v="Female"/>
    <s v="Benjaminton"/>
    <x v="28"/>
    <s v="USA"/>
    <x v="0"/>
    <s v="Black-Horn"/>
    <x v="2"/>
    <s v="North Nancyview"/>
    <s v="Outlet"/>
    <s v="Wall-Mounted Spice Rack"/>
    <x v="3"/>
    <s v="Kitchen"/>
    <s v="Allison Ltd"/>
    <n v="143.43"/>
    <n v="58"/>
  </r>
  <r>
    <s v="SALE312"/>
    <x v="256"/>
    <s v="CUST1023"/>
    <s v="PROD80"/>
    <s v="STORE17"/>
    <n v="2"/>
    <n v="588.9"/>
    <n v="0.19"/>
    <x v="1"/>
    <x v="312"/>
    <x v="192"/>
    <n v="52"/>
    <s v="Female"/>
    <s v="Molinabury"/>
    <x v="47"/>
    <s v="USA"/>
    <x v="2"/>
    <s v="Holloway Ltd"/>
    <x v="0"/>
    <s v="Bensonhaven"/>
    <s v="Flagship"/>
    <s v="Wall-Mounted Spice Rack"/>
    <x v="3"/>
    <s v="Kitchen"/>
    <s v="Allison Ltd"/>
    <n v="143.43"/>
    <n v="58"/>
  </r>
  <r>
    <s v="SALE313"/>
    <x v="257"/>
    <s v="CUST1304"/>
    <s v="PROD50"/>
    <s v="STORE2"/>
    <n v="1"/>
    <n v="88.92"/>
    <n v="0.19"/>
    <x v="1"/>
    <x v="313"/>
    <x v="234"/>
    <n v="41"/>
    <s v="Male"/>
    <s v="Port Jenniferton"/>
    <x v="32"/>
    <s v="USA"/>
    <x v="2"/>
    <s v="Black-Horn"/>
    <x v="2"/>
    <s v="North Nancyview"/>
    <s v="Outlet"/>
    <s v="Boxing Hand Wraps"/>
    <x v="0"/>
    <s v="Fitness"/>
    <s v="Smith-King"/>
    <n v="190.29"/>
    <n v="260"/>
  </r>
  <r>
    <s v="SALE314"/>
    <x v="258"/>
    <s v="CUST1118"/>
    <s v="PROD61"/>
    <s v="STORE16"/>
    <n v="1"/>
    <n v="299.13"/>
    <n v="0.1"/>
    <x v="2"/>
    <x v="314"/>
    <x v="207"/>
    <n v="36"/>
    <s v="Male"/>
    <s v="New Jenniferburgh"/>
    <x v="48"/>
    <s v="USA"/>
    <x v="1"/>
    <s v="Frederick-Wright"/>
    <x v="1"/>
    <s v="New Jimmymouth"/>
    <s v="Flagship"/>
    <s v="Tennis Ball 3-Pack"/>
    <x v="0"/>
    <s v="Equipment"/>
    <s v="Lopez LLC"/>
    <n v="103.45"/>
    <n v="465"/>
  </r>
  <r>
    <s v="SALE315"/>
    <x v="138"/>
    <s v="CUST1116"/>
    <s v="PROD77"/>
    <s v="STORE3"/>
    <n v="2"/>
    <n v="548.29999999999995"/>
    <n v="0.23"/>
    <x v="0"/>
    <x v="315"/>
    <x v="5"/>
    <n v="18"/>
    <s v="Female"/>
    <s v="North Davidport"/>
    <x v="5"/>
    <s v="USA"/>
    <x v="1"/>
    <s v="Johnson-Wright"/>
    <x v="0"/>
    <s v="Hoodberg"/>
    <s v="Outlet"/>
    <s v="WiFi Mesh Router"/>
    <x v="1"/>
    <s v="Appliances"/>
    <s v="White, Reeves and Woods"/>
    <n v="480.9"/>
    <n v="104"/>
  </r>
  <r>
    <s v="SALE316"/>
    <x v="259"/>
    <s v="CUST1262"/>
    <s v="PROD54"/>
    <s v="STORE10"/>
    <n v="3"/>
    <n v="977.55"/>
    <n v="0.02"/>
    <x v="1"/>
    <x v="316"/>
    <x v="216"/>
    <n v="60"/>
    <s v="Female"/>
    <s v="New Ana"/>
    <x v="10"/>
    <s v="USA"/>
    <x v="2"/>
    <s v="Hill, Wagner and Ballard"/>
    <x v="3"/>
    <s v="East Davidville"/>
    <s v="Online"/>
    <s v="Sports Stopwatch Pro"/>
    <x v="0"/>
    <s v="Accessories"/>
    <s v="Thompson-French"/>
    <n v="434.84"/>
    <n v="185"/>
  </r>
  <r>
    <s v="SALE317"/>
    <x v="260"/>
    <s v="CUST1346"/>
    <s v="PROD44"/>
    <s v="STORE18"/>
    <n v="1"/>
    <n v="459.42"/>
    <n v="0.28000000000000003"/>
    <x v="2"/>
    <x v="317"/>
    <x v="3"/>
    <n v="58"/>
    <s v="Female"/>
    <s v="Port Crystalberg"/>
    <x v="3"/>
    <s v="USA"/>
    <x v="1"/>
    <s v="Guerrero-Schmitt"/>
    <x v="3"/>
    <s v="East Stevechester"/>
    <s v="Flagship"/>
    <s v="Adjustable Jump Rope"/>
    <x v="0"/>
    <s v="Fitness"/>
    <s v="Cox Inc"/>
    <n v="167.12"/>
    <n v="316"/>
  </r>
  <r>
    <s v="SALE318"/>
    <x v="261"/>
    <s v="CUST1088"/>
    <s v="PROD2"/>
    <s v="STORE4"/>
    <n v="2"/>
    <n v="123.19"/>
    <n v="0.19"/>
    <x v="0"/>
    <x v="318"/>
    <x v="235"/>
    <n v="58"/>
    <s v="Male"/>
    <s v="Ashleystad"/>
    <x v="13"/>
    <s v="USA"/>
    <x v="2"/>
    <s v="Alexander Group"/>
    <x v="2"/>
    <s v="Port Sharon"/>
    <s v="Online"/>
    <s v="Women's Casual Hoodie"/>
    <x v="4"/>
    <s v="Outerwear"/>
    <s v="Sims Inc"/>
    <n v="167.34"/>
    <n v="352"/>
  </r>
  <r>
    <s v="SALE319"/>
    <x v="262"/>
    <s v="CUST1358"/>
    <s v="PROD55"/>
    <s v="STORE19"/>
    <n v="1"/>
    <n v="222.95"/>
    <n v="0.02"/>
    <x v="1"/>
    <x v="319"/>
    <x v="236"/>
    <n v="60"/>
    <s v="Female"/>
    <s v="West Johnmouth"/>
    <x v="25"/>
    <s v="USA"/>
    <x v="0"/>
    <s v="Mann-Austin"/>
    <x v="3"/>
    <s v="Vasquezborough"/>
    <s v="Online"/>
    <s v="Ceramic Plant Pot"/>
    <x v="3"/>
    <s v="Decor"/>
    <s v="Hatfield, Baird and Torres"/>
    <n v="81.75"/>
    <n v="0"/>
  </r>
  <r>
    <s v="SALE320"/>
    <x v="263"/>
    <s v="CUST1332"/>
    <s v="PROD32"/>
    <s v="STORE4"/>
    <n v="3"/>
    <n v="601.92999999999995"/>
    <n v="0.14000000000000001"/>
    <x v="0"/>
    <x v="320"/>
    <x v="237"/>
    <n v="34"/>
    <s v="Female"/>
    <s v="New Paulstad"/>
    <x v="22"/>
    <s v="USA"/>
    <x v="3"/>
    <s v="Alexander Group"/>
    <x v="2"/>
    <s v="Port Sharon"/>
    <s v="Online"/>
    <s v="Vitamin C Face Serum"/>
    <x v="2"/>
    <s v="Skincare"/>
    <s v="Griffin Ltd"/>
    <n v="283.83"/>
    <n v="244"/>
  </r>
  <r>
    <s v="SALE321"/>
    <x v="264"/>
    <s v="CUST1297"/>
    <s v="PROD69"/>
    <s v="STORE2"/>
    <n v="1"/>
    <n v="564.1"/>
    <n v="0.03"/>
    <x v="0"/>
    <x v="321"/>
    <x v="238"/>
    <n v="47"/>
    <s v="Female"/>
    <s v="Lake Brett"/>
    <x v="6"/>
    <s v="USA"/>
    <x v="2"/>
    <s v="Black-Horn"/>
    <x v="2"/>
    <s v="North Nancyview"/>
    <s v="Outlet"/>
    <s v="Men's Sports Shorts"/>
    <x v="4"/>
    <s v="Bottoms"/>
    <s v="Fitzpatrick Ltd"/>
    <n v="218.22"/>
    <n v="224"/>
  </r>
  <r>
    <s v="SALE322"/>
    <x v="265"/>
    <s v="CUST1095"/>
    <s v="PROD80"/>
    <s v="STORE5"/>
    <n v="1"/>
    <n v="516.62"/>
    <n v="0.18"/>
    <x v="0"/>
    <x v="322"/>
    <x v="50"/>
    <n v="62"/>
    <s v="Female"/>
    <s v="West Bobbyshire"/>
    <x v="14"/>
    <s v="USA"/>
    <x v="1"/>
    <s v="Gray Ltd"/>
    <x v="0"/>
    <s v="New Michaelchester"/>
    <s v="Outlet"/>
    <s v="Wall-Mounted Spice Rack"/>
    <x v="3"/>
    <s v="Kitchen"/>
    <s v="Allison Ltd"/>
    <n v="143.43"/>
    <n v="58"/>
  </r>
  <r>
    <s v="SALE323"/>
    <x v="184"/>
    <s v="CUST1438"/>
    <s v="PROD63"/>
    <s v="STORE12"/>
    <n v="1"/>
    <n v="934.75"/>
    <n v="0.11"/>
    <x v="1"/>
    <x v="323"/>
    <x v="239"/>
    <n v="59"/>
    <s v="Female"/>
    <s v="Amberburgh"/>
    <x v="3"/>
    <s v="USA"/>
    <x v="1"/>
    <s v="Thomas, Bridges and Harris"/>
    <x v="0"/>
    <s v="Sabrinatown"/>
    <s v="Online"/>
    <s v="Organic Sunscreen Lotion"/>
    <x v="2"/>
    <s v="Skincare"/>
    <s v="Anderson-Riley"/>
    <n v="266.86"/>
    <n v="458"/>
  </r>
  <r>
    <s v="SALE324"/>
    <x v="266"/>
    <s v="CUST1234"/>
    <s v="PROD98"/>
    <s v="STORE7"/>
    <n v="4"/>
    <n v="548.44000000000005"/>
    <n v="0.05"/>
    <x v="1"/>
    <x v="324"/>
    <x v="240"/>
    <n v="43"/>
    <s v="Female"/>
    <s v="Lake Mark"/>
    <x v="32"/>
    <s v="USA"/>
    <x v="0"/>
    <s v="Martinez-Mullins"/>
    <x v="2"/>
    <s v="Williamsfurt"/>
    <s v="Online"/>
    <s v="Portable Bluetooth Speaker"/>
    <x v="1"/>
    <s v="Audio"/>
    <s v="Flores-King"/>
    <n v="431.67"/>
    <n v="73"/>
  </r>
  <r>
    <s v="SALE325"/>
    <x v="267"/>
    <s v="CUST1013"/>
    <s v="PROD37"/>
    <s v="STORE3"/>
    <n v="3"/>
    <n v="361.11"/>
    <n v="0.06"/>
    <x v="0"/>
    <x v="325"/>
    <x v="198"/>
    <n v="32"/>
    <s v="Female"/>
    <s v="New Becky"/>
    <x v="10"/>
    <s v="USA"/>
    <x v="2"/>
    <s v="Johnson-Wright"/>
    <x v="0"/>
    <s v="Hoodberg"/>
    <s v="Outlet"/>
    <s v="Men's Casual Sneakers"/>
    <x v="4"/>
    <s v="Footwear"/>
    <s v="Hogan-Lee"/>
    <n v="353.47"/>
    <n v="214"/>
  </r>
  <r>
    <s v="SALE326"/>
    <x v="268"/>
    <s v="CUST1187"/>
    <s v="PROD13"/>
    <s v="STORE1"/>
    <n v="2"/>
    <n v="610.37"/>
    <n v="0.1"/>
    <x v="1"/>
    <x v="326"/>
    <x v="8"/>
    <n v="60"/>
    <s v="Female"/>
    <s v="Lake Blaketon"/>
    <x v="4"/>
    <s v="USA"/>
    <x v="1"/>
    <s v="Martinez, Adkins and Johnson"/>
    <x v="0"/>
    <s v="Danielmouth"/>
    <s v="Flagship"/>
    <s v="USB-C Fast Charger"/>
    <x v="1"/>
    <s v="Accessories"/>
    <s v="Dawson-Perkins"/>
    <n v="242.23"/>
    <n v="453"/>
  </r>
  <r>
    <s v="SALE327"/>
    <x v="269"/>
    <s v="CUST1334"/>
    <s v="PROD51"/>
    <s v="STORE16"/>
    <n v="1"/>
    <n v="272.2"/>
    <n v="0.3"/>
    <x v="0"/>
    <x v="327"/>
    <x v="158"/>
    <n v="50"/>
    <s v="Female"/>
    <s v="Donaldsontown"/>
    <x v="40"/>
    <s v="USA"/>
    <x v="2"/>
    <s v="Frederick-Wright"/>
    <x v="1"/>
    <s v="New Jimmymouth"/>
    <s v="Flagship"/>
    <s v="HDMI Cable – 2m"/>
    <x v="1"/>
    <s v="Accessories"/>
    <s v="Bautista, Green and Hale"/>
    <n v="88.49"/>
    <n v="246"/>
  </r>
  <r>
    <s v="SALE328"/>
    <x v="209"/>
    <s v="CUST1438"/>
    <s v="PROD77"/>
    <s v="STORE6"/>
    <n v="3"/>
    <n v="573.1"/>
    <n v="0.16"/>
    <x v="2"/>
    <x v="328"/>
    <x v="239"/>
    <n v="59"/>
    <s v="Female"/>
    <s v="Amberburgh"/>
    <x v="3"/>
    <s v="USA"/>
    <x v="1"/>
    <s v="Benson-Elliott"/>
    <x v="3"/>
    <s v="Port Josephberg"/>
    <s v="Online"/>
    <s v="WiFi Mesh Router"/>
    <x v="1"/>
    <s v="Appliances"/>
    <s v="White, Reeves and Woods"/>
    <n v="480.9"/>
    <n v="104"/>
  </r>
  <r>
    <s v="SALE329"/>
    <x v="131"/>
    <s v="CUST1322"/>
    <s v="PROD6"/>
    <s v="STORE0"/>
    <n v="4"/>
    <n v="24.72"/>
    <n v="0.28000000000000003"/>
    <x v="0"/>
    <x v="329"/>
    <x v="241"/>
    <n v="54"/>
    <s v="Male"/>
    <s v="North Nicole"/>
    <x v="0"/>
    <s v="USA"/>
    <x v="3"/>
    <s v="Rivera-Warner"/>
    <x v="3"/>
    <s v="Washingtonfurt"/>
    <s v="Flagship"/>
    <s v="Herbal Face Moisturizer"/>
    <x v="2"/>
    <s v="Skincare"/>
    <s v="Davidson PLC"/>
    <n v="312.8"/>
    <n v="350"/>
  </r>
  <r>
    <s v="SALE330"/>
    <x v="270"/>
    <s v="CUST1251"/>
    <s v="PROD9"/>
    <s v="STORE9"/>
    <n v="3"/>
    <n v="268.89"/>
    <n v="7.0000000000000007E-2"/>
    <x v="2"/>
    <x v="330"/>
    <x v="242"/>
    <n v="64"/>
    <s v="Male"/>
    <s v="Port Coreyfort"/>
    <x v="4"/>
    <s v="USA"/>
    <x v="2"/>
    <s v="Moore, Padilla and Butler"/>
    <x v="2"/>
    <s v="East Johnstad"/>
    <s v="Flagship"/>
    <s v="Adjustable Dumbbell Set"/>
    <x v="0"/>
    <s v="Fitness"/>
    <s v="Hill PLC"/>
    <n v="495.72"/>
    <n v="323"/>
  </r>
  <r>
    <s v="SALE331"/>
    <x v="271"/>
    <s v="CUST1257"/>
    <s v="PROD68"/>
    <s v="STORE9"/>
    <n v="1"/>
    <n v="78.5"/>
    <n v="0.17"/>
    <x v="2"/>
    <x v="331"/>
    <x v="98"/>
    <n v="42"/>
    <s v="Male"/>
    <s v="Karenmouth"/>
    <x v="43"/>
    <s v="USA"/>
    <x v="2"/>
    <s v="Moore, Padilla and Butler"/>
    <x v="2"/>
    <s v="East Johnstad"/>
    <s v="Flagship"/>
    <s v="Wooden Nightstand"/>
    <x v="3"/>
    <s v="Furniture"/>
    <s v="Wolfe, Ross and Hester"/>
    <n v="243.7"/>
    <n v="130"/>
  </r>
  <r>
    <s v="SALE332"/>
    <x v="272"/>
    <s v="CUST1133"/>
    <s v="PROD36"/>
    <s v="STORE4"/>
    <n v="3"/>
    <n v="399.42"/>
    <n v="0.02"/>
    <x v="0"/>
    <x v="332"/>
    <x v="243"/>
    <n v="62"/>
    <s v="Female"/>
    <s v="West Stephenville"/>
    <x v="26"/>
    <s v="USA"/>
    <x v="3"/>
    <s v="Alexander Group"/>
    <x v="2"/>
    <s v="Port Sharon"/>
    <s v="Online"/>
    <s v="Women's Summer Dress"/>
    <x v="4"/>
    <s v="Tops"/>
    <s v="Smith-Mills"/>
    <n v="223.43"/>
    <n v="154"/>
  </r>
  <r>
    <s v="SALE333"/>
    <x v="99"/>
    <s v="CUST1085"/>
    <s v="PROD31"/>
    <s v="STORE19"/>
    <n v="3"/>
    <n v="455.82"/>
    <n v="0.01"/>
    <x v="1"/>
    <x v="333"/>
    <x v="244"/>
    <n v="36"/>
    <s v="Male"/>
    <s v="West Theodorechester"/>
    <x v="2"/>
    <s v="USA"/>
    <x v="2"/>
    <s v="Mann-Austin"/>
    <x v="3"/>
    <s v="Vasquezborough"/>
    <s v="Online"/>
    <s v="Basketball"/>
    <x v="0"/>
    <s v="Team Sports"/>
    <s v="Nolan-Snow"/>
    <n v="204.39"/>
    <n v="281"/>
  </r>
  <r>
    <s v="SALE334"/>
    <x v="75"/>
    <s v="CUST1349"/>
    <s v="PROD50"/>
    <s v="STORE5"/>
    <n v="2"/>
    <n v="613.23"/>
    <n v="0.15"/>
    <x v="1"/>
    <x v="334"/>
    <x v="115"/>
    <n v="31"/>
    <s v="Male"/>
    <s v="New Angiefurt"/>
    <x v="41"/>
    <s v="USA"/>
    <x v="3"/>
    <s v="Gray Ltd"/>
    <x v="0"/>
    <s v="New Michaelchester"/>
    <s v="Outlet"/>
    <s v="Boxing Hand Wraps"/>
    <x v="0"/>
    <s v="Fitness"/>
    <s v="Smith-King"/>
    <n v="190.29"/>
    <n v="260"/>
  </r>
  <r>
    <s v="SALE335"/>
    <x v="273"/>
    <s v="CUST1458"/>
    <s v="PROD2"/>
    <s v="STORE14"/>
    <n v="4"/>
    <n v="971.9"/>
    <n v="0.28000000000000003"/>
    <x v="1"/>
    <x v="335"/>
    <x v="245"/>
    <n v="62"/>
    <s v="Female"/>
    <s v="Port Taylorberg"/>
    <x v="2"/>
    <s v="USA"/>
    <x v="2"/>
    <s v="Mcdonald Inc"/>
    <x v="2"/>
    <s v="Christopherland"/>
    <s v="Outlet"/>
    <s v="Women's Casual Hoodie"/>
    <x v="4"/>
    <s v="Outerwear"/>
    <s v="Sims Inc"/>
    <n v="167.34"/>
    <n v="352"/>
  </r>
  <r>
    <s v="SALE336"/>
    <x v="274"/>
    <s v="CUST1034"/>
    <s v="PROD28"/>
    <s v="STORE7"/>
    <n v="3"/>
    <n v="884.92"/>
    <n v="0.06"/>
    <x v="1"/>
    <x v="336"/>
    <x v="246"/>
    <n v="27"/>
    <s v="Female"/>
    <s v="West Richard"/>
    <x v="33"/>
    <s v="USA"/>
    <x v="1"/>
    <s v="Martinez-Mullins"/>
    <x v="2"/>
    <s v="Williamsfurt"/>
    <s v="Online"/>
    <s v="Sports Stopwatch Timer"/>
    <x v="0"/>
    <s v="Accessories"/>
    <s v="Burns-Hansen"/>
    <n v="38.76"/>
    <n v="137"/>
  </r>
  <r>
    <s v="SALE337"/>
    <x v="275"/>
    <s v="CUST1087"/>
    <s v="PROD8"/>
    <s v="STORE9"/>
    <n v="1"/>
    <n v="125"/>
    <n v="0.23"/>
    <x v="0"/>
    <x v="337"/>
    <x v="97"/>
    <n v="58"/>
    <s v="Female"/>
    <s v="East Jenna"/>
    <x v="42"/>
    <s v="USA"/>
    <x v="3"/>
    <s v="Moore, Padilla and Butler"/>
    <x v="2"/>
    <s v="East Johnstad"/>
    <s v="Flagship"/>
    <s v="Wireless Bluetooth Earbuds"/>
    <x v="1"/>
    <s v="Audio"/>
    <s v="Perez-Johnston"/>
    <n v="439.07"/>
    <n v="142"/>
  </r>
  <r>
    <s v="SALE338"/>
    <x v="180"/>
    <s v="CUST1128"/>
    <s v="PROD10"/>
    <s v="STORE15"/>
    <n v="2"/>
    <n v="188.25"/>
    <n v="0.08"/>
    <x v="1"/>
    <x v="338"/>
    <x v="146"/>
    <n v="45"/>
    <s v="Male"/>
    <s v="East Ellen"/>
    <x v="13"/>
    <s v="USA"/>
    <x v="2"/>
    <s v="Shelton PLC"/>
    <x v="0"/>
    <s v="East Jenniferstad"/>
    <s v="Flagship"/>
    <s v="Ceramic Kitchen Bowl Set"/>
    <x v="3"/>
    <s v="Kitchen"/>
    <s v="Hamilton Group"/>
    <n v="298.86"/>
    <n v="308"/>
  </r>
  <r>
    <s v="SALE339"/>
    <x v="276"/>
    <s v="CUST1222"/>
    <s v="PROD46"/>
    <s v="STORE6"/>
    <n v="4"/>
    <n v="344.12"/>
    <n v="0.25"/>
    <x v="1"/>
    <x v="339"/>
    <x v="247"/>
    <n v="35"/>
    <s v="Male"/>
    <s v="East Crystalton"/>
    <x v="23"/>
    <s v="USA"/>
    <x v="1"/>
    <s v="Benson-Elliott"/>
    <x v="3"/>
    <s v="Port Josephberg"/>
    <s v="Online"/>
    <s v="Men's Winter Jacket"/>
    <x v="4"/>
    <s v="Outerwear"/>
    <s v="Kelly, Smith and Perez"/>
    <n v="167.34"/>
    <n v="296"/>
  </r>
  <r>
    <s v="SALE340"/>
    <x v="47"/>
    <s v="CUST1047"/>
    <s v="PROD17"/>
    <s v="STORE19"/>
    <n v="3"/>
    <n v="997.95"/>
    <n v="0.09"/>
    <x v="2"/>
    <x v="340"/>
    <x v="233"/>
    <n v="54"/>
    <s v="Female"/>
    <s v="Lake Roberthaven"/>
    <x v="8"/>
    <s v="USA"/>
    <x v="2"/>
    <s v="Mann-Austin"/>
    <x v="3"/>
    <s v="Vasquezborough"/>
    <s v="Online"/>
    <s v="Soccer Training Cone Set"/>
    <x v="0"/>
    <s v="Accessories"/>
    <s v="Ford, Murphy and Wilson"/>
    <n v="144.53"/>
    <n v="367"/>
  </r>
  <r>
    <s v="SALE341"/>
    <x v="277"/>
    <s v="CUST1150"/>
    <s v="PROD11"/>
    <s v="STORE15"/>
    <n v="3"/>
    <n v="121.64"/>
    <n v="7.0000000000000007E-2"/>
    <x v="1"/>
    <x v="341"/>
    <x v="248"/>
    <n v="24"/>
    <s v="Male"/>
    <s v="Port Frankmouth"/>
    <x v="25"/>
    <s v="USA"/>
    <x v="0"/>
    <s v="Shelton PLC"/>
    <x v="0"/>
    <s v="East Jenniferstad"/>
    <s v="Flagship"/>
    <s v="HD Smart TV Stick"/>
    <x v="1"/>
    <s v="Accessories"/>
    <s v="Gibson, Hobbs and Weaver"/>
    <n v="449.4"/>
    <n v="0"/>
  </r>
  <r>
    <s v="SALE342"/>
    <x v="278"/>
    <s v="CUST1221"/>
    <s v="PROD68"/>
    <s v="STORE10"/>
    <n v="2"/>
    <n v="692.72"/>
    <n v="0.13"/>
    <x v="1"/>
    <x v="342"/>
    <x v="69"/>
    <n v="38"/>
    <s v="Male"/>
    <s v="Maybury"/>
    <x v="36"/>
    <s v="USA"/>
    <x v="1"/>
    <s v="Hill, Wagner and Ballard"/>
    <x v="3"/>
    <s v="East Davidville"/>
    <s v="Online"/>
    <s v="Wooden Nightstand"/>
    <x v="3"/>
    <s v="Furniture"/>
    <s v="Wolfe, Ross and Hester"/>
    <n v="243.7"/>
    <n v="130"/>
  </r>
  <r>
    <s v="SALE343"/>
    <x v="279"/>
    <s v="CUST1027"/>
    <s v="PROD24"/>
    <s v="STORE19"/>
    <n v="3"/>
    <n v="794.59"/>
    <n v="0.03"/>
    <x v="1"/>
    <x v="343"/>
    <x v="249"/>
    <n v="31"/>
    <s v="Male"/>
    <s v="Mollyshire"/>
    <x v="39"/>
    <s v="USA"/>
    <x v="3"/>
    <s v="Mann-Austin"/>
    <x v="3"/>
    <s v="Vasquezborough"/>
    <s v="Online"/>
    <s v="Foldable Camping Chair"/>
    <x v="0"/>
    <s v="Outdoor"/>
    <s v="Cook Ltd"/>
    <n v="166.06"/>
    <n v="340"/>
  </r>
  <r>
    <s v="SALE344"/>
    <x v="183"/>
    <s v="CUST1014"/>
    <s v="PROD26"/>
    <s v="STORE9"/>
    <n v="1"/>
    <n v="907.95"/>
    <n v="0.1"/>
    <x v="1"/>
    <x v="344"/>
    <x v="250"/>
    <n v="53"/>
    <s v="Female"/>
    <s v="Lake Kristamouth"/>
    <x v="48"/>
    <s v="USA"/>
    <x v="2"/>
    <s v="Moore, Padilla and Butler"/>
    <x v="2"/>
    <s v="East Johnstad"/>
    <s v="Flagship"/>
    <s v="Wireless Bluetooth Speaker"/>
    <x v="1"/>
    <s v="Audio"/>
    <s v="Reed-Schmidt"/>
    <n v="322.41000000000003"/>
    <n v="213"/>
  </r>
  <r>
    <s v="SALE345"/>
    <x v="280"/>
    <s v="CUST1287"/>
    <s v="PROD50"/>
    <s v="STORE0"/>
    <n v="2"/>
    <n v="660.81"/>
    <n v="0.18"/>
    <x v="0"/>
    <x v="345"/>
    <x v="85"/>
    <n v="22"/>
    <s v="Female"/>
    <s v="Millerfort"/>
    <x v="1"/>
    <s v="USA"/>
    <x v="0"/>
    <s v="Rivera-Warner"/>
    <x v="3"/>
    <s v="Washingtonfurt"/>
    <s v="Flagship"/>
    <s v="Boxing Hand Wraps"/>
    <x v="0"/>
    <s v="Fitness"/>
    <s v="Smith-King"/>
    <n v="190.29"/>
    <n v="260"/>
  </r>
  <r>
    <s v="SALE346"/>
    <x v="192"/>
    <s v="CUST1061"/>
    <s v="PROD51"/>
    <s v="STORE8"/>
    <n v="3"/>
    <n v="564.94000000000005"/>
    <n v="0.22"/>
    <x v="2"/>
    <x v="346"/>
    <x v="251"/>
    <n v="23"/>
    <s v="Male"/>
    <s v="Jennifermouth"/>
    <x v="6"/>
    <s v="USA"/>
    <x v="2"/>
    <s v="Bean, Jones and Park"/>
    <x v="1"/>
    <s v="Thompsonborough"/>
    <s v="Online"/>
    <s v="HDMI Cable – 2m"/>
    <x v="1"/>
    <s v="Accessories"/>
    <s v="Bautista, Green and Hale"/>
    <n v="88.49"/>
    <n v="246"/>
  </r>
  <r>
    <s v="SALE347"/>
    <x v="281"/>
    <s v="CUST1054"/>
    <s v="PROD15"/>
    <s v="STORE15"/>
    <n v="2"/>
    <n v="280.37"/>
    <n v="0.22"/>
    <x v="2"/>
    <x v="347"/>
    <x v="75"/>
    <n v="24"/>
    <s v="Male"/>
    <s v="Christopherland"/>
    <x v="15"/>
    <s v="USA"/>
    <x v="1"/>
    <s v="Shelton PLC"/>
    <x v="0"/>
    <s v="East Jenniferstad"/>
    <s v="Flagship"/>
    <s v="4K Home Projector"/>
    <x v="1"/>
    <s v="Appliances"/>
    <s v="Thomas LLC"/>
    <n v="465.34"/>
    <n v="301"/>
  </r>
  <r>
    <s v="SALE348"/>
    <x v="282"/>
    <s v="CUST1372"/>
    <s v="PROD50"/>
    <s v="STORE3"/>
    <n v="2"/>
    <n v="85.23"/>
    <n v="0.13"/>
    <x v="0"/>
    <x v="348"/>
    <x v="60"/>
    <n v="28"/>
    <s v="Male"/>
    <s v="Vincentside"/>
    <x v="31"/>
    <s v="USA"/>
    <x v="3"/>
    <s v="Johnson-Wright"/>
    <x v="0"/>
    <s v="Hoodberg"/>
    <s v="Outlet"/>
    <s v="Boxing Hand Wraps"/>
    <x v="0"/>
    <s v="Fitness"/>
    <s v="Smith-King"/>
    <n v="190.29"/>
    <n v="260"/>
  </r>
  <r>
    <s v="SALE349"/>
    <x v="283"/>
    <s v="CUST1312"/>
    <s v="PROD27"/>
    <s v="STORE13"/>
    <n v="2"/>
    <n v="563.29999999999995"/>
    <n v="0.26"/>
    <x v="0"/>
    <x v="349"/>
    <x v="211"/>
    <n v="47"/>
    <s v="Female"/>
    <s v="Brianchester"/>
    <x v="37"/>
    <s v="USA"/>
    <x v="2"/>
    <s v="Gardner, Humphrey and Contreras"/>
    <x v="3"/>
    <s v="Johnsonville"/>
    <s v="Flagship"/>
    <s v="Decorative Floor Vase"/>
    <x v="3"/>
    <s v="Decor"/>
    <s v="Khan, Jones and Paul"/>
    <n v="81.75"/>
    <n v="378"/>
  </r>
  <r>
    <s v="SALE350"/>
    <x v="273"/>
    <s v="CUST1033"/>
    <s v="PROD80"/>
    <s v="STORE18"/>
    <n v="2"/>
    <n v="827.81"/>
    <n v="0.04"/>
    <x v="1"/>
    <x v="350"/>
    <x v="152"/>
    <n v="25"/>
    <s v="Male"/>
    <s v="Tristanton"/>
    <x v="15"/>
    <s v="USA"/>
    <x v="1"/>
    <s v="Guerrero-Schmitt"/>
    <x v="3"/>
    <s v="East Stevechester"/>
    <s v="Flagship"/>
    <s v="Wall-Mounted Spice Rack"/>
    <x v="3"/>
    <s v="Kitchen"/>
    <s v="Allison Ltd"/>
    <n v="143.43"/>
    <n v="58"/>
  </r>
  <r>
    <s v="SALE351"/>
    <x v="284"/>
    <s v="CUST1214"/>
    <s v="PROD12"/>
    <s v="STORE18"/>
    <n v="3"/>
    <n v="877.71"/>
    <n v="0.12"/>
    <x v="1"/>
    <x v="351"/>
    <x v="95"/>
    <n v="61"/>
    <s v="Male"/>
    <s v="Danielstad"/>
    <x v="10"/>
    <s v="USA"/>
    <x v="0"/>
    <s v="Guerrero-Schmitt"/>
    <x v="3"/>
    <s v="East Stevechester"/>
    <s v="Flagship"/>
    <s v="Hair Strengthening Shampoo"/>
    <x v="2"/>
    <s v="Haircare"/>
    <s v="Rice LLC"/>
    <n v="115.82"/>
    <n v="460"/>
  </r>
  <r>
    <s v="SALE352"/>
    <x v="285"/>
    <s v="CUST1257"/>
    <s v="PROD57"/>
    <s v="STORE9"/>
    <n v="4"/>
    <n v="488.56"/>
    <n v="0.26"/>
    <x v="2"/>
    <x v="352"/>
    <x v="98"/>
    <n v="42"/>
    <s v="Male"/>
    <s v="Karenmouth"/>
    <x v="43"/>
    <s v="USA"/>
    <x v="2"/>
    <s v="Moore, Padilla and Butler"/>
    <x v="2"/>
    <s v="East Johnstad"/>
    <s v="Flagship"/>
    <s v="Foam Roller"/>
    <x v="0"/>
    <s v="Fitness"/>
    <s v="Atkinson, Camacho and Oliver"/>
    <n v="30.62"/>
    <n v="138"/>
  </r>
  <r>
    <s v="SALE353"/>
    <x v="286"/>
    <s v="CUST1104"/>
    <s v="PROD25"/>
    <s v="STORE12"/>
    <n v="4"/>
    <n v="175.91"/>
    <n v="0.13"/>
    <x v="1"/>
    <x v="353"/>
    <x v="252"/>
    <n v="64"/>
    <s v="Male"/>
    <s v="South Jenniferville"/>
    <x v="36"/>
    <s v="USA"/>
    <x v="2"/>
    <s v="Thomas, Bridges and Harris"/>
    <x v="0"/>
    <s v="Sabrinatown"/>
    <s v="Online"/>
    <s v="Women's Scarf Set"/>
    <x v="4"/>
    <s v="Accessories"/>
    <s v="Brown and Sons"/>
    <n v="174.02"/>
    <n v="268"/>
  </r>
  <r>
    <s v="SALE354"/>
    <x v="287"/>
    <s v="CUST1248"/>
    <s v="PROD87"/>
    <s v="STORE8"/>
    <n v="4"/>
    <n v="289.66000000000003"/>
    <n v="0.25"/>
    <x v="2"/>
    <x v="354"/>
    <x v="200"/>
    <n v="19"/>
    <s v="Male"/>
    <s v="Lake Timothy"/>
    <x v="8"/>
    <s v="USA"/>
    <x v="0"/>
    <s v="Bean, Jones and Park"/>
    <x v="1"/>
    <s v="Thompsonborough"/>
    <s v="Online"/>
    <s v="LED Bedside Lamp"/>
    <x v="3"/>
    <s v="Lighting"/>
    <s v="Aguilar, Horton and Lewis"/>
    <n v="371.38"/>
    <n v="220"/>
  </r>
  <r>
    <s v="SALE355"/>
    <x v="288"/>
    <s v="CUST1241"/>
    <s v="PROD15"/>
    <s v="STORE15"/>
    <n v="2"/>
    <n v="899.27"/>
    <n v="0.17"/>
    <x v="0"/>
    <x v="355"/>
    <x v="253"/>
    <n v="31"/>
    <s v="Male"/>
    <s v="Dawsonchester"/>
    <x v="45"/>
    <s v="USA"/>
    <x v="1"/>
    <s v="Shelton PLC"/>
    <x v="0"/>
    <s v="East Jenniferstad"/>
    <s v="Flagship"/>
    <s v="4K Home Projector"/>
    <x v="1"/>
    <s v="Appliances"/>
    <s v="Thomas LLC"/>
    <n v="465.34"/>
    <n v="301"/>
  </r>
  <r>
    <s v="SALE356"/>
    <x v="289"/>
    <s v="CUST1065"/>
    <s v="PROD18"/>
    <s v="STORE1"/>
    <n v="1"/>
    <n v="691.38"/>
    <n v="0.11"/>
    <x v="2"/>
    <x v="356"/>
    <x v="10"/>
    <n v="21"/>
    <s v="Female"/>
    <s v="Woodmouth"/>
    <x v="8"/>
    <s v="USA"/>
    <x v="2"/>
    <s v="Martinez, Adkins and Johnson"/>
    <x v="0"/>
    <s v="Danielmouth"/>
    <s v="Flagship"/>
    <s v="Women's Denim Jeans"/>
    <x v="4"/>
    <s v="Bottoms"/>
    <s v="Guerra-Hendrix"/>
    <n v="303.74"/>
    <n v="343"/>
  </r>
  <r>
    <s v="SALE357"/>
    <x v="290"/>
    <s v="CUST1165"/>
    <s v="PROD27"/>
    <s v="STORE0"/>
    <n v="3"/>
    <n v="158.72"/>
    <n v="0.13"/>
    <x v="0"/>
    <x v="357"/>
    <x v="254"/>
    <n v="47"/>
    <s v="Female"/>
    <s v="Carolview"/>
    <x v="49"/>
    <s v="USA"/>
    <x v="1"/>
    <s v="Rivera-Warner"/>
    <x v="3"/>
    <s v="Washingtonfurt"/>
    <s v="Flagship"/>
    <s v="Decorative Floor Vase"/>
    <x v="3"/>
    <s v="Decor"/>
    <s v="Khan, Jones and Paul"/>
    <n v="81.75"/>
    <n v="378"/>
  </r>
  <r>
    <s v="SALE358"/>
    <x v="106"/>
    <s v="CUST1210"/>
    <s v="PROD60"/>
    <s v="STORE16"/>
    <n v="4"/>
    <n v="537.15"/>
    <n v="0.06"/>
    <x v="2"/>
    <x v="358"/>
    <x v="255"/>
    <n v="48"/>
    <s v="Male"/>
    <s v="Matthewborough"/>
    <x v="36"/>
    <s v="USA"/>
    <x v="2"/>
    <s v="Frederick-Wright"/>
    <x v="1"/>
    <s v="New Jimmymouth"/>
    <s v="Flagship"/>
    <s v="Luxury Perfume Spray"/>
    <x v="2"/>
    <s v="Fragrance"/>
    <s v="Gibson, Green and Lopez"/>
    <n v="482.75"/>
    <n v="444"/>
  </r>
  <r>
    <s v="SALE359"/>
    <x v="0"/>
    <s v="CUST1417"/>
    <s v="PROD41"/>
    <s v="STORE9"/>
    <n v="3"/>
    <n v="771.7"/>
    <n v="0.05"/>
    <x v="2"/>
    <x v="359"/>
    <x v="221"/>
    <n v="64"/>
    <s v="Female"/>
    <s v="Kimburgh"/>
    <x v="29"/>
    <s v="USA"/>
    <x v="3"/>
    <s v="Moore, Padilla and Butler"/>
    <x v="2"/>
    <s v="East Johnstad"/>
    <s v="Flagship"/>
    <s v="Yoga Exercise Mat"/>
    <x v="0"/>
    <s v="Fitness"/>
    <s v="Carroll, Long and Mendoza"/>
    <n v="313.26"/>
    <n v="369"/>
  </r>
  <r>
    <s v="SALE360"/>
    <x v="291"/>
    <s v="CUST1108"/>
    <s v="PROD88"/>
    <s v="STORE1"/>
    <n v="4"/>
    <n v="677.25"/>
    <n v="0.14000000000000001"/>
    <x v="1"/>
    <x v="360"/>
    <x v="139"/>
    <n v="38"/>
    <s v="Male"/>
    <s v="Webstermouth"/>
    <x v="21"/>
    <s v="USA"/>
    <x v="3"/>
    <s v="Martinez, Adkins and Johnson"/>
    <x v="0"/>
    <s v="Danielmouth"/>
    <s v="Flagship"/>
    <s v="Sports Wrist Sweatbands"/>
    <x v="0"/>
    <s v="Accessories"/>
    <s v="Olsen-Daniels"/>
    <n v="131.24"/>
    <n v="232"/>
  </r>
  <r>
    <s v="SALE361"/>
    <x v="171"/>
    <s v="CUST1102"/>
    <s v="PROD98"/>
    <s v="STORE11"/>
    <n v="1"/>
    <n v="645.48"/>
    <n v="0.26"/>
    <x v="2"/>
    <x v="361"/>
    <x v="256"/>
    <n v="34"/>
    <s v="Female"/>
    <s v="Port Joshuachester"/>
    <x v="2"/>
    <s v="USA"/>
    <x v="3"/>
    <s v="Aguirre-Keller"/>
    <x v="2"/>
    <s v="Lake Michael"/>
    <s v="Online"/>
    <s v="Portable Bluetooth Speaker"/>
    <x v="1"/>
    <s v="Audio"/>
    <s v="Flores-King"/>
    <n v="431.67"/>
    <n v="73"/>
  </r>
  <r>
    <s v="SALE362"/>
    <x v="241"/>
    <s v="CUST1360"/>
    <s v="PROD73"/>
    <s v="STORE2"/>
    <n v="2"/>
    <n v="934"/>
    <n v="0.3"/>
    <x v="2"/>
    <x v="362"/>
    <x v="257"/>
    <n v="34"/>
    <s v="Male"/>
    <s v="Andersonside"/>
    <x v="13"/>
    <s v="USA"/>
    <x v="1"/>
    <s v="Black-Horn"/>
    <x v="2"/>
    <s v="North Nancyview"/>
    <s v="Outlet"/>
    <s v="Shin Guards – Adult"/>
    <x v="0"/>
    <s v="Team Sports"/>
    <s v="French Ltd"/>
    <n v="107.06"/>
    <n v="359"/>
  </r>
  <r>
    <s v="SALE363"/>
    <x v="292"/>
    <s v="CUST1334"/>
    <s v="PROD46"/>
    <s v="STORE2"/>
    <n v="1"/>
    <n v="669.53"/>
    <n v="0.2"/>
    <x v="0"/>
    <x v="363"/>
    <x v="158"/>
    <n v="50"/>
    <s v="Female"/>
    <s v="Donaldsontown"/>
    <x v="40"/>
    <s v="USA"/>
    <x v="2"/>
    <s v="Black-Horn"/>
    <x v="2"/>
    <s v="North Nancyview"/>
    <s v="Outlet"/>
    <s v="Men's Winter Jacket"/>
    <x v="4"/>
    <s v="Outerwear"/>
    <s v="Kelly, Smith and Perez"/>
    <n v="167.34"/>
    <n v="296"/>
  </r>
  <r>
    <s v="SALE364"/>
    <x v="122"/>
    <s v="CUST1216"/>
    <s v="PROD35"/>
    <s v="STORE18"/>
    <n v="1"/>
    <n v="213.69"/>
    <n v="0.28000000000000003"/>
    <x v="2"/>
    <x v="364"/>
    <x v="187"/>
    <n v="44"/>
    <s v="Male"/>
    <s v="Morrismouth"/>
    <x v="24"/>
    <s v="USA"/>
    <x v="1"/>
    <s v="Guerrero-Schmitt"/>
    <x v="3"/>
    <s v="East Stevechester"/>
    <s v="Flagship"/>
    <s v="Bedroom Table Lamp"/>
    <x v="3"/>
    <s v="Lighting"/>
    <s v="Jones LLC"/>
    <n v="382.22"/>
    <n v="329"/>
  </r>
  <r>
    <s v="SALE365"/>
    <x v="52"/>
    <s v="CUST1077"/>
    <s v="PROD21"/>
    <s v="STORE19"/>
    <n v="2"/>
    <n v="99.1"/>
    <n v="0.2"/>
    <x v="1"/>
    <x v="365"/>
    <x v="258"/>
    <n v="29"/>
    <s v="Male"/>
    <s v="North Valeriemouth"/>
    <x v="1"/>
    <s v="USA"/>
    <x v="0"/>
    <s v="Mann-Austin"/>
    <x v="3"/>
    <s v="Vasquezborough"/>
    <s v="Online"/>
    <s v="Multi-Purpose Storage Box"/>
    <x v="3"/>
    <s v="Storage"/>
    <s v="Gardner-Montes"/>
    <n v="123.46"/>
    <n v="76"/>
  </r>
  <r>
    <s v="SALE366"/>
    <x v="293"/>
    <s v="CUST1370"/>
    <s v="PROD37"/>
    <s v="STORE16"/>
    <n v="1"/>
    <n v="628.98"/>
    <n v="0.03"/>
    <x v="2"/>
    <x v="366"/>
    <x v="259"/>
    <n v="45"/>
    <s v="Male"/>
    <s v="Millston"/>
    <x v="30"/>
    <s v="USA"/>
    <x v="2"/>
    <s v="Frederick-Wright"/>
    <x v="1"/>
    <s v="New Jimmymouth"/>
    <s v="Flagship"/>
    <s v="Men's Casual Sneakers"/>
    <x v="4"/>
    <s v="Footwear"/>
    <s v="Hogan-Lee"/>
    <n v="353.47"/>
    <n v="214"/>
  </r>
  <r>
    <s v="SALE367"/>
    <x v="294"/>
    <s v="CUST1085"/>
    <s v="PROD84"/>
    <s v="STORE4"/>
    <n v="3"/>
    <n v="944.64"/>
    <n v="0.26"/>
    <x v="0"/>
    <x v="367"/>
    <x v="244"/>
    <n v="36"/>
    <s v="Male"/>
    <s v="West Theodorechester"/>
    <x v="2"/>
    <s v="USA"/>
    <x v="2"/>
    <s v="Alexander Group"/>
    <x v="2"/>
    <s v="Port Sharon"/>
    <s v="Online"/>
    <s v="Wooden Bookshelf"/>
    <x v="3"/>
    <s v="Furniture"/>
    <s v="Collins-Stephenson"/>
    <n v="388.46"/>
    <n v="208"/>
  </r>
  <r>
    <s v="SALE368"/>
    <x v="260"/>
    <s v="CUST1471"/>
    <s v="PROD93"/>
    <s v="STORE12"/>
    <n v="2"/>
    <n v="121.7"/>
    <n v="0.06"/>
    <x v="2"/>
    <x v="368"/>
    <x v="197"/>
    <n v="42"/>
    <s v="Male"/>
    <s v="Mcdanielfurt"/>
    <x v="10"/>
    <s v="USA"/>
    <x v="1"/>
    <s v="Thomas, Bridges and Harris"/>
    <x v="0"/>
    <s v="Sabrinatown"/>
    <s v="Online"/>
    <s v="USB-C Laptop Charger"/>
    <x v="1"/>
    <s v="Computer"/>
    <s v="Martin LLC"/>
    <n v="377.52"/>
    <n v="485"/>
  </r>
  <r>
    <s v="SALE369"/>
    <x v="30"/>
    <s v="CUST1448"/>
    <s v="PROD65"/>
    <s v="STORE3"/>
    <n v="4"/>
    <n v="269.49"/>
    <n v="7.0000000000000007E-2"/>
    <x v="1"/>
    <x v="369"/>
    <x v="163"/>
    <n v="64"/>
    <s v="Female"/>
    <s v="Smithville"/>
    <x v="0"/>
    <s v="USA"/>
    <x v="3"/>
    <s v="Johnson-Wright"/>
    <x v="0"/>
    <s v="Hoodberg"/>
    <s v="Outlet"/>
    <s v="Adjustable Dumbbells 20kg"/>
    <x v="0"/>
    <s v="Fitness"/>
    <s v="Montgomery, Benton and Miller"/>
    <n v="240.63"/>
    <n v="423"/>
  </r>
  <r>
    <s v="SALE370"/>
    <x v="295"/>
    <s v="CUST1099"/>
    <s v="PROD22"/>
    <s v="STORE18"/>
    <n v="1"/>
    <n v="678.2"/>
    <n v="0.14000000000000001"/>
    <x v="0"/>
    <x v="370"/>
    <x v="178"/>
    <n v="35"/>
    <s v="Male"/>
    <s v="South Dustin"/>
    <x v="3"/>
    <s v="USA"/>
    <x v="2"/>
    <s v="Guerrero-Schmitt"/>
    <x v="3"/>
    <s v="East Stevechester"/>
    <s v="Flagship"/>
    <s v="Carbon Fiber Tennis Racket"/>
    <x v="0"/>
    <s v="Equipment"/>
    <s v="Flores, Pineda and Rodriguez"/>
    <n v="484.62"/>
    <n v="432"/>
  </r>
  <r>
    <s v="SALE371"/>
    <x v="296"/>
    <s v="CUST1231"/>
    <s v="PROD90"/>
    <s v="STORE13"/>
    <n v="1"/>
    <n v="752.45"/>
    <n v="0.21"/>
    <x v="2"/>
    <x v="371"/>
    <x v="103"/>
    <n v="22"/>
    <s v="Female"/>
    <s v="Grahamstad"/>
    <x v="42"/>
    <s v="USA"/>
    <x v="3"/>
    <s v="Gardner, Humphrey and Contreras"/>
    <x v="3"/>
    <s v="Johnsonville"/>
    <s v="Flagship"/>
    <s v="Gaming Mouse Pad XL"/>
    <x v="1"/>
    <s v="Accessories"/>
    <s v="Sharp, Taylor and Rodriguez"/>
    <n v="340.14"/>
    <n v="361"/>
  </r>
  <r>
    <s v="SALE372"/>
    <x v="297"/>
    <s v="CUST1037"/>
    <s v="PROD94"/>
    <s v="STORE13"/>
    <n v="2"/>
    <n v="209.66"/>
    <n v="0.21"/>
    <x v="0"/>
    <x v="372"/>
    <x v="64"/>
    <n v="27"/>
    <s v="Female"/>
    <s v="Brendastad"/>
    <x v="34"/>
    <s v="USA"/>
    <x v="2"/>
    <s v="Gardner, Humphrey and Contreras"/>
    <x v="3"/>
    <s v="Johnsonville"/>
    <s v="Flagship"/>
    <s v="Vitamin E Body Lotion"/>
    <x v="2"/>
    <s v="Skincare"/>
    <s v="Hoffman-Williams"/>
    <n v="358.47"/>
    <n v="213"/>
  </r>
  <r>
    <s v="SALE373"/>
    <x v="298"/>
    <s v="CUST1161"/>
    <s v="PROD97"/>
    <s v="STORE19"/>
    <n v="2"/>
    <n v="739.95"/>
    <n v="0.1"/>
    <x v="2"/>
    <x v="373"/>
    <x v="260"/>
    <n v="18"/>
    <s v="Female"/>
    <s v="Hessmouth"/>
    <x v="28"/>
    <s v="USA"/>
    <x v="2"/>
    <s v="Mann-Austin"/>
    <x v="3"/>
    <s v="Vasquezborough"/>
    <s v="Online"/>
    <s v="Cricket Bat"/>
    <x v="0"/>
    <s v="Team Sports"/>
    <s v="Khan LLC"/>
    <n v="245.98"/>
    <n v="471"/>
  </r>
  <r>
    <s v="SALE374"/>
    <x v="149"/>
    <s v="CUST1469"/>
    <s v="PROD45"/>
    <s v="STORE15"/>
    <n v="1"/>
    <n v="496.19"/>
    <n v="0.08"/>
    <x v="2"/>
    <x v="374"/>
    <x v="261"/>
    <n v="19"/>
    <s v="Male"/>
    <s v="East Audrey"/>
    <x v="39"/>
    <s v="USA"/>
    <x v="0"/>
    <s v="Shelton PLC"/>
    <x v="0"/>
    <s v="East Jenniferstad"/>
    <s v="Flagship"/>
    <s v="High-Grip Football"/>
    <x v="0"/>
    <s v="Team Sports"/>
    <s v="Bridges, Banks and Cummings"/>
    <n v="318.91000000000003"/>
    <n v="114"/>
  </r>
  <r>
    <s v="SALE375"/>
    <x v="131"/>
    <s v="CUST1044"/>
    <s v="PROD9"/>
    <s v="STORE12"/>
    <n v="1"/>
    <n v="306.36"/>
    <n v="0.01"/>
    <x v="1"/>
    <x v="375"/>
    <x v="196"/>
    <n v="34"/>
    <s v="Male"/>
    <s v="Christianstad"/>
    <x v="22"/>
    <s v="USA"/>
    <x v="3"/>
    <s v="Thomas, Bridges and Harris"/>
    <x v="0"/>
    <s v="Sabrinatown"/>
    <s v="Online"/>
    <s v="Adjustable Dumbbell Set"/>
    <x v="0"/>
    <s v="Fitness"/>
    <s v="Hill PLC"/>
    <n v="495.72"/>
    <n v="323"/>
  </r>
  <r>
    <s v="SALE376"/>
    <x v="273"/>
    <s v="CUST1120"/>
    <s v="PROD73"/>
    <s v="STORE4"/>
    <n v="4"/>
    <n v="693.16"/>
    <n v="0.05"/>
    <x v="1"/>
    <x v="376"/>
    <x v="262"/>
    <n v="44"/>
    <s v="Female"/>
    <s v="lake tylerfort"/>
    <x v="2"/>
    <s v="USA"/>
    <x v="1"/>
    <s v="Alexander Group"/>
    <x v="2"/>
    <s v="Port Sharon"/>
    <s v="Online"/>
    <s v="Shin Guards – Adult"/>
    <x v="0"/>
    <s v="Team Sports"/>
    <s v="French Ltd"/>
    <n v="107.06"/>
    <n v="359"/>
  </r>
  <r>
    <s v="SALE377"/>
    <x v="299"/>
    <s v="CUST1455"/>
    <s v="PROD83"/>
    <s v="STORE10"/>
    <n v="1"/>
    <n v="995.52"/>
    <n v="0.22"/>
    <x v="1"/>
    <x v="377"/>
    <x v="263"/>
    <n v="54"/>
    <s v="Male"/>
    <s v="East Yvette"/>
    <x v="49"/>
    <s v="USA"/>
    <x v="0"/>
    <s v="Hill, Wagner and Ballard"/>
    <x v="3"/>
    <s v="East Davidville"/>
    <s v="Online"/>
    <s v="Hydrating Face Cleanser"/>
    <x v="2"/>
    <s v="Skincare"/>
    <s v="Butler Group"/>
    <n v="305.49"/>
    <n v="159"/>
  </r>
  <r>
    <s v="SALE378"/>
    <x v="300"/>
    <s v="CUST1125"/>
    <s v="PROD7"/>
    <s v="STORE18"/>
    <n v="4"/>
    <n v="241.32"/>
    <n v="0.28999999999999998"/>
    <x v="2"/>
    <x v="378"/>
    <x v="264"/>
    <n v="64"/>
    <s v="Female"/>
    <s v="West Jameston"/>
    <x v="17"/>
    <s v="USA"/>
    <x v="1"/>
    <s v="Guerrero-Schmitt"/>
    <x v="3"/>
    <s v="East Stevechester"/>
    <s v="Flagship"/>
    <s v="LED Table Lamp"/>
    <x v="3"/>
    <s v="Lighting"/>
    <s v="Harrell LLC"/>
    <n v="218.86"/>
    <n v="170"/>
  </r>
  <r>
    <s v="SALE379"/>
    <x v="269"/>
    <s v="CUST1239"/>
    <s v="PROD78"/>
    <s v="STORE1"/>
    <n v="3"/>
    <n v="636.03"/>
    <n v="0.06"/>
    <x v="2"/>
    <x v="379"/>
    <x v="19"/>
    <n v="58"/>
    <s v="Female"/>
    <s v="Zamoraborough"/>
    <x v="8"/>
    <s v="USA"/>
    <x v="1"/>
    <s v="Martinez, Adkins and Johnson"/>
    <x v="0"/>
    <s v="Danielmouth"/>
    <s v="Flagship"/>
    <s v="Essential Oil Diffuser"/>
    <x v="3"/>
    <s v="Decor"/>
    <s v="Hernandez Inc"/>
    <n v="325.26"/>
    <n v="400"/>
  </r>
  <r>
    <s v="SALE380"/>
    <x v="301"/>
    <s v="CUST1096"/>
    <s v="PROD4"/>
    <s v="STORE19"/>
    <n v="4"/>
    <n v="603.30999999999995"/>
    <n v="0.15"/>
    <x v="0"/>
    <x v="380"/>
    <x v="180"/>
    <n v="30"/>
    <s v="Female"/>
    <s v="Timothyburgh"/>
    <x v="38"/>
    <s v="USA"/>
    <x v="1"/>
    <s v="Mann-Austin"/>
    <x v="3"/>
    <s v="Vasquezborough"/>
    <s v="Online"/>
    <s v="Women's Yoga Pants"/>
    <x v="4"/>
    <s v="Bottoms"/>
    <s v="Gonzales-Davis"/>
    <n v="306.45999999999998"/>
    <n v="487"/>
  </r>
  <r>
    <s v="SALE381"/>
    <x v="80"/>
    <s v="CUST1075"/>
    <s v="PROD89"/>
    <s v="STORE10"/>
    <n v="3"/>
    <n v="437.96"/>
    <n v="0.27"/>
    <x v="2"/>
    <x v="381"/>
    <x v="177"/>
    <n v="61"/>
    <s v="Female"/>
    <s v="Lake Barryfurt"/>
    <x v="24"/>
    <s v="USA"/>
    <x v="0"/>
    <s v="Hill, Wagner and Ballard"/>
    <x v="3"/>
    <s v="East Davidville"/>
    <s v="Online"/>
    <s v="Face Foundation Kit"/>
    <x v="2"/>
    <s v="Makeup"/>
    <s v="Taylor-Elliott"/>
    <n v="183.04"/>
    <n v="457"/>
  </r>
  <r>
    <s v="SALE382"/>
    <x v="302"/>
    <s v="CUST1208"/>
    <s v="PROD34"/>
    <s v="STORE4"/>
    <n v="2"/>
    <n v="56.91"/>
    <n v="0.08"/>
    <x v="2"/>
    <x v="382"/>
    <x v="123"/>
    <n v="54"/>
    <s v="Male"/>
    <s v="Kathrynview"/>
    <x v="38"/>
    <s v="USA"/>
    <x v="1"/>
    <s v="Alexander Group"/>
    <x v="2"/>
    <s v="Port Sharon"/>
    <s v="Online"/>
    <s v="Gaming Mechanical Keyboard"/>
    <x v="1"/>
    <s v="Computer"/>
    <s v="Lucero LLC"/>
    <n v="419.28"/>
    <n v="86"/>
  </r>
  <r>
    <s v="SALE383"/>
    <x v="303"/>
    <s v="CUST1334"/>
    <s v="PROD76"/>
    <s v="STORE6"/>
    <n v="1"/>
    <n v="141.79"/>
    <n v="0.1"/>
    <x v="0"/>
    <x v="383"/>
    <x v="158"/>
    <n v="50"/>
    <s v="Female"/>
    <s v="Donaldsontown"/>
    <x v="40"/>
    <s v="USA"/>
    <x v="2"/>
    <s v="Benson-Elliott"/>
    <x v="3"/>
    <s v="Port Josephberg"/>
    <s v="Online"/>
    <s v="Wireless Mouse"/>
    <x v="1"/>
    <s v="Computer"/>
    <s v="Larson Ltd"/>
    <n v="392.89"/>
    <n v="320"/>
  </r>
  <r>
    <s v="SALE384"/>
    <x v="29"/>
    <s v="CUST1483"/>
    <s v="PROD9"/>
    <s v="STORE15"/>
    <n v="4"/>
    <n v="355.14"/>
    <n v="0.16"/>
    <x v="2"/>
    <x v="384"/>
    <x v="0"/>
    <n v="48"/>
    <s v="Male"/>
    <s v="East Rodney"/>
    <x v="8"/>
    <s v="USA"/>
    <x v="0"/>
    <s v="Shelton PLC"/>
    <x v="0"/>
    <s v="East Jenniferstad"/>
    <s v="Flagship"/>
    <s v="Adjustable Dumbbell Set"/>
    <x v="0"/>
    <s v="Fitness"/>
    <s v="Hill PLC"/>
    <n v="495.72"/>
    <n v="323"/>
  </r>
  <r>
    <s v="SALE385"/>
    <x v="96"/>
    <s v="CUST1211"/>
    <s v="PROD38"/>
    <s v="STORE6"/>
    <n v="4"/>
    <n v="960.38"/>
    <n v="0.15"/>
    <x v="2"/>
    <x v="385"/>
    <x v="224"/>
    <n v="20"/>
    <s v="Female"/>
    <s v="Garzafort"/>
    <x v="37"/>
    <s v="USA"/>
    <x v="2"/>
    <s v="Benson-Elliott"/>
    <x v="3"/>
    <s v="Port Josephberg"/>
    <s v="Online"/>
    <s v="Sports Water Hydration Pack"/>
    <x v="0"/>
    <s v="Outdoor"/>
    <s v="Sims-Smith"/>
    <n v="135.61000000000001"/>
    <n v="394"/>
  </r>
  <r>
    <s v="SALE386"/>
    <x v="138"/>
    <s v="CUST1420"/>
    <s v="PROD69"/>
    <s v="STORE16"/>
    <n v="3"/>
    <n v="847.21"/>
    <n v="0.06"/>
    <x v="1"/>
    <x v="386"/>
    <x v="47"/>
    <n v="60"/>
    <s v="Male"/>
    <s v="New Benjamin"/>
    <x v="29"/>
    <s v="USA"/>
    <x v="3"/>
    <s v="Frederick-Wright"/>
    <x v="1"/>
    <s v="New Jimmymouth"/>
    <s v="Flagship"/>
    <s v="Men's Sports Shorts"/>
    <x v="4"/>
    <s v="Bottoms"/>
    <s v="Fitzpatrick Ltd"/>
    <n v="218.22"/>
    <n v="224"/>
  </r>
  <r>
    <s v="SALE387"/>
    <x v="304"/>
    <s v="CUST1066"/>
    <s v="PROD80"/>
    <s v="STORE10"/>
    <n v="4"/>
    <n v="773.81"/>
    <n v="0.08"/>
    <x v="2"/>
    <x v="387"/>
    <x v="148"/>
    <n v="27"/>
    <s v="Female"/>
    <s v="South Aaronside"/>
    <x v="21"/>
    <s v="USA"/>
    <x v="2"/>
    <s v="Hill, Wagner and Ballard"/>
    <x v="3"/>
    <s v="East Davidville"/>
    <s v="Online"/>
    <s v="Wall-Mounted Spice Rack"/>
    <x v="3"/>
    <s v="Kitchen"/>
    <s v="Allison Ltd"/>
    <n v="143.43"/>
    <n v="58"/>
  </r>
  <r>
    <s v="SALE388"/>
    <x v="208"/>
    <s v="CUST1000"/>
    <s v="PROD63"/>
    <s v="STORE16"/>
    <n v="1"/>
    <n v="664.71"/>
    <n v="0.1"/>
    <x v="1"/>
    <x v="388"/>
    <x v="265"/>
    <n v="55"/>
    <s v="Male"/>
    <s v="Donaldton"/>
    <x v="29"/>
    <s v="USA"/>
    <x v="1"/>
    <s v="Frederick-Wright"/>
    <x v="1"/>
    <s v="New Jimmymouth"/>
    <s v="Flagship"/>
    <s v="Organic Sunscreen Lotion"/>
    <x v="2"/>
    <s v="Skincare"/>
    <s v="Anderson-Riley"/>
    <n v="266.86"/>
    <n v="458"/>
  </r>
  <r>
    <s v="SALE389"/>
    <x v="305"/>
    <s v="CUST1347"/>
    <s v="PROD37"/>
    <s v="STORE7"/>
    <n v="4"/>
    <n v="482.06"/>
    <n v="7.0000000000000007E-2"/>
    <x v="1"/>
    <x v="389"/>
    <x v="266"/>
    <n v="39"/>
    <s v="Female"/>
    <s v="Peggystad"/>
    <x v="40"/>
    <s v="USA"/>
    <x v="0"/>
    <s v="Martinez-Mullins"/>
    <x v="2"/>
    <s v="Williamsfurt"/>
    <s v="Online"/>
    <s v="Men's Casual Sneakers"/>
    <x v="4"/>
    <s v="Footwear"/>
    <s v="Hogan-Lee"/>
    <n v="353.47"/>
    <n v="214"/>
  </r>
  <r>
    <s v="SALE390"/>
    <x v="177"/>
    <s v="CUST1089"/>
    <s v="PROD57"/>
    <s v="STORE3"/>
    <n v="4"/>
    <n v="995.55"/>
    <n v="0.19"/>
    <x v="1"/>
    <x v="390"/>
    <x v="267"/>
    <n v="43"/>
    <s v="Male"/>
    <s v="New Gabrielleville"/>
    <x v="18"/>
    <s v="USA"/>
    <x v="1"/>
    <s v="Johnson-Wright"/>
    <x v="0"/>
    <s v="Hoodberg"/>
    <s v="Outlet"/>
    <s v="Foam Roller"/>
    <x v="0"/>
    <s v="Fitness"/>
    <s v="Atkinson, Camacho and Oliver"/>
    <n v="30.62"/>
    <n v="138"/>
  </r>
  <r>
    <s v="SALE391"/>
    <x v="270"/>
    <s v="CUST1141"/>
    <s v="PROD93"/>
    <s v="STORE13"/>
    <n v="2"/>
    <n v="153.84"/>
    <n v="0.27"/>
    <x v="1"/>
    <x v="391"/>
    <x v="205"/>
    <n v="30"/>
    <s v="Male"/>
    <s v="Port Denise"/>
    <x v="24"/>
    <s v="United States of America"/>
    <x v="3"/>
    <s v="Gardner, Humphrey and Contreras"/>
    <x v="3"/>
    <s v="Johnsonville"/>
    <s v="Flagship"/>
    <s v="USB-C Laptop Charger"/>
    <x v="1"/>
    <s v="Computer"/>
    <s v="Martin LLC"/>
    <n v="377.52"/>
    <n v="485"/>
  </r>
  <r>
    <s v="SALE392"/>
    <x v="306"/>
    <s v="CUST1153"/>
    <s v="PROD78"/>
    <s v="STORE6"/>
    <n v="3"/>
    <n v="362.11"/>
    <n v="0.23"/>
    <x v="2"/>
    <x v="392"/>
    <x v="174"/>
    <n v="31"/>
    <s v="Male"/>
    <s v="New Leahfurt"/>
    <x v="16"/>
    <s v="USA"/>
    <x v="3"/>
    <s v="Benson-Elliott"/>
    <x v="3"/>
    <s v="Port Josephberg"/>
    <s v="Online"/>
    <s v="Essential Oil Diffuser"/>
    <x v="3"/>
    <s v="Decor"/>
    <s v="Hernandez Inc"/>
    <n v="325.26"/>
    <n v="400"/>
  </r>
  <r>
    <s v="SALE393"/>
    <x v="307"/>
    <s v="CUST1472"/>
    <s v="PROD43"/>
    <s v="STORE8"/>
    <n v="3"/>
    <n v="112.26"/>
    <n v="0.11"/>
    <x v="0"/>
    <x v="393"/>
    <x v="166"/>
    <n v="42"/>
    <s v="Male"/>
    <s v="Tylermouth"/>
    <x v="43"/>
    <s v="USA"/>
    <x v="2"/>
    <s v="Bean, Jones and Park"/>
    <x v="1"/>
    <s v="Thompsonborough"/>
    <s v="Online"/>
    <s v="USB External Hard Drive"/>
    <x v="1"/>
    <s v="Computer"/>
    <s v="Robinson Inc"/>
    <n v="253.33"/>
    <n v="266"/>
  </r>
  <r>
    <s v="SALE394"/>
    <x v="38"/>
    <s v="CUST1203"/>
    <s v="PROD94"/>
    <s v="STORE19"/>
    <n v="2"/>
    <n v="962.81"/>
    <n v="0.06"/>
    <x v="2"/>
    <x v="394"/>
    <x v="43"/>
    <n v="47"/>
    <s v="Male"/>
    <s v="Johnsonland"/>
    <x v="9"/>
    <s v="USA"/>
    <x v="1"/>
    <s v="Mann-Austin"/>
    <x v="3"/>
    <s v="Vasquezborough"/>
    <s v="Online"/>
    <s v="Vitamin E Body Lotion"/>
    <x v="2"/>
    <s v="Skincare"/>
    <s v="Hoffman-Williams"/>
    <n v="358.47"/>
    <n v="213"/>
  </r>
  <r>
    <s v="SALE395"/>
    <x v="238"/>
    <s v="CUST1213"/>
    <s v="PROD21"/>
    <s v="STORE0"/>
    <n v="4"/>
    <n v="276.23"/>
    <n v="0.12"/>
    <x v="0"/>
    <x v="395"/>
    <x v="26"/>
    <n v="42"/>
    <s v="Female"/>
    <s v="West Markport"/>
    <x v="16"/>
    <s v="USA"/>
    <x v="1"/>
    <s v="Rivera-Warner"/>
    <x v="3"/>
    <s v="Washingtonfurt"/>
    <s v="Flagship"/>
    <s v="Multi-Purpose Storage Box"/>
    <x v="3"/>
    <s v="Storage"/>
    <s v="Gardner-Montes"/>
    <n v="123.46"/>
    <n v="76"/>
  </r>
  <r>
    <s v="SALE396"/>
    <x v="266"/>
    <s v="CUST1015"/>
    <s v="PROD18"/>
    <s v="STORE14"/>
    <n v="3"/>
    <n v="991.37"/>
    <n v="0.1"/>
    <x v="1"/>
    <x v="396"/>
    <x v="268"/>
    <n v="49"/>
    <s v="Female"/>
    <s v="Lawsonhaven"/>
    <x v="7"/>
    <s v="USA"/>
    <x v="1"/>
    <s v="Mcdonald Inc"/>
    <x v="2"/>
    <s v="Christopherland"/>
    <s v="Outlet"/>
    <s v="Women's Denim Jeans"/>
    <x v="4"/>
    <s v="Bottoms"/>
    <s v="Guerra-Hendrix"/>
    <n v="303.74"/>
    <n v="343"/>
  </r>
  <r>
    <s v="SALE397"/>
    <x v="308"/>
    <s v="CUST1168"/>
    <s v="PROD21"/>
    <s v="STORE13"/>
    <n v="3"/>
    <n v="977.47"/>
    <n v="0.05"/>
    <x v="0"/>
    <x v="397"/>
    <x v="63"/>
    <n v="36"/>
    <s v="Female"/>
    <s v="Robertview"/>
    <x v="26"/>
    <s v="USA"/>
    <x v="1"/>
    <s v="Gardner, Humphrey and Contreras"/>
    <x v="3"/>
    <s v="Johnsonville"/>
    <s v="Flagship"/>
    <s v="Multi-Purpose Storage Box"/>
    <x v="3"/>
    <s v="Storage"/>
    <s v="Gardner-Montes"/>
    <n v="123.46"/>
    <n v="76"/>
  </r>
  <r>
    <s v="SALE398"/>
    <x v="309"/>
    <s v="CUST1206"/>
    <s v="PROD94"/>
    <s v="STORE12"/>
    <n v="2"/>
    <n v="308.7"/>
    <n v="0.2"/>
    <x v="1"/>
    <x v="398"/>
    <x v="269"/>
    <n v="26"/>
    <s v="Female"/>
    <s v="Brownshire"/>
    <x v="3"/>
    <s v="USA"/>
    <x v="2"/>
    <s v="Thomas, Bridges and Harris"/>
    <x v="0"/>
    <s v="Sabrinatown"/>
    <s v="Online"/>
    <s v="Vitamin E Body Lotion"/>
    <x v="2"/>
    <s v="Skincare"/>
    <s v="Hoffman-Williams"/>
    <n v="358.47"/>
    <n v="213"/>
  </r>
  <r>
    <s v="SALE399"/>
    <x v="140"/>
    <s v="CUST1037"/>
    <s v="PROD6"/>
    <s v="STORE16"/>
    <n v="2"/>
    <n v="733.87"/>
    <n v="0.1"/>
    <x v="1"/>
    <x v="399"/>
    <x v="64"/>
    <n v="27"/>
    <s v="Female"/>
    <s v="Brendastad"/>
    <x v="34"/>
    <s v="USA"/>
    <x v="2"/>
    <s v="Frederick-Wright"/>
    <x v="1"/>
    <s v="New Jimmymouth"/>
    <s v="Flagship"/>
    <s v="Herbal Face Moisturizer"/>
    <x v="2"/>
    <s v="Skincare"/>
    <s v="Davidson PLC"/>
    <n v="312.8"/>
    <n v="350"/>
  </r>
  <r>
    <s v="SALE400"/>
    <x v="174"/>
    <s v="CUST1095"/>
    <s v="PROD19"/>
    <s v="STORE16"/>
    <n v="2"/>
    <n v="22.47"/>
    <n v="0.22"/>
    <x v="1"/>
    <x v="400"/>
    <x v="50"/>
    <n v="62"/>
    <s v="Female"/>
    <s v="West Bobbyshire"/>
    <x v="14"/>
    <s v="USA"/>
    <x v="1"/>
    <s v="Frederick-Wright"/>
    <x v="1"/>
    <s v="New Jimmymouth"/>
    <s v="Flagship"/>
    <s v="Knee Support Brace"/>
    <x v="0"/>
    <s v="Equipment"/>
    <s v="May-Reese"/>
    <n v="21.34"/>
    <n v="65"/>
  </r>
  <r>
    <s v="SALE401"/>
    <x v="264"/>
    <s v="CUST1348"/>
    <s v="PROD57"/>
    <s v="STORE13"/>
    <n v="4"/>
    <n v="651.36"/>
    <n v="0.13"/>
    <x v="0"/>
    <x v="401"/>
    <x v="14"/>
    <n v="55"/>
    <s v="Male"/>
    <s v="Shannonview"/>
    <x v="2"/>
    <s v="USA"/>
    <x v="2"/>
    <s v="Gardner, Humphrey and Contreras"/>
    <x v="3"/>
    <s v="Johnsonville"/>
    <s v="Flagship"/>
    <s v="Foam Roller"/>
    <x v="0"/>
    <s v="Fitness"/>
    <s v="Atkinson, Camacho and Oliver"/>
    <n v="30.62"/>
    <n v="138"/>
  </r>
  <r>
    <s v="SALE402"/>
    <x v="310"/>
    <s v="CUST1296"/>
    <s v="PROD14"/>
    <s v="STORE10"/>
    <n v="1"/>
    <n v="753.39"/>
    <n v="0.04"/>
    <x v="2"/>
    <x v="402"/>
    <x v="270"/>
    <n v="28"/>
    <s v="Female"/>
    <s v="South David"/>
    <x v="35"/>
    <s v="USA"/>
    <x v="3"/>
    <s v="Hill, Wagner and Ballard"/>
    <x v="3"/>
    <s v="East Davidville"/>
    <s v="Online"/>
    <s v="Decorative Wall Mirror"/>
    <x v="3"/>
    <s v="Decor"/>
    <s v="Luna, Anderson and Bowman"/>
    <n v="48.01"/>
    <n v="439"/>
  </r>
  <r>
    <s v="SALE403"/>
    <x v="311"/>
    <s v="CUST1201"/>
    <s v="PROD71"/>
    <s v="STORE12"/>
    <n v="4"/>
    <n v="849.17"/>
    <n v="0.12"/>
    <x v="2"/>
    <x v="403"/>
    <x v="113"/>
    <n v="25"/>
    <s v="Female"/>
    <s v="New Logan"/>
    <x v="20"/>
    <s v="USA"/>
    <x v="3"/>
    <s v="Thomas, Bridges and Harris"/>
    <x v="0"/>
    <s v="Sabrinatown"/>
    <s v="Online"/>
    <s v="Hair Repair Oil Treatment"/>
    <x v="2"/>
    <s v="Haircare"/>
    <s v="Hopkins Ltd"/>
    <n v="214.32"/>
    <n v="383"/>
  </r>
  <r>
    <s v="SALE404"/>
    <x v="123"/>
    <s v="CUST1379"/>
    <s v="PROD20"/>
    <s v="STORE0"/>
    <n v="4"/>
    <n v="585.45000000000005"/>
    <n v="0.25"/>
    <x v="2"/>
    <x v="404"/>
    <x v="271"/>
    <n v="34"/>
    <s v="Female"/>
    <s v="West Jeffreyburgh"/>
    <x v="9"/>
    <s v="USA"/>
    <x v="0"/>
    <s v="Rivera-Warner"/>
    <x v="3"/>
    <s v="Washingtonfurt"/>
    <s v="Flagship"/>
    <s v="Outdoor Sports Water Bottle"/>
    <x v="0"/>
    <s v="Accessories"/>
    <s v="Soto-Ellis"/>
    <n v="131.51"/>
    <n v="0"/>
  </r>
  <r>
    <s v="SALE405"/>
    <x v="312"/>
    <s v="CUST1476"/>
    <s v="PROD75"/>
    <s v="STORE16"/>
    <n v="1"/>
    <n v="745.15"/>
    <n v="0.25"/>
    <x v="2"/>
    <x v="405"/>
    <x v="22"/>
    <n v="33"/>
    <s v="Female"/>
    <s v="Anthonymouth"/>
    <x v="15"/>
    <s v="USA"/>
    <x v="0"/>
    <s v="Frederick-Wright"/>
    <x v="1"/>
    <s v="New Jimmymouth"/>
    <s v="Flagship"/>
    <s v="Women's Ankle Boots"/>
    <x v="4"/>
    <s v="Footwear"/>
    <s v="Poole PLC"/>
    <n v="158.13999999999999"/>
    <n v="82"/>
  </r>
  <r>
    <s v="SALE406"/>
    <x v="313"/>
    <s v="CUST1050"/>
    <s v="PROD99"/>
    <s v="STORE2"/>
    <n v="1"/>
    <n v="848.69"/>
    <n v="0.04"/>
    <x v="2"/>
    <x v="406"/>
    <x v="272"/>
    <n v="61"/>
    <s v="Female"/>
    <s v="Gregoryview"/>
    <x v="49"/>
    <s v="USA"/>
    <x v="0"/>
    <s v="Black-Horn"/>
    <x v="2"/>
    <s v="North Nancyview"/>
    <s v="Outlet"/>
    <s v="Stainless Steel Cookware Set"/>
    <x v="3"/>
    <s v="Kitchen"/>
    <s v="Campbell Ltd"/>
    <n v="201.41"/>
    <n v="146"/>
  </r>
  <r>
    <s v="SALE407"/>
    <x v="314"/>
    <s v="CUST1413"/>
    <s v="PROD70"/>
    <s v="STORE14"/>
    <n v="2"/>
    <n v="247.67"/>
    <n v="0.1"/>
    <x v="1"/>
    <x v="407"/>
    <x v="273"/>
    <n v="59"/>
    <s v="Female"/>
    <s v="Andrewsfurt"/>
    <x v="12"/>
    <s v="USA"/>
    <x v="3"/>
    <s v="Mcdonald Inc"/>
    <x v="2"/>
    <s v="Christopherland"/>
    <s v="Outlet"/>
    <s v="Kitchen Storage Rack"/>
    <x v="3"/>
    <s v="Storage"/>
    <s v="Duran Group"/>
    <n v="138.05000000000001"/>
    <n v="89"/>
  </r>
  <r>
    <s v="SALE408"/>
    <x v="180"/>
    <s v="CUST1039"/>
    <s v="PROD74"/>
    <s v="STORE3"/>
    <n v="3"/>
    <n v="220.51"/>
    <n v="0.02"/>
    <x v="1"/>
    <x v="408"/>
    <x v="274"/>
    <n v="55"/>
    <s v="Female"/>
    <s v="Darleneton"/>
    <x v="20"/>
    <s v="USA"/>
    <x v="0"/>
    <s v="Johnson-Wright"/>
    <x v="0"/>
    <s v="Hoodberg"/>
    <s v="Outlet"/>
    <s v="Bluetooth Car Audio System"/>
    <x v="1"/>
    <s v="Audio"/>
    <s v="Bruce-Bowen"/>
    <n v="403.71"/>
    <n v="159"/>
  </r>
  <r>
    <s v="SALE409"/>
    <x v="315"/>
    <s v="CUST1327"/>
    <s v="PROD15"/>
    <s v="STORE16"/>
    <n v="4"/>
    <n v="370.63"/>
    <n v="0.08"/>
    <x v="0"/>
    <x v="409"/>
    <x v="77"/>
    <n v="62"/>
    <s v="Female"/>
    <s v="Kellybury"/>
    <x v="14"/>
    <s v="USA"/>
    <x v="3"/>
    <s v="Frederick-Wright"/>
    <x v="1"/>
    <s v="New Jimmymouth"/>
    <s v="Flagship"/>
    <s v="4K Home Projector"/>
    <x v="1"/>
    <s v="Appliances"/>
    <s v="Thomas LLC"/>
    <n v="465.34"/>
    <n v="301"/>
  </r>
  <r>
    <s v="SALE410"/>
    <x v="52"/>
    <s v="CUST1391"/>
    <s v="PROD29"/>
    <s v="STORE19"/>
    <n v="4"/>
    <n v="349.84"/>
    <n v="0.11"/>
    <x v="0"/>
    <x v="410"/>
    <x v="275"/>
    <n v="40"/>
    <s v="Female"/>
    <s v="Dawnstad"/>
    <x v="47"/>
    <s v="USA"/>
    <x v="3"/>
    <s v="Mann-Austin"/>
    <x v="3"/>
    <s v="Vasquezborough"/>
    <s v="Online"/>
    <s v="Fabric Sofa Throw Blanket"/>
    <x v="3"/>
    <s v="Decor"/>
    <s v="Hoffman Group"/>
    <n v="218.48"/>
    <n v="276"/>
  </r>
  <r>
    <s v="SALE411"/>
    <x v="260"/>
    <s v="CUST1043"/>
    <s v="PROD39"/>
    <s v="STORE12"/>
    <n v="1"/>
    <n v="770.87"/>
    <n v="0.1"/>
    <x v="2"/>
    <x v="411"/>
    <x v="276"/>
    <n v="45"/>
    <s v="Male"/>
    <s v="South Michaelfort"/>
    <x v="1"/>
    <s v="USA"/>
    <x v="0"/>
    <s v="Thomas, Bridges and Harris"/>
    <x v="0"/>
    <s v="Sabrinatown"/>
    <s v="Online"/>
    <s v="Portable Power Bank"/>
    <x v="1"/>
    <s v="Mobile"/>
    <s v="Cummings and Sons"/>
    <n v="326.06"/>
    <n v="301"/>
  </r>
  <r>
    <s v="SALE412"/>
    <x v="79"/>
    <s v="CUST1479"/>
    <s v="PROD99"/>
    <s v="STORE17"/>
    <n v="3"/>
    <n v="507.33"/>
    <n v="0.06"/>
    <x v="1"/>
    <x v="412"/>
    <x v="231"/>
    <n v="40"/>
    <s v="Male"/>
    <s v="New Jamesview"/>
    <x v="35"/>
    <s v="USA"/>
    <x v="3"/>
    <s v="Holloway Ltd"/>
    <x v="0"/>
    <s v="Bensonhaven"/>
    <s v="Flagship"/>
    <s v="Stainless Steel Cookware Set"/>
    <x v="3"/>
    <s v="Kitchen"/>
    <s v="Campbell Ltd"/>
    <n v="201.41"/>
    <n v="146"/>
  </r>
  <r>
    <s v="SALE413"/>
    <x v="198"/>
    <s v="CUST1185"/>
    <s v="PROD66"/>
    <s v="STORE9"/>
    <n v="1"/>
    <n v="87.78"/>
    <n v="0.06"/>
    <x v="0"/>
    <x v="413"/>
    <x v="168"/>
    <n v="54"/>
    <s v="Female"/>
    <s v="North Kellyberg"/>
    <x v="19"/>
    <s v="USA"/>
    <x v="1"/>
    <s v="Moore, Padilla and Butler"/>
    <x v="2"/>
    <s v="East Johnstad"/>
    <s v="Flagship"/>
    <s v="Women's Hair Dryer Brush"/>
    <x v="2"/>
    <s v="Haircare"/>
    <s v="Torres, Spencer and Potter"/>
    <n v="340.39"/>
    <n v="177"/>
  </r>
  <r>
    <s v="SALE414"/>
    <x v="193"/>
    <s v="CUST1006"/>
    <s v="PROD93"/>
    <s v="STORE4"/>
    <n v="2"/>
    <n v="772.24"/>
    <n v="0.22"/>
    <x v="0"/>
    <x v="414"/>
    <x v="277"/>
    <n v="29"/>
    <s v="Female"/>
    <s v="Deborahborough"/>
    <x v="34"/>
    <s v="USA"/>
    <x v="1"/>
    <s v="Alexander Group"/>
    <x v="2"/>
    <s v="Port Sharon"/>
    <s v="Online"/>
    <s v="USB-C Laptop Charger"/>
    <x v="1"/>
    <s v="Computer"/>
    <s v="Martin LLC"/>
    <n v="377.52"/>
    <n v="485"/>
  </r>
  <r>
    <s v="SALE415"/>
    <x v="249"/>
    <s v="CUST1047"/>
    <s v="PROD70"/>
    <s v="STORE14"/>
    <n v="1"/>
    <n v="108.27"/>
    <n v="0.1"/>
    <x v="2"/>
    <x v="415"/>
    <x v="233"/>
    <n v="54"/>
    <s v="Female"/>
    <s v="Lake Roberthaven"/>
    <x v="8"/>
    <s v="USA"/>
    <x v="2"/>
    <s v="Mcdonald Inc"/>
    <x v="2"/>
    <s v="Christopherland"/>
    <s v="Outlet"/>
    <s v="Kitchen Storage Rack"/>
    <x v="3"/>
    <s v="Storage"/>
    <s v="Duran Group"/>
    <n v="138.05000000000001"/>
    <n v="89"/>
  </r>
  <r>
    <s v="SALE416"/>
    <x v="56"/>
    <s v="CUST1347"/>
    <s v="PROD38"/>
    <s v="STORE17"/>
    <n v="2"/>
    <n v="839.24"/>
    <n v="0.21"/>
    <x v="1"/>
    <x v="416"/>
    <x v="266"/>
    <n v="39"/>
    <s v="Female"/>
    <s v="Peggystad"/>
    <x v="40"/>
    <s v="USA"/>
    <x v="0"/>
    <s v="Holloway Ltd"/>
    <x v="0"/>
    <s v="Bensonhaven"/>
    <s v="Flagship"/>
    <s v="Sports Water Hydration Pack"/>
    <x v="0"/>
    <s v="Outdoor"/>
    <s v="Sims-Smith"/>
    <n v="135.61000000000001"/>
    <n v="394"/>
  </r>
  <r>
    <s v="SALE417"/>
    <x v="316"/>
    <s v="CUST1383"/>
    <s v="PROD58"/>
    <s v="STORE10"/>
    <n v="2"/>
    <n v="466.27"/>
    <n v="0.11"/>
    <x v="1"/>
    <x v="417"/>
    <x v="278"/>
    <n v="27"/>
    <s v="Female"/>
    <s v="Jennifertown"/>
    <x v="42"/>
    <s v="USA"/>
    <x v="2"/>
    <s v="Hill, Wagner and Ballard"/>
    <x v="3"/>
    <s v="East Davidville"/>
    <s v="Online"/>
    <s v="Womens Cotton Scarf"/>
    <x v="4"/>
    <s v="Accessories"/>
    <s v="Shepherd-Gould"/>
    <n v="113.83"/>
    <n v="485"/>
  </r>
  <r>
    <s v="SALE418"/>
    <x v="72"/>
    <s v="CUST1398"/>
    <s v="PROD62"/>
    <s v="STORE14"/>
    <n v="3"/>
    <n v="969.83"/>
    <n v="0.02"/>
    <x v="0"/>
    <x v="418"/>
    <x v="31"/>
    <n v="54"/>
    <s v="Male"/>
    <s v="Cheyenneborough"/>
    <x v="21"/>
    <s v="USA"/>
    <x v="3"/>
    <s v="Mcdonald Inc"/>
    <x v="2"/>
    <s v="Christopherland"/>
    <s v="Outlet"/>
    <s v="Laptop Cooling Pad"/>
    <x v="1"/>
    <s v="Computer"/>
    <s v="Murray, Gould and Ware"/>
    <n v="86.42"/>
    <n v="222"/>
  </r>
  <r>
    <s v="SALE419"/>
    <x v="317"/>
    <s v="CUST1417"/>
    <s v="PROD91"/>
    <s v="STORE19"/>
    <n v="2"/>
    <n v="782.11"/>
    <n v="0.17"/>
    <x v="1"/>
    <x v="419"/>
    <x v="221"/>
    <n v="64"/>
    <s v="Female"/>
    <s v="Kimburgh"/>
    <x v="29"/>
    <s v="USA"/>
    <x v="3"/>
    <s v="Mann-Austin"/>
    <x v="3"/>
    <s v="Vasquezborough"/>
    <s v="Online"/>
    <s v="Women's High Heels"/>
    <x v="4"/>
    <s v="Footwear"/>
    <s v="Smith-Charles"/>
    <n v="438.25"/>
    <n v="496"/>
  </r>
  <r>
    <s v="SALE420"/>
    <x v="275"/>
    <s v="CUST1451"/>
    <s v="PROD40"/>
    <s v="STORE11"/>
    <n v="2"/>
    <n v="74.63"/>
    <n v="0.01"/>
    <x v="1"/>
    <x v="420"/>
    <x v="230"/>
    <n v="46"/>
    <s v="Male"/>
    <s v="Josephmouth"/>
    <x v="23"/>
    <s v="USA"/>
    <x v="0"/>
    <s v="Aguirre-Keller"/>
    <x v="2"/>
    <s v="Lake Michael"/>
    <s v="Online"/>
    <s v="Noise-Canceling Headphones"/>
    <x v="1"/>
    <s v="Audio"/>
    <s v="Taylor-Hart"/>
    <n v="38.520000000000003"/>
    <n v="378"/>
  </r>
  <r>
    <s v="SALE421"/>
    <x v="318"/>
    <s v="CUST1041"/>
    <s v="PROD85"/>
    <s v="STORE6"/>
    <n v="3"/>
    <n v="522.78"/>
    <n v="0.25"/>
    <x v="1"/>
    <x v="421"/>
    <x v="94"/>
    <n v="21"/>
    <s v="Male"/>
    <s v="Mooneyshire"/>
    <x v="41"/>
    <s v="USA"/>
    <x v="1"/>
    <s v="Benson-Elliott"/>
    <x v="3"/>
    <s v="Port Josephberg"/>
    <s v="Online"/>
    <s v="Women's Beanie Hat"/>
    <x v="4"/>
    <s v="Accessories"/>
    <s v="Richardson-Carrillo"/>
    <n v="119.57"/>
    <n v="210"/>
  </r>
  <r>
    <s v="SALE422"/>
    <x v="319"/>
    <s v="CUST1338"/>
    <s v="PROD13"/>
    <s v="STORE15"/>
    <n v="1"/>
    <n v="206.45"/>
    <n v="0.15"/>
    <x v="1"/>
    <x v="422"/>
    <x v="93"/>
    <n v="46"/>
    <s v="Female"/>
    <s v="Hudsonfort"/>
    <x v="40"/>
    <s v="USA"/>
    <x v="2"/>
    <s v="Shelton PLC"/>
    <x v="0"/>
    <s v="East Jenniferstad"/>
    <s v="Flagship"/>
    <s v="USB-C Fast Charger"/>
    <x v="1"/>
    <s v="Accessories"/>
    <s v="Dawson-Perkins"/>
    <n v="242.23"/>
    <n v="453"/>
  </r>
  <r>
    <s v="SALE423"/>
    <x v="93"/>
    <s v="CUST1145"/>
    <s v="PROD69"/>
    <s v="STORE5"/>
    <n v="1"/>
    <n v="815.53"/>
    <n v="0.3"/>
    <x v="1"/>
    <x v="423"/>
    <x v="279"/>
    <n v="46"/>
    <s v="Male"/>
    <s v="Michaelfort"/>
    <x v="30"/>
    <s v="USA"/>
    <x v="1"/>
    <s v="Gray Ltd"/>
    <x v="0"/>
    <s v="New Michaelchester"/>
    <s v="Outlet"/>
    <s v="Men's Sports Shorts"/>
    <x v="4"/>
    <s v="Bottoms"/>
    <s v="Fitzpatrick Ltd"/>
    <n v="218.22"/>
    <n v="224"/>
  </r>
  <r>
    <s v="SALE424"/>
    <x v="320"/>
    <s v="CUST1037"/>
    <s v="PROD79"/>
    <s v="STORE13"/>
    <n v="1"/>
    <n v="823.61"/>
    <n v="0.28000000000000003"/>
    <x v="2"/>
    <x v="424"/>
    <x v="64"/>
    <n v="27"/>
    <s v="Female"/>
    <s v="Brendastad"/>
    <x v="34"/>
    <s v="USA"/>
    <x v="2"/>
    <s v="Gardner, Humphrey and Contreras"/>
    <x v="3"/>
    <s v="Johnsonville"/>
    <s v="Flagship"/>
    <s v="Decorative Lamp Shade"/>
    <x v="3"/>
    <s v="Lighting"/>
    <s v="Ramirez-Hanson"/>
    <n v="228.53"/>
    <n v="469"/>
  </r>
  <r>
    <s v="SALE425"/>
    <x v="185"/>
    <s v="CUST1478"/>
    <s v="PROD87"/>
    <s v="STORE9"/>
    <n v="2"/>
    <n v="209.96"/>
    <n v="0"/>
    <x v="0"/>
    <x v="425"/>
    <x v="150"/>
    <n v="59"/>
    <s v="Male"/>
    <s v="West Sarah"/>
    <x v="34"/>
    <s v="USA"/>
    <x v="0"/>
    <s v="Moore, Padilla and Butler"/>
    <x v="2"/>
    <s v="East Johnstad"/>
    <s v="Flagship"/>
    <s v="LED Bedside Lamp"/>
    <x v="3"/>
    <s v="Lighting"/>
    <s v="Aguilar, Horton and Lewis"/>
    <n v="371.38"/>
    <n v="220"/>
  </r>
  <r>
    <s v="SALE426"/>
    <x v="55"/>
    <s v="CUST1175"/>
    <s v="PROD0"/>
    <s v="STORE16"/>
    <n v="4"/>
    <n v="897.93"/>
    <n v="0.05"/>
    <x v="2"/>
    <x v="426"/>
    <x v="142"/>
    <n v="56"/>
    <s v="Male"/>
    <s v="East Jessicaborough"/>
    <x v="22"/>
    <s v="USA"/>
    <x v="1"/>
    <s v="Frederick-Wright"/>
    <x v="1"/>
    <s v="New Jimmymouth"/>
    <s v="Flagship"/>
    <s v="Brother Laser Printer"/>
    <x v="1"/>
    <s v="Computer"/>
    <s v="Hunt Inc"/>
    <n v="112.42"/>
    <n v="416"/>
  </r>
  <r>
    <s v="SALE427"/>
    <x v="175"/>
    <s v="CUST1181"/>
    <s v="PROD63"/>
    <s v="STORE0"/>
    <n v="4"/>
    <n v="925.95"/>
    <n v="0.16"/>
    <x v="2"/>
    <x v="427"/>
    <x v="280"/>
    <n v="60"/>
    <s v="Male"/>
    <s v="New Brianchester"/>
    <x v="14"/>
    <s v="USA"/>
    <x v="3"/>
    <s v="Rivera-Warner"/>
    <x v="3"/>
    <s v="Washingtonfurt"/>
    <s v="Flagship"/>
    <s v="Organic Sunscreen Lotion"/>
    <x v="2"/>
    <s v="Skincare"/>
    <s v="Anderson-Riley"/>
    <n v="266.86"/>
    <n v="458"/>
  </r>
  <r>
    <s v="SALE428"/>
    <x v="296"/>
    <s v="CUST1084"/>
    <s v="PROD51"/>
    <s v="STORE6"/>
    <n v="2"/>
    <n v="573.09"/>
    <n v="0.03"/>
    <x v="2"/>
    <x v="428"/>
    <x v="42"/>
    <n v="26"/>
    <s v="Female"/>
    <s v="Garyberg"/>
    <x v="30"/>
    <s v="USA"/>
    <x v="1"/>
    <s v="Benson-Elliott"/>
    <x v="3"/>
    <s v="Port Josephberg"/>
    <s v="Online"/>
    <s v="HDMI Cable – 2m"/>
    <x v="1"/>
    <s v="Accessories"/>
    <s v="Bautista, Green and Hale"/>
    <n v="88.49"/>
    <n v="246"/>
  </r>
  <r>
    <s v="SALE429"/>
    <x v="201"/>
    <s v="CUST1183"/>
    <s v="PROD7"/>
    <s v="STORE4"/>
    <n v="4"/>
    <n v="149.83000000000001"/>
    <n v="0.02"/>
    <x v="0"/>
    <x v="429"/>
    <x v="78"/>
    <n v="18"/>
    <s v="Male"/>
    <s v="Port James"/>
    <x v="14"/>
    <s v="USA"/>
    <x v="1"/>
    <s v="Alexander Group"/>
    <x v="2"/>
    <s v="Port Sharon"/>
    <s v="Online"/>
    <s v="LED Table Lamp"/>
    <x v="3"/>
    <s v="Lighting"/>
    <s v="Harrell LLC"/>
    <n v="218.86"/>
    <n v="170"/>
  </r>
  <r>
    <s v="SALE430"/>
    <x v="181"/>
    <s v="CUST1001"/>
    <s v="PROD51"/>
    <s v="STORE14"/>
    <n v="3"/>
    <n v="287.70999999999998"/>
    <n v="0.03"/>
    <x v="2"/>
    <x v="430"/>
    <x v="281"/>
    <n v="26"/>
    <s v="Female"/>
    <s v="Phillipsmouth"/>
    <x v="16"/>
    <s v="USA"/>
    <x v="1"/>
    <s v="Mcdonald Inc"/>
    <x v="2"/>
    <s v="Christopherland"/>
    <s v="Outlet"/>
    <s v="HDMI Cable – 2m"/>
    <x v="1"/>
    <s v="Accessories"/>
    <s v="Bautista, Green and Hale"/>
    <n v="88.49"/>
    <n v="246"/>
  </r>
  <r>
    <s v="SALE431"/>
    <x v="321"/>
    <s v="CUST1094"/>
    <s v="PROD67"/>
    <s v="STORE6"/>
    <n v="2"/>
    <n v="849.8"/>
    <n v="0.06"/>
    <x v="2"/>
    <x v="431"/>
    <x v="18"/>
    <n v="43"/>
    <s v="Female"/>
    <s v="New Amyport"/>
    <x v="8"/>
    <s v="USA"/>
    <x v="0"/>
    <s v="Benson-Elliott"/>
    <x v="3"/>
    <s v="Port Josephberg"/>
    <s v="Online"/>
    <s v="Smart LED Light Strip"/>
    <x v="1"/>
    <s v="Accessories"/>
    <s v="Flores-Davis"/>
    <n v="349.17"/>
    <n v="476"/>
  </r>
  <r>
    <s v="SALE432"/>
    <x v="176"/>
    <s v="CUST1016"/>
    <s v="PROD41"/>
    <s v="STORE3"/>
    <n v="3"/>
    <n v="482.58"/>
    <n v="0.28000000000000003"/>
    <x v="1"/>
    <x v="432"/>
    <x v="6"/>
    <n v="24"/>
    <s v="Female"/>
    <s v="South Christopher"/>
    <x v="2"/>
    <s v="USA"/>
    <x v="3"/>
    <s v="Johnson-Wright"/>
    <x v="0"/>
    <s v="Hoodberg"/>
    <s v="Outlet"/>
    <s v="Yoga Exercise Mat"/>
    <x v="0"/>
    <s v="Fitness"/>
    <s v="Carroll, Long and Mendoza"/>
    <n v="313.26"/>
    <n v="369"/>
  </r>
  <r>
    <s v="SALE433"/>
    <x v="322"/>
    <s v="CUST1114"/>
    <s v="PROD59"/>
    <s v="STORE2"/>
    <n v="2"/>
    <n v="64.7"/>
    <n v="0"/>
    <x v="0"/>
    <x v="433"/>
    <x v="282"/>
    <n v="30"/>
    <s v="Male"/>
    <s v="East Donna"/>
    <x v="8"/>
    <s v="USA"/>
    <x v="3"/>
    <s v="Black-Horn"/>
    <x v="2"/>
    <s v="North Nancyview"/>
    <s v="Outlet"/>
    <s v="Men's Hair Styling Gel"/>
    <x v="2"/>
    <s v="Haircare"/>
    <s v="Cline-Mccarthy"/>
    <n v="17.309999999999999"/>
    <n v="399"/>
  </r>
  <r>
    <s v="SALE434"/>
    <x v="303"/>
    <s v="CUST1148"/>
    <s v="PROD5"/>
    <s v="STORE5"/>
    <n v="3"/>
    <n v="589.83000000000004"/>
    <n v="0.26"/>
    <x v="0"/>
    <x v="434"/>
    <x v="28"/>
    <n v="42"/>
    <s v="Female"/>
    <s v="New Brian"/>
    <x v="18"/>
    <s v="USA"/>
    <x v="3"/>
    <s v="Gray Ltd"/>
    <x v="0"/>
    <s v="New Michaelchester"/>
    <s v="Outlet"/>
    <s v="Men's Leather Belt"/>
    <x v="4"/>
    <s v="Accessories"/>
    <s v="Baldwin, Garza and Gonzalez"/>
    <n v="261"/>
    <n v="59"/>
  </r>
  <r>
    <s v="SALE435"/>
    <x v="69"/>
    <s v="CUST1288"/>
    <s v="PROD3"/>
    <s v="STORE9"/>
    <n v="4"/>
    <n v="758.49"/>
    <n v="0.16"/>
    <x v="2"/>
    <x v="435"/>
    <x v="283"/>
    <n v="58"/>
    <s v="Male"/>
    <s v="North Joseside"/>
    <x v="40"/>
    <s v="USA"/>
    <x v="0"/>
    <s v="Moore, Padilla and Butler"/>
    <x v="2"/>
    <s v="East Johnstad"/>
    <s v="Flagship"/>
    <s v="Men's Running Jacket"/>
    <x v="4"/>
    <s v="Outerwear"/>
    <s v="Pineda Ltd"/>
    <n v="364.67"/>
    <n v="452"/>
  </r>
  <r>
    <s v="SALE436"/>
    <x v="224"/>
    <s v="CUST1053"/>
    <s v="PROD37"/>
    <s v="STORE12"/>
    <n v="4"/>
    <n v="747.56"/>
    <n v="0.09"/>
    <x v="2"/>
    <x v="436"/>
    <x v="284"/>
    <n v="37"/>
    <s v="Female"/>
    <s v="East Andrea"/>
    <x v="20"/>
    <s v="USA"/>
    <x v="0"/>
    <s v="Thomas, Bridges and Harris"/>
    <x v="0"/>
    <s v="Sabrinatown"/>
    <s v="Online"/>
    <s v="Men's Casual Sneakers"/>
    <x v="4"/>
    <s v="Footwear"/>
    <s v="Hogan-Lee"/>
    <n v="353.47"/>
    <n v="214"/>
  </r>
  <r>
    <s v="SALE437"/>
    <x v="249"/>
    <s v="CUST1253"/>
    <s v="PROD40"/>
    <s v="STORE17"/>
    <n v="3"/>
    <n v="551.22"/>
    <n v="0.12"/>
    <x v="1"/>
    <x v="437"/>
    <x v="72"/>
    <n v="32"/>
    <s v="Male"/>
    <s v="New Maria"/>
    <x v="18"/>
    <s v="USA"/>
    <x v="3"/>
    <s v="Holloway Ltd"/>
    <x v="0"/>
    <s v="Bensonhaven"/>
    <s v="Flagship"/>
    <s v="Noise-Canceling Headphones"/>
    <x v="1"/>
    <s v="Audio"/>
    <s v="Taylor-Hart"/>
    <n v="38.520000000000003"/>
    <n v="378"/>
  </r>
  <r>
    <s v="SALE438"/>
    <x v="323"/>
    <s v="CUST1159"/>
    <s v="PROD69"/>
    <s v="STORE14"/>
    <n v="2"/>
    <n v="527.05999999999995"/>
    <n v="0.17"/>
    <x v="1"/>
    <x v="438"/>
    <x v="285"/>
    <n v="46"/>
    <s v="Female"/>
    <s v="Floydton"/>
    <x v="19"/>
    <s v="USA"/>
    <x v="0"/>
    <s v="Mcdonald Inc"/>
    <x v="2"/>
    <s v="Christopherland"/>
    <s v="Outlet"/>
    <s v="Men's Sports Shorts"/>
    <x v="4"/>
    <s v="Bottoms"/>
    <s v="Fitzpatrick Ltd"/>
    <n v="218.22"/>
    <n v="224"/>
  </r>
  <r>
    <s v="SALE439"/>
    <x v="161"/>
    <s v="CUST1098"/>
    <s v="PROD62"/>
    <s v="STORE5"/>
    <n v="4"/>
    <n v="875.41"/>
    <n v="0.27"/>
    <x v="0"/>
    <x v="439"/>
    <x v="286"/>
    <n v="24"/>
    <s v="Male"/>
    <s v="Lake Kaylahaven"/>
    <x v="41"/>
    <s v="USA"/>
    <x v="0"/>
    <s v="Gray Ltd"/>
    <x v="0"/>
    <s v="New Michaelchester"/>
    <s v="Outlet"/>
    <s v="Laptop Cooling Pad"/>
    <x v="1"/>
    <s v="Computer"/>
    <s v="Murray, Gould and Ware"/>
    <n v="86.42"/>
    <n v="222"/>
  </r>
  <r>
    <s v="SALE440"/>
    <x v="324"/>
    <s v="CUST1007"/>
    <s v="PROD85"/>
    <s v="STORE0"/>
    <n v="2"/>
    <n v="226.43"/>
    <n v="0.03"/>
    <x v="0"/>
    <x v="440"/>
    <x v="68"/>
    <n v="29"/>
    <s v="Female"/>
    <s v="West Pamelafurt"/>
    <x v="35"/>
    <s v="USA"/>
    <x v="3"/>
    <s v="Rivera-Warner"/>
    <x v="3"/>
    <s v="Washingtonfurt"/>
    <s v="Flagship"/>
    <s v="Women's Beanie Hat"/>
    <x v="4"/>
    <s v="Accessories"/>
    <s v="Richardson-Carrillo"/>
    <n v="119.57"/>
    <n v="210"/>
  </r>
  <r>
    <s v="SALE441"/>
    <x v="0"/>
    <s v="CUST1035"/>
    <s v="PROD79"/>
    <s v="STORE5"/>
    <n v="2"/>
    <n v="285.39"/>
    <n v="0.1"/>
    <x v="0"/>
    <x v="441"/>
    <x v="66"/>
    <n v="52"/>
    <s v="Male"/>
    <s v="Robertberg"/>
    <x v="16"/>
    <s v="USA"/>
    <x v="2"/>
    <s v="Gray Ltd"/>
    <x v="0"/>
    <s v="New Michaelchester"/>
    <s v="Outlet"/>
    <s v="Decorative Lamp Shade"/>
    <x v="3"/>
    <s v="Lighting"/>
    <s v="Ramirez-Hanson"/>
    <n v="228.53"/>
    <n v="469"/>
  </r>
  <r>
    <s v="SALE442"/>
    <x v="308"/>
    <s v="CUST1334"/>
    <s v="PROD11"/>
    <s v="STORE15"/>
    <n v="2"/>
    <n v="298.01"/>
    <n v="0.05"/>
    <x v="0"/>
    <x v="442"/>
    <x v="158"/>
    <n v="50"/>
    <s v="Female"/>
    <s v="Donaldsontown"/>
    <x v="40"/>
    <s v="USA"/>
    <x v="2"/>
    <s v="Shelton PLC"/>
    <x v="0"/>
    <s v="East Jenniferstad"/>
    <s v="Flagship"/>
    <s v="HD Smart TV Stick"/>
    <x v="1"/>
    <s v="Accessories"/>
    <s v="Gibson, Hobbs and Weaver"/>
    <n v="449.4"/>
    <n v="0"/>
  </r>
  <r>
    <s v="SALE443"/>
    <x v="71"/>
    <s v="CUST1159"/>
    <s v="PROD40"/>
    <s v="STORE4"/>
    <n v="4"/>
    <n v="753.49"/>
    <n v="0.26"/>
    <x v="2"/>
    <x v="443"/>
    <x v="285"/>
    <n v="46"/>
    <s v="Female"/>
    <s v="Floydton"/>
    <x v="19"/>
    <s v="USA"/>
    <x v="0"/>
    <s v="Alexander Group"/>
    <x v="2"/>
    <s v="Port Sharon"/>
    <s v="Online"/>
    <s v="Noise-Canceling Headphones"/>
    <x v="1"/>
    <s v="Audio"/>
    <s v="Taylor-Hart"/>
    <n v="38.520000000000003"/>
    <n v="378"/>
  </r>
  <r>
    <s v="SALE444"/>
    <x v="325"/>
    <s v="CUST1488"/>
    <s v="PROD78"/>
    <s v="STORE12"/>
    <n v="2"/>
    <n v="130.38999999999999"/>
    <n v="0.17"/>
    <x v="1"/>
    <x v="444"/>
    <x v="287"/>
    <n v="23"/>
    <s v="Female"/>
    <s v="South Davidport"/>
    <x v="24"/>
    <s v="USA"/>
    <x v="1"/>
    <s v="Thomas, Bridges and Harris"/>
    <x v="0"/>
    <s v="Sabrinatown"/>
    <s v="Online"/>
    <s v="Essential Oil Diffuser"/>
    <x v="3"/>
    <s v="Decor"/>
    <s v="Hernandez Inc"/>
    <n v="325.26"/>
    <n v="400"/>
  </r>
  <r>
    <s v="SALE445"/>
    <x v="326"/>
    <s v="CUST1345"/>
    <s v="PROD22"/>
    <s v="STORE9"/>
    <n v="4"/>
    <n v="164.02"/>
    <n v="0.01"/>
    <x v="1"/>
    <x v="445"/>
    <x v="288"/>
    <n v="33"/>
    <s v="Male"/>
    <s v="North Jonathan"/>
    <x v="15"/>
    <s v="USA"/>
    <x v="3"/>
    <s v="Moore, Padilla and Butler"/>
    <x v="2"/>
    <s v="East Johnstad"/>
    <s v="Flagship"/>
    <s v="Carbon Fiber Tennis Racket"/>
    <x v="0"/>
    <s v="Equipment"/>
    <s v="Flores, Pineda and Rodriguez"/>
    <n v="484.62"/>
    <n v="432"/>
  </r>
  <r>
    <s v="SALE446"/>
    <x v="327"/>
    <s v="CUST1164"/>
    <s v="PROD29"/>
    <s v="STORE4"/>
    <n v="2"/>
    <n v="527.51"/>
    <n v="0.18"/>
    <x v="1"/>
    <x v="446"/>
    <x v="111"/>
    <n v="39"/>
    <s v="Female"/>
    <s v="Dominiquefort"/>
    <x v="36"/>
    <s v="USA"/>
    <x v="2"/>
    <s v="Alexander Group"/>
    <x v="2"/>
    <s v="Port Sharon"/>
    <s v="Online"/>
    <s v="Fabric Sofa Throw Blanket"/>
    <x v="3"/>
    <s v="Decor"/>
    <s v="Hoffman Group"/>
    <n v="218.48"/>
    <n v="276"/>
  </r>
  <r>
    <s v="SALE447"/>
    <x v="328"/>
    <s v="CUST1253"/>
    <s v="PROD57"/>
    <s v="STORE13"/>
    <n v="3"/>
    <n v="628.17999999999995"/>
    <n v="0.26"/>
    <x v="0"/>
    <x v="447"/>
    <x v="72"/>
    <n v="32"/>
    <s v="Male"/>
    <s v="New Maria"/>
    <x v="18"/>
    <s v="USA"/>
    <x v="3"/>
    <s v="Gardner, Humphrey and Contreras"/>
    <x v="3"/>
    <s v="Johnsonville"/>
    <s v="Flagship"/>
    <s v="Foam Roller"/>
    <x v="0"/>
    <s v="Fitness"/>
    <s v="Atkinson, Camacho and Oliver"/>
    <n v="30.62"/>
    <n v="138"/>
  </r>
  <r>
    <s v="SALE448"/>
    <x v="329"/>
    <s v="CUST1269"/>
    <s v="PROD56"/>
    <s v="STORE3"/>
    <n v="1"/>
    <n v="862.31"/>
    <n v="0.06"/>
    <x v="0"/>
    <x v="448"/>
    <x v="59"/>
    <n v="45"/>
    <s v="Female"/>
    <s v="Emilytown"/>
    <x v="24"/>
    <s v="USA"/>
    <x v="2"/>
    <s v="Johnson-Wright"/>
    <x v="0"/>
    <s v="Hoodberg"/>
    <s v="Outlet"/>
    <s v="Premium Blanket Throw"/>
    <x v="3"/>
    <s v="Decor"/>
    <s v="Hernandez, Kennedy and Porter"/>
    <n v="461.47"/>
    <n v="190"/>
  </r>
  <r>
    <s v="SALE449"/>
    <x v="330"/>
    <s v="CUST1071"/>
    <s v="PROD83"/>
    <s v="STORE14"/>
    <n v="2"/>
    <n v="541.39"/>
    <n v="0.03"/>
    <x v="2"/>
    <x v="449"/>
    <x v="289"/>
    <n v="61"/>
    <s v="Female"/>
    <s v="South Shaun"/>
    <x v="23"/>
    <s v="USA"/>
    <x v="0"/>
    <s v="Mcdonald Inc"/>
    <x v="2"/>
    <s v="Christopherland"/>
    <s v="Outlet"/>
    <s v="Hydrating Face Cleanser"/>
    <x v="2"/>
    <s v="Skincare"/>
    <s v="Butler Group"/>
    <n v="305.49"/>
    <n v="159"/>
  </r>
  <r>
    <s v="SALE450"/>
    <x v="323"/>
    <s v="CUST1477"/>
    <s v="PROD76"/>
    <s v="STORE16"/>
    <n v="3"/>
    <n v="761.8"/>
    <n v="0.06"/>
    <x v="2"/>
    <x v="450"/>
    <x v="290"/>
    <n v="41"/>
    <s v="Female"/>
    <s v="West Kelseyberg"/>
    <x v="32"/>
    <s v="USA"/>
    <x v="1"/>
    <s v="Frederick-Wright"/>
    <x v="1"/>
    <s v="New Jimmymouth"/>
    <s v="Flagship"/>
    <s v="Wireless Mouse"/>
    <x v="1"/>
    <s v="Computer"/>
    <s v="Larson Ltd"/>
    <n v="392.89"/>
    <n v="320"/>
  </r>
  <r>
    <s v="SALE451"/>
    <x v="151"/>
    <s v="CUST1422"/>
    <s v="PROD49"/>
    <s v="STORE2"/>
    <n v="4"/>
    <n v="829.36"/>
    <n v="0.11"/>
    <x v="1"/>
    <x v="451"/>
    <x v="291"/>
    <n v="42"/>
    <s v="Female"/>
    <s v="Aliciahaven"/>
    <x v="32"/>
    <s v="USA"/>
    <x v="1"/>
    <s v="Black-Horn"/>
    <x v="2"/>
    <s v="North Nancyview"/>
    <s v="Outlet"/>
    <s v="Men's Roll-On Perfume"/>
    <x v="2"/>
    <s v="Fragrance"/>
    <s v="Sullivan and Sons"/>
    <n v="43.29"/>
    <n v="267"/>
  </r>
  <r>
    <s v="SALE452"/>
    <x v="325"/>
    <s v="CUST1404"/>
    <s v="PROD23"/>
    <s v="STORE16"/>
    <n v="2"/>
    <n v="425.06"/>
    <n v="0.09"/>
    <x v="1"/>
    <x v="452"/>
    <x v="53"/>
    <n v="22"/>
    <s v="Female"/>
    <s v="South Angela"/>
    <x v="13"/>
    <s v="USA"/>
    <x v="2"/>
    <s v="Frederick-Wright"/>
    <x v="1"/>
    <s v="New Jimmymouth"/>
    <s v="Flagship"/>
    <s v="Men's Formal Shirt"/>
    <x v="4"/>
    <s v="Tops"/>
    <s v="Moon, Mora and Santos"/>
    <n v="283"/>
    <n v="360"/>
  </r>
  <r>
    <s v="SALE453"/>
    <x v="331"/>
    <s v="CUST1127"/>
    <s v="PROD55"/>
    <s v="STORE0"/>
    <n v="2"/>
    <n v="911.14"/>
    <n v="0.1"/>
    <x v="0"/>
    <x v="453"/>
    <x v="292"/>
    <n v="39"/>
    <s v="Male"/>
    <s v="South Nathan"/>
    <x v="1"/>
    <s v="USA"/>
    <x v="1"/>
    <s v="Rivera-Warner"/>
    <x v="3"/>
    <s v="Washingtonfurt"/>
    <s v="Flagship"/>
    <s v="Ceramic Plant Pot"/>
    <x v="3"/>
    <s v="Decor"/>
    <s v="Hatfield, Baird and Torres"/>
    <n v="81.75"/>
    <n v="0"/>
  </r>
  <r>
    <s v="SALE454"/>
    <x v="332"/>
    <s v="CUST1084"/>
    <s v="PROD68"/>
    <s v="STORE8"/>
    <n v="3"/>
    <n v="811.96"/>
    <n v="0.28999999999999998"/>
    <x v="0"/>
    <x v="454"/>
    <x v="42"/>
    <n v="26"/>
    <s v="Female"/>
    <s v="Garyberg"/>
    <x v="30"/>
    <s v="USA"/>
    <x v="1"/>
    <s v="Bean, Jones and Park"/>
    <x v="1"/>
    <s v="Thompsonborough"/>
    <s v="Online"/>
    <s v="Wooden Nightstand"/>
    <x v="3"/>
    <s v="Furniture"/>
    <s v="Wolfe, Ross and Hester"/>
    <n v="243.7"/>
    <n v="130"/>
  </r>
  <r>
    <s v="SALE455"/>
    <x v="264"/>
    <s v="CUST1273"/>
    <s v="PROD31"/>
    <s v="STORE10"/>
    <n v="2"/>
    <n v="780.05"/>
    <n v="0.12"/>
    <x v="2"/>
    <x v="455"/>
    <x v="65"/>
    <n v="23"/>
    <s v="Male"/>
    <s v="North Roy"/>
    <x v="25"/>
    <s v="USA"/>
    <x v="3"/>
    <s v="Hill, Wagner and Ballard"/>
    <x v="3"/>
    <s v="East Davidville"/>
    <s v="Online"/>
    <s v="Basketball"/>
    <x v="0"/>
    <s v="Team Sports"/>
    <s v="Nolan-Snow"/>
    <n v="204.39"/>
    <n v="281"/>
  </r>
  <r>
    <s v="SALE456"/>
    <x v="333"/>
    <s v="CUST1215"/>
    <s v="PROD32"/>
    <s v="STORE9"/>
    <n v="4"/>
    <n v="315.95"/>
    <n v="0.19"/>
    <x v="2"/>
    <x v="456"/>
    <x v="293"/>
    <n v="50"/>
    <s v="Female"/>
    <s v="East Josephside"/>
    <x v="47"/>
    <s v="USA"/>
    <x v="0"/>
    <s v="Moore, Padilla and Butler"/>
    <x v="2"/>
    <s v="East Johnstad"/>
    <s v="Flagship"/>
    <s v="Vitamin C Face Serum"/>
    <x v="2"/>
    <s v="Skincare"/>
    <s v="Griffin Ltd"/>
    <n v="283.83"/>
    <n v="244"/>
  </r>
  <r>
    <s v="SALE457"/>
    <x v="254"/>
    <s v="CUST1229"/>
    <s v="PROD52"/>
    <s v="STORE9"/>
    <n v="2"/>
    <n v="810.17"/>
    <n v="0.27"/>
    <x v="0"/>
    <x v="457"/>
    <x v="294"/>
    <n v="32"/>
    <s v="Female"/>
    <s v="Port Lisashire"/>
    <x v="33"/>
    <s v="USA"/>
    <x v="3"/>
    <s v="Moore, Padilla and Butler"/>
    <x v="2"/>
    <s v="East Johnstad"/>
    <s v="Flagship"/>
    <s v="Rugby Ball"/>
    <x v="0"/>
    <s v="Team Sports"/>
    <s v="Harris Inc"/>
    <n v="212.26"/>
    <n v="82"/>
  </r>
  <r>
    <s v="SALE458"/>
    <x v="257"/>
    <s v="CUST1205"/>
    <s v="PROD84"/>
    <s v="STORE4"/>
    <n v="3"/>
    <n v="505.01"/>
    <n v="0.02"/>
    <x v="1"/>
    <x v="458"/>
    <x v="295"/>
    <n v="44"/>
    <s v="Female"/>
    <s v="Lake Danielleton"/>
    <x v="19"/>
    <s v="USA"/>
    <x v="0"/>
    <s v="Alexander Group"/>
    <x v="2"/>
    <s v="Port Sharon"/>
    <s v="Online"/>
    <s v="Wooden Bookshelf"/>
    <x v="3"/>
    <s v="Furniture"/>
    <s v="Collins-Stephenson"/>
    <n v="388.46"/>
    <n v="208"/>
  </r>
  <r>
    <s v="SALE459"/>
    <x v="334"/>
    <s v="CUST1467"/>
    <s v="PROD72"/>
    <s v="STORE17"/>
    <n v="2"/>
    <n v="736.75"/>
    <n v="0.18"/>
    <x v="0"/>
    <x v="459"/>
    <x v="1"/>
    <n v="63"/>
    <s v="Female"/>
    <s v="Oneillfurt"/>
    <x v="1"/>
    <s v="USA"/>
    <x v="0"/>
    <s v="Holloway Ltd"/>
    <x v="0"/>
    <s v="Bensonhaven"/>
    <s v="Flagship"/>
    <s v="Professional Jump Rope"/>
    <x v="0"/>
    <s v="Fitness"/>
    <s v="Davis PLC"/>
    <n v="477.61"/>
    <n v="300"/>
  </r>
  <r>
    <s v="SALE460"/>
    <x v="331"/>
    <s v="CUST1027"/>
    <s v="PROD77"/>
    <s v="STORE9"/>
    <n v="4"/>
    <n v="700.31"/>
    <n v="0.2"/>
    <x v="1"/>
    <x v="460"/>
    <x v="249"/>
    <n v="31"/>
    <s v="Male"/>
    <s v="Mollyshire"/>
    <x v="39"/>
    <s v="USA"/>
    <x v="3"/>
    <s v="Moore, Padilla and Butler"/>
    <x v="2"/>
    <s v="East Johnstad"/>
    <s v="Flagship"/>
    <s v="WiFi Mesh Router"/>
    <x v="1"/>
    <s v="Appliances"/>
    <s v="White, Reeves and Woods"/>
    <n v="480.9"/>
    <n v="104"/>
  </r>
  <r>
    <s v="SALE461"/>
    <x v="66"/>
    <s v="CUST1129"/>
    <s v="PROD91"/>
    <s v="STORE11"/>
    <n v="4"/>
    <n v="202.46"/>
    <n v="0.24"/>
    <x v="0"/>
    <x v="461"/>
    <x v="296"/>
    <n v="43"/>
    <s v="Female"/>
    <s v="Matthewbury"/>
    <x v="34"/>
    <s v="USA"/>
    <x v="2"/>
    <s v="Aguirre-Keller"/>
    <x v="2"/>
    <s v="Lake Michael"/>
    <s v="Online"/>
    <s v="Women's High Heels"/>
    <x v="4"/>
    <s v="Footwear"/>
    <s v="Smith-Charles"/>
    <n v="438.25"/>
    <n v="496"/>
  </r>
  <r>
    <s v="SALE462"/>
    <x v="335"/>
    <s v="CUST1265"/>
    <s v="PROD87"/>
    <s v="STORE1"/>
    <n v="2"/>
    <n v="291.83999999999997"/>
    <n v="0.25"/>
    <x v="1"/>
    <x v="462"/>
    <x v="297"/>
    <n v="38"/>
    <s v="Male"/>
    <s v="West Jamieport"/>
    <x v="3"/>
    <s v="USA"/>
    <x v="2"/>
    <s v="Martinez, Adkins and Johnson"/>
    <x v="0"/>
    <s v="Danielmouth"/>
    <s v="Flagship"/>
    <s v="LED Bedside Lamp"/>
    <x v="3"/>
    <s v="Lighting"/>
    <s v="Aguilar, Horton and Lewis"/>
    <n v="371.38"/>
    <n v="220"/>
  </r>
  <r>
    <s v="SALE463"/>
    <x v="336"/>
    <s v="CUST1163"/>
    <s v="PROD97"/>
    <s v="STORE5"/>
    <n v="2"/>
    <n v="261.48"/>
    <n v="0.17"/>
    <x v="0"/>
    <x v="463"/>
    <x v="298"/>
    <n v="21"/>
    <s v="Male"/>
    <s v="North Matthew"/>
    <x v="49"/>
    <s v="USA"/>
    <x v="3"/>
    <s v="Gray Ltd"/>
    <x v="0"/>
    <s v="New Michaelchester"/>
    <s v="Outlet"/>
    <s v="Cricket Bat"/>
    <x v="0"/>
    <s v="Team Sports"/>
    <s v="Khan LLC"/>
    <n v="245.98"/>
    <n v="471"/>
  </r>
  <r>
    <s v="SALE464"/>
    <x v="337"/>
    <s v="CUST1300"/>
    <s v="PROD36"/>
    <s v="STORE14"/>
    <n v="1"/>
    <n v="850.83"/>
    <n v="0.28000000000000003"/>
    <x v="1"/>
    <x v="464"/>
    <x v="299"/>
    <n v="29"/>
    <s v="Male"/>
    <s v="Lake Melissashire"/>
    <x v="47"/>
    <s v="USA"/>
    <x v="2"/>
    <s v="Mcdonald Inc"/>
    <x v="2"/>
    <s v="Christopherland"/>
    <s v="Outlet"/>
    <s v="Women's Summer Dress"/>
    <x v="4"/>
    <s v="Tops"/>
    <s v="Smith-Mills"/>
    <n v="223.43"/>
    <n v="154"/>
  </r>
  <r>
    <s v="SALE465"/>
    <x v="294"/>
    <s v="CUST1405"/>
    <s v="PROD46"/>
    <s v="STORE9"/>
    <n v="1"/>
    <n v="83.83"/>
    <n v="0.05"/>
    <x v="0"/>
    <x v="465"/>
    <x v="130"/>
    <n v="18"/>
    <s v="Female"/>
    <s v="Garciaview"/>
    <x v="38"/>
    <s v="USA"/>
    <x v="0"/>
    <s v="Moore, Padilla and Butler"/>
    <x v="2"/>
    <s v="East Johnstad"/>
    <s v="Flagship"/>
    <s v="Men's Winter Jacket"/>
    <x v="4"/>
    <s v="Outerwear"/>
    <s v="Kelly, Smith and Perez"/>
    <n v="167.34"/>
    <n v="296"/>
  </r>
  <r>
    <s v="SALE466"/>
    <x v="219"/>
    <s v="CUST1006"/>
    <s v="PROD88"/>
    <s v="STORE16"/>
    <n v="3"/>
    <n v="649.95000000000005"/>
    <n v="0.28000000000000003"/>
    <x v="2"/>
    <x v="466"/>
    <x v="277"/>
    <n v="29"/>
    <s v="Female"/>
    <s v="Deborahborough"/>
    <x v="34"/>
    <s v="USA"/>
    <x v="1"/>
    <s v="Frederick-Wright"/>
    <x v="1"/>
    <s v="New Jimmymouth"/>
    <s v="Flagship"/>
    <s v="Sports Wrist Sweatbands"/>
    <x v="0"/>
    <s v="Accessories"/>
    <s v="Olsen-Daniels"/>
    <n v="131.24"/>
    <n v="232"/>
  </r>
  <r>
    <s v="SALE467"/>
    <x v="338"/>
    <s v="CUST1366"/>
    <s v="PROD73"/>
    <s v="STORE6"/>
    <n v="4"/>
    <n v="934.96"/>
    <n v="0.18"/>
    <x v="1"/>
    <x v="467"/>
    <x v="300"/>
    <n v="40"/>
    <s v="Female"/>
    <s v="North Theresa"/>
    <x v="4"/>
    <s v="USA"/>
    <x v="1"/>
    <s v="Benson-Elliott"/>
    <x v="3"/>
    <s v="Port Josephberg"/>
    <s v="Online"/>
    <s v="Shin Guards – Adult"/>
    <x v="0"/>
    <s v="Team Sports"/>
    <s v="French Ltd"/>
    <n v="107.06"/>
    <n v="359"/>
  </r>
  <r>
    <s v="SALE468"/>
    <x v="335"/>
    <s v="CUST1206"/>
    <s v="PROD17"/>
    <s v="STORE14"/>
    <n v="1"/>
    <n v="880.89"/>
    <n v="0.13"/>
    <x v="2"/>
    <x v="468"/>
    <x v="269"/>
    <n v="26"/>
    <s v="Female"/>
    <s v="Brownshire"/>
    <x v="3"/>
    <s v="USA"/>
    <x v="2"/>
    <s v="Mcdonald Inc"/>
    <x v="2"/>
    <s v="Christopherland"/>
    <s v="Outlet"/>
    <s v="Soccer Training Cone Set"/>
    <x v="0"/>
    <s v="Accessories"/>
    <s v="Ford, Murphy and Wilson"/>
    <n v="144.53"/>
    <n v="367"/>
  </r>
  <r>
    <s v="SALE469"/>
    <x v="339"/>
    <s v="CUST1477"/>
    <s v="PROD98"/>
    <s v="STORE8"/>
    <n v="4"/>
    <n v="610.6"/>
    <n v="0.1"/>
    <x v="1"/>
    <x v="469"/>
    <x v="290"/>
    <n v="41"/>
    <s v="Female"/>
    <s v="West Kelseyberg"/>
    <x v="32"/>
    <s v="USA"/>
    <x v="1"/>
    <s v="Bean, Jones and Park"/>
    <x v="1"/>
    <s v="Thompsonborough"/>
    <s v="Online"/>
    <s v="Portable Bluetooth Speaker"/>
    <x v="1"/>
    <s v="Audio"/>
    <s v="Flores-King"/>
    <n v="431.67"/>
    <n v="73"/>
  </r>
  <r>
    <s v="SALE470"/>
    <x v="340"/>
    <s v="CUST1075"/>
    <s v="PROD28"/>
    <s v="STORE18"/>
    <n v="1"/>
    <n v="514.19000000000005"/>
    <n v="0.2"/>
    <x v="0"/>
    <x v="470"/>
    <x v="177"/>
    <n v="61"/>
    <s v="Female"/>
    <s v="Lake Barryfurt"/>
    <x v="24"/>
    <s v="USA"/>
    <x v="0"/>
    <s v="Guerrero-Schmitt"/>
    <x v="3"/>
    <s v="East Stevechester"/>
    <s v="Flagship"/>
    <s v="Sports Stopwatch Timer"/>
    <x v="0"/>
    <s v="Accessories"/>
    <s v="Burns-Hansen"/>
    <n v="38.76"/>
    <n v="137"/>
  </r>
  <r>
    <s v="SALE471"/>
    <x v="298"/>
    <s v="CUST1399"/>
    <s v="PROD37"/>
    <s v="STORE13"/>
    <n v="1"/>
    <n v="546.20000000000005"/>
    <n v="0.22"/>
    <x v="1"/>
    <x v="471"/>
    <x v="121"/>
    <n v="27"/>
    <s v="Male"/>
    <s v="New Edward"/>
    <x v="17"/>
    <s v="USA"/>
    <x v="3"/>
    <s v="Gardner, Humphrey and Contreras"/>
    <x v="3"/>
    <s v="Johnsonville"/>
    <s v="Flagship"/>
    <s v="Men's Casual Sneakers"/>
    <x v="4"/>
    <s v="Footwear"/>
    <s v="Hogan-Lee"/>
    <n v="353.47"/>
    <n v="214"/>
  </r>
  <r>
    <s v="SALE472"/>
    <x v="341"/>
    <s v="CUST1197"/>
    <s v="PROD37"/>
    <s v="STORE0"/>
    <n v="3"/>
    <n v="416.01"/>
    <n v="0.02"/>
    <x v="0"/>
    <x v="472"/>
    <x v="301"/>
    <n v="45"/>
    <s v="Female"/>
    <s v="Christopherland"/>
    <x v="46"/>
    <s v="USA"/>
    <x v="1"/>
    <s v="Rivera-Warner"/>
    <x v="3"/>
    <s v="Washingtonfurt"/>
    <s v="Flagship"/>
    <s v="Men's Casual Sneakers"/>
    <x v="4"/>
    <s v="Footwear"/>
    <s v="Hogan-Lee"/>
    <n v="353.47"/>
    <n v="214"/>
  </r>
  <r>
    <s v="SALE473"/>
    <x v="342"/>
    <s v="CUST1384"/>
    <s v="PROD74"/>
    <s v="STORE10"/>
    <n v="1"/>
    <n v="30.94"/>
    <n v="0.21"/>
    <x v="2"/>
    <x v="473"/>
    <x v="302"/>
    <n v="52"/>
    <s v="Female"/>
    <s v="North Michael"/>
    <x v="9"/>
    <s v="USA"/>
    <x v="3"/>
    <s v="Hill, Wagner and Ballard"/>
    <x v="3"/>
    <s v="East Davidville"/>
    <s v="Online"/>
    <s v="Bluetooth Car Audio System"/>
    <x v="1"/>
    <s v="Audio"/>
    <s v="Bruce-Bowen"/>
    <n v="403.71"/>
    <n v="159"/>
  </r>
  <r>
    <s v="SALE474"/>
    <x v="13"/>
    <s v="CUST1200"/>
    <s v="PROD58"/>
    <s v="STORE16"/>
    <n v="3"/>
    <n v="666.39"/>
    <n v="0.21"/>
    <x v="2"/>
    <x v="474"/>
    <x v="27"/>
    <n v="30"/>
    <s v="Male"/>
    <s v="South Jerry"/>
    <x v="17"/>
    <s v="USA"/>
    <x v="1"/>
    <s v="Frederick-Wright"/>
    <x v="1"/>
    <s v="New Jimmymouth"/>
    <s v="Flagship"/>
    <s v="Womens Cotton Scarf"/>
    <x v="4"/>
    <s v="Accessories"/>
    <s v="Shepherd-Gould"/>
    <n v="113.83"/>
    <n v="485"/>
  </r>
  <r>
    <s v="SALE475"/>
    <x v="343"/>
    <s v="CUST1166"/>
    <s v="PROD81"/>
    <s v="STORE10"/>
    <n v="2"/>
    <n v="145.26"/>
    <n v="0.19"/>
    <x v="1"/>
    <x v="475"/>
    <x v="303"/>
    <n v="25"/>
    <s v="Female"/>
    <s v="South Ashleyton"/>
    <x v="20"/>
    <s v="USA"/>
    <x v="2"/>
    <s v="Hill, Wagner and Ballard"/>
    <x v="3"/>
    <s v="East Davidville"/>
    <s v="Online"/>
    <s v="Badminton Racket Set"/>
    <x v="0"/>
    <s v="Equipment"/>
    <s v="Robinson-Brown"/>
    <n v="285.54000000000002"/>
    <n v="358"/>
  </r>
  <r>
    <s v="SALE476"/>
    <x v="344"/>
    <s v="CUST1118"/>
    <s v="PROD91"/>
    <s v="STORE5"/>
    <n v="4"/>
    <n v="940.77"/>
    <n v="0.24"/>
    <x v="2"/>
    <x v="476"/>
    <x v="207"/>
    <n v="36"/>
    <s v="Male"/>
    <s v="New Jenniferburgh"/>
    <x v="48"/>
    <s v="USA"/>
    <x v="1"/>
    <s v="Gray Ltd"/>
    <x v="0"/>
    <s v="New Michaelchester"/>
    <s v="Outlet"/>
    <s v="Women's High Heels"/>
    <x v="4"/>
    <s v="Footwear"/>
    <s v="Smith-Charles"/>
    <n v="438.25"/>
    <n v="496"/>
  </r>
  <r>
    <s v="SALE477"/>
    <x v="345"/>
    <s v="CUST1469"/>
    <s v="PROD46"/>
    <s v="STORE17"/>
    <n v="1"/>
    <n v="708.88"/>
    <n v="0.09"/>
    <x v="0"/>
    <x v="477"/>
    <x v="261"/>
    <n v="19"/>
    <s v="Male"/>
    <s v="East Audrey"/>
    <x v="39"/>
    <s v="USA"/>
    <x v="0"/>
    <s v="Holloway Ltd"/>
    <x v="0"/>
    <s v="Bensonhaven"/>
    <s v="Flagship"/>
    <s v="Men's Winter Jacket"/>
    <x v="4"/>
    <s v="Outerwear"/>
    <s v="Kelly, Smith and Perez"/>
    <n v="167.34"/>
    <n v="296"/>
  </r>
  <r>
    <s v="SALE478"/>
    <x v="268"/>
    <s v="CUST1307"/>
    <s v="PROD30"/>
    <s v="STORE2"/>
    <n v="1"/>
    <n v="790.73"/>
    <n v="0.24"/>
    <x v="1"/>
    <x v="478"/>
    <x v="131"/>
    <n v="56"/>
    <s v="Female"/>
    <s v="West Patriciaview"/>
    <x v="4"/>
    <s v="USA"/>
    <x v="3"/>
    <s v="Black-Horn"/>
    <x v="2"/>
    <s v="North Nancyview"/>
    <s v="Outlet"/>
    <s v="Stainless Steel Cutlery Set"/>
    <x v="3"/>
    <s v="Kitchen"/>
    <s v="Stevens, Fernandez and Martin"/>
    <n v="19.52"/>
    <n v="57"/>
  </r>
  <r>
    <s v="SALE479"/>
    <x v="346"/>
    <s v="CUST1449"/>
    <s v="PROD15"/>
    <s v="STORE9"/>
    <n v="3"/>
    <n v="635.13"/>
    <n v="0.09"/>
    <x v="1"/>
    <x v="479"/>
    <x v="193"/>
    <n v="29"/>
    <s v="Male"/>
    <s v="Port Hannahport"/>
    <x v="31"/>
    <s v="USA"/>
    <x v="3"/>
    <s v="Moore, Padilla and Butler"/>
    <x v="2"/>
    <s v="East Johnstad"/>
    <s v="Flagship"/>
    <s v="4K Home Projector"/>
    <x v="1"/>
    <s v="Appliances"/>
    <s v="Thomas LLC"/>
    <n v="465.34"/>
    <n v="301"/>
  </r>
  <r>
    <s v="SALE480"/>
    <x v="305"/>
    <s v="CUST1266"/>
    <s v="PROD93"/>
    <s v="STORE14"/>
    <n v="1"/>
    <n v="744.88"/>
    <n v="0.15"/>
    <x v="2"/>
    <x v="480"/>
    <x v="175"/>
    <n v="32"/>
    <s v="Female"/>
    <s v="South Gina"/>
    <x v="27"/>
    <s v="USA"/>
    <x v="3"/>
    <s v="Mcdonald Inc"/>
    <x v="2"/>
    <s v="Christopherland"/>
    <s v="Outlet"/>
    <s v="USB-C Laptop Charger"/>
    <x v="1"/>
    <s v="Computer"/>
    <s v="Martin LLC"/>
    <n v="377.52"/>
    <n v="485"/>
  </r>
  <r>
    <s v="SALE481"/>
    <x v="142"/>
    <s v="CUST1183"/>
    <s v="PROD28"/>
    <s v="STORE1"/>
    <n v="3"/>
    <n v="205.34"/>
    <n v="0.25"/>
    <x v="0"/>
    <x v="481"/>
    <x v="78"/>
    <n v="18"/>
    <s v="Male"/>
    <s v="Port James"/>
    <x v="14"/>
    <s v="USA"/>
    <x v="1"/>
    <s v="Martinez, Adkins and Johnson"/>
    <x v="0"/>
    <s v="Danielmouth"/>
    <s v="Flagship"/>
    <s v="Sports Stopwatch Timer"/>
    <x v="0"/>
    <s v="Accessories"/>
    <s v="Burns-Hansen"/>
    <n v="38.76"/>
    <n v="137"/>
  </r>
  <r>
    <s v="SALE482"/>
    <x v="103"/>
    <s v="CUST1419"/>
    <s v="PROD29"/>
    <s v="STORE8"/>
    <n v="2"/>
    <n v="756.8"/>
    <n v="0.15"/>
    <x v="0"/>
    <x v="482"/>
    <x v="99"/>
    <n v="33"/>
    <s v="Male"/>
    <s v="Lake David"/>
    <x v="25"/>
    <s v="USA"/>
    <x v="0"/>
    <s v="Bean, Jones and Park"/>
    <x v="1"/>
    <s v="Thompsonborough"/>
    <s v="Online"/>
    <s v="Fabric Sofa Throw Blanket"/>
    <x v="3"/>
    <s v="Decor"/>
    <s v="Hoffman Group"/>
    <n v="218.48"/>
    <n v="276"/>
  </r>
  <r>
    <s v="SALE483"/>
    <x v="238"/>
    <s v="CUST1044"/>
    <s v="PROD21"/>
    <s v="STORE10"/>
    <n v="1"/>
    <n v="771.73"/>
    <n v="0.2"/>
    <x v="0"/>
    <x v="483"/>
    <x v="196"/>
    <n v="34"/>
    <s v="Male"/>
    <s v="Christianstad"/>
    <x v="22"/>
    <s v="USA"/>
    <x v="3"/>
    <s v="Hill, Wagner and Ballard"/>
    <x v="3"/>
    <s v="East Davidville"/>
    <s v="Online"/>
    <s v="Multi-Purpose Storage Box"/>
    <x v="3"/>
    <s v="Storage"/>
    <s v="Gardner-Montes"/>
    <n v="123.46"/>
    <n v="76"/>
  </r>
  <r>
    <s v="SALE484"/>
    <x v="236"/>
    <s v="CUST1479"/>
    <s v="PROD66"/>
    <s v="STORE17"/>
    <n v="1"/>
    <n v="440.19"/>
    <n v="0.03"/>
    <x v="1"/>
    <x v="484"/>
    <x v="231"/>
    <n v="40"/>
    <s v="Male"/>
    <s v="New Jamesview"/>
    <x v="35"/>
    <s v="USA"/>
    <x v="3"/>
    <s v="Holloway Ltd"/>
    <x v="0"/>
    <s v="Bensonhaven"/>
    <s v="Flagship"/>
    <s v="Women's Hair Dryer Brush"/>
    <x v="2"/>
    <s v="Haircare"/>
    <s v="Torres, Spencer and Potter"/>
    <n v="340.39"/>
    <n v="177"/>
  </r>
  <r>
    <s v="SALE485"/>
    <x v="347"/>
    <s v="CUST1047"/>
    <s v="PROD4"/>
    <s v="STORE2"/>
    <n v="2"/>
    <n v="409"/>
    <n v="0.17"/>
    <x v="0"/>
    <x v="485"/>
    <x v="233"/>
    <n v="54"/>
    <s v="Female"/>
    <s v="Lake Roberthaven"/>
    <x v="8"/>
    <s v="USA"/>
    <x v="2"/>
    <s v="Black-Horn"/>
    <x v="2"/>
    <s v="North Nancyview"/>
    <s v="Outlet"/>
    <s v="Women's Yoga Pants"/>
    <x v="4"/>
    <s v="Bottoms"/>
    <s v="Gonzales-Davis"/>
    <n v="306.45999999999998"/>
    <n v="487"/>
  </r>
  <r>
    <s v="SALE486"/>
    <x v="348"/>
    <s v="CUST1343"/>
    <s v="PROD38"/>
    <s v="STORE19"/>
    <n v="3"/>
    <n v="134.58000000000001"/>
    <n v="0.04"/>
    <x v="2"/>
    <x v="486"/>
    <x v="109"/>
    <n v="38"/>
    <s v="Male"/>
    <s v="Cartershire"/>
    <x v="45"/>
    <s v="USA"/>
    <x v="3"/>
    <s v="Mann-Austin"/>
    <x v="3"/>
    <s v="Vasquezborough"/>
    <s v="Online"/>
    <s v="Sports Water Hydration Pack"/>
    <x v="0"/>
    <s v="Outdoor"/>
    <s v="Sims-Smith"/>
    <n v="135.61000000000001"/>
    <n v="394"/>
  </r>
  <r>
    <s v="SALE487"/>
    <x v="323"/>
    <s v="CUST1348"/>
    <s v="PROD39"/>
    <s v="STORE7"/>
    <n v="4"/>
    <n v="284.44"/>
    <n v="0.02"/>
    <x v="0"/>
    <x v="487"/>
    <x v="14"/>
    <n v="55"/>
    <s v="Male"/>
    <s v="Shannonview"/>
    <x v="2"/>
    <s v="USA"/>
    <x v="2"/>
    <s v="Martinez-Mullins"/>
    <x v="2"/>
    <s v="Williamsfurt"/>
    <s v="Online"/>
    <s v="Portable Power Bank"/>
    <x v="1"/>
    <s v="Mobile"/>
    <s v="Cummings and Sons"/>
    <n v="326.06"/>
    <n v="301"/>
  </r>
  <r>
    <s v="SALE488"/>
    <x v="349"/>
    <s v="CUST1405"/>
    <s v="PROD73"/>
    <s v="STORE13"/>
    <n v="4"/>
    <n v="922.69"/>
    <n v="0.16"/>
    <x v="0"/>
    <x v="488"/>
    <x v="130"/>
    <n v="18"/>
    <s v="Female"/>
    <s v="Garciaview"/>
    <x v="38"/>
    <s v="USA"/>
    <x v="0"/>
    <s v="Gardner, Humphrey and Contreras"/>
    <x v="3"/>
    <s v="Johnsonville"/>
    <s v="Flagship"/>
    <s v="Shin Guards – Adult"/>
    <x v="0"/>
    <s v="Team Sports"/>
    <s v="French Ltd"/>
    <n v="107.06"/>
    <n v="359"/>
  </r>
  <r>
    <s v="SALE489"/>
    <x v="350"/>
    <s v="CUST1275"/>
    <s v="PROD36"/>
    <s v="STORE6"/>
    <n v="2"/>
    <n v="992.55"/>
    <n v="0.28000000000000003"/>
    <x v="0"/>
    <x v="489"/>
    <x v="184"/>
    <n v="22"/>
    <s v="Male"/>
    <s v="North Austinport"/>
    <x v="27"/>
    <s v="USA"/>
    <x v="0"/>
    <s v="Benson-Elliott"/>
    <x v="3"/>
    <s v="Port Josephberg"/>
    <s v="Online"/>
    <s v="Women's Summer Dress"/>
    <x v="4"/>
    <s v="Tops"/>
    <s v="Smith-Mills"/>
    <n v="223.43"/>
    <n v="154"/>
  </r>
  <r>
    <s v="SALE490"/>
    <x v="160"/>
    <s v="CUST1418"/>
    <s v="PROD89"/>
    <s v="STORE18"/>
    <n v="1"/>
    <n v="170.43"/>
    <n v="0.03"/>
    <x v="0"/>
    <x v="490"/>
    <x v="304"/>
    <n v="60"/>
    <s v="Female"/>
    <s v="West Mario"/>
    <x v="21"/>
    <s v="USA"/>
    <x v="2"/>
    <s v="Guerrero-Schmitt"/>
    <x v="3"/>
    <s v="East Stevechester"/>
    <s v="Flagship"/>
    <s v="Face Foundation Kit"/>
    <x v="2"/>
    <s v="Makeup"/>
    <s v="Taylor-Elliott"/>
    <n v="183.04"/>
    <n v="457"/>
  </r>
  <r>
    <s v="SALE491"/>
    <x v="55"/>
    <s v="CUST1223"/>
    <s v="PROD72"/>
    <s v="STORE2"/>
    <n v="3"/>
    <n v="480.51"/>
    <n v="0.03"/>
    <x v="0"/>
    <x v="491"/>
    <x v="305"/>
    <n v="50"/>
    <s v="Male"/>
    <s v="East jeremy"/>
    <x v="9"/>
    <s v="USA"/>
    <x v="1"/>
    <s v="Black-Horn"/>
    <x v="2"/>
    <s v="North Nancyview"/>
    <s v="Outlet"/>
    <s v="Professional Jump Rope"/>
    <x v="0"/>
    <s v="Fitness"/>
    <s v="Davis PLC"/>
    <n v="477.61"/>
    <n v="300"/>
  </r>
  <r>
    <s v="SALE492"/>
    <x v="351"/>
    <s v="CUST1156"/>
    <s v="PROD49"/>
    <s v="STORE7"/>
    <n v="2"/>
    <n v="955.66"/>
    <n v="0.28999999999999998"/>
    <x v="2"/>
    <x v="492"/>
    <x v="306"/>
    <n v="46"/>
    <s v="Male"/>
    <s v="East Peterbury"/>
    <x v="16"/>
    <s v="USA"/>
    <x v="3"/>
    <s v="Martinez-Mullins"/>
    <x v="2"/>
    <s v="Williamsfurt"/>
    <s v="Online"/>
    <s v="Men's Roll-On Perfume"/>
    <x v="2"/>
    <s v="Fragrance"/>
    <s v="Sullivan and Sons"/>
    <n v="43.29"/>
    <n v="267"/>
  </r>
  <r>
    <s v="SALE493"/>
    <x v="198"/>
    <s v="CUST1451"/>
    <s v="PROD72"/>
    <s v="STORE0"/>
    <n v="2"/>
    <n v="488.02"/>
    <n v="0.27"/>
    <x v="1"/>
    <x v="493"/>
    <x v="230"/>
    <n v="46"/>
    <s v="Male"/>
    <s v="Josephmouth"/>
    <x v="23"/>
    <s v="USA"/>
    <x v="0"/>
    <s v="Rivera-Warner"/>
    <x v="3"/>
    <s v="Washingtonfurt"/>
    <s v="Flagship"/>
    <s v="Professional Jump Rope"/>
    <x v="0"/>
    <s v="Fitness"/>
    <s v="Davis PLC"/>
    <n v="477.61"/>
    <n v="300"/>
  </r>
  <r>
    <s v="SALE494"/>
    <x v="286"/>
    <s v="CUST1240"/>
    <s v="PROD18"/>
    <s v="STORE0"/>
    <n v="1"/>
    <n v="917.17"/>
    <n v="0.13"/>
    <x v="2"/>
    <x v="494"/>
    <x v="194"/>
    <n v="59"/>
    <s v="Female"/>
    <s v="Heathfort"/>
    <x v="20"/>
    <s v="USA"/>
    <x v="1"/>
    <s v="Rivera-Warner"/>
    <x v="3"/>
    <s v="Washingtonfurt"/>
    <s v="Flagship"/>
    <s v="Women's Denim Jeans"/>
    <x v="4"/>
    <s v="Bottoms"/>
    <s v="Guerra-Hendrix"/>
    <n v="303.74"/>
    <n v="343"/>
  </r>
  <r>
    <s v="SALE495"/>
    <x v="352"/>
    <s v="CUST1324"/>
    <s v="PROD8"/>
    <s v="STORE5"/>
    <n v="2"/>
    <n v="406.46"/>
    <n v="0.3"/>
    <x v="1"/>
    <x v="495"/>
    <x v="49"/>
    <n v="58"/>
    <s v="Male"/>
    <s v="South Zacharychester"/>
    <x v="15"/>
    <s v="USA"/>
    <x v="3"/>
    <s v="Gray Ltd"/>
    <x v="0"/>
    <s v="New Michaelchester"/>
    <s v="Outlet"/>
    <s v="Wireless Bluetooth Earbuds"/>
    <x v="1"/>
    <s v="Audio"/>
    <s v="Perez-Johnston"/>
    <n v="439.07"/>
    <n v="142"/>
  </r>
  <r>
    <s v="SALE496"/>
    <x v="353"/>
    <s v="CUST1232"/>
    <s v="PROD95"/>
    <s v="STORE0"/>
    <n v="2"/>
    <n v="264.39"/>
    <n v="0.11"/>
    <x v="2"/>
    <x v="496"/>
    <x v="307"/>
    <n v="27"/>
    <s v="Female"/>
    <s v="Tammyton"/>
    <x v="19"/>
    <s v="USA"/>
    <x v="1"/>
    <s v="Rivera-Warner"/>
    <x v="3"/>
    <s v="Washingtonfurt"/>
    <s v="Flagship"/>
    <s v="Sports Stopwatch Basic"/>
    <x v="0"/>
    <s v="Accessories"/>
    <s v="Wilson Group"/>
    <n v="60.65"/>
    <n v="75"/>
  </r>
  <r>
    <s v="SALE497"/>
    <x v="190"/>
    <s v="CUST1191"/>
    <s v="PROD68"/>
    <s v="STORE16"/>
    <n v="1"/>
    <n v="414.97"/>
    <n v="0.22"/>
    <x v="1"/>
    <x v="497"/>
    <x v="225"/>
    <n v="29"/>
    <s v="Female"/>
    <s v="Johnsonshire"/>
    <x v="31"/>
    <s v="USA"/>
    <x v="3"/>
    <s v="Frederick-Wright"/>
    <x v="1"/>
    <s v="New Jimmymouth"/>
    <s v="Flagship"/>
    <s v="Wooden Nightstand"/>
    <x v="3"/>
    <s v="Furniture"/>
    <s v="Wolfe, Ross and Hester"/>
    <n v="243.7"/>
    <n v="130"/>
  </r>
  <r>
    <s v="SALE498"/>
    <x v="354"/>
    <s v="CUST1146"/>
    <s v="PROD25"/>
    <s v="STORE12"/>
    <n v="2"/>
    <n v="583.51"/>
    <n v="0.2"/>
    <x v="2"/>
    <x v="498"/>
    <x v="308"/>
    <n v="32"/>
    <s v="Female"/>
    <s v="Chungmouth"/>
    <x v="42"/>
    <s v="USA"/>
    <x v="0"/>
    <s v="Thomas, Bridges and Harris"/>
    <x v="0"/>
    <s v="Sabrinatown"/>
    <s v="Online"/>
    <s v="Women's Scarf Set"/>
    <x v="4"/>
    <s v="Accessories"/>
    <s v="Brown and Sons"/>
    <n v="174.02"/>
    <n v="268"/>
  </r>
  <r>
    <s v="SALE499"/>
    <x v="355"/>
    <s v="CUST1011"/>
    <s v="PROD31"/>
    <s v="STORE17"/>
    <n v="1"/>
    <n v="659.27"/>
    <n v="0.15"/>
    <x v="1"/>
    <x v="499"/>
    <x v="309"/>
    <n v="28"/>
    <s v="Female"/>
    <s v="East Krista"/>
    <x v="14"/>
    <s v="USA"/>
    <x v="0"/>
    <s v="Holloway Ltd"/>
    <x v="0"/>
    <s v="Bensonhaven"/>
    <s v="Flagship"/>
    <s v="Basketball"/>
    <x v="0"/>
    <s v="Team Sports"/>
    <s v="Nolan-Snow"/>
    <n v="204.39"/>
    <n v="281"/>
  </r>
  <r>
    <s v="SALE500"/>
    <x v="356"/>
    <s v="CUST1445"/>
    <s v="PROD2"/>
    <s v="STORE4"/>
    <n v="4"/>
    <n v="106.66"/>
    <n v="0.2"/>
    <x v="2"/>
    <x v="500"/>
    <x v="310"/>
    <n v="41"/>
    <s v="Female"/>
    <s v="Mcfarlandmouth"/>
    <x v="45"/>
    <s v="USA"/>
    <x v="1"/>
    <s v="Alexander Group"/>
    <x v="2"/>
    <s v="Port Sharon"/>
    <s v="Online"/>
    <s v="Women's Casual Hoodie"/>
    <x v="4"/>
    <s v="Outerwear"/>
    <s v="Sims Inc"/>
    <n v="167.34"/>
    <n v="352"/>
  </r>
  <r>
    <s v="SALE501"/>
    <x v="136"/>
    <s v="CUST1163"/>
    <s v="PROD10"/>
    <s v="STORE5"/>
    <n v="4"/>
    <n v="168.55"/>
    <n v="0.15"/>
    <x v="1"/>
    <x v="501"/>
    <x v="298"/>
    <n v="21"/>
    <s v="Male"/>
    <s v="North Matthew"/>
    <x v="49"/>
    <s v="USA"/>
    <x v="3"/>
    <s v="Gray Ltd"/>
    <x v="0"/>
    <s v="New Michaelchester"/>
    <s v="Outlet"/>
    <s v="Ceramic Kitchen Bowl Set"/>
    <x v="3"/>
    <s v="Kitchen"/>
    <s v="Hamilton Group"/>
    <n v="298.86"/>
    <n v="308"/>
  </r>
  <r>
    <s v="SALE502"/>
    <x v="357"/>
    <s v="CUST1488"/>
    <s v="PROD44"/>
    <s v="STORE2"/>
    <n v="1"/>
    <n v="230.53"/>
    <n v="0.06"/>
    <x v="2"/>
    <x v="502"/>
    <x v="287"/>
    <n v="23"/>
    <s v="Female"/>
    <s v="South Davidport"/>
    <x v="24"/>
    <s v="USA"/>
    <x v="1"/>
    <s v="Black-Horn"/>
    <x v="2"/>
    <s v="North Nancyview"/>
    <s v="Outlet"/>
    <s v="Adjustable Jump Rope"/>
    <x v="0"/>
    <s v="Fitness"/>
    <s v="Cox Inc"/>
    <n v="167.12"/>
    <n v="316"/>
  </r>
  <r>
    <s v="SALE503"/>
    <x v="69"/>
    <s v="CUST1007"/>
    <s v="PROD54"/>
    <s v="STORE1"/>
    <n v="2"/>
    <n v="355.41"/>
    <n v="0.13"/>
    <x v="2"/>
    <x v="503"/>
    <x v="68"/>
    <n v="29"/>
    <s v="Female"/>
    <s v="West Pamelafurt"/>
    <x v="35"/>
    <s v="USA"/>
    <x v="3"/>
    <s v="Martinez, Adkins and Johnson"/>
    <x v="0"/>
    <s v="Danielmouth"/>
    <s v="Flagship"/>
    <s v="Sports Stopwatch Pro"/>
    <x v="0"/>
    <s v="Accessories"/>
    <s v="Thompson-French"/>
    <n v="434.84"/>
    <n v="185"/>
  </r>
  <r>
    <s v="SALE504"/>
    <x v="186"/>
    <s v="CUST1167"/>
    <s v="PROD47"/>
    <s v="STORE2"/>
    <n v="3"/>
    <n v="843.44"/>
    <n v="0.22"/>
    <x v="0"/>
    <x v="504"/>
    <x v="311"/>
    <n v="36"/>
    <s v="Female"/>
    <s v="New Jasonmouth"/>
    <x v="3"/>
    <s v="USA"/>
    <x v="0"/>
    <s v="Black-Horn"/>
    <x v="2"/>
    <s v="North Nancyview"/>
    <s v="Outlet"/>
    <s v="Makeup Brush Set"/>
    <x v="2"/>
    <s v="Makeup"/>
    <s v="Cook Inc"/>
    <n v="241"/>
    <n v="431"/>
  </r>
  <r>
    <s v="SALE505"/>
    <x v="358"/>
    <s v="CUST1163"/>
    <s v="PROD95"/>
    <s v="STORE1"/>
    <n v="1"/>
    <n v="301.60000000000002"/>
    <n v="0.27"/>
    <x v="0"/>
    <x v="505"/>
    <x v="298"/>
    <n v="21"/>
    <s v="Male"/>
    <s v="North Matthew"/>
    <x v="49"/>
    <s v="USA"/>
    <x v="3"/>
    <s v="Martinez, Adkins and Johnson"/>
    <x v="0"/>
    <s v="Danielmouth"/>
    <s v="Flagship"/>
    <s v="Sports Stopwatch Basic"/>
    <x v="0"/>
    <s v="Accessories"/>
    <s v="Wilson Group"/>
    <n v="60.65"/>
    <n v="75"/>
  </r>
  <r>
    <s v="SALE506"/>
    <x v="359"/>
    <s v="CUST1042"/>
    <s v="PROD89"/>
    <s v="STORE2"/>
    <n v="3"/>
    <n v="21.59"/>
    <n v="0.16"/>
    <x v="2"/>
    <x v="506"/>
    <x v="228"/>
    <n v="19"/>
    <s v="Male"/>
    <s v="Ryanburgh"/>
    <x v="40"/>
    <s v="USA"/>
    <x v="1"/>
    <s v="Black-Horn"/>
    <x v="2"/>
    <s v="North Nancyview"/>
    <s v="Outlet"/>
    <s v="Face Foundation Kit"/>
    <x v="2"/>
    <s v="Makeup"/>
    <s v="Taylor-Elliott"/>
    <n v="183.04"/>
    <n v="457"/>
  </r>
  <r>
    <s v="SALE507"/>
    <x v="360"/>
    <s v="CUST1212"/>
    <s v="PROD13"/>
    <s v="STORE2"/>
    <n v="4"/>
    <n v="284.24"/>
    <n v="0.09"/>
    <x v="0"/>
    <x v="507"/>
    <x v="312"/>
    <n v="63"/>
    <s v="Female"/>
    <s v="Lyonsfort"/>
    <x v="7"/>
    <s v="USA"/>
    <x v="1"/>
    <s v="Black-Horn"/>
    <x v="2"/>
    <s v="North Nancyview"/>
    <s v="Outlet"/>
    <s v="USB-C Fast Charger"/>
    <x v="1"/>
    <s v="Accessories"/>
    <s v="Dawson-Perkins"/>
    <n v="242.23"/>
    <n v="453"/>
  </r>
  <r>
    <s v="SALE508"/>
    <x v="361"/>
    <s v="CUST1368"/>
    <s v="PROD5"/>
    <s v="STORE9"/>
    <n v="1"/>
    <n v="191.6"/>
    <n v="0.27"/>
    <x v="1"/>
    <x v="508"/>
    <x v="23"/>
    <n v="34"/>
    <s v="Female"/>
    <s v="West Mathew"/>
    <x v="14"/>
    <s v="USA"/>
    <x v="1"/>
    <s v="Moore, Padilla and Butler"/>
    <x v="2"/>
    <s v="East Johnstad"/>
    <s v="Flagship"/>
    <s v="Men's Leather Belt"/>
    <x v="4"/>
    <s v="Accessories"/>
    <s v="Baldwin, Garza and Gonzalez"/>
    <n v="261"/>
    <n v="59"/>
  </r>
  <r>
    <s v="SALE509"/>
    <x v="362"/>
    <s v="CUST1311"/>
    <s v="PROD78"/>
    <s v="STORE12"/>
    <n v="2"/>
    <n v="616.97"/>
    <n v="0.22"/>
    <x v="0"/>
    <x v="509"/>
    <x v="313"/>
    <n v="35"/>
    <s v="Male"/>
    <s v="Port Edwardmouth"/>
    <x v="47"/>
    <s v="USA"/>
    <x v="1"/>
    <s v="Thomas, Bridges and Harris"/>
    <x v="0"/>
    <s v="Sabrinatown"/>
    <s v="Online"/>
    <s v="Essential Oil Diffuser"/>
    <x v="3"/>
    <s v="Decor"/>
    <s v="Hernandez Inc"/>
    <n v="325.26"/>
    <n v="400"/>
  </r>
  <r>
    <s v="SALE510"/>
    <x v="93"/>
    <s v="CUST1168"/>
    <s v="PROD28"/>
    <s v="STORE10"/>
    <n v="3"/>
    <n v="125.68"/>
    <n v="0.26"/>
    <x v="2"/>
    <x v="510"/>
    <x v="63"/>
    <n v="36"/>
    <s v="Female"/>
    <s v="Robertview"/>
    <x v="26"/>
    <s v="USA"/>
    <x v="1"/>
    <s v="Hill, Wagner and Ballard"/>
    <x v="3"/>
    <s v="East Davidville"/>
    <s v="Online"/>
    <s v="Sports Stopwatch Timer"/>
    <x v="0"/>
    <s v="Accessories"/>
    <s v="Burns-Hansen"/>
    <n v="38.76"/>
    <n v="137"/>
  </r>
  <r>
    <s v="SALE511"/>
    <x v="197"/>
    <s v="CUST1352"/>
    <s v="PROD43"/>
    <s v="STORE4"/>
    <n v="3"/>
    <n v="307.48"/>
    <n v="0.24"/>
    <x v="0"/>
    <x v="511"/>
    <x v="314"/>
    <n v="52"/>
    <s v="Female"/>
    <s v="Port Saramouth"/>
    <x v="18"/>
    <s v="USA"/>
    <x v="2"/>
    <s v="Alexander Group"/>
    <x v="2"/>
    <s v="Port Sharon"/>
    <s v="Online"/>
    <s v="USB External Hard Drive"/>
    <x v="1"/>
    <s v="Computer"/>
    <s v="Robinson Inc"/>
    <n v="253.33"/>
    <n v="266"/>
  </r>
  <r>
    <s v="SALE512"/>
    <x v="123"/>
    <s v="CUST1298"/>
    <s v="PROD2"/>
    <s v="STORE19"/>
    <n v="1"/>
    <n v="505.23"/>
    <n v="0.11"/>
    <x v="0"/>
    <x v="512"/>
    <x v="82"/>
    <n v="64"/>
    <s v="Male"/>
    <s v="New Joshuatown"/>
    <x v="17"/>
    <s v="USA"/>
    <x v="1"/>
    <s v="Mann-Austin"/>
    <x v="3"/>
    <s v="Vasquezborough"/>
    <s v="Online"/>
    <s v="Women's Casual Hoodie"/>
    <x v="4"/>
    <s v="Outerwear"/>
    <s v="Sims Inc"/>
    <n v="167.34"/>
    <n v="352"/>
  </r>
  <r>
    <s v="SALE513"/>
    <x v="226"/>
    <s v="CUST1365"/>
    <s v="PROD45"/>
    <s v="STORE16"/>
    <n v="1"/>
    <n v="853.12"/>
    <n v="0.19"/>
    <x v="2"/>
    <x v="513"/>
    <x v="315"/>
    <n v="63"/>
    <s v="Female"/>
    <s v="Kellyside"/>
    <x v="41"/>
    <s v="USA"/>
    <x v="1"/>
    <s v="Frederick-Wright"/>
    <x v="1"/>
    <s v="New Jimmymouth"/>
    <s v="Flagship"/>
    <s v="High-Grip Football"/>
    <x v="0"/>
    <s v="Team Sports"/>
    <s v="Bridges, Banks and Cummings"/>
    <n v="318.91000000000003"/>
    <n v="114"/>
  </r>
  <r>
    <s v="SALE514"/>
    <x v="86"/>
    <s v="CUST1129"/>
    <s v="PROD0"/>
    <s v="STORE7"/>
    <n v="4"/>
    <n v="191.65"/>
    <n v="0.19"/>
    <x v="1"/>
    <x v="514"/>
    <x v="296"/>
    <n v="43"/>
    <s v="Female"/>
    <s v="Matthewbury"/>
    <x v="34"/>
    <s v="USA"/>
    <x v="2"/>
    <s v="Martinez-Mullins"/>
    <x v="2"/>
    <s v="Williamsfurt"/>
    <s v="Online"/>
    <s v="Brother Laser Printer"/>
    <x v="1"/>
    <s v="Computer"/>
    <s v="Hunt Inc"/>
    <n v="112.42"/>
    <n v="416"/>
  </r>
  <r>
    <s v="SALE515"/>
    <x v="363"/>
    <s v="CUST1160"/>
    <s v="PROD47"/>
    <s v="STORE3"/>
    <n v="1"/>
    <n v="169.69"/>
    <n v="0.22"/>
    <x v="0"/>
    <x v="515"/>
    <x v="316"/>
    <n v="41"/>
    <s v="Female"/>
    <s v="New Juliemouth"/>
    <x v="29"/>
    <s v="USA"/>
    <x v="1"/>
    <s v="Johnson-Wright"/>
    <x v="0"/>
    <s v="Hoodberg"/>
    <s v="Outlet"/>
    <s v="Makeup Brush Set"/>
    <x v="2"/>
    <s v="Makeup"/>
    <s v="Cook Inc"/>
    <n v="241"/>
    <n v="431"/>
  </r>
  <r>
    <s v="SALE516"/>
    <x v="364"/>
    <s v="CUST1175"/>
    <s v="PROD62"/>
    <s v="STORE14"/>
    <n v="1"/>
    <n v="145.43"/>
    <n v="0.08"/>
    <x v="0"/>
    <x v="516"/>
    <x v="142"/>
    <n v="56"/>
    <s v="Male"/>
    <s v="East Jessicaborough"/>
    <x v="22"/>
    <s v="USA"/>
    <x v="1"/>
    <s v="Mcdonald Inc"/>
    <x v="2"/>
    <s v="Christopherland"/>
    <s v="Outlet"/>
    <s v="Laptop Cooling Pad"/>
    <x v="1"/>
    <s v="Computer"/>
    <s v="Murray, Gould and Ware"/>
    <n v="86.42"/>
    <n v="222"/>
  </r>
  <r>
    <s v="SALE517"/>
    <x v="56"/>
    <s v="CUST1084"/>
    <s v="PROD93"/>
    <s v="STORE12"/>
    <n v="4"/>
    <n v="828.35"/>
    <n v="0.17"/>
    <x v="0"/>
    <x v="517"/>
    <x v="42"/>
    <n v="26"/>
    <s v="Female"/>
    <s v="Garyberg"/>
    <x v="30"/>
    <s v="USA"/>
    <x v="1"/>
    <s v="Thomas, Bridges and Harris"/>
    <x v="0"/>
    <s v="Sabrinatown"/>
    <s v="Online"/>
    <s v="USB-C Laptop Charger"/>
    <x v="1"/>
    <s v="Computer"/>
    <s v="Martin LLC"/>
    <n v="377.52"/>
    <n v="485"/>
  </r>
  <r>
    <s v="SALE518"/>
    <x v="118"/>
    <s v="CUST1362"/>
    <s v="PROD95"/>
    <s v="STORE7"/>
    <n v="3"/>
    <n v="268.76"/>
    <n v="0.01"/>
    <x v="1"/>
    <x v="518"/>
    <x v="317"/>
    <n v="60"/>
    <s v="Male"/>
    <s v="Melvinton"/>
    <x v="41"/>
    <s v="USA"/>
    <x v="0"/>
    <s v="Martinez-Mullins"/>
    <x v="2"/>
    <s v="Williamsfurt"/>
    <s v="Online"/>
    <s v="Sports Stopwatch Basic"/>
    <x v="0"/>
    <s v="Accessories"/>
    <s v="Wilson Group"/>
    <n v="60.65"/>
    <n v="75"/>
  </r>
  <r>
    <s v="SALE519"/>
    <x v="123"/>
    <s v="CUST1233"/>
    <s v="PROD88"/>
    <s v="STORE0"/>
    <n v="4"/>
    <n v="370.09"/>
    <n v="0.22"/>
    <x v="2"/>
    <x v="519"/>
    <x v="318"/>
    <n v="59"/>
    <s v="Male"/>
    <s v="Clarkport"/>
    <x v="35"/>
    <s v="USA"/>
    <x v="2"/>
    <s v="Rivera-Warner"/>
    <x v="3"/>
    <s v="Washingtonfurt"/>
    <s v="Flagship"/>
    <s v="Sports Wrist Sweatbands"/>
    <x v="0"/>
    <s v="Accessories"/>
    <s v="Olsen-Daniels"/>
    <n v="131.24"/>
    <n v="232"/>
  </r>
  <r>
    <s v="SALE520"/>
    <x v="365"/>
    <s v="CUST1253"/>
    <s v="PROD78"/>
    <s v="STORE6"/>
    <n v="3"/>
    <n v="679.22"/>
    <n v="0.11"/>
    <x v="1"/>
    <x v="520"/>
    <x v="72"/>
    <n v="32"/>
    <s v="Male"/>
    <s v="New Maria"/>
    <x v="18"/>
    <s v="USA"/>
    <x v="3"/>
    <s v="Benson-Elliott"/>
    <x v="3"/>
    <s v="Port Josephberg"/>
    <s v="Online"/>
    <s v="Essential Oil Diffuser"/>
    <x v="3"/>
    <s v="Decor"/>
    <s v="Hernandez Inc"/>
    <n v="325.26"/>
    <n v="400"/>
  </r>
  <r>
    <s v="SALE521"/>
    <x v="138"/>
    <s v="CUST1373"/>
    <s v="PROD73"/>
    <s v="STORE0"/>
    <n v="3"/>
    <n v="780.69"/>
    <n v="0.1"/>
    <x v="2"/>
    <x v="521"/>
    <x v="140"/>
    <n v="37"/>
    <s v="Female"/>
    <s v="Simpsonfort"/>
    <x v="17"/>
    <s v="USA"/>
    <x v="0"/>
    <s v="Rivera-Warner"/>
    <x v="3"/>
    <s v="Washingtonfurt"/>
    <s v="Flagship"/>
    <s v="Shin Guards – Adult"/>
    <x v="0"/>
    <s v="Team Sports"/>
    <s v="French Ltd"/>
    <n v="107.06"/>
    <n v="359"/>
  </r>
  <r>
    <s v="SALE522"/>
    <x v="366"/>
    <s v="CUST1261"/>
    <s v="PROD42"/>
    <s v="STORE2"/>
    <n v="2"/>
    <n v="42.97"/>
    <n v="0.18"/>
    <x v="1"/>
    <x v="522"/>
    <x v="319"/>
    <n v="27"/>
    <s v="Female"/>
    <s v="Lake Saramouth"/>
    <x v="47"/>
    <s v="USA"/>
    <x v="2"/>
    <s v="Black-Horn"/>
    <x v="2"/>
    <s v="North Nancyview"/>
    <s v="Outlet"/>
    <s v="Smart Home WiFi Camera"/>
    <x v="1"/>
    <s v="Accessories"/>
    <s v="Holmes LLC"/>
    <n v="450.71"/>
    <n v="389"/>
  </r>
  <r>
    <s v="SALE523"/>
    <x v="236"/>
    <s v="CUST1286"/>
    <s v="PROD82"/>
    <s v="STORE0"/>
    <n v="4"/>
    <n v="854.37"/>
    <n v="7.0000000000000007E-2"/>
    <x v="1"/>
    <x v="523"/>
    <x v="320"/>
    <n v="22"/>
    <s v="Male"/>
    <s v="Port Tonyfort"/>
    <x v="34"/>
    <s v="USA"/>
    <x v="2"/>
    <s v="Rivera-Warner"/>
    <x v="3"/>
    <s v="Washingtonfurt"/>
    <s v="Flagship"/>
    <s v="Fitness Resistance Bands"/>
    <x v="0"/>
    <s v="Fitness"/>
    <s v="Reese-Watson"/>
    <n v="152.91999999999999"/>
    <n v="281"/>
  </r>
  <r>
    <s v="SALE524"/>
    <x v="367"/>
    <s v="CUST1100"/>
    <s v="PROD24"/>
    <s v="STORE16"/>
    <n v="2"/>
    <n v="409.52"/>
    <n v="0.06"/>
    <x v="2"/>
    <x v="524"/>
    <x v="321"/>
    <n v="53"/>
    <s v="Female"/>
    <s v="North Codyport"/>
    <x v="11"/>
    <s v="USA"/>
    <x v="1"/>
    <s v="Frederick-Wright"/>
    <x v="1"/>
    <s v="New Jimmymouth"/>
    <s v="Flagship"/>
    <s v="Foldable Camping Chair"/>
    <x v="0"/>
    <s v="Outdoor"/>
    <s v="Cook Ltd"/>
    <n v="166.06"/>
    <n v="340"/>
  </r>
  <r>
    <s v="SALE525"/>
    <x v="368"/>
    <s v="CUST1164"/>
    <s v="PROD74"/>
    <s v="STORE10"/>
    <n v="2"/>
    <n v="407.46"/>
    <n v="0.21"/>
    <x v="0"/>
    <x v="525"/>
    <x v="111"/>
    <n v="39"/>
    <s v="Female"/>
    <s v="Dominiquefort"/>
    <x v="36"/>
    <s v="USA"/>
    <x v="2"/>
    <s v="Hill, Wagner and Ballard"/>
    <x v="3"/>
    <s v="East Davidville"/>
    <s v="Online"/>
    <s v="Bluetooth Car Audio System"/>
    <x v="1"/>
    <s v="Audio"/>
    <s v="Bruce-Bowen"/>
    <n v="403.71"/>
    <n v="159"/>
  </r>
  <r>
    <s v="SALE526"/>
    <x v="241"/>
    <s v="CUST1228"/>
    <s v="PROD4"/>
    <s v="STORE8"/>
    <n v="1"/>
    <n v="728.84"/>
    <n v="0.28000000000000003"/>
    <x v="1"/>
    <x v="526"/>
    <x v="322"/>
    <n v="52"/>
    <s v="Female"/>
    <s v="Lake Michael"/>
    <x v="39"/>
    <s v="USA"/>
    <x v="0"/>
    <s v="Bean, Jones and Park"/>
    <x v="1"/>
    <s v="Thompsonborough"/>
    <s v="Online"/>
    <s v="Women's Yoga Pants"/>
    <x v="4"/>
    <s v="Bottoms"/>
    <s v="Gonzales-Davis"/>
    <n v="306.45999999999998"/>
    <n v="487"/>
  </r>
  <r>
    <s v="SALE527"/>
    <x v="369"/>
    <s v="CUST1453"/>
    <s v="PROD78"/>
    <s v="STORE6"/>
    <n v="4"/>
    <n v="467.24"/>
    <n v="0.08"/>
    <x v="1"/>
    <x v="527"/>
    <x v="32"/>
    <n v="62"/>
    <s v="Female"/>
    <s v="Lake Carolyn"/>
    <x v="22"/>
    <s v="USA"/>
    <x v="1"/>
    <s v="Benson-Elliott"/>
    <x v="3"/>
    <s v="Port Josephberg"/>
    <s v="Online"/>
    <s v="Essential Oil Diffuser"/>
    <x v="3"/>
    <s v="Decor"/>
    <s v="Hernandez Inc"/>
    <n v="325.26"/>
    <n v="400"/>
  </r>
  <r>
    <s v="SALE528"/>
    <x v="370"/>
    <s v="CUST1092"/>
    <s v="PROD10"/>
    <s v="STORE11"/>
    <n v="1"/>
    <n v="57.94"/>
    <n v="0.13"/>
    <x v="1"/>
    <x v="528"/>
    <x v="323"/>
    <n v="44"/>
    <s v="Female"/>
    <s v="Lake Brandy"/>
    <x v="3"/>
    <s v="USA"/>
    <x v="1"/>
    <s v="Aguirre-Keller"/>
    <x v="2"/>
    <s v="Lake Michael"/>
    <s v="Online"/>
    <s v="Ceramic Kitchen Bowl Set"/>
    <x v="3"/>
    <s v="Kitchen"/>
    <s v="Hamilton Group"/>
    <n v="298.86"/>
    <n v="308"/>
  </r>
  <r>
    <s v="SALE529"/>
    <x v="214"/>
    <s v="CUST1344"/>
    <s v="PROD49"/>
    <s v="STORE17"/>
    <n v="1"/>
    <n v="540.1"/>
    <n v="0.22"/>
    <x v="0"/>
    <x v="529"/>
    <x v="33"/>
    <n v="39"/>
    <s v="Male"/>
    <s v="West Victoriaborough"/>
    <x v="23"/>
    <s v="USA"/>
    <x v="0"/>
    <s v="Holloway Ltd"/>
    <x v="0"/>
    <s v="Bensonhaven"/>
    <s v="Flagship"/>
    <s v="Men's Roll-On Perfume"/>
    <x v="2"/>
    <s v="Fragrance"/>
    <s v="Sullivan and Sons"/>
    <n v="43.29"/>
    <n v="267"/>
  </r>
  <r>
    <s v="SALE530"/>
    <x v="25"/>
    <s v="CUST1077"/>
    <s v="PROD8"/>
    <s v="STORE19"/>
    <n v="4"/>
    <n v="816.28"/>
    <n v="0.15"/>
    <x v="2"/>
    <x v="530"/>
    <x v="258"/>
    <n v="29"/>
    <s v="Male"/>
    <s v="North Valeriemouth"/>
    <x v="1"/>
    <s v="USA"/>
    <x v="0"/>
    <s v="Mann-Austin"/>
    <x v="3"/>
    <s v="Vasquezborough"/>
    <s v="Online"/>
    <s v="Wireless Bluetooth Earbuds"/>
    <x v="1"/>
    <s v="Audio"/>
    <s v="Perez-Johnston"/>
    <n v="439.07"/>
    <n v="142"/>
  </r>
  <r>
    <s v="SALE531"/>
    <x v="371"/>
    <s v="CUST1178"/>
    <s v="PROD42"/>
    <s v="STORE8"/>
    <n v="4"/>
    <n v="727.49"/>
    <n v="0.11"/>
    <x v="0"/>
    <x v="531"/>
    <x v="117"/>
    <n v="33"/>
    <s v="Female"/>
    <s v="West Daniel"/>
    <x v="42"/>
    <s v="USA"/>
    <x v="3"/>
    <s v="Bean, Jones and Park"/>
    <x v="1"/>
    <s v="Thompsonborough"/>
    <s v="Online"/>
    <s v="Smart Home WiFi Camera"/>
    <x v="1"/>
    <s v="Accessories"/>
    <s v="Holmes LLC"/>
    <n v="450.71"/>
    <n v="389"/>
  </r>
  <r>
    <s v="SALE532"/>
    <x v="21"/>
    <s v="CUST1171"/>
    <s v="PROD86"/>
    <s v="STORE13"/>
    <n v="4"/>
    <n v="817.92"/>
    <n v="0.21"/>
    <x v="0"/>
    <x v="532"/>
    <x v="119"/>
    <n v="44"/>
    <s v="Female"/>
    <s v="Morrisburgh"/>
    <x v="30"/>
    <s v="USA"/>
    <x v="1"/>
    <s v="Gardner, Humphrey and Contreras"/>
    <x v="3"/>
    <s v="Johnsonville"/>
    <s v="Flagship"/>
    <s v="Kitchen Cutting Board"/>
    <x v="3"/>
    <s v="Kitchen"/>
    <s v="Taylor, Dodson and Johnston"/>
    <n v="176.07"/>
    <n v="82"/>
  </r>
  <r>
    <s v="SALE533"/>
    <x v="372"/>
    <s v="CUST1325"/>
    <s v="PROD38"/>
    <s v="STORE7"/>
    <n v="2"/>
    <n v="358.45"/>
    <n v="7.0000000000000007E-2"/>
    <x v="2"/>
    <x v="533"/>
    <x v="87"/>
    <n v="60"/>
    <s v="Male"/>
    <s v="East Matthew"/>
    <x v="18"/>
    <s v="USA"/>
    <x v="3"/>
    <s v="Martinez-Mullins"/>
    <x v="2"/>
    <s v="Williamsfurt"/>
    <s v="Online"/>
    <s v="Sports Water Hydration Pack"/>
    <x v="0"/>
    <s v="Outdoor"/>
    <s v="Sims-Smith"/>
    <n v="135.61000000000001"/>
    <n v="394"/>
  </r>
  <r>
    <s v="SALE534"/>
    <x v="373"/>
    <s v="CUST1201"/>
    <s v="PROD87"/>
    <s v="STORE9"/>
    <n v="1"/>
    <n v="972.06"/>
    <n v="0.3"/>
    <x v="2"/>
    <x v="534"/>
    <x v="113"/>
    <n v="25"/>
    <s v="Female"/>
    <s v="New Logan"/>
    <x v="20"/>
    <s v="USA"/>
    <x v="3"/>
    <s v="Moore, Padilla and Butler"/>
    <x v="2"/>
    <s v="East Johnstad"/>
    <s v="Flagship"/>
    <s v="LED Bedside Lamp"/>
    <x v="3"/>
    <s v="Lighting"/>
    <s v="Aguilar, Horton and Lewis"/>
    <n v="371.38"/>
    <n v="220"/>
  </r>
  <r>
    <s v="SALE535"/>
    <x v="374"/>
    <s v="CUST1032"/>
    <s v="PROD16"/>
    <s v="STORE0"/>
    <n v="1"/>
    <n v="791.36"/>
    <n v="0.06"/>
    <x v="1"/>
    <x v="535"/>
    <x v="324"/>
    <n v="48"/>
    <s v="Female"/>
    <s v="Fostermouth"/>
    <x v="28"/>
    <s v="USA"/>
    <x v="0"/>
    <s v="Rivera-Warner"/>
    <x v="3"/>
    <s v="Washingtonfurt"/>
    <s v="Flagship"/>
    <s v="Beard Grooming Kit"/>
    <x v="2"/>
    <s v="Grooming"/>
    <s v="Erickson-Green"/>
    <n v="337.42"/>
    <n v="256"/>
  </r>
  <r>
    <s v="SALE536"/>
    <x v="375"/>
    <s v="CUST1314"/>
    <s v="PROD64"/>
    <s v="STORE5"/>
    <n v="4"/>
    <n v="839.65"/>
    <n v="0.26"/>
    <x v="2"/>
    <x v="536"/>
    <x v="129"/>
    <n v="53"/>
    <s v="Female"/>
    <s v="Anitaland"/>
    <x v="7"/>
    <s v="USA"/>
    <x v="2"/>
    <s v="Gray Ltd"/>
    <x v="0"/>
    <s v="New Michaelchester"/>
    <s v="Outlet"/>
    <s v="Matte Lipstick Set"/>
    <x v="2"/>
    <s v="Makeup"/>
    <s v="Zhang Inc"/>
    <n v="299.11"/>
    <n v="118"/>
  </r>
  <r>
    <s v="SALE537"/>
    <x v="376"/>
    <s v="CUST1255"/>
    <s v="PROD72"/>
    <s v="STORE2"/>
    <n v="2"/>
    <n v="245.52"/>
    <n v="0.11"/>
    <x v="2"/>
    <x v="537"/>
    <x v="57"/>
    <n v="21"/>
    <s v="Male"/>
    <s v="Jasonton"/>
    <x v="31"/>
    <s v="USA"/>
    <x v="0"/>
    <s v="Black-Horn"/>
    <x v="2"/>
    <s v="North Nancyview"/>
    <s v="Outlet"/>
    <s v="Professional Jump Rope"/>
    <x v="0"/>
    <s v="Fitness"/>
    <s v="Davis PLC"/>
    <n v="477.61"/>
    <n v="300"/>
  </r>
  <r>
    <s v="SALE538"/>
    <x v="377"/>
    <s v="CUST1388"/>
    <s v="PROD82"/>
    <s v="STORE8"/>
    <n v="3"/>
    <n v="787.91"/>
    <n v="0.06"/>
    <x v="1"/>
    <x v="538"/>
    <x v="325"/>
    <n v="53"/>
    <s v="Male"/>
    <s v="Stevensshire"/>
    <x v="6"/>
    <s v="USA"/>
    <x v="1"/>
    <s v="Bean, Jones and Park"/>
    <x v="1"/>
    <s v="Thompsonborough"/>
    <s v="Online"/>
    <s v="Fitness Resistance Bands"/>
    <x v="0"/>
    <s v="Fitness"/>
    <s v="Reese-Watson"/>
    <n v="152.91999999999999"/>
    <n v="281"/>
  </r>
  <r>
    <s v="SALE539"/>
    <x v="271"/>
    <s v="CUST1053"/>
    <s v="PROD75"/>
    <s v="STORE4"/>
    <n v="2"/>
    <n v="709.17"/>
    <n v="0.22"/>
    <x v="0"/>
    <x v="539"/>
    <x v="284"/>
    <n v="37"/>
    <s v="Female"/>
    <s v="East Andrea"/>
    <x v="20"/>
    <s v="USA"/>
    <x v="0"/>
    <s v="Alexander Group"/>
    <x v="2"/>
    <s v="Port Sharon"/>
    <s v="Online"/>
    <s v="Women's Ankle Boots"/>
    <x v="4"/>
    <s v="Footwear"/>
    <s v="Poole PLC"/>
    <n v="158.13999999999999"/>
    <n v="82"/>
  </r>
  <r>
    <s v="SALE540"/>
    <x v="378"/>
    <s v="CUST1235"/>
    <s v="PROD91"/>
    <s v="STORE7"/>
    <n v="2"/>
    <n v="533.91999999999996"/>
    <n v="0.13"/>
    <x v="0"/>
    <x v="540"/>
    <x v="326"/>
    <n v="28"/>
    <s v="Female"/>
    <s v="South Angelaport"/>
    <x v="37"/>
    <s v="USA"/>
    <x v="3"/>
    <s v="Martinez-Mullins"/>
    <x v="2"/>
    <s v="Williamsfurt"/>
    <s v="Online"/>
    <s v="Women's High Heels"/>
    <x v="4"/>
    <s v="Footwear"/>
    <s v="Smith-Charles"/>
    <n v="438.25"/>
    <n v="496"/>
  </r>
  <r>
    <s v="SALE541"/>
    <x v="379"/>
    <s v="CUST1492"/>
    <s v="PROD42"/>
    <s v="STORE0"/>
    <n v="1"/>
    <n v="878.84"/>
    <n v="0.28000000000000003"/>
    <x v="2"/>
    <x v="541"/>
    <x v="36"/>
    <n v="59"/>
    <s v="Female"/>
    <s v="Port Carol"/>
    <x v="26"/>
    <s v="USA"/>
    <x v="1"/>
    <s v="Rivera-Warner"/>
    <x v="3"/>
    <s v="Washingtonfurt"/>
    <s v="Flagship"/>
    <s v="Smart Home WiFi Camera"/>
    <x v="1"/>
    <s v="Accessories"/>
    <s v="Holmes LLC"/>
    <n v="450.71"/>
    <n v="389"/>
  </r>
  <r>
    <s v="SALE542"/>
    <x v="380"/>
    <s v="CUST1204"/>
    <s v="PROD44"/>
    <s v="STORE16"/>
    <n v="1"/>
    <n v="442.36"/>
    <n v="0.14000000000000001"/>
    <x v="0"/>
    <x v="542"/>
    <x v="327"/>
    <n v="52"/>
    <s v="Male"/>
    <s v="New Dianebury"/>
    <x v="45"/>
    <s v="USA"/>
    <x v="1"/>
    <s v="Frederick-Wright"/>
    <x v="1"/>
    <s v="New Jimmymouth"/>
    <s v="Flagship"/>
    <s v="Adjustable Jump Rope"/>
    <x v="0"/>
    <s v="Fitness"/>
    <s v="Cox Inc"/>
    <n v="167.12"/>
    <n v="316"/>
  </r>
  <r>
    <s v="SALE543"/>
    <x v="294"/>
    <s v="CUST1333"/>
    <s v="PROD35"/>
    <s v="STORE6"/>
    <n v="1"/>
    <n v="763.34"/>
    <n v="0.11"/>
    <x v="2"/>
    <x v="543"/>
    <x v="202"/>
    <n v="64"/>
    <s v="Female"/>
    <s v="Johnsonbury"/>
    <x v="36"/>
    <s v="USA"/>
    <x v="0"/>
    <s v="Benson-Elliott"/>
    <x v="3"/>
    <s v="Port Josephberg"/>
    <s v="Online"/>
    <s v="Bedroom Table Lamp"/>
    <x v="3"/>
    <s v="Lighting"/>
    <s v="Jones LLC"/>
    <n v="382.22"/>
    <n v="329"/>
  </r>
  <r>
    <s v="SALE544"/>
    <x v="253"/>
    <s v="CUST1166"/>
    <s v="PROD59"/>
    <s v="STORE18"/>
    <n v="3"/>
    <n v="178.22"/>
    <n v="0.15"/>
    <x v="2"/>
    <x v="544"/>
    <x v="303"/>
    <n v="25"/>
    <s v="Female"/>
    <s v="South Ashleyton"/>
    <x v="20"/>
    <s v="USA"/>
    <x v="2"/>
    <s v="Guerrero-Schmitt"/>
    <x v="3"/>
    <s v="East Stevechester"/>
    <s v="Flagship"/>
    <s v="Men's Hair Styling Gel"/>
    <x v="2"/>
    <s v="Haircare"/>
    <s v="Cline-Mccarthy"/>
    <n v="17.309999999999999"/>
    <n v="399"/>
  </r>
  <r>
    <s v="SALE545"/>
    <x v="65"/>
    <s v="CUST1103"/>
    <s v="PROD26"/>
    <s v="STORE1"/>
    <n v="4"/>
    <n v="90.32"/>
    <n v="0.08"/>
    <x v="1"/>
    <x v="545"/>
    <x v="201"/>
    <n v="21"/>
    <s v="Male"/>
    <s v="West Lauren"/>
    <x v="40"/>
    <s v="USA"/>
    <x v="3"/>
    <s v="Martinez, Adkins and Johnson"/>
    <x v="0"/>
    <s v="Danielmouth"/>
    <s v="Flagship"/>
    <s v="Wireless Bluetooth Speaker"/>
    <x v="1"/>
    <s v="Audio"/>
    <s v="Reed-Schmidt"/>
    <n v="322.41000000000003"/>
    <n v="213"/>
  </r>
  <r>
    <s v="SALE546"/>
    <x v="379"/>
    <s v="CUST1378"/>
    <s v="PROD10"/>
    <s v="STORE6"/>
    <n v="3"/>
    <n v="370.93"/>
    <n v="0"/>
    <x v="0"/>
    <x v="546"/>
    <x v="73"/>
    <n v="44"/>
    <s v="Female"/>
    <s v="Fischerborough"/>
    <x v="37"/>
    <s v="USA"/>
    <x v="3"/>
    <s v="Benson-Elliott"/>
    <x v="3"/>
    <s v="Port Josephberg"/>
    <s v="Online"/>
    <s v="Ceramic Kitchen Bowl Set"/>
    <x v="3"/>
    <s v="Kitchen"/>
    <s v="Hamilton Group"/>
    <n v="298.86"/>
    <n v="308"/>
  </r>
  <r>
    <s v="SALE547"/>
    <x v="374"/>
    <s v="CUST1046"/>
    <s v="PROD23"/>
    <s v="STORE15"/>
    <n v="1"/>
    <n v="352.43"/>
    <n v="0.14000000000000001"/>
    <x v="1"/>
    <x v="547"/>
    <x v="328"/>
    <n v="55"/>
    <s v="Female"/>
    <s v="Perezbury"/>
    <x v="31"/>
    <s v="USA"/>
    <x v="1"/>
    <s v="Shelton PLC"/>
    <x v="0"/>
    <s v="East Jenniferstad"/>
    <s v="Flagship"/>
    <s v="Men's Formal Shirt"/>
    <x v="4"/>
    <s v="Tops"/>
    <s v="Moon, Mora and Santos"/>
    <n v="283"/>
    <n v="360"/>
  </r>
  <r>
    <s v="SALE548"/>
    <x v="381"/>
    <s v="CUST1123"/>
    <s v="PROD12"/>
    <s v="STORE15"/>
    <n v="2"/>
    <n v="562.97"/>
    <n v="0.2"/>
    <x v="0"/>
    <x v="548"/>
    <x v="329"/>
    <n v="40"/>
    <s v="Male"/>
    <s v="North Sabrina"/>
    <x v="9"/>
    <s v="USA"/>
    <x v="2"/>
    <s v="Shelton PLC"/>
    <x v="0"/>
    <s v="East Jenniferstad"/>
    <s v="Flagship"/>
    <s v="Hair Strengthening Shampoo"/>
    <x v="2"/>
    <s v="Haircare"/>
    <s v="Rice LLC"/>
    <n v="115.82"/>
    <n v="460"/>
  </r>
  <r>
    <s v="SALE549"/>
    <x v="382"/>
    <s v="CUST1157"/>
    <s v="PROD55"/>
    <s v="STORE7"/>
    <n v="1"/>
    <n v="522.85"/>
    <n v="0.12"/>
    <x v="1"/>
    <x v="549"/>
    <x v="330"/>
    <n v="59"/>
    <s v="Male"/>
    <s v="North Larryfurt"/>
    <x v="16"/>
    <s v="USA"/>
    <x v="1"/>
    <s v="Martinez-Mullins"/>
    <x v="2"/>
    <s v="Williamsfurt"/>
    <s v="Online"/>
    <s v="Ceramic Plant Pot"/>
    <x v="3"/>
    <s v="Decor"/>
    <s v="Hatfield, Baird and Torres"/>
    <n v="81.75"/>
    <n v="0"/>
  </r>
  <r>
    <s v="SALE550"/>
    <x v="103"/>
    <s v="CUST1349"/>
    <s v="PROD21"/>
    <s v="STORE16"/>
    <n v="4"/>
    <n v="714.89"/>
    <n v="0.15"/>
    <x v="0"/>
    <x v="550"/>
    <x v="115"/>
    <n v="31"/>
    <s v="Male"/>
    <s v="New Angiefurt"/>
    <x v="41"/>
    <s v="USA"/>
    <x v="3"/>
    <s v="Frederick-Wright"/>
    <x v="1"/>
    <s v="New Jimmymouth"/>
    <s v="Flagship"/>
    <s v="Multi-Purpose Storage Box"/>
    <x v="3"/>
    <s v="Storage"/>
    <s v="Gardner-Montes"/>
    <n v="123.46"/>
    <n v="76"/>
  </r>
  <r>
    <s v="SALE551"/>
    <x v="383"/>
    <s v="CUST1187"/>
    <s v="PROD43"/>
    <s v="STORE2"/>
    <n v="3"/>
    <n v="137.77000000000001"/>
    <n v="0.26"/>
    <x v="1"/>
    <x v="551"/>
    <x v="8"/>
    <n v="60"/>
    <s v="Female"/>
    <s v="Lake Blaketon"/>
    <x v="4"/>
    <s v="USA"/>
    <x v="1"/>
    <s v="Black-Horn"/>
    <x v="2"/>
    <s v="North Nancyview"/>
    <s v="Outlet"/>
    <s v="USB External Hard Drive"/>
    <x v="1"/>
    <s v="Computer"/>
    <s v="Robinson Inc"/>
    <n v="253.33"/>
    <n v="266"/>
  </r>
  <r>
    <s v="SALE552"/>
    <x v="280"/>
    <s v="CUST1027"/>
    <s v="PROD92"/>
    <s v="STORE11"/>
    <n v="3"/>
    <n v="862.18"/>
    <n v="0.22"/>
    <x v="1"/>
    <x v="552"/>
    <x v="249"/>
    <n v="31"/>
    <s v="Male"/>
    <s v="Mollyshire"/>
    <x v="39"/>
    <s v="USA"/>
    <x v="3"/>
    <s v="Aguirre-Keller"/>
    <x v="2"/>
    <s v="Lake Michael"/>
    <s v="Online"/>
    <s v="Microwave Oven"/>
    <x v="3"/>
    <s v="Appliances"/>
    <s v="Green, Powell and Palmer"/>
    <n v="447.43"/>
    <n v="191"/>
  </r>
  <r>
    <s v="SALE553"/>
    <x v="384"/>
    <s v="CUST1057"/>
    <s v="PROD38"/>
    <s v="STORE14"/>
    <n v="2"/>
    <n v="833.64"/>
    <n v="0.24"/>
    <x v="1"/>
    <x v="553"/>
    <x v="331"/>
    <n v="43"/>
    <s v="Female"/>
    <s v="Morrisbury"/>
    <x v="5"/>
    <s v="USA"/>
    <x v="1"/>
    <s v="Mcdonald Inc"/>
    <x v="2"/>
    <s v="Christopherland"/>
    <s v="Outlet"/>
    <s v="Sports Water Hydration Pack"/>
    <x v="0"/>
    <s v="Outdoor"/>
    <s v="Sims-Smith"/>
    <n v="135.61000000000001"/>
    <n v="394"/>
  </r>
  <r>
    <s v="SALE554"/>
    <x v="385"/>
    <s v="CUST1270"/>
    <s v="PROD19"/>
    <s v="STORE15"/>
    <n v="3"/>
    <n v="543.22"/>
    <n v="0.05"/>
    <x v="2"/>
    <x v="554"/>
    <x v="332"/>
    <n v="31"/>
    <s v="Female"/>
    <s v="Ramosmouth"/>
    <x v="38"/>
    <s v="USA"/>
    <x v="0"/>
    <s v="Shelton PLC"/>
    <x v="0"/>
    <s v="East Jenniferstad"/>
    <s v="Flagship"/>
    <s v="Knee Support Brace"/>
    <x v="0"/>
    <s v="Equipment"/>
    <s v="May-Reese"/>
    <n v="21.34"/>
    <n v="65"/>
  </r>
  <r>
    <s v="SALE555"/>
    <x v="43"/>
    <s v="CUST1278"/>
    <s v="PROD88"/>
    <s v="STORE2"/>
    <n v="3"/>
    <n v="691.02"/>
    <n v="0.12"/>
    <x v="2"/>
    <x v="555"/>
    <x v="333"/>
    <n v="42"/>
    <s v="Female"/>
    <s v="Port Mariastad"/>
    <x v="5"/>
    <s v="USA"/>
    <x v="1"/>
    <s v="Black-Horn"/>
    <x v="2"/>
    <s v="North Nancyview"/>
    <s v="Outlet"/>
    <s v="Sports Wrist Sweatbands"/>
    <x v="0"/>
    <s v="Accessories"/>
    <s v="Olsen-Daniels"/>
    <n v="131.24"/>
    <n v="232"/>
  </r>
  <r>
    <s v="SALE556"/>
    <x v="205"/>
    <s v="CUST1087"/>
    <s v="PROD86"/>
    <s v="STORE17"/>
    <n v="4"/>
    <n v="338.73"/>
    <n v="0.18"/>
    <x v="0"/>
    <x v="556"/>
    <x v="97"/>
    <n v="58"/>
    <s v="Female"/>
    <s v="East Jenna"/>
    <x v="42"/>
    <s v="USA"/>
    <x v="3"/>
    <s v="Holloway Ltd"/>
    <x v="0"/>
    <s v="Bensonhaven"/>
    <s v="Flagship"/>
    <s v="Kitchen Cutting Board"/>
    <x v="3"/>
    <s v="Kitchen"/>
    <s v="Taylor, Dodson and Johnston"/>
    <n v="176.07"/>
    <n v="82"/>
  </r>
  <r>
    <s v="SALE557"/>
    <x v="257"/>
    <s v="CUST1062"/>
    <s v="PROD84"/>
    <s v="STORE16"/>
    <n v="3"/>
    <n v="366.08"/>
    <n v="0.05"/>
    <x v="0"/>
    <x v="557"/>
    <x v="334"/>
    <n v="50"/>
    <s v="Male"/>
    <s v="Stevensonton"/>
    <x v="23"/>
    <s v="USA"/>
    <x v="3"/>
    <s v="Frederick-Wright"/>
    <x v="1"/>
    <s v="New Jimmymouth"/>
    <s v="Flagship"/>
    <s v="Wooden Bookshelf"/>
    <x v="3"/>
    <s v="Furniture"/>
    <s v="Collins-Stephenson"/>
    <n v="388.46"/>
    <n v="208"/>
  </r>
  <r>
    <s v="SALE558"/>
    <x v="263"/>
    <s v="CUST1105"/>
    <s v="PROD13"/>
    <s v="STORE13"/>
    <n v="4"/>
    <n v="539.48"/>
    <n v="0.28000000000000003"/>
    <x v="2"/>
    <x v="558"/>
    <x v="101"/>
    <n v="50"/>
    <s v="Female"/>
    <s v="Port Victoria"/>
    <x v="26"/>
    <s v="USA"/>
    <x v="0"/>
    <s v="Gardner, Humphrey and Contreras"/>
    <x v="3"/>
    <s v="Johnsonville"/>
    <s v="Flagship"/>
    <s v="USB-C Fast Charger"/>
    <x v="1"/>
    <s v="Accessories"/>
    <s v="Dawson-Perkins"/>
    <n v="242.23"/>
    <n v="453"/>
  </r>
  <r>
    <s v="SALE559"/>
    <x v="386"/>
    <s v="CUST1389"/>
    <s v="PROD91"/>
    <s v="STORE16"/>
    <n v="1"/>
    <n v="499.59"/>
    <n v="0.03"/>
    <x v="2"/>
    <x v="559"/>
    <x v="335"/>
    <n v="50"/>
    <s v="Male"/>
    <s v="Joseland"/>
    <x v="48"/>
    <s v="USA"/>
    <x v="1"/>
    <s v="Frederick-Wright"/>
    <x v="1"/>
    <s v="New Jimmymouth"/>
    <s v="Flagship"/>
    <s v="Women's High Heels"/>
    <x v="4"/>
    <s v="Footwear"/>
    <s v="Smith-Charles"/>
    <n v="438.25"/>
    <n v="496"/>
  </r>
  <r>
    <s v="SALE560"/>
    <x v="387"/>
    <s v="CUST1188"/>
    <s v="PROD30"/>
    <s v="STORE8"/>
    <n v="3"/>
    <n v="330.04"/>
    <n v="0.2"/>
    <x v="0"/>
    <x v="560"/>
    <x v="336"/>
    <n v="42"/>
    <s v="Male"/>
    <s v="Kingfort"/>
    <x v="23"/>
    <s v="USA"/>
    <x v="2"/>
    <s v="Bean, Jones and Park"/>
    <x v="1"/>
    <s v="Thompsonborough"/>
    <s v="Online"/>
    <s v="Stainless Steel Cutlery Set"/>
    <x v="3"/>
    <s v="Kitchen"/>
    <s v="Stevens, Fernandez and Martin"/>
    <n v="19.52"/>
    <n v="57"/>
  </r>
  <r>
    <s v="SALE561"/>
    <x v="170"/>
    <s v="CUST1182"/>
    <s v="PROD11"/>
    <s v="STORE17"/>
    <n v="2"/>
    <n v="813.01"/>
    <n v="0.06"/>
    <x v="1"/>
    <x v="561"/>
    <x v="90"/>
    <n v="23"/>
    <s v="Female"/>
    <s v="Hutchinsonville"/>
    <x v="15"/>
    <s v="USA"/>
    <x v="2"/>
    <s v="Holloway Ltd"/>
    <x v="0"/>
    <s v="Bensonhaven"/>
    <s v="Flagship"/>
    <s v="HD Smart TV Stick"/>
    <x v="1"/>
    <s v="Accessories"/>
    <s v="Gibson, Hobbs and Weaver"/>
    <n v="449.4"/>
    <n v="0"/>
  </r>
  <r>
    <s v="SALE562"/>
    <x v="388"/>
    <s v="CUST1026"/>
    <s v="PROD1"/>
    <s v="STORE2"/>
    <n v="4"/>
    <n v="204.8"/>
    <n v="0.03"/>
    <x v="1"/>
    <x v="562"/>
    <x v="337"/>
    <n v="18"/>
    <s v="Female"/>
    <s v="East Michellemouth"/>
    <x v="6"/>
    <s v="USA"/>
    <x v="0"/>
    <s v="Black-Horn"/>
    <x v="2"/>
    <s v="North Nancyview"/>
    <s v="Outlet"/>
    <s v="Men's Graphic T-Shirt"/>
    <x v="4"/>
    <s v="Tops"/>
    <s v="Terry-Moore"/>
    <n v="342.56"/>
    <n v="181"/>
  </r>
  <r>
    <s v="SALE563"/>
    <x v="389"/>
    <s v="CUST1011"/>
    <s v="PROD3"/>
    <s v="STORE3"/>
    <n v="3"/>
    <n v="728.32"/>
    <n v="0.01"/>
    <x v="0"/>
    <x v="563"/>
    <x v="309"/>
    <n v="28"/>
    <s v="Female"/>
    <s v="East Krista"/>
    <x v="14"/>
    <s v="USA"/>
    <x v="0"/>
    <s v="Johnson-Wright"/>
    <x v="0"/>
    <s v="Hoodberg"/>
    <s v="Outlet"/>
    <s v="Men's Running Jacket"/>
    <x v="4"/>
    <s v="Outerwear"/>
    <s v="Pineda Ltd"/>
    <n v="364.67"/>
    <n v="452"/>
  </r>
  <r>
    <s v="SALE564"/>
    <x v="390"/>
    <s v="CUST1452"/>
    <s v="PROD59"/>
    <s v="STORE7"/>
    <n v="3"/>
    <n v="836.4"/>
    <n v="0"/>
    <x v="0"/>
    <x v="564"/>
    <x v="338"/>
    <n v="60"/>
    <s v="Female"/>
    <s v="New Laura"/>
    <x v="25"/>
    <s v="USA"/>
    <x v="3"/>
    <s v="Martinez-Mullins"/>
    <x v="2"/>
    <s v="Williamsfurt"/>
    <s v="Online"/>
    <s v="Men's Hair Styling Gel"/>
    <x v="2"/>
    <s v="Haircare"/>
    <s v="Cline-Mccarthy"/>
    <n v="17.309999999999999"/>
    <n v="399"/>
  </r>
  <r>
    <s v="SALE565"/>
    <x v="20"/>
    <s v="CUST1149"/>
    <s v="PROD90"/>
    <s v="STORE12"/>
    <n v="1"/>
    <n v="780.16"/>
    <n v="0.02"/>
    <x v="2"/>
    <x v="565"/>
    <x v="339"/>
    <n v="33"/>
    <s v="Male"/>
    <s v="West Markhaven"/>
    <x v="26"/>
    <s v="USA"/>
    <x v="1"/>
    <s v="Thomas, Bridges and Harris"/>
    <x v="0"/>
    <s v="Sabrinatown"/>
    <s v="Online"/>
    <s v="Gaming Mouse Pad XL"/>
    <x v="1"/>
    <s v="Accessories"/>
    <s v="Sharp, Taylor and Rodriguez"/>
    <n v="340.14"/>
    <n v="361"/>
  </r>
  <r>
    <s v="SALE566"/>
    <x v="391"/>
    <s v="CUST1470"/>
    <s v="PROD46"/>
    <s v="STORE13"/>
    <n v="4"/>
    <n v="354.12"/>
    <n v="0.06"/>
    <x v="1"/>
    <x v="566"/>
    <x v="44"/>
    <n v="21"/>
    <s v="Female"/>
    <s v="Kanebury"/>
    <x v="21"/>
    <s v="USA"/>
    <x v="0"/>
    <s v="Gardner, Humphrey and Contreras"/>
    <x v="3"/>
    <s v="Johnsonville"/>
    <s v="Flagship"/>
    <s v="Men's Winter Jacket"/>
    <x v="4"/>
    <s v="Outerwear"/>
    <s v="Kelly, Smith and Perez"/>
    <n v="167.34"/>
    <n v="296"/>
  </r>
  <r>
    <s v="SALE567"/>
    <x v="392"/>
    <s v="CUST1452"/>
    <s v="PROD63"/>
    <s v="STORE2"/>
    <n v="4"/>
    <n v="282.48"/>
    <n v="0.11"/>
    <x v="1"/>
    <x v="567"/>
    <x v="338"/>
    <n v="60"/>
    <s v="Female"/>
    <s v="New Laura"/>
    <x v="25"/>
    <s v="USA"/>
    <x v="3"/>
    <s v="Black-Horn"/>
    <x v="2"/>
    <s v="North Nancyview"/>
    <s v="Outlet"/>
    <s v="Organic Sunscreen Lotion"/>
    <x v="2"/>
    <s v="Skincare"/>
    <s v="Anderson-Riley"/>
    <n v="266.86"/>
    <n v="458"/>
  </r>
  <r>
    <s v="SALE568"/>
    <x v="2"/>
    <s v="CUST1328"/>
    <s v="PROD20"/>
    <s v="STORE6"/>
    <n v="2"/>
    <n v="740.68"/>
    <n v="0.02"/>
    <x v="1"/>
    <x v="568"/>
    <x v="340"/>
    <n v="46"/>
    <s v="Male"/>
    <s v="Jessicaport"/>
    <x v="46"/>
    <s v="USA"/>
    <x v="1"/>
    <s v="Benson-Elliott"/>
    <x v="3"/>
    <s v="Port Josephberg"/>
    <s v="Online"/>
    <s v="Outdoor Sports Water Bottle"/>
    <x v="0"/>
    <s v="Accessories"/>
    <s v="Soto-Ellis"/>
    <n v="131.51"/>
    <n v="0"/>
  </r>
  <r>
    <s v="SALE569"/>
    <x v="393"/>
    <s v="CUST1105"/>
    <s v="PROD56"/>
    <s v="STORE9"/>
    <n v="3"/>
    <n v="600.58000000000004"/>
    <n v="0.28999999999999998"/>
    <x v="2"/>
    <x v="569"/>
    <x v="101"/>
    <n v="50"/>
    <s v="Female"/>
    <s v="Port Victoria"/>
    <x v="26"/>
    <s v="USA"/>
    <x v="0"/>
    <s v="Moore, Padilla and Butler"/>
    <x v="2"/>
    <s v="East Johnstad"/>
    <s v="Flagship"/>
    <s v="Premium Blanket Throw"/>
    <x v="3"/>
    <s v="Decor"/>
    <s v="Hernandez, Kennedy and Porter"/>
    <n v="461.47"/>
    <n v="190"/>
  </r>
  <r>
    <s v="SALE570"/>
    <x v="196"/>
    <s v="CUST1461"/>
    <s v="PROD65"/>
    <s v="STORE3"/>
    <n v="3"/>
    <n v="345.58"/>
    <n v="0.22"/>
    <x v="0"/>
    <x v="570"/>
    <x v="341"/>
    <n v="60"/>
    <s v="Female"/>
    <s v="East Julie"/>
    <x v="32"/>
    <s v="USA"/>
    <x v="2"/>
    <s v="Johnson-Wright"/>
    <x v="0"/>
    <s v="Hoodberg"/>
    <s v="Outlet"/>
    <s v="Adjustable Dumbbells 20kg"/>
    <x v="0"/>
    <s v="Fitness"/>
    <s v="Montgomery, Benton and Miller"/>
    <n v="240.63"/>
    <n v="423"/>
  </r>
  <r>
    <s v="SALE571"/>
    <x v="298"/>
    <s v="CUST1284"/>
    <s v="PROD18"/>
    <s v="STORE11"/>
    <n v="1"/>
    <n v="974.52"/>
    <n v="0.01"/>
    <x v="1"/>
    <x v="571"/>
    <x v="342"/>
    <n v="54"/>
    <s v="Male"/>
    <s v="Patrickshire"/>
    <x v="40"/>
    <s v="USA"/>
    <x v="0"/>
    <s v="Aguirre-Keller"/>
    <x v="2"/>
    <s v="Lake Michael"/>
    <s v="Online"/>
    <s v="Women's Denim Jeans"/>
    <x v="4"/>
    <s v="Bottoms"/>
    <s v="Guerra-Hendrix"/>
    <n v="303.74"/>
    <n v="343"/>
  </r>
  <r>
    <s v="SALE572"/>
    <x v="394"/>
    <s v="CUST1040"/>
    <s v="PROD17"/>
    <s v="STORE1"/>
    <n v="3"/>
    <n v="282.33"/>
    <n v="7.0000000000000007E-2"/>
    <x v="0"/>
    <x v="572"/>
    <x v="343"/>
    <n v="50"/>
    <s v="Male"/>
    <s v="Williamsonland"/>
    <x v="32"/>
    <s v="USA"/>
    <x v="0"/>
    <s v="Martinez, Adkins and Johnson"/>
    <x v="0"/>
    <s v="Danielmouth"/>
    <s v="Flagship"/>
    <s v="Soccer Training Cone Set"/>
    <x v="0"/>
    <s v="Accessories"/>
    <s v="Ford, Murphy and Wilson"/>
    <n v="144.53"/>
    <n v="367"/>
  </r>
  <r>
    <s v="SALE573"/>
    <x v="349"/>
    <s v="CUST1382"/>
    <s v="PROD76"/>
    <s v="STORE19"/>
    <n v="4"/>
    <n v="158.46"/>
    <n v="0.09"/>
    <x v="1"/>
    <x v="573"/>
    <x v="156"/>
    <n v="20"/>
    <s v="Female"/>
    <s v="Novakstad"/>
    <x v="24"/>
    <s v="USA"/>
    <x v="0"/>
    <s v="Mann-Austin"/>
    <x v="3"/>
    <s v="Vasquezborough"/>
    <s v="Online"/>
    <s v="Wireless Mouse"/>
    <x v="1"/>
    <s v="Computer"/>
    <s v="Larson Ltd"/>
    <n v="392.89"/>
    <n v="320"/>
  </r>
  <r>
    <s v="SALE574"/>
    <x v="395"/>
    <s v="CUST1343"/>
    <s v="PROD55"/>
    <s v="STORE7"/>
    <n v="2"/>
    <n v="778.56"/>
    <n v="0.11"/>
    <x v="2"/>
    <x v="574"/>
    <x v="109"/>
    <n v="38"/>
    <s v="Male"/>
    <s v="Cartershire"/>
    <x v="45"/>
    <s v="USA"/>
    <x v="3"/>
    <s v="Martinez-Mullins"/>
    <x v="2"/>
    <s v="Williamsfurt"/>
    <s v="Online"/>
    <s v="Ceramic Plant Pot"/>
    <x v="3"/>
    <s v="Decor"/>
    <s v="Hatfield, Baird and Torres"/>
    <n v="81.75"/>
    <n v="0"/>
  </r>
  <r>
    <s v="SALE575"/>
    <x v="396"/>
    <s v="CUST1237"/>
    <s v="PROD50"/>
    <s v="STORE19"/>
    <n v="4"/>
    <n v="280.16000000000003"/>
    <n v="0.18"/>
    <x v="2"/>
    <x v="575"/>
    <x v="12"/>
    <n v="41"/>
    <s v="Female"/>
    <s v="Susanstad"/>
    <x v="10"/>
    <s v="USA"/>
    <x v="0"/>
    <s v="Mann-Austin"/>
    <x v="3"/>
    <s v="Vasquezborough"/>
    <s v="Online"/>
    <s v="Boxing Hand Wraps"/>
    <x v="0"/>
    <s v="Fitness"/>
    <s v="Smith-King"/>
    <n v="190.29"/>
    <n v="260"/>
  </r>
  <r>
    <s v="SALE576"/>
    <x v="397"/>
    <s v="CUST1287"/>
    <s v="PROD71"/>
    <s v="STORE13"/>
    <n v="2"/>
    <n v="649.54999999999995"/>
    <n v="0.28999999999999998"/>
    <x v="1"/>
    <x v="576"/>
    <x v="85"/>
    <n v="22"/>
    <s v="Female"/>
    <s v="Millerfort"/>
    <x v="1"/>
    <s v="USA"/>
    <x v="0"/>
    <s v="Gardner, Humphrey and Contreras"/>
    <x v="3"/>
    <s v="Johnsonville"/>
    <s v="Flagship"/>
    <s v="Hair Repair Oil Treatment"/>
    <x v="2"/>
    <s v="Haircare"/>
    <s v="Hopkins Ltd"/>
    <n v="214.32"/>
    <n v="383"/>
  </r>
  <r>
    <s v="SALE577"/>
    <x v="398"/>
    <s v="CUST1007"/>
    <s v="PROD88"/>
    <s v="STORE2"/>
    <n v="2"/>
    <n v="994.32"/>
    <n v="0.27"/>
    <x v="1"/>
    <x v="577"/>
    <x v="68"/>
    <n v="29"/>
    <s v="Female"/>
    <s v="West Pamelafurt"/>
    <x v="35"/>
    <s v="USA"/>
    <x v="3"/>
    <s v="Black-Horn"/>
    <x v="2"/>
    <s v="North Nancyview"/>
    <s v="Outlet"/>
    <s v="Sports Wrist Sweatbands"/>
    <x v="0"/>
    <s v="Accessories"/>
    <s v="Olsen-Daniels"/>
    <n v="131.24"/>
    <n v="232"/>
  </r>
  <r>
    <s v="SALE578"/>
    <x v="42"/>
    <s v="CUST1223"/>
    <s v="PROD81"/>
    <s v="STORE12"/>
    <n v="1"/>
    <n v="64.94"/>
    <n v="0.21"/>
    <x v="1"/>
    <x v="578"/>
    <x v="305"/>
    <n v="50"/>
    <s v="Male"/>
    <s v="East jeremy"/>
    <x v="9"/>
    <s v="USA"/>
    <x v="1"/>
    <s v="Thomas, Bridges and Harris"/>
    <x v="0"/>
    <s v="Sabrinatown"/>
    <s v="Online"/>
    <s v="Badminton Racket Set"/>
    <x v="0"/>
    <s v="Equipment"/>
    <s v="Robinson-Brown"/>
    <n v="285.54000000000002"/>
    <n v="358"/>
  </r>
  <r>
    <s v="SALE579"/>
    <x v="326"/>
    <s v="CUST1136"/>
    <s v="PROD39"/>
    <s v="STORE7"/>
    <n v="2"/>
    <n v="507.66"/>
    <n v="0"/>
    <x v="2"/>
    <x v="579"/>
    <x v="199"/>
    <n v="29"/>
    <s v="Male"/>
    <s v="New Jeffrey"/>
    <x v="48"/>
    <s v="USA"/>
    <x v="2"/>
    <s v="Martinez-Mullins"/>
    <x v="2"/>
    <s v="Williamsfurt"/>
    <s v="Online"/>
    <s v="Portable Power Bank"/>
    <x v="1"/>
    <s v="Mobile"/>
    <s v="Cummings and Sons"/>
    <n v="326.06"/>
    <n v="301"/>
  </r>
  <r>
    <s v="SALE580"/>
    <x v="399"/>
    <s v="CUST1242"/>
    <s v="PROD81"/>
    <s v="STORE4"/>
    <n v="4"/>
    <n v="968.27"/>
    <n v="0.03"/>
    <x v="1"/>
    <x v="580"/>
    <x v="344"/>
    <n v="58"/>
    <s v="Female"/>
    <s v="New Tina"/>
    <x v="40"/>
    <s v="USA"/>
    <x v="2"/>
    <s v="Alexander Group"/>
    <x v="2"/>
    <s v="Port Sharon"/>
    <s v="Online"/>
    <s v="Badminton Racket Set"/>
    <x v="0"/>
    <s v="Equipment"/>
    <s v="Robinson-Brown"/>
    <n v="285.54000000000002"/>
    <n v="358"/>
  </r>
  <r>
    <s v="SALE581"/>
    <x v="400"/>
    <s v="CUST1017"/>
    <s v="PROD88"/>
    <s v="STORE5"/>
    <n v="4"/>
    <n v="510.33"/>
    <n v="0.2"/>
    <x v="1"/>
    <x v="581"/>
    <x v="222"/>
    <n v="60"/>
    <s v="Female"/>
    <s v="Brandonville"/>
    <x v="36"/>
    <s v="USA"/>
    <x v="1"/>
    <s v="Gray Ltd"/>
    <x v="0"/>
    <s v="New Michaelchester"/>
    <s v="Outlet"/>
    <s v="Sports Wrist Sweatbands"/>
    <x v="0"/>
    <s v="Accessories"/>
    <s v="Olsen-Daniels"/>
    <n v="131.24"/>
    <n v="232"/>
  </r>
  <r>
    <s v="SALE582"/>
    <x v="401"/>
    <s v="CUST1011"/>
    <s v="PROD44"/>
    <s v="STORE19"/>
    <n v="2"/>
    <n v="156.72999999999999"/>
    <n v="0.18"/>
    <x v="2"/>
    <x v="582"/>
    <x v="309"/>
    <n v="28"/>
    <s v="Female"/>
    <s v="East Krista"/>
    <x v="14"/>
    <s v="USA"/>
    <x v="0"/>
    <s v="Mann-Austin"/>
    <x v="3"/>
    <s v="Vasquezborough"/>
    <s v="Online"/>
    <s v="Adjustable Jump Rope"/>
    <x v="0"/>
    <s v="Fitness"/>
    <s v="Cox Inc"/>
    <n v="167.12"/>
    <n v="316"/>
  </r>
  <r>
    <s v="SALE583"/>
    <x v="402"/>
    <s v="CUST1142"/>
    <s v="PROD99"/>
    <s v="STORE10"/>
    <n v="3"/>
    <n v="53.83"/>
    <n v="0.24"/>
    <x v="0"/>
    <x v="583"/>
    <x v="48"/>
    <n v="37"/>
    <s v="Male"/>
    <s v="West Brandon"/>
    <x v="10"/>
    <s v="USA"/>
    <x v="3"/>
    <s v="Hill, Wagner and Ballard"/>
    <x v="3"/>
    <s v="East Davidville"/>
    <s v="Online"/>
    <s v="Stainless Steel Cookware Set"/>
    <x v="3"/>
    <s v="Kitchen"/>
    <s v="Campbell Ltd"/>
    <n v="201.41"/>
    <n v="146"/>
  </r>
  <r>
    <s v="SALE584"/>
    <x v="87"/>
    <s v="CUST1377"/>
    <s v="PROD78"/>
    <s v="STORE4"/>
    <n v="1"/>
    <n v="34.71"/>
    <n v="0.1"/>
    <x v="2"/>
    <x v="584"/>
    <x v="145"/>
    <n v="39"/>
    <s v="Female"/>
    <s v="Nathanshire"/>
    <x v="17"/>
    <s v="USA"/>
    <x v="0"/>
    <s v="Alexander Group"/>
    <x v="2"/>
    <s v="Port Sharon"/>
    <s v="Online"/>
    <s v="Essential Oil Diffuser"/>
    <x v="3"/>
    <s v="Decor"/>
    <s v="Hernandez Inc"/>
    <n v="325.26"/>
    <n v="400"/>
  </r>
  <r>
    <s v="SALE585"/>
    <x v="56"/>
    <s v="CUST1229"/>
    <s v="PROD77"/>
    <s v="STORE1"/>
    <n v="2"/>
    <n v="829.15"/>
    <n v="0.11"/>
    <x v="1"/>
    <x v="585"/>
    <x v="294"/>
    <n v="32"/>
    <s v="Female"/>
    <s v="Port Lisashire"/>
    <x v="33"/>
    <s v="USA"/>
    <x v="3"/>
    <s v="Martinez, Adkins and Johnson"/>
    <x v="0"/>
    <s v="Danielmouth"/>
    <s v="Flagship"/>
    <s v="WiFi Mesh Router"/>
    <x v="1"/>
    <s v="Appliances"/>
    <s v="White, Reeves and Woods"/>
    <n v="480.9"/>
    <n v="104"/>
  </r>
  <r>
    <s v="SALE586"/>
    <x v="104"/>
    <s v="CUST1264"/>
    <s v="PROD98"/>
    <s v="STORE3"/>
    <n v="2"/>
    <n v="481.86"/>
    <n v="0.1"/>
    <x v="2"/>
    <x v="586"/>
    <x v="104"/>
    <n v="25"/>
    <s v="Male"/>
    <s v="Grahamfurt"/>
    <x v="0"/>
    <s v="USA"/>
    <x v="0"/>
    <s v="Johnson-Wright"/>
    <x v="0"/>
    <s v="Hoodberg"/>
    <s v="Outlet"/>
    <s v="Portable Bluetooth Speaker"/>
    <x v="1"/>
    <s v="Audio"/>
    <s v="Flores-King"/>
    <n v="431.67"/>
    <n v="73"/>
  </r>
  <r>
    <s v="SALE587"/>
    <x v="166"/>
    <s v="CUST1147"/>
    <s v="PROD52"/>
    <s v="STORE7"/>
    <n v="4"/>
    <n v="915.17"/>
    <n v="0.19"/>
    <x v="2"/>
    <x v="587"/>
    <x v="345"/>
    <n v="49"/>
    <s v="Female"/>
    <s v="Lake Nathanfort"/>
    <x v="41"/>
    <s v="USA"/>
    <x v="1"/>
    <s v="Martinez-Mullins"/>
    <x v="2"/>
    <s v="Williamsfurt"/>
    <s v="Online"/>
    <s v="Rugby Ball"/>
    <x v="0"/>
    <s v="Team Sports"/>
    <s v="Harris Inc"/>
    <n v="212.26"/>
    <n v="82"/>
  </r>
  <r>
    <s v="SALE588"/>
    <x v="403"/>
    <s v="CUST1214"/>
    <s v="PROD71"/>
    <s v="STORE18"/>
    <n v="1"/>
    <n v="250.95"/>
    <n v="0.03"/>
    <x v="1"/>
    <x v="588"/>
    <x v="95"/>
    <n v="61"/>
    <s v="Male"/>
    <s v="Danielstad"/>
    <x v="10"/>
    <s v="USA"/>
    <x v="0"/>
    <s v="Guerrero-Schmitt"/>
    <x v="3"/>
    <s v="East Stevechester"/>
    <s v="Flagship"/>
    <s v="Hair Repair Oil Treatment"/>
    <x v="2"/>
    <s v="Haircare"/>
    <s v="Hopkins Ltd"/>
    <n v="214.32"/>
    <n v="383"/>
  </r>
  <r>
    <s v="SALE589"/>
    <x v="57"/>
    <s v="CUST1325"/>
    <s v="PROD96"/>
    <s v="STORE5"/>
    <n v="3"/>
    <n v="882.84"/>
    <n v="0.1"/>
    <x v="0"/>
    <x v="589"/>
    <x v="87"/>
    <n v="60"/>
    <s v="Male"/>
    <s v="East Matthew"/>
    <x v="18"/>
    <s v="USA"/>
    <x v="3"/>
    <s v="Gray Ltd"/>
    <x v="0"/>
    <s v="New Michaelchester"/>
    <s v="Outlet"/>
    <s v="Women's Formal Blazer"/>
    <x v="4"/>
    <s v="Outerwear"/>
    <s v="Phillips and Sons"/>
    <n v="358.47"/>
    <n v="143"/>
  </r>
  <r>
    <s v="SALE590"/>
    <x v="404"/>
    <s v="CUST1138"/>
    <s v="PROD19"/>
    <s v="STORE18"/>
    <n v="4"/>
    <n v="573.37"/>
    <n v="0.04"/>
    <x v="2"/>
    <x v="590"/>
    <x v="159"/>
    <n v="43"/>
    <s v="Male"/>
    <s v="Lake Michael"/>
    <x v="45"/>
    <s v="USA"/>
    <x v="0"/>
    <s v="Guerrero-Schmitt"/>
    <x v="3"/>
    <s v="East Stevechester"/>
    <s v="Flagship"/>
    <s v="Knee Support Brace"/>
    <x v="0"/>
    <s v="Equipment"/>
    <s v="May-Reese"/>
    <n v="21.34"/>
    <n v="65"/>
  </r>
  <r>
    <s v="SALE591"/>
    <x v="405"/>
    <s v="CUST1058"/>
    <s v="PROD32"/>
    <s v="STORE12"/>
    <n v="3"/>
    <n v="622.72"/>
    <n v="0.04"/>
    <x v="0"/>
    <x v="591"/>
    <x v="62"/>
    <n v="51"/>
    <s v="Male"/>
    <s v="Snowmouth"/>
    <x v="33"/>
    <s v="USA"/>
    <x v="1"/>
    <s v="Thomas, Bridges and Harris"/>
    <x v="0"/>
    <s v="Sabrinatown"/>
    <s v="Online"/>
    <s v="Vitamin C Face Serum"/>
    <x v="2"/>
    <s v="Skincare"/>
    <s v="Griffin Ltd"/>
    <n v="283.83"/>
    <n v="244"/>
  </r>
  <r>
    <s v="SALE592"/>
    <x v="186"/>
    <s v="CUST1388"/>
    <s v="PROD92"/>
    <s v="STORE17"/>
    <n v="3"/>
    <n v="259.74"/>
    <n v="0.24"/>
    <x v="0"/>
    <x v="592"/>
    <x v="325"/>
    <n v="53"/>
    <s v="Male"/>
    <s v="Stevensshire"/>
    <x v="6"/>
    <s v="USA"/>
    <x v="1"/>
    <s v="Holloway Ltd"/>
    <x v="0"/>
    <s v="Bensonhaven"/>
    <s v="Flagship"/>
    <s v="Microwave Oven"/>
    <x v="3"/>
    <s v="Appliances"/>
    <s v="Green, Powell and Palmer"/>
    <n v="447.43"/>
    <n v="191"/>
  </r>
  <r>
    <s v="SALE593"/>
    <x v="406"/>
    <s v="CUST1054"/>
    <s v="PROD28"/>
    <s v="STORE13"/>
    <n v="4"/>
    <n v="951.09"/>
    <n v="0.14000000000000001"/>
    <x v="2"/>
    <x v="593"/>
    <x v="75"/>
    <n v="24"/>
    <s v="Male"/>
    <s v="Christopherland"/>
    <x v="15"/>
    <s v="USA"/>
    <x v="1"/>
    <s v="Gardner, Humphrey and Contreras"/>
    <x v="3"/>
    <s v="Johnsonville"/>
    <s v="Flagship"/>
    <s v="Sports Stopwatch Timer"/>
    <x v="0"/>
    <s v="Accessories"/>
    <s v="Burns-Hansen"/>
    <n v="38.76"/>
    <n v="137"/>
  </r>
  <r>
    <s v="SALE594"/>
    <x v="407"/>
    <s v="CUST1199"/>
    <s v="PROD99"/>
    <s v="STORE2"/>
    <n v="1"/>
    <n v="71.709999999999994"/>
    <n v="0.23"/>
    <x v="2"/>
    <x v="594"/>
    <x v="173"/>
    <n v="46"/>
    <s v="Male"/>
    <s v="North Briannamouth"/>
    <x v="3"/>
    <s v="USA"/>
    <x v="3"/>
    <s v="Black-Horn"/>
    <x v="2"/>
    <s v="North Nancyview"/>
    <s v="Outlet"/>
    <s v="Stainless Steel Cookware Set"/>
    <x v="3"/>
    <s v="Kitchen"/>
    <s v="Campbell Ltd"/>
    <n v="201.41"/>
    <n v="146"/>
  </r>
  <r>
    <s v="SALE595"/>
    <x v="99"/>
    <s v="CUST1173"/>
    <s v="PROD20"/>
    <s v="STORE7"/>
    <n v="4"/>
    <n v="894.93"/>
    <n v="0.05"/>
    <x v="2"/>
    <x v="595"/>
    <x v="346"/>
    <n v="41"/>
    <s v="Female"/>
    <s v="New William"/>
    <x v="9"/>
    <s v="USA"/>
    <x v="1"/>
    <s v="Martinez-Mullins"/>
    <x v="2"/>
    <s v="Williamsfurt"/>
    <s v="Online"/>
    <s v="Outdoor Sports Water Bottle"/>
    <x v="0"/>
    <s v="Accessories"/>
    <s v="Soto-Ellis"/>
    <n v="131.51"/>
    <n v="0"/>
  </r>
  <r>
    <s v="SALE596"/>
    <x v="253"/>
    <s v="CUST1202"/>
    <s v="PROD78"/>
    <s v="STORE8"/>
    <n v="4"/>
    <n v="870.18"/>
    <n v="0.13"/>
    <x v="2"/>
    <x v="596"/>
    <x v="347"/>
    <n v="37"/>
    <s v="Female"/>
    <s v="Clarkeside"/>
    <x v="32"/>
    <s v="USA"/>
    <x v="1"/>
    <s v="Bean, Jones and Park"/>
    <x v="1"/>
    <s v="Thompsonborough"/>
    <s v="Online"/>
    <s v="Essential Oil Diffuser"/>
    <x v="3"/>
    <s v="Decor"/>
    <s v="Hernandez Inc"/>
    <n v="325.26"/>
    <n v="400"/>
  </r>
  <r>
    <s v="SALE597"/>
    <x v="408"/>
    <s v="CUST1278"/>
    <s v="PROD64"/>
    <s v="STORE2"/>
    <n v="2"/>
    <n v="552.72"/>
    <n v="0.06"/>
    <x v="1"/>
    <x v="597"/>
    <x v="333"/>
    <n v="42"/>
    <s v="Female"/>
    <s v="Port Mariastad"/>
    <x v="5"/>
    <s v="USA"/>
    <x v="1"/>
    <s v="Black-Horn"/>
    <x v="2"/>
    <s v="North Nancyview"/>
    <s v="Outlet"/>
    <s v="Matte Lipstick Set"/>
    <x v="2"/>
    <s v="Makeup"/>
    <s v="Zhang Inc"/>
    <n v="299.11"/>
    <n v="118"/>
  </r>
  <r>
    <s v="SALE598"/>
    <x v="409"/>
    <s v="CUST1246"/>
    <s v="PROD39"/>
    <s v="STORE8"/>
    <n v="3"/>
    <n v="700.43"/>
    <n v="0.01"/>
    <x v="2"/>
    <x v="598"/>
    <x v="176"/>
    <n v="58"/>
    <s v="Male"/>
    <s v="South Regina"/>
    <x v="13"/>
    <s v="USA"/>
    <x v="3"/>
    <s v="Bean, Jones and Park"/>
    <x v="1"/>
    <s v="Thompsonborough"/>
    <s v="Online"/>
    <s v="Portable Power Bank"/>
    <x v="1"/>
    <s v="Mobile"/>
    <s v="Cummings and Sons"/>
    <n v="326.06"/>
    <n v="301"/>
  </r>
  <r>
    <s v="SALE599"/>
    <x v="330"/>
    <s v="CUST1339"/>
    <s v="PROD9"/>
    <s v="STORE2"/>
    <n v="2"/>
    <n v="823.03"/>
    <n v="0.18"/>
    <x v="1"/>
    <x v="599"/>
    <x v="348"/>
    <n v="52"/>
    <s v="Female"/>
    <s v="Stevensbury"/>
    <x v="28"/>
    <s v="USA"/>
    <x v="1"/>
    <s v="Black-Horn"/>
    <x v="2"/>
    <s v="North Nancyview"/>
    <s v="Outlet"/>
    <s v="Adjustable Dumbbell Set"/>
    <x v="0"/>
    <s v="Fitness"/>
    <s v="Hill PLC"/>
    <n v="495.72"/>
    <n v="323"/>
  </r>
  <r>
    <s v="SALE600"/>
    <x v="410"/>
    <s v="CUST1255"/>
    <s v="PROD92"/>
    <s v="STORE6"/>
    <n v="1"/>
    <n v="117.37"/>
    <n v="0.21"/>
    <x v="0"/>
    <x v="600"/>
    <x v="57"/>
    <n v="21"/>
    <s v="Male"/>
    <s v="Jasonton"/>
    <x v="31"/>
    <s v="USA"/>
    <x v="0"/>
    <s v="Benson-Elliott"/>
    <x v="3"/>
    <s v="Port Josephberg"/>
    <s v="Online"/>
    <s v="Microwave Oven"/>
    <x v="3"/>
    <s v="Appliances"/>
    <s v="Green, Powell and Palmer"/>
    <n v="447.43"/>
    <n v="191"/>
  </r>
  <r>
    <s v="SALE601"/>
    <x v="59"/>
    <s v="CUST1104"/>
    <s v="PROD56"/>
    <s v="STORE1"/>
    <n v="4"/>
    <n v="165.37"/>
    <n v="0.28999999999999998"/>
    <x v="0"/>
    <x v="601"/>
    <x v="252"/>
    <n v="64"/>
    <s v="Male"/>
    <s v="South Jenniferville"/>
    <x v="36"/>
    <s v="USA"/>
    <x v="2"/>
    <s v="Martinez, Adkins and Johnson"/>
    <x v="0"/>
    <s v="Danielmouth"/>
    <s v="Flagship"/>
    <s v="Premium Blanket Throw"/>
    <x v="3"/>
    <s v="Decor"/>
    <s v="Hernandez, Kennedy and Porter"/>
    <n v="461.47"/>
    <n v="190"/>
  </r>
  <r>
    <s v="SALE602"/>
    <x v="132"/>
    <s v="CUST1378"/>
    <s v="PROD6"/>
    <s v="STORE10"/>
    <n v="3"/>
    <n v="483.06"/>
    <n v="0.05"/>
    <x v="0"/>
    <x v="602"/>
    <x v="73"/>
    <n v="44"/>
    <s v="Female"/>
    <s v="Fischerborough"/>
    <x v="37"/>
    <s v="USA"/>
    <x v="3"/>
    <s v="Hill, Wagner and Ballard"/>
    <x v="3"/>
    <s v="East Davidville"/>
    <s v="Online"/>
    <s v="Herbal Face Moisturizer"/>
    <x v="2"/>
    <s v="Skincare"/>
    <s v="Davidson PLC"/>
    <n v="312.8"/>
    <n v="350"/>
  </r>
  <r>
    <s v="SALE603"/>
    <x v="411"/>
    <s v="CUST1293"/>
    <s v="PROD81"/>
    <s v="STORE7"/>
    <n v="4"/>
    <n v="262.05"/>
    <n v="0.24"/>
    <x v="1"/>
    <x v="603"/>
    <x v="144"/>
    <n v="56"/>
    <s v="Female"/>
    <s v="North Daniel"/>
    <x v="38"/>
    <s v="USA"/>
    <x v="1"/>
    <s v="Martinez-Mullins"/>
    <x v="2"/>
    <s v="Williamsfurt"/>
    <s v="Online"/>
    <s v="Badminton Racket Set"/>
    <x v="0"/>
    <s v="Equipment"/>
    <s v="Robinson-Brown"/>
    <n v="285.54000000000002"/>
    <n v="358"/>
  </r>
  <r>
    <s v="SALE604"/>
    <x v="36"/>
    <s v="CUST1463"/>
    <s v="PROD14"/>
    <s v="STORE14"/>
    <n v="3"/>
    <n v="970.89"/>
    <n v="0.11"/>
    <x v="2"/>
    <x v="604"/>
    <x v="190"/>
    <n v="36"/>
    <s v="Female"/>
    <s v="Port Anthony"/>
    <x v="40"/>
    <s v="USA"/>
    <x v="3"/>
    <s v="Mcdonald Inc"/>
    <x v="2"/>
    <s v="Christopherland"/>
    <s v="Outlet"/>
    <s v="Decorative Wall Mirror"/>
    <x v="3"/>
    <s v="Decor"/>
    <s v="Luna, Anderson and Bowman"/>
    <n v="48.01"/>
    <n v="439"/>
  </r>
  <r>
    <s v="SALE605"/>
    <x v="383"/>
    <s v="CUST1216"/>
    <s v="PROD72"/>
    <s v="STORE0"/>
    <n v="1"/>
    <n v="61.11"/>
    <n v="0.1"/>
    <x v="1"/>
    <x v="605"/>
    <x v="187"/>
    <n v="44"/>
    <s v="Male"/>
    <s v="Morrismouth"/>
    <x v="24"/>
    <s v="USA"/>
    <x v="1"/>
    <s v="Rivera-Warner"/>
    <x v="3"/>
    <s v="Washingtonfurt"/>
    <s v="Flagship"/>
    <s v="Professional Jump Rope"/>
    <x v="0"/>
    <s v="Fitness"/>
    <s v="Davis PLC"/>
    <n v="477.61"/>
    <n v="300"/>
  </r>
  <r>
    <s v="SALE606"/>
    <x v="224"/>
    <s v="CUST1029"/>
    <s v="PROD27"/>
    <s v="STORE8"/>
    <n v="3"/>
    <n v="827.88"/>
    <n v="0.19"/>
    <x v="1"/>
    <x v="606"/>
    <x v="91"/>
    <n v="54"/>
    <s v="Female"/>
    <s v="East Jennifer"/>
    <x v="24"/>
    <s v="USA"/>
    <x v="2"/>
    <s v="Bean, Jones and Park"/>
    <x v="1"/>
    <s v="Thompsonborough"/>
    <s v="Online"/>
    <s v="Decorative Floor Vase"/>
    <x v="3"/>
    <s v="Decor"/>
    <s v="Khan, Jones and Paul"/>
    <n v="81.75"/>
    <n v="378"/>
  </r>
  <r>
    <s v="SALE607"/>
    <x v="246"/>
    <s v="CUST1430"/>
    <s v="PROD87"/>
    <s v="STORE13"/>
    <n v="3"/>
    <n v="926.85"/>
    <n v="0.18"/>
    <x v="2"/>
    <x v="607"/>
    <x v="349"/>
    <n v="36"/>
    <s v="Female"/>
    <s v="Josephchester"/>
    <x v="19"/>
    <s v="USA"/>
    <x v="0"/>
    <s v="Gardner, Humphrey and Contreras"/>
    <x v="3"/>
    <s v="Johnsonville"/>
    <s v="Flagship"/>
    <s v="LED Bedside Lamp"/>
    <x v="3"/>
    <s v="Lighting"/>
    <s v="Aguilar, Horton and Lewis"/>
    <n v="371.38"/>
    <n v="220"/>
  </r>
  <r>
    <s v="SALE608"/>
    <x v="125"/>
    <s v="CUST1317"/>
    <s v="PROD10"/>
    <s v="STORE14"/>
    <n v="1"/>
    <n v="874.59"/>
    <n v="0.28999999999999998"/>
    <x v="1"/>
    <x v="608"/>
    <x v="350"/>
    <n v="64"/>
    <s v="Female"/>
    <s v="Richardsport"/>
    <x v="21"/>
    <s v="USA"/>
    <x v="0"/>
    <s v="Mcdonald Inc"/>
    <x v="2"/>
    <s v="Christopherland"/>
    <s v="Outlet"/>
    <s v="Ceramic Kitchen Bowl Set"/>
    <x v="3"/>
    <s v="Kitchen"/>
    <s v="Hamilton Group"/>
    <n v="298.86"/>
    <n v="308"/>
  </r>
  <r>
    <s v="SALE609"/>
    <x v="275"/>
    <s v="CUST1470"/>
    <s v="PROD15"/>
    <s v="STORE1"/>
    <n v="4"/>
    <n v="479.11"/>
    <n v="0.24"/>
    <x v="1"/>
    <x v="609"/>
    <x v="44"/>
    <n v="21"/>
    <s v="Female"/>
    <s v="Kanebury"/>
    <x v="21"/>
    <s v="USA"/>
    <x v="0"/>
    <s v="Martinez, Adkins and Johnson"/>
    <x v="0"/>
    <s v="Danielmouth"/>
    <s v="Flagship"/>
    <s v="4K Home Projector"/>
    <x v="1"/>
    <s v="Appliances"/>
    <s v="Thomas LLC"/>
    <n v="465.34"/>
    <n v="301"/>
  </r>
  <r>
    <s v="SALE610"/>
    <x v="412"/>
    <s v="CUST1213"/>
    <s v="PROD32"/>
    <s v="STORE17"/>
    <n v="3"/>
    <n v="182.91"/>
    <n v="0.28999999999999998"/>
    <x v="0"/>
    <x v="610"/>
    <x v="26"/>
    <n v="42"/>
    <s v="Female"/>
    <s v="West Markport"/>
    <x v="16"/>
    <s v="USA"/>
    <x v="1"/>
    <s v="Holloway Ltd"/>
    <x v="0"/>
    <s v="Bensonhaven"/>
    <s v="Flagship"/>
    <s v="Vitamin C Face Serum"/>
    <x v="2"/>
    <s v="Skincare"/>
    <s v="Griffin Ltd"/>
    <n v="283.83"/>
    <n v="244"/>
  </r>
  <r>
    <s v="SALE611"/>
    <x v="413"/>
    <s v="CUST1272"/>
    <s v="PROD34"/>
    <s v="STORE5"/>
    <n v="4"/>
    <n v="745.51"/>
    <n v="0.05"/>
    <x v="0"/>
    <x v="611"/>
    <x v="155"/>
    <n v="48"/>
    <s v="Female"/>
    <s v="Welchview"/>
    <x v="24"/>
    <s v="USA"/>
    <x v="0"/>
    <s v="Gray Ltd"/>
    <x v="0"/>
    <s v="New Michaelchester"/>
    <s v="Outlet"/>
    <s v="Gaming Mechanical Keyboard"/>
    <x v="1"/>
    <s v="Computer"/>
    <s v="Lucero LLC"/>
    <n v="419.28"/>
    <n v="86"/>
  </r>
  <r>
    <s v="SALE612"/>
    <x v="118"/>
    <s v="CUST1481"/>
    <s v="PROD88"/>
    <s v="STORE15"/>
    <n v="3"/>
    <n v="920.61"/>
    <n v="0.04"/>
    <x v="0"/>
    <x v="612"/>
    <x v="229"/>
    <n v="21"/>
    <s v="Male"/>
    <s v="Kelseybury"/>
    <x v="36"/>
    <s v="USA"/>
    <x v="0"/>
    <s v="Shelton PLC"/>
    <x v="0"/>
    <s v="East Jenniferstad"/>
    <s v="Flagship"/>
    <s v="Sports Wrist Sweatbands"/>
    <x v="0"/>
    <s v="Accessories"/>
    <s v="Olsen-Daniels"/>
    <n v="131.24"/>
    <n v="232"/>
  </r>
  <r>
    <s v="SALE613"/>
    <x v="359"/>
    <s v="CUST1425"/>
    <s v="PROD75"/>
    <s v="STORE10"/>
    <n v="4"/>
    <n v="659.03"/>
    <n v="0.15"/>
    <x v="0"/>
    <x v="613"/>
    <x v="351"/>
    <n v="40"/>
    <s v="Male"/>
    <s v="Lake Monique"/>
    <x v="39"/>
    <s v="USA"/>
    <x v="3"/>
    <s v="Hill, Wagner and Ballard"/>
    <x v="3"/>
    <s v="East Davidville"/>
    <s v="Online"/>
    <s v="Women's Ankle Boots"/>
    <x v="4"/>
    <s v="Footwear"/>
    <s v="Poole PLC"/>
    <n v="158.13999999999999"/>
    <n v="82"/>
  </r>
  <r>
    <s v="SALE614"/>
    <x v="214"/>
    <s v="CUST1491"/>
    <s v="PROD9"/>
    <s v="STORE2"/>
    <n v="1"/>
    <n v="312.91000000000003"/>
    <n v="0.12"/>
    <x v="1"/>
    <x v="614"/>
    <x v="352"/>
    <n v="52"/>
    <s v="Female"/>
    <s v="Kellyberg"/>
    <x v="34"/>
    <s v="USA"/>
    <x v="0"/>
    <s v="Black-Horn"/>
    <x v="2"/>
    <s v="North Nancyview"/>
    <s v="Outlet"/>
    <s v="Adjustable Dumbbell Set"/>
    <x v="0"/>
    <s v="Fitness"/>
    <s v="Hill PLC"/>
    <n v="495.72"/>
    <n v="323"/>
  </r>
  <r>
    <s v="SALE615"/>
    <x v="414"/>
    <s v="CUST1228"/>
    <s v="PROD12"/>
    <s v="STORE18"/>
    <n v="4"/>
    <n v="705.64"/>
    <n v="0.11"/>
    <x v="1"/>
    <x v="615"/>
    <x v="322"/>
    <n v="52"/>
    <s v="Female"/>
    <s v="Lake Michael"/>
    <x v="39"/>
    <s v="USA"/>
    <x v="0"/>
    <s v="Guerrero-Schmitt"/>
    <x v="3"/>
    <s v="East Stevechester"/>
    <s v="Flagship"/>
    <s v="Hair Strengthening Shampoo"/>
    <x v="2"/>
    <s v="Haircare"/>
    <s v="Rice LLC"/>
    <n v="115.82"/>
    <n v="460"/>
  </r>
  <r>
    <s v="SALE616"/>
    <x v="184"/>
    <s v="CUST1144"/>
    <s v="PROD9"/>
    <s v="STORE10"/>
    <n v="4"/>
    <n v="386.41"/>
    <n v="0.13"/>
    <x v="2"/>
    <x v="616"/>
    <x v="20"/>
    <n v="62"/>
    <s v="Female"/>
    <s v="North Anthonychester"/>
    <x v="8"/>
    <s v="USA"/>
    <x v="3"/>
    <s v="Hill, Wagner and Ballard"/>
    <x v="3"/>
    <s v="East Davidville"/>
    <s v="Online"/>
    <s v="Adjustable Dumbbell Set"/>
    <x v="0"/>
    <s v="Fitness"/>
    <s v="Hill PLC"/>
    <n v="495.72"/>
    <n v="323"/>
  </r>
  <r>
    <s v="SALE617"/>
    <x v="415"/>
    <s v="CUST1029"/>
    <s v="PROD94"/>
    <s v="STORE11"/>
    <n v="3"/>
    <n v="265.89"/>
    <n v="0.08"/>
    <x v="2"/>
    <x v="617"/>
    <x v="91"/>
    <n v="54"/>
    <s v="Female"/>
    <s v="East Jennifer"/>
    <x v="24"/>
    <s v="USA"/>
    <x v="2"/>
    <s v="Aguirre-Keller"/>
    <x v="2"/>
    <s v="Lake Michael"/>
    <s v="Online"/>
    <s v="Vitamin E Body Lotion"/>
    <x v="2"/>
    <s v="Skincare"/>
    <s v="Hoffman-Williams"/>
    <n v="358.47"/>
    <n v="213"/>
  </r>
  <r>
    <s v="SALE618"/>
    <x v="108"/>
    <s v="CUST1075"/>
    <s v="PROD30"/>
    <s v="STORE16"/>
    <n v="1"/>
    <n v="703.16"/>
    <n v="0.28999999999999998"/>
    <x v="0"/>
    <x v="618"/>
    <x v="177"/>
    <n v="61"/>
    <s v="Female"/>
    <s v="Lake Barryfurt"/>
    <x v="24"/>
    <s v="USA"/>
    <x v="0"/>
    <s v="Frederick-Wright"/>
    <x v="1"/>
    <s v="New Jimmymouth"/>
    <s v="Flagship"/>
    <s v="Stainless Steel Cutlery Set"/>
    <x v="3"/>
    <s v="Kitchen"/>
    <s v="Stevens, Fernandez and Martin"/>
    <n v="19.52"/>
    <n v="57"/>
  </r>
  <r>
    <s v="SALE619"/>
    <x v="407"/>
    <s v="CUST1471"/>
    <s v="PROD97"/>
    <s v="STORE13"/>
    <n v="2"/>
    <n v="394.5"/>
    <n v="0.28999999999999998"/>
    <x v="2"/>
    <x v="619"/>
    <x v="197"/>
    <n v="42"/>
    <s v="Male"/>
    <s v="Mcdanielfurt"/>
    <x v="10"/>
    <s v="USA"/>
    <x v="1"/>
    <s v="Gardner, Humphrey and Contreras"/>
    <x v="3"/>
    <s v="Johnsonville"/>
    <s v="Flagship"/>
    <s v="Cricket Bat"/>
    <x v="0"/>
    <s v="Team Sports"/>
    <s v="Khan LLC"/>
    <n v="245.98"/>
    <n v="471"/>
  </r>
  <r>
    <s v="SALE620"/>
    <x v="416"/>
    <s v="CUST1117"/>
    <s v="PROD97"/>
    <s v="STORE7"/>
    <n v="3"/>
    <n v="411.25"/>
    <n v="0.05"/>
    <x v="0"/>
    <x v="620"/>
    <x v="353"/>
    <n v="21"/>
    <s v="Female"/>
    <s v="North Katherine"/>
    <x v="7"/>
    <s v="USA"/>
    <x v="1"/>
    <s v="Martinez-Mullins"/>
    <x v="2"/>
    <s v="Williamsfurt"/>
    <s v="Online"/>
    <s v="Cricket Bat"/>
    <x v="0"/>
    <s v="Team Sports"/>
    <s v="Khan LLC"/>
    <n v="245.98"/>
    <n v="471"/>
  </r>
  <r>
    <s v="SALE621"/>
    <x v="28"/>
    <s v="CUST1353"/>
    <s v="PROD48"/>
    <s v="STORE2"/>
    <n v="4"/>
    <n v="395.45"/>
    <n v="0.01"/>
    <x v="0"/>
    <x v="621"/>
    <x v="354"/>
    <n v="56"/>
    <s v="Female"/>
    <s v="Westbury"/>
    <x v="47"/>
    <s v="USA"/>
    <x v="1"/>
    <s v="Black-Horn"/>
    <x v="2"/>
    <s v="North Nancyview"/>
    <s v="Outlet"/>
    <s v="Car Dashboard Phone Holder"/>
    <x v="1"/>
    <s v="Accessories"/>
    <s v="Byrd, Stewart and Valdez"/>
    <n v="177.98"/>
    <n v="103"/>
  </r>
  <r>
    <s v="SALE622"/>
    <x v="417"/>
    <s v="CUST1036"/>
    <s v="PROD90"/>
    <s v="STORE5"/>
    <n v="2"/>
    <n v="678.98"/>
    <n v="0.23"/>
    <x v="0"/>
    <x v="622"/>
    <x v="355"/>
    <n v="20"/>
    <s v="Female"/>
    <s v="Luisfurt"/>
    <x v="36"/>
    <s v="USA"/>
    <x v="0"/>
    <s v="Gray Ltd"/>
    <x v="0"/>
    <s v="New Michaelchester"/>
    <s v="Outlet"/>
    <s v="Gaming Mouse Pad XL"/>
    <x v="1"/>
    <s v="Accessories"/>
    <s v="Sharp, Taylor and Rodriguez"/>
    <n v="340.14"/>
    <n v="361"/>
  </r>
  <r>
    <s v="SALE623"/>
    <x v="418"/>
    <s v="CUST1072"/>
    <s v="PROD27"/>
    <s v="STORE14"/>
    <n v="4"/>
    <n v="757.71"/>
    <n v="0.26"/>
    <x v="2"/>
    <x v="623"/>
    <x v="39"/>
    <n v="39"/>
    <s v="Female"/>
    <s v="Olsonhaven"/>
    <x v="9"/>
    <s v="USA"/>
    <x v="0"/>
    <s v="Mcdonald Inc"/>
    <x v="2"/>
    <s v="Christopherland"/>
    <s v="Outlet"/>
    <s v="Decorative Floor Vase"/>
    <x v="3"/>
    <s v="Decor"/>
    <s v="Khan, Jones and Paul"/>
    <n v="81.75"/>
    <n v="378"/>
  </r>
  <r>
    <s v="SALE624"/>
    <x v="350"/>
    <s v="CUST1059"/>
    <s v="PROD94"/>
    <s v="STORE4"/>
    <n v="1"/>
    <n v="647.86"/>
    <n v="0.05"/>
    <x v="2"/>
    <x v="624"/>
    <x v="356"/>
    <n v="53"/>
    <s v="Male"/>
    <s v="New Kathrynland"/>
    <x v="10"/>
    <s v="USA"/>
    <x v="1"/>
    <s v="Alexander Group"/>
    <x v="2"/>
    <s v="Port Sharon"/>
    <s v="Online"/>
    <s v="Vitamin E Body Lotion"/>
    <x v="2"/>
    <s v="Skincare"/>
    <s v="Hoffman-Williams"/>
    <n v="358.47"/>
    <n v="213"/>
  </r>
  <r>
    <s v="SALE625"/>
    <x v="18"/>
    <s v="CUST1135"/>
    <s v="PROD12"/>
    <s v="STORE6"/>
    <n v="2"/>
    <n v="179.64"/>
    <n v="0.1"/>
    <x v="1"/>
    <x v="625"/>
    <x v="162"/>
    <n v="33"/>
    <s v="Female"/>
    <s v="Gonzalezbury"/>
    <x v="20"/>
    <s v="USA"/>
    <x v="1"/>
    <s v="Benson-Elliott"/>
    <x v="3"/>
    <s v="Port Josephberg"/>
    <s v="Online"/>
    <s v="Hair Strengthening Shampoo"/>
    <x v="2"/>
    <s v="Haircare"/>
    <s v="Rice LLC"/>
    <n v="115.82"/>
    <n v="460"/>
  </r>
  <r>
    <s v="SALE626"/>
    <x v="81"/>
    <s v="CUST1396"/>
    <s v="PROD62"/>
    <s v="STORE4"/>
    <n v="3"/>
    <n v="392.65"/>
    <n v="0.17"/>
    <x v="1"/>
    <x v="626"/>
    <x v="21"/>
    <n v="25"/>
    <s v="Female"/>
    <s v="Parkerview"/>
    <x v="14"/>
    <s v="USA"/>
    <x v="2"/>
    <s v="Alexander Group"/>
    <x v="2"/>
    <s v="Port Sharon"/>
    <s v="Online"/>
    <s v="Laptop Cooling Pad"/>
    <x v="1"/>
    <s v="Computer"/>
    <s v="Murray, Gould and Ware"/>
    <n v="86.42"/>
    <n v="222"/>
  </r>
  <r>
    <s v="SALE627"/>
    <x v="419"/>
    <s v="CUST1176"/>
    <s v="PROD91"/>
    <s v="STORE16"/>
    <n v="4"/>
    <n v="969.55"/>
    <n v="0.09"/>
    <x v="2"/>
    <x v="627"/>
    <x v="71"/>
    <n v="48"/>
    <s v="Male"/>
    <s v="Anabury"/>
    <x v="1"/>
    <s v="USA"/>
    <x v="2"/>
    <s v="Frederick-Wright"/>
    <x v="1"/>
    <s v="New Jimmymouth"/>
    <s v="Flagship"/>
    <s v="Women's High Heels"/>
    <x v="4"/>
    <s v="Footwear"/>
    <s v="Smith-Charles"/>
    <n v="438.25"/>
    <n v="496"/>
  </r>
  <r>
    <s v="SALE628"/>
    <x v="138"/>
    <s v="CUST1462"/>
    <s v="PROD74"/>
    <s v="STORE12"/>
    <n v="3"/>
    <n v="322.94"/>
    <n v="0.01"/>
    <x v="0"/>
    <x v="628"/>
    <x v="151"/>
    <n v="34"/>
    <s v="Female"/>
    <s v="Burkefurt"/>
    <x v="35"/>
    <s v="USA"/>
    <x v="2"/>
    <s v="Thomas, Bridges and Harris"/>
    <x v="0"/>
    <s v="Sabrinatown"/>
    <s v="Online"/>
    <s v="Bluetooth Car Audio System"/>
    <x v="1"/>
    <s v="Audio"/>
    <s v="Bruce-Bowen"/>
    <n v="403.71"/>
    <n v="159"/>
  </r>
  <r>
    <s v="SALE629"/>
    <x v="420"/>
    <s v="CUST1362"/>
    <s v="PROD83"/>
    <s v="STORE0"/>
    <n v="1"/>
    <n v="92.83"/>
    <n v="0.26"/>
    <x v="1"/>
    <x v="629"/>
    <x v="317"/>
    <n v="60"/>
    <s v="Male"/>
    <s v="Melvinton"/>
    <x v="41"/>
    <s v="USA"/>
    <x v="0"/>
    <s v="Rivera-Warner"/>
    <x v="3"/>
    <s v="Washingtonfurt"/>
    <s v="Flagship"/>
    <s v="Hydrating Face Cleanser"/>
    <x v="2"/>
    <s v="Skincare"/>
    <s v="Butler Group"/>
    <n v="305.49"/>
    <n v="159"/>
  </r>
  <r>
    <s v="SALE630"/>
    <x v="391"/>
    <s v="CUST1420"/>
    <s v="PROD8"/>
    <s v="STORE3"/>
    <n v="4"/>
    <n v="432.29"/>
    <n v="0.16"/>
    <x v="2"/>
    <x v="630"/>
    <x v="47"/>
    <n v="60"/>
    <s v="Male"/>
    <s v="New Benjamin"/>
    <x v="29"/>
    <s v="USA"/>
    <x v="3"/>
    <s v="Johnson-Wright"/>
    <x v="0"/>
    <s v="Hoodberg"/>
    <s v="Outlet"/>
    <s v="Wireless Bluetooth Earbuds"/>
    <x v="1"/>
    <s v="Audio"/>
    <s v="Perez-Johnston"/>
    <n v="439.07"/>
    <n v="142"/>
  </r>
  <r>
    <s v="SALE631"/>
    <x v="331"/>
    <s v="CUST1080"/>
    <s v="PROD39"/>
    <s v="STORE13"/>
    <n v="2"/>
    <n v="925.78"/>
    <n v="0.14000000000000001"/>
    <x v="2"/>
    <x v="631"/>
    <x v="52"/>
    <n v="61"/>
    <s v="Female"/>
    <s v="New Sean"/>
    <x v="23"/>
    <s v="USA"/>
    <x v="3"/>
    <s v="Gardner, Humphrey and Contreras"/>
    <x v="3"/>
    <s v="Johnsonville"/>
    <s v="Flagship"/>
    <s v="Portable Power Bank"/>
    <x v="1"/>
    <s v="Mobile"/>
    <s v="Cummings and Sons"/>
    <n v="326.06"/>
    <n v="301"/>
  </r>
  <r>
    <s v="SALE632"/>
    <x v="421"/>
    <s v="CUST1477"/>
    <s v="PROD25"/>
    <s v="STORE11"/>
    <n v="2"/>
    <n v="151.47"/>
    <n v="0.21"/>
    <x v="1"/>
    <x v="632"/>
    <x v="290"/>
    <n v="41"/>
    <s v="Female"/>
    <s v="West Kelseyberg"/>
    <x v="32"/>
    <s v="USA"/>
    <x v="1"/>
    <s v="Aguirre-Keller"/>
    <x v="2"/>
    <s v="Lake Michael"/>
    <s v="Online"/>
    <s v="Women's Scarf Set"/>
    <x v="4"/>
    <s v="Accessories"/>
    <s v="Brown and Sons"/>
    <n v="174.02"/>
    <n v="268"/>
  </r>
  <r>
    <s v="SALE633"/>
    <x v="214"/>
    <s v="CUST1449"/>
    <s v="PROD83"/>
    <s v="STORE10"/>
    <n v="1"/>
    <n v="343.05"/>
    <n v="0.28000000000000003"/>
    <x v="1"/>
    <x v="633"/>
    <x v="193"/>
    <n v="29"/>
    <s v="Male"/>
    <s v="Port Hannahport"/>
    <x v="31"/>
    <s v="USA"/>
    <x v="3"/>
    <s v="Hill, Wagner and Ballard"/>
    <x v="3"/>
    <s v="East Davidville"/>
    <s v="Online"/>
    <s v="Hydrating Face Cleanser"/>
    <x v="2"/>
    <s v="Skincare"/>
    <s v="Butler Group"/>
    <n v="305.49"/>
    <n v="159"/>
  </r>
  <r>
    <s v="SALE634"/>
    <x v="422"/>
    <s v="CUST1066"/>
    <s v="PROD17"/>
    <s v="STORE4"/>
    <n v="1"/>
    <n v="373.06"/>
    <n v="0.11"/>
    <x v="1"/>
    <x v="634"/>
    <x v="148"/>
    <n v="27"/>
    <s v="Female"/>
    <s v="South Aaronside"/>
    <x v="21"/>
    <s v="USA"/>
    <x v="2"/>
    <s v="Alexander Group"/>
    <x v="2"/>
    <s v="Port Sharon"/>
    <s v="Online"/>
    <s v="Soccer Training Cone Set"/>
    <x v="0"/>
    <s v="Accessories"/>
    <s v="Ford, Murphy and Wilson"/>
    <n v="144.53"/>
    <n v="367"/>
  </r>
  <r>
    <s v="SALE635"/>
    <x v="227"/>
    <s v="CUST1411"/>
    <s v="PROD18"/>
    <s v="STORE15"/>
    <n v="1"/>
    <n v="124.98"/>
    <n v="7.0000000000000007E-2"/>
    <x v="2"/>
    <x v="635"/>
    <x v="357"/>
    <n v="63"/>
    <s v="Male"/>
    <s v="West Rebecca"/>
    <x v="31"/>
    <s v="USA"/>
    <x v="2"/>
    <s v="Shelton PLC"/>
    <x v="0"/>
    <s v="East Jenniferstad"/>
    <s v="Flagship"/>
    <s v="Women's Denim Jeans"/>
    <x v="4"/>
    <s v="Bottoms"/>
    <s v="Guerra-Hendrix"/>
    <n v="303.74"/>
    <n v="343"/>
  </r>
  <r>
    <s v="SALE636"/>
    <x v="171"/>
    <s v="CUST1272"/>
    <s v="PROD73"/>
    <s v="STORE19"/>
    <n v="4"/>
    <n v="221.49"/>
    <n v="0.26"/>
    <x v="1"/>
    <x v="636"/>
    <x v="155"/>
    <n v="48"/>
    <s v="Female"/>
    <s v="Welchview"/>
    <x v="24"/>
    <s v="USA"/>
    <x v="0"/>
    <s v="Mann-Austin"/>
    <x v="3"/>
    <s v="Vasquezborough"/>
    <s v="Online"/>
    <s v="Shin Guards – Adult"/>
    <x v="0"/>
    <s v="Team Sports"/>
    <s v="French Ltd"/>
    <n v="107.06"/>
    <n v="359"/>
  </r>
  <r>
    <s v="SALE637"/>
    <x v="423"/>
    <s v="CUST1170"/>
    <s v="PROD23"/>
    <s v="STORE15"/>
    <n v="1"/>
    <n v="563.32000000000005"/>
    <n v="0.01"/>
    <x v="1"/>
    <x v="637"/>
    <x v="165"/>
    <n v="18"/>
    <s v="Male"/>
    <s v="New Joseph"/>
    <x v="6"/>
    <s v="USA"/>
    <x v="0"/>
    <s v="Shelton PLC"/>
    <x v="0"/>
    <s v="East Jenniferstad"/>
    <s v="Flagship"/>
    <s v="Men's Formal Shirt"/>
    <x v="4"/>
    <s v="Tops"/>
    <s v="Moon, Mora and Santos"/>
    <n v="283"/>
    <n v="360"/>
  </r>
  <r>
    <s v="SALE638"/>
    <x v="214"/>
    <s v="CUST1390"/>
    <s v="PROD11"/>
    <s v="STORE0"/>
    <n v="1"/>
    <n v="362.93"/>
    <n v="0.27"/>
    <x v="0"/>
    <x v="638"/>
    <x v="358"/>
    <n v="56"/>
    <s v="Male"/>
    <s v="Deniseberg"/>
    <x v="13"/>
    <s v="USA"/>
    <x v="2"/>
    <s v="Rivera-Warner"/>
    <x v="3"/>
    <s v="Washingtonfurt"/>
    <s v="Flagship"/>
    <s v="HD Smart TV Stick"/>
    <x v="1"/>
    <s v="Accessories"/>
    <s v="Gibson, Hobbs and Weaver"/>
    <n v="449.4"/>
    <n v="0"/>
  </r>
  <r>
    <s v="SALE639"/>
    <x v="297"/>
    <s v="CUST1336"/>
    <s v="PROD11"/>
    <s v="STORE15"/>
    <n v="4"/>
    <n v="369.22"/>
    <n v="0.18"/>
    <x v="2"/>
    <x v="639"/>
    <x v="359"/>
    <n v="58"/>
    <s v="Female"/>
    <s v="North Michaelborough"/>
    <x v="47"/>
    <s v="USA"/>
    <x v="2"/>
    <s v="Shelton PLC"/>
    <x v="0"/>
    <s v="East Jenniferstad"/>
    <s v="Flagship"/>
    <s v="HD Smart TV Stick"/>
    <x v="1"/>
    <s v="Accessories"/>
    <s v="Gibson, Hobbs and Weaver"/>
    <n v="449.4"/>
    <n v="0"/>
  </r>
  <r>
    <s v="SALE640"/>
    <x v="424"/>
    <s v="CUST1410"/>
    <s v="PROD96"/>
    <s v="STORE14"/>
    <n v="3"/>
    <n v="950.83"/>
    <n v="0.06"/>
    <x v="1"/>
    <x v="640"/>
    <x v="360"/>
    <n v="48"/>
    <s v="Female"/>
    <s v="South Edwin"/>
    <x v="19"/>
    <s v="USA"/>
    <x v="3"/>
    <s v="Mcdonald Inc"/>
    <x v="2"/>
    <s v="Christopherland"/>
    <s v="Outlet"/>
    <s v="Women's Formal Blazer"/>
    <x v="4"/>
    <s v="Outerwear"/>
    <s v="Phillips and Sons"/>
    <n v="358.47"/>
    <n v="143"/>
  </r>
  <r>
    <s v="SALE641"/>
    <x v="425"/>
    <s v="CUST1143"/>
    <s v="PROD37"/>
    <s v="STORE13"/>
    <n v="3"/>
    <n v="338.79"/>
    <n v="0.01"/>
    <x v="0"/>
    <x v="641"/>
    <x v="79"/>
    <n v="46"/>
    <s v="Male"/>
    <s v="Dwaynemouth"/>
    <x v="4"/>
    <s v="USA"/>
    <x v="3"/>
    <s v="Gardner, Humphrey and Contreras"/>
    <x v="3"/>
    <s v="Johnsonville"/>
    <s v="Flagship"/>
    <s v="Men's Casual Sneakers"/>
    <x v="4"/>
    <s v="Footwear"/>
    <s v="Hogan-Lee"/>
    <n v="353.47"/>
    <n v="214"/>
  </r>
  <r>
    <s v="SALE642"/>
    <x v="294"/>
    <s v="CUST1146"/>
    <s v="PROD90"/>
    <s v="STORE1"/>
    <n v="3"/>
    <n v="853.32"/>
    <n v="7.0000000000000007E-2"/>
    <x v="2"/>
    <x v="642"/>
    <x v="308"/>
    <n v="32"/>
    <s v="Female"/>
    <s v="Chungmouth"/>
    <x v="42"/>
    <s v="USA"/>
    <x v="0"/>
    <s v="Martinez, Adkins and Johnson"/>
    <x v="0"/>
    <s v="Danielmouth"/>
    <s v="Flagship"/>
    <s v="Gaming Mouse Pad XL"/>
    <x v="1"/>
    <s v="Accessories"/>
    <s v="Sharp, Taylor and Rodriguez"/>
    <n v="340.14"/>
    <n v="361"/>
  </r>
  <r>
    <s v="SALE643"/>
    <x v="426"/>
    <s v="CUST1149"/>
    <s v="PROD76"/>
    <s v="STORE6"/>
    <n v="3"/>
    <n v="89.78"/>
    <n v="0.2"/>
    <x v="2"/>
    <x v="643"/>
    <x v="339"/>
    <n v="33"/>
    <s v="Male"/>
    <s v="West Markhaven"/>
    <x v="26"/>
    <s v="USA"/>
    <x v="1"/>
    <s v="Benson-Elliott"/>
    <x v="3"/>
    <s v="Port Josephberg"/>
    <s v="Online"/>
    <s v="Wireless Mouse"/>
    <x v="1"/>
    <s v="Computer"/>
    <s v="Larson Ltd"/>
    <n v="392.89"/>
    <n v="320"/>
  </r>
  <r>
    <s v="SALE644"/>
    <x v="427"/>
    <s v="CUST1191"/>
    <s v="PROD55"/>
    <s v="STORE1"/>
    <n v="1"/>
    <n v="172.04"/>
    <n v="0.04"/>
    <x v="1"/>
    <x v="644"/>
    <x v="225"/>
    <n v="29"/>
    <s v="Female"/>
    <s v="Johnsonshire"/>
    <x v="31"/>
    <s v="USA"/>
    <x v="3"/>
    <s v="Martinez, Adkins and Johnson"/>
    <x v="0"/>
    <s v="Danielmouth"/>
    <s v="Flagship"/>
    <s v="Ceramic Plant Pot"/>
    <x v="3"/>
    <s v="Decor"/>
    <s v="Hatfield, Baird and Torres"/>
    <n v="81.75"/>
    <n v="0"/>
  </r>
  <r>
    <s v="SALE645"/>
    <x v="348"/>
    <s v="CUST1467"/>
    <s v="PROD54"/>
    <s v="STORE1"/>
    <n v="1"/>
    <n v="389.2"/>
    <n v="0.05"/>
    <x v="0"/>
    <x v="645"/>
    <x v="1"/>
    <n v="63"/>
    <s v="Female"/>
    <s v="Oneillfurt"/>
    <x v="1"/>
    <s v="USA"/>
    <x v="0"/>
    <s v="Martinez, Adkins and Johnson"/>
    <x v="0"/>
    <s v="Danielmouth"/>
    <s v="Flagship"/>
    <s v="Sports Stopwatch Pro"/>
    <x v="0"/>
    <s v="Accessories"/>
    <s v="Thompson-French"/>
    <n v="434.84"/>
    <n v="185"/>
  </r>
  <r>
    <s v="SALE646"/>
    <x v="428"/>
    <s v="CUST1461"/>
    <s v="PROD77"/>
    <s v="STORE13"/>
    <n v="3"/>
    <n v="865.96"/>
    <n v="0.12"/>
    <x v="1"/>
    <x v="646"/>
    <x v="341"/>
    <n v="60"/>
    <s v="Female"/>
    <s v="East Julie"/>
    <x v="32"/>
    <s v="USA"/>
    <x v="2"/>
    <s v="Gardner, Humphrey and Contreras"/>
    <x v="3"/>
    <s v="Johnsonville"/>
    <s v="Flagship"/>
    <s v="WiFi Mesh Router"/>
    <x v="1"/>
    <s v="Appliances"/>
    <s v="White, Reeves and Woods"/>
    <n v="480.9"/>
    <n v="104"/>
  </r>
  <r>
    <s v="SALE647"/>
    <x v="397"/>
    <s v="CUST1169"/>
    <s v="PROD19"/>
    <s v="STORE1"/>
    <n v="3"/>
    <n v="79.95"/>
    <n v="0.2"/>
    <x v="2"/>
    <x v="647"/>
    <x v="185"/>
    <n v="64"/>
    <s v="Male"/>
    <s v="Josephmouth"/>
    <x v="21"/>
    <s v="USA"/>
    <x v="3"/>
    <s v="Martinez, Adkins and Johnson"/>
    <x v="0"/>
    <s v="Danielmouth"/>
    <s v="Flagship"/>
    <s v="Knee Support Brace"/>
    <x v="0"/>
    <s v="Equipment"/>
    <s v="May-Reese"/>
    <n v="21.34"/>
    <n v="65"/>
  </r>
  <r>
    <s v="SALE648"/>
    <x v="3"/>
    <s v="CUST1381"/>
    <s v="PROD26"/>
    <s v="STORE7"/>
    <n v="1"/>
    <n v="566.5"/>
    <n v="0.25"/>
    <x v="2"/>
    <x v="648"/>
    <x v="25"/>
    <n v="50"/>
    <s v="Male"/>
    <s v="Andrewsland"/>
    <x v="4"/>
    <s v="USA"/>
    <x v="2"/>
    <s v="Martinez-Mullins"/>
    <x v="2"/>
    <s v="Williamsfurt"/>
    <s v="Online"/>
    <s v="Wireless Bluetooth Speaker"/>
    <x v="1"/>
    <s v="Audio"/>
    <s v="Reed-Schmidt"/>
    <n v="322.41000000000003"/>
    <n v="213"/>
  </r>
  <r>
    <s v="SALE649"/>
    <x v="11"/>
    <s v="CUST1402"/>
    <s v="PROD21"/>
    <s v="STORE0"/>
    <n v="2"/>
    <n v="347.95"/>
    <n v="0.13"/>
    <x v="2"/>
    <x v="649"/>
    <x v="361"/>
    <n v="31"/>
    <s v="Male"/>
    <s v="Brandonville"/>
    <x v="25"/>
    <s v="USA"/>
    <x v="3"/>
    <s v="Rivera-Warner"/>
    <x v="3"/>
    <s v="Washingtonfurt"/>
    <s v="Flagship"/>
    <s v="Multi-Purpose Storage Box"/>
    <x v="3"/>
    <s v="Storage"/>
    <s v="Gardner-Montes"/>
    <n v="123.46"/>
    <n v="76"/>
  </r>
  <r>
    <s v="SALE650"/>
    <x v="121"/>
    <s v="CUST1209"/>
    <s v="PROD58"/>
    <s v="STORE3"/>
    <n v="2"/>
    <n v="250.83"/>
    <n v="0.15"/>
    <x v="1"/>
    <x v="650"/>
    <x v="203"/>
    <n v="50"/>
    <s v="Female"/>
    <s v="Lake Josephport"/>
    <x v="17"/>
    <s v="USA"/>
    <x v="1"/>
    <s v="Johnson-Wright"/>
    <x v="0"/>
    <s v="Hoodberg"/>
    <s v="Outlet"/>
    <s v="Womens Cotton Scarf"/>
    <x v="4"/>
    <s v="Accessories"/>
    <s v="Shepherd-Gould"/>
    <n v="113.83"/>
    <n v="485"/>
  </r>
  <r>
    <s v="SALE651"/>
    <x v="237"/>
    <s v="CUST1149"/>
    <s v="PROD71"/>
    <s v="STORE1"/>
    <n v="1"/>
    <n v="888.05"/>
    <n v="0.2"/>
    <x v="1"/>
    <x v="651"/>
    <x v="339"/>
    <n v="33"/>
    <s v="Male"/>
    <s v="West Markhaven"/>
    <x v="26"/>
    <s v="USA"/>
    <x v="1"/>
    <s v="Martinez, Adkins and Johnson"/>
    <x v="0"/>
    <s v="Danielmouth"/>
    <s v="Flagship"/>
    <s v="Hair Repair Oil Treatment"/>
    <x v="2"/>
    <s v="Haircare"/>
    <s v="Hopkins Ltd"/>
    <n v="214.32"/>
    <n v="383"/>
  </r>
  <r>
    <s v="SALE652"/>
    <x v="429"/>
    <s v="CUST1006"/>
    <s v="PROD39"/>
    <s v="STORE18"/>
    <n v="2"/>
    <n v="673.02"/>
    <n v="0.11"/>
    <x v="1"/>
    <x v="652"/>
    <x v="277"/>
    <n v="29"/>
    <s v="Female"/>
    <s v="Deborahborough"/>
    <x v="34"/>
    <s v="USA"/>
    <x v="1"/>
    <s v="Guerrero-Schmitt"/>
    <x v="3"/>
    <s v="East Stevechester"/>
    <s v="Flagship"/>
    <s v="Portable Power Bank"/>
    <x v="1"/>
    <s v="Mobile"/>
    <s v="Cummings and Sons"/>
    <n v="326.06"/>
    <n v="301"/>
  </r>
  <r>
    <s v="SALE653"/>
    <x v="430"/>
    <s v="CUST1440"/>
    <s v="PROD64"/>
    <s v="STORE3"/>
    <n v="2"/>
    <n v="492.62"/>
    <n v="0.26"/>
    <x v="2"/>
    <x v="653"/>
    <x v="362"/>
    <n v="60"/>
    <s v="Male"/>
    <s v="Justinberg"/>
    <x v="16"/>
    <s v="USA"/>
    <x v="2"/>
    <s v="Johnson-Wright"/>
    <x v="0"/>
    <s v="Hoodberg"/>
    <s v="Outlet"/>
    <s v="Matte Lipstick Set"/>
    <x v="2"/>
    <s v="Makeup"/>
    <s v="Zhang Inc"/>
    <n v="299.11"/>
    <n v="118"/>
  </r>
  <r>
    <s v="SALE654"/>
    <x v="431"/>
    <s v="CUST1376"/>
    <s v="PROD85"/>
    <s v="STORE3"/>
    <n v="4"/>
    <n v="986.93"/>
    <n v="0.01"/>
    <x v="0"/>
    <x v="654"/>
    <x v="363"/>
    <n v="30"/>
    <s v="Male"/>
    <s v="Chambersberg"/>
    <x v="40"/>
    <s v="USA"/>
    <x v="3"/>
    <s v="Johnson-Wright"/>
    <x v="0"/>
    <s v="Hoodberg"/>
    <s v="Outlet"/>
    <s v="Women's Beanie Hat"/>
    <x v="4"/>
    <s v="Accessories"/>
    <s v="Richardson-Carrillo"/>
    <n v="119.57"/>
    <n v="210"/>
  </r>
  <r>
    <s v="SALE655"/>
    <x v="432"/>
    <s v="CUST1479"/>
    <s v="PROD22"/>
    <s v="STORE12"/>
    <n v="4"/>
    <n v="411.68"/>
    <n v="0.06"/>
    <x v="1"/>
    <x v="655"/>
    <x v="231"/>
    <n v="40"/>
    <s v="Male"/>
    <s v="New Jamesview"/>
    <x v="35"/>
    <s v="USA"/>
    <x v="3"/>
    <s v="Thomas, Bridges and Harris"/>
    <x v="0"/>
    <s v="Sabrinatown"/>
    <s v="Online"/>
    <s v="Carbon Fiber Tennis Racket"/>
    <x v="0"/>
    <s v="Equipment"/>
    <s v="Flores, Pineda and Rodriguez"/>
    <n v="484.62"/>
    <n v="432"/>
  </r>
  <r>
    <s v="SALE656"/>
    <x v="433"/>
    <s v="CUST1219"/>
    <s v="PROD36"/>
    <s v="STORE17"/>
    <n v="2"/>
    <n v="637.55999999999995"/>
    <n v="0.05"/>
    <x v="2"/>
    <x v="656"/>
    <x v="208"/>
    <n v="47"/>
    <s v="Female"/>
    <s v="Phillipschester   "/>
    <x v="19"/>
    <s v="USA"/>
    <x v="0"/>
    <s v="Holloway Ltd"/>
    <x v="0"/>
    <s v="Bensonhaven"/>
    <s v="Flagship"/>
    <s v="Women's Summer Dress"/>
    <x v="4"/>
    <s v="Tops"/>
    <s v="Smith-Mills"/>
    <n v="223.43"/>
    <n v="154"/>
  </r>
  <r>
    <s v="SALE657"/>
    <x v="56"/>
    <s v="CUST1014"/>
    <s v="PROD13"/>
    <s v="STORE3"/>
    <n v="3"/>
    <n v="706.87"/>
    <n v="0.27"/>
    <x v="0"/>
    <x v="657"/>
    <x v="250"/>
    <n v="53"/>
    <s v="Female"/>
    <s v="Lake Kristamouth"/>
    <x v="48"/>
    <s v="USA"/>
    <x v="2"/>
    <s v="Johnson-Wright"/>
    <x v="0"/>
    <s v="Hoodberg"/>
    <s v="Outlet"/>
    <s v="USB-C Fast Charger"/>
    <x v="1"/>
    <s v="Accessories"/>
    <s v="Dawson-Perkins"/>
    <n v="242.23"/>
    <n v="453"/>
  </r>
  <r>
    <s v="SALE658"/>
    <x v="434"/>
    <s v="CUST1055"/>
    <s v="PROD15"/>
    <s v="STORE6"/>
    <n v="2"/>
    <n v="884.48"/>
    <n v="0"/>
    <x v="2"/>
    <x v="658"/>
    <x v="364"/>
    <n v="56"/>
    <s v="Female"/>
    <s v="Edwardsfort"/>
    <x v="46"/>
    <s v="USA"/>
    <x v="3"/>
    <s v="Benson-Elliott"/>
    <x v="3"/>
    <s v="Port Josephberg"/>
    <s v="Online"/>
    <s v="4K Home Projector"/>
    <x v="1"/>
    <s v="Appliances"/>
    <s v="Thomas LLC"/>
    <n v="465.34"/>
    <n v="301"/>
  </r>
  <r>
    <s v="SALE659"/>
    <x v="49"/>
    <s v="CUST1047"/>
    <s v="PROD92"/>
    <s v="STORE4"/>
    <n v="3"/>
    <n v="718.23"/>
    <n v="0.19"/>
    <x v="1"/>
    <x v="659"/>
    <x v="233"/>
    <n v="54"/>
    <s v="Female"/>
    <s v="Lake Roberthaven"/>
    <x v="8"/>
    <s v="USA"/>
    <x v="2"/>
    <s v="Alexander Group"/>
    <x v="2"/>
    <s v="Port Sharon"/>
    <s v="Online"/>
    <s v="Microwave Oven"/>
    <x v="3"/>
    <s v="Appliances"/>
    <s v="Green, Powell and Palmer"/>
    <n v="447.43"/>
    <n v="191"/>
  </r>
  <r>
    <s v="SALE660"/>
    <x v="62"/>
    <s v="CUST1180"/>
    <s v="PROD90"/>
    <s v="STORE18"/>
    <n v="3"/>
    <n v="107.44"/>
    <n v="0.27"/>
    <x v="1"/>
    <x v="660"/>
    <x v="365"/>
    <n v="38"/>
    <s v="Male"/>
    <s v="East Davidmouth"/>
    <x v="17"/>
    <s v="USA"/>
    <x v="3"/>
    <s v="Guerrero-Schmitt"/>
    <x v="3"/>
    <s v="East Stevechester"/>
    <s v="Flagship"/>
    <s v="Gaming Mouse Pad XL"/>
    <x v="1"/>
    <s v="Accessories"/>
    <s v="Sharp, Taylor and Rodriguez"/>
    <n v="340.14"/>
    <n v="361"/>
  </r>
  <r>
    <s v="SALE661"/>
    <x v="435"/>
    <s v="CUST1056"/>
    <s v="PROD46"/>
    <s v="STORE3"/>
    <n v="4"/>
    <n v="608.97"/>
    <n v="0.14000000000000001"/>
    <x v="2"/>
    <x v="661"/>
    <x v="2"/>
    <n v="49"/>
    <s v="Female"/>
    <s v="Deborahberg"/>
    <x v="2"/>
    <s v="USA"/>
    <x v="0"/>
    <s v="Johnson-Wright"/>
    <x v="0"/>
    <s v="Hoodberg"/>
    <s v="Outlet"/>
    <s v="Men's Winter Jacket"/>
    <x v="4"/>
    <s v="Outerwear"/>
    <s v="Kelly, Smith and Perez"/>
    <n v="167.34"/>
    <n v="296"/>
  </r>
  <r>
    <s v="SALE662"/>
    <x v="50"/>
    <s v="CUST1354"/>
    <s v="PROD61"/>
    <s v="STORE6"/>
    <n v="3"/>
    <n v="260.45999999999998"/>
    <n v="0.09"/>
    <x v="0"/>
    <x v="662"/>
    <x v="366"/>
    <n v="38"/>
    <s v="Male"/>
    <s v="Guerreroport"/>
    <x v="40"/>
    <s v="USA"/>
    <x v="2"/>
    <s v="Benson-Elliott"/>
    <x v="3"/>
    <s v="Port Josephberg"/>
    <s v="Online"/>
    <s v="Tennis Ball 3-Pack"/>
    <x v="0"/>
    <s v="Equipment"/>
    <s v="Lopez LLC"/>
    <n v="103.45"/>
    <n v="465"/>
  </r>
  <r>
    <s v="SALE663"/>
    <x v="175"/>
    <s v="CUST1123"/>
    <s v="PROD22"/>
    <s v="STORE6"/>
    <n v="1"/>
    <n v="747.03"/>
    <n v="0.01"/>
    <x v="0"/>
    <x v="663"/>
    <x v="329"/>
    <n v="40"/>
    <s v="Male"/>
    <s v="North Sabrina"/>
    <x v="9"/>
    <s v="USA"/>
    <x v="2"/>
    <s v="Benson-Elliott"/>
    <x v="3"/>
    <s v="Port Josephberg"/>
    <s v="Online"/>
    <s v="Carbon Fiber Tennis Racket"/>
    <x v="0"/>
    <s v="Equipment"/>
    <s v="Flores, Pineda and Rodriguez"/>
    <n v="484.62"/>
    <n v="432"/>
  </r>
  <r>
    <s v="SALE664"/>
    <x v="235"/>
    <s v="CUST1404"/>
    <s v="PROD16"/>
    <s v="STORE8"/>
    <n v="4"/>
    <n v="700.88"/>
    <n v="0.23"/>
    <x v="1"/>
    <x v="664"/>
    <x v="53"/>
    <n v="22"/>
    <s v="Female"/>
    <s v="South Angela"/>
    <x v="13"/>
    <s v="USA"/>
    <x v="2"/>
    <s v="Bean, Jones and Park"/>
    <x v="1"/>
    <s v="Thompsonborough"/>
    <s v="Online"/>
    <s v="Beard Grooming Kit"/>
    <x v="2"/>
    <s v="Grooming"/>
    <s v="Erickson-Green"/>
    <n v="337.42"/>
    <n v="256"/>
  </r>
  <r>
    <s v="SALE665"/>
    <x v="8"/>
    <s v="CUST1048"/>
    <s v="PROD95"/>
    <s v="STORE14"/>
    <n v="4"/>
    <n v="20.09"/>
    <n v="0.16"/>
    <x v="1"/>
    <x v="665"/>
    <x v="367"/>
    <n v="54"/>
    <s v="Male"/>
    <s v="Dawsonbury"/>
    <x v="29"/>
    <s v="USA"/>
    <x v="1"/>
    <s v="Mcdonald Inc"/>
    <x v="2"/>
    <s v="Christopherland"/>
    <s v="Outlet"/>
    <s v="Sports Stopwatch Basic"/>
    <x v="0"/>
    <s v="Accessories"/>
    <s v="Wilson Group"/>
    <n v="60.65"/>
    <n v="75"/>
  </r>
  <r>
    <s v="SALE666"/>
    <x v="243"/>
    <s v="CUST1062"/>
    <s v="PROD37"/>
    <s v="STORE11"/>
    <n v="3"/>
    <n v="917.64"/>
    <n v="0.24"/>
    <x v="1"/>
    <x v="666"/>
    <x v="334"/>
    <n v="50"/>
    <s v="Male"/>
    <s v="Stevensonton"/>
    <x v="23"/>
    <s v="USA"/>
    <x v="3"/>
    <s v="Aguirre-Keller"/>
    <x v="2"/>
    <s v="Lake Michael"/>
    <s v="Online"/>
    <s v="Men's Casual Sneakers"/>
    <x v="4"/>
    <s v="Footwear"/>
    <s v="Hogan-Lee"/>
    <n v="353.47"/>
    <n v="214"/>
  </r>
  <r>
    <s v="SALE667"/>
    <x v="139"/>
    <s v="CUST1051"/>
    <s v="PROD21"/>
    <s v="STORE0"/>
    <n v="1"/>
    <n v="242.08"/>
    <n v="0.18"/>
    <x v="1"/>
    <x v="667"/>
    <x v="368"/>
    <n v="23"/>
    <s v="Female"/>
    <s v="New Julia"/>
    <x v="35"/>
    <s v="USA"/>
    <x v="0"/>
    <s v="Rivera-Warner"/>
    <x v="3"/>
    <s v="Washingtonfurt"/>
    <s v="Flagship"/>
    <s v="Multi-Purpose Storage Box"/>
    <x v="3"/>
    <s v="Storage"/>
    <s v="Gardner-Montes"/>
    <n v="123.46"/>
    <n v="76"/>
  </r>
  <r>
    <s v="SALE668"/>
    <x v="436"/>
    <s v="CUST1057"/>
    <s v="PROD63"/>
    <s v="STORE7"/>
    <n v="1"/>
    <n v="536.67999999999995"/>
    <n v="0.27"/>
    <x v="0"/>
    <x v="668"/>
    <x v="331"/>
    <n v="43"/>
    <s v="Female"/>
    <s v="Morrisbury"/>
    <x v="5"/>
    <s v="USA"/>
    <x v="1"/>
    <s v="Martinez-Mullins"/>
    <x v="2"/>
    <s v="Williamsfurt"/>
    <s v="Online"/>
    <s v="Organic Sunscreen Lotion"/>
    <x v="2"/>
    <s v="Skincare"/>
    <s v="Anderson-Riley"/>
    <n v="266.86"/>
    <n v="458"/>
  </r>
  <r>
    <s v="SALE669"/>
    <x v="283"/>
    <s v="CUST1094"/>
    <s v="PROD29"/>
    <s v="STORE4"/>
    <n v="2"/>
    <n v="145.18"/>
    <n v="0.26"/>
    <x v="1"/>
    <x v="669"/>
    <x v="18"/>
    <n v="43"/>
    <s v="Female"/>
    <s v="New Amyport"/>
    <x v="8"/>
    <s v="USA"/>
    <x v="0"/>
    <s v="Alexander Group"/>
    <x v="2"/>
    <s v="Port Sharon"/>
    <s v="Online"/>
    <s v="Fabric Sofa Throw Blanket"/>
    <x v="3"/>
    <s v="Decor"/>
    <s v="Hoffman Group"/>
    <n v="218.48"/>
    <n v="276"/>
  </r>
  <r>
    <s v="SALE670"/>
    <x v="19"/>
    <s v="CUST1221"/>
    <s v="PROD67"/>
    <s v="STORE4"/>
    <n v="2"/>
    <n v="132.77000000000001"/>
    <n v="0.13"/>
    <x v="2"/>
    <x v="670"/>
    <x v="69"/>
    <n v="38"/>
    <s v="Male"/>
    <s v="Maybury"/>
    <x v="36"/>
    <s v="USA"/>
    <x v="1"/>
    <s v="Alexander Group"/>
    <x v="2"/>
    <s v="Port Sharon"/>
    <s v="Online"/>
    <s v="Smart LED Light Strip"/>
    <x v="1"/>
    <s v="Accessories"/>
    <s v="Flores-Davis"/>
    <n v="349.17"/>
    <n v="476"/>
  </r>
  <r>
    <s v="SALE671"/>
    <x v="437"/>
    <s v="CUST1013"/>
    <s v="PROD41"/>
    <s v="STORE9"/>
    <n v="4"/>
    <n v="682.11"/>
    <n v="0.14000000000000001"/>
    <x v="0"/>
    <x v="671"/>
    <x v="198"/>
    <n v="32"/>
    <s v="Female"/>
    <s v="New Becky"/>
    <x v="10"/>
    <s v="USA"/>
    <x v="2"/>
    <s v="Moore, Padilla and Butler"/>
    <x v="2"/>
    <s v="East Johnstad"/>
    <s v="Flagship"/>
    <s v="Yoga Exercise Mat"/>
    <x v="0"/>
    <s v="Fitness"/>
    <s v="Carroll, Long and Mendoza"/>
    <n v="313.26"/>
    <n v="369"/>
  </r>
  <r>
    <s v="SALE672"/>
    <x v="438"/>
    <s v="CUST1486"/>
    <s v="PROD40"/>
    <s v="STORE17"/>
    <n v="4"/>
    <n v="502.95"/>
    <n v="0.14000000000000001"/>
    <x v="2"/>
    <x v="672"/>
    <x v="369"/>
    <n v="22"/>
    <s v="Female"/>
    <s v="Lake April"/>
    <x v="1"/>
    <s v="USA"/>
    <x v="3"/>
    <s v="Holloway Ltd"/>
    <x v="0"/>
    <s v="Bensonhaven"/>
    <s v="Flagship"/>
    <s v="Noise-Canceling Headphones"/>
    <x v="1"/>
    <s v="Audio"/>
    <s v="Taylor-Hart"/>
    <n v="38.520000000000003"/>
    <n v="378"/>
  </r>
  <r>
    <s v="SALE673"/>
    <x v="44"/>
    <s v="CUST1234"/>
    <s v="PROD37"/>
    <s v="STORE16"/>
    <n v="2"/>
    <n v="472.08"/>
    <n v="7.0000000000000007E-2"/>
    <x v="0"/>
    <x v="673"/>
    <x v="240"/>
    <n v="43"/>
    <s v="Female"/>
    <s v="Lake Mark"/>
    <x v="32"/>
    <s v="USA"/>
    <x v="0"/>
    <s v="Frederick-Wright"/>
    <x v="1"/>
    <s v="New Jimmymouth"/>
    <s v="Flagship"/>
    <s v="Men's Casual Sneakers"/>
    <x v="4"/>
    <s v="Footwear"/>
    <s v="Hogan-Lee"/>
    <n v="353.47"/>
    <n v="214"/>
  </r>
  <r>
    <s v="SALE674"/>
    <x v="439"/>
    <s v="CUST1473"/>
    <s v="PROD57"/>
    <s v="STORE17"/>
    <n v="2"/>
    <n v="218.11"/>
    <n v="0.02"/>
    <x v="2"/>
    <x v="674"/>
    <x v="116"/>
    <n v="53"/>
    <s v="Male"/>
    <s v="Chambersfurt"/>
    <x v="18"/>
    <s v="USA"/>
    <x v="3"/>
    <s v="Holloway Ltd"/>
    <x v="0"/>
    <s v="Bensonhaven"/>
    <s v="Flagship"/>
    <s v="Foam Roller"/>
    <x v="0"/>
    <s v="Fitness"/>
    <s v="Atkinson, Camacho and Oliver"/>
    <n v="30.62"/>
    <n v="138"/>
  </r>
  <r>
    <s v="SALE675"/>
    <x v="440"/>
    <s v="CUST1057"/>
    <s v="PROD1"/>
    <s v="STORE6"/>
    <n v="4"/>
    <n v="845.58"/>
    <n v="0.06"/>
    <x v="1"/>
    <x v="675"/>
    <x v="331"/>
    <n v="43"/>
    <s v="Female"/>
    <s v="Morrisbury"/>
    <x v="5"/>
    <s v="USA"/>
    <x v="1"/>
    <s v="Benson-Elliott"/>
    <x v="3"/>
    <s v="Port Josephberg"/>
    <s v="Online"/>
    <s v="Men's Graphic T-Shirt"/>
    <x v="4"/>
    <s v="Tops"/>
    <s v="Terry-Moore"/>
    <n v="342.56"/>
    <n v="181"/>
  </r>
  <r>
    <s v="SALE676"/>
    <x v="65"/>
    <s v="CUST1128"/>
    <s v="PROD80"/>
    <s v="STORE2"/>
    <n v="2"/>
    <n v="111.28"/>
    <n v="0.14000000000000001"/>
    <x v="0"/>
    <x v="676"/>
    <x v="146"/>
    <n v="45"/>
    <s v="Male"/>
    <s v="East Ellen"/>
    <x v="13"/>
    <s v="USA"/>
    <x v="2"/>
    <s v="Black-Horn"/>
    <x v="2"/>
    <s v="North Nancyview"/>
    <s v="Outlet"/>
    <s v="Wall-Mounted Spice Rack"/>
    <x v="3"/>
    <s v="Kitchen"/>
    <s v="Allison Ltd"/>
    <n v="143.43"/>
    <n v="58"/>
  </r>
  <r>
    <s v="SALE677"/>
    <x v="253"/>
    <s v="CUST1177"/>
    <s v="PROD59"/>
    <s v="STORE14"/>
    <n v="2"/>
    <n v="37.21"/>
    <n v="0.19"/>
    <x v="0"/>
    <x v="677"/>
    <x v="370"/>
    <n v="55"/>
    <s v="Male"/>
    <s v="Butlerberg"/>
    <x v="27"/>
    <s v="USA"/>
    <x v="1"/>
    <s v="Mcdonald Inc"/>
    <x v="2"/>
    <s v="Christopherland"/>
    <s v="Outlet"/>
    <s v="Men's Hair Styling Gel"/>
    <x v="2"/>
    <s v="Haircare"/>
    <s v="Cline-Mccarthy"/>
    <n v="17.309999999999999"/>
    <n v="399"/>
  </r>
  <r>
    <s v="SALE678"/>
    <x v="320"/>
    <s v="CUST1417"/>
    <s v="PROD62"/>
    <s v="STORE13"/>
    <n v="1"/>
    <n v="331.73"/>
    <n v="0.04"/>
    <x v="0"/>
    <x v="678"/>
    <x v="221"/>
    <n v="64"/>
    <s v="Female"/>
    <s v="Kimburgh"/>
    <x v="29"/>
    <s v="USA"/>
    <x v="3"/>
    <s v="Gardner, Humphrey and Contreras"/>
    <x v="3"/>
    <s v="Johnsonville"/>
    <s v="Flagship"/>
    <s v="Laptop Cooling Pad"/>
    <x v="1"/>
    <s v="Computer"/>
    <s v="Murray, Gould and Ware"/>
    <n v="86.42"/>
    <n v="222"/>
  </r>
  <r>
    <s v="SALE679"/>
    <x v="399"/>
    <s v="CUST1364"/>
    <s v="PROD70"/>
    <s v="STORE12"/>
    <n v="3"/>
    <n v="306.70999999999998"/>
    <n v="0.09"/>
    <x v="1"/>
    <x v="679"/>
    <x v="189"/>
    <n v="58"/>
    <s v="Male"/>
    <s v="Lake Johnside"/>
    <x v="28"/>
    <s v="USA"/>
    <x v="3"/>
    <s v="Thomas, Bridges and Harris"/>
    <x v="0"/>
    <s v="Sabrinatown"/>
    <s v="Online"/>
    <s v="Kitchen Storage Rack"/>
    <x v="3"/>
    <s v="Storage"/>
    <s v="Duran Group"/>
    <n v="138.05000000000001"/>
    <n v="89"/>
  </r>
  <r>
    <s v="SALE680"/>
    <x v="441"/>
    <s v="CUST1270"/>
    <s v="PROD25"/>
    <s v="STORE6"/>
    <n v="4"/>
    <n v="484.92"/>
    <n v="0.28000000000000003"/>
    <x v="1"/>
    <x v="680"/>
    <x v="332"/>
    <n v="31"/>
    <s v="Female"/>
    <s v="Ramosmouth"/>
    <x v="38"/>
    <s v="USA"/>
    <x v="0"/>
    <s v="Benson-Elliott"/>
    <x v="3"/>
    <s v="Port Josephberg"/>
    <s v="Online"/>
    <s v="Women's Scarf Set"/>
    <x v="4"/>
    <s v="Accessories"/>
    <s v="Brown and Sons"/>
    <n v="174.02"/>
    <n v="268"/>
  </r>
  <r>
    <s v="SALE681"/>
    <x v="442"/>
    <s v="CUST1043"/>
    <s v="PROD50"/>
    <s v="STORE5"/>
    <n v="2"/>
    <n v="42.04"/>
    <n v="7.0000000000000007E-2"/>
    <x v="0"/>
    <x v="681"/>
    <x v="276"/>
    <n v="45"/>
    <s v="Male"/>
    <s v="South Michaelfort"/>
    <x v="1"/>
    <s v="USA"/>
    <x v="0"/>
    <s v="Gray Ltd"/>
    <x v="0"/>
    <s v="New Michaelchester"/>
    <s v="Outlet"/>
    <s v="Boxing Hand Wraps"/>
    <x v="0"/>
    <s v="Fitness"/>
    <s v="Smith-King"/>
    <n v="190.29"/>
    <n v="260"/>
  </r>
  <r>
    <s v="SALE682"/>
    <x v="443"/>
    <s v="CUST1281"/>
    <s v="PROD55"/>
    <s v="STORE6"/>
    <n v="3"/>
    <n v="599.48"/>
    <n v="0.22"/>
    <x v="1"/>
    <x v="682"/>
    <x v="371"/>
    <n v="59"/>
    <s v="Male"/>
    <s v="North Joshualand"/>
    <x v="40"/>
    <s v="USA"/>
    <x v="1"/>
    <s v="Benson-Elliott"/>
    <x v="3"/>
    <s v="Port Josephberg"/>
    <s v="Online"/>
    <s v="Ceramic Plant Pot"/>
    <x v="3"/>
    <s v="Decor"/>
    <s v="Hatfield, Baird and Torres"/>
    <n v="81.75"/>
    <n v="0"/>
  </r>
  <r>
    <s v="SALE683"/>
    <x v="444"/>
    <s v="CUST1357"/>
    <s v="PROD17"/>
    <s v="STORE1"/>
    <n v="3"/>
    <n v="401.42"/>
    <n v="0.01"/>
    <x v="2"/>
    <x v="683"/>
    <x v="372"/>
    <n v="41"/>
    <s v="Male"/>
    <s v="Nealview"/>
    <x v="3"/>
    <s v="USA"/>
    <x v="0"/>
    <s v="Martinez, Adkins and Johnson"/>
    <x v="0"/>
    <s v="Danielmouth"/>
    <s v="Flagship"/>
    <s v="Soccer Training Cone Set"/>
    <x v="0"/>
    <s v="Accessories"/>
    <s v="Ford, Murphy and Wilson"/>
    <n v="144.53"/>
    <n v="367"/>
  </r>
  <r>
    <s v="SALE684"/>
    <x v="96"/>
    <s v="CUST1192"/>
    <s v="PROD46"/>
    <s v="STORE8"/>
    <n v="4"/>
    <n v="442.54"/>
    <n v="0.06"/>
    <x v="0"/>
    <x v="684"/>
    <x v="373"/>
    <n v="26"/>
    <s v="Male"/>
    <s v="Lake Samanthafort"/>
    <x v="12"/>
    <s v="USA"/>
    <x v="0"/>
    <s v="Bean, Jones and Park"/>
    <x v="1"/>
    <s v="Thompsonborough"/>
    <s v="Online"/>
    <s v="Men's Winter Jacket"/>
    <x v="4"/>
    <s v="Outerwear"/>
    <s v="Kelly, Smith and Perez"/>
    <n v="167.34"/>
    <n v="296"/>
  </r>
  <r>
    <s v="SALE685"/>
    <x v="66"/>
    <s v="CUST1456"/>
    <s v="PROD88"/>
    <s v="STORE13"/>
    <n v="4"/>
    <n v="451.41"/>
    <n v="0.06"/>
    <x v="1"/>
    <x v="685"/>
    <x v="374"/>
    <n v="59"/>
    <s v="Female"/>
    <s v="South Barbara"/>
    <x v="13"/>
    <s v="USA"/>
    <x v="0"/>
    <s v="Gardner, Humphrey and Contreras"/>
    <x v="3"/>
    <s v="Johnsonville"/>
    <s v="Flagship"/>
    <s v="Sports Wrist Sweatbands"/>
    <x v="0"/>
    <s v="Accessories"/>
    <s v="Olsen-Daniels"/>
    <n v="131.24"/>
    <n v="232"/>
  </r>
  <r>
    <s v="SALE686"/>
    <x v="72"/>
    <s v="CUST1265"/>
    <s v="PROD91"/>
    <s v="STORE9"/>
    <n v="4"/>
    <n v="547.21"/>
    <n v="0.25"/>
    <x v="0"/>
    <x v="686"/>
    <x v="297"/>
    <n v="38"/>
    <s v="Male"/>
    <s v="West Jamieport"/>
    <x v="3"/>
    <s v="USA"/>
    <x v="2"/>
    <s v="Moore, Padilla and Butler"/>
    <x v="2"/>
    <s v="East Johnstad"/>
    <s v="Flagship"/>
    <s v="Women's High Heels"/>
    <x v="4"/>
    <s v="Footwear"/>
    <s v="Smith-Charles"/>
    <n v="438.25"/>
    <n v="496"/>
  </r>
  <r>
    <s v="SALE687"/>
    <x v="178"/>
    <s v="CUST1203"/>
    <s v="PROD87"/>
    <s v="STORE4"/>
    <n v="1"/>
    <n v="979.28"/>
    <n v="0.2"/>
    <x v="1"/>
    <x v="687"/>
    <x v="43"/>
    <n v="47"/>
    <s v="Male"/>
    <s v="Johnsonland"/>
    <x v="9"/>
    <s v="USA"/>
    <x v="1"/>
    <s v="Alexander Group"/>
    <x v="2"/>
    <s v="Port Sharon"/>
    <s v="Online"/>
    <s v="LED Bedside Lamp"/>
    <x v="3"/>
    <s v="Lighting"/>
    <s v="Aguilar, Horton and Lewis"/>
    <n v="371.38"/>
    <n v="220"/>
  </r>
  <r>
    <s v="SALE688"/>
    <x v="217"/>
    <s v="CUST1464"/>
    <s v="PROD56"/>
    <s v="STORE7"/>
    <n v="4"/>
    <n v="263.58999999999997"/>
    <n v="0.04"/>
    <x v="0"/>
    <x v="688"/>
    <x v="9"/>
    <n v="45"/>
    <s v="Female"/>
    <s v="Grayland"/>
    <x v="7"/>
    <s v="USA"/>
    <x v="1"/>
    <s v="Martinez-Mullins"/>
    <x v="2"/>
    <s v="Williamsfurt"/>
    <s v="Online"/>
    <s v="Premium Blanket Throw"/>
    <x v="3"/>
    <s v="Decor"/>
    <s v="Hernandez, Kennedy and Porter"/>
    <n v="461.47"/>
    <n v="190"/>
  </r>
  <r>
    <s v="SALE689"/>
    <x v="213"/>
    <s v="CUST1002"/>
    <s v="PROD54"/>
    <s v="STORE5"/>
    <n v="1"/>
    <n v="692.75"/>
    <n v="0.11"/>
    <x v="2"/>
    <x v="689"/>
    <x v="92"/>
    <n v="29"/>
    <s v="Female"/>
    <s v="Kylebury"/>
    <x v="4"/>
    <s v="USA"/>
    <x v="1"/>
    <s v="Gray Ltd"/>
    <x v="0"/>
    <s v="New Michaelchester"/>
    <s v="Outlet"/>
    <s v="Sports Stopwatch Pro"/>
    <x v="0"/>
    <s v="Accessories"/>
    <s v="Thompson-French"/>
    <n v="434.84"/>
    <n v="185"/>
  </r>
  <r>
    <s v="SALE690"/>
    <x v="445"/>
    <s v="CUST1163"/>
    <s v="PROD63"/>
    <s v="STORE3"/>
    <n v="3"/>
    <n v="142.83000000000001"/>
    <n v="0.01"/>
    <x v="0"/>
    <x v="690"/>
    <x v="298"/>
    <n v="21"/>
    <s v="Male"/>
    <s v="North Matthew"/>
    <x v="49"/>
    <s v="USA"/>
    <x v="3"/>
    <s v="Johnson-Wright"/>
    <x v="0"/>
    <s v="Hoodberg"/>
    <s v="Outlet"/>
    <s v="Organic Sunscreen Lotion"/>
    <x v="2"/>
    <s v="Skincare"/>
    <s v="Anderson-Riley"/>
    <n v="266.86"/>
    <n v="458"/>
  </r>
  <r>
    <s v="SALE691"/>
    <x v="446"/>
    <s v="CUST1124"/>
    <s v="PROD22"/>
    <s v="STORE2"/>
    <n v="2"/>
    <n v="419.25"/>
    <n v="0.17"/>
    <x v="1"/>
    <x v="691"/>
    <x v="375"/>
    <n v="26"/>
    <s v="Male"/>
    <s v="Wongberg"/>
    <x v="49"/>
    <s v="USA"/>
    <x v="3"/>
    <s v="Black-Horn"/>
    <x v="2"/>
    <s v="North Nancyview"/>
    <s v="Outlet"/>
    <s v="Carbon Fiber Tennis Racket"/>
    <x v="0"/>
    <s v="Equipment"/>
    <s v="Flores, Pineda and Rodriguez"/>
    <n v="484.62"/>
    <n v="432"/>
  </r>
  <r>
    <s v="SALE692"/>
    <x v="447"/>
    <s v="CUST1240"/>
    <s v="PROD26"/>
    <s v="STORE19"/>
    <n v="2"/>
    <n v="800.84"/>
    <n v="0.27"/>
    <x v="2"/>
    <x v="692"/>
    <x v="194"/>
    <n v="59"/>
    <s v="Female"/>
    <s v="Heathfort"/>
    <x v="20"/>
    <s v="USA"/>
    <x v="1"/>
    <s v="Mann-Austin"/>
    <x v="3"/>
    <s v="Vasquezborough"/>
    <s v="Online"/>
    <s v="Wireless Bluetooth Speaker"/>
    <x v="1"/>
    <s v="Audio"/>
    <s v="Reed-Schmidt"/>
    <n v="322.41000000000003"/>
    <n v="213"/>
  </r>
  <r>
    <s v="SALE693"/>
    <x v="296"/>
    <s v="CUST1001"/>
    <s v="PROD48"/>
    <s v="STORE2"/>
    <n v="1"/>
    <n v="301.24"/>
    <n v="0.11"/>
    <x v="1"/>
    <x v="693"/>
    <x v="281"/>
    <n v="26"/>
    <s v="Female"/>
    <s v="Phillipsmouth"/>
    <x v="16"/>
    <s v="USA"/>
    <x v="1"/>
    <s v="Black-Horn"/>
    <x v="2"/>
    <s v="North Nancyview"/>
    <s v="Outlet"/>
    <s v="Car Dashboard Phone Holder"/>
    <x v="1"/>
    <s v="Accessories"/>
    <s v="Byrd, Stewart and Valdez"/>
    <n v="177.98"/>
    <n v="103"/>
  </r>
  <r>
    <s v="SALE694"/>
    <x v="184"/>
    <s v="CUST1288"/>
    <s v="PROD85"/>
    <s v="STORE5"/>
    <n v="2"/>
    <n v="701.49"/>
    <n v="0.09"/>
    <x v="1"/>
    <x v="694"/>
    <x v="283"/>
    <n v="58"/>
    <s v="Male"/>
    <s v="North Joseside"/>
    <x v="40"/>
    <s v="USA"/>
    <x v="0"/>
    <s v="Gray Ltd"/>
    <x v="0"/>
    <s v="New Michaelchester"/>
    <s v="Outlet"/>
    <s v="Women's Beanie Hat"/>
    <x v="4"/>
    <s v="Accessories"/>
    <s v="Richardson-Carrillo"/>
    <n v="119.57"/>
    <n v="210"/>
  </r>
  <r>
    <s v="SALE695"/>
    <x v="250"/>
    <s v="CUST1351"/>
    <s v="PROD26"/>
    <s v="STORE10"/>
    <n v="4"/>
    <n v="413.48"/>
    <n v="0.02"/>
    <x v="1"/>
    <x v="695"/>
    <x v="376"/>
    <n v="25"/>
    <s v="Female"/>
    <s v="North Samuel"/>
    <x v="48"/>
    <s v="USA"/>
    <x v="3"/>
    <s v="Hill, Wagner and Ballard"/>
    <x v="3"/>
    <s v="East Davidville"/>
    <s v="Online"/>
    <s v="Wireless Bluetooth Speaker"/>
    <x v="1"/>
    <s v="Audio"/>
    <s v="Reed-Schmidt"/>
    <n v="322.41000000000003"/>
    <n v="213"/>
  </r>
  <r>
    <s v="SALE696"/>
    <x v="425"/>
    <s v="CUST1197"/>
    <s v="PROD8"/>
    <s v="STORE1"/>
    <n v="4"/>
    <n v="167.83"/>
    <n v="0.15"/>
    <x v="0"/>
    <x v="696"/>
    <x v="301"/>
    <n v="45"/>
    <s v="Female"/>
    <s v="Christopherland"/>
    <x v="46"/>
    <s v="USA"/>
    <x v="1"/>
    <s v="Martinez, Adkins and Johnson"/>
    <x v="0"/>
    <s v="Danielmouth"/>
    <s v="Flagship"/>
    <s v="Wireless Bluetooth Earbuds"/>
    <x v="1"/>
    <s v="Audio"/>
    <s v="Perez-Johnston"/>
    <n v="439.07"/>
    <n v="142"/>
  </r>
  <r>
    <s v="SALE697"/>
    <x v="448"/>
    <s v="CUST1139"/>
    <s v="PROD15"/>
    <s v="STORE18"/>
    <n v="2"/>
    <n v="669.12"/>
    <n v="0.22"/>
    <x v="0"/>
    <x v="697"/>
    <x v="377"/>
    <n v="32"/>
    <s v="Male"/>
    <s v="Port Travis"/>
    <x v="39"/>
    <s v="USA"/>
    <x v="3"/>
    <s v="Guerrero-Schmitt"/>
    <x v="3"/>
    <s v="East Stevechester"/>
    <s v="Flagship"/>
    <s v="4K Home Projector"/>
    <x v="1"/>
    <s v="Appliances"/>
    <s v="Thomas LLC"/>
    <n v="465.34"/>
    <n v="301"/>
  </r>
  <r>
    <s v="SALE698"/>
    <x v="89"/>
    <s v="CUST1039"/>
    <s v="PROD37"/>
    <s v="STORE7"/>
    <n v="3"/>
    <n v="346.77"/>
    <n v="0.18"/>
    <x v="1"/>
    <x v="698"/>
    <x v="274"/>
    <n v="55"/>
    <s v="Female"/>
    <s v="Darleneton"/>
    <x v="20"/>
    <s v="USA"/>
    <x v="0"/>
    <s v="Martinez-Mullins"/>
    <x v="2"/>
    <s v="Williamsfurt"/>
    <s v="Online"/>
    <s v="Men's Casual Sneakers"/>
    <x v="4"/>
    <s v="Footwear"/>
    <s v="Hogan-Lee"/>
    <n v="353.47"/>
    <n v="214"/>
  </r>
  <r>
    <s v="SALE699"/>
    <x v="328"/>
    <s v="CUST1059"/>
    <s v="PROD23"/>
    <s v="STORE19"/>
    <n v="3"/>
    <n v="648.33000000000004"/>
    <n v="0.2"/>
    <x v="2"/>
    <x v="699"/>
    <x v="356"/>
    <n v="53"/>
    <s v="Male"/>
    <s v="New Kathrynland"/>
    <x v="10"/>
    <s v="USA"/>
    <x v="1"/>
    <s v="Mann-Austin"/>
    <x v="3"/>
    <s v="Vasquezborough"/>
    <s v="Online"/>
    <s v="Men's Formal Shirt"/>
    <x v="4"/>
    <s v="Tops"/>
    <s v="Moon, Mora and Santos"/>
    <n v="283"/>
    <n v="360"/>
  </r>
  <r>
    <s v="SALE700"/>
    <x v="410"/>
    <s v="CUST1285"/>
    <s v="PROD6"/>
    <s v="STORE2"/>
    <n v="4"/>
    <n v="254.94"/>
    <n v="0.06"/>
    <x v="1"/>
    <x v="700"/>
    <x v="378"/>
    <n v="46"/>
    <s v="Female"/>
    <s v="North Robert"/>
    <x v="43"/>
    <s v="USA"/>
    <x v="2"/>
    <s v="Black-Horn"/>
    <x v="2"/>
    <s v="North Nancyview"/>
    <s v="Outlet"/>
    <s v="Herbal Face Moisturizer"/>
    <x v="2"/>
    <s v="Skincare"/>
    <s v="Davidson PLC"/>
    <n v="312.8"/>
    <n v="350"/>
  </r>
  <r>
    <s v="SALE701"/>
    <x v="109"/>
    <s v="CUST1338"/>
    <s v="PROD81"/>
    <s v="STORE4"/>
    <n v="1"/>
    <n v="445.5"/>
    <n v="0.28000000000000003"/>
    <x v="0"/>
    <x v="701"/>
    <x v="93"/>
    <n v="46"/>
    <s v="Female"/>
    <s v="Hudsonfort"/>
    <x v="40"/>
    <s v="USA"/>
    <x v="2"/>
    <s v="Alexander Group"/>
    <x v="2"/>
    <s v="Port Sharon"/>
    <s v="Online"/>
    <s v="Badminton Racket Set"/>
    <x v="0"/>
    <s v="Equipment"/>
    <s v="Robinson-Brown"/>
    <n v="285.54000000000002"/>
    <n v="358"/>
  </r>
  <r>
    <s v="SALE702"/>
    <x v="170"/>
    <s v="CUST1221"/>
    <s v="PROD90"/>
    <s v="STORE4"/>
    <n v="1"/>
    <n v="900.94"/>
    <n v="0.1"/>
    <x v="0"/>
    <x v="702"/>
    <x v="69"/>
    <n v="38"/>
    <s v="Male"/>
    <s v="Maybury"/>
    <x v="36"/>
    <s v="USA"/>
    <x v="1"/>
    <s v="Alexander Group"/>
    <x v="2"/>
    <s v="Port Sharon"/>
    <s v="Online"/>
    <s v="Gaming Mouse Pad XL"/>
    <x v="1"/>
    <s v="Accessories"/>
    <s v="Sharp, Taylor and Rodriguez"/>
    <n v="340.14"/>
    <n v="361"/>
  </r>
  <r>
    <s v="SALE703"/>
    <x v="449"/>
    <s v="CUST1196"/>
    <s v="PROD15"/>
    <s v="STORE16"/>
    <n v="3"/>
    <n v="262.69"/>
    <n v="0.04"/>
    <x v="1"/>
    <x v="703"/>
    <x v="379"/>
    <n v="18"/>
    <s v="Female"/>
    <s v="West John"/>
    <x v="41"/>
    <s v="USA"/>
    <x v="1"/>
    <s v="Frederick-Wright"/>
    <x v="1"/>
    <s v="New Jimmymouth"/>
    <s v="Flagship"/>
    <s v="4K Home Projector"/>
    <x v="1"/>
    <s v="Appliances"/>
    <s v="Thomas LLC"/>
    <n v="465.34"/>
    <n v="301"/>
  </r>
  <r>
    <s v="SALE704"/>
    <x v="239"/>
    <s v="CUST1482"/>
    <s v="PROD68"/>
    <s v="STORE2"/>
    <n v="3"/>
    <n v="212.72"/>
    <n v="0.22"/>
    <x v="1"/>
    <x v="704"/>
    <x v="380"/>
    <n v="26"/>
    <s v="Male"/>
    <s v="West Tylerfort"/>
    <x v="27"/>
    <s v="USA"/>
    <x v="1"/>
    <s v="Black-Horn"/>
    <x v="2"/>
    <s v="North Nancyview"/>
    <s v="Outlet"/>
    <s v="Wooden Nightstand"/>
    <x v="3"/>
    <s v="Furniture"/>
    <s v="Wolfe, Ross and Hester"/>
    <n v="243.7"/>
    <n v="130"/>
  </r>
  <r>
    <s v="SALE705"/>
    <x v="225"/>
    <s v="CUST1151"/>
    <s v="PROD24"/>
    <s v="STORE18"/>
    <n v="4"/>
    <n v="757.9"/>
    <n v="0.22"/>
    <x v="1"/>
    <x v="705"/>
    <x v="381"/>
    <n v="25"/>
    <s v="Female"/>
    <s v="Lake Stevenfort"/>
    <x v="47"/>
    <s v="USA"/>
    <x v="0"/>
    <s v="Guerrero-Schmitt"/>
    <x v="3"/>
    <s v="East Stevechester"/>
    <s v="Flagship"/>
    <s v="Foldable Camping Chair"/>
    <x v="0"/>
    <s v="Outdoor"/>
    <s v="Cook Ltd"/>
    <n v="166.06"/>
    <n v="340"/>
  </r>
  <r>
    <s v="SALE706"/>
    <x v="360"/>
    <s v="CUST1017"/>
    <s v="PROD80"/>
    <s v="STORE17"/>
    <n v="1"/>
    <n v="846.04"/>
    <n v="0.08"/>
    <x v="1"/>
    <x v="706"/>
    <x v="222"/>
    <n v="60"/>
    <s v="Female"/>
    <s v="Brandonville"/>
    <x v="36"/>
    <s v="USA"/>
    <x v="1"/>
    <s v="Holloway Ltd"/>
    <x v="0"/>
    <s v="Bensonhaven"/>
    <s v="Flagship"/>
    <s v="Wall-Mounted Spice Rack"/>
    <x v="3"/>
    <s v="Kitchen"/>
    <s v="Allison Ltd"/>
    <n v="143.43"/>
    <n v="58"/>
  </r>
  <r>
    <s v="SALE707"/>
    <x v="157"/>
    <s v="CUST1159"/>
    <s v="PROD38"/>
    <s v="STORE7"/>
    <n v="3"/>
    <n v="179.7"/>
    <n v="0.17"/>
    <x v="2"/>
    <x v="707"/>
    <x v="285"/>
    <n v="46"/>
    <s v="Female"/>
    <s v="Floydton"/>
    <x v="19"/>
    <s v="USA"/>
    <x v="0"/>
    <s v="Martinez-Mullins"/>
    <x v="2"/>
    <s v="Williamsfurt"/>
    <s v="Online"/>
    <s v="Sports Water Hydration Pack"/>
    <x v="0"/>
    <s v="Outdoor"/>
    <s v="Sims-Smith"/>
    <n v="135.61000000000001"/>
    <n v="394"/>
  </r>
  <r>
    <s v="SALE708"/>
    <x v="423"/>
    <s v="CUST1446"/>
    <s v="PROD31"/>
    <s v="STORE4"/>
    <n v="4"/>
    <n v="681.08"/>
    <n v="0"/>
    <x v="1"/>
    <x v="708"/>
    <x v="382"/>
    <n v="35"/>
    <s v="Male"/>
    <s v="West Jorge"/>
    <x v="15"/>
    <s v="USA"/>
    <x v="2"/>
    <s v="Alexander Group"/>
    <x v="2"/>
    <s v="Port Sharon"/>
    <s v="Online"/>
    <s v="Basketball"/>
    <x v="0"/>
    <s v="Team Sports"/>
    <s v="Nolan-Snow"/>
    <n v="204.39"/>
    <n v="281"/>
  </r>
  <r>
    <s v="SALE709"/>
    <x v="336"/>
    <s v="CUST1403"/>
    <s v="PROD4"/>
    <s v="STORE7"/>
    <n v="4"/>
    <n v="723.44"/>
    <n v="0.14000000000000001"/>
    <x v="1"/>
    <x v="709"/>
    <x v="74"/>
    <n v="34"/>
    <s v="Male"/>
    <s v="Lake Lisaland"/>
    <x v="38"/>
    <s v="USA"/>
    <x v="3"/>
    <s v="Martinez-Mullins"/>
    <x v="2"/>
    <s v="Williamsfurt"/>
    <s v="Online"/>
    <s v="Women's Yoga Pants"/>
    <x v="4"/>
    <s v="Bottoms"/>
    <s v="Gonzales-Davis"/>
    <n v="306.45999999999998"/>
    <n v="487"/>
  </r>
  <r>
    <s v="SALE710"/>
    <x v="328"/>
    <s v="CUST1126"/>
    <s v="PROD31"/>
    <s v="STORE14"/>
    <n v="4"/>
    <n v="471.89"/>
    <n v="0.12"/>
    <x v="2"/>
    <x v="710"/>
    <x v="56"/>
    <n v="62"/>
    <s v="Female"/>
    <s v="Benjaminton"/>
    <x v="28"/>
    <s v="USA"/>
    <x v="0"/>
    <s v="Mcdonald Inc"/>
    <x v="2"/>
    <s v="Christopherland"/>
    <s v="Outlet"/>
    <s v="Basketball"/>
    <x v="0"/>
    <s v="Team Sports"/>
    <s v="Nolan-Snow"/>
    <n v="204.39"/>
    <n v="281"/>
  </r>
  <r>
    <s v="SALE711"/>
    <x v="204"/>
    <s v="CUST1366"/>
    <s v="PROD71"/>
    <s v="STORE17"/>
    <n v="1"/>
    <n v="613.17999999999995"/>
    <n v="0.14000000000000001"/>
    <x v="2"/>
    <x v="711"/>
    <x v="300"/>
    <n v="40"/>
    <s v="Female"/>
    <s v="North Theresa"/>
    <x v="4"/>
    <s v="USA"/>
    <x v="1"/>
    <s v="Holloway Ltd"/>
    <x v="0"/>
    <s v="Bensonhaven"/>
    <s v="Flagship"/>
    <s v="Hair Repair Oil Treatment"/>
    <x v="2"/>
    <s v="Haircare"/>
    <s v="Hopkins Ltd"/>
    <n v="214.32"/>
    <n v="383"/>
  </r>
  <r>
    <s v="SALE712"/>
    <x v="365"/>
    <s v="CUST1051"/>
    <s v="PROD43"/>
    <s v="STORE4"/>
    <n v="1"/>
    <n v="651.30999999999995"/>
    <n v="0.24"/>
    <x v="1"/>
    <x v="712"/>
    <x v="368"/>
    <n v="23"/>
    <s v="Female"/>
    <s v="New Julia"/>
    <x v="35"/>
    <s v="USA"/>
    <x v="0"/>
    <s v="Alexander Group"/>
    <x v="2"/>
    <s v="Port Sharon"/>
    <s v="Online"/>
    <s v="USB External Hard Drive"/>
    <x v="1"/>
    <s v="Computer"/>
    <s v="Robinson Inc"/>
    <n v="253.33"/>
    <n v="266"/>
  </r>
  <r>
    <s v="SALE713"/>
    <x v="348"/>
    <s v="CUST1024"/>
    <s v="PROD3"/>
    <s v="STORE6"/>
    <n v="2"/>
    <n v="635.14"/>
    <n v="0.1"/>
    <x v="2"/>
    <x v="713"/>
    <x v="383"/>
    <n v="40"/>
    <s v="Male"/>
    <s v="Rogerschester"/>
    <x v="12"/>
    <s v="USA"/>
    <x v="1"/>
    <s v="Benson-Elliott"/>
    <x v="3"/>
    <s v="Port Josephberg"/>
    <s v="Online"/>
    <s v="Men's Running Jacket"/>
    <x v="4"/>
    <s v="Outerwear"/>
    <s v="Pineda Ltd"/>
    <n v="364.67"/>
    <n v="452"/>
  </r>
  <r>
    <s v="SALE714"/>
    <x v="385"/>
    <s v="CUST1380"/>
    <s v="PROD98"/>
    <s v="STORE14"/>
    <n v="4"/>
    <n v="912.61"/>
    <n v="0.14000000000000001"/>
    <x v="0"/>
    <x v="714"/>
    <x v="384"/>
    <n v="23"/>
    <s v="Male"/>
    <s v="South Cassandrachester"/>
    <x v="5"/>
    <s v="USA"/>
    <x v="0"/>
    <s v="Mcdonald Inc"/>
    <x v="2"/>
    <s v="Christopherland"/>
    <s v="Outlet"/>
    <s v="Portable Bluetooth Speaker"/>
    <x v="1"/>
    <s v="Audio"/>
    <s v="Flores-King"/>
    <n v="431.67"/>
    <n v="73"/>
  </r>
  <r>
    <s v="SALE715"/>
    <x v="156"/>
    <s v="CUST1274"/>
    <s v="PROD47"/>
    <s v="STORE7"/>
    <n v="3"/>
    <n v="79.77"/>
    <n v="0.09"/>
    <x v="0"/>
    <x v="715"/>
    <x v="385"/>
    <n v="38"/>
    <s v="Male"/>
    <s v="Edwardborough"/>
    <x v="1"/>
    <s v="USA"/>
    <x v="2"/>
    <s v="Martinez-Mullins"/>
    <x v="2"/>
    <s v="Williamsfurt"/>
    <s v="Online"/>
    <s v="Makeup Brush Set"/>
    <x v="2"/>
    <s v="Makeup"/>
    <s v="Cook Inc"/>
    <n v="241"/>
    <n v="431"/>
  </r>
  <r>
    <s v="SALE716"/>
    <x v="82"/>
    <s v="CUST1277"/>
    <s v="PROD94"/>
    <s v="STORE15"/>
    <n v="4"/>
    <n v="603.52"/>
    <n v="0.25"/>
    <x v="0"/>
    <x v="716"/>
    <x v="106"/>
    <n v="22"/>
    <s v="Female"/>
    <s v="Lake Nicole"/>
    <x v="44"/>
    <s v="USA"/>
    <x v="1"/>
    <s v="Shelton PLC"/>
    <x v="0"/>
    <s v="East Jenniferstad"/>
    <s v="Flagship"/>
    <s v="Vitamin E Body Lotion"/>
    <x v="2"/>
    <s v="Skincare"/>
    <s v="Hoffman-Williams"/>
    <n v="358.47"/>
    <n v="213"/>
  </r>
  <r>
    <s v="SALE717"/>
    <x v="450"/>
    <s v="CUST1077"/>
    <s v="PROD77"/>
    <s v="STORE12"/>
    <n v="4"/>
    <n v="453.12"/>
    <n v="0.23"/>
    <x v="2"/>
    <x v="717"/>
    <x v="258"/>
    <n v="29"/>
    <s v="Male"/>
    <s v="North Valeriemouth"/>
    <x v="1"/>
    <s v="USA"/>
    <x v="0"/>
    <s v="Thomas, Bridges and Harris"/>
    <x v="0"/>
    <s v="Sabrinatown"/>
    <s v="Online"/>
    <s v="WiFi Mesh Router"/>
    <x v="1"/>
    <s v="Appliances"/>
    <s v="White, Reeves and Woods"/>
    <n v="480.9"/>
    <n v="104"/>
  </r>
  <r>
    <s v="SALE718"/>
    <x v="361"/>
    <s v="CUST1497"/>
    <s v="PROD33"/>
    <s v="STORE9"/>
    <n v="2"/>
    <n v="974.35"/>
    <n v="0.15"/>
    <x v="0"/>
    <x v="718"/>
    <x v="386"/>
    <n v="47"/>
    <s v="Female"/>
    <s v="Port William"/>
    <x v="14"/>
    <s v="USA"/>
    <x v="0"/>
    <s v="Moore, Padilla and Butler"/>
    <x v="2"/>
    <s v="East Johnstad"/>
    <s v="Flagship"/>
    <s v="Modern Wall Clock"/>
    <x v="3"/>
    <s v="Decor"/>
    <s v="Weiss-Watson"/>
    <n v="179.77"/>
    <n v="305"/>
  </r>
  <r>
    <s v="SALE719"/>
    <x v="317"/>
    <s v="CUST1476"/>
    <s v="PROD95"/>
    <s v="STORE17"/>
    <n v="4"/>
    <n v="52.35"/>
    <n v="0.23"/>
    <x v="2"/>
    <x v="719"/>
    <x v="22"/>
    <n v="33"/>
    <s v="Female"/>
    <s v="Anthonymouth"/>
    <x v="15"/>
    <s v="USA"/>
    <x v="0"/>
    <s v="Holloway Ltd"/>
    <x v="0"/>
    <s v="Bensonhaven"/>
    <s v="Flagship"/>
    <s v="Sports Stopwatch Basic"/>
    <x v="0"/>
    <s v="Accessories"/>
    <s v="Wilson Group"/>
    <n v="60.65"/>
    <n v="75"/>
  </r>
  <r>
    <s v="SALE720"/>
    <x v="317"/>
    <s v="CUST1370"/>
    <s v="PROD65"/>
    <s v="STORE17"/>
    <n v="3"/>
    <n v="681.58"/>
    <n v="0.23"/>
    <x v="0"/>
    <x v="720"/>
    <x v="259"/>
    <n v="45"/>
    <s v="Male"/>
    <s v="Millston"/>
    <x v="30"/>
    <s v="USA"/>
    <x v="2"/>
    <s v="Holloway Ltd"/>
    <x v="0"/>
    <s v="Bensonhaven"/>
    <s v="Flagship"/>
    <s v="Adjustable Dumbbells 20kg"/>
    <x v="0"/>
    <s v="Fitness"/>
    <s v="Montgomery, Benton and Miller"/>
    <n v="240.63"/>
    <n v="423"/>
  </r>
  <r>
    <s v="SALE721"/>
    <x v="393"/>
    <s v="CUST1177"/>
    <s v="PROD83"/>
    <s v="STORE15"/>
    <n v="3"/>
    <n v="71.23"/>
    <n v="0.03"/>
    <x v="0"/>
    <x v="721"/>
    <x v="370"/>
    <n v="55"/>
    <s v="Male"/>
    <s v="Butlerberg"/>
    <x v="27"/>
    <s v="USA"/>
    <x v="1"/>
    <s v="Shelton PLC"/>
    <x v="0"/>
    <s v="East Jenniferstad"/>
    <s v="Flagship"/>
    <s v="Hydrating Face Cleanser"/>
    <x v="2"/>
    <s v="Skincare"/>
    <s v="Butler Group"/>
    <n v="305.49"/>
    <n v="159"/>
  </r>
  <r>
    <s v="SALE722"/>
    <x v="411"/>
    <s v="CUST1241"/>
    <s v="PROD15"/>
    <s v="STORE14"/>
    <n v="1"/>
    <n v="31.36"/>
    <n v="0.21"/>
    <x v="2"/>
    <x v="722"/>
    <x v="253"/>
    <n v="31"/>
    <s v="Male"/>
    <s v="Dawsonchester"/>
    <x v="45"/>
    <s v="USA"/>
    <x v="1"/>
    <s v="Mcdonald Inc"/>
    <x v="2"/>
    <s v="Christopherland"/>
    <s v="Outlet"/>
    <s v="4K Home Projector"/>
    <x v="1"/>
    <s v="Appliances"/>
    <s v="Thomas LLC"/>
    <n v="465.34"/>
    <n v="301"/>
  </r>
  <r>
    <s v="SALE723"/>
    <x v="116"/>
    <s v="CUST1341"/>
    <s v="PROD41"/>
    <s v="STORE13"/>
    <n v="2"/>
    <n v="555.54999999999995"/>
    <n v="0.14000000000000001"/>
    <x v="0"/>
    <x v="723"/>
    <x v="387"/>
    <n v="56"/>
    <s v="Female"/>
    <s v="Lake Alyssaburgh"/>
    <x v="49"/>
    <s v="USA"/>
    <x v="3"/>
    <s v="Gardner, Humphrey and Contreras"/>
    <x v="3"/>
    <s v="Johnsonville"/>
    <s v="Flagship"/>
    <s v="Yoga Exercise Mat"/>
    <x v="0"/>
    <s v="Fitness"/>
    <s v="Carroll, Long and Mendoza"/>
    <n v="313.26"/>
    <n v="369"/>
  </r>
  <r>
    <s v="SALE724"/>
    <x v="451"/>
    <s v="CUST1251"/>
    <s v="PROD66"/>
    <s v="STORE16"/>
    <n v="4"/>
    <n v="805.99"/>
    <n v="0.06"/>
    <x v="0"/>
    <x v="724"/>
    <x v="242"/>
    <n v="64"/>
    <s v="Male"/>
    <s v="Port Coreyfort"/>
    <x v="4"/>
    <s v="USA"/>
    <x v="2"/>
    <s v="Frederick-Wright"/>
    <x v="1"/>
    <s v="New Jimmymouth"/>
    <s v="Flagship"/>
    <s v="Women's Hair Dryer Brush"/>
    <x v="2"/>
    <s v="Haircare"/>
    <s v="Torres, Spencer and Potter"/>
    <n v="340.39"/>
    <n v="177"/>
  </r>
  <r>
    <s v="SALE725"/>
    <x v="452"/>
    <s v="CUST1388"/>
    <s v="PROD71"/>
    <s v="STORE1"/>
    <n v="1"/>
    <n v="506.55"/>
    <n v="0.28000000000000003"/>
    <x v="0"/>
    <x v="725"/>
    <x v="325"/>
    <n v="53"/>
    <s v="Male"/>
    <s v="Stevensshire"/>
    <x v="6"/>
    <s v="USA"/>
    <x v="1"/>
    <s v="Martinez, Adkins and Johnson"/>
    <x v="0"/>
    <s v="Danielmouth"/>
    <s v="Flagship"/>
    <s v="Hair Repair Oil Treatment"/>
    <x v="2"/>
    <s v="Haircare"/>
    <s v="Hopkins Ltd"/>
    <n v="214.32"/>
    <n v="383"/>
  </r>
  <r>
    <s v="SALE726"/>
    <x v="182"/>
    <s v="CUST1130"/>
    <s v="PROD41"/>
    <s v="STORE11"/>
    <n v="3"/>
    <n v="28.69"/>
    <n v="0.02"/>
    <x v="0"/>
    <x v="726"/>
    <x v="388"/>
    <n v="29"/>
    <s v="Male"/>
    <s v="   jonesbury "/>
    <x v="40"/>
    <s v="United States of America"/>
    <x v="1"/>
    <s v="Aguirre-Keller"/>
    <x v="2"/>
    <s v="Lake Michael"/>
    <s v="Online"/>
    <s v="Yoga Exercise Mat"/>
    <x v="0"/>
    <s v="Fitness"/>
    <s v="Carroll, Long and Mendoza"/>
    <n v="313.26"/>
    <n v="369"/>
  </r>
  <r>
    <s v="SALE727"/>
    <x v="205"/>
    <s v="CUST1387"/>
    <s v="PROD76"/>
    <s v="STORE4"/>
    <n v="1"/>
    <n v="106.07"/>
    <n v="0.23"/>
    <x v="2"/>
    <x v="727"/>
    <x v="389"/>
    <n v="28"/>
    <s v="Female"/>
    <s v="New Dawn"/>
    <x v="19"/>
    <s v="USA"/>
    <x v="2"/>
    <s v="Alexander Group"/>
    <x v="2"/>
    <s v="Port Sharon"/>
    <s v="Online"/>
    <s v="Wireless Mouse"/>
    <x v="1"/>
    <s v="Computer"/>
    <s v="Larson Ltd"/>
    <n v="392.89"/>
    <n v="320"/>
  </r>
  <r>
    <s v="SALE728"/>
    <x v="189"/>
    <s v="CUST1260"/>
    <s v="PROD91"/>
    <s v="STORE0"/>
    <n v="4"/>
    <n v="289.77"/>
    <n v="0.06"/>
    <x v="1"/>
    <x v="728"/>
    <x v="217"/>
    <n v="63"/>
    <s v="Female"/>
    <s v="North Jonathon"/>
    <x v="28"/>
    <s v="USA"/>
    <x v="1"/>
    <s v="Rivera-Warner"/>
    <x v="3"/>
    <s v="Washingtonfurt"/>
    <s v="Flagship"/>
    <s v="Women's High Heels"/>
    <x v="4"/>
    <s v="Footwear"/>
    <s v="Smith-Charles"/>
    <n v="438.25"/>
    <n v="496"/>
  </r>
  <r>
    <s v="SALE729"/>
    <x v="453"/>
    <s v="CUST1156"/>
    <s v="PROD83"/>
    <s v="STORE18"/>
    <n v="2"/>
    <n v="354.26"/>
    <n v="0.01"/>
    <x v="2"/>
    <x v="729"/>
    <x v="306"/>
    <n v="46"/>
    <s v="Male"/>
    <s v="East Peterbury"/>
    <x v="16"/>
    <s v="USA"/>
    <x v="3"/>
    <s v="Guerrero-Schmitt"/>
    <x v="3"/>
    <s v="East Stevechester"/>
    <s v="Flagship"/>
    <s v="Hydrating Face Cleanser"/>
    <x v="2"/>
    <s v="Skincare"/>
    <s v="Butler Group"/>
    <n v="305.49"/>
    <n v="159"/>
  </r>
  <r>
    <s v="SALE730"/>
    <x v="110"/>
    <s v="CUST1385"/>
    <s v="PROD68"/>
    <s v="STORE14"/>
    <n v="1"/>
    <n v="522.72"/>
    <n v="0.25"/>
    <x v="1"/>
    <x v="730"/>
    <x v="390"/>
    <n v="60"/>
    <s v="Male"/>
    <s v="Lake Brandontown"/>
    <x v="42"/>
    <s v="USA"/>
    <x v="0"/>
    <s v="Mcdonald Inc"/>
    <x v="2"/>
    <s v="Christopherland"/>
    <s v="Outlet"/>
    <s v="Wooden Nightstand"/>
    <x v="3"/>
    <s v="Furniture"/>
    <s v="Wolfe, Ross and Hester"/>
    <n v="243.7"/>
    <n v="130"/>
  </r>
  <r>
    <s v="SALE731"/>
    <x v="368"/>
    <s v="CUST1057"/>
    <s v="PROD5"/>
    <s v="STORE9"/>
    <n v="3"/>
    <n v="966.02"/>
    <n v="0.03"/>
    <x v="2"/>
    <x v="731"/>
    <x v="331"/>
    <n v="43"/>
    <s v="Female"/>
    <s v="Morrisbury"/>
    <x v="5"/>
    <s v="USA"/>
    <x v="1"/>
    <s v="Moore, Padilla and Butler"/>
    <x v="2"/>
    <s v="East Johnstad"/>
    <s v="Flagship"/>
    <s v="Men's Leather Belt"/>
    <x v="4"/>
    <s v="Accessories"/>
    <s v="Baldwin, Garza and Gonzalez"/>
    <n v="261"/>
    <n v="59"/>
  </r>
  <r>
    <s v="SALE732"/>
    <x v="30"/>
    <s v="CUST1224"/>
    <s v="PROD50"/>
    <s v="STORE17"/>
    <n v="1"/>
    <n v="498.61"/>
    <n v="0.04"/>
    <x v="1"/>
    <x v="732"/>
    <x v="223"/>
    <n v="29"/>
    <s v="Male"/>
    <s v="New Anthonyfurt"/>
    <x v="6"/>
    <s v="USA"/>
    <x v="2"/>
    <s v="Holloway Ltd"/>
    <x v="0"/>
    <s v="Bensonhaven"/>
    <s v="Flagship"/>
    <s v="Boxing Hand Wraps"/>
    <x v="0"/>
    <s v="Fitness"/>
    <s v="Smith-King"/>
    <n v="190.29"/>
    <n v="260"/>
  </r>
  <r>
    <s v="SALE733"/>
    <x v="454"/>
    <s v="CUST1330"/>
    <s v="PROD42"/>
    <s v="STORE6"/>
    <n v="4"/>
    <n v="758.27"/>
    <n v="0.05"/>
    <x v="1"/>
    <x v="733"/>
    <x v="391"/>
    <n v="54"/>
    <s v="Male"/>
    <s v="South Jasontown"/>
    <x v="49"/>
    <s v="USA"/>
    <x v="1"/>
    <s v="Benson-Elliott"/>
    <x v="3"/>
    <s v="Port Josephberg"/>
    <s v="Online"/>
    <s v="Smart Home WiFi Camera"/>
    <x v="1"/>
    <s v="Accessories"/>
    <s v="Holmes LLC"/>
    <n v="450.71"/>
    <n v="389"/>
  </r>
  <r>
    <s v="SALE734"/>
    <x v="160"/>
    <s v="CUST1198"/>
    <s v="PROD3"/>
    <s v="STORE2"/>
    <n v="2"/>
    <n v="371.03"/>
    <n v="0.23"/>
    <x v="1"/>
    <x v="734"/>
    <x v="226"/>
    <n v="54"/>
    <s v="Male"/>
    <s v="Frostmouth"/>
    <x v="1"/>
    <s v="USA"/>
    <x v="3"/>
    <s v="Black-Horn"/>
    <x v="2"/>
    <s v="North Nancyview"/>
    <s v="Outlet"/>
    <s v="Men's Running Jacket"/>
    <x v="4"/>
    <s v="Outerwear"/>
    <s v="Pineda Ltd"/>
    <n v="364.67"/>
    <n v="452"/>
  </r>
  <r>
    <s v="SALE735"/>
    <x v="95"/>
    <s v="CUST1355"/>
    <s v="PROD91"/>
    <s v="STORE17"/>
    <n v="1"/>
    <n v="230.32"/>
    <n v="0.05"/>
    <x v="2"/>
    <x v="735"/>
    <x v="392"/>
    <n v="20"/>
    <s v="Male"/>
    <s v="North Johnfurt"/>
    <x v="7"/>
    <s v="USA"/>
    <x v="0"/>
    <s v="Holloway Ltd"/>
    <x v="0"/>
    <s v="Bensonhaven"/>
    <s v="Flagship"/>
    <s v="Women's High Heels"/>
    <x v="4"/>
    <s v="Footwear"/>
    <s v="Smith-Charles"/>
    <n v="438.25"/>
    <n v="496"/>
  </r>
  <r>
    <s v="SALE736"/>
    <x v="455"/>
    <s v="CUST1342"/>
    <s v="PROD61"/>
    <s v="STORE6"/>
    <n v="2"/>
    <n v="985.43"/>
    <n v="0.28000000000000003"/>
    <x v="2"/>
    <x v="736"/>
    <x v="393"/>
    <n v="30"/>
    <s v="Female"/>
    <s v="Amandaborough"/>
    <x v="40"/>
    <s v="USA"/>
    <x v="3"/>
    <s v="Benson-Elliott"/>
    <x v="3"/>
    <s v="Port Josephberg"/>
    <s v="Online"/>
    <s v="Tennis Ball 3-Pack"/>
    <x v="0"/>
    <s v="Equipment"/>
    <s v="Lopez LLC"/>
    <n v="103.45"/>
    <n v="465"/>
  </r>
  <r>
    <s v="SALE737"/>
    <x v="131"/>
    <s v="CUST1422"/>
    <s v="PROD9"/>
    <s v="STORE4"/>
    <n v="2"/>
    <n v="492.5"/>
    <n v="0.3"/>
    <x v="1"/>
    <x v="737"/>
    <x v="291"/>
    <n v="42"/>
    <s v="Female"/>
    <s v="Aliciahaven"/>
    <x v="32"/>
    <s v="USA"/>
    <x v="1"/>
    <s v="Alexander Group"/>
    <x v="2"/>
    <s v="Port Sharon"/>
    <s v="Online"/>
    <s v="Adjustable Dumbbell Set"/>
    <x v="0"/>
    <s v="Fitness"/>
    <s v="Hill PLC"/>
    <n v="495.72"/>
    <n v="323"/>
  </r>
  <r>
    <s v="SALE738"/>
    <x v="88"/>
    <s v="CUST1364"/>
    <s v="PROD46"/>
    <s v="STORE11"/>
    <n v="2"/>
    <n v="213.69"/>
    <n v="0.28000000000000003"/>
    <x v="1"/>
    <x v="738"/>
    <x v="189"/>
    <n v="58"/>
    <s v="Male"/>
    <s v="Lake Johnside"/>
    <x v="28"/>
    <s v="USA"/>
    <x v="3"/>
    <s v="Aguirre-Keller"/>
    <x v="2"/>
    <s v="Lake Michael"/>
    <s v="Online"/>
    <s v="Men's Winter Jacket"/>
    <x v="4"/>
    <s v="Outerwear"/>
    <s v="Kelly, Smith and Perez"/>
    <n v="167.34"/>
    <n v="296"/>
  </r>
  <r>
    <s v="SALE739"/>
    <x v="59"/>
    <s v="CUST1065"/>
    <s v="PROD20"/>
    <s v="STORE8"/>
    <n v="4"/>
    <n v="618.83000000000004"/>
    <n v="0.08"/>
    <x v="1"/>
    <x v="739"/>
    <x v="10"/>
    <n v="21"/>
    <s v="Female"/>
    <s v="Woodmouth"/>
    <x v="8"/>
    <s v="USA"/>
    <x v="2"/>
    <s v="Bean, Jones and Park"/>
    <x v="1"/>
    <s v="Thompsonborough"/>
    <s v="Online"/>
    <s v="Outdoor Sports Water Bottle"/>
    <x v="0"/>
    <s v="Accessories"/>
    <s v="Soto-Ellis"/>
    <n v="131.51"/>
    <n v="0"/>
  </r>
  <r>
    <s v="SALE740"/>
    <x v="154"/>
    <s v="CUST1093"/>
    <s v="PROD59"/>
    <s v="STORE11"/>
    <n v="2"/>
    <n v="81.16"/>
    <n v="0.16"/>
    <x v="1"/>
    <x v="740"/>
    <x v="125"/>
    <n v="28"/>
    <s v="Female"/>
    <s v="Port Travisstad"/>
    <x v="42"/>
    <s v="USA"/>
    <x v="0"/>
    <s v="Aguirre-Keller"/>
    <x v="2"/>
    <s v="Lake Michael"/>
    <s v="Online"/>
    <s v="Men's Hair Styling Gel"/>
    <x v="2"/>
    <s v="Haircare"/>
    <s v="Cline-Mccarthy"/>
    <n v="17.309999999999999"/>
    <n v="399"/>
  </r>
  <r>
    <s v="SALE741"/>
    <x v="364"/>
    <s v="CUST1002"/>
    <s v="PROD86"/>
    <s v="STORE9"/>
    <n v="1"/>
    <n v="431.69"/>
    <n v="0.09"/>
    <x v="0"/>
    <x v="741"/>
    <x v="92"/>
    <n v="29"/>
    <s v="Female"/>
    <s v="Kylebury"/>
    <x v="4"/>
    <s v="USA"/>
    <x v="1"/>
    <s v="Moore, Padilla and Butler"/>
    <x v="2"/>
    <s v="East Johnstad"/>
    <s v="Flagship"/>
    <s v="Kitchen Cutting Board"/>
    <x v="3"/>
    <s v="Kitchen"/>
    <s v="Taylor, Dodson and Johnston"/>
    <n v="176.07"/>
    <n v="82"/>
  </r>
  <r>
    <s v="SALE742"/>
    <x v="221"/>
    <s v="CUST1405"/>
    <s v="PROD18"/>
    <s v="STORE5"/>
    <n v="3"/>
    <n v="438.65"/>
    <n v="0.28999999999999998"/>
    <x v="1"/>
    <x v="742"/>
    <x v="130"/>
    <n v="18"/>
    <s v="Female"/>
    <s v="Garciaview"/>
    <x v="38"/>
    <s v="USA"/>
    <x v="0"/>
    <s v="Gray Ltd"/>
    <x v="0"/>
    <s v="New Michaelchester"/>
    <s v="Outlet"/>
    <s v="Women's Denim Jeans"/>
    <x v="4"/>
    <s v="Bottoms"/>
    <s v="Guerra-Hendrix"/>
    <n v="303.74"/>
    <n v="343"/>
  </r>
  <r>
    <s v="SALE743"/>
    <x v="393"/>
    <s v="CUST1172"/>
    <s v="PROD79"/>
    <s v="STORE3"/>
    <n v="3"/>
    <n v="339.41"/>
    <n v="0.26"/>
    <x v="0"/>
    <x v="743"/>
    <x v="394"/>
    <n v="41"/>
    <s v="Female"/>
    <s v="Port Richard"/>
    <x v="35"/>
    <s v="USA"/>
    <x v="3"/>
    <s v="Johnson-Wright"/>
    <x v="0"/>
    <s v="Hoodberg"/>
    <s v="Outlet"/>
    <s v="Decorative Lamp Shade"/>
    <x v="3"/>
    <s v="Lighting"/>
    <s v="Ramirez-Hanson"/>
    <n v="228.53"/>
    <n v="469"/>
  </r>
  <r>
    <s v="SALE744"/>
    <x v="456"/>
    <s v="CUST1470"/>
    <s v="PROD79"/>
    <s v="STORE9"/>
    <n v="4"/>
    <n v="848.47"/>
    <n v="0.21"/>
    <x v="2"/>
    <x v="744"/>
    <x v="44"/>
    <n v="21"/>
    <s v="Female"/>
    <s v="Kanebury"/>
    <x v="21"/>
    <s v="USA"/>
    <x v="0"/>
    <s v="Moore, Padilla and Butler"/>
    <x v="2"/>
    <s v="East Johnstad"/>
    <s v="Flagship"/>
    <s v="Decorative Lamp Shade"/>
    <x v="3"/>
    <s v="Lighting"/>
    <s v="Ramirez-Hanson"/>
    <n v="228.53"/>
    <n v="469"/>
  </r>
  <r>
    <s v="SALE745"/>
    <x v="457"/>
    <s v="CUST1192"/>
    <s v="PROD67"/>
    <s v="STORE8"/>
    <n v="1"/>
    <n v="664.87"/>
    <n v="0.08"/>
    <x v="1"/>
    <x v="745"/>
    <x v="373"/>
    <n v="26"/>
    <s v="Male"/>
    <s v="Lake Samanthafort"/>
    <x v="12"/>
    <s v="USA"/>
    <x v="0"/>
    <s v="Bean, Jones and Park"/>
    <x v="1"/>
    <s v="Thompsonborough"/>
    <s v="Online"/>
    <s v="Smart LED Light Strip"/>
    <x v="1"/>
    <s v="Accessories"/>
    <s v="Flores-Davis"/>
    <n v="349.17"/>
    <n v="476"/>
  </r>
  <r>
    <s v="SALE746"/>
    <x v="456"/>
    <s v="CUST1099"/>
    <s v="PROD24"/>
    <s v="STORE7"/>
    <n v="1"/>
    <n v="412.11"/>
    <n v="0.23"/>
    <x v="1"/>
    <x v="746"/>
    <x v="178"/>
    <n v="35"/>
    <s v="Male"/>
    <s v="South Dustin"/>
    <x v="3"/>
    <s v="USA"/>
    <x v="2"/>
    <s v="Martinez-Mullins"/>
    <x v="2"/>
    <s v="Williamsfurt"/>
    <s v="Online"/>
    <s v="Foldable Camping Chair"/>
    <x v="0"/>
    <s v="Outdoor"/>
    <s v="Cook Ltd"/>
    <n v="166.06"/>
    <n v="340"/>
  </r>
  <r>
    <s v="SALE747"/>
    <x v="120"/>
    <s v="CUST1122"/>
    <s v="PROD94"/>
    <s v="STORE1"/>
    <n v="1"/>
    <n v="126.09"/>
    <n v="0.05"/>
    <x v="2"/>
    <x v="747"/>
    <x v="395"/>
    <n v="50"/>
    <s v="Male"/>
    <s v="Kathrynport"/>
    <x v="29"/>
    <s v="USA"/>
    <x v="1"/>
    <s v="Martinez, Adkins and Johnson"/>
    <x v="0"/>
    <s v="Danielmouth"/>
    <s v="Flagship"/>
    <s v="Vitamin E Body Lotion"/>
    <x v="2"/>
    <s v="Skincare"/>
    <s v="Hoffman-Williams"/>
    <n v="358.47"/>
    <n v="213"/>
  </r>
  <r>
    <s v="SALE748"/>
    <x v="207"/>
    <s v="CUST1198"/>
    <s v="PROD67"/>
    <s v="STORE10"/>
    <n v="4"/>
    <n v="602.39"/>
    <n v="0.19"/>
    <x v="2"/>
    <x v="748"/>
    <x v="226"/>
    <n v="54"/>
    <s v="Male"/>
    <s v="Frostmouth"/>
    <x v="1"/>
    <s v="USA"/>
    <x v="3"/>
    <s v="Hill, Wagner and Ballard"/>
    <x v="3"/>
    <s v="East Davidville"/>
    <s v="Online"/>
    <s v="Smart LED Light Strip"/>
    <x v="1"/>
    <s v="Accessories"/>
    <s v="Flores-Davis"/>
    <n v="349.17"/>
    <n v="476"/>
  </r>
  <r>
    <s v="SALE749"/>
    <x v="458"/>
    <s v="CUST1325"/>
    <s v="PROD82"/>
    <s v="STORE3"/>
    <n v="3"/>
    <n v="447.69"/>
    <n v="0.02"/>
    <x v="2"/>
    <x v="749"/>
    <x v="87"/>
    <n v="60"/>
    <s v="Male"/>
    <s v="East Matthew"/>
    <x v="18"/>
    <s v="USA"/>
    <x v="3"/>
    <s v="Johnson-Wright"/>
    <x v="0"/>
    <s v="Hoodberg"/>
    <s v="Outlet"/>
    <s v="Fitness Resistance Bands"/>
    <x v="0"/>
    <s v="Fitness"/>
    <s v="Reese-Watson"/>
    <n v="152.91999999999999"/>
    <n v="281"/>
  </r>
  <r>
    <s v="SALE750"/>
    <x v="428"/>
    <s v="CUST1248"/>
    <s v="PROD34"/>
    <s v="STORE3"/>
    <n v="3"/>
    <n v="35.159999999999997"/>
    <n v="0.04"/>
    <x v="2"/>
    <x v="750"/>
    <x v="200"/>
    <n v="19"/>
    <s v="Male"/>
    <s v="Lake Timothy"/>
    <x v="8"/>
    <s v="USA"/>
    <x v="0"/>
    <s v="Johnson-Wright"/>
    <x v="0"/>
    <s v="Hoodberg"/>
    <s v="Outlet"/>
    <s v="Gaming Mechanical Keyboard"/>
    <x v="1"/>
    <s v="Computer"/>
    <s v="Lucero LLC"/>
    <n v="419.28"/>
    <n v="86"/>
  </r>
  <r>
    <s v="SALE751"/>
    <x v="459"/>
    <s v="CUST1330"/>
    <s v="PROD72"/>
    <s v="STORE11"/>
    <n v="2"/>
    <n v="838.59"/>
    <n v="0.18"/>
    <x v="2"/>
    <x v="751"/>
    <x v="391"/>
    <n v="54"/>
    <s v="Male"/>
    <s v="South Jasontown"/>
    <x v="49"/>
    <s v="USA"/>
    <x v="1"/>
    <s v="Aguirre-Keller"/>
    <x v="2"/>
    <s v="Lake Michael"/>
    <s v="Online"/>
    <s v="Professional Jump Rope"/>
    <x v="0"/>
    <s v="Fitness"/>
    <s v="Davis PLC"/>
    <n v="477.61"/>
    <n v="300"/>
  </r>
  <r>
    <s v="SALE752"/>
    <x v="118"/>
    <s v="CUST1089"/>
    <s v="PROD59"/>
    <s v="STORE6"/>
    <n v="4"/>
    <n v="867.94"/>
    <n v="0.26"/>
    <x v="1"/>
    <x v="752"/>
    <x v="267"/>
    <n v="43"/>
    <s v="Male"/>
    <s v="New Gabrielleville"/>
    <x v="18"/>
    <s v="USA"/>
    <x v="1"/>
    <s v="Benson-Elliott"/>
    <x v="3"/>
    <s v="Port Josephberg"/>
    <s v="Online"/>
    <s v="Men's Hair Styling Gel"/>
    <x v="2"/>
    <s v="Haircare"/>
    <s v="Cline-Mccarthy"/>
    <n v="17.309999999999999"/>
    <n v="399"/>
  </r>
  <r>
    <s v="SALE753"/>
    <x v="341"/>
    <s v="CUST1196"/>
    <s v="PROD39"/>
    <s v="STORE17"/>
    <n v="1"/>
    <n v="623.88"/>
    <n v="0.25"/>
    <x v="0"/>
    <x v="753"/>
    <x v="379"/>
    <n v="18"/>
    <s v="Female"/>
    <s v="West John"/>
    <x v="41"/>
    <s v="USA"/>
    <x v="1"/>
    <s v="Holloway Ltd"/>
    <x v="0"/>
    <s v="Bensonhaven"/>
    <s v="Flagship"/>
    <s v="Portable Power Bank"/>
    <x v="1"/>
    <s v="Mobile"/>
    <s v="Cummings and Sons"/>
    <n v="326.06"/>
    <n v="301"/>
  </r>
  <r>
    <s v="SALE754"/>
    <x v="460"/>
    <s v="CUST1177"/>
    <s v="PROD42"/>
    <s v="STORE14"/>
    <n v="2"/>
    <n v="567.95000000000005"/>
    <n v="0.12"/>
    <x v="1"/>
    <x v="754"/>
    <x v="370"/>
    <n v="55"/>
    <s v="Male"/>
    <s v="Butlerberg"/>
    <x v="27"/>
    <s v="USA"/>
    <x v="1"/>
    <s v="Mcdonald Inc"/>
    <x v="2"/>
    <s v="Christopherland"/>
    <s v="Outlet"/>
    <s v="Smart Home WiFi Camera"/>
    <x v="1"/>
    <s v="Accessories"/>
    <s v="Holmes LLC"/>
    <n v="450.71"/>
    <n v="389"/>
  </r>
  <r>
    <s v="SALE755"/>
    <x v="231"/>
    <s v="CUST1323"/>
    <s v="PROD31"/>
    <s v="STORE18"/>
    <n v="2"/>
    <n v="671.69"/>
    <n v="0.19"/>
    <x v="0"/>
    <x v="755"/>
    <x v="161"/>
    <n v="64"/>
    <s v="Female"/>
    <s v="Whiteport"/>
    <x v="29"/>
    <s v="USA"/>
    <x v="1"/>
    <s v="Guerrero-Schmitt"/>
    <x v="3"/>
    <s v="East Stevechester"/>
    <s v="Flagship"/>
    <s v="Basketball"/>
    <x v="0"/>
    <s v="Team Sports"/>
    <s v="Nolan-Snow"/>
    <n v="204.39"/>
    <n v="281"/>
  </r>
  <r>
    <s v="SALE756"/>
    <x v="461"/>
    <s v="CUST1206"/>
    <s v="PROD6"/>
    <s v="STORE7"/>
    <n v="2"/>
    <n v="257.95999999999998"/>
    <n v="0.21"/>
    <x v="1"/>
    <x v="756"/>
    <x v="269"/>
    <n v="26"/>
    <s v="Female"/>
    <s v="Brownshire"/>
    <x v="3"/>
    <s v="USA"/>
    <x v="2"/>
    <s v="Martinez-Mullins"/>
    <x v="2"/>
    <s v="Williamsfurt"/>
    <s v="Online"/>
    <s v="Herbal Face Moisturizer"/>
    <x v="2"/>
    <s v="Skincare"/>
    <s v="Davidson PLC"/>
    <n v="312.8"/>
    <n v="350"/>
  </r>
  <r>
    <s v="SALE757"/>
    <x v="235"/>
    <s v="CUST1204"/>
    <s v="PROD98"/>
    <s v="STORE19"/>
    <n v="4"/>
    <n v="281.48"/>
    <n v="0.27"/>
    <x v="1"/>
    <x v="757"/>
    <x v="327"/>
    <n v="52"/>
    <s v="Male"/>
    <s v="New Dianebury"/>
    <x v="45"/>
    <s v="USA"/>
    <x v="1"/>
    <s v="Mann-Austin"/>
    <x v="3"/>
    <s v="Vasquezborough"/>
    <s v="Online"/>
    <s v="Portable Bluetooth Speaker"/>
    <x v="1"/>
    <s v="Audio"/>
    <s v="Flores-King"/>
    <n v="431.67"/>
    <n v="73"/>
  </r>
  <r>
    <s v="SALE758"/>
    <x v="462"/>
    <s v="CUST1316"/>
    <s v="PROD20"/>
    <s v="STORE11"/>
    <n v="1"/>
    <n v="202.13"/>
    <n v="0.13"/>
    <x v="2"/>
    <x v="758"/>
    <x v="213"/>
    <n v="34"/>
    <s v="Male"/>
    <s v="Lake James"/>
    <x v="33"/>
    <s v="USA"/>
    <x v="0"/>
    <s v="Aguirre-Keller"/>
    <x v="2"/>
    <s v="Lake Michael"/>
    <s v="Online"/>
    <s v="Outdoor Sports Water Bottle"/>
    <x v="0"/>
    <s v="Accessories"/>
    <s v="Soto-Ellis"/>
    <n v="131.51"/>
    <n v="0"/>
  </r>
  <r>
    <s v="SALE759"/>
    <x v="463"/>
    <s v="CUST1271"/>
    <s v="PROD74"/>
    <s v="STORE5"/>
    <n v="1"/>
    <n v="370.66"/>
    <n v="0.01"/>
    <x v="1"/>
    <x v="759"/>
    <x v="396"/>
    <n v="64"/>
    <s v="Male"/>
    <s v="North Stephanie"/>
    <x v="48"/>
    <s v="USA"/>
    <x v="1"/>
    <s v="Gray Ltd"/>
    <x v="0"/>
    <s v="New Michaelchester"/>
    <s v="Outlet"/>
    <s v="Bluetooth Car Audio System"/>
    <x v="1"/>
    <s v="Audio"/>
    <s v="Bruce-Bowen"/>
    <n v="403.71"/>
    <n v="159"/>
  </r>
  <r>
    <s v="SALE760"/>
    <x v="464"/>
    <s v="CUST1005"/>
    <s v="PROD61"/>
    <s v="STORE12"/>
    <n v="4"/>
    <n v="731.53"/>
    <n v="0.12"/>
    <x v="0"/>
    <x v="760"/>
    <x v="397"/>
    <n v="24"/>
    <s v="Male"/>
    <s v="East Amandamouth"/>
    <x v="47"/>
    <s v="USA"/>
    <x v="3"/>
    <s v="Thomas, Bridges and Harris"/>
    <x v="0"/>
    <s v="Sabrinatown"/>
    <s v="Online"/>
    <s v="Tennis Ball 3-Pack"/>
    <x v="0"/>
    <s v="Equipment"/>
    <s v="Lopez LLC"/>
    <n v="103.45"/>
    <n v="465"/>
  </r>
  <r>
    <s v="SALE761"/>
    <x v="160"/>
    <s v="CUST1165"/>
    <s v="PROD78"/>
    <s v="STORE1"/>
    <n v="3"/>
    <n v="468.25"/>
    <n v="7.0000000000000007E-2"/>
    <x v="1"/>
    <x v="761"/>
    <x v="254"/>
    <n v="47"/>
    <s v="Female"/>
    <s v="Carolview"/>
    <x v="49"/>
    <s v="USA"/>
    <x v="1"/>
    <s v="Martinez, Adkins and Johnson"/>
    <x v="0"/>
    <s v="Danielmouth"/>
    <s v="Flagship"/>
    <s v="Essential Oil Diffuser"/>
    <x v="3"/>
    <s v="Decor"/>
    <s v="Hernandez Inc"/>
    <n v="325.26"/>
    <n v="400"/>
  </r>
  <r>
    <s v="SALE762"/>
    <x v="398"/>
    <s v="CUST1001"/>
    <s v="PROD67"/>
    <s v="STORE0"/>
    <n v="1"/>
    <n v="928.72"/>
    <n v="0.1"/>
    <x v="2"/>
    <x v="762"/>
    <x v="281"/>
    <n v="26"/>
    <s v="Female"/>
    <s v="Phillipsmouth"/>
    <x v="16"/>
    <s v="USA"/>
    <x v="1"/>
    <s v="Rivera-Warner"/>
    <x v="3"/>
    <s v="Washingtonfurt"/>
    <s v="Flagship"/>
    <s v="Smart LED Light Strip"/>
    <x v="1"/>
    <s v="Accessories"/>
    <s v="Flores-Davis"/>
    <n v="349.17"/>
    <n v="476"/>
  </r>
  <r>
    <s v="SALE763"/>
    <x v="5"/>
    <s v="CUST1101"/>
    <s v="PROD4"/>
    <s v="STORE18"/>
    <n v="3"/>
    <n v="217.22"/>
    <n v="0.06"/>
    <x v="1"/>
    <x v="763"/>
    <x v="209"/>
    <n v="29"/>
    <s v="Male"/>
    <s v="Singletonmouth"/>
    <x v="39"/>
    <s v="USA"/>
    <x v="0"/>
    <s v="Guerrero-Schmitt"/>
    <x v="3"/>
    <s v="East Stevechester"/>
    <s v="Flagship"/>
    <s v="Women's Yoga Pants"/>
    <x v="4"/>
    <s v="Bottoms"/>
    <s v="Gonzales-Davis"/>
    <n v="306.45999999999998"/>
    <n v="487"/>
  </r>
  <r>
    <s v="SALE764"/>
    <x v="142"/>
    <s v="CUST1405"/>
    <s v="PROD24"/>
    <s v="STORE3"/>
    <n v="1"/>
    <n v="387.99"/>
    <n v="0.3"/>
    <x v="0"/>
    <x v="764"/>
    <x v="130"/>
    <n v="18"/>
    <s v="Female"/>
    <s v="Garciaview"/>
    <x v="38"/>
    <s v="USA"/>
    <x v="0"/>
    <s v="Johnson-Wright"/>
    <x v="0"/>
    <s v="Hoodberg"/>
    <s v="Outlet"/>
    <s v="Foldable Camping Chair"/>
    <x v="0"/>
    <s v="Outdoor"/>
    <s v="Cook Ltd"/>
    <n v="166.06"/>
    <n v="340"/>
  </r>
  <r>
    <s v="SALE765"/>
    <x v="132"/>
    <s v="CUST1476"/>
    <s v="PROD18"/>
    <s v="STORE6"/>
    <n v="4"/>
    <n v="186.24"/>
    <n v="0.23"/>
    <x v="0"/>
    <x v="765"/>
    <x v="22"/>
    <n v="33"/>
    <s v="Female"/>
    <s v="Anthonymouth"/>
    <x v="15"/>
    <s v="USA"/>
    <x v="0"/>
    <s v="Benson-Elliott"/>
    <x v="3"/>
    <s v="Port Josephberg"/>
    <s v="Online"/>
    <s v="Women's Denim Jeans"/>
    <x v="4"/>
    <s v="Bottoms"/>
    <s v="Guerra-Hendrix"/>
    <n v="303.74"/>
    <n v="343"/>
  </r>
  <r>
    <s v="SALE766"/>
    <x v="146"/>
    <s v="CUST1296"/>
    <s v="PROD40"/>
    <s v="STORE8"/>
    <n v="4"/>
    <n v="609.05999999999995"/>
    <n v="0.22"/>
    <x v="2"/>
    <x v="766"/>
    <x v="270"/>
    <n v="28"/>
    <s v="Female"/>
    <s v="South David"/>
    <x v="35"/>
    <s v="USA"/>
    <x v="3"/>
    <s v="Bean, Jones and Park"/>
    <x v="1"/>
    <s v="Thompsonborough"/>
    <s v="Online"/>
    <s v="Noise-Canceling Headphones"/>
    <x v="1"/>
    <s v="Audio"/>
    <s v="Taylor-Hart"/>
    <n v="38.520000000000003"/>
    <n v="378"/>
  </r>
  <r>
    <s v="SALE767"/>
    <x v="244"/>
    <s v="CUST1437"/>
    <s v="PROD33"/>
    <s v="STORE11"/>
    <n v="1"/>
    <n v="827.91"/>
    <n v="0.21"/>
    <x v="1"/>
    <x v="767"/>
    <x v="167"/>
    <n v="47"/>
    <s v="Female"/>
    <s v="East Davidmouth"/>
    <x v="21"/>
    <s v="USA"/>
    <x v="1"/>
    <s v="Aguirre-Keller"/>
    <x v="2"/>
    <s v="Lake Michael"/>
    <s v="Online"/>
    <s v="Modern Wall Clock"/>
    <x v="3"/>
    <s v="Decor"/>
    <s v="Weiss-Watson"/>
    <n v="179.77"/>
    <n v="305"/>
  </r>
  <r>
    <s v="SALE768"/>
    <x v="40"/>
    <s v="CUST1176"/>
    <s v="PROD83"/>
    <s v="STORE0"/>
    <n v="1"/>
    <n v="303.79000000000002"/>
    <n v="0.24"/>
    <x v="1"/>
    <x v="768"/>
    <x v="71"/>
    <n v="48"/>
    <s v="Male"/>
    <s v="Anabury"/>
    <x v="1"/>
    <s v="USA"/>
    <x v="2"/>
    <s v="Rivera-Warner"/>
    <x v="3"/>
    <s v="Washingtonfurt"/>
    <s v="Flagship"/>
    <s v="Hydrating Face Cleanser"/>
    <x v="2"/>
    <s v="Skincare"/>
    <s v="Butler Group"/>
    <n v="305.49"/>
    <n v="159"/>
  </r>
  <r>
    <s v="SALE769"/>
    <x v="465"/>
    <s v="CUST1104"/>
    <s v="PROD37"/>
    <s v="STORE6"/>
    <n v="2"/>
    <n v="365.91"/>
    <n v="0.14000000000000001"/>
    <x v="2"/>
    <x v="769"/>
    <x v="252"/>
    <n v="64"/>
    <s v="Male"/>
    <s v="South Jenniferville"/>
    <x v="36"/>
    <s v="USA"/>
    <x v="2"/>
    <s v="Benson-Elliott"/>
    <x v="3"/>
    <s v="Port Josephberg"/>
    <s v="Online"/>
    <s v="Men's Casual Sneakers"/>
    <x v="4"/>
    <s v="Footwear"/>
    <s v="Hogan-Lee"/>
    <n v="353.47"/>
    <n v="214"/>
  </r>
  <r>
    <s v="SALE770"/>
    <x v="362"/>
    <s v="CUST1069"/>
    <s v="PROD25"/>
    <s v="STORE17"/>
    <n v="3"/>
    <n v="852.72"/>
    <n v="0.16"/>
    <x v="0"/>
    <x v="770"/>
    <x v="181"/>
    <n v="24"/>
    <s v="Female"/>
    <s v="North Cynthiatown"/>
    <x v="19"/>
    <s v="USA"/>
    <x v="1"/>
    <s v="Holloway Ltd"/>
    <x v="0"/>
    <s v="Bensonhaven"/>
    <s v="Flagship"/>
    <s v="Women's Scarf Set"/>
    <x v="4"/>
    <s v="Accessories"/>
    <s v="Brown and Sons"/>
    <n v="174.02"/>
    <n v="268"/>
  </r>
  <r>
    <s v="SALE771"/>
    <x v="385"/>
    <s v="CUST1247"/>
    <s v="PROD10"/>
    <s v="STORE4"/>
    <n v="1"/>
    <n v="768.25"/>
    <n v="0.18"/>
    <x v="0"/>
    <x v="771"/>
    <x v="398"/>
    <n v="32"/>
    <s v="Male"/>
    <s v="Mikehaven"/>
    <x v="21"/>
    <s v="USA"/>
    <x v="1"/>
    <s v="Alexander Group"/>
    <x v="2"/>
    <s v="Port Sharon"/>
    <s v="Online"/>
    <s v="Ceramic Kitchen Bowl Set"/>
    <x v="3"/>
    <s v="Kitchen"/>
    <s v="Hamilton Group"/>
    <n v="298.86"/>
    <n v="308"/>
  </r>
  <r>
    <s v="SALE772"/>
    <x v="466"/>
    <s v="CUST1350"/>
    <s v="PROD92"/>
    <s v="STORE19"/>
    <n v="2"/>
    <n v="318.62"/>
    <n v="0.02"/>
    <x v="2"/>
    <x v="772"/>
    <x v="399"/>
    <n v="26"/>
    <s v="Male"/>
    <s v="Lake Allisonborough"/>
    <x v="9"/>
    <s v="USA"/>
    <x v="2"/>
    <s v="Mann-Austin"/>
    <x v="3"/>
    <s v="Vasquezborough"/>
    <s v="Online"/>
    <s v="Microwave Oven"/>
    <x v="3"/>
    <s v="Appliances"/>
    <s v="Green, Powell and Palmer"/>
    <n v="447.43"/>
    <n v="191"/>
  </r>
  <r>
    <s v="SALE773"/>
    <x v="467"/>
    <s v="CUST1049"/>
    <s v="PROD76"/>
    <s v="STORE2"/>
    <n v="4"/>
    <n v="402.11"/>
    <n v="0.14000000000000001"/>
    <x v="1"/>
    <x v="773"/>
    <x v="183"/>
    <n v="45"/>
    <s v="Female"/>
    <s v="New Amy"/>
    <x v="31"/>
    <s v="USA"/>
    <x v="0"/>
    <s v="Black-Horn"/>
    <x v="2"/>
    <s v="North Nancyview"/>
    <s v="Outlet"/>
    <s v="Wireless Mouse"/>
    <x v="1"/>
    <s v="Computer"/>
    <s v="Larson Ltd"/>
    <n v="392.89"/>
    <n v="320"/>
  </r>
  <r>
    <s v="SALE774"/>
    <x v="391"/>
    <s v="CUST1408"/>
    <s v="PROD84"/>
    <s v="STORE17"/>
    <n v="3"/>
    <n v="846.31"/>
    <n v="0.18"/>
    <x v="2"/>
    <x v="774"/>
    <x v="55"/>
    <n v="36"/>
    <s v="Male"/>
    <s v="Port Joshuaville"/>
    <x v="19"/>
    <s v="USA"/>
    <x v="0"/>
    <s v="Holloway Ltd"/>
    <x v="0"/>
    <s v="Bensonhaven"/>
    <s v="Flagship"/>
    <s v="Wooden Bookshelf"/>
    <x v="3"/>
    <s v="Furniture"/>
    <s v="Collins-Stephenson"/>
    <n v="388.46"/>
    <n v="208"/>
  </r>
  <r>
    <s v="SALE775"/>
    <x v="468"/>
    <s v="CUST1168"/>
    <s v="PROD94"/>
    <s v="STORE14"/>
    <n v="1"/>
    <n v="269.94"/>
    <n v="7.0000000000000007E-2"/>
    <x v="2"/>
    <x v="775"/>
    <x v="63"/>
    <n v="36"/>
    <s v="Female"/>
    <s v="Robertview"/>
    <x v="26"/>
    <s v="USA"/>
    <x v="1"/>
    <s v="Mcdonald Inc"/>
    <x v="2"/>
    <s v="Christopherland"/>
    <s v="Outlet"/>
    <s v="Vitamin E Body Lotion"/>
    <x v="2"/>
    <s v="Skincare"/>
    <s v="Hoffman-Williams"/>
    <n v="358.47"/>
    <n v="213"/>
  </r>
  <r>
    <s v="SALE776"/>
    <x v="469"/>
    <s v="CUST1241"/>
    <s v="PROD20"/>
    <s v="STORE4"/>
    <n v="3"/>
    <n v="909.25"/>
    <n v="0.28999999999999998"/>
    <x v="2"/>
    <x v="776"/>
    <x v="253"/>
    <n v="31"/>
    <s v="Male"/>
    <s v="Dawsonchester"/>
    <x v="45"/>
    <s v="USA"/>
    <x v="1"/>
    <s v="Alexander Group"/>
    <x v="2"/>
    <s v="Port Sharon"/>
    <s v="Online"/>
    <s v="Outdoor Sports Water Bottle"/>
    <x v="0"/>
    <s v="Accessories"/>
    <s v="Soto-Ellis"/>
    <n v="131.51"/>
    <n v="0"/>
  </r>
  <r>
    <s v="SALE777"/>
    <x v="316"/>
    <s v="CUST1363"/>
    <s v="PROD91"/>
    <s v="STORE12"/>
    <n v="2"/>
    <n v="229.81"/>
    <n v="0.21"/>
    <x v="2"/>
    <x v="777"/>
    <x v="400"/>
    <n v="23"/>
    <s v="Male"/>
    <s v="Murphytown"/>
    <x v="31"/>
    <s v="USA"/>
    <x v="3"/>
    <s v="Thomas, Bridges and Harris"/>
    <x v="0"/>
    <s v="Sabrinatown"/>
    <s v="Online"/>
    <s v="Women's High Heels"/>
    <x v="4"/>
    <s v="Footwear"/>
    <s v="Smith-Charles"/>
    <n v="438.25"/>
    <n v="496"/>
  </r>
  <r>
    <s v="SALE778"/>
    <x v="470"/>
    <s v="CUST1037"/>
    <s v="PROD78"/>
    <s v="STORE15"/>
    <n v="3"/>
    <n v="442.36"/>
    <n v="0.06"/>
    <x v="1"/>
    <x v="778"/>
    <x v="64"/>
    <n v="27"/>
    <s v="Female"/>
    <s v="Brendastad"/>
    <x v="34"/>
    <s v="USA"/>
    <x v="2"/>
    <s v="Shelton PLC"/>
    <x v="0"/>
    <s v="East Jenniferstad"/>
    <s v="Flagship"/>
    <s v="Essential Oil Diffuser"/>
    <x v="3"/>
    <s v="Decor"/>
    <s v="Hernandez Inc"/>
    <n v="325.26"/>
    <n v="400"/>
  </r>
  <r>
    <s v="SALE779"/>
    <x v="239"/>
    <s v="CUST1239"/>
    <s v="PROD86"/>
    <s v="STORE3"/>
    <n v="3"/>
    <n v="413.74"/>
    <n v="0.01"/>
    <x v="0"/>
    <x v="779"/>
    <x v="19"/>
    <n v="58"/>
    <s v="Female"/>
    <s v="Zamoraborough"/>
    <x v="8"/>
    <s v="USA"/>
    <x v="1"/>
    <s v="Johnson-Wright"/>
    <x v="0"/>
    <s v="Hoodberg"/>
    <s v="Outlet"/>
    <s v="Kitchen Cutting Board"/>
    <x v="3"/>
    <s v="Kitchen"/>
    <s v="Taylor, Dodson and Johnston"/>
    <n v="176.07"/>
    <n v="82"/>
  </r>
  <r>
    <s v="SALE780"/>
    <x v="471"/>
    <s v="CUST1496"/>
    <s v="PROD89"/>
    <s v="STORE14"/>
    <n v="4"/>
    <n v="79.75"/>
    <n v="0.18"/>
    <x v="1"/>
    <x v="780"/>
    <x v="110"/>
    <n v="56"/>
    <s v="Male"/>
    <s v="North Seanfurt"/>
    <x v="31"/>
    <s v="USA"/>
    <x v="3"/>
    <s v="Mcdonald Inc"/>
    <x v="2"/>
    <s v="Christopherland"/>
    <s v="Outlet"/>
    <s v="Face Foundation Kit"/>
    <x v="2"/>
    <s v="Makeup"/>
    <s v="Taylor-Elliott"/>
    <n v="183.04"/>
    <n v="457"/>
  </r>
  <r>
    <s v="SALE781"/>
    <x v="138"/>
    <s v="CUST1495"/>
    <s v="PROD40"/>
    <s v="STORE12"/>
    <n v="4"/>
    <n v="95.06"/>
    <n v="0.03"/>
    <x v="0"/>
    <x v="781"/>
    <x v="179"/>
    <n v="23"/>
    <s v="Female"/>
    <s v="Bryanmouth"/>
    <x v="37"/>
    <s v="USA"/>
    <x v="3"/>
    <s v="Thomas, Bridges and Harris"/>
    <x v="0"/>
    <s v="Sabrinatown"/>
    <s v="Online"/>
    <s v="Noise-Canceling Headphones"/>
    <x v="1"/>
    <s v="Audio"/>
    <s v="Taylor-Hart"/>
    <n v="38.520000000000003"/>
    <n v="378"/>
  </r>
  <r>
    <s v="SALE782"/>
    <x v="472"/>
    <s v="CUST1416"/>
    <s v="PROD98"/>
    <s v="STORE7"/>
    <n v="4"/>
    <n v="107.08"/>
    <n v="0.27"/>
    <x v="2"/>
    <x v="782"/>
    <x v="51"/>
    <n v="46"/>
    <s v="Male"/>
    <s v="Marthaborough"/>
    <x v="18"/>
    <s v="USA"/>
    <x v="1"/>
    <s v="Martinez-Mullins"/>
    <x v="2"/>
    <s v="Williamsfurt"/>
    <s v="Online"/>
    <s v="Portable Bluetooth Speaker"/>
    <x v="1"/>
    <s v="Audio"/>
    <s v="Flores-King"/>
    <n v="431.67"/>
    <n v="73"/>
  </r>
  <r>
    <s v="SALE783"/>
    <x v="473"/>
    <s v="CUST1474"/>
    <s v="PROD99"/>
    <s v="STORE18"/>
    <n v="1"/>
    <n v="873.18"/>
    <n v="0.03"/>
    <x v="2"/>
    <x v="783"/>
    <x v="401"/>
    <n v="32"/>
    <s v="Female"/>
    <s v="East Christopherhaven"/>
    <x v="34"/>
    <s v="USA"/>
    <x v="1"/>
    <s v="Guerrero-Schmitt"/>
    <x v="3"/>
    <s v="East Stevechester"/>
    <s v="Flagship"/>
    <s v="Stainless Steel Cookware Set"/>
    <x v="3"/>
    <s v="Kitchen"/>
    <s v="Campbell Ltd"/>
    <n v="201.41"/>
    <n v="146"/>
  </r>
  <r>
    <s v="SALE784"/>
    <x v="267"/>
    <s v="CUST1377"/>
    <s v="PROD70"/>
    <s v="STORE18"/>
    <n v="1"/>
    <n v="914.75"/>
    <n v="0.1"/>
    <x v="2"/>
    <x v="784"/>
    <x v="145"/>
    <n v="39"/>
    <s v="Female"/>
    <s v="Nathanshire"/>
    <x v="17"/>
    <s v="USA"/>
    <x v="0"/>
    <s v="Guerrero-Schmitt"/>
    <x v="3"/>
    <s v="East Stevechester"/>
    <s v="Flagship"/>
    <s v="Kitchen Storage Rack"/>
    <x v="3"/>
    <s v="Storage"/>
    <s v="Duran Group"/>
    <n v="138.05000000000001"/>
    <n v="89"/>
  </r>
  <r>
    <s v="SALE785"/>
    <x v="335"/>
    <s v="CUST1049"/>
    <s v="PROD73"/>
    <s v="STORE13"/>
    <n v="4"/>
    <n v="457.33"/>
    <n v="0.1"/>
    <x v="0"/>
    <x v="785"/>
    <x v="183"/>
    <n v="45"/>
    <s v="Female"/>
    <s v="New Amy"/>
    <x v="31"/>
    <s v="USA"/>
    <x v="0"/>
    <s v="Gardner, Humphrey and Contreras"/>
    <x v="3"/>
    <s v="Johnsonville"/>
    <s v="Flagship"/>
    <s v="Shin Guards – Adult"/>
    <x v="0"/>
    <s v="Team Sports"/>
    <s v="French Ltd"/>
    <n v="107.06"/>
    <n v="359"/>
  </r>
  <r>
    <s v="SALE786"/>
    <x v="392"/>
    <s v="CUST1292"/>
    <s v="PROD99"/>
    <s v="STORE3"/>
    <n v="3"/>
    <n v="761.88"/>
    <n v="0.23"/>
    <x v="1"/>
    <x v="786"/>
    <x v="402"/>
    <n v="30"/>
    <s v="Male"/>
    <s v="Danielland"/>
    <x v="46"/>
    <s v="USA"/>
    <x v="2"/>
    <s v="Johnson-Wright"/>
    <x v="0"/>
    <s v="Hoodberg"/>
    <s v="Outlet"/>
    <s v="Stainless Steel Cookware Set"/>
    <x v="3"/>
    <s v="Kitchen"/>
    <s v="Campbell Ltd"/>
    <n v="201.41"/>
    <n v="146"/>
  </r>
  <r>
    <s v="SALE787"/>
    <x v="376"/>
    <s v="CUST1177"/>
    <s v="PROD37"/>
    <s v="STORE19"/>
    <n v="4"/>
    <n v="122.87"/>
    <n v="0.13"/>
    <x v="0"/>
    <x v="787"/>
    <x v="370"/>
    <n v="55"/>
    <s v="Male"/>
    <s v="Butlerberg"/>
    <x v="27"/>
    <s v="USA"/>
    <x v="1"/>
    <s v="Mann-Austin"/>
    <x v="3"/>
    <s v="Vasquezborough"/>
    <s v="Online"/>
    <s v="Men's Casual Sneakers"/>
    <x v="4"/>
    <s v="Footwear"/>
    <s v="Hogan-Lee"/>
    <n v="353.47"/>
    <n v="214"/>
  </r>
  <r>
    <s v="SALE788"/>
    <x v="428"/>
    <s v="CUST1475"/>
    <s v="PROD73"/>
    <s v="STORE4"/>
    <n v="4"/>
    <n v="753"/>
    <n v="0.28000000000000003"/>
    <x v="2"/>
    <x v="788"/>
    <x v="403"/>
    <n v="18"/>
    <s v="Female"/>
    <s v="Lake Michael"/>
    <x v="1"/>
    <s v="USA"/>
    <x v="1"/>
    <s v="Alexander Group"/>
    <x v="2"/>
    <s v="Port Sharon"/>
    <s v="Online"/>
    <s v="Shin Guards – Adult"/>
    <x v="0"/>
    <s v="Team Sports"/>
    <s v="French Ltd"/>
    <n v="107.06"/>
    <n v="359"/>
  </r>
  <r>
    <s v="SALE789"/>
    <x v="474"/>
    <s v="CUST1370"/>
    <s v="PROD5"/>
    <s v="STORE5"/>
    <n v="2"/>
    <n v="788.05"/>
    <n v="0.21"/>
    <x v="0"/>
    <x v="789"/>
    <x v="259"/>
    <n v="45"/>
    <s v="Male"/>
    <s v="Millston"/>
    <x v="30"/>
    <s v="USA"/>
    <x v="2"/>
    <s v="Gray Ltd"/>
    <x v="0"/>
    <s v="New Michaelchester"/>
    <s v="Outlet"/>
    <s v="Men's Leather Belt"/>
    <x v="4"/>
    <s v="Accessories"/>
    <s v="Baldwin, Garza and Gonzalez"/>
    <n v="261"/>
    <n v="59"/>
  </r>
  <r>
    <s v="SALE790"/>
    <x v="13"/>
    <s v="CUST1462"/>
    <s v="PROD82"/>
    <s v="STORE10"/>
    <n v="2"/>
    <n v="807.1"/>
    <n v="0.28999999999999998"/>
    <x v="0"/>
    <x v="790"/>
    <x v="151"/>
    <n v="34"/>
    <s v="Female"/>
    <s v="Burkefurt"/>
    <x v="35"/>
    <s v="USA"/>
    <x v="2"/>
    <s v="Hill, Wagner and Ballard"/>
    <x v="3"/>
    <s v="East Davidville"/>
    <s v="Online"/>
    <s v="Fitness Resistance Bands"/>
    <x v="0"/>
    <s v="Fitness"/>
    <s v="Reese-Watson"/>
    <n v="152.91999999999999"/>
    <n v="281"/>
  </r>
  <r>
    <s v="SALE791"/>
    <x v="475"/>
    <s v="CUST1134"/>
    <s v="PROD8"/>
    <s v="STORE1"/>
    <n v="2"/>
    <n v="443.09"/>
    <n v="0.02"/>
    <x v="1"/>
    <x v="791"/>
    <x v="210"/>
    <n v="54"/>
    <s v="Male"/>
    <s v="Parksfort"/>
    <x v="7"/>
    <s v="USA"/>
    <x v="0"/>
    <s v="Martinez, Adkins and Johnson"/>
    <x v="0"/>
    <s v="Danielmouth"/>
    <s v="Flagship"/>
    <s v="Wireless Bluetooth Earbuds"/>
    <x v="1"/>
    <s v="Audio"/>
    <s v="Perez-Johnston"/>
    <n v="439.07"/>
    <n v="142"/>
  </r>
  <r>
    <s v="SALE792"/>
    <x v="476"/>
    <s v="CUST1468"/>
    <s v="PROD19"/>
    <s v="STORE15"/>
    <n v="1"/>
    <n v="512.16"/>
    <n v="0.02"/>
    <x v="2"/>
    <x v="792"/>
    <x v="227"/>
    <n v="45"/>
    <s v="Male"/>
    <s v="Bergermouth"/>
    <x v="1"/>
    <s v="USA"/>
    <x v="3"/>
    <s v="Shelton PLC"/>
    <x v="0"/>
    <s v="East Jenniferstad"/>
    <s v="Flagship"/>
    <s v="Knee Support Brace"/>
    <x v="0"/>
    <s v="Equipment"/>
    <s v="May-Reese"/>
    <n v="21.34"/>
    <n v="65"/>
  </r>
  <r>
    <s v="SALE793"/>
    <x v="85"/>
    <s v="CUST1208"/>
    <s v="PROD41"/>
    <s v="STORE18"/>
    <n v="2"/>
    <n v="602.54999999999995"/>
    <n v="0.23"/>
    <x v="2"/>
    <x v="793"/>
    <x v="123"/>
    <n v="54"/>
    <s v="Male"/>
    <s v="Kathrynview"/>
    <x v="38"/>
    <s v="USA"/>
    <x v="1"/>
    <s v="Guerrero-Schmitt"/>
    <x v="3"/>
    <s v="East Stevechester"/>
    <s v="Flagship"/>
    <s v="Yoga Exercise Mat"/>
    <x v="0"/>
    <s v="Fitness"/>
    <s v="Carroll, Long and Mendoza"/>
    <n v="313.26"/>
    <n v="369"/>
  </r>
  <r>
    <s v="SALE794"/>
    <x v="142"/>
    <s v="CUST1164"/>
    <s v="PROD42"/>
    <s v="STORE0"/>
    <n v="3"/>
    <n v="846.19"/>
    <n v="0.09"/>
    <x v="2"/>
    <x v="794"/>
    <x v="111"/>
    <n v="39"/>
    <s v="Female"/>
    <s v="Dominiquefort"/>
    <x v="36"/>
    <s v="USA"/>
    <x v="2"/>
    <s v="Rivera-Warner"/>
    <x v="3"/>
    <s v="Washingtonfurt"/>
    <s v="Flagship"/>
    <s v="Smart Home WiFi Camera"/>
    <x v="1"/>
    <s v="Accessories"/>
    <s v="Holmes LLC"/>
    <n v="450.71"/>
    <n v="389"/>
  </r>
  <r>
    <s v="SALE795"/>
    <x v="359"/>
    <s v="CUST1326"/>
    <s v="PROD69"/>
    <s v="STORE8"/>
    <n v="1"/>
    <n v="506.73"/>
    <n v="0.28999999999999998"/>
    <x v="0"/>
    <x v="795"/>
    <x v="214"/>
    <n v="58"/>
    <s v="Female"/>
    <s v="Cindyton"/>
    <x v="5"/>
    <s v="USA"/>
    <x v="0"/>
    <s v="Bean, Jones and Park"/>
    <x v="1"/>
    <s v="Thompsonborough"/>
    <s v="Online"/>
    <s v="Men's Sports Shorts"/>
    <x v="4"/>
    <s v="Bottoms"/>
    <s v="Fitzpatrick Ltd"/>
    <n v="218.22"/>
    <n v="224"/>
  </r>
  <r>
    <s v="SALE796"/>
    <x v="289"/>
    <s v="CUST1052"/>
    <s v="PROD51"/>
    <s v="STORE16"/>
    <n v="1"/>
    <n v="408.66"/>
    <n v="0.13"/>
    <x v="2"/>
    <x v="796"/>
    <x v="404"/>
    <n v="55"/>
    <s v="Male"/>
    <s v="South Timtown"/>
    <x v="46"/>
    <s v="USA"/>
    <x v="3"/>
    <s v="Frederick-Wright"/>
    <x v="1"/>
    <s v="New Jimmymouth"/>
    <s v="Flagship"/>
    <s v="HDMI Cable – 2m"/>
    <x v="1"/>
    <s v="Accessories"/>
    <s v="Bautista, Green and Hale"/>
    <n v="88.49"/>
    <n v="246"/>
  </r>
  <r>
    <s v="SALE797"/>
    <x v="21"/>
    <s v="CUST1110"/>
    <s v="PROD8"/>
    <s v="STORE17"/>
    <n v="3"/>
    <n v="170.48"/>
    <n v="0.06"/>
    <x v="2"/>
    <x v="797"/>
    <x v="405"/>
    <n v="40"/>
    <s v="Female"/>
    <s v="New Dawnton"/>
    <x v="33"/>
    <s v="USA"/>
    <x v="0"/>
    <s v="Holloway Ltd"/>
    <x v="0"/>
    <s v="Bensonhaven"/>
    <s v="Flagship"/>
    <s v="Wireless Bluetooth Earbuds"/>
    <x v="1"/>
    <s v="Audio"/>
    <s v="Perez-Johnston"/>
    <n v="439.07"/>
    <n v="142"/>
  </r>
  <r>
    <s v="SALE798"/>
    <x v="216"/>
    <s v="CUST1097"/>
    <s v="PROD18"/>
    <s v="STORE9"/>
    <n v="1"/>
    <n v="423.48"/>
    <n v="0.18"/>
    <x v="1"/>
    <x v="798"/>
    <x v="89"/>
    <n v="36"/>
    <s v="Male"/>
    <s v="Lake Thomas"/>
    <x v="34"/>
    <s v="USA"/>
    <x v="2"/>
    <s v="Moore, Padilla and Butler"/>
    <x v="2"/>
    <s v="East Johnstad"/>
    <s v="Flagship"/>
    <s v="Women's Denim Jeans"/>
    <x v="4"/>
    <s v="Bottoms"/>
    <s v="Guerra-Hendrix"/>
    <n v="303.74"/>
    <n v="343"/>
  </r>
  <r>
    <s v="SALE799"/>
    <x v="64"/>
    <s v="CUST1235"/>
    <s v="PROD92"/>
    <s v="STORE11"/>
    <n v="4"/>
    <n v="23.57"/>
    <n v="0.1"/>
    <x v="0"/>
    <x v="799"/>
    <x v="326"/>
    <n v="28"/>
    <s v="Female"/>
    <s v="South Angelaport"/>
    <x v="37"/>
    <s v="USA"/>
    <x v="3"/>
    <s v="Aguirre-Keller"/>
    <x v="2"/>
    <s v="Lake Michael"/>
    <s v="Online"/>
    <s v="Microwave Oven"/>
    <x v="3"/>
    <s v="Appliances"/>
    <s v="Green, Powell and Palmer"/>
    <n v="447.43"/>
    <n v="191"/>
  </r>
  <r>
    <s v="SALE800"/>
    <x v="315"/>
    <s v="CUST1381"/>
    <s v="PROD42"/>
    <s v="STORE18"/>
    <n v="2"/>
    <n v="953.26"/>
    <n v="0.1"/>
    <x v="2"/>
    <x v="800"/>
    <x v="25"/>
    <n v="50"/>
    <s v="Male"/>
    <s v="Andrewsland"/>
    <x v="4"/>
    <s v="USA"/>
    <x v="2"/>
    <s v="Guerrero-Schmitt"/>
    <x v="3"/>
    <s v="East Stevechester"/>
    <s v="Flagship"/>
    <s v="Smart Home WiFi Camera"/>
    <x v="1"/>
    <s v="Accessories"/>
    <s v="Holmes LLC"/>
    <n v="450.71"/>
    <n v="389"/>
  </r>
  <r>
    <s v="SALE801"/>
    <x v="477"/>
    <s v="CUST1347"/>
    <s v="PROD73"/>
    <s v="STORE7"/>
    <n v="3"/>
    <n v="405.13"/>
    <n v="0.14000000000000001"/>
    <x v="2"/>
    <x v="801"/>
    <x v="266"/>
    <n v="39"/>
    <s v="Female"/>
    <s v="Peggystad"/>
    <x v="40"/>
    <s v="USA"/>
    <x v="0"/>
    <s v="Martinez-Mullins"/>
    <x v="2"/>
    <s v="Williamsfurt"/>
    <s v="Online"/>
    <s v="Shin Guards – Adult"/>
    <x v="0"/>
    <s v="Team Sports"/>
    <s v="French Ltd"/>
    <n v="107.06"/>
    <n v="359"/>
  </r>
  <r>
    <s v="SALE802"/>
    <x v="7"/>
    <s v="CUST1339"/>
    <s v="PROD2"/>
    <s v="STORE4"/>
    <n v="2"/>
    <n v="333.83"/>
    <n v="0.26"/>
    <x v="1"/>
    <x v="802"/>
    <x v="348"/>
    <n v="52"/>
    <s v="Female"/>
    <s v="Stevensbury"/>
    <x v="28"/>
    <s v="USA"/>
    <x v="1"/>
    <s v="Alexander Group"/>
    <x v="2"/>
    <s v="Port Sharon"/>
    <s v="Online"/>
    <s v="Women's Casual Hoodie"/>
    <x v="4"/>
    <s v="Outerwear"/>
    <s v="Sims Inc"/>
    <n v="167.34"/>
    <n v="352"/>
  </r>
  <r>
    <s v="SALE803"/>
    <x v="478"/>
    <s v="CUST1333"/>
    <s v="PROD91"/>
    <s v="STORE3"/>
    <n v="2"/>
    <n v="727.18"/>
    <n v="0.22"/>
    <x v="1"/>
    <x v="803"/>
    <x v="202"/>
    <n v="64"/>
    <s v="Female"/>
    <s v="Johnsonbury"/>
    <x v="36"/>
    <s v="USA"/>
    <x v="0"/>
    <s v="Johnson-Wright"/>
    <x v="0"/>
    <s v="Hoodberg"/>
    <s v="Outlet"/>
    <s v="Women's High Heels"/>
    <x v="4"/>
    <s v="Footwear"/>
    <s v="Smith-Charles"/>
    <n v="438.25"/>
    <n v="496"/>
  </r>
  <r>
    <s v="SALE804"/>
    <x v="428"/>
    <s v="CUST1306"/>
    <s v="PROD5"/>
    <s v="STORE10"/>
    <n v="2"/>
    <n v="516.02"/>
    <n v="0.19"/>
    <x v="2"/>
    <x v="804"/>
    <x v="406"/>
    <n v="44"/>
    <s v="Male"/>
    <s v="New Nicholasstad"/>
    <x v="3"/>
    <s v="USA"/>
    <x v="1"/>
    <s v="Hill, Wagner and Ballard"/>
    <x v="3"/>
    <s v="East Davidville"/>
    <s v="Online"/>
    <s v="Men's Leather Belt"/>
    <x v="4"/>
    <s v="Accessories"/>
    <s v="Baldwin, Garza and Gonzalez"/>
    <n v="261"/>
    <n v="59"/>
  </r>
  <r>
    <s v="SALE805"/>
    <x v="191"/>
    <s v="CUST1294"/>
    <s v="PROD42"/>
    <s v="STORE11"/>
    <n v="2"/>
    <n v="705.61"/>
    <n v="0.28000000000000003"/>
    <x v="0"/>
    <x v="805"/>
    <x v="124"/>
    <n v="29"/>
    <s v="Male"/>
    <s v="Port Richard"/>
    <x v="10"/>
    <s v="USA"/>
    <x v="1"/>
    <s v="Aguirre-Keller"/>
    <x v="2"/>
    <s v="Lake Michael"/>
    <s v="Online"/>
    <s v="Smart Home WiFi Camera"/>
    <x v="1"/>
    <s v="Accessories"/>
    <s v="Holmes LLC"/>
    <n v="450.71"/>
    <n v="389"/>
  </r>
  <r>
    <s v="SALE806"/>
    <x v="479"/>
    <s v="CUST1275"/>
    <s v="PROD84"/>
    <s v="STORE8"/>
    <n v="3"/>
    <n v="654.47"/>
    <n v="0.18"/>
    <x v="2"/>
    <x v="806"/>
    <x v="184"/>
    <n v="22"/>
    <s v="Male"/>
    <s v="North Austinport"/>
    <x v="27"/>
    <s v="USA"/>
    <x v="0"/>
    <s v="Bean, Jones and Park"/>
    <x v="1"/>
    <s v="Thompsonborough"/>
    <s v="Online"/>
    <s v="Wooden Bookshelf"/>
    <x v="3"/>
    <s v="Furniture"/>
    <s v="Collins-Stephenson"/>
    <n v="388.46"/>
    <n v="208"/>
  </r>
  <r>
    <s v="SALE807"/>
    <x v="480"/>
    <s v="CUST1171"/>
    <s v="PROD88"/>
    <s v="STORE15"/>
    <n v="2"/>
    <n v="315.27"/>
    <n v="0.23"/>
    <x v="0"/>
    <x v="807"/>
    <x v="119"/>
    <n v="44"/>
    <s v="Female"/>
    <s v="Morrisburgh"/>
    <x v="30"/>
    <s v="USA"/>
    <x v="1"/>
    <s v="Shelton PLC"/>
    <x v="0"/>
    <s v="East Jenniferstad"/>
    <s v="Flagship"/>
    <s v="Sports Wrist Sweatbands"/>
    <x v="0"/>
    <s v="Accessories"/>
    <s v="Olsen-Daniels"/>
    <n v="131.24"/>
    <n v="232"/>
  </r>
  <r>
    <s v="SALE808"/>
    <x v="279"/>
    <s v="CUST1222"/>
    <s v="PROD28"/>
    <s v="STORE2"/>
    <n v="1"/>
    <n v="974.47"/>
    <n v="0.05"/>
    <x v="0"/>
    <x v="808"/>
    <x v="247"/>
    <n v="35"/>
    <s v="Male"/>
    <s v="East Crystalton"/>
    <x v="23"/>
    <s v="USA"/>
    <x v="1"/>
    <s v="Black-Horn"/>
    <x v="2"/>
    <s v="North Nancyview"/>
    <s v="Outlet"/>
    <s v="Sports Stopwatch Timer"/>
    <x v="0"/>
    <s v="Accessories"/>
    <s v="Burns-Hansen"/>
    <n v="38.76"/>
    <n v="137"/>
  </r>
  <r>
    <s v="SALE809"/>
    <x v="481"/>
    <s v="CUST1067"/>
    <s v="PROD2"/>
    <s v="STORE4"/>
    <n v="2"/>
    <n v="803.3"/>
    <n v="0.17"/>
    <x v="0"/>
    <x v="809"/>
    <x v="100"/>
    <n v="58"/>
    <s v="Male"/>
    <s v="Brendaburgh"/>
    <x v="26"/>
    <s v="USA"/>
    <x v="2"/>
    <s v="Alexander Group"/>
    <x v="2"/>
    <s v="Port Sharon"/>
    <s v="Online"/>
    <s v="Women's Casual Hoodie"/>
    <x v="4"/>
    <s v="Outerwear"/>
    <s v="Sims Inc"/>
    <n v="167.34"/>
    <n v="352"/>
  </r>
  <r>
    <s v="SALE810"/>
    <x v="21"/>
    <s v="CUST1013"/>
    <s v="PROD2"/>
    <s v="STORE10"/>
    <n v="4"/>
    <n v="863.87"/>
    <n v="0.21"/>
    <x v="2"/>
    <x v="810"/>
    <x v="198"/>
    <n v="32"/>
    <s v="Female"/>
    <s v="New Becky"/>
    <x v="10"/>
    <s v="USA"/>
    <x v="2"/>
    <s v="Hill, Wagner and Ballard"/>
    <x v="3"/>
    <s v="East Davidville"/>
    <s v="Online"/>
    <s v="Women's Casual Hoodie"/>
    <x v="4"/>
    <s v="Outerwear"/>
    <s v="Sims Inc"/>
    <n v="167.34"/>
    <n v="352"/>
  </r>
  <r>
    <s v="SALE811"/>
    <x v="212"/>
    <s v="CUST1469"/>
    <s v="PROD80"/>
    <s v="STORE18"/>
    <n v="1"/>
    <n v="450.11"/>
    <n v="0.17"/>
    <x v="0"/>
    <x v="811"/>
    <x v="261"/>
    <n v="19"/>
    <s v="Male"/>
    <s v="East Audrey"/>
    <x v="39"/>
    <s v="USA"/>
    <x v="0"/>
    <s v="Guerrero-Schmitt"/>
    <x v="3"/>
    <s v="East Stevechester"/>
    <s v="Flagship"/>
    <s v="Wall-Mounted Spice Rack"/>
    <x v="3"/>
    <s v="Kitchen"/>
    <s v="Allison Ltd"/>
    <n v="143.43"/>
    <n v="58"/>
  </r>
  <r>
    <s v="SALE812"/>
    <x v="40"/>
    <s v="CUST1230"/>
    <s v="PROD68"/>
    <s v="STORE13"/>
    <n v="1"/>
    <n v="289.82"/>
    <n v="0.18"/>
    <x v="2"/>
    <x v="812"/>
    <x v="407"/>
    <n v="29"/>
    <s v="Male"/>
    <s v="Aaronmouth"/>
    <x v="26"/>
    <s v="USA"/>
    <x v="3"/>
    <s v="Gardner, Humphrey and Contreras"/>
    <x v="3"/>
    <s v="Johnsonville"/>
    <s v="Flagship"/>
    <s v="Wooden Nightstand"/>
    <x v="3"/>
    <s v="Furniture"/>
    <s v="Wolfe, Ross and Hester"/>
    <n v="243.7"/>
    <n v="130"/>
  </r>
  <r>
    <s v="SALE813"/>
    <x v="271"/>
    <s v="CUST1334"/>
    <s v="PROD54"/>
    <s v="STORE10"/>
    <n v="4"/>
    <n v="250.64"/>
    <n v="0.1"/>
    <x v="1"/>
    <x v="813"/>
    <x v="158"/>
    <n v="50"/>
    <s v="Female"/>
    <s v="Donaldsontown"/>
    <x v="40"/>
    <s v="USA"/>
    <x v="2"/>
    <s v="Hill, Wagner and Ballard"/>
    <x v="3"/>
    <s v="East Davidville"/>
    <s v="Online"/>
    <s v="Sports Stopwatch Pro"/>
    <x v="0"/>
    <s v="Accessories"/>
    <s v="Thompson-French"/>
    <n v="434.84"/>
    <n v="185"/>
  </r>
  <r>
    <s v="SALE814"/>
    <x v="213"/>
    <s v="CUST1287"/>
    <s v="PROD69"/>
    <s v="STORE19"/>
    <n v="4"/>
    <n v="373.49"/>
    <n v="0.16"/>
    <x v="2"/>
    <x v="814"/>
    <x v="85"/>
    <n v="22"/>
    <s v="Female"/>
    <s v="Millerfort"/>
    <x v="1"/>
    <s v="USA"/>
    <x v="0"/>
    <s v="Mann-Austin"/>
    <x v="3"/>
    <s v="Vasquezborough"/>
    <s v="Online"/>
    <s v="Men's Sports Shorts"/>
    <x v="4"/>
    <s v="Bottoms"/>
    <s v="Fitzpatrick Ltd"/>
    <n v="218.22"/>
    <n v="224"/>
  </r>
  <r>
    <s v="SALE815"/>
    <x v="287"/>
    <s v="CUST1066"/>
    <s v="PROD3"/>
    <s v="STORE9"/>
    <n v="4"/>
    <n v="348.91"/>
    <n v="0.18"/>
    <x v="1"/>
    <x v="815"/>
    <x v="148"/>
    <n v="27"/>
    <s v="Female"/>
    <s v="South Aaronside"/>
    <x v="21"/>
    <s v="USA"/>
    <x v="2"/>
    <s v="Moore, Padilla and Butler"/>
    <x v="2"/>
    <s v="East Johnstad"/>
    <s v="Flagship"/>
    <s v="Men's Running Jacket"/>
    <x v="4"/>
    <s v="Outerwear"/>
    <s v="Pineda Ltd"/>
    <n v="364.67"/>
    <n v="452"/>
  </r>
  <r>
    <s v="SALE816"/>
    <x v="155"/>
    <s v="CUST1110"/>
    <s v="PROD94"/>
    <s v="STORE17"/>
    <n v="4"/>
    <n v="212.96"/>
    <n v="0.17"/>
    <x v="0"/>
    <x v="816"/>
    <x v="405"/>
    <n v="40"/>
    <s v="Female"/>
    <s v="New Dawnton"/>
    <x v="33"/>
    <s v="USA"/>
    <x v="0"/>
    <s v="Holloway Ltd"/>
    <x v="0"/>
    <s v="Bensonhaven"/>
    <s v="Flagship"/>
    <s v="Vitamin E Body Lotion"/>
    <x v="2"/>
    <s v="Skincare"/>
    <s v="Hoffman-Williams"/>
    <n v="358.47"/>
    <n v="213"/>
  </r>
  <r>
    <s v="SALE817"/>
    <x v="194"/>
    <s v="CUST1190"/>
    <s v="PROD27"/>
    <s v="STORE19"/>
    <n v="3"/>
    <n v="871.34"/>
    <n v="0.11"/>
    <x v="2"/>
    <x v="817"/>
    <x v="408"/>
    <n v="21"/>
    <s v="Male"/>
    <s v="Amandaside"/>
    <x v="14"/>
    <s v="USA"/>
    <x v="3"/>
    <s v="Mann-Austin"/>
    <x v="3"/>
    <s v="Vasquezborough"/>
    <s v="Online"/>
    <s v="Decorative Floor Vase"/>
    <x v="3"/>
    <s v="Decor"/>
    <s v="Khan, Jones and Paul"/>
    <n v="81.75"/>
    <n v="378"/>
  </r>
  <r>
    <s v="SALE818"/>
    <x v="309"/>
    <s v="CUST1100"/>
    <s v="PROD94"/>
    <s v="STORE0"/>
    <n v="2"/>
    <n v="698.94"/>
    <n v="0.06"/>
    <x v="0"/>
    <x v="818"/>
    <x v="321"/>
    <n v="53"/>
    <s v="Female"/>
    <s v="North Codyport"/>
    <x v="11"/>
    <s v="USA"/>
    <x v="1"/>
    <s v="Rivera-Warner"/>
    <x v="3"/>
    <s v="Washingtonfurt"/>
    <s v="Flagship"/>
    <s v="Vitamin E Body Lotion"/>
    <x v="2"/>
    <s v="Skincare"/>
    <s v="Hoffman-Williams"/>
    <n v="358.47"/>
    <n v="213"/>
  </r>
  <r>
    <s v="SALE819"/>
    <x v="373"/>
    <s v="CUST1316"/>
    <s v="PROD74"/>
    <s v="STORE0"/>
    <n v="1"/>
    <n v="719.94"/>
    <n v="0.23"/>
    <x v="2"/>
    <x v="819"/>
    <x v="213"/>
    <n v="34"/>
    <s v="Male"/>
    <s v="Lake James"/>
    <x v="33"/>
    <s v="USA"/>
    <x v="0"/>
    <s v="Rivera-Warner"/>
    <x v="3"/>
    <s v="Washingtonfurt"/>
    <s v="Flagship"/>
    <s v="Bluetooth Car Audio System"/>
    <x v="1"/>
    <s v="Audio"/>
    <s v="Bruce-Bowen"/>
    <n v="403.71"/>
    <n v="159"/>
  </r>
  <r>
    <s v="SALE820"/>
    <x v="48"/>
    <s v="CUST1006"/>
    <s v="PROD28"/>
    <s v="STORE4"/>
    <n v="2"/>
    <n v="278.16000000000003"/>
    <n v="0.22"/>
    <x v="1"/>
    <x v="820"/>
    <x v="277"/>
    <n v="29"/>
    <s v="Female"/>
    <s v="Deborahborough"/>
    <x v="34"/>
    <s v="USA"/>
    <x v="1"/>
    <s v="Alexander Group"/>
    <x v="2"/>
    <s v="Port Sharon"/>
    <s v="Online"/>
    <s v="Sports Stopwatch Timer"/>
    <x v="0"/>
    <s v="Accessories"/>
    <s v="Burns-Hansen"/>
    <n v="38.76"/>
    <n v="137"/>
  </r>
  <r>
    <s v="SALE821"/>
    <x v="482"/>
    <s v="CUST1053"/>
    <s v="PROD49"/>
    <s v="STORE5"/>
    <n v="1"/>
    <n v="678.9"/>
    <n v="0.17"/>
    <x v="0"/>
    <x v="821"/>
    <x v="284"/>
    <n v="37"/>
    <s v="Female"/>
    <s v="East Andrea"/>
    <x v="20"/>
    <s v="USA"/>
    <x v="0"/>
    <s v="Gray Ltd"/>
    <x v="0"/>
    <s v="New Michaelchester"/>
    <s v="Outlet"/>
    <s v="Men's Roll-On Perfume"/>
    <x v="2"/>
    <s v="Fragrance"/>
    <s v="Sullivan and Sons"/>
    <n v="43.29"/>
    <n v="267"/>
  </r>
  <r>
    <s v="SALE822"/>
    <x v="296"/>
    <s v="CUST1015"/>
    <s v="PROD25"/>
    <s v="STORE15"/>
    <n v="4"/>
    <n v="94.13"/>
    <n v="0.15"/>
    <x v="0"/>
    <x v="822"/>
    <x v="268"/>
    <n v="49"/>
    <s v="Female"/>
    <s v="Lawsonhaven"/>
    <x v="7"/>
    <s v="USA"/>
    <x v="1"/>
    <s v="Shelton PLC"/>
    <x v="0"/>
    <s v="East Jenniferstad"/>
    <s v="Flagship"/>
    <s v="Women's Scarf Set"/>
    <x v="4"/>
    <s v="Accessories"/>
    <s v="Brown and Sons"/>
    <n v="174.02"/>
    <n v="268"/>
  </r>
  <r>
    <s v="SALE823"/>
    <x v="483"/>
    <s v="CUST1441"/>
    <s v="PROD44"/>
    <s v="STORE1"/>
    <n v="4"/>
    <n v="415.02"/>
    <n v="0.01"/>
    <x v="1"/>
    <x v="823"/>
    <x v="409"/>
    <n v="31"/>
    <s v="Male"/>
    <s v="Jonesstad"/>
    <x v="18"/>
    <s v="USA"/>
    <x v="2"/>
    <s v="Martinez, Adkins and Johnson"/>
    <x v="0"/>
    <s v="Danielmouth"/>
    <s v="Flagship"/>
    <s v="Adjustable Jump Rope"/>
    <x v="0"/>
    <s v="Fitness"/>
    <s v="Cox Inc"/>
    <n v="167.12"/>
    <n v="316"/>
  </r>
  <r>
    <s v="SALE824"/>
    <x v="484"/>
    <s v="CUST1051"/>
    <s v="PROD11"/>
    <s v="STORE4"/>
    <n v="4"/>
    <n v="780.07"/>
    <n v="0.03"/>
    <x v="0"/>
    <x v="824"/>
    <x v="368"/>
    <n v="23"/>
    <s v="Female"/>
    <s v="New Julia"/>
    <x v="35"/>
    <s v="USA"/>
    <x v="0"/>
    <s v="Alexander Group"/>
    <x v="2"/>
    <s v="Port Sharon"/>
    <s v="Online"/>
    <s v="HD Smart TV Stick"/>
    <x v="1"/>
    <s v="Accessories"/>
    <s v="Gibson, Hobbs and Weaver"/>
    <n v="449.4"/>
    <n v="0"/>
  </r>
  <r>
    <s v="SALE825"/>
    <x v="485"/>
    <s v="CUST1428"/>
    <s v="PROD37"/>
    <s v="STORE15"/>
    <n v="4"/>
    <n v="184.57"/>
    <n v="0.28000000000000003"/>
    <x v="0"/>
    <x v="825"/>
    <x v="154"/>
    <n v="27"/>
    <s v="Female"/>
    <s v="Hartmouth"/>
    <x v="38"/>
    <s v="USA"/>
    <x v="3"/>
    <s v="Shelton PLC"/>
    <x v="0"/>
    <s v="East Jenniferstad"/>
    <s v="Flagship"/>
    <s v="Men's Casual Sneakers"/>
    <x v="4"/>
    <s v="Footwear"/>
    <s v="Hogan-Lee"/>
    <n v="353.47"/>
    <n v="214"/>
  </r>
  <r>
    <s v="SALE826"/>
    <x v="486"/>
    <s v="CUST1287"/>
    <s v="PROD65"/>
    <s v="STORE4"/>
    <n v="4"/>
    <n v="277.58"/>
    <n v="0.22"/>
    <x v="1"/>
    <x v="826"/>
    <x v="85"/>
    <n v="22"/>
    <s v="Female"/>
    <s v="Millerfort"/>
    <x v="1"/>
    <s v="USA"/>
    <x v="0"/>
    <s v="Alexander Group"/>
    <x v="2"/>
    <s v="Port Sharon"/>
    <s v="Online"/>
    <s v="Adjustable Dumbbells 20kg"/>
    <x v="0"/>
    <s v="Fitness"/>
    <s v="Montgomery, Benton and Miller"/>
    <n v="240.63"/>
    <n v="423"/>
  </r>
  <r>
    <s v="SALE827"/>
    <x v="480"/>
    <s v="CUST1104"/>
    <s v="PROD31"/>
    <s v="STORE3"/>
    <n v="1"/>
    <n v="36.799999999999997"/>
    <n v="0.18"/>
    <x v="0"/>
    <x v="827"/>
    <x v="252"/>
    <n v="64"/>
    <s v="Male"/>
    <s v="South Jenniferville"/>
    <x v="36"/>
    <s v="USA"/>
    <x v="2"/>
    <s v="Johnson-Wright"/>
    <x v="0"/>
    <s v="Hoodberg"/>
    <s v="Outlet"/>
    <s v="Basketball"/>
    <x v="0"/>
    <s v="Team Sports"/>
    <s v="Nolan-Snow"/>
    <n v="204.39"/>
    <n v="281"/>
  </r>
  <r>
    <s v="SALE828"/>
    <x v="203"/>
    <s v="CUST1356"/>
    <s v="PROD88"/>
    <s v="STORE6"/>
    <n v="1"/>
    <n v="539.37"/>
    <n v="0.14000000000000001"/>
    <x v="0"/>
    <x v="828"/>
    <x v="410"/>
    <n v="54"/>
    <s v="Male"/>
    <s v="North Richard"/>
    <x v="45"/>
    <s v="USA"/>
    <x v="3"/>
    <s v="Benson-Elliott"/>
    <x v="3"/>
    <s v="Port Josephberg"/>
    <s v="Online"/>
    <s v="Sports Wrist Sweatbands"/>
    <x v="0"/>
    <s v="Accessories"/>
    <s v="Olsen-Daniels"/>
    <n v="131.24"/>
    <n v="232"/>
  </r>
  <r>
    <s v="SALE829"/>
    <x v="451"/>
    <s v="CUST1089"/>
    <s v="PROD20"/>
    <s v="STORE18"/>
    <n v="1"/>
    <n v="27.83"/>
    <n v="0.3"/>
    <x v="1"/>
    <x v="829"/>
    <x v="267"/>
    <n v="43"/>
    <s v="Male"/>
    <s v="New Gabrielleville"/>
    <x v="18"/>
    <s v="USA"/>
    <x v="1"/>
    <s v="Guerrero-Schmitt"/>
    <x v="3"/>
    <s v="East Stevechester"/>
    <s v="Flagship"/>
    <s v="Outdoor Sports Water Bottle"/>
    <x v="0"/>
    <s v="Accessories"/>
    <s v="Soto-Ellis"/>
    <n v="131.51"/>
    <n v="0"/>
  </r>
  <r>
    <s v="SALE830"/>
    <x v="441"/>
    <s v="CUST1283"/>
    <s v="PROD70"/>
    <s v="STORE4"/>
    <n v="3"/>
    <n v="698.72"/>
    <n v="0.28000000000000003"/>
    <x v="2"/>
    <x v="830"/>
    <x v="411"/>
    <n v="54"/>
    <s v="Female"/>
    <s v="Garciaborough"/>
    <x v="0"/>
    <s v="USA"/>
    <x v="2"/>
    <s v="Alexander Group"/>
    <x v="2"/>
    <s v="Port Sharon"/>
    <s v="Online"/>
    <s v="Kitchen Storage Rack"/>
    <x v="3"/>
    <s v="Storage"/>
    <s v="Duran Group"/>
    <n v="138.05000000000001"/>
    <n v="89"/>
  </r>
  <r>
    <s v="SALE831"/>
    <x v="487"/>
    <s v="CUST1012"/>
    <s v="PROD76"/>
    <s v="STORE13"/>
    <n v="4"/>
    <n v="528.23"/>
    <n v="0.15"/>
    <x v="2"/>
    <x v="831"/>
    <x v="171"/>
    <n v="55"/>
    <s v="Female"/>
    <s v="North Kathryn"/>
    <x v="32"/>
    <s v="USA"/>
    <x v="1"/>
    <s v="Gardner, Humphrey and Contreras"/>
    <x v="3"/>
    <s v="Johnsonville"/>
    <s v="Flagship"/>
    <s v="Wireless Mouse"/>
    <x v="1"/>
    <s v="Computer"/>
    <s v="Larson Ltd"/>
    <n v="392.89"/>
    <n v="320"/>
  </r>
  <r>
    <s v="SALE832"/>
    <x v="488"/>
    <s v="CUST1492"/>
    <s v="PROD46"/>
    <s v="STORE16"/>
    <n v="2"/>
    <n v="780.9"/>
    <n v="0.24"/>
    <x v="1"/>
    <x v="832"/>
    <x v="36"/>
    <n v="59"/>
    <s v="Female"/>
    <s v="Port Carol"/>
    <x v="26"/>
    <s v="USA"/>
    <x v="1"/>
    <s v="Frederick-Wright"/>
    <x v="1"/>
    <s v="New Jimmymouth"/>
    <s v="Flagship"/>
    <s v="Men's Winter Jacket"/>
    <x v="4"/>
    <s v="Outerwear"/>
    <s v="Kelly, Smith and Perez"/>
    <n v="167.34"/>
    <n v="296"/>
  </r>
  <r>
    <s v="SALE833"/>
    <x v="409"/>
    <s v="CUST1180"/>
    <s v="PROD21"/>
    <s v="STORE14"/>
    <n v="1"/>
    <n v="977.97"/>
    <n v="0.06"/>
    <x v="2"/>
    <x v="833"/>
    <x v="365"/>
    <n v="38"/>
    <s v="Male"/>
    <s v="East Davidmouth"/>
    <x v="17"/>
    <s v="USA"/>
    <x v="3"/>
    <s v="Mcdonald Inc"/>
    <x v="2"/>
    <s v="Christopherland"/>
    <s v="Outlet"/>
    <s v="Multi-Purpose Storage Box"/>
    <x v="3"/>
    <s v="Storage"/>
    <s v="Gardner-Montes"/>
    <n v="123.46"/>
    <n v="76"/>
  </r>
  <r>
    <s v="SALE834"/>
    <x v="489"/>
    <s v="CUST1369"/>
    <s v="PROD83"/>
    <s v="STORE12"/>
    <n v="4"/>
    <n v="354.65"/>
    <n v="0.19"/>
    <x v="0"/>
    <x v="834"/>
    <x v="88"/>
    <n v="20"/>
    <s v="Female"/>
    <s v="West Bruce"/>
    <x v="1"/>
    <s v="USA"/>
    <x v="1"/>
    <s v="Thomas, Bridges and Harris"/>
    <x v="0"/>
    <s v="Sabrinatown"/>
    <s v="Online"/>
    <s v="Hydrating Face Cleanser"/>
    <x v="2"/>
    <s v="Skincare"/>
    <s v="Butler Group"/>
    <n v="305.49"/>
    <n v="159"/>
  </r>
  <r>
    <s v="SALE835"/>
    <x v="490"/>
    <s v="CUST1283"/>
    <s v="PROD68"/>
    <s v="STORE19"/>
    <n v="1"/>
    <n v="671.62"/>
    <n v="0.09"/>
    <x v="2"/>
    <x v="835"/>
    <x v="411"/>
    <n v="54"/>
    <s v="Female"/>
    <s v="Garciaborough"/>
    <x v="0"/>
    <s v="USA"/>
    <x v="2"/>
    <s v="Mann-Austin"/>
    <x v="3"/>
    <s v="Vasquezborough"/>
    <s v="Online"/>
    <s v="Wooden Nightstand"/>
    <x v="3"/>
    <s v="Furniture"/>
    <s v="Wolfe, Ross and Hester"/>
    <n v="243.7"/>
    <n v="130"/>
  </r>
  <r>
    <s v="SALE836"/>
    <x v="62"/>
    <s v="CUST1317"/>
    <s v="PROD82"/>
    <s v="STORE3"/>
    <n v="1"/>
    <n v="867.32"/>
    <n v="0.28999999999999998"/>
    <x v="1"/>
    <x v="836"/>
    <x v="350"/>
    <n v="64"/>
    <s v="Female"/>
    <s v="Richardsport"/>
    <x v="21"/>
    <s v="USA"/>
    <x v="0"/>
    <s v="Johnson-Wright"/>
    <x v="0"/>
    <s v="Hoodberg"/>
    <s v="Outlet"/>
    <s v="Fitness Resistance Bands"/>
    <x v="0"/>
    <s v="Fitness"/>
    <s v="Reese-Watson"/>
    <n v="152.91999999999999"/>
    <n v="281"/>
  </r>
  <r>
    <s v="SALE837"/>
    <x v="314"/>
    <s v="CUST1081"/>
    <s v="PROD10"/>
    <s v="STORE12"/>
    <n v="3"/>
    <n v="240.27"/>
    <n v="0.15"/>
    <x v="1"/>
    <x v="837"/>
    <x v="149"/>
    <n v="34"/>
    <s v="Female"/>
    <s v="South David"/>
    <x v="28"/>
    <s v="USA"/>
    <x v="1"/>
    <s v="Thomas, Bridges and Harris"/>
    <x v="0"/>
    <s v="Sabrinatown"/>
    <s v="Online"/>
    <s v="Ceramic Kitchen Bowl Set"/>
    <x v="3"/>
    <s v="Kitchen"/>
    <s v="Hamilton Group"/>
    <n v="298.86"/>
    <n v="308"/>
  </r>
  <r>
    <s v="SALE838"/>
    <x v="491"/>
    <s v="CUST1075"/>
    <s v="PROD28"/>
    <s v="STORE16"/>
    <n v="2"/>
    <n v="619.12"/>
    <n v="0.28000000000000003"/>
    <x v="2"/>
    <x v="838"/>
    <x v="177"/>
    <n v="61"/>
    <s v="Female"/>
    <s v="Lake Barryfurt"/>
    <x v="24"/>
    <s v="USA"/>
    <x v="0"/>
    <s v="Frederick-Wright"/>
    <x v="1"/>
    <s v="New Jimmymouth"/>
    <s v="Flagship"/>
    <s v="Sports Stopwatch Timer"/>
    <x v="0"/>
    <s v="Accessories"/>
    <s v="Burns-Hansen"/>
    <n v="38.76"/>
    <n v="137"/>
  </r>
  <r>
    <s v="SALE839"/>
    <x v="82"/>
    <s v="CUST1213"/>
    <s v="PROD87"/>
    <s v="STORE0"/>
    <n v="3"/>
    <n v="693.42"/>
    <n v="0.08"/>
    <x v="1"/>
    <x v="839"/>
    <x v="26"/>
    <n v="42"/>
    <s v="Female"/>
    <s v="West Markport"/>
    <x v="16"/>
    <s v="USA"/>
    <x v="1"/>
    <s v="Rivera-Warner"/>
    <x v="3"/>
    <s v="Washingtonfurt"/>
    <s v="Flagship"/>
    <s v="LED Bedside Lamp"/>
    <x v="3"/>
    <s v="Lighting"/>
    <s v="Aguilar, Horton and Lewis"/>
    <n v="371.38"/>
    <n v="220"/>
  </r>
  <r>
    <s v="SALE840"/>
    <x v="379"/>
    <s v="CUST1108"/>
    <s v="PROD48"/>
    <s v="STORE10"/>
    <n v="4"/>
    <n v="751.63"/>
    <n v="0.28000000000000003"/>
    <x v="2"/>
    <x v="840"/>
    <x v="139"/>
    <n v="38"/>
    <s v="Male"/>
    <s v="Webstermouth"/>
    <x v="21"/>
    <s v="USA"/>
    <x v="3"/>
    <s v="Hill, Wagner and Ballard"/>
    <x v="3"/>
    <s v="East Davidville"/>
    <s v="Online"/>
    <s v="Car Dashboard Phone Holder"/>
    <x v="1"/>
    <s v="Accessories"/>
    <s v="Byrd, Stewart and Valdez"/>
    <n v="177.98"/>
    <n v="103"/>
  </r>
  <r>
    <s v="SALE841"/>
    <x v="264"/>
    <s v="CUST1110"/>
    <s v="PROD31"/>
    <s v="STORE15"/>
    <n v="3"/>
    <n v="108.14"/>
    <n v="0.19"/>
    <x v="2"/>
    <x v="841"/>
    <x v="405"/>
    <n v="40"/>
    <s v="Female"/>
    <s v="New Dawnton"/>
    <x v="33"/>
    <s v="USA"/>
    <x v="0"/>
    <s v="Shelton PLC"/>
    <x v="0"/>
    <s v="East Jenniferstad"/>
    <s v="Flagship"/>
    <s v="Basketball"/>
    <x v="0"/>
    <s v="Team Sports"/>
    <s v="Nolan-Snow"/>
    <n v="204.39"/>
    <n v="281"/>
  </r>
  <r>
    <s v="SALE842"/>
    <x v="2"/>
    <s v="CUST1256"/>
    <s v="PROD27"/>
    <s v="STORE4"/>
    <n v="1"/>
    <n v="964.11"/>
    <n v="0.17"/>
    <x v="2"/>
    <x v="842"/>
    <x v="141"/>
    <n v="57"/>
    <s v="Male"/>
    <s v="Lake Christopher"/>
    <x v="13"/>
    <s v="USA"/>
    <x v="1"/>
    <s v="Alexander Group"/>
    <x v="2"/>
    <s v="Port Sharon"/>
    <s v="Online"/>
    <s v="Decorative Floor Vase"/>
    <x v="3"/>
    <s v="Decor"/>
    <s v="Khan, Jones and Paul"/>
    <n v="81.75"/>
    <n v="378"/>
  </r>
  <r>
    <s v="SALE843"/>
    <x v="492"/>
    <s v="CUST1131"/>
    <s v="PROD19"/>
    <s v="STORE0"/>
    <n v="1"/>
    <n v="346.2"/>
    <n v="0.28999999999999998"/>
    <x v="0"/>
    <x v="843"/>
    <x v="86"/>
    <n v="34"/>
    <s v="Female"/>
    <s v="Wigginsville"/>
    <x v="4"/>
    <s v="USA"/>
    <x v="3"/>
    <s v="Rivera-Warner"/>
    <x v="3"/>
    <s v="Washingtonfurt"/>
    <s v="Flagship"/>
    <s v="Knee Support Brace"/>
    <x v="0"/>
    <s v="Equipment"/>
    <s v="May-Reese"/>
    <n v="21.34"/>
    <n v="65"/>
  </r>
  <r>
    <s v="SALE844"/>
    <x v="333"/>
    <s v="CUST1457"/>
    <s v="PROD43"/>
    <s v="STORE15"/>
    <n v="3"/>
    <n v="791.75"/>
    <n v="0.28999999999999998"/>
    <x v="0"/>
    <x v="844"/>
    <x v="412"/>
    <n v="59"/>
    <s v="Male"/>
    <s v="Hubbardborough"/>
    <x v="27"/>
    <s v="USA"/>
    <x v="1"/>
    <s v="Shelton PLC"/>
    <x v="0"/>
    <s v="East Jenniferstad"/>
    <s v="Flagship"/>
    <s v="USB External Hard Drive"/>
    <x v="1"/>
    <s v="Computer"/>
    <s v="Robinson Inc"/>
    <n v="253.33"/>
    <n v="266"/>
  </r>
  <r>
    <s v="SALE845"/>
    <x v="493"/>
    <s v="CUST1319"/>
    <s v="PROD39"/>
    <s v="STORE13"/>
    <n v="1"/>
    <n v="529.84"/>
    <n v="0.13"/>
    <x v="1"/>
    <x v="845"/>
    <x v="132"/>
    <n v="54"/>
    <s v="Male"/>
    <s v="West Mathewside"/>
    <x v="25"/>
    <s v="USA"/>
    <x v="1"/>
    <s v="Gardner, Humphrey and Contreras"/>
    <x v="3"/>
    <s v="Johnsonville"/>
    <s v="Flagship"/>
    <s v="Portable Power Bank"/>
    <x v="1"/>
    <s v="Mobile"/>
    <s v="Cummings and Sons"/>
    <n v="326.06"/>
    <n v="301"/>
  </r>
  <r>
    <s v="SALE846"/>
    <x v="494"/>
    <s v="CUST1471"/>
    <s v="PROD54"/>
    <s v="STORE3"/>
    <n v="3"/>
    <n v="582.57000000000005"/>
    <n v="0.11"/>
    <x v="1"/>
    <x v="846"/>
    <x v="197"/>
    <n v="42"/>
    <s v="Male"/>
    <s v="Mcdanielfurt"/>
    <x v="10"/>
    <s v="USA"/>
    <x v="1"/>
    <s v="Johnson-Wright"/>
    <x v="0"/>
    <s v="Hoodberg"/>
    <s v="Outlet"/>
    <s v="Sports Stopwatch Pro"/>
    <x v="0"/>
    <s v="Accessories"/>
    <s v="Thompson-French"/>
    <n v="434.84"/>
    <n v="185"/>
  </r>
  <r>
    <s v="SALE847"/>
    <x v="495"/>
    <s v="CUST1211"/>
    <s v="PROD95"/>
    <s v="STORE17"/>
    <n v="1"/>
    <n v="219.81"/>
    <n v="0.22"/>
    <x v="2"/>
    <x v="847"/>
    <x v="224"/>
    <n v="20"/>
    <s v="Female"/>
    <s v="Garzafort"/>
    <x v="37"/>
    <s v="USA"/>
    <x v="2"/>
    <s v="Holloway Ltd"/>
    <x v="0"/>
    <s v="Bensonhaven"/>
    <s v="Flagship"/>
    <s v="Sports Stopwatch Basic"/>
    <x v="0"/>
    <s v="Accessories"/>
    <s v="Wilson Group"/>
    <n v="60.65"/>
    <n v="75"/>
  </r>
  <r>
    <s v="SALE848"/>
    <x v="223"/>
    <s v="CUST1497"/>
    <s v="PROD70"/>
    <s v="STORE18"/>
    <n v="4"/>
    <n v="883.31"/>
    <n v="0.27"/>
    <x v="0"/>
    <x v="848"/>
    <x v="386"/>
    <n v="47"/>
    <s v="Female"/>
    <s v="Port William"/>
    <x v="14"/>
    <s v="USA"/>
    <x v="0"/>
    <s v="Guerrero-Schmitt"/>
    <x v="3"/>
    <s v="East Stevechester"/>
    <s v="Flagship"/>
    <s v="Kitchen Storage Rack"/>
    <x v="3"/>
    <s v="Storage"/>
    <s v="Duran Group"/>
    <n v="138.05000000000001"/>
    <n v="89"/>
  </r>
  <r>
    <s v="SALE849"/>
    <x v="356"/>
    <s v="CUST1234"/>
    <s v="PROD17"/>
    <s v="STORE14"/>
    <n v="4"/>
    <n v="329.06"/>
    <n v="0.04"/>
    <x v="2"/>
    <x v="849"/>
    <x v="240"/>
    <n v="43"/>
    <s v="Female"/>
    <s v="Lake Mark"/>
    <x v="32"/>
    <s v="USA"/>
    <x v="0"/>
    <s v="Mcdonald Inc"/>
    <x v="2"/>
    <s v="Christopherland"/>
    <s v="Outlet"/>
    <s v="Soccer Training Cone Set"/>
    <x v="0"/>
    <s v="Accessories"/>
    <s v="Ford, Murphy and Wilson"/>
    <n v="144.53"/>
    <n v="367"/>
  </r>
  <r>
    <s v="SALE850"/>
    <x v="496"/>
    <s v="CUST1105"/>
    <s v="PROD68"/>
    <s v="STORE11"/>
    <n v="1"/>
    <n v="935.78"/>
    <n v="0.03"/>
    <x v="1"/>
    <x v="850"/>
    <x v="101"/>
    <n v="50"/>
    <s v="Female"/>
    <s v="Port Victoria"/>
    <x v="26"/>
    <s v="USA"/>
    <x v="0"/>
    <s v="Aguirre-Keller"/>
    <x v="2"/>
    <s v="Lake Michael"/>
    <s v="Online"/>
    <s v="Wooden Nightstand"/>
    <x v="3"/>
    <s v="Furniture"/>
    <s v="Wolfe, Ross and Hester"/>
    <n v="243.7"/>
    <n v="130"/>
  </r>
  <r>
    <s v="SALE851"/>
    <x v="497"/>
    <s v="CUST1320"/>
    <s v="PROD60"/>
    <s v="STORE10"/>
    <n v="4"/>
    <n v="597.79999999999995"/>
    <n v="0.2"/>
    <x v="0"/>
    <x v="851"/>
    <x v="11"/>
    <n v="34"/>
    <s v="Female"/>
    <s v="South Darrenland"/>
    <x v="9"/>
    <s v="USA"/>
    <x v="3"/>
    <s v="Hill, Wagner and Ballard"/>
    <x v="3"/>
    <s v="East Davidville"/>
    <s v="Online"/>
    <s v="Luxury Perfume Spray"/>
    <x v="2"/>
    <s v="Fragrance"/>
    <s v="Gibson, Green and Lopez"/>
    <n v="482.75"/>
    <n v="444"/>
  </r>
  <r>
    <s v="SALE852"/>
    <x v="345"/>
    <s v="CUST1259"/>
    <s v="PROD13"/>
    <s v="STORE18"/>
    <n v="4"/>
    <n v="266.98"/>
    <n v="0.16"/>
    <x v="0"/>
    <x v="852"/>
    <x v="413"/>
    <n v="32"/>
    <s v="Female"/>
    <s v="South Kathrynmouth"/>
    <x v="15"/>
    <s v="USA"/>
    <x v="2"/>
    <s v="Guerrero-Schmitt"/>
    <x v="3"/>
    <s v="East Stevechester"/>
    <s v="Flagship"/>
    <s v="USB-C Fast Charger"/>
    <x v="1"/>
    <s v="Accessories"/>
    <s v="Dawson-Perkins"/>
    <n v="242.23"/>
    <n v="453"/>
  </r>
  <r>
    <s v="SALE853"/>
    <x v="498"/>
    <s v="CUST1407"/>
    <s v="PROD70"/>
    <s v="STORE15"/>
    <n v="3"/>
    <n v="360.18"/>
    <n v="0.03"/>
    <x v="0"/>
    <x v="853"/>
    <x v="414"/>
    <n v="33"/>
    <s v="Male"/>
    <s v="Ashleymouth"/>
    <x v="33"/>
    <s v="USA"/>
    <x v="0"/>
    <s v="Shelton PLC"/>
    <x v="0"/>
    <s v="East Jenniferstad"/>
    <s v="Flagship"/>
    <s v="Kitchen Storage Rack"/>
    <x v="3"/>
    <s v="Storage"/>
    <s v="Duran Group"/>
    <n v="138.05000000000001"/>
    <n v="89"/>
  </r>
  <r>
    <s v="SALE854"/>
    <x v="321"/>
    <s v="CUST1363"/>
    <s v="PROD56"/>
    <s v="STORE0"/>
    <n v="3"/>
    <n v="247.41"/>
    <n v="0.05"/>
    <x v="2"/>
    <x v="854"/>
    <x v="400"/>
    <n v="23"/>
    <s v="Male"/>
    <s v="Murphytown"/>
    <x v="31"/>
    <s v="USA"/>
    <x v="3"/>
    <s v="Rivera-Warner"/>
    <x v="3"/>
    <s v="Washingtonfurt"/>
    <s v="Flagship"/>
    <s v="Premium Blanket Throw"/>
    <x v="3"/>
    <s v="Decor"/>
    <s v="Hernandez, Kennedy and Porter"/>
    <n v="461.47"/>
    <n v="190"/>
  </r>
  <r>
    <s v="SALE855"/>
    <x v="163"/>
    <s v="CUST1078"/>
    <s v="PROD45"/>
    <s v="STORE15"/>
    <n v="3"/>
    <n v="674.66"/>
    <n v="0.23"/>
    <x v="0"/>
    <x v="855"/>
    <x v="415"/>
    <n v="21"/>
    <s v="Male"/>
    <s v="North Scottport"/>
    <x v="45"/>
    <s v="USA"/>
    <x v="0"/>
    <s v="Shelton PLC"/>
    <x v="0"/>
    <s v="East Jenniferstad"/>
    <s v="Flagship"/>
    <s v="High-Grip Football"/>
    <x v="0"/>
    <s v="Team Sports"/>
    <s v="Bridges, Banks and Cummings"/>
    <n v="318.91000000000003"/>
    <n v="114"/>
  </r>
  <r>
    <s v="SALE856"/>
    <x v="499"/>
    <s v="CUST1415"/>
    <s v="PROD42"/>
    <s v="STORE4"/>
    <n v="1"/>
    <n v="913.98"/>
    <n v="0.27"/>
    <x v="1"/>
    <x v="856"/>
    <x v="138"/>
    <n v="26"/>
    <s v="Female"/>
    <s v="Kramerview"/>
    <x v="41"/>
    <s v="USA"/>
    <x v="2"/>
    <s v="Alexander Group"/>
    <x v="2"/>
    <s v="Port Sharon"/>
    <s v="Online"/>
    <s v="Smart Home WiFi Camera"/>
    <x v="1"/>
    <s v="Accessories"/>
    <s v="Holmes LLC"/>
    <n v="450.71"/>
    <n v="389"/>
  </r>
  <r>
    <s v="SALE857"/>
    <x v="406"/>
    <s v="CUST1314"/>
    <s v="PROD93"/>
    <s v="STORE10"/>
    <n v="4"/>
    <n v="370.5"/>
    <n v="0.13"/>
    <x v="1"/>
    <x v="857"/>
    <x v="129"/>
    <n v="53"/>
    <s v="Female"/>
    <s v="Anitaland"/>
    <x v="7"/>
    <s v="USA"/>
    <x v="2"/>
    <s v="Hill, Wagner and Ballard"/>
    <x v="3"/>
    <s v="East Davidville"/>
    <s v="Online"/>
    <s v="USB-C Laptop Charger"/>
    <x v="1"/>
    <s v="Computer"/>
    <s v="Martin LLC"/>
    <n v="377.52"/>
    <n v="485"/>
  </r>
  <r>
    <s v="SALE858"/>
    <x v="500"/>
    <s v="CUST1358"/>
    <s v="PROD72"/>
    <s v="STORE13"/>
    <n v="1"/>
    <n v="735.1"/>
    <n v="0.1"/>
    <x v="1"/>
    <x v="858"/>
    <x v="236"/>
    <n v="60"/>
    <s v="Female"/>
    <s v="West Johnmouth"/>
    <x v="25"/>
    <s v="USA"/>
    <x v="0"/>
    <s v="Gardner, Humphrey and Contreras"/>
    <x v="3"/>
    <s v="Johnsonville"/>
    <s v="Flagship"/>
    <s v="Professional Jump Rope"/>
    <x v="0"/>
    <s v="Fitness"/>
    <s v="Davis PLC"/>
    <n v="477.61"/>
    <n v="300"/>
  </r>
  <r>
    <s v="SALE859"/>
    <x v="339"/>
    <s v="CUST1135"/>
    <s v="PROD79"/>
    <s v="STORE2"/>
    <n v="3"/>
    <n v="448.55"/>
    <n v="0.05"/>
    <x v="0"/>
    <x v="859"/>
    <x v="162"/>
    <n v="33"/>
    <s v="Female"/>
    <s v="Gonzalezbury"/>
    <x v="20"/>
    <s v="USA"/>
    <x v="1"/>
    <s v="Black-Horn"/>
    <x v="2"/>
    <s v="North Nancyview"/>
    <s v="Outlet"/>
    <s v="Decorative Lamp Shade"/>
    <x v="3"/>
    <s v="Lighting"/>
    <s v="Ramirez-Hanson"/>
    <n v="228.53"/>
    <n v="469"/>
  </r>
  <r>
    <s v="SALE860"/>
    <x v="501"/>
    <s v="CUST1059"/>
    <s v="PROD84"/>
    <s v="STORE13"/>
    <n v="3"/>
    <n v="904.96"/>
    <n v="7.0000000000000007E-2"/>
    <x v="2"/>
    <x v="860"/>
    <x v="356"/>
    <n v="53"/>
    <s v="Male"/>
    <s v="New Kathrynland"/>
    <x v="10"/>
    <s v="USA"/>
    <x v="1"/>
    <s v="Gardner, Humphrey and Contreras"/>
    <x v="3"/>
    <s v="Johnsonville"/>
    <s v="Flagship"/>
    <s v="Wooden Bookshelf"/>
    <x v="3"/>
    <s v="Furniture"/>
    <s v="Collins-Stephenson"/>
    <n v="388.46"/>
    <n v="208"/>
  </r>
  <r>
    <s v="SALE861"/>
    <x v="418"/>
    <s v="CUST1380"/>
    <s v="PROD68"/>
    <s v="STORE13"/>
    <n v="4"/>
    <n v="408.72"/>
    <n v="0.16"/>
    <x v="2"/>
    <x v="861"/>
    <x v="384"/>
    <n v="23"/>
    <s v="Male"/>
    <s v="South Cassandrachester"/>
    <x v="5"/>
    <s v="USA"/>
    <x v="0"/>
    <s v="Gardner, Humphrey and Contreras"/>
    <x v="3"/>
    <s v="Johnsonville"/>
    <s v="Flagship"/>
    <s v="Wooden Nightstand"/>
    <x v="3"/>
    <s v="Furniture"/>
    <s v="Wolfe, Ross and Hester"/>
    <n v="243.7"/>
    <n v="130"/>
  </r>
  <r>
    <s v="SALE862"/>
    <x v="502"/>
    <s v="CUST1282"/>
    <s v="PROD71"/>
    <s v="STORE3"/>
    <n v="4"/>
    <n v="770.65"/>
    <n v="0.27"/>
    <x v="0"/>
    <x v="862"/>
    <x v="204"/>
    <n v="46"/>
    <s v="Female"/>
    <s v="Spencermouth"/>
    <x v="19"/>
    <s v="USA"/>
    <x v="0"/>
    <s v="Johnson-Wright"/>
    <x v="0"/>
    <s v="Hoodberg"/>
    <s v="Outlet"/>
    <s v="Hair Repair Oil Treatment"/>
    <x v="2"/>
    <s v="Haircare"/>
    <s v="Hopkins Ltd"/>
    <n v="214.32"/>
    <n v="383"/>
  </r>
  <r>
    <s v="SALE863"/>
    <x v="503"/>
    <s v="CUST1203"/>
    <s v="PROD30"/>
    <s v="STORE6"/>
    <n v="1"/>
    <n v="649.22"/>
    <n v="0.03"/>
    <x v="2"/>
    <x v="863"/>
    <x v="43"/>
    <n v="47"/>
    <s v="Male"/>
    <s v="Johnsonland"/>
    <x v="9"/>
    <s v="USA"/>
    <x v="1"/>
    <s v="Benson-Elliott"/>
    <x v="3"/>
    <s v="Port Josephberg"/>
    <s v="Online"/>
    <s v="Stainless Steel Cutlery Set"/>
    <x v="3"/>
    <s v="Kitchen"/>
    <s v="Stevens, Fernandez and Martin"/>
    <n v="19.52"/>
    <n v="57"/>
  </r>
  <r>
    <s v="SALE864"/>
    <x v="504"/>
    <s v="CUST1348"/>
    <s v="PROD33"/>
    <s v="STORE10"/>
    <n v="2"/>
    <n v="379.78"/>
    <n v="0.2"/>
    <x v="0"/>
    <x v="864"/>
    <x v="14"/>
    <n v="55"/>
    <s v="Male"/>
    <s v="Shannonview"/>
    <x v="2"/>
    <s v="USA"/>
    <x v="2"/>
    <s v="Hill, Wagner and Ballard"/>
    <x v="3"/>
    <s v="East Davidville"/>
    <s v="Online"/>
    <s v="Modern Wall Clock"/>
    <x v="3"/>
    <s v="Decor"/>
    <s v="Weiss-Watson"/>
    <n v="179.77"/>
    <n v="305"/>
  </r>
  <r>
    <s v="SALE865"/>
    <x v="505"/>
    <s v="CUST1248"/>
    <s v="PROD43"/>
    <s v="STORE8"/>
    <n v="3"/>
    <n v="924.15"/>
    <n v="0.1"/>
    <x v="1"/>
    <x v="865"/>
    <x v="200"/>
    <n v="19"/>
    <s v="Male"/>
    <s v="Lake Timothy"/>
    <x v="8"/>
    <s v="USA"/>
    <x v="0"/>
    <s v="Bean, Jones and Park"/>
    <x v="1"/>
    <s v="Thompsonborough"/>
    <s v="Online"/>
    <s v="USB External Hard Drive"/>
    <x v="1"/>
    <s v="Computer"/>
    <s v="Robinson Inc"/>
    <n v="253.33"/>
    <n v="266"/>
  </r>
  <r>
    <s v="SALE866"/>
    <x v="506"/>
    <s v="CUST1469"/>
    <s v="PROD45"/>
    <s v="STORE17"/>
    <n v="3"/>
    <n v="144.66999999999999"/>
    <n v="0.28999999999999998"/>
    <x v="2"/>
    <x v="866"/>
    <x v="261"/>
    <n v="19"/>
    <s v="Male"/>
    <s v="East Audrey"/>
    <x v="39"/>
    <s v="USA"/>
    <x v="0"/>
    <s v="Holloway Ltd"/>
    <x v="0"/>
    <s v="Bensonhaven"/>
    <s v="Flagship"/>
    <s v="High-Grip Football"/>
    <x v="0"/>
    <s v="Team Sports"/>
    <s v="Bridges, Banks and Cummings"/>
    <n v="318.91000000000003"/>
    <n v="114"/>
  </r>
  <r>
    <s v="SALE867"/>
    <x v="345"/>
    <s v="CUST1121"/>
    <s v="PROD33"/>
    <s v="STORE15"/>
    <n v="2"/>
    <n v="667.17"/>
    <n v="0.1"/>
    <x v="1"/>
    <x v="867"/>
    <x v="416"/>
    <n v="62"/>
    <s v="Male"/>
    <s v="Lake Danielport"/>
    <x v="22"/>
    <s v="USA"/>
    <x v="1"/>
    <s v="Shelton PLC"/>
    <x v="0"/>
    <s v="East Jenniferstad"/>
    <s v="Flagship"/>
    <s v="Modern Wall Clock"/>
    <x v="3"/>
    <s v="Decor"/>
    <s v="Weiss-Watson"/>
    <n v="179.77"/>
    <n v="305"/>
  </r>
  <r>
    <s v="SALE868"/>
    <x v="408"/>
    <s v="CUST1402"/>
    <s v="PROD66"/>
    <s v="STORE3"/>
    <n v="1"/>
    <n v="984.6"/>
    <n v="0.22"/>
    <x v="0"/>
    <x v="868"/>
    <x v="361"/>
    <n v="31"/>
    <s v="Male"/>
    <s v="Brandonville"/>
    <x v="25"/>
    <s v="USA"/>
    <x v="3"/>
    <s v="Johnson-Wright"/>
    <x v="0"/>
    <s v="Hoodberg"/>
    <s v="Outlet"/>
    <s v="Women's Hair Dryer Brush"/>
    <x v="2"/>
    <s v="Haircare"/>
    <s v="Torres, Spencer and Potter"/>
    <n v="340.39"/>
    <n v="177"/>
  </r>
  <r>
    <s v="SALE869"/>
    <x v="382"/>
    <s v="CUST1279"/>
    <s v="PROD13"/>
    <s v="STORE8"/>
    <n v="1"/>
    <n v="139.29"/>
    <n v="0"/>
    <x v="0"/>
    <x v="869"/>
    <x v="417"/>
    <n v="21"/>
    <s v="Female"/>
    <s v="Gilltown"/>
    <x v="31"/>
    <s v="USA"/>
    <x v="3"/>
    <s v="Bean, Jones and Park"/>
    <x v="1"/>
    <s v="Thompsonborough"/>
    <s v="Online"/>
    <s v="USB-C Fast Charger"/>
    <x v="1"/>
    <s v="Accessories"/>
    <s v="Dawson-Perkins"/>
    <n v="242.23"/>
    <n v="453"/>
  </r>
  <r>
    <s v="SALE870"/>
    <x v="404"/>
    <s v="CUST1033"/>
    <s v="PROD16"/>
    <s v="STORE8"/>
    <n v="3"/>
    <n v="459.57"/>
    <n v="0.1"/>
    <x v="2"/>
    <x v="870"/>
    <x v="152"/>
    <n v="25"/>
    <s v="Male"/>
    <s v="Tristanton"/>
    <x v="15"/>
    <s v="USA"/>
    <x v="1"/>
    <s v="Bean, Jones and Park"/>
    <x v="1"/>
    <s v="Thompsonborough"/>
    <s v="Online"/>
    <s v="Beard Grooming Kit"/>
    <x v="2"/>
    <s v="Grooming"/>
    <s v="Erickson-Green"/>
    <n v="337.42"/>
    <n v="256"/>
  </r>
  <r>
    <s v="SALE871"/>
    <x v="29"/>
    <s v="CUST1066"/>
    <s v="PROD40"/>
    <s v="STORE15"/>
    <n v="1"/>
    <n v="517.82000000000005"/>
    <n v="0.28999999999999998"/>
    <x v="0"/>
    <x v="871"/>
    <x v="148"/>
    <n v="27"/>
    <s v="Female"/>
    <s v="South Aaronside"/>
    <x v="21"/>
    <s v="USA"/>
    <x v="2"/>
    <s v="Shelton PLC"/>
    <x v="0"/>
    <s v="East Jenniferstad"/>
    <s v="Flagship"/>
    <s v="Noise-Canceling Headphones"/>
    <x v="1"/>
    <s v="Audio"/>
    <s v="Taylor-Hart"/>
    <n v="38.520000000000003"/>
    <n v="378"/>
  </r>
  <r>
    <s v="SALE872"/>
    <x v="507"/>
    <s v="CUST1379"/>
    <s v="PROD76"/>
    <s v="STORE6"/>
    <n v="4"/>
    <n v="282.45"/>
    <n v="0.28999999999999998"/>
    <x v="2"/>
    <x v="872"/>
    <x v="271"/>
    <n v="34"/>
    <s v="Female"/>
    <s v="West Jeffreyburgh"/>
    <x v="9"/>
    <s v="USA"/>
    <x v="0"/>
    <s v="Benson-Elliott"/>
    <x v="3"/>
    <s v="Port Josephberg"/>
    <s v="Online"/>
    <s v="Wireless Mouse"/>
    <x v="1"/>
    <s v="Computer"/>
    <s v="Larson Ltd"/>
    <n v="392.89"/>
    <n v="320"/>
  </r>
  <r>
    <s v="SALE873"/>
    <x v="400"/>
    <s v="CUST1455"/>
    <s v="PROD87"/>
    <s v="STORE7"/>
    <n v="2"/>
    <n v="386.46"/>
    <n v="0.23"/>
    <x v="2"/>
    <x v="873"/>
    <x v="263"/>
    <n v="54"/>
    <s v="Male"/>
    <s v="East Yvette"/>
    <x v="49"/>
    <s v="USA"/>
    <x v="0"/>
    <s v="Martinez-Mullins"/>
    <x v="2"/>
    <s v="Williamsfurt"/>
    <s v="Online"/>
    <s v="LED Bedside Lamp"/>
    <x v="3"/>
    <s v="Lighting"/>
    <s v="Aguilar, Horton and Lewis"/>
    <n v="371.38"/>
    <n v="220"/>
  </r>
  <r>
    <s v="SALE874"/>
    <x v="232"/>
    <s v="CUST1195"/>
    <s v="PROD19"/>
    <s v="STORE3"/>
    <n v="1"/>
    <n v="270.45"/>
    <n v="0.15"/>
    <x v="2"/>
    <x v="874"/>
    <x v="418"/>
    <n v="60"/>
    <s v="Male"/>
    <s v="Taraberg"/>
    <x v="28"/>
    <s v="USA"/>
    <x v="2"/>
    <s v="Johnson-Wright"/>
    <x v="0"/>
    <s v="Hoodberg"/>
    <s v="Outlet"/>
    <s v="Knee Support Brace"/>
    <x v="0"/>
    <s v="Equipment"/>
    <s v="May-Reese"/>
    <n v="21.34"/>
    <n v="65"/>
  </r>
  <r>
    <s v="SALE875"/>
    <x v="508"/>
    <s v="CUST1041"/>
    <s v="PROD76"/>
    <s v="STORE10"/>
    <n v="4"/>
    <n v="762.94"/>
    <n v="0.09"/>
    <x v="2"/>
    <x v="875"/>
    <x v="94"/>
    <n v="21"/>
    <s v="Male"/>
    <s v="Mooneyshire"/>
    <x v="41"/>
    <s v="USA"/>
    <x v="1"/>
    <s v="Hill, Wagner and Ballard"/>
    <x v="3"/>
    <s v="East Davidville"/>
    <s v="Online"/>
    <s v="Wireless Mouse"/>
    <x v="1"/>
    <s v="Computer"/>
    <s v="Larson Ltd"/>
    <n v="392.89"/>
    <n v="320"/>
  </r>
  <r>
    <s v="SALE876"/>
    <x v="495"/>
    <s v="CUST1494"/>
    <s v="PROD41"/>
    <s v="STORE13"/>
    <n v="1"/>
    <n v="409.03"/>
    <n v="0.25"/>
    <x v="2"/>
    <x v="876"/>
    <x v="186"/>
    <n v="21"/>
    <s v="Male"/>
    <s v="Port Cheryl"/>
    <x v="11"/>
    <s v="USA"/>
    <x v="0"/>
    <s v="Gardner, Humphrey and Contreras"/>
    <x v="3"/>
    <s v="Johnsonville"/>
    <s v="Flagship"/>
    <s v="Yoga Exercise Mat"/>
    <x v="0"/>
    <s v="Fitness"/>
    <s v="Carroll, Long and Mendoza"/>
    <n v="313.26"/>
    <n v="369"/>
  </r>
  <r>
    <s v="SALE877"/>
    <x v="168"/>
    <s v="CUST1219"/>
    <s v="PROD96"/>
    <s v="STORE18"/>
    <n v="2"/>
    <n v="891.13"/>
    <n v="0.13"/>
    <x v="0"/>
    <x v="877"/>
    <x v="208"/>
    <n v="47"/>
    <s v="Female"/>
    <s v="Phillipschester   "/>
    <x v="19"/>
    <s v="USA"/>
    <x v="0"/>
    <s v="Guerrero-Schmitt"/>
    <x v="3"/>
    <s v="East Stevechester"/>
    <s v="Flagship"/>
    <s v="Women's Formal Blazer"/>
    <x v="4"/>
    <s v="Outerwear"/>
    <s v="Phillips and Sons"/>
    <n v="358.47"/>
    <n v="143"/>
  </r>
  <r>
    <s v="SALE878"/>
    <x v="31"/>
    <s v="CUST1032"/>
    <s v="PROD92"/>
    <s v="STORE16"/>
    <n v="1"/>
    <n v="553.38"/>
    <n v="0.21"/>
    <x v="1"/>
    <x v="878"/>
    <x v="324"/>
    <n v="48"/>
    <s v="Female"/>
    <s v="Fostermouth"/>
    <x v="28"/>
    <s v="USA"/>
    <x v="0"/>
    <s v="Frederick-Wright"/>
    <x v="1"/>
    <s v="New Jimmymouth"/>
    <s v="Flagship"/>
    <s v="Microwave Oven"/>
    <x v="3"/>
    <s v="Appliances"/>
    <s v="Green, Powell and Palmer"/>
    <n v="447.43"/>
    <n v="191"/>
  </r>
  <r>
    <s v="SALE879"/>
    <x v="374"/>
    <s v="CUST1160"/>
    <s v="PROD85"/>
    <s v="STORE13"/>
    <n v="2"/>
    <n v="652.29999999999995"/>
    <n v="0.16"/>
    <x v="2"/>
    <x v="879"/>
    <x v="316"/>
    <n v="41"/>
    <s v="Female"/>
    <s v="New Juliemouth"/>
    <x v="29"/>
    <s v="USA"/>
    <x v="1"/>
    <s v="Gardner, Humphrey and Contreras"/>
    <x v="3"/>
    <s v="Johnsonville"/>
    <s v="Flagship"/>
    <s v="Women's Beanie Hat"/>
    <x v="4"/>
    <s v="Accessories"/>
    <s v="Richardson-Carrillo"/>
    <n v="119.57"/>
    <n v="210"/>
  </r>
  <r>
    <s v="SALE880"/>
    <x v="509"/>
    <s v="CUST1122"/>
    <s v="PROD42"/>
    <s v="STORE9"/>
    <n v="4"/>
    <n v="194.36"/>
    <n v="0.18"/>
    <x v="2"/>
    <x v="880"/>
    <x v="395"/>
    <n v="50"/>
    <s v="Male"/>
    <s v="Kathrynport"/>
    <x v="29"/>
    <s v="USA"/>
    <x v="1"/>
    <s v="Moore, Padilla and Butler"/>
    <x v="2"/>
    <s v="East Johnstad"/>
    <s v="Flagship"/>
    <s v="Smart Home WiFi Camera"/>
    <x v="1"/>
    <s v="Accessories"/>
    <s v="Holmes LLC"/>
    <n v="450.71"/>
    <n v="389"/>
  </r>
  <r>
    <s v="SALE881"/>
    <x v="510"/>
    <s v="CUST1153"/>
    <s v="PROD92"/>
    <s v="STORE1"/>
    <n v="3"/>
    <n v="476.37"/>
    <n v="0.21"/>
    <x v="2"/>
    <x v="881"/>
    <x v="174"/>
    <n v="31"/>
    <s v="Male"/>
    <s v="New Leahfurt"/>
    <x v="16"/>
    <s v="USA"/>
    <x v="3"/>
    <s v="Martinez, Adkins and Johnson"/>
    <x v="0"/>
    <s v="Danielmouth"/>
    <s v="Flagship"/>
    <s v="Microwave Oven"/>
    <x v="3"/>
    <s v="Appliances"/>
    <s v="Green, Powell and Palmer"/>
    <n v="447.43"/>
    <n v="191"/>
  </r>
  <r>
    <s v="SALE882"/>
    <x v="398"/>
    <s v="CUST1365"/>
    <s v="PROD40"/>
    <s v="STORE5"/>
    <n v="3"/>
    <n v="174.57"/>
    <n v="0"/>
    <x v="1"/>
    <x v="882"/>
    <x v="315"/>
    <n v="63"/>
    <s v="Female"/>
    <s v="Kellyside"/>
    <x v="41"/>
    <s v="USA"/>
    <x v="1"/>
    <s v="Gray Ltd"/>
    <x v="0"/>
    <s v="New Michaelchester"/>
    <s v="Outlet"/>
    <s v="Noise-Canceling Headphones"/>
    <x v="1"/>
    <s v="Audio"/>
    <s v="Taylor-Hart"/>
    <n v="38.520000000000003"/>
    <n v="378"/>
  </r>
  <r>
    <s v="SALE883"/>
    <x v="455"/>
    <s v="CUST1119"/>
    <s v="PROD85"/>
    <s v="STORE0"/>
    <n v="3"/>
    <n v="762"/>
    <n v="0.02"/>
    <x v="1"/>
    <x v="883"/>
    <x v="96"/>
    <n v="40"/>
    <s v="Male"/>
    <s v="North Edwardton"/>
    <x v="3"/>
    <s v="USA"/>
    <x v="3"/>
    <s v="Rivera-Warner"/>
    <x v="3"/>
    <s v="Washingtonfurt"/>
    <s v="Flagship"/>
    <s v="Women's Beanie Hat"/>
    <x v="4"/>
    <s v="Accessories"/>
    <s v="Richardson-Carrillo"/>
    <n v="119.57"/>
    <n v="210"/>
  </r>
  <r>
    <s v="SALE884"/>
    <x v="511"/>
    <s v="CUST1425"/>
    <s v="PROD72"/>
    <s v="STORE19"/>
    <n v="1"/>
    <n v="44.08"/>
    <n v="0.05"/>
    <x v="0"/>
    <x v="884"/>
    <x v="351"/>
    <n v="40"/>
    <s v="Male"/>
    <s v="Lake Monique"/>
    <x v="39"/>
    <s v="USA"/>
    <x v="3"/>
    <s v="Mann-Austin"/>
    <x v="3"/>
    <s v="Vasquezborough"/>
    <s v="Online"/>
    <s v="Professional Jump Rope"/>
    <x v="0"/>
    <s v="Fitness"/>
    <s v="Davis PLC"/>
    <n v="477.61"/>
    <n v="300"/>
  </r>
  <r>
    <s v="SALE885"/>
    <x v="23"/>
    <s v="CUST1495"/>
    <s v="PROD59"/>
    <s v="STORE13"/>
    <n v="1"/>
    <n v="992.37"/>
    <n v="0.24"/>
    <x v="2"/>
    <x v="885"/>
    <x v="179"/>
    <n v="23"/>
    <s v="Female"/>
    <s v="Bryanmouth"/>
    <x v="37"/>
    <s v="USA"/>
    <x v="3"/>
    <s v="Gardner, Humphrey and Contreras"/>
    <x v="3"/>
    <s v="Johnsonville"/>
    <s v="Flagship"/>
    <s v="Men's Hair Styling Gel"/>
    <x v="2"/>
    <s v="Haircare"/>
    <s v="Cline-Mccarthy"/>
    <n v="17.309999999999999"/>
    <n v="399"/>
  </r>
  <r>
    <s v="SALE886"/>
    <x v="213"/>
    <s v="CUST1201"/>
    <s v="PROD31"/>
    <s v="STORE10"/>
    <n v="3"/>
    <n v="465.4"/>
    <n v="0.28999999999999998"/>
    <x v="2"/>
    <x v="886"/>
    <x v="113"/>
    <n v="25"/>
    <s v="Female"/>
    <s v="New Logan"/>
    <x v="20"/>
    <s v="USA"/>
    <x v="3"/>
    <s v="Hill, Wagner and Ballard"/>
    <x v="3"/>
    <s v="East Davidville"/>
    <s v="Online"/>
    <s v="Basketball"/>
    <x v="0"/>
    <s v="Team Sports"/>
    <s v="Nolan-Snow"/>
    <n v="204.39"/>
    <n v="281"/>
  </r>
  <r>
    <s v="SALE887"/>
    <x v="512"/>
    <s v="CUST1337"/>
    <s v="PROD16"/>
    <s v="STORE10"/>
    <n v="2"/>
    <n v="693.61"/>
    <n v="0.15"/>
    <x v="1"/>
    <x v="887"/>
    <x v="118"/>
    <n v="40"/>
    <s v="Female"/>
    <s v="Ryanport"/>
    <x v="29"/>
    <s v="USA"/>
    <x v="3"/>
    <s v="Hill, Wagner and Ballard"/>
    <x v="3"/>
    <s v="East Davidville"/>
    <s v="Online"/>
    <s v="Beard Grooming Kit"/>
    <x v="2"/>
    <s v="Grooming"/>
    <s v="Erickson-Green"/>
    <n v="337.42"/>
    <n v="256"/>
  </r>
  <r>
    <s v="SALE888"/>
    <x v="11"/>
    <s v="CUST1465"/>
    <s v="PROD67"/>
    <s v="STORE8"/>
    <n v="2"/>
    <n v="995.11"/>
    <n v="0.13"/>
    <x v="1"/>
    <x v="888"/>
    <x v="419"/>
    <n v="28"/>
    <s v="Female"/>
    <s v="Hartmanside"/>
    <x v="29"/>
    <s v="USA"/>
    <x v="2"/>
    <s v="Bean, Jones and Park"/>
    <x v="1"/>
    <s v="Thompsonborough"/>
    <s v="Online"/>
    <s v="Smart LED Light Strip"/>
    <x v="1"/>
    <s v="Accessories"/>
    <s v="Flores-Davis"/>
    <n v="349.17"/>
    <n v="476"/>
  </r>
  <r>
    <s v="SALE889"/>
    <x v="513"/>
    <s v="CUST1381"/>
    <s v="PROD23"/>
    <s v="STORE4"/>
    <n v="3"/>
    <n v="70.97"/>
    <n v="0.06"/>
    <x v="2"/>
    <x v="889"/>
    <x v="25"/>
    <n v="50"/>
    <s v="Male"/>
    <s v="Andrewsland"/>
    <x v="4"/>
    <s v="USA"/>
    <x v="2"/>
    <s v="Alexander Group"/>
    <x v="2"/>
    <s v="Port Sharon"/>
    <s v="Online"/>
    <s v="Men's Formal Shirt"/>
    <x v="4"/>
    <s v="Tops"/>
    <s v="Moon, Mora and Santos"/>
    <n v="283"/>
    <n v="360"/>
  </r>
  <r>
    <s v="SALE890"/>
    <x v="474"/>
    <s v="CUST1113"/>
    <s v="PROD83"/>
    <s v="STORE9"/>
    <n v="3"/>
    <n v="470.42"/>
    <n v="0.16"/>
    <x v="0"/>
    <x v="890"/>
    <x v="120"/>
    <n v="51"/>
    <s v="Male"/>
    <s v="New William"/>
    <x v="23"/>
    <s v="USA"/>
    <x v="0"/>
    <s v="Moore, Padilla and Butler"/>
    <x v="2"/>
    <s v="East Johnstad"/>
    <s v="Flagship"/>
    <s v="Hydrating Face Cleanser"/>
    <x v="2"/>
    <s v="Skincare"/>
    <s v="Butler Group"/>
    <n v="305.49"/>
    <n v="159"/>
  </r>
  <r>
    <s v="SALE891"/>
    <x v="230"/>
    <s v="CUST1314"/>
    <s v="PROD86"/>
    <s v="STORE16"/>
    <n v="2"/>
    <n v="215.59"/>
    <n v="0.18"/>
    <x v="0"/>
    <x v="891"/>
    <x v="129"/>
    <n v="53"/>
    <s v="Female"/>
    <s v="Anitaland"/>
    <x v="7"/>
    <s v="USA"/>
    <x v="2"/>
    <s v="Frederick-Wright"/>
    <x v="1"/>
    <s v="New Jimmymouth"/>
    <s v="Flagship"/>
    <s v="Kitchen Cutting Board"/>
    <x v="3"/>
    <s v="Kitchen"/>
    <s v="Taylor, Dodson and Johnston"/>
    <n v="176.07"/>
    <n v="82"/>
  </r>
  <r>
    <s v="SALE892"/>
    <x v="371"/>
    <s v="CUST1239"/>
    <s v="PROD92"/>
    <s v="STORE0"/>
    <n v="1"/>
    <n v="533.79999999999995"/>
    <n v="0.27"/>
    <x v="2"/>
    <x v="892"/>
    <x v="19"/>
    <n v="58"/>
    <s v="Female"/>
    <s v="Zamoraborough"/>
    <x v="8"/>
    <s v="USA"/>
    <x v="1"/>
    <s v="Rivera-Warner"/>
    <x v="3"/>
    <s v="Washingtonfurt"/>
    <s v="Flagship"/>
    <s v="Microwave Oven"/>
    <x v="3"/>
    <s v="Appliances"/>
    <s v="Green, Powell and Palmer"/>
    <n v="447.43"/>
    <n v="191"/>
  </r>
  <r>
    <s v="SALE893"/>
    <x v="339"/>
    <s v="CUST1093"/>
    <s v="PROD32"/>
    <s v="STORE3"/>
    <n v="2"/>
    <n v="732.67"/>
    <n v="0.24"/>
    <x v="1"/>
    <x v="893"/>
    <x v="125"/>
    <n v="28"/>
    <s v="Female"/>
    <s v="Port Travisstad"/>
    <x v="42"/>
    <s v="USA"/>
    <x v="0"/>
    <s v="Johnson-Wright"/>
    <x v="0"/>
    <s v="Hoodberg"/>
    <s v="Outlet"/>
    <s v="Vitamin C Face Serum"/>
    <x v="2"/>
    <s v="Skincare"/>
    <s v="Griffin Ltd"/>
    <n v="283.83"/>
    <n v="244"/>
  </r>
  <r>
    <s v="SALE894"/>
    <x v="514"/>
    <s v="CUST1489"/>
    <s v="PROD60"/>
    <s v="STORE13"/>
    <n v="4"/>
    <n v="106.48"/>
    <n v="0.1"/>
    <x v="2"/>
    <x v="894"/>
    <x v="153"/>
    <n v="42"/>
    <s v="Female"/>
    <s v="Lake Elizabethside"/>
    <x v="30"/>
    <s v="USA"/>
    <x v="2"/>
    <s v="Gardner, Humphrey and Contreras"/>
    <x v="3"/>
    <s v="Johnsonville"/>
    <s v="Flagship"/>
    <s v="Luxury Perfume Spray"/>
    <x v="2"/>
    <s v="Fragrance"/>
    <s v="Gibson, Green and Lopez"/>
    <n v="482.75"/>
    <n v="444"/>
  </r>
  <r>
    <s v="SALE895"/>
    <x v="515"/>
    <s v="CUST1105"/>
    <s v="PROD57"/>
    <s v="STORE3"/>
    <n v="1"/>
    <n v="38.950000000000003"/>
    <n v="0.28000000000000003"/>
    <x v="0"/>
    <x v="895"/>
    <x v="101"/>
    <n v="50"/>
    <s v="Female"/>
    <s v="Port Victoria"/>
    <x v="26"/>
    <s v="USA"/>
    <x v="0"/>
    <s v="Johnson-Wright"/>
    <x v="0"/>
    <s v="Hoodberg"/>
    <s v="Outlet"/>
    <s v="Foam Roller"/>
    <x v="0"/>
    <s v="Fitness"/>
    <s v="Atkinson, Camacho and Oliver"/>
    <n v="30.62"/>
    <n v="138"/>
  </r>
  <r>
    <s v="SALE896"/>
    <x v="26"/>
    <s v="CUST1431"/>
    <s v="PROD96"/>
    <s v="STORE16"/>
    <n v="1"/>
    <n v="835.17"/>
    <n v="0.02"/>
    <x v="2"/>
    <x v="896"/>
    <x v="38"/>
    <n v="27"/>
    <s v="Male"/>
    <s v="South Andrewport"/>
    <x v="24"/>
    <s v="USA"/>
    <x v="1"/>
    <s v="Frederick-Wright"/>
    <x v="1"/>
    <s v="New Jimmymouth"/>
    <s v="Flagship"/>
    <s v="Women's Formal Blazer"/>
    <x v="4"/>
    <s v="Outerwear"/>
    <s v="Phillips and Sons"/>
    <n v="358.47"/>
    <n v="143"/>
  </r>
  <r>
    <s v="SALE897"/>
    <x v="257"/>
    <s v="CUST1134"/>
    <s v="PROD83"/>
    <s v="STORE3"/>
    <n v="1"/>
    <n v="113.07"/>
    <n v="0.24"/>
    <x v="0"/>
    <x v="897"/>
    <x v="210"/>
    <n v="54"/>
    <s v="Male"/>
    <s v="Parksfort"/>
    <x v="7"/>
    <s v="USA"/>
    <x v="0"/>
    <s v="Johnson-Wright"/>
    <x v="0"/>
    <s v="Hoodberg"/>
    <s v="Outlet"/>
    <s v="Hydrating Face Cleanser"/>
    <x v="2"/>
    <s v="Skincare"/>
    <s v="Butler Group"/>
    <n v="305.49"/>
    <n v="159"/>
  </r>
  <r>
    <s v="SALE898"/>
    <x v="516"/>
    <s v="CUST1466"/>
    <s v="PROD94"/>
    <s v="STORE12"/>
    <n v="2"/>
    <n v="451.33"/>
    <n v="0.23"/>
    <x v="2"/>
    <x v="898"/>
    <x v="219"/>
    <n v="18"/>
    <s v="Male"/>
    <s v="Espinozaberg"/>
    <x v="46"/>
    <s v="USA"/>
    <x v="2"/>
    <s v="Thomas, Bridges and Harris"/>
    <x v="0"/>
    <s v="Sabrinatown"/>
    <s v="Online"/>
    <s v="Vitamin E Body Lotion"/>
    <x v="2"/>
    <s v="Skincare"/>
    <s v="Hoffman-Williams"/>
    <n v="358.47"/>
    <n v="213"/>
  </r>
  <r>
    <s v="SALE899"/>
    <x v="441"/>
    <s v="CUST1372"/>
    <s v="PROD86"/>
    <s v="STORE6"/>
    <n v="3"/>
    <n v="619.80999999999995"/>
    <n v="0.16"/>
    <x v="2"/>
    <x v="899"/>
    <x v="60"/>
    <n v="28"/>
    <s v="Male"/>
    <s v="Vincentside"/>
    <x v="31"/>
    <s v="USA"/>
    <x v="3"/>
    <s v="Benson-Elliott"/>
    <x v="3"/>
    <s v="Port Josephberg"/>
    <s v="Online"/>
    <s v="Kitchen Cutting Board"/>
    <x v="3"/>
    <s v="Kitchen"/>
    <s v="Taylor, Dodson and Johnston"/>
    <n v="176.07"/>
    <n v="82"/>
  </r>
  <r>
    <s v="SALE900"/>
    <x v="219"/>
    <s v="CUST1108"/>
    <s v="PROD62"/>
    <s v="STORE7"/>
    <n v="4"/>
    <n v="46.97"/>
    <n v="0.26"/>
    <x v="1"/>
    <x v="900"/>
    <x v="139"/>
    <n v="38"/>
    <s v="Male"/>
    <s v="Webstermouth"/>
    <x v="21"/>
    <s v="USA"/>
    <x v="3"/>
    <s v="Martinez-Mullins"/>
    <x v="2"/>
    <s v="Williamsfurt"/>
    <s v="Online"/>
    <s v="Laptop Cooling Pad"/>
    <x v="1"/>
    <s v="Computer"/>
    <s v="Murray, Gould and Ware"/>
    <n v="86.42"/>
    <n v="222"/>
  </r>
  <r>
    <s v="SALE901"/>
    <x v="517"/>
    <s v="CUST1184"/>
    <s v="PROD46"/>
    <s v="STORE2"/>
    <n v="2"/>
    <n v="71.48"/>
    <n v="0.14000000000000001"/>
    <x v="2"/>
    <x v="901"/>
    <x v="169"/>
    <n v="46"/>
    <s v="Female"/>
    <s v="Port Sherryview"/>
    <x v="16"/>
    <s v="USA"/>
    <x v="2"/>
    <s v="Black-Horn"/>
    <x v="2"/>
    <s v="North Nancyview"/>
    <s v="Outlet"/>
    <s v="Men's Winter Jacket"/>
    <x v="4"/>
    <s v="Outerwear"/>
    <s v="Kelly, Smith and Perez"/>
    <n v="167.34"/>
    <n v="296"/>
  </r>
  <r>
    <s v="SALE902"/>
    <x v="162"/>
    <s v="CUST1000"/>
    <s v="PROD56"/>
    <s v="STORE19"/>
    <n v="2"/>
    <n v="404.08"/>
    <n v="7.0000000000000007E-2"/>
    <x v="0"/>
    <x v="902"/>
    <x v="265"/>
    <n v="55"/>
    <s v="Male"/>
    <s v="Donaldton"/>
    <x v="29"/>
    <s v="USA"/>
    <x v="1"/>
    <s v="Mann-Austin"/>
    <x v="3"/>
    <s v="Vasquezborough"/>
    <s v="Online"/>
    <s v="Premium Blanket Throw"/>
    <x v="3"/>
    <s v="Decor"/>
    <s v="Hernandez, Kennedy and Porter"/>
    <n v="461.47"/>
    <n v="190"/>
  </r>
  <r>
    <s v="SALE903"/>
    <x v="507"/>
    <s v="CUST1264"/>
    <s v="PROD17"/>
    <s v="STORE16"/>
    <n v="1"/>
    <n v="519.91"/>
    <n v="0.05"/>
    <x v="2"/>
    <x v="903"/>
    <x v="104"/>
    <n v="25"/>
    <s v="Male"/>
    <s v="Grahamfurt"/>
    <x v="0"/>
    <s v="USA"/>
    <x v="0"/>
    <s v="Frederick-Wright"/>
    <x v="1"/>
    <s v="New Jimmymouth"/>
    <s v="Flagship"/>
    <s v="Soccer Training Cone Set"/>
    <x v="0"/>
    <s v="Accessories"/>
    <s v="Ford, Murphy and Wilson"/>
    <n v="144.53"/>
    <n v="367"/>
  </r>
  <r>
    <s v="SALE904"/>
    <x v="265"/>
    <s v="CUST1145"/>
    <s v="PROD48"/>
    <s v="STORE13"/>
    <n v="3"/>
    <n v="566.16"/>
    <n v="0.05"/>
    <x v="1"/>
    <x v="904"/>
    <x v="279"/>
    <n v="46"/>
    <s v="Male"/>
    <s v="Michaelfort"/>
    <x v="30"/>
    <s v="USA"/>
    <x v="1"/>
    <s v="Gardner, Humphrey and Contreras"/>
    <x v="3"/>
    <s v="Johnsonville"/>
    <s v="Flagship"/>
    <s v="Car Dashboard Phone Holder"/>
    <x v="1"/>
    <s v="Accessories"/>
    <s v="Byrd, Stewart and Valdez"/>
    <n v="177.98"/>
    <n v="103"/>
  </r>
  <r>
    <s v="SALE905"/>
    <x v="518"/>
    <s v="CUST1392"/>
    <s v="PROD52"/>
    <s v="STORE10"/>
    <n v="2"/>
    <n v="295.12"/>
    <n v="0.09"/>
    <x v="2"/>
    <x v="905"/>
    <x v="420"/>
    <n v="46"/>
    <s v="Male"/>
    <s v="Gutierrezstad"/>
    <x v="6"/>
    <s v="USA"/>
    <x v="0"/>
    <s v="Hill, Wagner and Ballard"/>
    <x v="3"/>
    <s v="East Davidville"/>
    <s v="Online"/>
    <s v="Rugby Ball"/>
    <x v="0"/>
    <s v="Team Sports"/>
    <s v="Harris Inc"/>
    <n v="212.26"/>
    <n v="82"/>
  </r>
  <r>
    <s v="SALE906"/>
    <x v="84"/>
    <s v="CUST1109"/>
    <s v="PROD34"/>
    <s v="STORE11"/>
    <n v="2"/>
    <n v="414.18"/>
    <n v="0.25"/>
    <x v="1"/>
    <x v="906"/>
    <x v="421"/>
    <n v="27"/>
    <s v="Male"/>
    <s v="Smithland"/>
    <x v="35"/>
    <s v="USA"/>
    <x v="2"/>
    <s v="Aguirre-Keller"/>
    <x v="2"/>
    <s v="Lake Michael"/>
    <s v="Online"/>
    <s v="Gaming Mechanical Keyboard"/>
    <x v="1"/>
    <s v="Computer"/>
    <s v="Lucero LLC"/>
    <n v="419.28"/>
    <n v="86"/>
  </r>
  <r>
    <s v="SALE907"/>
    <x v="147"/>
    <s v="CUST1268"/>
    <s v="PROD58"/>
    <s v="STORE8"/>
    <n v="2"/>
    <n v="433.75"/>
    <n v="0"/>
    <x v="0"/>
    <x v="907"/>
    <x v="422"/>
    <n v="53"/>
    <s v="Female"/>
    <s v="Ryanberg"/>
    <x v="46"/>
    <s v="USA"/>
    <x v="3"/>
    <s v="Bean, Jones and Park"/>
    <x v="1"/>
    <s v="Thompsonborough"/>
    <s v="Online"/>
    <s v="Womens Cotton Scarf"/>
    <x v="4"/>
    <s v="Accessories"/>
    <s v="Shepherd-Gould"/>
    <n v="113.83"/>
    <n v="485"/>
  </r>
  <r>
    <s v="SALE908"/>
    <x v="519"/>
    <s v="CUST1281"/>
    <s v="PROD85"/>
    <s v="STORE19"/>
    <n v="3"/>
    <n v="104.33"/>
    <n v="0.13"/>
    <x v="2"/>
    <x v="908"/>
    <x v="371"/>
    <n v="59"/>
    <s v="Male"/>
    <s v="North Joshualand"/>
    <x v="40"/>
    <s v="USA"/>
    <x v="1"/>
    <s v="Mann-Austin"/>
    <x v="3"/>
    <s v="Vasquezborough"/>
    <s v="Online"/>
    <s v="Women's Beanie Hat"/>
    <x v="4"/>
    <s v="Accessories"/>
    <s v="Richardson-Carrillo"/>
    <n v="119.57"/>
    <n v="210"/>
  </r>
  <r>
    <s v="SALE909"/>
    <x v="471"/>
    <s v="CUST1464"/>
    <s v="PROD4"/>
    <s v="STORE12"/>
    <n v="1"/>
    <n v="221.7"/>
    <n v="0.04"/>
    <x v="0"/>
    <x v="909"/>
    <x v="9"/>
    <n v="45"/>
    <s v="Female"/>
    <s v="Grayland"/>
    <x v="7"/>
    <s v="USA"/>
    <x v="1"/>
    <s v="Thomas, Bridges and Harris"/>
    <x v="0"/>
    <s v="Sabrinatown"/>
    <s v="Online"/>
    <s v="Women's Yoga Pants"/>
    <x v="4"/>
    <s v="Bottoms"/>
    <s v="Gonzales-Davis"/>
    <n v="306.45999999999998"/>
    <n v="487"/>
  </r>
  <r>
    <s v="SALE910"/>
    <x v="254"/>
    <s v="CUST1211"/>
    <s v="PROD67"/>
    <s v="STORE5"/>
    <n v="2"/>
    <n v="491.26"/>
    <n v="0.14000000000000001"/>
    <x v="2"/>
    <x v="910"/>
    <x v="224"/>
    <n v="20"/>
    <s v="Female"/>
    <s v="Garzafort"/>
    <x v="37"/>
    <s v="USA"/>
    <x v="2"/>
    <s v="Gray Ltd"/>
    <x v="0"/>
    <s v="New Michaelchester"/>
    <s v="Outlet"/>
    <s v="Smart LED Light Strip"/>
    <x v="1"/>
    <s v="Accessories"/>
    <s v="Flores-Davis"/>
    <n v="349.17"/>
    <n v="476"/>
  </r>
  <r>
    <s v="SALE911"/>
    <x v="520"/>
    <s v="CUST1181"/>
    <s v="PROD37"/>
    <s v="STORE8"/>
    <n v="4"/>
    <n v="923.14"/>
    <n v="0.15"/>
    <x v="0"/>
    <x v="911"/>
    <x v="280"/>
    <n v="60"/>
    <s v="Male"/>
    <s v="New Brianchester"/>
    <x v="14"/>
    <s v="USA"/>
    <x v="3"/>
    <s v="Bean, Jones and Park"/>
    <x v="1"/>
    <s v="Thompsonborough"/>
    <s v="Online"/>
    <s v="Men's Casual Sneakers"/>
    <x v="4"/>
    <s v="Footwear"/>
    <s v="Hogan-Lee"/>
    <n v="353.47"/>
    <n v="214"/>
  </r>
  <r>
    <s v="SALE912"/>
    <x v="450"/>
    <s v="CUST1193"/>
    <s v="PROD64"/>
    <s v="STORE7"/>
    <n v="2"/>
    <n v="747.65"/>
    <n v="0.08"/>
    <x v="0"/>
    <x v="912"/>
    <x v="423"/>
    <n v="38"/>
    <s v="Male"/>
    <s v="Port Amanda"/>
    <x v="36"/>
    <s v="USA"/>
    <x v="0"/>
    <s v="Martinez-Mullins"/>
    <x v="2"/>
    <s v="Williamsfurt"/>
    <s v="Online"/>
    <s v="Matte Lipstick Set"/>
    <x v="2"/>
    <s v="Makeup"/>
    <s v="Zhang Inc"/>
    <n v="299.11"/>
    <n v="118"/>
  </r>
  <r>
    <s v="SALE913"/>
    <x v="218"/>
    <s v="CUST1109"/>
    <s v="PROD42"/>
    <s v="STORE7"/>
    <n v="3"/>
    <n v="94.55"/>
    <n v="0.13"/>
    <x v="2"/>
    <x v="913"/>
    <x v="421"/>
    <n v="27"/>
    <s v="Male"/>
    <s v="Smithland"/>
    <x v="35"/>
    <s v="USA"/>
    <x v="2"/>
    <s v="Martinez-Mullins"/>
    <x v="2"/>
    <s v="Williamsfurt"/>
    <s v="Online"/>
    <s v="Smart Home WiFi Camera"/>
    <x v="1"/>
    <s v="Accessories"/>
    <s v="Holmes LLC"/>
    <n v="450.71"/>
    <n v="389"/>
  </r>
  <r>
    <s v="SALE914"/>
    <x v="238"/>
    <s v="CUST1039"/>
    <s v="PROD15"/>
    <s v="STORE19"/>
    <n v="3"/>
    <n v="620.12"/>
    <n v="0.06"/>
    <x v="0"/>
    <x v="914"/>
    <x v="274"/>
    <n v="55"/>
    <s v="Female"/>
    <s v="Darleneton"/>
    <x v="20"/>
    <s v="USA"/>
    <x v="0"/>
    <s v="Mann-Austin"/>
    <x v="3"/>
    <s v="Vasquezborough"/>
    <s v="Online"/>
    <s v="4K Home Projector"/>
    <x v="1"/>
    <s v="Appliances"/>
    <s v="Thomas LLC"/>
    <n v="465.34"/>
    <n v="301"/>
  </r>
  <r>
    <s v="SALE915"/>
    <x v="9"/>
    <s v="CUST1486"/>
    <s v="PROD69"/>
    <s v="STORE6"/>
    <n v="2"/>
    <n v="354.09"/>
    <n v="0.12"/>
    <x v="2"/>
    <x v="915"/>
    <x v="369"/>
    <n v="22"/>
    <s v="Female"/>
    <s v="Lake April"/>
    <x v="1"/>
    <s v="USA"/>
    <x v="3"/>
    <s v="Benson-Elliott"/>
    <x v="3"/>
    <s v="Port Josephberg"/>
    <s v="Online"/>
    <s v="Men's Sports Shorts"/>
    <x v="4"/>
    <s v="Bottoms"/>
    <s v="Fitzpatrick Ltd"/>
    <n v="218.22"/>
    <n v="224"/>
  </r>
  <r>
    <s v="SALE916"/>
    <x v="284"/>
    <s v="CUST1130"/>
    <s v="PROD53"/>
    <s v="STORE5"/>
    <n v="3"/>
    <n v="214.94"/>
    <n v="0.22"/>
    <x v="2"/>
    <x v="916"/>
    <x v="388"/>
    <n v="29"/>
    <s v="Male"/>
    <s v="   jonesbury "/>
    <x v="40"/>
    <s v="United States of America"/>
    <x v="1"/>
    <s v="Gray Ltd"/>
    <x v="0"/>
    <s v="New Michaelchester"/>
    <s v="Outlet"/>
    <s v="Men's Track Pants"/>
    <x v="4"/>
    <s v="Bottoms"/>
    <s v="Hamilton, Woods and Walker"/>
    <n v="386.56"/>
    <n v="125"/>
  </r>
  <r>
    <s v="SALE917"/>
    <x v="504"/>
    <s v="CUST1199"/>
    <s v="PROD9"/>
    <s v="STORE12"/>
    <n v="2"/>
    <n v="309.77999999999997"/>
    <n v="0.16"/>
    <x v="0"/>
    <x v="917"/>
    <x v="173"/>
    <n v="46"/>
    <s v="Male"/>
    <s v="North Briannamouth"/>
    <x v="3"/>
    <s v="USA"/>
    <x v="3"/>
    <s v="Thomas, Bridges and Harris"/>
    <x v="0"/>
    <s v="Sabrinatown"/>
    <s v="Online"/>
    <s v="Adjustable Dumbbell Set"/>
    <x v="0"/>
    <s v="Fitness"/>
    <s v="Hill PLC"/>
    <n v="495.72"/>
    <n v="323"/>
  </r>
  <r>
    <s v="SALE918"/>
    <x v="185"/>
    <s v="CUST1069"/>
    <s v="PROD13"/>
    <s v="STORE3"/>
    <n v="2"/>
    <n v="183.85"/>
    <n v="0.14000000000000001"/>
    <x v="1"/>
    <x v="918"/>
    <x v="181"/>
    <n v="24"/>
    <s v="Female"/>
    <s v="North Cynthiatown"/>
    <x v="19"/>
    <s v="USA"/>
    <x v="1"/>
    <s v="Johnson-Wright"/>
    <x v="0"/>
    <s v="Hoodberg"/>
    <s v="Outlet"/>
    <s v="USB-C Fast Charger"/>
    <x v="1"/>
    <s v="Accessories"/>
    <s v="Dawson-Perkins"/>
    <n v="242.23"/>
    <n v="453"/>
  </r>
  <r>
    <s v="SALE919"/>
    <x v="353"/>
    <s v="CUST1409"/>
    <s v="PROD70"/>
    <s v="STORE0"/>
    <n v="1"/>
    <n v="550.05999999999995"/>
    <n v="0.01"/>
    <x v="0"/>
    <x v="919"/>
    <x v="0"/>
    <n v="55"/>
    <s v="Male"/>
    <s v="Kathleenport"/>
    <x v="0"/>
    <s v="USA"/>
    <x v="0"/>
    <s v="Rivera-Warner"/>
    <x v="3"/>
    <s v="Washingtonfurt"/>
    <s v="Flagship"/>
    <s v="Kitchen Storage Rack"/>
    <x v="3"/>
    <s v="Storage"/>
    <s v="Duran Group"/>
    <n v="138.05000000000001"/>
    <n v="89"/>
  </r>
  <r>
    <s v="SALE920"/>
    <x v="205"/>
    <s v="CUST1029"/>
    <s v="PROD79"/>
    <s v="STORE4"/>
    <n v="2"/>
    <n v="32.19"/>
    <n v="0.13"/>
    <x v="2"/>
    <x v="920"/>
    <x v="91"/>
    <n v="54"/>
    <s v="Female"/>
    <s v="East Jennifer"/>
    <x v="24"/>
    <s v="USA"/>
    <x v="2"/>
    <s v="Alexander Group"/>
    <x v="2"/>
    <s v="Port Sharon"/>
    <s v="Online"/>
    <s v="Decorative Lamp Shade"/>
    <x v="3"/>
    <s v="Lighting"/>
    <s v="Ramirez-Hanson"/>
    <n v="228.53"/>
    <n v="469"/>
  </r>
  <r>
    <s v="SALE921"/>
    <x v="325"/>
    <s v="CUST1138"/>
    <s v="PROD33"/>
    <s v="STORE19"/>
    <n v="2"/>
    <n v="892.06"/>
    <n v="0.08"/>
    <x v="0"/>
    <x v="921"/>
    <x v="159"/>
    <n v="43"/>
    <s v="Male"/>
    <s v="Lake Michael"/>
    <x v="45"/>
    <s v="USA"/>
    <x v="0"/>
    <s v="Mann-Austin"/>
    <x v="3"/>
    <s v="Vasquezborough"/>
    <s v="Online"/>
    <s v="Modern Wall Clock"/>
    <x v="3"/>
    <s v="Decor"/>
    <s v="Weiss-Watson"/>
    <n v="179.77"/>
    <n v="305"/>
  </r>
  <r>
    <s v="SALE922"/>
    <x v="312"/>
    <s v="CUST1472"/>
    <s v="PROD58"/>
    <s v="STORE6"/>
    <n v="1"/>
    <n v="127.47"/>
    <n v="0.16"/>
    <x v="2"/>
    <x v="922"/>
    <x v="166"/>
    <n v="42"/>
    <s v="Male"/>
    <s v="Tylermouth"/>
    <x v="43"/>
    <s v="USA"/>
    <x v="2"/>
    <s v="Benson-Elliott"/>
    <x v="3"/>
    <s v="Port Josephberg"/>
    <s v="Online"/>
    <s v="Womens Cotton Scarf"/>
    <x v="4"/>
    <s v="Accessories"/>
    <s v="Shepherd-Gould"/>
    <n v="113.83"/>
    <n v="485"/>
  </r>
  <r>
    <s v="SALE923"/>
    <x v="428"/>
    <s v="CUST1388"/>
    <s v="PROD77"/>
    <s v="STORE14"/>
    <n v="3"/>
    <n v="212.87"/>
    <n v="0.18"/>
    <x v="0"/>
    <x v="923"/>
    <x v="325"/>
    <n v="53"/>
    <s v="Male"/>
    <s v="Stevensshire"/>
    <x v="6"/>
    <s v="USA"/>
    <x v="1"/>
    <s v="Mcdonald Inc"/>
    <x v="2"/>
    <s v="Christopherland"/>
    <s v="Outlet"/>
    <s v="WiFi Mesh Router"/>
    <x v="1"/>
    <s v="Appliances"/>
    <s v="White, Reeves and Woods"/>
    <n v="480.9"/>
    <n v="104"/>
  </r>
  <r>
    <s v="SALE924"/>
    <x v="521"/>
    <s v="CUST1181"/>
    <s v="PROD81"/>
    <s v="STORE7"/>
    <n v="1"/>
    <n v="26.37"/>
    <n v="0.3"/>
    <x v="2"/>
    <x v="924"/>
    <x v="280"/>
    <n v="60"/>
    <s v="Male"/>
    <s v="New Brianchester"/>
    <x v="14"/>
    <s v="USA"/>
    <x v="3"/>
    <s v="Martinez-Mullins"/>
    <x v="2"/>
    <s v="Williamsfurt"/>
    <s v="Online"/>
    <s v="Badminton Racket Set"/>
    <x v="0"/>
    <s v="Equipment"/>
    <s v="Robinson-Brown"/>
    <n v="285.54000000000002"/>
    <n v="358"/>
  </r>
  <r>
    <s v="SALE925"/>
    <x v="505"/>
    <s v="CUST1466"/>
    <s v="PROD34"/>
    <s v="STORE18"/>
    <n v="4"/>
    <n v="953.98"/>
    <n v="0.16"/>
    <x v="0"/>
    <x v="925"/>
    <x v="219"/>
    <n v="18"/>
    <s v="Male"/>
    <s v="Espinozaberg"/>
    <x v="46"/>
    <s v="USA"/>
    <x v="2"/>
    <s v="Guerrero-Schmitt"/>
    <x v="3"/>
    <s v="East Stevechester"/>
    <s v="Flagship"/>
    <s v="Gaming Mechanical Keyboard"/>
    <x v="1"/>
    <s v="Computer"/>
    <s v="Lucero LLC"/>
    <n v="419.28"/>
    <n v="86"/>
  </r>
  <r>
    <s v="SALE926"/>
    <x v="19"/>
    <s v="CUST1215"/>
    <s v="PROD67"/>
    <s v="STORE19"/>
    <n v="3"/>
    <n v="968.88"/>
    <n v="0.15"/>
    <x v="0"/>
    <x v="926"/>
    <x v="293"/>
    <n v="50"/>
    <s v="Female"/>
    <s v="East Josephside"/>
    <x v="47"/>
    <s v="USA"/>
    <x v="0"/>
    <s v="Mann-Austin"/>
    <x v="3"/>
    <s v="Vasquezborough"/>
    <s v="Online"/>
    <s v="Smart LED Light Strip"/>
    <x v="1"/>
    <s v="Accessories"/>
    <s v="Flores-Davis"/>
    <n v="349.17"/>
    <n v="476"/>
  </r>
  <r>
    <s v="SALE927"/>
    <x v="126"/>
    <s v="CUST1187"/>
    <s v="PROD76"/>
    <s v="STORE18"/>
    <n v="1"/>
    <n v="533.04999999999995"/>
    <n v="0.11"/>
    <x v="1"/>
    <x v="927"/>
    <x v="8"/>
    <n v="60"/>
    <s v="Female"/>
    <s v="Lake Blaketon"/>
    <x v="4"/>
    <s v="USA"/>
    <x v="1"/>
    <s v="Guerrero-Schmitt"/>
    <x v="3"/>
    <s v="East Stevechester"/>
    <s v="Flagship"/>
    <s v="Wireless Mouse"/>
    <x v="1"/>
    <s v="Computer"/>
    <s v="Larson Ltd"/>
    <n v="392.89"/>
    <n v="320"/>
  </r>
  <r>
    <s v="SALE928"/>
    <x v="17"/>
    <s v="CUST1381"/>
    <s v="PROD81"/>
    <s v="STORE1"/>
    <n v="3"/>
    <n v="138.86000000000001"/>
    <n v="0.11"/>
    <x v="1"/>
    <x v="928"/>
    <x v="25"/>
    <n v="50"/>
    <s v="Male"/>
    <s v="Andrewsland"/>
    <x v="4"/>
    <s v="USA"/>
    <x v="2"/>
    <s v="Martinez, Adkins and Johnson"/>
    <x v="0"/>
    <s v="Danielmouth"/>
    <s v="Flagship"/>
    <s v="Badminton Racket Set"/>
    <x v="0"/>
    <s v="Equipment"/>
    <s v="Robinson-Brown"/>
    <n v="285.54000000000002"/>
    <n v="358"/>
  </r>
  <r>
    <s v="SALE929"/>
    <x v="52"/>
    <s v="CUST1159"/>
    <s v="PROD22"/>
    <s v="STORE0"/>
    <n v="1"/>
    <n v="588.92999999999995"/>
    <n v="0.03"/>
    <x v="2"/>
    <x v="929"/>
    <x v="285"/>
    <n v="46"/>
    <s v="Female"/>
    <s v="Floydton"/>
    <x v="19"/>
    <s v="USA"/>
    <x v="0"/>
    <s v="Rivera-Warner"/>
    <x v="3"/>
    <s v="Washingtonfurt"/>
    <s v="Flagship"/>
    <s v="Carbon Fiber Tennis Racket"/>
    <x v="0"/>
    <s v="Equipment"/>
    <s v="Flores, Pineda and Rodriguez"/>
    <n v="484.62"/>
    <n v="432"/>
  </r>
  <r>
    <s v="SALE930"/>
    <x v="278"/>
    <s v="CUST1403"/>
    <s v="PROD52"/>
    <s v="STORE5"/>
    <n v="2"/>
    <n v="576.83000000000004"/>
    <n v="0.19"/>
    <x v="1"/>
    <x v="930"/>
    <x v="74"/>
    <n v="34"/>
    <s v="Male"/>
    <s v="Lake Lisaland"/>
    <x v="38"/>
    <s v="USA"/>
    <x v="3"/>
    <s v="Gray Ltd"/>
    <x v="0"/>
    <s v="New Michaelchester"/>
    <s v="Outlet"/>
    <s v="Rugby Ball"/>
    <x v="0"/>
    <s v="Team Sports"/>
    <s v="Harris Inc"/>
    <n v="212.26"/>
    <n v="82"/>
  </r>
  <r>
    <s v="SALE931"/>
    <x v="214"/>
    <s v="CUST1323"/>
    <s v="PROD65"/>
    <s v="STORE12"/>
    <n v="1"/>
    <n v="681.3"/>
    <n v="0.05"/>
    <x v="0"/>
    <x v="931"/>
    <x v="161"/>
    <n v="64"/>
    <s v="Female"/>
    <s v="Whiteport"/>
    <x v="29"/>
    <s v="USA"/>
    <x v="1"/>
    <s v="Thomas, Bridges and Harris"/>
    <x v="0"/>
    <s v="Sabrinatown"/>
    <s v="Online"/>
    <s v="Adjustable Dumbbells 20kg"/>
    <x v="0"/>
    <s v="Fitness"/>
    <s v="Montgomery, Benton and Miller"/>
    <n v="240.63"/>
    <n v="423"/>
  </r>
  <r>
    <s v="SALE932"/>
    <x v="522"/>
    <s v="CUST1457"/>
    <s v="PROD25"/>
    <s v="STORE15"/>
    <n v="3"/>
    <n v="504.97"/>
    <n v="0.3"/>
    <x v="0"/>
    <x v="932"/>
    <x v="412"/>
    <n v="59"/>
    <s v="Male"/>
    <s v="Hubbardborough"/>
    <x v="27"/>
    <s v="USA"/>
    <x v="1"/>
    <s v="Shelton PLC"/>
    <x v="0"/>
    <s v="East Jenniferstad"/>
    <s v="Flagship"/>
    <s v="Women's Scarf Set"/>
    <x v="4"/>
    <s v="Accessories"/>
    <s v="Brown and Sons"/>
    <n v="174.02"/>
    <n v="268"/>
  </r>
  <r>
    <s v="SALE933"/>
    <x v="523"/>
    <s v="CUST1060"/>
    <s v="PROD38"/>
    <s v="STORE11"/>
    <n v="3"/>
    <n v="649.78"/>
    <n v="0.1"/>
    <x v="1"/>
    <x v="933"/>
    <x v="424"/>
    <n v="22"/>
    <s v="Female"/>
    <s v="Schmidtchester"/>
    <x v="41"/>
    <s v="USA"/>
    <x v="2"/>
    <s v="Aguirre-Keller"/>
    <x v="2"/>
    <s v="Lake Michael"/>
    <s v="Online"/>
    <s v="Sports Water Hydration Pack"/>
    <x v="0"/>
    <s v="Outdoor"/>
    <s v="Sims-Smith"/>
    <n v="135.61000000000001"/>
    <n v="394"/>
  </r>
  <r>
    <s v="SALE934"/>
    <x v="524"/>
    <s v="CUST1245"/>
    <s v="PROD39"/>
    <s v="STORE9"/>
    <n v="2"/>
    <n v="986.73"/>
    <n v="0.05"/>
    <x v="1"/>
    <x v="934"/>
    <x v="425"/>
    <n v="57"/>
    <s v="Female"/>
    <s v="Rodriguezton"/>
    <x v="20"/>
    <s v="USA"/>
    <x v="1"/>
    <s v="Moore, Padilla and Butler"/>
    <x v="2"/>
    <s v="East Johnstad"/>
    <s v="Flagship"/>
    <s v="Portable Power Bank"/>
    <x v="1"/>
    <s v="Mobile"/>
    <s v="Cummings and Sons"/>
    <n v="326.06"/>
    <n v="301"/>
  </r>
  <r>
    <s v="SALE935"/>
    <x v="163"/>
    <s v="CUST1119"/>
    <s v="PROD13"/>
    <s v="STORE15"/>
    <n v="2"/>
    <n v="65.44"/>
    <n v="0.05"/>
    <x v="1"/>
    <x v="935"/>
    <x v="96"/>
    <n v="40"/>
    <s v="Male"/>
    <s v="North Edwardton"/>
    <x v="3"/>
    <s v="USA"/>
    <x v="3"/>
    <s v="Shelton PLC"/>
    <x v="0"/>
    <s v="East Jenniferstad"/>
    <s v="Flagship"/>
    <s v="USB-C Fast Charger"/>
    <x v="1"/>
    <s v="Accessories"/>
    <s v="Dawson-Perkins"/>
    <n v="242.23"/>
    <n v="453"/>
  </r>
  <r>
    <s v="SALE936"/>
    <x v="317"/>
    <s v="CUST1383"/>
    <s v="PROD63"/>
    <s v="STORE13"/>
    <n v="3"/>
    <n v="953.74"/>
    <n v="0.04"/>
    <x v="0"/>
    <x v="936"/>
    <x v="278"/>
    <n v="27"/>
    <s v="Female"/>
    <s v="Jennifertown"/>
    <x v="42"/>
    <s v="USA"/>
    <x v="2"/>
    <s v="Gardner, Humphrey and Contreras"/>
    <x v="3"/>
    <s v="Johnsonville"/>
    <s v="Flagship"/>
    <s v="Organic Sunscreen Lotion"/>
    <x v="2"/>
    <s v="Skincare"/>
    <s v="Anderson-Riley"/>
    <n v="266.86"/>
    <n v="458"/>
  </r>
  <r>
    <s v="SALE937"/>
    <x v="525"/>
    <s v="CUST1067"/>
    <s v="PROD76"/>
    <s v="STORE10"/>
    <n v="3"/>
    <n v="904.48"/>
    <n v="0.21"/>
    <x v="1"/>
    <x v="937"/>
    <x v="100"/>
    <n v="58"/>
    <s v="Male"/>
    <s v="Brendaburgh"/>
    <x v="26"/>
    <s v="USA"/>
    <x v="2"/>
    <s v="Hill, Wagner and Ballard"/>
    <x v="3"/>
    <s v="East Davidville"/>
    <s v="Online"/>
    <s v="Wireless Mouse"/>
    <x v="1"/>
    <s v="Computer"/>
    <s v="Larson Ltd"/>
    <n v="392.89"/>
    <n v="320"/>
  </r>
  <r>
    <s v="SALE938"/>
    <x v="526"/>
    <s v="CUST1492"/>
    <s v="PROD62"/>
    <s v="STORE15"/>
    <n v="3"/>
    <n v="920.82"/>
    <n v="0.1"/>
    <x v="1"/>
    <x v="938"/>
    <x v="36"/>
    <n v="59"/>
    <s v="Female"/>
    <s v="Port Carol"/>
    <x v="26"/>
    <s v="USA"/>
    <x v="1"/>
    <s v="Shelton PLC"/>
    <x v="0"/>
    <s v="East Jenniferstad"/>
    <s v="Flagship"/>
    <s v="Laptop Cooling Pad"/>
    <x v="1"/>
    <s v="Computer"/>
    <s v="Murray, Gould and Ware"/>
    <n v="86.42"/>
    <n v="222"/>
  </r>
  <r>
    <s v="SALE939"/>
    <x v="225"/>
    <s v="CUST1305"/>
    <s v="PROD28"/>
    <s v="STORE1"/>
    <n v="1"/>
    <n v="182.28"/>
    <n v="0.15"/>
    <x v="2"/>
    <x v="939"/>
    <x v="426"/>
    <n v="64"/>
    <s v="Male"/>
    <s v="West Joseph"/>
    <x v="7"/>
    <s v="USA"/>
    <x v="1"/>
    <s v="Martinez, Adkins and Johnson"/>
    <x v="0"/>
    <s v="Danielmouth"/>
    <s v="Flagship"/>
    <s v="Sports Stopwatch Timer"/>
    <x v="0"/>
    <s v="Accessories"/>
    <s v="Burns-Hansen"/>
    <n v="38.76"/>
    <n v="137"/>
  </r>
  <r>
    <s v="SALE940"/>
    <x v="200"/>
    <s v="CUST1445"/>
    <s v="PROD31"/>
    <s v="STORE16"/>
    <n v="3"/>
    <n v="938.68"/>
    <n v="0.14000000000000001"/>
    <x v="0"/>
    <x v="940"/>
    <x v="310"/>
    <n v="41"/>
    <s v="Female"/>
    <s v="Mcfarlandmouth"/>
    <x v="45"/>
    <s v="USA"/>
    <x v="1"/>
    <s v="Frederick-Wright"/>
    <x v="1"/>
    <s v="New Jimmymouth"/>
    <s v="Flagship"/>
    <s v="Basketball"/>
    <x v="0"/>
    <s v="Team Sports"/>
    <s v="Nolan-Snow"/>
    <n v="204.39"/>
    <n v="281"/>
  </r>
  <r>
    <s v="SALE941"/>
    <x v="527"/>
    <s v="CUST1081"/>
    <s v="PROD91"/>
    <s v="STORE5"/>
    <n v="3"/>
    <n v="219.96"/>
    <n v="0.18"/>
    <x v="1"/>
    <x v="941"/>
    <x v="149"/>
    <n v="34"/>
    <s v="Female"/>
    <s v="South David"/>
    <x v="28"/>
    <s v="USA"/>
    <x v="1"/>
    <s v="Gray Ltd"/>
    <x v="0"/>
    <s v="New Michaelchester"/>
    <s v="Outlet"/>
    <s v="Women's High Heels"/>
    <x v="4"/>
    <s v="Footwear"/>
    <s v="Smith-Charles"/>
    <n v="438.25"/>
    <n v="496"/>
  </r>
  <r>
    <s v="SALE942"/>
    <x v="484"/>
    <s v="CUST1473"/>
    <s v="PROD71"/>
    <s v="STORE18"/>
    <n v="3"/>
    <n v="385.74"/>
    <n v="0.27"/>
    <x v="0"/>
    <x v="942"/>
    <x v="116"/>
    <n v="53"/>
    <s v="Male"/>
    <s v="Chambersfurt"/>
    <x v="18"/>
    <s v="USA"/>
    <x v="3"/>
    <s v="Guerrero-Schmitt"/>
    <x v="3"/>
    <s v="East Stevechester"/>
    <s v="Flagship"/>
    <s v="Hair Repair Oil Treatment"/>
    <x v="2"/>
    <s v="Haircare"/>
    <s v="Hopkins Ltd"/>
    <n v="214.32"/>
    <n v="383"/>
  </r>
  <r>
    <s v="SALE943"/>
    <x v="264"/>
    <s v="CUST1453"/>
    <s v="PROD81"/>
    <s v="STORE18"/>
    <n v="2"/>
    <n v="830.94"/>
    <n v="0.28000000000000003"/>
    <x v="1"/>
    <x v="943"/>
    <x v="32"/>
    <n v="62"/>
    <s v="Female"/>
    <s v="Lake Carolyn"/>
    <x v="22"/>
    <s v="USA"/>
    <x v="1"/>
    <s v="Guerrero-Schmitt"/>
    <x v="3"/>
    <s v="East Stevechester"/>
    <s v="Flagship"/>
    <s v="Badminton Racket Set"/>
    <x v="0"/>
    <s v="Equipment"/>
    <s v="Robinson-Brown"/>
    <n v="285.54000000000002"/>
    <n v="358"/>
  </r>
  <r>
    <s v="SALE944"/>
    <x v="112"/>
    <s v="CUST1383"/>
    <s v="PROD3"/>
    <s v="STORE9"/>
    <n v="3"/>
    <n v="462.75"/>
    <n v="0.22"/>
    <x v="1"/>
    <x v="944"/>
    <x v="278"/>
    <n v="27"/>
    <s v="Female"/>
    <s v="Jennifertown"/>
    <x v="42"/>
    <s v="USA"/>
    <x v="2"/>
    <s v="Moore, Padilla and Butler"/>
    <x v="2"/>
    <s v="East Johnstad"/>
    <s v="Flagship"/>
    <s v="Men's Running Jacket"/>
    <x v="4"/>
    <s v="Outerwear"/>
    <s v="Pineda Ltd"/>
    <n v="364.67"/>
    <n v="452"/>
  </r>
  <r>
    <s v="SALE945"/>
    <x v="528"/>
    <s v="CUST1067"/>
    <s v="PROD14"/>
    <s v="STORE15"/>
    <n v="4"/>
    <n v="973.9"/>
    <n v="0.02"/>
    <x v="2"/>
    <x v="945"/>
    <x v="100"/>
    <n v="58"/>
    <s v="Male"/>
    <s v="Brendaburgh"/>
    <x v="26"/>
    <s v="USA"/>
    <x v="2"/>
    <s v="Shelton PLC"/>
    <x v="0"/>
    <s v="East Jenniferstad"/>
    <s v="Flagship"/>
    <s v="Decorative Wall Mirror"/>
    <x v="3"/>
    <s v="Decor"/>
    <s v="Luna, Anderson and Bowman"/>
    <n v="48.01"/>
    <n v="439"/>
  </r>
  <r>
    <s v="SALE946"/>
    <x v="167"/>
    <s v="CUST1140"/>
    <s v="PROD35"/>
    <s v="STORE1"/>
    <n v="2"/>
    <n v="157.18"/>
    <n v="0.15"/>
    <x v="0"/>
    <x v="946"/>
    <x v="427"/>
    <n v="63"/>
    <s v="Female"/>
    <s v="South Brooke"/>
    <x v="2"/>
    <s v="USA"/>
    <x v="0"/>
    <s v="Martinez, Adkins and Johnson"/>
    <x v="0"/>
    <s v="Danielmouth"/>
    <s v="Flagship"/>
    <s v="Bedroom Table Lamp"/>
    <x v="3"/>
    <s v="Lighting"/>
    <s v="Jones LLC"/>
    <n v="382.22"/>
    <n v="329"/>
  </r>
  <r>
    <s v="SALE947"/>
    <x v="529"/>
    <s v="CUST1013"/>
    <s v="PROD73"/>
    <s v="STORE13"/>
    <n v="3"/>
    <n v="239.57"/>
    <n v="0.16"/>
    <x v="0"/>
    <x v="947"/>
    <x v="198"/>
    <n v="32"/>
    <s v="Female"/>
    <s v="New Becky"/>
    <x v="10"/>
    <s v="USA"/>
    <x v="2"/>
    <s v="Gardner, Humphrey and Contreras"/>
    <x v="3"/>
    <s v="Johnsonville"/>
    <s v="Flagship"/>
    <s v="Shin Guards – Adult"/>
    <x v="0"/>
    <s v="Team Sports"/>
    <s v="French Ltd"/>
    <n v="107.06"/>
    <n v="359"/>
  </r>
  <r>
    <s v="SALE948"/>
    <x v="530"/>
    <s v="CUST1327"/>
    <s v="PROD9"/>
    <s v="STORE16"/>
    <n v="4"/>
    <n v="583.21"/>
    <n v="0.2"/>
    <x v="0"/>
    <x v="948"/>
    <x v="77"/>
    <n v="62"/>
    <s v="Female"/>
    <s v="Kellybury"/>
    <x v="14"/>
    <s v="USA"/>
    <x v="3"/>
    <s v="Frederick-Wright"/>
    <x v="1"/>
    <s v="New Jimmymouth"/>
    <s v="Flagship"/>
    <s v="Adjustable Dumbbell Set"/>
    <x v="0"/>
    <s v="Fitness"/>
    <s v="Hill PLC"/>
    <n v="495.72"/>
    <n v="323"/>
  </r>
  <r>
    <s v="SALE949"/>
    <x v="531"/>
    <s v="CUST1413"/>
    <s v="PROD81"/>
    <s v="STORE8"/>
    <n v="3"/>
    <n v="758.75"/>
    <n v="0.27"/>
    <x v="1"/>
    <x v="949"/>
    <x v="273"/>
    <n v="59"/>
    <s v="Female"/>
    <s v="Andrewsfurt"/>
    <x v="12"/>
    <s v="USA"/>
    <x v="3"/>
    <s v="Bean, Jones and Park"/>
    <x v="1"/>
    <s v="Thompsonborough"/>
    <s v="Online"/>
    <s v="Badminton Racket Set"/>
    <x v="0"/>
    <s v="Equipment"/>
    <s v="Robinson-Brown"/>
    <n v="285.54000000000002"/>
    <n v="358"/>
  </r>
  <r>
    <s v="SALE950"/>
    <x v="50"/>
    <s v="CUST1309"/>
    <s v="PROD61"/>
    <s v="STORE5"/>
    <n v="4"/>
    <n v="372.42"/>
    <n v="0.19"/>
    <x v="0"/>
    <x v="950"/>
    <x v="428"/>
    <n v="41"/>
    <s v="Female"/>
    <s v="Randychester"/>
    <x v="24"/>
    <s v="USA"/>
    <x v="3"/>
    <s v="Gray Ltd"/>
    <x v="0"/>
    <s v="New Michaelchester"/>
    <s v="Outlet"/>
    <s v="Tennis Ball 3-Pack"/>
    <x v="0"/>
    <s v="Equipment"/>
    <s v="Lopez LLC"/>
    <n v="103.45"/>
    <n v="465"/>
  </r>
  <r>
    <s v="SALE951"/>
    <x v="322"/>
    <s v="CUST1154"/>
    <s v="PROD63"/>
    <s v="STORE19"/>
    <n v="4"/>
    <n v="286.27999999999997"/>
    <n v="0.28000000000000003"/>
    <x v="1"/>
    <x v="951"/>
    <x v="429"/>
    <n v="35"/>
    <s v="Female"/>
    <s v="Owensview"/>
    <x v="1"/>
    <s v="USA"/>
    <x v="0"/>
    <s v="Mann-Austin"/>
    <x v="3"/>
    <s v="Vasquezborough"/>
    <s v="Online"/>
    <s v="Organic Sunscreen Lotion"/>
    <x v="2"/>
    <s v="Skincare"/>
    <s v="Anderson-Riley"/>
    <n v="266.86"/>
    <n v="458"/>
  </r>
  <r>
    <s v="SALE952"/>
    <x v="261"/>
    <s v="CUST1279"/>
    <s v="PROD73"/>
    <s v="STORE11"/>
    <n v="3"/>
    <n v="488.37"/>
    <n v="0.27"/>
    <x v="2"/>
    <x v="952"/>
    <x v="417"/>
    <n v="21"/>
    <s v="Female"/>
    <s v="Gilltown"/>
    <x v="31"/>
    <s v="USA"/>
    <x v="3"/>
    <s v="Aguirre-Keller"/>
    <x v="2"/>
    <s v="Lake Michael"/>
    <s v="Online"/>
    <s v="Shin Guards – Adult"/>
    <x v="0"/>
    <s v="Team Sports"/>
    <s v="French Ltd"/>
    <n v="107.06"/>
    <n v="359"/>
  </r>
  <r>
    <s v="SALE953"/>
    <x v="532"/>
    <s v="CUST1469"/>
    <s v="PROD87"/>
    <s v="STORE8"/>
    <n v="3"/>
    <n v="662.82"/>
    <n v="0.01"/>
    <x v="2"/>
    <x v="953"/>
    <x v="261"/>
    <n v="19"/>
    <s v="Male"/>
    <s v="East Audrey"/>
    <x v="39"/>
    <s v="USA"/>
    <x v="0"/>
    <s v="Bean, Jones and Park"/>
    <x v="1"/>
    <s v="Thompsonborough"/>
    <s v="Online"/>
    <s v="LED Bedside Lamp"/>
    <x v="3"/>
    <s v="Lighting"/>
    <s v="Aguilar, Horton and Lewis"/>
    <n v="371.38"/>
    <n v="220"/>
  </r>
  <r>
    <s v="SALE954"/>
    <x v="502"/>
    <s v="CUST1497"/>
    <s v="PROD6"/>
    <s v="STORE16"/>
    <n v="2"/>
    <n v="824.34"/>
    <n v="0.1"/>
    <x v="2"/>
    <x v="954"/>
    <x v="386"/>
    <n v="47"/>
    <s v="Female"/>
    <s v="Port William"/>
    <x v="14"/>
    <s v="USA"/>
    <x v="0"/>
    <s v="Frederick-Wright"/>
    <x v="1"/>
    <s v="New Jimmymouth"/>
    <s v="Flagship"/>
    <s v="Herbal Face Moisturizer"/>
    <x v="2"/>
    <s v="Skincare"/>
    <s v="Davidson PLC"/>
    <n v="312.8"/>
    <n v="350"/>
  </r>
  <r>
    <s v="SALE955"/>
    <x v="209"/>
    <s v="CUST1113"/>
    <s v="PROD59"/>
    <s v="STORE8"/>
    <n v="1"/>
    <n v="437.12"/>
    <n v="0.21"/>
    <x v="0"/>
    <x v="955"/>
    <x v="120"/>
    <n v="51"/>
    <s v="Male"/>
    <s v="New William"/>
    <x v="23"/>
    <s v="USA"/>
    <x v="0"/>
    <s v="Bean, Jones and Park"/>
    <x v="1"/>
    <s v="Thompsonborough"/>
    <s v="Online"/>
    <s v="Men's Hair Styling Gel"/>
    <x v="2"/>
    <s v="Haircare"/>
    <s v="Cline-Mccarthy"/>
    <n v="17.309999999999999"/>
    <n v="399"/>
  </r>
  <r>
    <s v="SALE956"/>
    <x v="40"/>
    <s v="CUST1357"/>
    <s v="PROD88"/>
    <s v="STORE6"/>
    <n v="3"/>
    <n v="23.37"/>
    <n v="0.15"/>
    <x v="1"/>
    <x v="956"/>
    <x v="372"/>
    <n v="41"/>
    <s v="Male"/>
    <s v="Nealview"/>
    <x v="3"/>
    <s v="USA"/>
    <x v="0"/>
    <s v="Benson-Elliott"/>
    <x v="3"/>
    <s v="Port Josephberg"/>
    <s v="Online"/>
    <s v="Sports Wrist Sweatbands"/>
    <x v="0"/>
    <s v="Accessories"/>
    <s v="Olsen-Daniels"/>
    <n v="131.24"/>
    <n v="232"/>
  </r>
  <r>
    <s v="SALE957"/>
    <x v="533"/>
    <s v="CUST1187"/>
    <s v="PROD36"/>
    <s v="STORE8"/>
    <n v="1"/>
    <n v="579.69000000000005"/>
    <n v="0.02"/>
    <x v="0"/>
    <x v="957"/>
    <x v="8"/>
    <n v="60"/>
    <s v="Female"/>
    <s v="Lake Blaketon"/>
    <x v="4"/>
    <s v="USA"/>
    <x v="1"/>
    <s v="Bean, Jones and Park"/>
    <x v="1"/>
    <s v="Thompsonborough"/>
    <s v="Online"/>
    <s v="Women's Summer Dress"/>
    <x v="4"/>
    <s v="Tops"/>
    <s v="Smith-Mills"/>
    <n v="223.43"/>
    <n v="154"/>
  </r>
  <r>
    <s v="SALE958"/>
    <x v="236"/>
    <s v="CUST1430"/>
    <s v="PROD78"/>
    <s v="STORE14"/>
    <n v="3"/>
    <n v="240.51"/>
    <n v="7.0000000000000007E-2"/>
    <x v="0"/>
    <x v="958"/>
    <x v="349"/>
    <n v="36"/>
    <s v="Female"/>
    <s v="Josephchester"/>
    <x v="19"/>
    <s v="USA"/>
    <x v="0"/>
    <s v="Mcdonald Inc"/>
    <x v="2"/>
    <s v="Christopherland"/>
    <s v="Outlet"/>
    <s v="Essential Oil Diffuser"/>
    <x v="3"/>
    <s v="Decor"/>
    <s v="Hernandez Inc"/>
    <n v="325.26"/>
    <n v="400"/>
  </r>
  <r>
    <s v="SALE959"/>
    <x v="534"/>
    <s v="CUST1382"/>
    <s v="PROD25"/>
    <s v="STORE14"/>
    <n v="2"/>
    <n v="855.4"/>
    <n v="0.08"/>
    <x v="2"/>
    <x v="959"/>
    <x v="156"/>
    <n v="20"/>
    <s v="Female"/>
    <s v="Novakstad"/>
    <x v="24"/>
    <s v="USA"/>
    <x v="0"/>
    <s v="Mcdonald Inc"/>
    <x v="2"/>
    <s v="Christopherland"/>
    <s v="Outlet"/>
    <s v="Women's Scarf Set"/>
    <x v="4"/>
    <s v="Accessories"/>
    <s v="Brown and Sons"/>
    <n v="174.02"/>
    <n v="268"/>
  </r>
  <r>
    <s v="SALE960"/>
    <x v="174"/>
    <s v="CUST1007"/>
    <s v="PROD90"/>
    <s v="STORE7"/>
    <n v="1"/>
    <n v="537.26"/>
    <n v="0.09"/>
    <x v="0"/>
    <x v="960"/>
    <x v="68"/>
    <n v="29"/>
    <s v="Female"/>
    <s v="West Pamelafurt"/>
    <x v="35"/>
    <s v="USA"/>
    <x v="3"/>
    <s v="Martinez-Mullins"/>
    <x v="2"/>
    <s v="Williamsfurt"/>
    <s v="Online"/>
    <s v="Gaming Mouse Pad XL"/>
    <x v="1"/>
    <s v="Accessories"/>
    <s v="Sharp, Taylor and Rodriguez"/>
    <n v="340.14"/>
    <n v="361"/>
  </r>
  <r>
    <s v="SALE961"/>
    <x v="17"/>
    <s v="CUST1384"/>
    <s v="PROD51"/>
    <s v="STORE10"/>
    <n v="3"/>
    <n v="918.26"/>
    <n v="0.17"/>
    <x v="2"/>
    <x v="961"/>
    <x v="302"/>
    <n v="52"/>
    <s v="Female"/>
    <s v="North Michael"/>
    <x v="9"/>
    <s v="USA"/>
    <x v="3"/>
    <s v="Hill, Wagner and Ballard"/>
    <x v="3"/>
    <s v="East Davidville"/>
    <s v="Online"/>
    <s v="HDMI Cable – 2m"/>
    <x v="1"/>
    <s v="Accessories"/>
    <s v="Bautista, Green and Hale"/>
    <n v="88.49"/>
    <n v="246"/>
  </r>
  <r>
    <s v="SALE962"/>
    <x v="469"/>
    <s v="CUST1095"/>
    <s v="PROD6"/>
    <s v="STORE9"/>
    <n v="4"/>
    <n v="579.70000000000005"/>
    <n v="0.18"/>
    <x v="1"/>
    <x v="962"/>
    <x v="50"/>
    <n v="62"/>
    <s v="Female"/>
    <s v="West Bobbyshire"/>
    <x v="14"/>
    <s v="USA"/>
    <x v="1"/>
    <s v="Moore, Padilla and Butler"/>
    <x v="2"/>
    <s v="East Johnstad"/>
    <s v="Flagship"/>
    <s v="Herbal Face Moisturizer"/>
    <x v="2"/>
    <s v="Skincare"/>
    <s v="Davidson PLC"/>
    <n v="312.8"/>
    <n v="350"/>
  </r>
  <r>
    <s v="SALE963"/>
    <x v="27"/>
    <s v="CUST1145"/>
    <s v="PROD43"/>
    <s v="STORE6"/>
    <n v="1"/>
    <n v="824.32"/>
    <n v="0.18"/>
    <x v="0"/>
    <x v="963"/>
    <x v="279"/>
    <n v="46"/>
    <s v="Male"/>
    <s v="Michaelfort"/>
    <x v="30"/>
    <s v="USA"/>
    <x v="1"/>
    <s v="Benson-Elliott"/>
    <x v="3"/>
    <s v="Port Josephberg"/>
    <s v="Online"/>
    <s v="USB External Hard Drive"/>
    <x v="1"/>
    <s v="Computer"/>
    <s v="Robinson Inc"/>
    <n v="253.33"/>
    <n v="266"/>
  </r>
  <r>
    <s v="SALE964"/>
    <x v="535"/>
    <s v="CUST1109"/>
    <s v="PROD46"/>
    <s v="STORE15"/>
    <n v="4"/>
    <n v="614.99"/>
    <n v="0.16"/>
    <x v="1"/>
    <x v="964"/>
    <x v="421"/>
    <n v="27"/>
    <s v="Male"/>
    <s v="Smithland"/>
    <x v="35"/>
    <s v="USA"/>
    <x v="2"/>
    <s v="Shelton PLC"/>
    <x v="0"/>
    <s v="East Jenniferstad"/>
    <s v="Flagship"/>
    <s v="Men's Winter Jacket"/>
    <x v="4"/>
    <s v="Outerwear"/>
    <s v="Kelly, Smith and Perez"/>
    <n v="167.34"/>
    <n v="296"/>
  </r>
  <r>
    <s v="SALE965"/>
    <x v="536"/>
    <s v="CUST1128"/>
    <s v="PROD62"/>
    <s v="STORE0"/>
    <n v="4"/>
    <n v="189.21"/>
    <n v="0.06"/>
    <x v="2"/>
    <x v="965"/>
    <x v="146"/>
    <n v="45"/>
    <s v="Male"/>
    <s v="East Ellen"/>
    <x v="13"/>
    <s v="USA"/>
    <x v="2"/>
    <s v="Rivera-Warner"/>
    <x v="3"/>
    <s v="Washingtonfurt"/>
    <s v="Flagship"/>
    <s v="Laptop Cooling Pad"/>
    <x v="1"/>
    <s v="Computer"/>
    <s v="Murray, Gould and Ware"/>
    <n v="86.42"/>
    <n v="222"/>
  </r>
  <r>
    <s v="SALE966"/>
    <x v="434"/>
    <s v="CUST1154"/>
    <s v="PROD62"/>
    <s v="STORE14"/>
    <n v="2"/>
    <n v="233.33"/>
    <n v="0.05"/>
    <x v="0"/>
    <x v="966"/>
    <x v="429"/>
    <n v="35"/>
    <s v="Female"/>
    <s v="Owensview"/>
    <x v="1"/>
    <s v="USA"/>
    <x v="0"/>
    <s v="Mcdonald Inc"/>
    <x v="2"/>
    <s v="Christopherland"/>
    <s v="Outlet"/>
    <s v="Laptop Cooling Pad"/>
    <x v="1"/>
    <s v="Computer"/>
    <s v="Murray, Gould and Ware"/>
    <n v="86.42"/>
    <n v="222"/>
  </r>
  <r>
    <s v="SALE967"/>
    <x v="454"/>
    <s v="CUST1248"/>
    <s v="PROD39"/>
    <s v="STORE18"/>
    <n v="3"/>
    <n v="529.89"/>
    <n v="0.21"/>
    <x v="0"/>
    <x v="967"/>
    <x v="200"/>
    <n v="19"/>
    <s v="Male"/>
    <s v="Lake Timothy"/>
    <x v="8"/>
    <s v="USA"/>
    <x v="0"/>
    <s v="Guerrero-Schmitt"/>
    <x v="3"/>
    <s v="East Stevechester"/>
    <s v="Flagship"/>
    <s v="Portable Power Bank"/>
    <x v="1"/>
    <s v="Mobile"/>
    <s v="Cummings and Sons"/>
    <n v="326.06"/>
    <n v="301"/>
  </r>
  <r>
    <s v="SALE968"/>
    <x v="79"/>
    <s v="CUST1489"/>
    <s v="PROD92"/>
    <s v="STORE1"/>
    <n v="2"/>
    <n v="954.1"/>
    <n v="0.17"/>
    <x v="1"/>
    <x v="968"/>
    <x v="153"/>
    <n v="42"/>
    <s v="Female"/>
    <s v="Lake Elizabethside"/>
    <x v="30"/>
    <s v="USA"/>
    <x v="2"/>
    <s v="Martinez, Adkins and Johnson"/>
    <x v="0"/>
    <s v="Danielmouth"/>
    <s v="Flagship"/>
    <s v="Microwave Oven"/>
    <x v="3"/>
    <s v="Appliances"/>
    <s v="Green, Powell and Palmer"/>
    <n v="447.43"/>
    <n v="191"/>
  </r>
  <r>
    <s v="SALE969"/>
    <x v="113"/>
    <s v="CUST1323"/>
    <s v="PROD65"/>
    <s v="STORE7"/>
    <n v="1"/>
    <n v="370.04"/>
    <n v="0.04"/>
    <x v="2"/>
    <x v="969"/>
    <x v="161"/>
    <n v="64"/>
    <s v="Female"/>
    <s v="Whiteport"/>
    <x v="29"/>
    <s v="USA"/>
    <x v="1"/>
    <s v="Martinez-Mullins"/>
    <x v="2"/>
    <s v="Williamsfurt"/>
    <s v="Online"/>
    <s v="Adjustable Dumbbells 20kg"/>
    <x v="0"/>
    <s v="Fitness"/>
    <s v="Montgomery, Benton and Miller"/>
    <n v="240.63"/>
    <n v="423"/>
  </r>
  <r>
    <s v="SALE970"/>
    <x v="4"/>
    <s v="CUST1061"/>
    <s v="PROD96"/>
    <s v="STORE19"/>
    <n v="4"/>
    <n v="492.71"/>
    <n v="0.08"/>
    <x v="0"/>
    <x v="970"/>
    <x v="251"/>
    <n v="23"/>
    <s v="Male"/>
    <s v="Jennifermouth"/>
    <x v="6"/>
    <s v="USA"/>
    <x v="2"/>
    <s v="Mann-Austin"/>
    <x v="3"/>
    <s v="Vasquezborough"/>
    <s v="Online"/>
    <s v="Women's Formal Blazer"/>
    <x v="4"/>
    <s v="Outerwear"/>
    <s v="Phillips and Sons"/>
    <n v="358.47"/>
    <n v="143"/>
  </r>
  <r>
    <s v="SALE971"/>
    <x v="89"/>
    <s v="CUST1280"/>
    <s v="PROD91"/>
    <s v="STORE13"/>
    <n v="4"/>
    <n v="853.26"/>
    <n v="0.24"/>
    <x v="2"/>
    <x v="971"/>
    <x v="430"/>
    <n v="48"/>
    <s v="Male"/>
    <s v="Morrisville"/>
    <x v="22"/>
    <s v="USA"/>
    <x v="3"/>
    <s v="Gardner, Humphrey and Contreras"/>
    <x v="3"/>
    <s v="Johnsonville"/>
    <s v="Flagship"/>
    <s v="Women's High Heels"/>
    <x v="4"/>
    <s v="Footwear"/>
    <s v="Smith-Charles"/>
    <n v="438.25"/>
    <n v="496"/>
  </r>
  <r>
    <s v="SALE972"/>
    <x v="459"/>
    <s v="CUST1406"/>
    <s v="PROD3"/>
    <s v="STORE16"/>
    <n v="1"/>
    <n v="402.47"/>
    <n v="0.19"/>
    <x v="1"/>
    <x v="972"/>
    <x v="81"/>
    <n v="23"/>
    <s v="Female"/>
    <s v="North Michaelfurt"/>
    <x v="18"/>
    <s v="USA"/>
    <x v="0"/>
    <s v="Frederick-Wright"/>
    <x v="1"/>
    <s v="New Jimmymouth"/>
    <s v="Flagship"/>
    <s v="Men's Running Jacket"/>
    <x v="4"/>
    <s v="Outerwear"/>
    <s v="Pineda Ltd"/>
    <n v="364.67"/>
    <n v="452"/>
  </r>
  <r>
    <s v="SALE973"/>
    <x v="331"/>
    <s v="CUST1402"/>
    <s v="PROD54"/>
    <s v="STORE18"/>
    <n v="2"/>
    <n v="528.29999999999995"/>
    <n v="0.24"/>
    <x v="0"/>
    <x v="973"/>
    <x v="361"/>
    <n v="31"/>
    <s v="Male"/>
    <s v="Brandonville"/>
    <x v="25"/>
    <s v="USA"/>
    <x v="3"/>
    <s v="Guerrero-Schmitt"/>
    <x v="3"/>
    <s v="East Stevechester"/>
    <s v="Flagship"/>
    <s v="Sports Stopwatch Pro"/>
    <x v="0"/>
    <s v="Accessories"/>
    <s v="Thompson-French"/>
    <n v="434.84"/>
    <n v="185"/>
  </r>
  <r>
    <s v="SALE974"/>
    <x v="228"/>
    <s v="CUST1444"/>
    <s v="PROD10"/>
    <s v="STORE6"/>
    <n v="4"/>
    <n v="599.85"/>
    <n v="0.25"/>
    <x v="0"/>
    <x v="974"/>
    <x v="431"/>
    <n v="19"/>
    <s v="Male"/>
    <s v="Jessicaland"/>
    <x v="0"/>
    <s v="USA"/>
    <x v="0"/>
    <s v="Benson-Elliott"/>
    <x v="3"/>
    <s v="Port Josephberg"/>
    <s v="Online"/>
    <s v="Ceramic Kitchen Bowl Set"/>
    <x v="3"/>
    <s v="Kitchen"/>
    <s v="Hamilton Group"/>
    <n v="298.86"/>
    <n v="308"/>
  </r>
  <r>
    <s v="SALE975"/>
    <x v="374"/>
    <s v="CUST1303"/>
    <s v="PROD16"/>
    <s v="STORE9"/>
    <n v="2"/>
    <n v="61.42"/>
    <n v="0.08"/>
    <x v="1"/>
    <x v="975"/>
    <x v="76"/>
    <n v="23"/>
    <s v="Female"/>
    <s v="East Johntown"/>
    <x v="37"/>
    <s v="USA"/>
    <x v="1"/>
    <s v="Moore, Padilla and Butler"/>
    <x v="2"/>
    <s v="East Johnstad"/>
    <s v="Flagship"/>
    <s v="Beard Grooming Kit"/>
    <x v="2"/>
    <s v="Grooming"/>
    <s v="Erickson-Green"/>
    <n v="337.42"/>
    <n v="256"/>
  </r>
  <r>
    <s v="SALE976"/>
    <x v="227"/>
    <s v="CUST1249"/>
    <s v="PROD19"/>
    <s v="STORE10"/>
    <n v="2"/>
    <n v="466.42"/>
    <n v="0.12"/>
    <x v="1"/>
    <x v="976"/>
    <x v="432"/>
    <n v="41"/>
    <s v="Female"/>
    <s v="Garciamouth"/>
    <x v="14"/>
    <s v="USA"/>
    <x v="0"/>
    <s v="Hill, Wagner and Ballard"/>
    <x v="3"/>
    <s v="East Davidville"/>
    <s v="Online"/>
    <s v="Knee Support Brace"/>
    <x v="0"/>
    <s v="Equipment"/>
    <s v="May-Reese"/>
    <n v="21.34"/>
    <n v="65"/>
  </r>
  <r>
    <s v="SALE977"/>
    <x v="446"/>
    <s v="CUST1099"/>
    <s v="PROD31"/>
    <s v="STORE5"/>
    <n v="4"/>
    <n v="540.69000000000005"/>
    <n v="0.09"/>
    <x v="2"/>
    <x v="977"/>
    <x v="178"/>
    <n v="35"/>
    <s v="Male"/>
    <s v="South Dustin"/>
    <x v="3"/>
    <s v="USA"/>
    <x v="2"/>
    <s v="Gray Ltd"/>
    <x v="0"/>
    <s v="New Michaelchester"/>
    <s v="Outlet"/>
    <s v="Basketball"/>
    <x v="0"/>
    <s v="Team Sports"/>
    <s v="Nolan-Snow"/>
    <n v="204.39"/>
    <n v="281"/>
  </r>
  <r>
    <s v="SALE978"/>
    <x v="537"/>
    <s v="CUST1298"/>
    <s v="PROD19"/>
    <s v="STORE13"/>
    <n v="3"/>
    <n v="677.46"/>
    <n v="0.05"/>
    <x v="0"/>
    <x v="978"/>
    <x v="82"/>
    <n v="64"/>
    <s v="Male"/>
    <s v="New Joshuatown"/>
    <x v="17"/>
    <s v="USA"/>
    <x v="1"/>
    <s v="Gardner, Humphrey and Contreras"/>
    <x v="3"/>
    <s v="Johnsonville"/>
    <s v="Flagship"/>
    <s v="Knee Support Brace"/>
    <x v="0"/>
    <s v="Equipment"/>
    <s v="May-Reese"/>
    <n v="21.34"/>
    <n v="65"/>
  </r>
  <r>
    <s v="SALE979"/>
    <x v="538"/>
    <s v="CUST1328"/>
    <s v="PROD21"/>
    <s v="STORE1"/>
    <n v="3"/>
    <n v="614.63"/>
    <n v="0.06"/>
    <x v="1"/>
    <x v="979"/>
    <x v="340"/>
    <n v="46"/>
    <s v="Male"/>
    <s v="Jessicaport"/>
    <x v="46"/>
    <s v="USA"/>
    <x v="1"/>
    <s v="Martinez, Adkins and Johnson"/>
    <x v="0"/>
    <s v="Danielmouth"/>
    <s v="Flagship"/>
    <s v="Multi-Purpose Storage Box"/>
    <x v="3"/>
    <s v="Storage"/>
    <s v="Gardner-Montes"/>
    <n v="123.46"/>
    <n v="76"/>
  </r>
  <r>
    <s v="SALE980"/>
    <x v="539"/>
    <s v="CUST1232"/>
    <s v="PROD66"/>
    <s v="STORE8"/>
    <n v="4"/>
    <n v="649.52"/>
    <n v="0.11"/>
    <x v="0"/>
    <x v="980"/>
    <x v="307"/>
    <n v="27"/>
    <s v="Female"/>
    <s v="Tammyton"/>
    <x v="19"/>
    <s v="USA"/>
    <x v="1"/>
    <s v="Bean, Jones and Park"/>
    <x v="1"/>
    <s v="Thompsonborough"/>
    <s v="Online"/>
    <s v="Women's Hair Dryer Brush"/>
    <x v="2"/>
    <s v="Haircare"/>
    <s v="Torres, Spencer and Potter"/>
    <n v="340.39"/>
    <n v="177"/>
  </r>
  <r>
    <s v="SALE981"/>
    <x v="540"/>
    <s v="CUST1445"/>
    <s v="PROD85"/>
    <s v="STORE8"/>
    <n v="2"/>
    <n v="943.93"/>
    <n v="0.22"/>
    <x v="1"/>
    <x v="981"/>
    <x v="310"/>
    <n v="41"/>
    <s v="Female"/>
    <s v="Mcfarlandmouth"/>
    <x v="45"/>
    <s v="USA"/>
    <x v="1"/>
    <s v="Bean, Jones and Park"/>
    <x v="1"/>
    <s v="Thompsonborough"/>
    <s v="Online"/>
    <s v="Women's Beanie Hat"/>
    <x v="4"/>
    <s v="Accessories"/>
    <s v="Richardson-Carrillo"/>
    <n v="119.57"/>
    <n v="210"/>
  </r>
  <r>
    <s v="SALE982"/>
    <x v="541"/>
    <s v="CUST1165"/>
    <s v="PROD31"/>
    <s v="STORE8"/>
    <n v="4"/>
    <n v="538.73"/>
    <n v="0.03"/>
    <x v="0"/>
    <x v="982"/>
    <x v="254"/>
    <n v="47"/>
    <s v="Female"/>
    <s v="Carolview"/>
    <x v="49"/>
    <s v="USA"/>
    <x v="1"/>
    <s v="Bean, Jones and Park"/>
    <x v="1"/>
    <s v="Thompsonborough"/>
    <s v="Online"/>
    <s v="Basketball"/>
    <x v="0"/>
    <s v="Team Sports"/>
    <s v="Nolan-Snow"/>
    <n v="204.39"/>
    <n v="281"/>
  </r>
  <r>
    <s v="SALE983"/>
    <x v="542"/>
    <s v="CUST1088"/>
    <s v="PROD66"/>
    <s v="STORE8"/>
    <n v="2"/>
    <n v="853.93"/>
    <n v="0.01"/>
    <x v="1"/>
    <x v="983"/>
    <x v="235"/>
    <n v="58"/>
    <s v="Male"/>
    <s v="Ashleystad"/>
    <x v="13"/>
    <s v="USA"/>
    <x v="2"/>
    <s v="Bean, Jones and Park"/>
    <x v="1"/>
    <s v="Thompsonborough"/>
    <s v="Online"/>
    <s v="Women's Hair Dryer Brush"/>
    <x v="2"/>
    <s v="Haircare"/>
    <s v="Torres, Spencer and Potter"/>
    <n v="340.39"/>
    <n v="177"/>
  </r>
  <r>
    <s v="SALE984"/>
    <x v="62"/>
    <s v="CUST1491"/>
    <s v="PROD29"/>
    <s v="STORE4"/>
    <n v="4"/>
    <n v="465.42"/>
    <n v="0.26"/>
    <x v="2"/>
    <x v="984"/>
    <x v="352"/>
    <n v="52"/>
    <s v="Female"/>
    <s v="Kellyberg"/>
    <x v="34"/>
    <s v="USA"/>
    <x v="0"/>
    <s v="Alexander Group"/>
    <x v="2"/>
    <s v="Port Sharon"/>
    <s v="Online"/>
    <s v="Fabric Sofa Throw Blanket"/>
    <x v="3"/>
    <s v="Decor"/>
    <s v="Hoffman Group"/>
    <n v="218.48"/>
    <n v="276"/>
  </r>
  <r>
    <s v="SALE985"/>
    <x v="543"/>
    <s v="CUST1055"/>
    <s v="PROD1"/>
    <s v="STORE11"/>
    <n v="4"/>
    <n v="880.26"/>
    <n v="0.11"/>
    <x v="2"/>
    <x v="985"/>
    <x v="364"/>
    <n v="56"/>
    <s v="Female"/>
    <s v="Edwardsfort"/>
    <x v="46"/>
    <s v="USA"/>
    <x v="3"/>
    <s v="Aguirre-Keller"/>
    <x v="2"/>
    <s v="Lake Michael"/>
    <s v="Online"/>
    <s v="Men's Graphic T-Shirt"/>
    <x v="4"/>
    <s v="Tops"/>
    <s v="Terry-Moore"/>
    <n v="342.56"/>
    <n v="181"/>
  </r>
  <r>
    <s v="SALE986"/>
    <x v="449"/>
    <s v="CUST1483"/>
    <s v="PROD51"/>
    <s v="STORE11"/>
    <n v="3"/>
    <n v="461.02"/>
    <n v="0.28999999999999998"/>
    <x v="1"/>
    <x v="986"/>
    <x v="0"/>
    <n v="48"/>
    <s v="Male"/>
    <s v="East Rodney"/>
    <x v="8"/>
    <s v="USA"/>
    <x v="0"/>
    <s v="Aguirre-Keller"/>
    <x v="2"/>
    <s v="Lake Michael"/>
    <s v="Online"/>
    <s v="HDMI Cable – 2m"/>
    <x v="1"/>
    <s v="Accessories"/>
    <s v="Bautista, Green and Hale"/>
    <n v="88.49"/>
    <n v="246"/>
  </r>
  <r>
    <s v="SALE987"/>
    <x v="372"/>
    <s v="CUST1026"/>
    <s v="PROD25"/>
    <s v="STORE13"/>
    <n v="1"/>
    <n v="531.99"/>
    <n v="0.17"/>
    <x v="1"/>
    <x v="987"/>
    <x v="337"/>
    <n v="18"/>
    <s v="Female"/>
    <s v="East Michellemouth"/>
    <x v="6"/>
    <s v="USA"/>
    <x v="0"/>
    <s v="Gardner, Humphrey and Contreras"/>
    <x v="3"/>
    <s v="Johnsonville"/>
    <s v="Flagship"/>
    <s v="Women's Scarf Set"/>
    <x v="4"/>
    <s v="Accessories"/>
    <s v="Brown and Sons"/>
    <n v="174.02"/>
    <n v="268"/>
  </r>
  <r>
    <s v="SALE988"/>
    <x v="40"/>
    <s v="CUST1004"/>
    <s v="PROD47"/>
    <s v="STORE17"/>
    <n v="2"/>
    <n v="274.08999999999997"/>
    <n v="0.13"/>
    <x v="1"/>
    <x v="988"/>
    <x v="433"/>
    <n v="64"/>
    <s v="Female"/>
    <s v="Nicholasshire"/>
    <x v="24"/>
    <s v="USA"/>
    <x v="2"/>
    <s v="Holloway Ltd"/>
    <x v="0"/>
    <s v="Bensonhaven"/>
    <s v="Flagship"/>
    <s v="Makeup Brush Set"/>
    <x v="2"/>
    <s v="Makeup"/>
    <s v="Cook Inc"/>
    <n v="241"/>
    <n v="431"/>
  </r>
  <r>
    <s v="SALE989"/>
    <x v="544"/>
    <s v="CUST1443"/>
    <s v="PROD88"/>
    <s v="STORE10"/>
    <n v="1"/>
    <n v="66.14"/>
    <n v="0.14000000000000001"/>
    <x v="2"/>
    <x v="989"/>
    <x v="13"/>
    <n v="51"/>
    <s v="Male"/>
    <s v="New Donnabury"/>
    <x v="11"/>
    <s v="USA"/>
    <x v="2"/>
    <s v="Hill, Wagner and Ballard"/>
    <x v="3"/>
    <s v="East Davidville"/>
    <s v="Online"/>
    <s v="Sports Wrist Sweatbands"/>
    <x v="0"/>
    <s v="Accessories"/>
    <s v="Olsen-Daniels"/>
    <n v="131.24"/>
    <n v="232"/>
  </r>
  <r>
    <s v="SALE990"/>
    <x v="13"/>
    <s v="CUST1077"/>
    <s v="PROD20"/>
    <s v="STORE9"/>
    <n v="3"/>
    <n v="955.82"/>
    <n v="0.16"/>
    <x v="2"/>
    <x v="990"/>
    <x v="258"/>
    <n v="29"/>
    <s v="Male"/>
    <s v="North Valeriemouth"/>
    <x v="1"/>
    <s v="USA"/>
    <x v="0"/>
    <s v="Moore, Padilla and Butler"/>
    <x v="2"/>
    <s v="East Johnstad"/>
    <s v="Flagship"/>
    <s v="Outdoor Sports Water Bottle"/>
    <x v="0"/>
    <s v="Accessories"/>
    <s v="Soto-Ellis"/>
    <n v="131.51"/>
    <n v="0"/>
  </r>
  <r>
    <s v="SALE991"/>
    <x v="542"/>
    <s v="CUST1319"/>
    <s v="PROD22"/>
    <s v="STORE12"/>
    <n v="1"/>
    <n v="904.92"/>
    <n v="0.13"/>
    <x v="0"/>
    <x v="991"/>
    <x v="132"/>
    <n v="54"/>
    <s v="Male"/>
    <s v="West Mathewside"/>
    <x v="25"/>
    <s v="USA"/>
    <x v="1"/>
    <s v="Thomas, Bridges and Harris"/>
    <x v="0"/>
    <s v="Sabrinatown"/>
    <s v="Online"/>
    <s v="Carbon Fiber Tennis Racket"/>
    <x v="0"/>
    <s v="Equipment"/>
    <s v="Flores, Pineda and Rodriguez"/>
    <n v="484.62"/>
    <n v="432"/>
  </r>
  <r>
    <s v="SALE992"/>
    <x v="509"/>
    <s v="CUST1000"/>
    <s v="PROD40"/>
    <s v="STORE7"/>
    <n v="3"/>
    <n v="490.02"/>
    <n v="0.26"/>
    <x v="0"/>
    <x v="992"/>
    <x v="265"/>
    <n v="55"/>
    <s v="Male"/>
    <s v="Donaldton"/>
    <x v="29"/>
    <s v="USA"/>
    <x v="1"/>
    <s v="Martinez-Mullins"/>
    <x v="2"/>
    <s v="Williamsfurt"/>
    <s v="Online"/>
    <s v="Noise-Canceling Headphones"/>
    <x v="1"/>
    <s v="Audio"/>
    <s v="Taylor-Hart"/>
    <n v="38.520000000000003"/>
    <n v="378"/>
  </r>
  <r>
    <s v="SALE993"/>
    <x v="481"/>
    <s v="CUST1363"/>
    <s v="PROD19"/>
    <s v="STORE6"/>
    <n v="2"/>
    <n v="957.54"/>
    <n v="0.1"/>
    <x v="2"/>
    <x v="993"/>
    <x v="400"/>
    <n v="23"/>
    <s v="Male"/>
    <s v="Murphytown"/>
    <x v="31"/>
    <s v="USA"/>
    <x v="3"/>
    <s v="Benson-Elliott"/>
    <x v="3"/>
    <s v="Port Josephberg"/>
    <s v="Online"/>
    <s v="Knee Support Brace"/>
    <x v="0"/>
    <s v="Equipment"/>
    <s v="May-Reese"/>
    <n v="21.34"/>
    <n v="65"/>
  </r>
  <r>
    <s v="SALE994"/>
    <x v="545"/>
    <s v="CUST1329"/>
    <s v="PROD99"/>
    <s v="STORE13"/>
    <n v="2"/>
    <n v="314.39999999999998"/>
    <n v="7.0000000000000007E-2"/>
    <x v="1"/>
    <x v="994"/>
    <x v="112"/>
    <n v="62"/>
    <s v="Female"/>
    <s v="Tiffanyshire"/>
    <x v="46"/>
    <s v="USA"/>
    <x v="3"/>
    <s v="Gardner, Humphrey and Contreras"/>
    <x v="3"/>
    <s v="Johnsonville"/>
    <s v="Flagship"/>
    <s v="Stainless Steel Cookware Set"/>
    <x v="3"/>
    <s v="Kitchen"/>
    <s v="Campbell Ltd"/>
    <n v="201.41"/>
    <n v="146"/>
  </r>
  <r>
    <s v="SALE995"/>
    <x v="297"/>
    <s v="CUST1394"/>
    <s v="PROD24"/>
    <s v="STORE6"/>
    <n v="3"/>
    <n v="480.11"/>
    <n v="0.11"/>
    <x v="1"/>
    <x v="995"/>
    <x v="133"/>
    <n v="43"/>
    <s v="Female"/>
    <s v="Cannonberg"/>
    <x v="40"/>
    <s v="USA"/>
    <x v="3"/>
    <s v="Benson-Elliott"/>
    <x v="3"/>
    <s v="Port Josephberg"/>
    <s v="Online"/>
    <s v="Foldable Camping Chair"/>
    <x v="0"/>
    <s v="Outdoor"/>
    <s v="Cook Ltd"/>
    <n v="166.06"/>
    <n v="340"/>
  </r>
  <r>
    <s v="SALE996"/>
    <x v="140"/>
    <s v="CUST1388"/>
    <s v="PROD48"/>
    <s v="STORE6"/>
    <n v="4"/>
    <n v="826.55"/>
    <n v="0.28000000000000003"/>
    <x v="0"/>
    <x v="996"/>
    <x v="325"/>
    <n v="53"/>
    <s v="Male"/>
    <s v="Stevensshire"/>
    <x v="6"/>
    <s v="USA"/>
    <x v="1"/>
    <s v="Benson-Elliott"/>
    <x v="3"/>
    <s v="Port Josephberg"/>
    <s v="Online"/>
    <s v="Car Dashboard Phone Holder"/>
    <x v="1"/>
    <s v="Accessories"/>
    <s v="Byrd, Stewart and Valdez"/>
    <n v="177.98"/>
    <n v="103"/>
  </r>
  <r>
    <s v="SALE997"/>
    <x v="546"/>
    <s v="CUST1190"/>
    <s v="PROD27"/>
    <s v="STORE3"/>
    <n v="3"/>
    <n v="530.16999999999996"/>
    <n v="0.18"/>
    <x v="1"/>
    <x v="997"/>
    <x v="408"/>
    <n v="21"/>
    <s v="Male"/>
    <s v="Amandaside"/>
    <x v="14"/>
    <s v="USA"/>
    <x v="3"/>
    <s v="Johnson-Wright"/>
    <x v="0"/>
    <s v="Hoodberg"/>
    <s v="Outlet"/>
    <s v="Decorative Floor Vase"/>
    <x v="3"/>
    <s v="Decor"/>
    <s v="Khan, Jones and Paul"/>
    <n v="81.75"/>
    <n v="378"/>
  </r>
  <r>
    <s v="SALE998"/>
    <x v="135"/>
    <s v="CUST1407"/>
    <s v="PROD34"/>
    <s v="STORE17"/>
    <n v="3"/>
    <n v="336.17"/>
    <n v="0.04"/>
    <x v="2"/>
    <x v="998"/>
    <x v="414"/>
    <n v="33"/>
    <s v="Male"/>
    <s v="Ashleymouth"/>
    <x v="33"/>
    <s v="USA"/>
    <x v="0"/>
    <s v="Holloway Ltd"/>
    <x v="0"/>
    <s v="Bensonhaven"/>
    <s v="Flagship"/>
    <s v="Gaming Mechanical Keyboard"/>
    <x v="1"/>
    <s v="Computer"/>
    <s v="Lucero LLC"/>
    <n v="419.28"/>
    <n v="86"/>
  </r>
  <r>
    <s v="SALE999"/>
    <x v="288"/>
    <s v="CUST1421"/>
    <s v="PROD81"/>
    <s v="STORE8"/>
    <n v="4"/>
    <n v="22.51"/>
    <n v="0.27"/>
    <x v="1"/>
    <x v="999"/>
    <x v="434"/>
    <n v="45"/>
    <s v="Female"/>
    <s v="East Amy"/>
    <x v="7"/>
    <s v="USA"/>
    <x v="1"/>
    <s v="Bean, Jones and Park"/>
    <x v="1"/>
    <s v="Thompsonborough"/>
    <s v="Online"/>
    <s v="Badminton Racket Set"/>
    <x v="0"/>
    <s v="Equipment"/>
    <s v="Robinson-Brown"/>
    <n v="285.54000000000002"/>
    <n v="358"/>
  </r>
  <r>
    <s v="SALE1000"/>
    <x v="441"/>
    <s v="CUST1190"/>
    <s v="PROD59"/>
    <s v="STORE2"/>
    <n v="2"/>
    <n v="909.51"/>
    <n v="0.27"/>
    <x v="0"/>
    <x v="1000"/>
    <x v="408"/>
    <n v="21"/>
    <s v="Male"/>
    <s v="Amandaside"/>
    <x v="14"/>
    <s v="USA"/>
    <x v="3"/>
    <s v="Black-Horn"/>
    <x v="2"/>
    <s v="North Nancyview"/>
    <s v="Outlet"/>
    <s v="Men's Hair Styling Gel"/>
    <x v="2"/>
    <s v="Haircare"/>
    <s v="Cline-Mccarthy"/>
    <n v="17.309999999999999"/>
    <n v="399"/>
  </r>
  <r>
    <s v="SALE1001"/>
    <x v="547"/>
    <s v="CUST1052"/>
    <s v="PROD69"/>
    <s v="STORE14"/>
    <n v="4"/>
    <n v="593.84"/>
    <n v="0.24"/>
    <x v="1"/>
    <x v="1001"/>
    <x v="404"/>
    <n v="55"/>
    <s v="Male"/>
    <s v="South Timtown"/>
    <x v="46"/>
    <s v="USA"/>
    <x v="3"/>
    <s v="Mcdonald Inc"/>
    <x v="2"/>
    <s v="Christopherland"/>
    <s v="Outlet"/>
    <s v="Men's Sports Shorts"/>
    <x v="4"/>
    <s v="Bottoms"/>
    <s v="Fitzpatrick Ltd"/>
    <n v="218.22"/>
    <n v="224"/>
  </r>
  <r>
    <s v="SALE1002"/>
    <x v="548"/>
    <s v="CUST1109"/>
    <s v="PROD73"/>
    <s v="STORE10"/>
    <n v="3"/>
    <n v="909.11"/>
    <n v="0.23"/>
    <x v="2"/>
    <x v="1002"/>
    <x v="421"/>
    <n v="27"/>
    <s v="Male"/>
    <s v="Smithland"/>
    <x v="35"/>
    <s v="USA"/>
    <x v="2"/>
    <s v="Hill, Wagner and Ballard"/>
    <x v="3"/>
    <s v="East Davidville"/>
    <s v="Online"/>
    <s v="Shin Guards – Adult"/>
    <x v="0"/>
    <s v="Team Sports"/>
    <s v="French Ltd"/>
    <n v="107.06"/>
    <n v="359"/>
  </r>
  <r>
    <s v="SALE1003"/>
    <x v="549"/>
    <s v="CUST1399"/>
    <s v="PROD24"/>
    <s v="STORE1"/>
    <n v="4"/>
    <n v="996.85"/>
    <n v="0.24"/>
    <x v="1"/>
    <x v="1003"/>
    <x v="121"/>
    <n v="27"/>
    <s v="Male"/>
    <s v="New Edward"/>
    <x v="17"/>
    <s v="USA"/>
    <x v="3"/>
    <s v="Martinez, Adkins and Johnson"/>
    <x v="0"/>
    <s v="Danielmouth"/>
    <s v="Flagship"/>
    <s v="Foldable Camping Chair"/>
    <x v="0"/>
    <s v="Outdoor"/>
    <s v="Cook Ltd"/>
    <n v="166.06"/>
    <n v="340"/>
  </r>
  <r>
    <s v="SALE1004"/>
    <x v="550"/>
    <s v="CUST1300"/>
    <s v="PROD0"/>
    <s v="STORE17"/>
    <n v="1"/>
    <n v="522.69000000000005"/>
    <n v="0.06"/>
    <x v="2"/>
    <x v="1004"/>
    <x v="299"/>
    <n v="29"/>
    <s v="Male"/>
    <s v="Lake Melissashire"/>
    <x v="47"/>
    <s v="USA"/>
    <x v="2"/>
    <s v="Holloway Ltd"/>
    <x v="0"/>
    <s v="Bensonhaven"/>
    <s v="Flagship"/>
    <s v="Brother Laser Printer"/>
    <x v="1"/>
    <s v="Computer"/>
    <s v="Hunt Inc"/>
    <n v="112.42"/>
    <n v="416"/>
  </r>
  <r>
    <s v="SALE1005"/>
    <x v="111"/>
    <s v="CUST1194"/>
    <s v="PROD54"/>
    <s v="STORE3"/>
    <n v="3"/>
    <n v="261.05"/>
    <n v="0.12"/>
    <x v="1"/>
    <x v="1005"/>
    <x v="435"/>
    <n v="46"/>
    <s v="Male"/>
    <s v="Sarahmouth"/>
    <x v="2"/>
    <s v="USA"/>
    <x v="0"/>
    <s v="Johnson-Wright"/>
    <x v="0"/>
    <s v="Hoodberg"/>
    <s v="Outlet"/>
    <s v="Sports Stopwatch Pro"/>
    <x v="0"/>
    <s v="Accessories"/>
    <s v="Thompson-French"/>
    <n v="434.84"/>
    <n v="185"/>
  </r>
  <r>
    <s v="SALE1006"/>
    <x v="147"/>
    <s v="CUST1087"/>
    <s v="PROD23"/>
    <s v="STORE17"/>
    <n v="3"/>
    <n v="644.73"/>
    <n v="0.01"/>
    <x v="2"/>
    <x v="1006"/>
    <x v="97"/>
    <n v="58"/>
    <s v="Female"/>
    <s v="East Jenna"/>
    <x v="42"/>
    <s v="USA"/>
    <x v="3"/>
    <s v="Holloway Ltd"/>
    <x v="0"/>
    <s v="Bensonhaven"/>
    <s v="Flagship"/>
    <s v="Men's Formal Shirt"/>
    <x v="4"/>
    <s v="Tops"/>
    <s v="Moon, Mora and Santos"/>
    <n v="283"/>
    <n v="360"/>
  </r>
  <r>
    <s v="SALE1007"/>
    <x v="30"/>
    <s v="CUST1198"/>
    <s v="PROD75"/>
    <s v="STORE2"/>
    <n v="2"/>
    <n v="541.52"/>
    <n v="0.26"/>
    <x v="1"/>
    <x v="1007"/>
    <x v="226"/>
    <n v="54"/>
    <s v="Male"/>
    <s v="Frostmouth"/>
    <x v="1"/>
    <s v="USA"/>
    <x v="3"/>
    <s v="Black-Horn"/>
    <x v="2"/>
    <s v="North Nancyview"/>
    <s v="Outlet"/>
    <s v="Women's Ankle Boots"/>
    <x v="4"/>
    <s v="Footwear"/>
    <s v="Poole PLC"/>
    <n v="158.13999999999999"/>
    <n v="82"/>
  </r>
  <r>
    <s v="SALE1008"/>
    <x v="3"/>
    <s v="CUST1426"/>
    <s v="PROD63"/>
    <s v="STORE10"/>
    <n v="1"/>
    <n v="395.18"/>
    <n v="0.09"/>
    <x v="1"/>
    <x v="1008"/>
    <x v="436"/>
    <n v="28"/>
    <s v="Male"/>
    <s v="Aguilarland"/>
    <x v="29"/>
    <s v="USA"/>
    <x v="1"/>
    <s v="Hill, Wagner and Ballard"/>
    <x v="3"/>
    <s v="East Davidville"/>
    <s v="Online"/>
    <s v="Organic Sunscreen Lotion"/>
    <x v="2"/>
    <s v="Skincare"/>
    <s v="Anderson-Riley"/>
    <n v="266.86"/>
    <n v="458"/>
  </r>
  <r>
    <s v="SALE1009"/>
    <x v="459"/>
    <s v="CUST1100"/>
    <s v="PROD8"/>
    <s v="STORE8"/>
    <n v="4"/>
    <n v="56.37"/>
    <n v="0.17"/>
    <x v="0"/>
    <x v="1009"/>
    <x v="321"/>
    <n v="53"/>
    <s v="Female"/>
    <s v="North Codyport"/>
    <x v="11"/>
    <s v="USA"/>
    <x v="1"/>
    <s v="Bean, Jones and Park"/>
    <x v="1"/>
    <s v="Thompsonborough"/>
    <s v="Online"/>
    <s v="Wireless Bluetooth Earbuds"/>
    <x v="1"/>
    <s v="Audio"/>
    <s v="Perez-Johnston"/>
    <n v="439.07"/>
    <n v="142"/>
  </r>
  <r>
    <s v="SALE1010"/>
    <x v="24"/>
    <s v="CUST1209"/>
    <s v="PROD79"/>
    <s v="STORE9"/>
    <n v="4"/>
    <n v="202.59"/>
    <n v="0.06"/>
    <x v="2"/>
    <x v="1010"/>
    <x v="203"/>
    <n v="50"/>
    <s v="Female"/>
    <s v="Lake Josephport"/>
    <x v="17"/>
    <s v="USA"/>
    <x v="1"/>
    <s v="Moore, Padilla and Butler"/>
    <x v="2"/>
    <s v="East Johnstad"/>
    <s v="Flagship"/>
    <s v="Decorative Lamp Shade"/>
    <x v="3"/>
    <s v="Lighting"/>
    <s v="Ramirez-Hanson"/>
    <n v="228.53"/>
    <n v="469"/>
  </r>
  <r>
    <s v="SALE1011"/>
    <x v="145"/>
    <s v="CUST1004"/>
    <s v="PROD81"/>
    <s v="STORE5"/>
    <n v="2"/>
    <n v="358.36"/>
    <n v="0.05"/>
    <x v="1"/>
    <x v="1011"/>
    <x v="433"/>
    <n v="64"/>
    <s v="Female"/>
    <s v="Nicholasshire"/>
    <x v="24"/>
    <s v="USA"/>
    <x v="2"/>
    <s v="Gray Ltd"/>
    <x v="0"/>
    <s v="New Michaelchester"/>
    <s v="Outlet"/>
    <s v="Badminton Racket Set"/>
    <x v="0"/>
    <s v="Equipment"/>
    <s v="Robinson-Brown"/>
    <n v="285.54000000000002"/>
    <n v="358"/>
  </r>
  <r>
    <s v="SALE1012"/>
    <x v="300"/>
    <s v="CUST1072"/>
    <s v="PROD37"/>
    <s v="STORE18"/>
    <n v="4"/>
    <n v="85.62"/>
    <n v="0.28000000000000003"/>
    <x v="2"/>
    <x v="1012"/>
    <x v="39"/>
    <n v="39"/>
    <s v="Female"/>
    <s v="Olsonhaven"/>
    <x v="9"/>
    <s v="USA"/>
    <x v="0"/>
    <s v="Guerrero-Schmitt"/>
    <x v="3"/>
    <s v="East Stevechester"/>
    <s v="Flagship"/>
    <s v="Men's Casual Sneakers"/>
    <x v="4"/>
    <s v="Footwear"/>
    <s v="Hogan-Lee"/>
    <n v="353.47"/>
    <n v="214"/>
  </r>
  <r>
    <s v="SALE1013"/>
    <x v="170"/>
    <s v="CUST1185"/>
    <s v="PROD7"/>
    <s v="STORE17"/>
    <n v="4"/>
    <n v="929.26"/>
    <n v="0.23"/>
    <x v="1"/>
    <x v="1013"/>
    <x v="168"/>
    <n v="54"/>
    <s v="Female"/>
    <s v="North Kellyberg"/>
    <x v="19"/>
    <s v="USA"/>
    <x v="1"/>
    <s v="Holloway Ltd"/>
    <x v="0"/>
    <s v="Bensonhaven"/>
    <s v="Flagship"/>
    <s v="LED Table Lamp"/>
    <x v="3"/>
    <s v="Lighting"/>
    <s v="Harrell LLC"/>
    <n v="218.86"/>
    <n v="170"/>
  </r>
  <r>
    <s v="SALE1014"/>
    <x v="551"/>
    <s v="CUST1309"/>
    <s v="PROD60"/>
    <s v="STORE13"/>
    <n v="2"/>
    <n v="92.64"/>
    <n v="0.14000000000000001"/>
    <x v="2"/>
    <x v="1014"/>
    <x v="428"/>
    <n v="41"/>
    <s v="Female"/>
    <s v="Randychester"/>
    <x v="24"/>
    <s v="USA"/>
    <x v="3"/>
    <s v="Gardner, Humphrey and Contreras"/>
    <x v="3"/>
    <s v="Johnsonville"/>
    <s v="Flagship"/>
    <s v="Luxury Perfume Spray"/>
    <x v="2"/>
    <s v="Fragrance"/>
    <s v="Gibson, Green and Lopez"/>
    <n v="482.75"/>
    <n v="444"/>
  </r>
  <r>
    <s v="SALE1015"/>
    <x v="176"/>
    <s v="CUST1248"/>
    <s v="PROD62"/>
    <s v="STORE4"/>
    <n v="4"/>
    <n v="139.05000000000001"/>
    <n v="0.28999999999999998"/>
    <x v="2"/>
    <x v="1015"/>
    <x v="200"/>
    <n v="19"/>
    <s v="Male"/>
    <s v="Lake Timothy"/>
    <x v="8"/>
    <s v="USA"/>
    <x v="0"/>
    <s v="Alexander Group"/>
    <x v="2"/>
    <s v="Port Sharon"/>
    <s v="Online"/>
    <s v="Laptop Cooling Pad"/>
    <x v="1"/>
    <s v="Computer"/>
    <s v="Murray, Gould and Ware"/>
    <n v="86.42"/>
    <n v="222"/>
  </r>
  <r>
    <s v="SALE1016"/>
    <x v="552"/>
    <s v="CUST1140"/>
    <s v="PROD53"/>
    <s v="STORE4"/>
    <n v="3"/>
    <n v="155.87"/>
    <n v="0.03"/>
    <x v="2"/>
    <x v="1016"/>
    <x v="427"/>
    <n v="63"/>
    <s v="Female"/>
    <s v="South Brooke"/>
    <x v="2"/>
    <s v="USA"/>
    <x v="0"/>
    <s v="Alexander Group"/>
    <x v="2"/>
    <s v="Port Sharon"/>
    <s v="Online"/>
    <s v="Men's Track Pants"/>
    <x v="4"/>
    <s v="Bottoms"/>
    <s v="Hamilton, Woods and Walker"/>
    <n v="386.56"/>
    <n v="125"/>
  </r>
  <r>
    <s v="SALE1017"/>
    <x v="315"/>
    <s v="CUST1442"/>
    <s v="PROD34"/>
    <s v="STORE16"/>
    <n v="4"/>
    <n v="115.42"/>
    <n v="0.03"/>
    <x v="2"/>
    <x v="1017"/>
    <x v="172"/>
    <n v="42"/>
    <s v="Female"/>
    <s v="North Maryfort"/>
    <x v="47"/>
    <s v="USA"/>
    <x v="3"/>
    <s v="Frederick-Wright"/>
    <x v="1"/>
    <s v="New Jimmymouth"/>
    <s v="Flagship"/>
    <s v="Gaming Mechanical Keyboard"/>
    <x v="1"/>
    <s v="Computer"/>
    <s v="Lucero LLC"/>
    <n v="419.28"/>
    <n v="86"/>
  </r>
  <r>
    <s v="SALE1018"/>
    <x v="260"/>
    <s v="CUST1122"/>
    <s v="PROD52"/>
    <s v="STORE6"/>
    <n v="3"/>
    <n v="593.62"/>
    <n v="0.08"/>
    <x v="0"/>
    <x v="1018"/>
    <x v="395"/>
    <n v="50"/>
    <s v="Male"/>
    <s v="Kathrynport"/>
    <x v="29"/>
    <s v="USA"/>
    <x v="1"/>
    <s v="Benson-Elliott"/>
    <x v="3"/>
    <s v="Port Josephberg"/>
    <s v="Online"/>
    <s v="Rugby Ball"/>
    <x v="0"/>
    <s v="Team Sports"/>
    <s v="Harris Inc"/>
    <n v="212.26"/>
    <n v="82"/>
  </r>
  <r>
    <s v="SALE1019"/>
    <x v="295"/>
    <s v="CUST1353"/>
    <s v="PROD45"/>
    <s v="STORE4"/>
    <n v="2"/>
    <n v="825.04"/>
    <n v="0.2"/>
    <x v="0"/>
    <x v="1019"/>
    <x v="354"/>
    <n v="56"/>
    <s v="Female"/>
    <s v="Westbury"/>
    <x v="47"/>
    <s v="USA"/>
    <x v="1"/>
    <s v="Alexander Group"/>
    <x v="2"/>
    <s v="Port Sharon"/>
    <s v="Online"/>
    <s v="High-Grip Football"/>
    <x v="0"/>
    <s v="Team Sports"/>
    <s v="Bridges, Banks and Cummings"/>
    <n v="318.91000000000003"/>
    <n v="114"/>
  </r>
  <r>
    <s v="SALE1020"/>
    <x v="302"/>
    <s v="CUST1464"/>
    <s v="PROD25"/>
    <s v="STORE13"/>
    <n v="1"/>
    <n v="963.76"/>
    <n v="0.14000000000000001"/>
    <x v="1"/>
    <x v="1020"/>
    <x v="9"/>
    <n v="45"/>
    <s v="Female"/>
    <s v="Grayland"/>
    <x v="7"/>
    <s v="USA"/>
    <x v="1"/>
    <s v="Gardner, Humphrey and Contreras"/>
    <x v="3"/>
    <s v="Johnsonville"/>
    <s v="Flagship"/>
    <s v="Women's Scarf Set"/>
    <x v="4"/>
    <s v="Accessories"/>
    <s v="Brown and Sons"/>
    <n v="174.02"/>
    <n v="268"/>
  </r>
  <r>
    <s v="SALE1021"/>
    <x v="529"/>
    <s v="CUST1292"/>
    <s v="PROD55"/>
    <s v="STORE6"/>
    <n v="1"/>
    <n v="238.24"/>
    <n v="0.12"/>
    <x v="1"/>
    <x v="1021"/>
    <x v="402"/>
    <n v="30"/>
    <s v="Male"/>
    <s v="Danielland"/>
    <x v="46"/>
    <s v="USA"/>
    <x v="2"/>
    <s v="Benson-Elliott"/>
    <x v="3"/>
    <s v="Port Josephberg"/>
    <s v="Online"/>
    <s v="Ceramic Plant Pot"/>
    <x v="3"/>
    <s v="Decor"/>
    <s v="Hatfield, Baird and Torres"/>
    <n v="81.75"/>
    <n v="0"/>
  </r>
  <r>
    <s v="SALE1022"/>
    <x v="350"/>
    <s v="CUST1457"/>
    <s v="PROD82"/>
    <s v="STORE16"/>
    <n v="1"/>
    <n v="756.63"/>
    <n v="0.04"/>
    <x v="1"/>
    <x v="1022"/>
    <x v="412"/>
    <n v="59"/>
    <s v="Male"/>
    <s v="Hubbardborough"/>
    <x v="27"/>
    <s v="USA"/>
    <x v="1"/>
    <s v="Frederick-Wright"/>
    <x v="1"/>
    <s v="New Jimmymouth"/>
    <s v="Flagship"/>
    <s v="Fitness Resistance Bands"/>
    <x v="0"/>
    <s v="Fitness"/>
    <s v="Reese-Watson"/>
    <n v="152.91999999999999"/>
    <n v="281"/>
  </r>
  <r>
    <s v="SALE1023"/>
    <x v="553"/>
    <s v="CUST1019"/>
    <s v="PROD93"/>
    <s v="STORE7"/>
    <n v="3"/>
    <n v="159.76"/>
    <n v="0.22"/>
    <x v="0"/>
    <x v="1023"/>
    <x v="67"/>
    <n v="46"/>
    <s v="Female"/>
    <s v="Gonzalezfort"/>
    <x v="19"/>
    <s v="USA"/>
    <x v="1"/>
    <s v="Martinez-Mullins"/>
    <x v="2"/>
    <s v="Williamsfurt"/>
    <s v="Online"/>
    <s v="USB-C Laptop Charger"/>
    <x v="1"/>
    <s v="Computer"/>
    <s v="Martin LLC"/>
    <n v="377.52"/>
    <n v="485"/>
  </r>
  <r>
    <s v="SALE1024"/>
    <x v="166"/>
    <s v="CUST1368"/>
    <s v="PROD95"/>
    <s v="STORE8"/>
    <n v="1"/>
    <n v="329.94"/>
    <n v="0.14000000000000001"/>
    <x v="2"/>
    <x v="1024"/>
    <x v="23"/>
    <n v="34"/>
    <s v="Female"/>
    <s v="West Mathew"/>
    <x v="14"/>
    <s v="USA"/>
    <x v="1"/>
    <s v="Bean, Jones and Park"/>
    <x v="1"/>
    <s v="Thompsonborough"/>
    <s v="Online"/>
    <s v="Sports Stopwatch Basic"/>
    <x v="0"/>
    <s v="Accessories"/>
    <s v="Wilson Group"/>
    <n v="60.65"/>
    <n v="75"/>
  </r>
  <r>
    <s v="SALE1025"/>
    <x v="554"/>
    <s v="CUST1060"/>
    <s v="PROD17"/>
    <s v="STORE8"/>
    <n v="1"/>
    <n v="234.06"/>
    <n v="0.11"/>
    <x v="1"/>
    <x v="1025"/>
    <x v="424"/>
    <n v="22"/>
    <s v="Female"/>
    <s v="Schmidtchester"/>
    <x v="41"/>
    <s v="USA"/>
    <x v="2"/>
    <s v="Bean, Jones and Park"/>
    <x v="1"/>
    <s v="Thompsonborough"/>
    <s v="Online"/>
    <s v="Soccer Training Cone Set"/>
    <x v="0"/>
    <s v="Accessories"/>
    <s v="Ford, Murphy and Wilson"/>
    <n v="144.53"/>
    <n v="367"/>
  </r>
  <r>
    <s v="SALE1026"/>
    <x v="443"/>
    <s v="CUST1317"/>
    <s v="PROD81"/>
    <s v="STORE0"/>
    <n v="2"/>
    <n v="773.75"/>
    <n v="0.16"/>
    <x v="1"/>
    <x v="1026"/>
    <x v="350"/>
    <n v="64"/>
    <s v="Female"/>
    <s v="Richardsport"/>
    <x v="21"/>
    <s v="USA"/>
    <x v="0"/>
    <s v="Rivera-Warner"/>
    <x v="3"/>
    <s v="Washingtonfurt"/>
    <s v="Flagship"/>
    <s v="Badminton Racket Set"/>
    <x v="0"/>
    <s v="Equipment"/>
    <s v="Robinson-Brown"/>
    <n v="285.54000000000002"/>
    <n v="358"/>
  </r>
  <r>
    <s v="SALE1027"/>
    <x v="555"/>
    <s v="CUST1436"/>
    <s v="PROD52"/>
    <s v="STORE18"/>
    <n v="1"/>
    <n v="73.88"/>
    <n v="0.04"/>
    <x v="0"/>
    <x v="1027"/>
    <x v="437"/>
    <n v="61"/>
    <s v="Male"/>
    <s v="South Michellebury"/>
    <x v="34"/>
    <s v="USA"/>
    <x v="0"/>
    <s v="Guerrero-Schmitt"/>
    <x v="3"/>
    <s v="East Stevechester"/>
    <s v="Flagship"/>
    <s v="Rugby Ball"/>
    <x v="0"/>
    <s v="Team Sports"/>
    <s v="Harris Inc"/>
    <n v="212.26"/>
    <n v="82"/>
  </r>
  <r>
    <s v="SALE1028"/>
    <x v="556"/>
    <s v="CUST1005"/>
    <s v="PROD86"/>
    <s v="STORE18"/>
    <n v="1"/>
    <n v="859.3"/>
    <n v="0.16"/>
    <x v="1"/>
    <x v="1028"/>
    <x v="397"/>
    <n v="24"/>
    <s v="Male"/>
    <s v="East Amandamouth"/>
    <x v="47"/>
    <s v="USA"/>
    <x v="3"/>
    <s v="Guerrero-Schmitt"/>
    <x v="3"/>
    <s v="East Stevechester"/>
    <s v="Flagship"/>
    <s v="Kitchen Cutting Board"/>
    <x v="3"/>
    <s v="Kitchen"/>
    <s v="Taylor, Dodson and Johnston"/>
    <n v="176.07"/>
    <n v="82"/>
  </r>
  <r>
    <s v="SALE1029"/>
    <x v="290"/>
    <s v="CUST1129"/>
    <s v="PROD81"/>
    <s v="STORE6"/>
    <n v="4"/>
    <n v="762.43"/>
    <n v="0.05"/>
    <x v="0"/>
    <x v="1029"/>
    <x v="296"/>
    <n v="43"/>
    <s v="Female"/>
    <s v="Matthewbury"/>
    <x v="34"/>
    <s v="USA"/>
    <x v="2"/>
    <s v="Benson-Elliott"/>
    <x v="3"/>
    <s v="Port Josephberg"/>
    <s v="Online"/>
    <s v="Badminton Racket Set"/>
    <x v="0"/>
    <s v="Equipment"/>
    <s v="Robinson-Brown"/>
    <n v="285.54000000000002"/>
    <n v="358"/>
  </r>
  <r>
    <s v="SALE1030"/>
    <x v="557"/>
    <s v="CUST1124"/>
    <s v="PROD73"/>
    <s v="STORE0"/>
    <n v="1"/>
    <n v="328.51"/>
    <n v="0.2"/>
    <x v="2"/>
    <x v="1030"/>
    <x v="375"/>
    <n v="26"/>
    <s v="Male"/>
    <s v="Wongberg"/>
    <x v="49"/>
    <s v="USA"/>
    <x v="3"/>
    <s v="Rivera-Warner"/>
    <x v="3"/>
    <s v="Washingtonfurt"/>
    <s v="Flagship"/>
    <s v="Shin Guards – Adult"/>
    <x v="0"/>
    <s v="Team Sports"/>
    <s v="French Ltd"/>
    <n v="107.06"/>
    <n v="359"/>
  </r>
  <r>
    <s v="SALE1031"/>
    <x v="558"/>
    <s v="CUST1274"/>
    <s v="PROD44"/>
    <s v="STORE4"/>
    <n v="1"/>
    <n v="34.51"/>
    <n v="0.04"/>
    <x v="2"/>
    <x v="1031"/>
    <x v="385"/>
    <n v="38"/>
    <s v="Male"/>
    <s v="Edwardborough"/>
    <x v="1"/>
    <s v="USA"/>
    <x v="2"/>
    <s v="Alexander Group"/>
    <x v="2"/>
    <s v="Port Sharon"/>
    <s v="Online"/>
    <s v="Adjustable Jump Rope"/>
    <x v="0"/>
    <s v="Fitness"/>
    <s v="Cox Inc"/>
    <n v="167.12"/>
    <n v="316"/>
  </r>
  <r>
    <s v="SALE1032"/>
    <x v="400"/>
    <s v="CUST1105"/>
    <s v="PROD19"/>
    <s v="STORE11"/>
    <n v="3"/>
    <n v="663.73"/>
    <n v="0.06"/>
    <x v="2"/>
    <x v="1032"/>
    <x v="101"/>
    <n v="50"/>
    <s v="Female"/>
    <s v="Port Victoria"/>
    <x v="26"/>
    <s v="USA"/>
    <x v="0"/>
    <s v="Aguirre-Keller"/>
    <x v="2"/>
    <s v="Lake Michael"/>
    <s v="Online"/>
    <s v="Knee Support Brace"/>
    <x v="0"/>
    <s v="Equipment"/>
    <s v="May-Reese"/>
    <n v="21.34"/>
    <n v="65"/>
  </r>
  <r>
    <s v="SALE1033"/>
    <x v="94"/>
    <s v="CUST1246"/>
    <s v="PROD33"/>
    <s v="STORE9"/>
    <n v="1"/>
    <n v="409.41"/>
    <n v="0.13"/>
    <x v="1"/>
    <x v="1033"/>
    <x v="176"/>
    <n v="58"/>
    <s v="Male"/>
    <s v="South Regina"/>
    <x v="13"/>
    <s v="USA"/>
    <x v="3"/>
    <s v="Moore, Padilla and Butler"/>
    <x v="2"/>
    <s v="East Johnstad"/>
    <s v="Flagship"/>
    <s v="Modern Wall Clock"/>
    <x v="3"/>
    <s v="Decor"/>
    <s v="Weiss-Watson"/>
    <n v="179.77"/>
    <n v="305"/>
  </r>
  <r>
    <s v="SALE1034"/>
    <x v="277"/>
    <s v="CUST1092"/>
    <s v="PROD78"/>
    <s v="STORE3"/>
    <n v="3"/>
    <n v="461.03"/>
    <n v="0.11"/>
    <x v="1"/>
    <x v="1034"/>
    <x v="323"/>
    <n v="44"/>
    <s v="Female"/>
    <s v="Lake Brandy"/>
    <x v="3"/>
    <s v="USA"/>
    <x v="1"/>
    <s v="Johnson-Wright"/>
    <x v="0"/>
    <s v="Hoodberg"/>
    <s v="Outlet"/>
    <s v="Essential Oil Diffuser"/>
    <x v="3"/>
    <s v="Decor"/>
    <s v="Hernandez Inc"/>
    <n v="325.26"/>
    <n v="400"/>
  </r>
  <r>
    <s v="SALE1035"/>
    <x v="22"/>
    <s v="CUST1368"/>
    <s v="PROD19"/>
    <s v="STORE14"/>
    <n v="2"/>
    <n v="760.14"/>
    <n v="0.02"/>
    <x v="2"/>
    <x v="1035"/>
    <x v="23"/>
    <n v="34"/>
    <s v="Female"/>
    <s v="West Mathew"/>
    <x v="14"/>
    <s v="USA"/>
    <x v="1"/>
    <s v="Mcdonald Inc"/>
    <x v="2"/>
    <s v="Christopherland"/>
    <s v="Outlet"/>
    <s v="Knee Support Brace"/>
    <x v="0"/>
    <s v="Equipment"/>
    <s v="May-Reese"/>
    <n v="21.34"/>
    <n v="65"/>
  </r>
  <r>
    <s v="SALE1036"/>
    <x v="218"/>
    <s v="CUST1278"/>
    <s v="PROD23"/>
    <s v="STORE1"/>
    <n v="3"/>
    <n v="688.76"/>
    <n v="0.12"/>
    <x v="1"/>
    <x v="1036"/>
    <x v="333"/>
    <n v="42"/>
    <s v="Female"/>
    <s v="Port Mariastad"/>
    <x v="5"/>
    <s v="USA"/>
    <x v="1"/>
    <s v="Martinez, Adkins and Johnson"/>
    <x v="0"/>
    <s v="Danielmouth"/>
    <s v="Flagship"/>
    <s v="Men's Formal Shirt"/>
    <x v="4"/>
    <s v="Tops"/>
    <s v="Moon, Mora and Santos"/>
    <n v="283"/>
    <n v="360"/>
  </r>
  <r>
    <s v="SALE1037"/>
    <x v="559"/>
    <s v="CUST1159"/>
    <s v="PROD43"/>
    <s v="STORE9"/>
    <n v="2"/>
    <n v="257.77999999999997"/>
    <n v="0.05"/>
    <x v="0"/>
    <x v="1037"/>
    <x v="285"/>
    <n v="46"/>
    <s v="Female"/>
    <s v="Floydton"/>
    <x v="19"/>
    <s v="USA"/>
    <x v="0"/>
    <s v="Moore, Padilla and Butler"/>
    <x v="2"/>
    <s v="East Johnstad"/>
    <s v="Flagship"/>
    <s v="USB External Hard Drive"/>
    <x v="1"/>
    <s v="Computer"/>
    <s v="Robinson Inc"/>
    <n v="253.33"/>
    <n v="266"/>
  </r>
  <r>
    <s v="SALE1038"/>
    <x v="560"/>
    <s v="CUST1052"/>
    <s v="PROD53"/>
    <s v="STORE7"/>
    <n v="2"/>
    <n v="314.29000000000002"/>
    <n v="0.19"/>
    <x v="2"/>
    <x v="1038"/>
    <x v="404"/>
    <n v="55"/>
    <s v="Male"/>
    <s v="South Timtown"/>
    <x v="46"/>
    <s v="USA"/>
    <x v="3"/>
    <s v="Martinez-Mullins"/>
    <x v="2"/>
    <s v="Williamsfurt"/>
    <s v="Online"/>
    <s v="Men's Track Pants"/>
    <x v="4"/>
    <s v="Bottoms"/>
    <s v="Hamilton, Woods and Walker"/>
    <n v="386.56"/>
    <n v="125"/>
  </r>
  <r>
    <s v="SALE1039"/>
    <x v="296"/>
    <s v="CUST1155"/>
    <s v="PROD72"/>
    <s v="STORE14"/>
    <n v="3"/>
    <n v="336.09"/>
    <n v="0.01"/>
    <x v="1"/>
    <x v="1039"/>
    <x v="438"/>
    <n v="60"/>
    <s v="Female"/>
    <s v="Estradaside"/>
    <x v="9"/>
    <s v="USA"/>
    <x v="0"/>
    <s v="Mcdonald Inc"/>
    <x v="2"/>
    <s v="Christopherland"/>
    <s v="Outlet"/>
    <s v="Professional Jump Rope"/>
    <x v="0"/>
    <s v="Fitness"/>
    <s v="Davis PLC"/>
    <n v="477.61"/>
    <n v="300"/>
  </r>
  <r>
    <s v="SALE1040"/>
    <x v="206"/>
    <s v="CUST1002"/>
    <s v="PROD75"/>
    <s v="STORE17"/>
    <n v="3"/>
    <n v="202.07"/>
    <n v="0.23"/>
    <x v="1"/>
    <x v="1040"/>
    <x v="92"/>
    <n v="29"/>
    <s v="Female"/>
    <s v="Kylebury"/>
    <x v="4"/>
    <s v="USA"/>
    <x v="1"/>
    <s v="Holloway Ltd"/>
    <x v="0"/>
    <s v="Bensonhaven"/>
    <s v="Flagship"/>
    <s v="Women's Ankle Boots"/>
    <x v="4"/>
    <s v="Footwear"/>
    <s v="Poole PLC"/>
    <n v="158.13999999999999"/>
    <n v="82"/>
  </r>
  <r>
    <s v="SALE1041"/>
    <x v="8"/>
    <s v="CUST1310"/>
    <s v="PROD17"/>
    <s v="STORE8"/>
    <n v="2"/>
    <n v="485.25"/>
    <n v="0.28000000000000003"/>
    <x v="0"/>
    <x v="1041"/>
    <x v="439"/>
    <n v="20"/>
    <s v="Male"/>
    <s v="Joelside"/>
    <x v="1"/>
    <s v="USA"/>
    <x v="2"/>
    <s v="Bean, Jones and Park"/>
    <x v="1"/>
    <s v="Thompsonborough"/>
    <s v="Online"/>
    <s v="Soccer Training Cone Set"/>
    <x v="0"/>
    <s v="Accessories"/>
    <s v="Ford, Murphy and Wilson"/>
    <n v="144.53"/>
    <n v="367"/>
  </r>
  <r>
    <s v="SALE1042"/>
    <x v="332"/>
    <s v="CUST1171"/>
    <s v="PROD75"/>
    <s v="STORE10"/>
    <n v="4"/>
    <n v="552.38"/>
    <n v="0.1"/>
    <x v="1"/>
    <x v="1042"/>
    <x v="119"/>
    <n v="44"/>
    <s v="Female"/>
    <s v="Morrisburgh"/>
    <x v="30"/>
    <s v="USA"/>
    <x v="1"/>
    <s v="Hill, Wagner and Ballard"/>
    <x v="3"/>
    <s v="East Davidville"/>
    <s v="Online"/>
    <s v="Women's Ankle Boots"/>
    <x v="4"/>
    <s v="Footwear"/>
    <s v="Poole PLC"/>
    <n v="158.13999999999999"/>
    <n v="82"/>
  </r>
  <r>
    <s v="SALE1043"/>
    <x v="378"/>
    <s v="CUST1107"/>
    <s v="PROD58"/>
    <s v="STORE17"/>
    <n v="4"/>
    <n v="377.26"/>
    <n v="0.22"/>
    <x v="2"/>
    <x v="1043"/>
    <x v="182"/>
    <n v="62"/>
    <s v="Female"/>
    <s v="North Justin"/>
    <x v="16"/>
    <s v="USA"/>
    <x v="1"/>
    <s v="Holloway Ltd"/>
    <x v="0"/>
    <s v="Bensonhaven"/>
    <s v="Flagship"/>
    <s v="Womens Cotton Scarf"/>
    <x v="4"/>
    <s v="Accessories"/>
    <s v="Shepherd-Gould"/>
    <n v="113.83"/>
    <n v="485"/>
  </r>
  <r>
    <s v="SALE1044"/>
    <x v="57"/>
    <s v="CUST1053"/>
    <s v="PROD47"/>
    <s v="STORE19"/>
    <n v="4"/>
    <n v="189.07"/>
    <n v="0.1"/>
    <x v="2"/>
    <x v="1044"/>
    <x v="284"/>
    <n v="37"/>
    <s v="Female"/>
    <s v="East Andrea"/>
    <x v="20"/>
    <s v="USA"/>
    <x v="0"/>
    <s v="Mann-Austin"/>
    <x v="3"/>
    <s v="Vasquezborough"/>
    <s v="Online"/>
    <s v="Makeup Brush Set"/>
    <x v="2"/>
    <s v="Makeup"/>
    <s v="Cook Inc"/>
    <n v="241"/>
    <n v="431"/>
  </r>
  <r>
    <s v="SALE1045"/>
    <x v="561"/>
    <s v="CUST1499"/>
    <s v="PROD30"/>
    <s v="STORE4"/>
    <n v="3"/>
    <n v="272.27"/>
    <n v="0.01"/>
    <x v="0"/>
    <x v="1045"/>
    <x v="147"/>
    <n v="27"/>
    <s v="Female"/>
    <s v="East Valerieview"/>
    <x v="47"/>
    <s v="USA"/>
    <x v="1"/>
    <s v="Alexander Group"/>
    <x v="2"/>
    <s v="Port Sharon"/>
    <s v="Online"/>
    <s v="Stainless Steel Cutlery Set"/>
    <x v="3"/>
    <s v="Kitchen"/>
    <s v="Stevens, Fernandez and Martin"/>
    <n v="19.52"/>
    <n v="57"/>
  </r>
  <r>
    <s v="SALE1046"/>
    <x v="330"/>
    <s v="CUST1264"/>
    <s v="PROD92"/>
    <s v="STORE11"/>
    <n v="1"/>
    <n v="209.39"/>
    <n v="0.28000000000000003"/>
    <x v="1"/>
    <x v="1046"/>
    <x v="104"/>
    <n v="25"/>
    <s v="Male"/>
    <s v="Grahamfurt"/>
    <x v="0"/>
    <s v="USA"/>
    <x v="0"/>
    <s v="Aguirre-Keller"/>
    <x v="2"/>
    <s v="Lake Michael"/>
    <s v="Online"/>
    <s v="Microwave Oven"/>
    <x v="3"/>
    <s v="Appliances"/>
    <s v="Green, Powell and Palmer"/>
    <n v="447.43"/>
    <n v="191"/>
  </r>
  <r>
    <s v="SALE1047"/>
    <x v="519"/>
    <s v="CUST1053"/>
    <s v="PROD80"/>
    <s v="STORE9"/>
    <n v="1"/>
    <n v="813.87"/>
    <n v="0.23"/>
    <x v="0"/>
    <x v="1047"/>
    <x v="284"/>
    <n v="37"/>
    <s v="Female"/>
    <s v="East Andrea"/>
    <x v="20"/>
    <s v="USA"/>
    <x v="0"/>
    <s v="Moore, Padilla and Butler"/>
    <x v="2"/>
    <s v="East Johnstad"/>
    <s v="Flagship"/>
    <s v="Wall-Mounted Spice Rack"/>
    <x v="3"/>
    <s v="Kitchen"/>
    <s v="Allison Ltd"/>
    <n v="143.43"/>
    <n v="58"/>
  </r>
  <r>
    <s v="SALE1048"/>
    <x v="454"/>
    <s v="CUST1257"/>
    <s v="PROD28"/>
    <s v="STORE0"/>
    <n v="1"/>
    <n v="143.69999999999999"/>
    <n v="0.19"/>
    <x v="1"/>
    <x v="1048"/>
    <x v="98"/>
    <n v="42"/>
    <s v="Male"/>
    <s v="Karenmouth"/>
    <x v="43"/>
    <s v="USA"/>
    <x v="2"/>
    <s v="Rivera-Warner"/>
    <x v="3"/>
    <s v="Washingtonfurt"/>
    <s v="Flagship"/>
    <s v="Sports Stopwatch Timer"/>
    <x v="0"/>
    <s v="Accessories"/>
    <s v="Burns-Hansen"/>
    <n v="38.76"/>
    <n v="137"/>
  </r>
  <r>
    <s v="SALE1049"/>
    <x v="562"/>
    <s v="CUST1470"/>
    <s v="PROD46"/>
    <s v="STORE1"/>
    <n v="4"/>
    <n v="837.34"/>
    <n v="0.05"/>
    <x v="1"/>
    <x v="1049"/>
    <x v="44"/>
    <n v="21"/>
    <s v="Female"/>
    <s v="Kanebury"/>
    <x v="21"/>
    <s v="USA"/>
    <x v="0"/>
    <s v="Martinez, Adkins and Johnson"/>
    <x v="0"/>
    <s v="Danielmouth"/>
    <s v="Flagship"/>
    <s v="Men's Winter Jacket"/>
    <x v="4"/>
    <s v="Outerwear"/>
    <s v="Kelly, Smith and Perez"/>
    <n v="167.34"/>
    <n v="296"/>
  </r>
  <r>
    <s v="SALE1050"/>
    <x v="35"/>
    <s v="CUST1120"/>
    <s v="PROD15"/>
    <s v="STORE19"/>
    <n v="1"/>
    <n v="151.66"/>
    <n v="0.16"/>
    <x v="2"/>
    <x v="1050"/>
    <x v="262"/>
    <n v="44"/>
    <s v="Female"/>
    <s v="lake tylerfort"/>
    <x v="2"/>
    <s v="USA"/>
    <x v="1"/>
    <s v="Mann-Austin"/>
    <x v="3"/>
    <s v="Vasquezborough"/>
    <s v="Online"/>
    <s v="4K Home Projector"/>
    <x v="1"/>
    <s v="Appliances"/>
    <s v="Thomas LLC"/>
    <n v="465.34"/>
    <n v="301"/>
  </r>
  <r>
    <s v="SALE1051"/>
    <x v="554"/>
    <s v="CUST1499"/>
    <s v="PROD44"/>
    <s v="STORE8"/>
    <n v="3"/>
    <n v="961.4"/>
    <n v="0.02"/>
    <x v="1"/>
    <x v="1051"/>
    <x v="147"/>
    <n v="27"/>
    <s v="Female"/>
    <s v="East Valerieview"/>
    <x v="47"/>
    <s v="USA"/>
    <x v="1"/>
    <s v="Bean, Jones and Park"/>
    <x v="1"/>
    <s v="Thompsonborough"/>
    <s v="Online"/>
    <s v="Adjustable Jump Rope"/>
    <x v="0"/>
    <s v="Fitness"/>
    <s v="Cox Inc"/>
    <n v="167.12"/>
    <n v="316"/>
  </r>
  <r>
    <s v="SALE1052"/>
    <x v="112"/>
    <s v="CUST1370"/>
    <s v="PROD74"/>
    <s v="STORE18"/>
    <n v="4"/>
    <n v="475.98"/>
    <n v="0.19"/>
    <x v="1"/>
    <x v="1052"/>
    <x v="259"/>
    <n v="45"/>
    <s v="Male"/>
    <s v="Millston"/>
    <x v="30"/>
    <s v="USA"/>
    <x v="2"/>
    <s v="Guerrero-Schmitt"/>
    <x v="3"/>
    <s v="East Stevechester"/>
    <s v="Flagship"/>
    <s v="Bluetooth Car Audio System"/>
    <x v="1"/>
    <s v="Audio"/>
    <s v="Bruce-Bowen"/>
    <n v="403.71"/>
    <n v="159"/>
  </r>
  <r>
    <s v="SALE1053"/>
    <x v="327"/>
    <s v="CUST1380"/>
    <s v="PROD38"/>
    <s v="STORE15"/>
    <n v="4"/>
    <n v="132.88999999999999"/>
    <n v="0.12"/>
    <x v="0"/>
    <x v="1053"/>
    <x v="384"/>
    <n v="23"/>
    <s v="Male"/>
    <s v="South Cassandrachester"/>
    <x v="5"/>
    <s v="USA"/>
    <x v="0"/>
    <s v="Shelton PLC"/>
    <x v="0"/>
    <s v="East Jenniferstad"/>
    <s v="Flagship"/>
    <s v="Sports Water Hydration Pack"/>
    <x v="0"/>
    <s v="Outdoor"/>
    <s v="Sims-Smith"/>
    <n v="135.61000000000001"/>
    <n v="394"/>
  </r>
  <r>
    <s v="SALE1054"/>
    <x v="6"/>
    <s v="CUST1437"/>
    <s v="PROD35"/>
    <s v="STORE12"/>
    <n v="3"/>
    <n v="471.31"/>
    <n v="0"/>
    <x v="1"/>
    <x v="1054"/>
    <x v="167"/>
    <n v="47"/>
    <s v="Female"/>
    <s v="East Davidmouth"/>
    <x v="21"/>
    <s v="USA"/>
    <x v="1"/>
    <s v="Thomas, Bridges and Harris"/>
    <x v="0"/>
    <s v="Sabrinatown"/>
    <s v="Online"/>
    <s v="Bedroom Table Lamp"/>
    <x v="3"/>
    <s v="Lighting"/>
    <s v="Jones LLC"/>
    <n v="382.22"/>
    <n v="329"/>
  </r>
  <r>
    <s v="SALE1055"/>
    <x v="522"/>
    <s v="CUST1464"/>
    <s v="PROD76"/>
    <s v="STORE14"/>
    <n v="2"/>
    <n v="720.32"/>
    <n v="0.26"/>
    <x v="0"/>
    <x v="1055"/>
    <x v="9"/>
    <n v="45"/>
    <s v="Female"/>
    <s v="Grayland"/>
    <x v="7"/>
    <s v="USA"/>
    <x v="1"/>
    <s v="Mcdonald Inc"/>
    <x v="2"/>
    <s v="Christopherland"/>
    <s v="Outlet"/>
    <s v="Wireless Mouse"/>
    <x v="1"/>
    <s v="Computer"/>
    <s v="Larson Ltd"/>
    <n v="392.89"/>
    <n v="320"/>
  </r>
  <r>
    <s v="SALE1056"/>
    <x v="251"/>
    <s v="CUST1075"/>
    <s v="PROD66"/>
    <s v="STORE18"/>
    <n v="4"/>
    <n v="99.92"/>
    <n v="0.11"/>
    <x v="2"/>
    <x v="1056"/>
    <x v="177"/>
    <n v="61"/>
    <s v="Female"/>
    <s v="Lake Barryfurt"/>
    <x v="24"/>
    <s v="USA"/>
    <x v="0"/>
    <s v="Guerrero-Schmitt"/>
    <x v="3"/>
    <s v="East Stevechester"/>
    <s v="Flagship"/>
    <s v="Women's Hair Dryer Brush"/>
    <x v="2"/>
    <s v="Haircare"/>
    <s v="Torres, Spencer and Potter"/>
    <n v="340.39"/>
    <n v="177"/>
  </r>
  <r>
    <s v="SALE1057"/>
    <x v="498"/>
    <s v="CUST1067"/>
    <s v="PROD10"/>
    <s v="STORE3"/>
    <n v="3"/>
    <n v="900.63"/>
    <n v="0.11"/>
    <x v="2"/>
    <x v="1057"/>
    <x v="100"/>
    <n v="58"/>
    <s v="Male"/>
    <s v="Brendaburgh"/>
    <x v="26"/>
    <s v="USA"/>
    <x v="2"/>
    <s v="Johnson-Wright"/>
    <x v="0"/>
    <s v="Hoodberg"/>
    <s v="Outlet"/>
    <s v="Ceramic Kitchen Bowl Set"/>
    <x v="3"/>
    <s v="Kitchen"/>
    <s v="Hamilton Group"/>
    <n v="298.86"/>
    <n v="308"/>
  </r>
  <r>
    <s v="SALE1058"/>
    <x v="434"/>
    <s v="CUST1442"/>
    <s v="PROD46"/>
    <s v="STORE8"/>
    <n v="1"/>
    <n v="681.72"/>
    <n v="0.11"/>
    <x v="1"/>
    <x v="1058"/>
    <x v="172"/>
    <n v="42"/>
    <s v="Female"/>
    <s v="North Maryfort"/>
    <x v="47"/>
    <s v="USA"/>
    <x v="3"/>
    <s v="Bean, Jones and Park"/>
    <x v="1"/>
    <s v="Thompsonborough"/>
    <s v="Online"/>
    <s v="Men's Winter Jacket"/>
    <x v="4"/>
    <s v="Outerwear"/>
    <s v="Kelly, Smith and Perez"/>
    <n v="167.34"/>
    <n v="296"/>
  </r>
  <r>
    <s v="SALE1059"/>
    <x v="383"/>
    <s v="CUST1009"/>
    <s v="PROD78"/>
    <s v="STORE13"/>
    <n v="2"/>
    <n v="838.22"/>
    <n v="0.3"/>
    <x v="0"/>
    <x v="1059"/>
    <x v="440"/>
    <n v="64"/>
    <s v="Male"/>
    <s v="Melissashire"/>
    <x v="2"/>
    <s v="USA"/>
    <x v="1"/>
    <s v="Gardner, Humphrey and Contreras"/>
    <x v="3"/>
    <s v="Johnsonville"/>
    <s v="Flagship"/>
    <s v="Essential Oil Diffuser"/>
    <x v="3"/>
    <s v="Decor"/>
    <s v="Hernandez Inc"/>
    <n v="325.26"/>
    <n v="400"/>
  </r>
  <r>
    <s v="SALE1060"/>
    <x v="343"/>
    <s v="CUST1194"/>
    <s v="PROD87"/>
    <s v="STORE12"/>
    <n v="2"/>
    <n v="816.22"/>
    <n v="0.27"/>
    <x v="0"/>
    <x v="1060"/>
    <x v="435"/>
    <n v="46"/>
    <s v="Male"/>
    <s v="Sarahmouth"/>
    <x v="2"/>
    <s v="USA"/>
    <x v="0"/>
    <s v="Thomas, Bridges and Harris"/>
    <x v="0"/>
    <s v="Sabrinatown"/>
    <s v="Online"/>
    <s v="LED Bedside Lamp"/>
    <x v="3"/>
    <s v="Lighting"/>
    <s v="Aguilar, Horton and Lewis"/>
    <n v="371.38"/>
    <n v="220"/>
  </r>
  <r>
    <s v="SALE1061"/>
    <x v="110"/>
    <s v="CUST1380"/>
    <s v="PROD61"/>
    <s v="STORE7"/>
    <n v="2"/>
    <n v="654.12"/>
    <n v="0.27"/>
    <x v="1"/>
    <x v="1061"/>
    <x v="384"/>
    <n v="23"/>
    <s v="Male"/>
    <s v="South Cassandrachester"/>
    <x v="5"/>
    <s v="USA"/>
    <x v="0"/>
    <s v="Martinez-Mullins"/>
    <x v="2"/>
    <s v="Williamsfurt"/>
    <s v="Online"/>
    <s v="Tennis Ball 3-Pack"/>
    <x v="0"/>
    <s v="Equipment"/>
    <s v="Lopez LLC"/>
    <n v="103.45"/>
    <n v="465"/>
  </r>
  <r>
    <s v="SALE1062"/>
    <x v="562"/>
    <s v="CUST1105"/>
    <s v="PROD73"/>
    <s v="STORE13"/>
    <n v="4"/>
    <n v="528.22"/>
    <n v="0.2"/>
    <x v="1"/>
    <x v="1062"/>
    <x v="101"/>
    <n v="50"/>
    <s v="Female"/>
    <s v="Port Victoria"/>
    <x v="26"/>
    <s v="USA"/>
    <x v="0"/>
    <s v="Gardner, Humphrey and Contreras"/>
    <x v="3"/>
    <s v="Johnsonville"/>
    <s v="Flagship"/>
    <s v="Shin Guards – Adult"/>
    <x v="0"/>
    <s v="Team Sports"/>
    <s v="French Ltd"/>
    <n v="107.06"/>
    <n v="359"/>
  </r>
  <r>
    <s v="SALE1063"/>
    <x v="563"/>
    <s v="CUST1221"/>
    <s v="PROD34"/>
    <s v="STORE7"/>
    <n v="4"/>
    <n v="36.72"/>
    <n v="7.0000000000000007E-2"/>
    <x v="2"/>
    <x v="1063"/>
    <x v="69"/>
    <n v="38"/>
    <s v="Male"/>
    <s v="Maybury"/>
    <x v="36"/>
    <s v="USA"/>
    <x v="1"/>
    <s v="Martinez-Mullins"/>
    <x v="2"/>
    <s v="Williamsfurt"/>
    <s v="Online"/>
    <s v="Gaming Mechanical Keyboard"/>
    <x v="1"/>
    <s v="Computer"/>
    <s v="Lucero LLC"/>
    <n v="419.28"/>
    <n v="86"/>
  </r>
  <r>
    <s v="SALE1064"/>
    <x v="81"/>
    <s v="CUST1370"/>
    <s v="PROD78"/>
    <s v="STORE19"/>
    <n v="2"/>
    <n v="705.97"/>
    <n v="0.1"/>
    <x v="1"/>
    <x v="1064"/>
    <x v="259"/>
    <n v="45"/>
    <s v="Male"/>
    <s v="Millston"/>
    <x v="30"/>
    <s v="USA"/>
    <x v="2"/>
    <s v="Mann-Austin"/>
    <x v="3"/>
    <s v="Vasquezborough"/>
    <s v="Online"/>
    <s v="Essential Oil Diffuser"/>
    <x v="3"/>
    <s v="Decor"/>
    <s v="Hernandez Inc"/>
    <n v="325.26"/>
    <n v="400"/>
  </r>
  <r>
    <s v="SALE1065"/>
    <x v="324"/>
    <s v="CUST1023"/>
    <s v="PROD40"/>
    <s v="STORE1"/>
    <n v="2"/>
    <n v="994.29"/>
    <n v="0.01"/>
    <x v="1"/>
    <x v="1065"/>
    <x v="192"/>
    <n v="52"/>
    <s v="Female"/>
    <s v="Molinabury"/>
    <x v="47"/>
    <s v="USA"/>
    <x v="2"/>
    <s v="Martinez, Adkins and Johnson"/>
    <x v="0"/>
    <s v="Danielmouth"/>
    <s v="Flagship"/>
    <s v="Noise-Canceling Headphones"/>
    <x v="1"/>
    <s v="Audio"/>
    <s v="Taylor-Hart"/>
    <n v="38.520000000000003"/>
    <n v="378"/>
  </r>
  <r>
    <s v="SALE1066"/>
    <x v="418"/>
    <s v="CUST1421"/>
    <s v="PROD92"/>
    <s v="STORE18"/>
    <n v="1"/>
    <n v="909.04"/>
    <n v="0.11"/>
    <x v="0"/>
    <x v="1066"/>
    <x v="434"/>
    <n v="45"/>
    <s v="Female"/>
    <s v="East Amy"/>
    <x v="7"/>
    <s v="USA"/>
    <x v="1"/>
    <s v="Guerrero-Schmitt"/>
    <x v="3"/>
    <s v="East Stevechester"/>
    <s v="Flagship"/>
    <s v="Microwave Oven"/>
    <x v="3"/>
    <s v="Appliances"/>
    <s v="Green, Powell and Palmer"/>
    <n v="447.43"/>
    <n v="191"/>
  </r>
  <r>
    <s v="SALE1067"/>
    <x v="427"/>
    <s v="CUST1349"/>
    <s v="PROD34"/>
    <s v="STORE11"/>
    <n v="1"/>
    <n v="164.73"/>
    <n v="0.12"/>
    <x v="1"/>
    <x v="1067"/>
    <x v="115"/>
    <n v="31"/>
    <s v="Male"/>
    <s v="New Angiefurt"/>
    <x v="41"/>
    <s v="USA"/>
    <x v="3"/>
    <s v="Aguirre-Keller"/>
    <x v="2"/>
    <s v="Lake Michael"/>
    <s v="Online"/>
    <s v="Gaming Mechanical Keyboard"/>
    <x v="1"/>
    <s v="Computer"/>
    <s v="Lucero LLC"/>
    <n v="419.28"/>
    <n v="86"/>
  </r>
  <r>
    <s v="SALE1068"/>
    <x v="527"/>
    <s v="CUST1062"/>
    <s v="PROD37"/>
    <s v="STORE7"/>
    <n v="2"/>
    <n v="606.35"/>
    <n v="0.16"/>
    <x v="2"/>
    <x v="1068"/>
    <x v="334"/>
    <n v="50"/>
    <s v="Male"/>
    <s v="Stevensonton"/>
    <x v="23"/>
    <s v="USA"/>
    <x v="3"/>
    <s v="Martinez-Mullins"/>
    <x v="2"/>
    <s v="Williamsfurt"/>
    <s v="Online"/>
    <s v="Men's Casual Sneakers"/>
    <x v="4"/>
    <s v="Footwear"/>
    <s v="Hogan-Lee"/>
    <n v="353.47"/>
    <n v="214"/>
  </r>
  <r>
    <s v="SALE1069"/>
    <x v="540"/>
    <s v="CUST1163"/>
    <s v="PROD98"/>
    <s v="STORE4"/>
    <n v="3"/>
    <n v="904.19"/>
    <n v="0.09"/>
    <x v="0"/>
    <x v="1069"/>
    <x v="298"/>
    <n v="21"/>
    <s v="Male"/>
    <s v="North Matthew"/>
    <x v="49"/>
    <s v="USA"/>
    <x v="3"/>
    <s v="Alexander Group"/>
    <x v="2"/>
    <s v="Port Sharon"/>
    <s v="Online"/>
    <s v="Portable Bluetooth Speaker"/>
    <x v="1"/>
    <s v="Audio"/>
    <s v="Flores-King"/>
    <n v="431.67"/>
    <n v="73"/>
  </r>
  <r>
    <s v="SALE1070"/>
    <x v="311"/>
    <s v="CUST1151"/>
    <s v="PROD50"/>
    <s v="STORE2"/>
    <n v="4"/>
    <n v="694.61"/>
    <n v="0.18"/>
    <x v="2"/>
    <x v="1070"/>
    <x v="381"/>
    <n v="25"/>
    <s v="Female"/>
    <s v="Lake Stevenfort"/>
    <x v="47"/>
    <s v="USA"/>
    <x v="0"/>
    <s v="Black-Horn"/>
    <x v="2"/>
    <s v="North Nancyview"/>
    <s v="Outlet"/>
    <s v="Boxing Hand Wraps"/>
    <x v="0"/>
    <s v="Fitness"/>
    <s v="Smith-King"/>
    <n v="190.29"/>
    <n v="260"/>
  </r>
  <r>
    <s v="SALE1071"/>
    <x v="34"/>
    <s v="CUST1225"/>
    <s v="PROD89"/>
    <s v="STORE2"/>
    <n v="4"/>
    <n v="753.83"/>
    <n v="0.24"/>
    <x v="0"/>
    <x v="1071"/>
    <x v="218"/>
    <n v="46"/>
    <s v="Female"/>
    <s v="Bethanyton"/>
    <x v="39"/>
    <s v="USA"/>
    <x v="1"/>
    <s v="Black-Horn"/>
    <x v="2"/>
    <s v="North Nancyview"/>
    <s v="Outlet"/>
    <s v="Face Foundation Kit"/>
    <x v="2"/>
    <s v="Makeup"/>
    <s v="Taylor-Elliott"/>
    <n v="183.04"/>
    <n v="457"/>
  </r>
  <r>
    <s v="SALE1072"/>
    <x v="507"/>
    <s v="CUST1197"/>
    <s v="PROD21"/>
    <s v="STORE8"/>
    <n v="1"/>
    <n v="66.22"/>
    <n v="0.02"/>
    <x v="0"/>
    <x v="1072"/>
    <x v="301"/>
    <n v="45"/>
    <s v="Female"/>
    <s v="Christopherland"/>
    <x v="46"/>
    <s v="USA"/>
    <x v="1"/>
    <s v="Bean, Jones and Park"/>
    <x v="1"/>
    <s v="Thompsonborough"/>
    <s v="Online"/>
    <s v="Multi-Purpose Storage Box"/>
    <x v="3"/>
    <s v="Storage"/>
    <s v="Gardner-Montes"/>
    <n v="123.46"/>
    <n v="76"/>
  </r>
  <r>
    <s v="SALE1073"/>
    <x v="41"/>
    <s v="CUST1337"/>
    <s v="PROD64"/>
    <s v="STORE14"/>
    <n v="2"/>
    <n v="891.8"/>
    <n v="0.28999999999999998"/>
    <x v="2"/>
    <x v="1073"/>
    <x v="118"/>
    <n v="40"/>
    <s v="Female"/>
    <s v="Ryanport"/>
    <x v="29"/>
    <s v="USA"/>
    <x v="3"/>
    <s v="Mcdonald Inc"/>
    <x v="2"/>
    <s v="Christopherland"/>
    <s v="Outlet"/>
    <s v="Matte Lipstick Set"/>
    <x v="2"/>
    <s v="Makeup"/>
    <s v="Zhang Inc"/>
    <n v="299.11"/>
    <n v="118"/>
  </r>
  <r>
    <s v="SALE1074"/>
    <x v="504"/>
    <s v="CUST1363"/>
    <s v="PROD75"/>
    <s v="STORE9"/>
    <n v="4"/>
    <n v="255.48"/>
    <n v="0.03"/>
    <x v="2"/>
    <x v="1074"/>
    <x v="400"/>
    <n v="23"/>
    <s v="Male"/>
    <s v="Murphytown"/>
    <x v="31"/>
    <s v="USA"/>
    <x v="3"/>
    <s v="Moore, Padilla and Butler"/>
    <x v="2"/>
    <s v="East Johnstad"/>
    <s v="Flagship"/>
    <s v="Women's Ankle Boots"/>
    <x v="4"/>
    <s v="Footwear"/>
    <s v="Poole PLC"/>
    <n v="158.13999999999999"/>
    <n v="82"/>
  </r>
  <r>
    <s v="SALE1075"/>
    <x v="31"/>
    <s v="CUST1301"/>
    <s v="PROD84"/>
    <s v="STORE17"/>
    <n v="4"/>
    <n v="604.87"/>
    <n v="0.28000000000000003"/>
    <x v="1"/>
    <x v="1075"/>
    <x v="441"/>
    <n v="50"/>
    <s v="Male"/>
    <s v="West Bruceburgh"/>
    <x v="45"/>
    <s v="USA"/>
    <x v="0"/>
    <s v="Holloway Ltd"/>
    <x v="0"/>
    <s v="Bensonhaven"/>
    <s v="Flagship"/>
    <s v="Wooden Bookshelf"/>
    <x v="3"/>
    <s v="Furniture"/>
    <s v="Collins-Stephenson"/>
    <n v="388.46"/>
    <n v="208"/>
  </r>
  <r>
    <s v="SALE1076"/>
    <x v="564"/>
    <s v="CUST1045"/>
    <s v="PROD33"/>
    <s v="STORE17"/>
    <n v="3"/>
    <n v="623.82000000000005"/>
    <n v="0.13"/>
    <x v="2"/>
    <x v="1076"/>
    <x v="442"/>
    <n v="54"/>
    <s v="Male"/>
    <s v="North Johnview"/>
    <x v="28"/>
    <s v="USA"/>
    <x v="0"/>
    <s v="Holloway Ltd"/>
    <x v="0"/>
    <s v="Bensonhaven"/>
    <s v="Flagship"/>
    <s v="Modern Wall Clock"/>
    <x v="3"/>
    <s v="Decor"/>
    <s v="Weiss-Watson"/>
    <n v="179.77"/>
    <n v="305"/>
  </r>
  <r>
    <s v="SALE1077"/>
    <x v="416"/>
    <s v="CUST1138"/>
    <s v="PROD71"/>
    <s v="STORE16"/>
    <n v="3"/>
    <n v="575.24"/>
    <n v="0.12"/>
    <x v="2"/>
    <x v="1077"/>
    <x v="159"/>
    <n v="43"/>
    <s v="Male"/>
    <s v="Lake Michael"/>
    <x v="45"/>
    <s v="USA"/>
    <x v="0"/>
    <s v="Frederick-Wright"/>
    <x v="1"/>
    <s v="New Jimmymouth"/>
    <s v="Flagship"/>
    <s v="Hair Repair Oil Treatment"/>
    <x v="2"/>
    <s v="Haircare"/>
    <s v="Hopkins Ltd"/>
    <n v="214.32"/>
    <n v="383"/>
  </r>
  <r>
    <s v="SALE1078"/>
    <x v="35"/>
    <s v="CUST1414"/>
    <s v="PROD4"/>
    <s v="STORE11"/>
    <n v="1"/>
    <n v="769.4"/>
    <n v="0.16"/>
    <x v="0"/>
    <x v="1078"/>
    <x v="443"/>
    <n v="35"/>
    <s v="Female"/>
    <s v="East Patriciafort"/>
    <x v="6"/>
    <s v="USA"/>
    <x v="0"/>
    <s v="Aguirre-Keller"/>
    <x v="2"/>
    <s v="Lake Michael"/>
    <s v="Online"/>
    <s v="Women's Yoga Pants"/>
    <x v="4"/>
    <s v="Bottoms"/>
    <s v="Gonzales-Davis"/>
    <n v="306.45999999999998"/>
    <n v="487"/>
  </r>
  <r>
    <s v="SALE1079"/>
    <x v="109"/>
    <s v="CUST1329"/>
    <s v="PROD4"/>
    <s v="STORE17"/>
    <n v="1"/>
    <n v="227.28"/>
    <n v="0.13"/>
    <x v="2"/>
    <x v="1079"/>
    <x v="112"/>
    <n v="62"/>
    <s v="Female"/>
    <s v="Tiffanyshire"/>
    <x v="46"/>
    <s v="USA"/>
    <x v="3"/>
    <s v="Holloway Ltd"/>
    <x v="0"/>
    <s v="Bensonhaven"/>
    <s v="Flagship"/>
    <s v="Women's Yoga Pants"/>
    <x v="4"/>
    <s v="Bottoms"/>
    <s v="Gonzales-Davis"/>
    <n v="306.45999999999998"/>
    <n v="487"/>
  </r>
  <r>
    <s v="SALE1080"/>
    <x v="191"/>
    <s v="CUST1051"/>
    <s v="PROD2"/>
    <s v="STORE17"/>
    <n v="4"/>
    <n v="127.58"/>
    <n v="0.15"/>
    <x v="0"/>
    <x v="1080"/>
    <x v="368"/>
    <n v="23"/>
    <s v="Female"/>
    <s v="New Julia"/>
    <x v="35"/>
    <s v="USA"/>
    <x v="0"/>
    <s v="Holloway Ltd"/>
    <x v="0"/>
    <s v="Bensonhaven"/>
    <s v="Flagship"/>
    <s v="Women's Casual Hoodie"/>
    <x v="4"/>
    <s v="Outerwear"/>
    <s v="Sims Inc"/>
    <n v="167.34"/>
    <n v="352"/>
  </r>
  <r>
    <s v="SALE1081"/>
    <x v="404"/>
    <s v="CUST1418"/>
    <s v="PROD44"/>
    <s v="STORE3"/>
    <n v="1"/>
    <n v="793.21"/>
    <n v="0.09"/>
    <x v="0"/>
    <x v="1081"/>
    <x v="304"/>
    <n v="60"/>
    <s v="Female"/>
    <s v="West Mario"/>
    <x v="21"/>
    <s v="USA"/>
    <x v="2"/>
    <s v="Johnson-Wright"/>
    <x v="0"/>
    <s v="Hoodberg"/>
    <s v="Outlet"/>
    <s v="Adjustable Jump Rope"/>
    <x v="0"/>
    <s v="Fitness"/>
    <s v="Cox Inc"/>
    <n v="167.12"/>
    <n v="316"/>
  </r>
  <r>
    <s v="SALE1082"/>
    <x v="245"/>
    <s v="CUST1301"/>
    <s v="PROD83"/>
    <s v="STORE12"/>
    <n v="3"/>
    <n v="435.61"/>
    <n v="0.03"/>
    <x v="1"/>
    <x v="1082"/>
    <x v="441"/>
    <n v="50"/>
    <s v="Male"/>
    <s v="West Bruceburgh"/>
    <x v="45"/>
    <s v="USA"/>
    <x v="0"/>
    <s v="Thomas, Bridges and Harris"/>
    <x v="0"/>
    <s v="Sabrinatown"/>
    <s v="Online"/>
    <s v="Hydrating Face Cleanser"/>
    <x v="2"/>
    <s v="Skincare"/>
    <s v="Butler Group"/>
    <n v="305.49"/>
    <n v="159"/>
  </r>
  <r>
    <s v="SALE1083"/>
    <x v="429"/>
    <s v="CUST1385"/>
    <s v="PROD29"/>
    <s v="STORE16"/>
    <n v="1"/>
    <n v="850.06"/>
    <n v="0.28999999999999998"/>
    <x v="1"/>
    <x v="1083"/>
    <x v="390"/>
    <n v="60"/>
    <s v="Male"/>
    <s v="Lake Brandontown"/>
    <x v="42"/>
    <s v="USA"/>
    <x v="0"/>
    <s v="Frederick-Wright"/>
    <x v="1"/>
    <s v="New Jimmymouth"/>
    <s v="Flagship"/>
    <s v="Fabric Sofa Throw Blanket"/>
    <x v="3"/>
    <s v="Decor"/>
    <s v="Hoffman Group"/>
    <n v="218.48"/>
    <n v="276"/>
  </r>
  <r>
    <s v="SALE1084"/>
    <x v="97"/>
    <s v="CUST1347"/>
    <s v="PROD16"/>
    <s v="STORE16"/>
    <n v="2"/>
    <n v="753.92"/>
    <n v="0.17"/>
    <x v="1"/>
    <x v="1084"/>
    <x v="266"/>
    <n v="39"/>
    <s v="Female"/>
    <s v="Peggystad"/>
    <x v="40"/>
    <s v="USA"/>
    <x v="0"/>
    <s v="Frederick-Wright"/>
    <x v="1"/>
    <s v="New Jimmymouth"/>
    <s v="Flagship"/>
    <s v="Beard Grooming Kit"/>
    <x v="2"/>
    <s v="Grooming"/>
    <s v="Erickson-Green"/>
    <n v="337.42"/>
    <n v="256"/>
  </r>
  <r>
    <s v="SALE1085"/>
    <x v="331"/>
    <s v="CUST1488"/>
    <s v="PROD4"/>
    <s v="STORE13"/>
    <n v="3"/>
    <n v="408.99"/>
    <n v="0.27"/>
    <x v="1"/>
    <x v="1085"/>
    <x v="287"/>
    <n v="23"/>
    <s v="Female"/>
    <s v="South Davidport"/>
    <x v="24"/>
    <s v="USA"/>
    <x v="1"/>
    <s v="Gardner, Humphrey and Contreras"/>
    <x v="3"/>
    <s v="Johnsonville"/>
    <s v="Flagship"/>
    <s v="Women's Yoga Pants"/>
    <x v="4"/>
    <s v="Bottoms"/>
    <s v="Gonzales-Davis"/>
    <n v="306.45999999999998"/>
    <n v="487"/>
  </r>
  <r>
    <s v="SALE1086"/>
    <x v="528"/>
    <s v="CUST1285"/>
    <s v="PROD57"/>
    <s v="STORE5"/>
    <n v="3"/>
    <n v="404.5"/>
    <n v="0.22"/>
    <x v="1"/>
    <x v="1086"/>
    <x v="378"/>
    <n v="46"/>
    <s v="Female"/>
    <s v="North Robert"/>
    <x v="43"/>
    <s v="USA"/>
    <x v="2"/>
    <s v="Gray Ltd"/>
    <x v="0"/>
    <s v="New Michaelchester"/>
    <s v="Outlet"/>
    <s v="Foam Roller"/>
    <x v="0"/>
    <s v="Fitness"/>
    <s v="Atkinson, Camacho and Oliver"/>
    <n v="30.62"/>
    <n v="138"/>
  </r>
  <r>
    <s v="SALE1087"/>
    <x v="565"/>
    <s v="CUST1380"/>
    <s v="PROD39"/>
    <s v="STORE3"/>
    <n v="3"/>
    <n v="717.81"/>
    <n v="0.17"/>
    <x v="2"/>
    <x v="1087"/>
    <x v="384"/>
    <n v="23"/>
    <s v="Male"/>
    <s v="South Cassandrachester"/>
    <x v="5"/>
    <s v="USA"/>
    <x v="0"/>
    <s v="Johnson-Wright"/>
    <x v="0"/>
    <s v="Hoodberg"/>
    <s v="Outlet"/>
    <s v="Portable Power Bank"/>
    <x v="1"/>
    <s v="Mobile"/>
    <s v="Cummings and Sons"/>
    <n v="326.06"/>
    <n v="301"/>
  </r>
  <r>
    <s v="SALE1088"/>
    <x v="195"/>
    <s v="CUST1251"/>
    <s v="PROD84"/>
    <s v="STORE1"/>
    <n v="3"/>
    <n v="204.77"/>
    <n v="0.14000000000000001"/>
    <x v="0"/>
    <x v="1088"/>
    <x v="242"/>
    <n v="64"/>
    <s v="Male"/>
    <s v="Port Coreyfort"/>
    <x v="4"/>
    <s v="USA"/>
    <x v="2"/>
    <s v="Martinez, Adkins and Johnson"/>
    <x v="0"/>
    <s v="Danielmouth"/>
    <s v="Flagship"/>
    <s v="Wooden Bookshelf"/>
    <x v="3"/>
    <s v="Furniture"/>
    <s v="Collins-Stephenson"/>
    <n v="388.46"/>
    <n v="208"/>
  </r>
  <r>
    <s v="SALE1089"/>
    <x v="165"/>
    <s v="CUST1039"/>
    <s v="PROD48"/>
    <s v="STORE18"/>
    <n v="4"/>
    <n v="106.23"/>
    <n v="0.28000000000000003"/>
    <x v="2"/>
    <x v="1089"/>
    <x v="274"/>
    <n v="55"/>
    <s v="Female"/>
    <s v="Darleneton"/>
    <x v="20"/>
    <s v="USA"/>
    <x v="0"/>
    <s v="Guerrero-Schmitt"/>
    <x v="3"/>
    <s v="East Stevechester"/>
    <s v="Flagship"/>
    <s v="Car Dashboard Phone Holder"/>
    <x v="1"/>
    <s v="Accessories"/>
    <s v="Byrd, Stewart and Valdez"/>
    <n v="177.98"/>
    <n v="103"/>
  </r>
  <r>
    <s v="SALE1090"/>
    <x v="317"/>
    <s v="CUST1325"/>
    <s v="PROD66"/>
    <s v="STORE5"/>
    <n v="2"/>
    <n v="769.48"/>
    <n v="0.11"/>
    <x v="1"/>
    <x v="1090"/>
    <x v="87"/>
    <n v="60"/>
    <s v="Male"/>
    <s v="East Matthew"/>
    <x v="18"/>
    <s v="USA"/>
    <x v="3"/>
    <s v="Gray Ltd"/>
    <x v="0"/>
    <s v="New Michaelchester"/>
    <s v="Outlet"/>
    <s v="Women's Hair Dryer Brush"/>
    <x v="2"/>
    <s v="Haircare"/>
    <s v="Torres, Spencer and Potter"/>
    <n v="340.39"/>
    <n v="177"/>
  </r>
  <r>
    <s v="SALE1091"/>
    <x v="566"/>
    <s v="CUST1255"/>
    <s v="PROD57"/>
    <s v="STORE13"/>
    <n v="2"/>
    <n v="714.21"/>
    <n v="0.14000000000000001"/>
    <x v="0"/>
    <x v="1091"/>
    <x v="57"/>
    <n v="21"/>
    <s v="Male"/>
    <s v="Jasonton"/>
    <x v="31"/>
    <s v="USA"/>
    <x v="0"/>
    <s v="Gardner, Humphrey and Contreras"/>
    <x v="3"/>
    <s v="Johnsonville"/>
    <s v="Flagship"/>
    <s v="Foam Roller"/>
    <x v="0"/>
    <s v="Fitness"/>
    <s v="Atkinson, Camacho and Oliver"/>
    <n v="30.62"/>
    <n v="138"/>
  </r>
  <r>
    <s v="SALE1092"/>
    <x v="372"/>
    <s v="CUST1271"/>
    <s v="PROD11"/>
    <s v="STORE15"/>
    <n v="4"/>
    <n v="632.24"/>
    <n v="0.25"/>
    <x v="1"/>
    <x v="1092"/>
    <x v="396"/>
    <n v="64"/>
    <s v="Male"/>
    <s v="North Stephanie"/>
    <x v="48"/>
    <s v="USA"/>
    <x v="1"/>
    <s v="Shelton PLC"/>
    <x v="0"/>
    <s v="East Jenniferstad"/>
    <s v="Flagship"/>
    <s v="HD Smart TV Stick"/>
    <x v="1"/>
    <s v="Accessories"/>
    <s v="Gibson, Hobbs and Weaver"/>
    <n v="449.4"/>
    <n v="0"/>
  </r>
  <r>
    <s v="SALE1093"/>
    <x v="509"/>
    <s v="CUST1161"/>
    <s v="PROD78"/>
    <s v="STORE3"/>
    <n v="2"/>
    <n v="845.27"/>
    <n v="0.18"/>
    <x v="1"/>
    <x v="1093"/>
    <x v="260"/>
    <n v="18"/>
    <s v="Female"/>
    <s v="Hessmouth"/>
    <x v="28"/>
    <s v="USA"/>
    <x v="2"/>
    <s v="Johnson-Wright"/>
    <x v="0"/>
    <s v="Hoodberg"/>
    <s v="Outlet"/>
    <s v="Essential Oil Diffuser"/>
    <x v="3"/>
    <s v="Decor"/>
    <s v="Hernandez Inc"/>
    <n v="325.26"/>
    <n v="400"/>
  </r>
  <r>
    <s v="SALE1094"/>
    <x v="567"/>
    <s v="CUST1497"/>
    <s v="PROD87"/>
    <s v="STORE13"/>
    <n v="1"/>
    <n v="575.94000000000005"/>
    <n v="0.17"/>
    <x v="0"/>
    <x v="1094"/>
    <x v="386"/>
    <n v="47"/>
    <s v="Female"/>
    <s v="Port William"/>
    <x v="14"/>
    <s v="USA"/>
    <x v="0"/>
    <s v="Gardner, Humphrey and Contreras"/>
    <x v="3"/>
    <s v="Johnsonville"/>
    <s v="Flagship"/>
    <s v="LED Bedside Lamp"/>
    <x v="3"/>
    <s v="Lighting"/>
    <s v="Aguilar, Horton and Lewis"/>
    <n v="371.38"/>
    <n v="220"/>
  </r>
  <r>
    <s v="SALE1095"/>
    <x v="33"/>
    <s v="CUST1251"/>
    <s v="PROD84"/>
    <s v="STORE15"/>
    <n v="1"/>
    <n v="907.97"/>
    <n v="0.26"/>
    <x v="2"/>
    <x v="1095"/>
    <x v="242"/>
    <n v="64"/>
    <s v="Male"/>
    <s v="Port Coreyfort"/>
    <x v="4"/>
    <s v="USA"/>
    <x v="2"/>
    <s v="Shelton PLC"/>
    <x v="0"/>
    <s v="East Jenniferstad"/>
    <s v="Flagship"/>
    <s v="Wooden Bookshelf"/>
    <x v="3"/>
    <s v="Furniture"/>
    <s v="Collins-Stephenson"/>
    <n v="388.46"/>
    <n v="208"/>
  </r>
  <r>
    <s v="SALE1096"/>
    <x v="379"/>
    <s v="CUST1266"/>
    <s v="PROD20"/>
    <s v="STORE12"/>
    <n v="1"/>
    <n v="99.35"/>
    <n v="0.08"/>
    <x v="2"/>
    <x v="1096"/>
    <x v="175"/>
    <n v="32"/>
    <s v="Female"/>
    <s v="South Gina"/>
    <x v="27"/>
    <s v="USA"/>
    <x v="3"/>
    <s v="Thomas, Bridges and Harris"/>
    <x v="0"/>
    <s v="Sabrinatown"/>
    <s v="Online"/>
    <s v="Outdoor Sports Water Bottle"/>
    <x v="0"/>
    <s v="Accessories"/>
    <s v="Soto-Ellis"/>
    <n v="131.51"/>
    <n v="0"/>
  </r>
  <r>
    <s v="SALE1097"/>
    <x v="247"/>
    <s v="CUST1071"/>
    <s v="PROD0"/>
    <s v="STORE3"/>
    <n v="2"/>
    <n v="374.42"/>
    <n v="0.21"/>
    <x v="2"/>
    <x v="1097"/>
    <x v="289"/>
    <n v="61"/>
    <s v="Female"/>
    <s v="South Shaun"/>
    <x v="23"/>
    <s v="USA"/>
    <x v="0"/>
    <s v="Johnson-Wright"/>
    <x v="0"/>
    <s v="Hoodberg"/>
    <s v="Outlet"/>
    <s v="Brother Laser Printer"/>
    <x v="1"/>
    <s v="Computer"/>
    <s v="Hunt Inc"/>
    <n v="112.42"/>
    <n v="416"/>
  </r>
  <r>
    <s v="SALE1098"/>
    <x v="9"/>
    <s v="CUST1481"/>
    <s v="PROD15"/>
    <s v="STORE15"/>
    <n v="3"/>
    <n v="248.43"/>
    <n v="0.24"/>
    <x v="2"/>
    <x v="1098"/>
    <x v="229"/>
    <n v="21"/>
    <s v="Male"/>
    <s v="Kelseybury"/>
    <x v="36"/>
    <s v="USA"/>
    <x v="0"/>
    <s v="Shelton PLC"/>
    <x v="0"/>
    <s v="East Jenniferstad"/>
    <s v="Flagship"/>
    <s v="4K Home Projector"/>
    <x v="1"/>
    <s v="Appliances"/>
    <s v="Thomas LLC"/>
    <n v="465.34"/>
    <n v="301"/>
  </r>
  <r>
    <s v="SALE1099"/>
    <x v="568"/>
    <s v="CUST1468"/>
    <s v="PROD85"/>
    <s v="STORE1"/>
    <n v="1"/>
    <n v="784.46"/>
    <n v="0.14000000000000001"/>
    <x v="2"/>
    <x v="1099"/>
    <x v="227"/>
    <n v="45"/>
    <s v="Male"/>
    <s v="Bergermouth"/>
    <x v="1"/>
    <s v="USA"/>
    <x v="3"/>
    <s v="Martinez, Adkins and Johnson"/>
    <x v="0"/>
    <s v="Danielmouth"/>
    <s v="Flagship"/>
    <s v="Women's Beanie Hat"/>
    <x v="4"/>
    <s v="Accessories"/>
    <s v="Richardson-Carrillo"/>
    <n v="119.57"/>
    <n v="210"/>
  </r>
  <r>
    <s v="SALE1100"/>
    <x v="411"/>
    <s v="CUST1259"/>
    <s v="PROD52"/>
    <s v="STORE10"/>
    <n v="3"/>
    <n v="70.88"/>
    <n v="0.27"/>
    <x v="2"/>
    <x v="1100"/>
    <x v="413"/>
    <n v="32"/>
    <s v="Female"/>
    <s v="South Kathrynmouth"/>
    <x v="15"/>
    <s v="USA"/>
    <x v="2"/>
    <s v="Hill, Wagner and Ballard"/>
    <x v="3"/>
    <s v="East Davidville"/>
    <s v="Online"/>
    <s v="Rugby Ball"/>
    <x v="0"/>
    <s v="Team Sports"/>
    <s v="Harris Inc"/>
    <n v="212.26"/>
    <n v="82"/>
  </r>
  <r>
    <s v="SALE1101"/>
    <x v="159"/>
    <s v="CUST1110"/>
    <s v="PROD8"/>
    <s v="STORE1"/>
    <n v="3"/>
    <n v="324.29000000000002"/>
    <n v="0.16"/>
    <x v="2"/>
    <x v="1101"/>
    <x v="405"/>
    <n v="40"/>
    <s v="Female"/>
    <s v="New Dawnton"/>
    <x v="33"/>
    <s v="USA"/>
    <x v="0"/>
    <s v="Martinez, Adkins and Johnson"/>
    <x v="0"/>
    <s v="Danielmouth"/>
    <s v="Flagship"/>
    <s v="Wireless Bluetooth Earbuds"/>
    <x v="1"/>
    <s v="Audio"/>
    <s v="Perez-Johnston"/>
    <n v="439.07"/>
    <n v="142"/>
  </r>
  <r>
    <s v="SALE1102"/>
    <x v="253"/>
    <s v="CUST1141"/>
    <s v="PROD15"/>
    <s v="STORE3"/>
    <n v="4"/>
    <n v="243.92"/>
    <n v="0.02"/>
    <x v="1"/>
    <x v="1102"/>
    <x v="205"/>
    <n v="30"/>
    <s v="Male"/>
    <s v="Port Denise"/>
    <x v="24"/>
    <s v="United States of America"/>
    <x v="3"/>
    <s v="Johnson-Wright"/>
    <x v="0"/>
    <s v="Hoodberg"/>
    <s v="Outlet"/>
    <s v="4K Home Projector"/>
    <x v="1"/>
    <s v="Appliances"/>
    <s v="Thomas LLC"/>
    <n v="465.34"/>
    <n v="301"/>
  </r>
  <r>
    <s v="SALE1103"/>
    <x v="57"/>
    <s v="CUST1375"/>
    <s v="PROD28"/>
    <s v="STORE13"/>
    <n v="1"/>
    <n v="664.35"/>
    <n v="0"/>
    <x v="0"/>
    <x v="1103"/>
    <x v="444"/>
    <n v="26"/>
    <s v="Male"/>
    <s v="Port Richardshire"/>
    <x v="46"/>
    <s v="USA"/>
    <x v="1"/>
    <s v="Gardner, Humphrey and Contreras"/>
    <x v="3"/>
    <s v="Johnsonville"/>
    <s v="Flagship"/>
    <s v="Sports Stopwatch Timer"/>
    <x v="0"/>
    <s v="Accessories"/>
    <s v="Burns-Hansen"/>
    <n v="38.76"/>
    <n v="137"/>
  </r>
  <r>
    <s v="SALE1104"/>
    <x v="569"/>
    <s v="CUST1384"/>
    <s v="PROD21"/>
    <s v="STORE10"/>
    <n v="2"/>
    <n v="218.07"/>
    <n v="0.19"/>
    <x v="1"/>
    <x v="1104"/>
    <x v="302"/>
    <n v="52"/>
    <s v="Female"/>
    <s v="North Michael"/>
    <x v="9"/>
    <s v="USA"/>
    <x v="3"/>
    <s v="Hill, Wagner and Ballard"/>
    <x v="3"/>
    <s v="East Davidville"/>
    <s v="Online"/>
    <s v="Multi-Purpose Storage Box"/>
    <x v="3"/>
    <s v="Storage"/>
    <s v="Gardner-Montes"/>
    <n v="123.46"/>
    <n v="76"/>
  </r>
  <r>
    <s v="SALE1105"/>
    <x v="541"/>
    <s v="CUST1383"/>
    <s v="PROD15"/>
    <s v="STORE3"/>
    <n v="4"/>
    <n v="921.83"/>
    <n v="0.27"/>
    <x v="0"/>
    <x v="1105"/>
    <x v="278"/>
    <n v="27"/>
    <s v="Female"/>
    <s v="Jennifertown"/>
    <x v="42"/>
    <s v="USA"/>
    <x v="2"/>
    <s v="Johnson-Wright"/>
    <x v="0"/>
    <s v="Hoodberg"/>
    <s v="Outlet"/>
    <s v="4K Home Projector"/>
    <x v="1"/>
    <s v="Appliances"/>
    <s v="Thomas LLC"/>
    <n v="465.34"/>
    <n v="301"/>
  </r>
  <r>
    <s v="SALE1106"/>
    <x v="232"/>
    <s v="CUST1168"/>
    <s v="PROD50"/>
    <s v="STORE1"/>
    <n v="3"/>
    <n v="326.2"/>
    <n v="0.22"/>
    <x v="2"/>
    <x v="1106"/>
    <x v="63"/>
    <n v="36"/>
    <s v="Female"/>
    <s v="Robertview"/>
    <x v="26"/>
    <s v="USA"/>
    <x v="1"/>
    <s v="Martinez, Adkins and Johnson"/>
    <x v="0"/>
    <s v="Danielmouth"/>
    <s v="Flagship"/>
    <s v="Boxing Hand Wraps"/>
    <x v="0"/>
    <s v="Fitness"/>
    <s v="Smith-King"/>
    <n v="190.29"/>
    <n v="260"/>
  </r>
  <r>
    <s v="SALE1107"/>
    <x v="437"/>
    <s v="CUST1458"/>
    <s v="PROD17"/>
    <s v="STORE19"/>
    <n v="1"/>
    <n v="244.25"/>
    <n v="0.09"/>
    <x v="1"/>
    <x v="1107"/>
    <x v="245"/>
    <n v="62"/>
    <s v="Female"/>
    <s v="Port Taylorberg"/>
    <x v="2"/>
    <s v="USA"/>
    <x v="2"/>
    <s v="Mann-Austin"/>
    <x v="3"/>
    <s v="Vasquezborough"/>
    <s v="Online"/>
    <s v="Soccer Training Cone Set"/>
    <x v="0"/>
    <s v="Accessories"/>
    <s v="Ford, Murphy and Wilson"/>
    <n v="144.53"/>
    <n v="367"/>
  </r>
  <r>
    <s v="SALE1108"/>
    <x v="134"/>
    <s v="CUST1369"/>
    <s v="PROD61"/>
    <s v="STORE10"/>
    <n v="3"/>
    <n v="808.87"/>
    <n v="0.12"/>
    <x v="2"/>
    <x v="1108"/>
    <x v="88"/>
    <n v="20"/>
    <s v="Female"/>
    <s v="West Bruce"/>
    <x v="1"/>
    <s v="USA"/>
    <x v="1"/>
    <s v="Hill, Wagner and Ballard"/>
    <x v="3"/>
    <s v="East Davidville"/>
    <s v="Online"/>
    <s v="Tennis Ball 3-Pack"/>
    <x v="0"/>
    <s v="Equipment"/>
    <s v="Lopez LLC"/>
    <n v="103.45"/>
    <n v="465"/>
  </r>
  <r>
    <s v="SALE1109"/>
    <x v="570"/>
    <s v="CUST1338"/>
    <s v="PROD31"/>
    <s v="STORE2"/>
    <n v="3"/>
    <n v="826.15"/>
    <n v="0"/>
    <x v="1"/>
    <x v="1109"/>
    <x v="93"/>
    <n v="46"/>
    <s v="Female"/>
    <s v="Hudsonfort"/>
    <x v="40"/>
    <s v="USA"/>
    <x v="2"/>
    <s v="Black-Horn"/>
    <x v="2"/>
    <s v="North Nancyview"/>
    <s v="Outlet"/>
    <s v="Basketball"/>
    <x v="0"/>
    <s v="Team Sports"/>
    <s v="Nolan-Snow"/>
    <n v="204.39"/>
    <n v="281"/>
  </r>
  <r>
    <s v="SALE1110"/>
    <x v="413"/>
    <s v="CUST1187"/>
    <s v="PROD24"/>
    <s v="STORE19"/>
    <n v="3"/>
    <n v="631.20000000000005"/>
    <n v="0.24"/>
    <x v="0"/>
    <x v="1110"/>
    <x v="8"/>
    <n v="60"/>
    <s v="Female"/>
    <s v="Lake Blaketon"/>
    <x v="4"/>
    <s v="USA"/>
    <x v="1"/>
    <s v="Mann-Austin"/>
    <x v="3"/>
    <s v="Vasquezborough"/>
    <s v="Online"/>
    <s v="Foldable Camping Chair"/>
    <x v="0"/>
    <s v="Outdoor"/>
    <s v="Cook Ltd"/>
    <n v="166.06"/>
    <n v="340"/>
  </r>
  <r>
    <s v="SALE1111"/>
    <x v="229"/>
    <s v="CUST1274"/>
    <s v="PROD58"/>
    <s v="STORE10"/>
    <n v="1"/>
    <n v="937.01"/>
    <n v="7.0000000000000007E-2"/>
    <x v="0"/>
    <x v="1111"/>
    <x v="385"/>
    <n v="38"/>
    <s v="Male"/>
    <s v="Edwardborough"/>
    <x v="1"/>
    <s v="USA"/>
    <x v="2"/>
    <s v="Hill, Wagner and Ballard"/>
    <x v="3"/>
    <s v="East Davidville"/>
    <s v="Online"/>
    <s v="Womens Cotton Scarf"/>
    <x v="4"/>
    <s v="Accessories"/>
    <s v="Shepherd-Gould"/>
    <n v="113.83"/>
    <n v="485"/>
  </r>
  <r>
    <s v="SALE1112"/>
    <x v="229"/>
    <s v="CUST1151"/>
    <s v="PROD73"/>
    <s v="STORE5"/>
    <n v="2"/>
    <n v="644"/>
    <n v="0.04"/>
    <x v="1"/>
    <x v="1112"/>
    <x v="381"/>
    <n v="25"/>
    <s v="Female"/>
    <s v="Lake Stevenfort"/>
    <x v="47"/>
    <s v="USA"/>
    <x v="0"/>
    <s v="Gray Ltd"/>
    <x v="0"/>
    <s v="New Michaelchester"/>
    <s v="Outlet"/>
    <s v="Shin Guards – Adult"/>
    <x v="0"/>
    <s v="Team Sports"/>
    <s v="French Ltd"/>
    <n v="107.06"/>
    <n v="359"/>
  </r>
  <r>
    <s v="SALE1113"/>
    <x v="571"/>
    <s v="CUST1094"/>
    <s v="PROD91"/>
    <s v="STORE5"/>
    <n v="3"/>
    <n v="629.58000000000004"/>
    <n v="0.05"/>
    <x v="0"/>
    <x v="1113"/>
    <x v="18"/>
    <n v="43"/>
    <s v="Female"/>
    <s v="New Amyport"/>
    <x v="8"/>
    <s v="USA"/>
    <x v="0"/>
    <s v="Gray Ltd"/>
    <x v="0"/>
    <s v="New Michaelchester"/>
    <s v="Outlet"/>
    <s v="Women's High Heels"/>
    <x v="4"/>
    <s v="Footwear"/>
    <s v="Smith-Charles"/>
    <n v="438.25"/>
    <n v="496"/>
  </r>
  <r>
    <s v="SALE1114"/>
    <x v="572"/>
    <s v="CUST1466"/>
    <s v="PROD87"/>
    <s v="STORE2"/>
    <n v="2"/>
    <n v="121.52"/>
    <n v="0.18"/>
    <x v="2"/>
    <x v="1114"/>
    <x v="219"/>
    <n v="18"/>
    <s v="Male"/>
    <s v="Espinozaberg"/>
    <x v="46"/>
    <s v="USA"/>
    <x v="2"/>
    <s v="Black-Horn"/>
    <x v="2"/>
    <s v="North Nancyview"/>
    <s v="Outlet"/>
    <s v="LED Bedside Lamp"/>
    <x v="3"/>
    <s v="Lighting"/>
    <s v="Aguilar, Horton and Lewis"/>
    <n v="371.38"/>
    <n v="220"/>
  </r>
  <r>
    <s v="SALE1115"/>
    <x v="109"/>
    <s v="CUST1401"/>
    <s v="PROD65"/>
    <s v="STORE19"/>
    <n v="2"/>
    <n v="549.83000000000004"/>
    <n v="7.0000000000000007E-2"/>
    <x v="1"/>
    <x v="1115"/>
    <x v="122"/>
    <n v="51"/>
    <s v="Female"/>
    <s v="Leahmouth"/>
    <x v="8"/>
    <s v="USA"/>
    <x v="1"/>
    <s v="Mann-Austin"/>
    <x v="3"/>
    <s v="Vasquezborough"/>
    <s v="Online"/>
    <s v="Adjustable Dumbbells 20kg"/>
    <x v="0"/>
    <s v="Fitness"/>
    <s v="Montgomery, Benton and Miller"/>
    <n v="240.63"/>
    <n v="423"/>
  </r>
  <r>
    <s v="SALE1116"/>
    <x v="188"/>
    <s v="CUST1140"/>
    <s v="PROD13"/>
    <s v="STORE8"/>
    <n v="3"/>
    <n v="278.38"/>
    <n v="0.03"/>
    <x v="0"/>
    <x v="1116"/>
    <x v="427"/>
    <n v="63"/>
    <s v="Female"/>
    <s v="South Brooke"/>
    <x v="2"/>
    <s v="USA"/>
    <x v="0"/>
    <s v="Bean, Jones and Park"/>
    <x v="1"/>
    <s v="Thompsonborough"/>
    <s v="Online"/>
    <s v="USB-C Fast Charger"/>
    <x v="1"/>
    <s v="Accessories"/>
    <s v="Dawson-Perkins"/>
    <n v="242.23"/>
    <n v="453"/>
  </r>
  <r>
    <s v="SALE1117"/>
    <x v="438"/>
    <s v="CUST1437"/>
    <s v="PROD96"/>
    <s v="STORE3"/>
    <n v="4"/>
    <n v="723.66"/>
    <n v="0.03"/>
    <x v="1"/>
    <x v="1117"/>
    <x v="167"/>
    <n v="47"/>
    <s v="Female"/>
    <s v="East Davidmouth"/>
    <x v="21"/>
    <s v="USA"/>
    <x v="1"/>
    <s v="Johnson-Wright"/>
    <x v="0"/>
    <s v="Hoodberg"/>
    <s v="Outlet"/>
    <s v="Women's Formal Blazer"/>
    <x v="4"/>
    <s v="Outerwear"/>
    <s v="Phillips and Sons"/>
    <n v="358.47"/>
    <n v="143"/>
  </r>
  <r>
    <s v="SALE1118"/>
    <x v="456"/>
    <s v="CUST1205"/>
    <s v="PROD72"/>
    <s v="STORE9"/>
    <n v="1"/>
    <n v="724.74"/>
    <n v="0.15"/>
    <x v="1"/>
    <x v="1118"/>
    <x v="295"/>
    <n v="44"/>
    <s v="Female"/>
    <s v="Lake Danielleton"/>
    <x v="19"/>
    <s v="USA"/>
    <x v="0"/>
    <s v="Moore, Padilla and Butler"/>
    <x v="2"/>
    <s v="East Johnstad"/>
    <s v="Flagship"/>
    <s v="Professional Jump Rope"/>
    <x v="0"/>
    <s v="Fitness"/>
    <s v="Davis PLC"/>
    <n v="477.61"/>
    <n v="300"/>
  </r>
  <r>
    <s v="SALE1119"/>
    <x v="573"/>
    <s v="CUST1455"/>
    <s v="PROD21"/>
    <s v="STORE4"/>
    <n v="2"/>
    <n v="961.84"/>
    <n v="0.25"/>
    <x v="1"/>
    <x v="1119"/>
    <x v="263"/>
    <n v="54"/>
    <s v="Male"/>
    <s v="East Yvette"/>
    <x v="49"/>
    <s v="USA"/>
    <x v="0"/>
    <s v="Alexander Group"/>
    <x v="2"/>
    <s v="Port Sharon"/>
    <s v="Online"/>
    <s v="Multi-Purpose Storage Box"/>
    <x v="3"/>
    <s v="Storage"/>
    <s v="Gardner-Montes"/>
    <n v="123.46"/>
    <n v="76"/>
  </r>
  <r>
    <s v="SALE1120"/>
    <x v="2"/>
    <s v="CUST1020"/>
    <s v="PROD37"/>
    <s v="STORE16"/>
    <n v="4"/>
    <n v="21.12"/>
    <n v="0.18"/>
    <x v="2"/>
    <x v="1120"/>
    <x v="134"/>
    <n v="59"/>
    <s v="Male"/>
    <s v="Lake Shaneburgh"/>
    <x v="37"/>
    <s v="USA"/>
    <x v="2"/>
    <s v="Frederick-Wright"/>
    <x v="1"/>
    <s v="New Jimmymouth"/>
    <s v="Flagship"/>
    <s v="Men's Casual Sneakers"/>
    <x v="4"/>
    <s v="Footwear"/>
    <s v="Hogan-Lee"/>
    <n v="353.47"/>
    <n v="214"/>
  </r>
  <r>
    <s v="SALE1121"/>
    <x v="140"/>
    <s v="CUST1319"/>
    <s v="PROD0"/>
    <s v="STORE4"/>
    <n v="3"/>
    <n v="819.93"/>
    <n v="0.08"/>
    <x v="1"/>
    <x v="1121"/>
    <x v="132"/>
    <n v="54"/>
    <s v="Male"/>
    <s v="West Mathewside"/>
    <x v="25"/>
    <s v="USA"/>
    <x v="1"/>
    <s v="Alexander Group"/>
    <x v="2"/>
    <s v="Port Sharon"/>
    <s v="Online"/>
    <s v="Brother Laser Printer"/>
    <x v="1"/>
    <s v="Computer"/>
    <s v="Hunt Inc"/>
    <n v="112.42"/>
    <n v="416"/>
  </r>
  <r>
    <s v="SALE1122"/>
    <x v="176"/>
    <s v="CUST1294"/>
    <s v="PROD42"/>
    <s v="STORE0"/>
    <n v="2"/>
    <n v="700.95"/>
    <n v="0.18"/>
    <x v="0"/>
    <x v="1122"/>
    <x v="124"/>
    <n v="29"/>
    <s v="Male"/>
    <s v="Port Richard"/>
    <x v="10"/>
    <s v="USA"/>
    <x v="1"/>
    <s v="Rivera-Warner"/>
    <x v="3"/>
    <s v="Washingtonfurt"/>
    <s v="Flagship"/>
    <s v="Smart Home WiFi Camera"/>
    <x v="1"/>
    <s v="Accessories"/>
    <s v="Holmes LLC"/>
    <n v="450.71"/>
    <n v="389"/>
  </r>
  <r>
    <s v="SALE1123"/>
    <x v="126"/>
    <s v="CUST1141"/>
    <s v="PROD17"/>
    <s v="STORE14"/>
    <n v="2"/>
    <n v="456.38"/>
    <n v="0.12"/>
    <x v="0"/>
    <x v="1123"/>
    <x v="205"/>
    <n v="30"/>
    <s v="Male"/>
    <s v="Port Denise"/>
    <x v="24"/>
    <s v="United States of America"/>
    <x v="3"/>
    <s v="Mcdonald Inc"/>
    <x v="2"/>
    <s v="Christopherland"/>
    <s v="Outlet"/>
    <s v="Soccer Training Cone Set"/>
    <x v="0"/>
    <s v="Accessories"/>
    <s v="Ford, Murphy and Wilson"/>
    <n v="144.53"/>
    <n v="367"/>
  </r>
  <r>
    <s v="SALE1124"/>
    <x v="21"/>
    <s v="CUST1361"/>
    <s v="PROD76"/>
    <s v="STORE14"/>
    <n v="3"/>
    <n v="291.05"/>
    <n v="0.3"/>
    <x v="0"/>
    <x v="1124"/>
    <x v="445"/>
    <n v="64"/>
    <s v="Male"/>
    <s v="New Jessechester"/>
    <x v="30"/>
    <s v="USA"/>
    <x v="1"/>
    <s v="Mcdonald Inc"/>
    <x v="2"/>
    <s v="Christopherland"/>
    <s v="Outlet"/>
    <s v="Wireless Mouse"/>
    <x v="1"/>
    <s v="Computer"/>
    <s v="Larson Ltd"/>
    <n v="392.89"/>
    <n v="320"/>
  </r>
  <r>
    <s v="SALE1125"/>
    <x v="482"/>
    <s v="CUST1233"/>
    <s v="PROD95"/>
    <s v="STORE15"/>
    <n v="2"/>
    <n v="463.52"/>
    <n v="0.27"/>
    <x v="1"/>
    <x v="1125"/>
    <x v="318"/>
    <n v="59"/>
    <s v="Male"/>
    <s v="Clarkport"/>
    <x v="35"/>
    <s v="USA"/>
    <x v="2"/>
    <s v="Shelton PLC"/>
    <x v="0"/>
    <s v="East Jenniferstad"/>
    <s v="Flagship"/>
    <s v="Sports Stopwatch Basic"/>
    <x v="0"/>
    <s v="Accessories"/>
    <s v="Wilson Group"/>
    <n v="60.65"/>
    <n v="75"/>
  </r>
  <r>
    <s v="SALE1126"/>
    <x v="507"/>
    <s v="CUST1379"/>
    <s v="PROD0"/>
    <s v="STORE17"/>
    <n v="3"/>
    <n v="241.64"/>
    <n v="0.28999999999999998"/>
    <x v="1"/>
    <x v="1126"/>
    <x v="271"/>
    <n v="34"/>
    <s v="Female"/>
    <s v="West Jeffreyburgh"/>
    <x v="9"/>
    <s v="USA"/>
    <x v="0"/>
    <s v="Holloway Ltd"/>
    <x v="0"/>
    <s v="Bensonhaven"/>
    <s v="Flagship"/>
    <s v="Brother Laser Printer"/>
    <x v="1"/>
    <s v="Computer"/>
    <s v="Hunt Inc"/>
    <n v="112.42"/>
    <n v="416"/>
  </r>
  <r>
    <s v="SALE1127"/>
    <x v="310"/>
    <s v="CUST1483"/>
    <s v="PROD30"/>
    <s v="STORE10"/>
    <n v="2"/>
    <n v="47.86"/>
    <n v="0.03"/>
    <x v="1"/>
    <x v="1127"/>
    <x v="0"/>
    <n v="48"/>
    <s v="Male"/>
    <s v="East Rodney"/>
    <x v="8"/>
    <s v="USA"/>
    <x v="0"/>
    <s v="Hill, Wagner and Ballard"/>
    <x v="3"/>
    <s v="East Davidville"/>
    <s v="Online"/>
    <s v="Stainless Steel Cutlery Set"/>
    <x v="3"/>
    <s v="Kitchen"/>
    <s v="Stevens, Fernandez and Martin"/>
    <n v="19.52"/>
    <n v="57"/>
  </r>
  <r>
    <s v="SALE1128"/>
    <x v="574"/>
    <s v="CUST1344"/>
    <s v="PROD92"/>
    <s v="STORE3"/>
    <n v="1"/>
    <n v="805.07"/>
    <n v="0.06"/>
    <x v="2"/>
    <x v="1128"/>
    <x v="33"/>
    <n v="39"/>
    <s v="Male"/>
    <s v="West Victoriaborough"/>
    <x v="23"/>
    <s v="USA"/>
    <x v="0"/>
    <s v="Johnson-Wright"/>
    <x v="0"/>
    <s v="Hoodberg"/>
    <s v="Outlet"/>
    <s v="Microwave Oven"/>
    <x v="3"/>
    <s v="Appliances"/>
    <s v="Green, Powell and Palmer"/>
    <n v="447.43"/>
    <n v="191"/>
  </r>
  <r>
    <s v="SALE1129"/>
    <x v="164"/>
    <s v="CUST1373"/>
    <s v="PROD34"/>
    <s v="STORE1"/>
    <n v="3"/>
    <n v="848.48"/>
    <n v="0"/>
    <x v="2"/>
    <x v="1129"/>
    <x v="140"/>
    <n v="37"/>
    <s v="Female"/>
    <s v="Simpsonfort"/>
    <x v="17"/>
    <s v="USA"/>
    <x v="0"/>
    <s v="Martinez, Adkins and Johnson"/>
    <x v="0"/>
    <s v="Danielmouth"/>
    <s v="Flagship"/>
    <s v="Gaming Mechanical Keyboard"/>
    <x v="1"/>
    <s v="Computer"/>
    <s v="Lucero LLC"/>
    <n v="419.28"/>
    <n v="86"/>
  </r>
  <r>
    <s v="SALE1130"/>
    <x v="575"/>
    <s v="CUST1244"/>
    <s v="PROD53"/>
    <s v="STORE8"/>
    <n v="2"/>
    <n v="568.95000000000005"/>
    <n v="0.22"/>
    <x v="0"/>
    <x v="1130"/>
    <x v="84"/>
    <n v="19"/>
    <s v="Male"/>
    <s v="West Julia"/>
    <x v="39"/>
    <s v="USA"/>
    <x v="3"/>
    <s v="Bean, Jones and Park"/>
    <x v="1"/>
    <s v="Thompsonborough"/>
    <s v="Online"/>
    <s v="Men's Track Pants"/>
    <x v="4"/>
    <s v="Bottoms"/>
    <s v="Hamilton, Woods and Walker"/>
    <n v="386.56"/>
    <n v="125"/>
  </r>
  <r>
    <s v="SALE1131"/>
    <x v="267"/>
    <s v="CUST1162"/>
    <s v="PROD53"/>
    <s v="STORE11"/>
    <n v="3"/>
    <n v="269.83999999999997"/>
    <n v="0.05"/>
    <x v="1"/>
    <x v="1131"/>
    <x v="58"/>
    <n v="37"/>
    <s v="Male"/>
    <s v="Palmerbury"/>
    <x v="3"/>
    <s v="United States of America"/>
    <x v="2"/>
    <s v="Aguirre-Keller"/>
    <x v="2"/>
    <s v="Lake Michael"/>
    <s v="Online"/>
    <s v="Men's Track Pants"/>
    <x v="4"/>
    <s v="Bottoms"/>
    <s v="Hamilton, Woods and Walker"/>
    <n v="386.56"/>
    <n v="125"/>
  </r>
  <r>
    <s v="SALE1132"/>
    <x v="215"/>
    <s v="CUST1309"/>
    <s v="PROD62"/>
    <s v="STORE13"/>
    <n v="4"/>
    <n v="267.36"/>
    <n v="0.27"/>
    <x v="1"/>
    <x v="1132"/>
    <x v="428"/>
    <n v="41"/>
    <s v="Female"/>
    <s v="Randychester"/>
    <x v="24"/>
    <s v="USA"/>
    <x v="3"/>
    <s v="Gardner, Humphrey and Contreras"/>
    <x v="3"/>
    <s v="Johnsonville"/>
    <s v="Flagship"/>
    <s v="Laptop Cooling Pad"/>
    <x v="1"/>
    <s v="Computer"/>
    <s v="Murray, Gould and Ware"/>
    <n v="86.42"/>
    <n v="222"/>
  </r>
  <r>
    <s v="SALE1133"/>
    <x v="576"/>
    <s v="CUST1114"/>
    <s v="PROD37"/>
    <s v="STORE1"/>
    <n v="1"/>
    <n v="438.41"/>
    <n v="0.09"/>
    <x v="0"/>
    <x v="1133"/>
    <x v="282"/>
    <n v="30"/>
    <s v="Male"/>
    <s v="East Donna"/>
    <x v="8"/>
    <s v="USA"/>
    <x v="3"/>
    <s v="Martinez, Adkins and Johnson"/>
    <x v="0"/>
    <s v="Danielmouth"/>
    <s v="Flagship"/>
    <s v="Men's Casual Sneakers"/>
    <x v="4"/>
    <s v="Footwear"/>
    <s v="Hogan-Lee"/>
    <n v="353.47"/>
    <n v="214"/>
  </r>
  <r>
    <s v="SALE1134"/>
    <x v="577"/>
    <s v="CUST1164"/>
    <s v="PROD51"/>
    <s v="STORE18"/>
    <n v="2"/>
    <n v="86.72"/>
    <n v="0.28000000000000003"/>
    <x v="2"/>
    <x v="1134"/>
    <x v="111"/>
    <n v="39"/>
    <s v="Female"/>
    <s v="Dominiquefort"/>
    <x v="36"/>
    <s v="USA"/>
    <x v="2"/>
    <s v="Guerrero-Schmitt"/>
    <x v="3"/>
    <s v="East Stevechester"/>
    <s v="Flagship"/>
    <s v="HDMI Cable – 2m"/>
    <x v="1"/>
    <s v="Accessories"/>
    <s v="Bautista, Green and Hale"/>
    <n v="88.49"/>
    <n v="246"/>
  </r>
  <r>
    <s v="SALE1135"/>
    <x v="578"/>
    <s v="CUST1425"/>
    <s v="PROD89"/>
    <s v="STORE6"/>
    <n v="4"/>
    <n v="630.21"/>
    <n v="0.14000000000000001"/>
    <x v="2"/>
    <x v="1135"/>
    <x v="351"/>
    <n v="40"/>
    <s v="Male"/>
    <s v="Lake Monique"/>
    <x v="39"/>
    <s v="USA"/>
    <x v="3"/>
    <s v="Benson-Elliott"/>
    <x v="3"/>
    <s v="Port Josephberg"/>
    <s v="Online"/>
    <s v="Face Foundation Kit"/>
    <x v="2"/>
    <s v="Makeup"/>
    <s v="Taylor-Elliott"/>
    <n v="183.04"/>
    <n v="457"/>
  </r>
  <r>
    <s v="SALE1136"/>
    <x v="509"/>
    <s v="CUST1359"/>
    <s v="PROD59"/>
    <s v="STORE6"/>
    <n v="3"/>
    <n v="180.84"/>
    <n v="0.03"/>
    <x v="1"/>
    <x v="1136"/>
    <x v="446"/>
    <n v="32"/>
    <s v="Male"/>
    <s v="East Michaelton"/>
    <x v="32"/>
    <s v="USA"/>
    <x v="2"/>
    <s v="Benson-Elliott"/>
    <x v="3"/>
    <s v="Port Josephberg"/>
    <s v="Online"/>
    <s v="Men's Hair Styling Gel"/>
    <x v="2"/>
    <s v="Haircare"/>
    <s v="Cline-Mccarthy"/>
    <n v="17.309999999999999"/>
    <n v="399"/>
  </r>
  <r>
    <s v="SALE1137"/>
    <x v="522"/>
    <s v="CUST1004"/>
    <s v="PROD64"/>
    <s v="STORE16"/>
    <n v="1"/>
    <n v="453.41"/>
    <n v="0.04"/>
    <x v="2"/>
    <x v="1137"/>
    <x v="433"/>
    <n v="64"/>
    <s v="Female"/>
    <s v="Nicholasshire"/>
    <x v="24"/>
    <s v="USA"/>
    <x v="2"/>
    <s v="Frederick-Wright"/>
    <x v="1"/>
    <s v="New Jimmymouth"/>
    <s v="Flagship"/>
    <s v="Matte Lipstick Set"/>
    <x v="2"/>
    <s v="Makeup"/>
    <s v="Zhang Inc"/>
    <n v="299.11"/>
    <n v="118"/>
  </r>
  <r>
    <s v="SALE1138"/>
    <x v="280"/>
    <s v="CUST1024"/>
    <s v="PROD51"/>
    <s v="STORE6"/>
    <n v="1"/>
    <n v="629.09"/>
    <n v="0.02"/>
    <x v="0"/>
    <x v="1138"/>
    <x v="383"/>
    <n v="40"/>
    <s v="Male"/>
    <s v="Rogerschester"/>
    <x v="12"/>
    <s v="USA"/>
    <x v="1"/>
    <s v="Benson-Elliott"/>
    <x v="3"/>
    <s v="Port Josephberg"/>
    <s v="Online"/>
    <s v="HDMI Cable – 2m"/>
    <x v="1"/>
    <s v="Accessories"/>
    <s v="Bautista, Green and Hale"/>
    <n v="88.49"/>
    <n v="246"/>
  </r>
  <r>
    <s v="SALE1139"/>
    <x v="79"/>
    <s v="CUST1022"/>
    <s v="PROD77"/>
    <s v="STORE2"/>
    <n v="2"/>
    <n v="257.45"/>
    <n v="0"/>
    <x v="2"/>
    <x v="1139"/>
    <x v="127"/>
    <n v="33"/>
    <s v="Female"/>
    <s v="Michaelton"/>
    <x v="22"/>
    <s v="USA"/>
    <x v="2"/>
    <s v="Black-Horn"/>
    <x v="2"/>
    <s v="North Nancyview"/>
    <s v="Outlet"/>
    <s v="WiFi Mesh Router"/>
    <x v="1"/>
    <s v="Appliances"/>
    <s v="White, Reeves and Woods"/>
    <n v="480.9"/>
    <n v="104"/>
  </r>
  <r>
    <s v="SALE1140"/>
    <x v="206"/>
    <s v="CUST1179"/>
    <s v="PROD34"/>
    <s v="STORE15"/>
    <n v="2"/>
    <n v="696.61"/>
    <n v="0.17"/>
    <x v="1"/>
    <x v="1140"/>
    <x v="447"/>
    <n v="43"/>
    <s v="Female"/>
    <s v="Murphyfurt"/>
    <x v="39"/>
    <s v="USA"/>
    <x v="2"/>
    <s v="Shelton PLC"/>
    <x v="0"/>
    <s v="East Jenniferstad"/>
    <s v="Flagship"/>
    <s v="Gaming Mechanical Keyboard"/>
    <x v="1"/>
    <s v="Computer"/>
    <s v="Lucero LLC"/>
    <n v="419.28"/>
    <n v="86"/>
  </r>
  <r>
    <s v="SALE1141"/>
    <x v="579"/>
    <s v="CUST1373"/>
    <s v="PROD46"/>
    <s v="STORE7"/>
    <n v="2"/>
    <n v="143.79"/>
    <n v="0.1"/>
    <x v="1"/>
    <x v="1141"/>
    <x v="140"/>
    <n v="37"/>
    <s v="Female"/>
    <s v="Simpsonfort"/>
    <x v="17"/>
    <s v="USA"/>
    <x v="0"/>
    <s v="Martinez-Mullins"/>
    <x v="2"/>
    <s v="Williamsfurt"/>
    <s v="Online"/>
    <s v="Men's Winter Jacket"/>
    <x v="4"/>
    <s v="Outerwear"/>
    <s v="Kelly, Smith and Perez"/>
    <n v="167.34"/>
    <n v="296"/>
  </r>
  <r>
    <s v="SALE1142"/>
    <x v="418"/>
    <s v="CUST1296"/>
    <s v="PROD83"/>
    <s v="STORE1"/>
    <n v="3"/>
    <n v="460.93"/>
    <n v="0.19"/>
    <x v="2"/>
    <x v="1142"/>
    <x v="270"/>
    <n v="28"/>
    <s v="Female"/>
    <s v="South David"/>
    <x v="35"/>
    <s v="USA"/>
    <x v="3"/>
    <s v="Martinez, Adkins and Johnson"/>
    <x v="0"/>
    <s v="Danielmouth"/>
    <s v="Flagship"/>
    <s v="Hydrating Face Cleanser"/>
    <x v="2"/>
    <s v="Skincare"/>
    <s v="Butler Group"/>
    <n v="305.49"/>
    <n v="159"/>
  </r>
  <r>
    <s v="SALE1143"/>
    <x v="445"/>
    <s v="CUST1499"/>
    <s v="PROD28"/>
    <s v="STORE9"/>
    <n v="2"/>
    <n v="67.55"/>
    <n v="0.03"/>
    <x v="0"/>
    <x v="1143"/>
    <x v="147"/>
    <n v="27"/>
    <s v="Female"/>
    <s v="East Valerieview"/>
    <x v="47"/>
    <s v="USA"/>
    <x v="1"/>
    <s v="Moore, Padilla and Butler"/>
    <x v="2"/>
    <s v="East Johnstad"/>
    <s v="Flagship"/>
    <s v="Sports Stopwatch Timer"/>
    <x v="0"/>
    <s v="Accessories"/>
    <s v="Burns-Hansen"/>
    <n v="38.76"/>
    <n v="137"/>
  </r>
  <r>
    <s v="SALE1144"/>
    <x v="138"/>
    <s v="CUST1210"/>
    <s v="PROD49"/>
    <s v="STORE1"/>
    <n v="3"/>
    <n v="803.31"/>
    <n v="0.1"/>
    <x v="1"/>
    <x v="1144"/>
    <x v="255"/>
    <n v="48"/>
    <s v="Male"/>
    <s v="Matthewborough"/>
    <x v="36"/>
    <s v="USA"/>
    <x v="2"/>
    <s v="Martinez, Adkins and Johnson"/>
    <x v="0"/>
    <s v="Danielmouth"/>
    <s v="Flagship"/>
    <s v="Men's Roll-On Perfume"/>
    <x v="2"/>
    <s v="Fragrance"/>
    <s v="Sullivan and Sons"/>
    <n v="43.29"/>
    <n v="267"/>
  </r>
  <r>
    <s v="SALE1145"/>
    <x v="468"/>
    <s v="CUST1432"/>
    <s v="PROD16"/>
    <s v="STORE13"/>
    <n v="4"/>
    <n v="254.71"/>
    <n v="0.2"/>
    <x v="2"/>
    <x v="1145"/>
    <x v="448"/>
    <n v="37"/>
    <s v="Male"/>
    <s v="Phyllisport"/>
    <x v="19"/>
    <s v="USA"/>
    <x v="3"/>
    <s v="Gardner, Humphrey and Contreras"/>
    <x v="3"/>
    <s v="Johnsonville"/>
    <s v="Flagship"/>
    <s v="Beard Grooming Kit"/>
    <x v="2"/>
    <s v="Grooming"/>
    <s v="Erickson-Green"/>
    <n v="337.42"/>
    <n v="256"/>
  </r>
  <r>
    <s v="SALE1146"/>
    <x v="151"/>
    <s v="CUST1051"/>
    <s v="PROD50"/>
    <s v="STORE4"/>
    <n v="4"/>
    <n v="594.89"/>
    <n v="0.3"/>
    <x v="1"/>
    <x v="1146"/>
    <x v="368"/>
    <n v="23"/>
    <s v="Female"/>
    <s v="New Julia"/>
    <x v="35"/>
    <s v="USA"/>
    <x v="0"/>
    <s v="Alexander Group"/>
    <x v="2"/>
    <s v="Port Sharon"/>
    <s v="Online"/>
    <s v="Boxing Hand Wraps"/>
    <x v="0"/>
    <s v="Fitness"/>
    <s v="Smith-King"/>
    <n v="190.29"/>
    <n v="260"/>
  </r>
  <r>
    <s v="SALE1147"/>
    <x v="58"/>
    <s v="CUST1219"/>
    <s v="PROD91"/>
    <s v="STORE0"/>
    <n v="2"/>
    <n v="844.31"/>
    <n v="7.0000000000000007E-2"/>
    <x v="1"/>
    <x v="1147"/>
    <x v="208"/>
    <n v="47"/>
    <s v="Female"/>
    <s v="Phillipschester   "/>
    <x v="19"/>
    <s v="USA"/>
    <x v="0"/>
    <s v="Rivera-Warner"/>
    <x v="3"/>
    <s v="Washingtonfurt"/>
    <s v="Flagship"/>
    <s v="Women's High Heels"/>
    <x v="4"/>
    <s v="Footwear"/>
    <s v="Smith-Charles"/>
    <n v="438.25"/>
    <n v="496"/>
  </r>
  <r>
    <s v="SALE1148"/>
    <x v="368"/>
    <s v="CUST1134"/>
    <s v="PROD15"/>
    <s v="STORE6"/>
    <n v="4"/>
    <n v="101.33"/>
    <n v="0"/>
    <x v="0"/>
    <x v="1148"/>
    <x v="210"/>
    <n v="54"/>
    <s v="Male"/>
    <s v="Parksfort"/>
    <x v="7"/>
    <s v="USA"/>
    <x v="0"/>
    <s v="Benson-Elliott"/>
    <x v="3"/>
    <s v="Port Josephberg"/>
    <s v="Online"/>
    <s v="4K Home Projector"/>
    <x v="1"/>
    <s v="Appliances"/>
    <s v="Thomas LLC"/>
    <n v="465.34"/>
    <n v="301"/>
  </r>
  <r>
    <s v="SALE1149"/>
    <x v="317"/>
    <s v="CUST1131"/>
    <s v="PROD26"/>
    <s v="STORE8"/>
    <n v="3"/>
    <n v="922.56"/>
    <n v="0.18"/>
    <x v="1"/>
    <x v="1149"/>
    <x v="86"/>
    <n v="34"/>
    <s v="Female"/>
    <s v="Wigginsville"/>
    <x v="4"/>
    <s v="USA"/>
    <x v="3"/>
    <s v="Bean, Jones and Park"/>
    <x v="1"/>
    <s v="Thompsonborough"/>
    <s v="Online"/>
    <s v="Wireless Bluetooth Speaker"/>
    <x v="1"/>
    <s v="Audio"/>
    <s v="Reed-Schmidt"/>
    <n v="322.41000000000003"/>
    <n v="213"/>
  </r>
  <r>
    <s v="SALE1150"/>
    <x v="580"/>
    <s v="CUST1432"/>
    <s v="PROD38"/>
    <s v="STORE14"/>
    <n v="4"/>
    <n v="867.19"/>
    <n v="7.0000000000000007E-2"/>
    <x v="2"/>
    <x v="1150"/>
    <x v="448"/>
    <n v="37"/>
    <s v="Male"/>
    <s v="Phyllisport"/>
    <x v="19"/>
    <s v="USA"/>
    <x v="3"/>
    <s v="Mcdonald Inc"/>
    <x v="2"/>
    <s v="Christopherland"/>
    <s v="Outlet"/>
    <s v="Sports Water Hydration Pack"/>
    <x v="0"/>
    <s v="Outdoor"/>
    <s v="Sims-Smith"/>
    <n v="135.61000000000001"/>
    <n v="394"/>
  </r>
  <r>
    <s v="SALE1151"/>
    <x v="146"/>
    <s v="CUST1006"/>
    <s v="PROD83"/>
    <s v="STORE17"/>
    <n v="3"/>
    <n v="816.87"/>
    <n v="0.14000000000000001"/>
    <x v="1"/>
    <x v="1151"/>
    <x v="277"/>
    <n v="29"/>
    <s v="Female"/>
    <s v="Deborahborough"/>
    <x v="34"/>
    <s v="USA"/>
    <x v="1"/>
    <s v="Holloway Ltd"/>
    <x v="0"/>
    <s v="Bensonhaven"/>
    <s v="Flagship"/>
    <s v="Hydrating Face Cleanser"/>
    <x v="2"/>
    <s v="Skincare"/>
    <s v="Butler Group"/>
    <n v="305.49"/>
    <n v="159"/>
  </r>
  <r>
    <s v="SALE1152"/>
    <x v="268"/>
    <s v="CUST1480"/>
    <s v="PROD65"/>
    <s v="STORE3"/>
    <n v="3"/>
    <n v="258.06"/>
    <n v="0"/>
    <x v="1"/>
    <x v="1152"/>
    <x v="449"/>
    <n v="33"/>
    <s v="Male"/>
    <s v="Robinchester"/>
    <x v="26"/>
    <s v="USA"/>
    <x v="3"/>
    <s v="Johnson-Wright"/>
    <x v="0"/>
    <s v="Hoodberg"/>
    <s v="Outlet"/>
    <s v="Adjustable Dumbbells 20kg"/>
    <x v="0"/>
    <s v="Fitness"/>
    <s v="Montgomery, Benton and Miller"/>
    <n v="240.63"/>
    <n v="423"/>
  </r>
  <r>
    <s v="SALE1153"/>
    <x v="544"/>
    <s v="CUST1312"/>
    <s v="PROD38"/>
    <s v="STORE14"/>
    <n v="2"/>
    <n v="574.58000000000004"/>
    <n v="0.06"/>
    <x v="0"/>
    <x v="1153"/>
    <x v="211"/>
    <n v="47"/>
    <s v="Female"/>
    <s v="Brianchester"/>
    <x v="37"/>
    <s v="USA"/>
    <x v="2"/>
    <s v="Mcdonald Inc"/>
    <x v="2"/>
    <s v="Christopherland"/>
    <s v="Outlet"/>
    <s v="Sports Water Hydration Pack"/>
    <x v="0"/>
    <s v="Outdoor"/>
    <s v="Sims-Smith"/>
    <n v="135.61000000000001"/>
    <n v="394"/>
  </r>
  <r>
    <s v="SALE1154"/>
    <x v="92"/>
    <s v="CUST1022"/>
    <s v="PROD83"/>
    <s v="STORE6"/>
    <n v="2"/>
    <n v="472.18"/>
    <n v="0.27"/>
    <x v="1"/>
    <x v="1154"/>
    <x v="127"/>
    <n v="33"/>
    <s v="Female"/>
    <s v="Michaelton"/>
    <x v="22"/>
    <s v="USA"/>
    <x v="2"/>
    <s v="Benson-Elliott"/>
    <x v="3"/>
    <s v="Port Josephberg"/>
    <s v="Online"/>
    <s v="Hydrating Face Cleanser"/>
    <x v="2"/>
    <s v="Skincare"/>
    <s v="Butler Group"/>
    <n v="305.49"/>
    <n v="159"/>
  </r>
  <r>
    <s v="SALE1155"/>
    <x v="90"/>
    <s v="CUST1340"/>
    <s v="PROD41"/>
    <s v="STORE5"/>
    <n v="2"/>
    <n v="20.47"/>
    <n v="0.12"/>
    <x v="2"/>
    <x v="1155"/>
    <x v="450"/>
    <n v="27"/>
    <s v="Male"/>
    <s v="Johntown"/>
    <x v="44"/>
    <s v="USA"/>
    <x v="3"/>
    <s v="Gray Ltd"/>
    <x v="0"/>
    <s v="New Michaelchester"/>
    <s v="Outlet"/>
    <s v="Yoga Exercise Mat"/>
    <x v="0"/>
    <s v="Fitness"/>
    <s v="Carroll, Long and Mendoza"/>
    <n v="313.26"/>
    <n v="369"/>
  </r>
  <r>
    <s v="SALE1156"/>
    <x v="28"/>
    <s v="CUST1023"/>
    <s v="PROD22"/>
    <s v="STORE7"/>
    <n v="3"/>
    <n v="235.41"/>
    <n v="0.15"/>
    <x v="1"/>
    <x v="1156"/>
    <x v="192"/>
    <n v="52"/>
    <s v="Female"/>
    <s v="Molinabury"/>
    <x v="47"/>
    <s v="USA"/>
    <x v="2"/>
    <s v="Martinez-Mullins"/>
    <x v="2"/>
    <s v="Williamsfurt"/>
    <s v="Online"/>
    <s v="Carbon Fiber Tennis Racket"/>
    <x v="0"/>
    <s v="Equipment"/>
    <s v="Flores, Pineda and Rodriguez"/>
    <n v="484.62"/>
    <n v="432"/>
  </r>
  <r>
    <s v="SALE1157"/>
    <x v="323"/>
    <s v="CUST1230"/>
    <s v="PROD78"/>
    <s v="STORE7"/>
    <n v="3"/>
    <n v="744.9"/>
    <n v="0.27"/>
    <x v="1"/>
    <x v="1157"/>
    <x v="407"/>
    <n v="29"/>
    <s v="Male"/>
    <s v="Aaronmouth"/>
    <x v="26"/>
    <s v="USA"/>
    <x v="3"/>
    <s v="Martinez-Mullins"/>
    <x v="2"/>
    <s v="Williamsfurt"/>
    <s v="Online"/>
    <s v="Essential Oil Diffuser"/>
    <x v="3"/>
    <s v="Decor"/>
    <s v="Hernandez Inc"/>
    <n v="325.26"/>
    <n v="400"/>
  </r>
  <r>
    <s v="SALE1158"/>
    <x v="204"/>
    <s v="CUST1047"/>
    <s v="PROD18"/>
    <s v="STORE3"/>
    <n v="2"/>
    <n v="382.2"/>
    <n v="0.15"/>
    <x v="0"/>
    <x v="1158"/>
    <x v="233"/>
    <n v="54"/>
    <s v="Female"/>
    <s v="Lake Roberthaven"/>
    <x v="8"/>
    <s v="USA"/>
    <x v="2"/>
    <s v="Johnson-Wright"/>
    <x v="0"/>
    <s v="Hoodberg"/>
    <s v="Outlet"/>
    <s v="Women's Denim Jeans"/>
    <x v="4"/>
    <s v="Bottoms"/>
    <s v="Guerra-Hendrix"/>
    <n v="303.74"/>
    <n v="343"/>
  </r>
  <r>
    <s v="SALE1159"/>
    <x v="377"/>
    <s v="CUST1346"/>
    <s v="PROD90"/>
    <s v="STORE16"/>
    <n v="1"/>
    <n v="269.25"/>
    <n v="0.14000000000000001"/>
    <x v="1"/>
    <x v="1159"/>
    <x v="3"/>
    <n v="58"/>
    <s v="Female"/>
    <s v="Port Crystalberg"/>
    <x v="3"/>
    <s v="USA"/>
    <x v="1"/>
    <s v="Frederick-Wright"/>
    <x v="1"/>
    <s v="New Jimmymouth"/>
    <s v="Flagship"/>
    <s v="Gaming Mouse Pad XL"/>
    <x v="1"/>
    <s v="Accessories"/>
    <s v="Sharp, Taylor and Rodriguez"/>
    <n v="340.14"/>
    <n v="361"/>
  </r>
  <r>
    <s v="SALE1160"/>
    <x v="581"/>
    <s v="CUST1365"/>
    <s v="PROD30"/>
    <s v="STORE11"/>
    <n v="2"/>
    <n v="723.75"/>
    <n v="0.03"/>
    <x v="1"/>
    <x v="1160"/>
    <x v="315"/>
    <n v="63"/>
    <s v="Female"/>
    <s v="Kellyside"/>
    <x v="41"/>
    <s v="USA"/>
    <x v="1"/>
    <s v="Aguirre-Keller"/>
    <x v="2"/>
    <s v="Lake Michael"/>
    <s v="Online"/>
    <s v="Stainless Steel Cutlery Set"/>
    <x v="3"/>
    <s v="Kitchen"/>
    <s v="Stevens, Fernandez and Martin"/>
    <n v="19.52"/>
    <n v="57"/>
  </r>
  <r>
    <s v="SALE1161"/>
    <x v="448"/>
    <s v="CUST1281"/>
    <s v="PROD19"/>
    <s v="STORE19"/>
    <n v="4"/>
    <n v="58.92"/>
    <n v="0.18"/>
    <x v="0"/>
    <x v="1161"/>
    <x v="371"/>
    <n v="59"/>
    <s v="Male"/>
    <s v="North Joshualand"/>
    <x v="40"/>
    <s v="USA"/>
    <x v="1"/>
    <s v="Mann-Austin"/>
    <x v="3"/>
    <s v="Vasquezborough"/>
    <s v="Online"/>
    <s v="Knee Support Brace"/>
    <x v="0"/>
    <s v="Equipment"/>
    <s v="May-Reese"/>
    <n v="21.34"/>
    <n v="65"/>
  </r>
  <r>
    <s v="SALE1162"/>
    <x v="240"/>
    <s v="CUST1188"/>
    <s v="PROD71"/>
    <s v="STORE10"/>
    <n v="2"/>
    <n v="913.08"/>
    <n v="0.26"/>
    <x v="0"/>
    <x v="1162"/>
    <x v="336"/>
    <n v="42"/>
    <s v="Male"/>
    <s v="Kingfort"/>
    <x v="23"/>
    <s v="USA"/>
    <x v="2"/>
    <s v="Hill, Wagner and Ballard"/>
    <x v="3"/>
    <s v="East Davidville"/>
    <s v="Online"/>
    <s v="Hair Repair Oil Treatment"/>
    <x v="2"/>
    <s v="Haircare"/>
    <s v="Hopkins Ltd"/>
    <n v="214.32"/>
    <n v="383"/>
  </r>
  <r>
    <s v="SALE1163"/>
    <x v="501"/>
    <s v="CUST1242"/>
    <s v="PROD81"/>
    <s v="STORE1"/>
    <n v="1"/>
    <n v="791.83"/>
    <n v="0.28000000000000003"/>
    <x v="1"/>
    <x v="1163"/>
    <x v="344"/>
    <n v="58"/>
    <s v="Female"/>
    <s v="New Tina"/>
    <x v="40"/>
    <s v="USA"/>
    <x v="2"/>
    <s v="Martinez, Adkins and Johnson"/>
    <x v="0"/>
    <s v="Danielmouth"/>
    <s v="Flagship"/>
    <s v="Badminton Racket Set"/>
    <x v="0"/>
    <s v="Equipment"/>
    <s v="Robinson-Brown"/>
    <n v="285.54000000000002"/>
    <n v="358"/>
  </r>
  <r>
    <s v="SALE1164"/>
    <x v="582"/>
    <s v="CUST1471"/>
    <s v="PROD3"/>
    <s v="STORE15"/>
    <n v="1"/>
    <n v="74.290000000000006"/>
    <n v="0.3"/>
    <x v="2"/>
    <x v="1164"/>
    <x v="197"/>
    <n v="42"/>
    <s v="Male"/>
    <s v="Mcdanielfurt"/>
    <x v="10"/>
    <s v="USA"/>
    <x v="1"/>
    <s v="Shelton PLC"/>
    <x v="0"/>
    <s v="East Jenniferstad"/>
    <s v="Flagship"/>
    <s v="Men's Running Jacket"/>
    <x v="4"/>
    <s v="Outerwear"/>
    <s v="Pineda Ltd"/>
    <n v="364.67"/>
    <n v="452"/>
  </r>
  <r>
    <s v="SALE1165"/>
    <x v="378"/>
    <s v="CUST1243"/>
    <s v="PROD35"/>
    <s v="STORE0"/>
    <n v="2"/>
    <n v="961.68"/>
    <n v="0.27"/>
    <x v="1"/>
    <x v="1165"/>
    <x v="128"/>
    <n v="56"/>
    <s v="Female"/>
    <s v="North Nicholas"/>
    <x v="11"/>
    <s v="USA"/>
    <x v="0"/>
    <s v="Rivera-Warner"/>
    <x v="3"/>
    <s v="Washingtonfurt"/>
    <s v="Flagship"/>
    <s v="Bedroom Table Lamp"/>
    <x v="3"/>
    <s v="Lighting"/>
    <s v="Jones LLC"/>
    <n v="382.22"/>
    <n v="329"/>
  </r>
  <r>
    <s v="SALE1166"/>
    <x v="578"/>
    <s v="CUST1494"/>
    <s v="PROD19"/>
    <s v="STORE14"/>
    <n v="1"/>
    <n v="90.72"/>
    <n v="0.1"/>
    <x v="1"/>
    <x v="1166"/>
    <x v="186"/>
    <n v="21"/>
    <s v="Male"/>
    <s v="Port Cheryl"/>
    <x v="11"/>
    <s v="USA"/>
    <x v="0"/>
    <s v="Mcdonald Inc"/>
    <x v="2"/>
    <s v="Christopherland"/>
    <s v="Outlet"/>
    <s v="Knee Support Brace"/>
    <x v="0"/>
    <s v="Equipment"/>
    <s v="May-Reese"/>
    <n v="21.34"/>
    <n v="65"/>
  </r>
  <r>
    <s v="SALE1167"/>
    <x v="50"/>
    <s v="CUST1060"/>
    <s v="PROD58"/>
    <s v="STORE7"/>
    <n v="1"/>
    <n v="458.69"/>
    <n v="0.16"/>
    <x v="1"/>
    <x v="1167"/>
    <x v="424"/>
    <n v="22"/>
    <s v="Female"/>
    <s v="Schmidtchester"/>
    <x v="41"/>
    <s v="USA"/>
    <x v="2"/>
    <s v="Martinez-Mullins"/>
    <x v="2"/>
    <s v="Williamsfurt"/>
    <s v="Online"/>
    <s v="Womens Cotton Scarf"/>
    <x v="4"/>
    <s v="Accessories"/>
    <s v="Shepherd-Gould"/>
    <n v="113.83"/>
    <n v="485"/>
  </r>
  <r>
    <s v="SALE1168"/>
    <x v="360"/>
    <s v="CUST1231"/>
    <s v="PROD34"/>
    <s v="STORE7"/>
    <n v="1"/>
    <n v="168.29"/>
    <n v="0.05"/>
    <x v="1"/>
    <x v="1168"/>
    <x v="103"/>
    <n v="22"/>
    <s v="Female"/>
    <s v="Grahamstad"/>
    <x v="42"/>
    <s v="USA"/>
    <x v="3"/>
    <s v="Martinez-Mullins"/>
    <x v="2"/>
    <s v="Williamsfurt"/>
    <s v="Online"/>
    <s v="Gaming Mechanical Keyboard"/>
    <x v="1"/>
    <s v="Computer"/>
    <s v="Lucero LLC"/>
    <n v="419.28"/>
    <n v="86"/>
  </r>
  <r>
    <s v="SALE1169"/>
    <x v="583"/>
    <s v="CUST1211"/>
    <s v="PROD17"/>
    <s v="STORE17"/>
    <n v="1"/>
    <n v="391.77"/>
    <n v="0.1"/>
    <x v="1"/>
    <x v="1169"/>
    <x v="224"/>
    <n v="20"/>
    <s v="Female"/>
    <s v="Garzafort"/>
    <x v="37"/>
    <s v="USA"/>
    <x v="2"/>
    <s v="Holloway Ltd"/>
    <x v="0"/>
    <s v="Bensonhaven"/>
    <s v="Flagship"/>
    <s v="Soccer Training Cone Set"/>
    <x v="0"/>
    <s v="Accessories"/>
    <s v="Ford, Murphy and Wilson"/>
    <n v="144.53"/>
    <n v="367"/>
  </r>
  <r>
    <s v="SALE1170"/>
    <x v="584"/>
    <s v="CUST1343"/>
    <s v="PROD12"/>
    <s v="STORE14"/>
    <n v="1"/>
    <n v="424.83"/>
    <n v="0.05"/>
    <x v="2"/>
    <x v="1170"/>
    <x v="109"/>
    <n v="38"/>
    <s v="Male"/>
    <s v="Cartershire"/>
    <x v="45"/>
    <s v="USA"/>
    <x v="3"/>
    <s v="Mcdonald Inc"/>
    <x v="2"/>
    <s v="Christopherland"/>
    <s v="Outlet"/>
    <s v="Hair Strengthening Shampoo"/>
    <x v="2"/>
    <s v="Haircare"/>
    <s v="Rice LLC"/>
    <n v="115.82"/>
    <n v="460"/>
  </r>
  <r>
    <s v="SALE1171"/>
    <x v="238"/>
    <s v="CUST1053"/>
    <s v="PROD11"/>
    <s v="STORE3"/>
    <n v="1"/>
    <n v="499.46"/>
    <n v="0.1"/>
    <x v="0"/>
    <x v="1171"/>
    <x v="284"/>
    <n v="37"/>
    <s v="Female"/>
    <s v="East Andrea"/>
    <x v="20"/>
    <s v="USA"/>
    <x v="0"/>
    <s v="Johnson-Wright"/>
    <x v="0"/>
    <s v="Hoodberg"/>
    <s v="Outlet"/>
    <s v="HD Smart TV Stick"/>
    <x v="1"/>
    <s v="Accessories"/>
    <s v="Gibson, Hobbs and Weaver"/>
    <n v="449.4"/>
    <n v="0"/>
  </r>
  <r>
    <s v="SALE1172"/>
    <x v="314"/>
    <s v="CUST1019"/>
    <s v="PROD99"/>
    <s v="STORE1"/>
    <n v="2"/>
    <n v="698.34"/>
    <n v="0.15"/>
    <x v="1"/>
    <x v="1172"/>
    <x v="67"/>
    <n v="46"/>
    <s v="Female"/>
    <s v="Gonzalezfort"/>
    <x v="19"/>
    <s v="USA"/>
    <x v="1"/>
    <s v="Martinez, Adkins and Johnson"/>
    <x v="0"/>
    <s v="Danielmouth"/>
    <s v="Flagship"/>
    <s v="Stainless Steel Cookware Set"/>
    <x v="3"/>
    <s v="Kitchen"/>
    <s v="Campbell Ltd"/>
    <n v="201.41"/>
    <n v="146"/>
  </r>
  <r>
    <s v="SALE1173"/>
    <x v="64"/>
    <s v="CUST1283"/>
    <s v="PROD56"/>
    <s v="STORE16"/>
    <n v="2"/>
    <n v="805.08"/>
    <n v="0.27"/>
    <x v="1"/>
    <x v="1173"/>
    <x v="411"/>
    <n v="54"/>
    <s v="Female"/>
    <s v="Garciaborough"/>
    <x v="0"/>
    <s v="USA"/>
    <x v="2"/>
    <s v="Frederick-Wright"/>
    <x v="1"/>
    <s v="New Jimmymouth"/>
    <s v="Flagship"/>
    <s v="Premium Blanket Throw"/>
    <x v="3"/>
    <s v="Decor"/>
    <s v="Hernandez, Kennedy and Porter"/>
    <n v="461.47"/>
    <n v="190"/>
  </r>
  <r>
    <s v="SALE1174"/>
    <x v="177"/>
    <s v="CUST1466"/>
    <s v="PROD76"/>
    <s v="STORE2"/>
    <n v="4"/>
    <n v="934.79"/>
    <n v="0.08"/>
    <x v="1"/>
    <x v="1174"/>
    <x v="219"/>
    <n v="18"/>
    <s v="Male"/>
    <s v="Espinozaberg"/>
    <x v="46"/>
    <s v="USA"/>
    <x v="2"/>
    <s v="Black-Horn"/>
    <x v="2"/>
    <s v="North Nancyview"/>
    <s v="Outlet"/>
    <s v="Wireless Mouse"/>
    <x v="1"/>
    <s v="Computer"/>
    <s v="Larson Ltd"/>
    <n v="392.89"/>
    <n v="320"/>
  </r>
  <r>
    <s v="SALE1175"/>
    <x v="230"/>
    <s v="CUST1019"/>
    <s v="PROD60"/>
    <s v="STORE1"/>
    <n v="2"/>
    <n v="424.54"/>
    <n v="0.24"/>
    <x v="1"/>
    <x v="1175"/>
    <x v="67"/>
    <n v="46"/>
    <s v="Female"/>
    <s v="Gonzalezfort"/>
    <x v="19"/>
    <s v="USA"/>
    <x v="1"/>
    <s v="Martinez, Adkins and Johnson"/>
    <x v="0"/>
    <s v="Danielmouth"/>
    <s v="Flagship"/>
    <s v="Luxury Perfume Spray"/>
    <x v="2"/>
    <s v="Fragrance"/>
    <s v="Gibson, Green and Lopez"/>
    <n v="482.75"/>
    <n v="444"/>
  </r>
  <r>
    <s v="SALE1176"/>
    <x v="55"/>
    <s v="CUST1327"/>
    <s v="PROD84"/>
    <s v="STORE17"/>
    <n v="1"/>
    <n v="235.44"/>
    <n v="0.19"/>
    <x v="2"/>
    <x v="1176"/>
    <x v="77"/>
    <n v="62"/>
    <s v="Female"/>
    <s v="Kellybury"/>
    <x v="14"/>
    <s v="USA"/>
    <x v="3"/>
    <s v="Holloway Ltd"/>
    <x v="0"/>
    <s v="Bensonhaven"/>
    <s v="Flagship"/>
    <s v="Wooden Bookshelf"/>
    <x v="3"/>
    <s v="Furniture"/>
    <s v="Collins-Stephenson"/>
    <n v="388.46"/>
    <n v="208"/>
  </r>
  <r>
    <s v="SALE1177"/>
    <x v="352"/>
    <s v="CUST1271"/>
    <s v="PROD49"/>
    <s v="STORE13"/>
    <n v="2"/>
    <n v="620.71"/>
    <n v="0.27"/>
    <x v="0"/>
    <x v="1177"/>
    <x v="396"/>
    <n v="64"/>
    <s v="Male"/>
    <s v="North Stephanie"/>
    <x v="48"/>
    <s v="USA"/>
    <x v="1"/>
    <s v="Gardner, Humphrey and Contreras"/>
    <x v="3"/>
    <s v="Johnsonville"/>
    <s v="Flagship"/>
    <s v="Men's Roll-On Perfume"/>
    <x v="2"/>
    <s v="Fragrance"/>
    <s v="Sullivan and Sons"/>
    <n v="43.29"/>
    <n v="267"/>
  </r>
  <r>
    <s v="SALE1178"/>
    <x v="433"/>
    <s v="CUST1115"/>
    <s v="PROD16"/>
    <s v="STORE11"/>
    <n v="2"/>
    <n v="851.77"/>
    <n v="0.13"/>
    <x v="1"/>
    <x v="1178"/>
    <x v="70"/>
    <n v="53"/>
    <s v="Female"/>
    <s v="North Curtischester"/>
    <x v="16"/>
    <s v="USA"/>
    <x v="1"/>
    <s v="Aguirre-Keller"/>
    <x v="2"/>
    <s v="Lake Michael"/>
    <s v="Online"/>
    <s v="Beard Grooming Kit"/>
    <x v="2"/>
    <s v="Grooming"/>
    <s v="Erickson-Green"/>
    <n v="337.42"/>
    <n v="256"/>
  </r>
  <r>
    <s v="SALE1179"/>
    <x v="368"/>
    <s v="CUST1168"/>
    <s v="PROD45"/>
    <s v="STORE1"/>
    <n v="3"/>
    <n v="876.01"/>
    <n v="0.2"/>
    <x v="0"/>
    <x v="1179"/>
    <x v="63"/>
    <n v="36"/>
    <s v="Female"/>
    <s v="Robertview"/>
    <x v="26"/>
    <s v="USA"/>
    <x v="1"/>
    <s v="Martinez, Adkins and Johnson"/>
    <x v="0"/>
    <s v="Danielmouth"/>
    <s v="Flagship"/>
    <s v="High-Grip Football"/>
    <x v="0"/>
    <s v="Team Sports"/>
    <s v="Bridges, Banks and Cummings"/>
    <n v="318.91000000000003"/>
    <n v="114"/>
  </r>
  <r>
    <s v="SALE1180"/>
    <x v="396"/>
    <s v="CUST1276"/>
    <s v="PROD27"/>
    <s v="STORE9"/>
    <n v="2"/>
    <n v="717.21"/>
    <n v="0.15"/>
    <x v="2"/>
    <x v="1180"/>
    <x v="16"/>
    <n v="38"/>
    <s v="Male"/>
    <s v="Ericshire"/>
    <x v="8"/>
    <s v="USA"/>
    <x v="0"/>
    <s v="Moore, Padilla and Butler"/>
    <x v="2"/>
    <s v="East Johnstad"/>
    <s v="Flagship"/>
    <s v="Decorative Floor Vase"/>
    <x v="3"/>
    <s v="Decor"/>
    <s v="Khan, Jones and Paul"/>
    <n v="81.75"/>
    <n v="378"/>
  </r>
  <r>
    <s v="SALE1181"/>
    <x v="530"/>
    <s v="CUST1056"/>
    <s v="PROD41"/>
    <s v="STORE8"/>
    <n v="2"/>
    <n v="871.43"/>
    <n v="0.05"/>
    <x v="0"/>
    <x v="1181"/>
    <x v="2"/>
    <n v="49"/>
    <s v="Female"/>
    <s v="Deborahberg"/>
    <x v="2"/>
    <s v="USA"/>
    <x v="0"/>
    <s v="Bean, Jones and Park"/>
    <x v="1"/>
    <s v="Thompsonborough"/>
    <s v="Online"/>
    <s v="Yoga Exercise Mat"/>
    <x v="0"/>
    <s v="Fitness"/>
    <s v="Carroll, Long and Mendoza"/>
    <n v="313.26"/>
    <n v="369"/>
  </r>
  <r>
    <s v="SALE1182"/>
    <x v="585"/>
    <s v="CUST1453"/>
    <s v="PROD36"/>
    <s v="STORE7"/>
    <n v="1"/>
    <n v="514.65"/>
    <n v="0.18"/>
    <x v="0"/>
    <x v="1182"/>
    <x v="32"/>
    <n v="62"/>
    <s v="Female"/>
    <s v="Lake Carolyn"/>
    <x v="22"/>
    <s v="USA"/>
    <x v="1"/>
    <s v="Martinez-Mullins"/>
    <x v="2"/>
    <s v="Williamsfurt"/>
    <s v="Online"/>
    <s v="Women's Summer Dress"/>
    <x v="4"/>
    <s v="Tops"/>
    <s v="Smith-Mills"/>
    <n v="223.43"/>
    <n v="154"/>
  </r>
  <r>
    <s v="SALE1183"/>
    <x v="447"/>
    <s v="CUST1459"/>
    <s v="PROD62"/>
    <s v="STORE16"/>
    <n v="3"/>
    <n v="198.76"/>
    <n v="0.28000000000000003"/>
    <x v="2"/>
    <x v="1183"/>
    <x v="123"/>
    <n v="29"/>
    <s v="Female"/>
    <s v="Brandontown"/>
    <x v="42"/>
    <s v="USA"/>
    <x v="0"/>
    <s v="Frederick-Wright"/>
    <x v="1"/>
    <s v="New Jimmymouth"/>
    <s v="Flagship"/>
    <s v="Laptop Cooling Pad"/>
    <x v="1"/>
    <s v="Computer"/>
    <s v="Murray, Gould and Ware"/>
    <n v="86.42"/>
    <n v="222"/>
  </r>
  <r>
    <s v="SALE1184"/>
    <x v="323"/>
    <s v="CUST1225"/>
    <s v="PROD63"/>
    <s v="STORE3"/>
    <n v="2"/>
    <n v="975.72"/>
    <n v="0.16"/>
    <x v="2"/>
    <x v="1184"/>
    <x v="218"/>
    <n v="46"/>
    <s v="Female"/>
    <s v="Bethanyton"/>
    <x v="39"/>
    <s v="USA"/>
    <x v="1"/>
    <s v="Johnson-Wright"/>
    <x v="0"/>
    <s v="Hoodberg"/>
    <s v="Outlet"/>
    <s v="Organic Sunscreen Lotion"/>
    <x v="2"/>
    <s v="Skincare"/>
    <s v="Anderson-Riley"/>
    <n v="266.86"/>
    <n v="458"/>
  </r>
  <r>
    <s v="SALE1185"/>
    <x v="586"/>
    <s v="CUST1420"/>
    <s v="PROD15"/>
    <s v="STORE1"/>
    <n v="1"/>
    <n v="86.03"/>
    <n v="0.01"/>
    <x v="0"/>
    <x v="1185"/>
    <x v="47"/>
    <n v="60"/>
    <s v="Male"/>
    <s v="New Benjamin"/>
    <x v="29"/>
    <s v="USA"/>
    <x v="3"/>
    <s v="Martinez, Adkins and Johnson"/>
    <x v="0"/>
    <s v="Danielmouth"/>
    <s v="Flagship"/>
    <s v="4K Home Projector"/>
    <x v="1"/>
    <s v="Appliances"/>
    <s v="Thomas LLC"/>
    <n v="465.34"/>
    <n v="301"/>
  </r>
  <r>
    <s v="SALE1186"/>
    <x v="67"/>
    <s v="CUST1087"/>
    <s v="PROD54"/>
    <s v="STORE12"/>
    <n v="4"/>
    <n v="705.12"/>
    <n v="0.15"/>
    <x v="1"/>
    <x v="1186"/>
    <x v="97"/>
    <n v="58"/>
    <s v="Female"/>
    <s v="East Jenna"/>
    <x v="42"/>
    <s v="USA"/>
    <x v="3"/>
    <s v="Thomas, Bridges and Harris"/>
    <x v="0"/>
    <s v="Sabrinatown"/>
    <s v="Online"/>
    <s v="Sports Stopwatch Pro"/>
    <x v="0"/>
    <s v="Accessories"/>
    <s v="Thompson-French"/>
    <n v="434.84"/>
    <n v="185"/>
  </r>
  <r>
    <s v="SALE1187"/>
    <x v="392"/>
    <s v="CUST1371"/>
    <s v="PROD18"/>
    <s v="STORE12"/>
    <n v="3"/>
    <n v="99.77"/>
    <n v="0.01"/>
    <x v="1"/>
    <x v="1187"/>
    <x v="170"/>
    <n v="21"/>
    <s v="Female"/>
    <s v="Port Crystal"/>
    <x v="21"/>
    <s v="USA"/>
    <x v="1"/>
    <s v="Thomas, Bridges and Harris"/>
    <x v="0"/>
    <s v="Sabrinatown"/>
    <s v="Online"/>
    <s v="Women's Denim Jeans"/>
    <x v="4"/>
    <s v="Bottoms"/>
    <s v="Guerra-Hendrix"/>
    <n v="303.74"/>
    <n v="343"/>
  </r>
  <r>
    <s v="SALE1188"/>
    <x v="89"/>
    <s v="CUST1209"/>
    <s v="PROD34"/>
    <s v="STORE9"/>
    <n v="2"/>
    <n v="166.26"/>
    <n v="0.14000000000000001"/>
    <x v="1"/>
    <x v="1188"/>
    <x v="203"/>
    <n v="50"/>
    <s v="Female"/>
    <s v="Lake Josephport"/>
    <x v="17"/>
    <s v="USA"/>
    <x v="1"/>
    <s v="Moore, Padilla and Butler"/>
    <x v="2"/>
    <s v="East Johnstad"/>
    <s v="Flagship"/>
    <s v="Gaming Mechanical Keyboard"/>
    <x v="1"/>
    <s v="Computer"/>
    <s v="Lucero LLC"/>
    <n v="419.28"/>
    <n v="86"/>
  </r>
  <r>
    <s v="SALE1189"/>
    <x v="148"/>
    <s v="CUST1459"/>
    <s v="PROD26"/>
    <s v="STORE5"/>
    <n v="1"/>
    <n v="429.25"/>
    <n v="0.28999999999999998"/>
    <x v="0"/>
    <x v="1189"/>
    <x v="123"/>
    <n v="29"/>
    <s v="Female"/>
    <s v="Brandontown"/>
    <x v="42"/>
    <s v="USA"/>
    <x v="0"/>
    <s v="Gray Ltd"/>
    <x v="0"/>
    <s v="New Michaelchester"/>
    <s v="Outlet"/>
    <s v="Wireless Bluetooth Speaker"/>
    <x v="1"/>
    <s v="Audio"/>
    <s v="Reed-Schmidt"/>
    <n v="322.41000000000003"/>
    <n v="213"/>
  </r>
  <r>
    <s v="SALE1190"/>
    <x v="569"/>
    <s v="CUST1443"/>
    <s v="PROD0"/>
    <s v="STORE9"/>
    <n v="2"/>
    <n v="540.48"/>
    <n v="0.28999999999999998"/>
    <x v="0"/>
    <x v="1190"/>
    <x v="13"/>
    <n v="51"/>
    <s v="Male"/>
    <s v="New Donnabury"/>
    <x v="11"/>
    <s v="USA"/>
    <x v="2"/>
    <s v="Moore, Padilla and Butler"/>
    <x v="2"/>
    <s v="East Johnstad"/>
    <s v="Flagship"/>
    <s v="Brother Laser Printer"/>
    <x v="1"/>
    <s v="Computer"/>
    <s v="Hunt Inc"/>
    <n v="112.42"/>
    <n v="416"/>
  </r>
  <r>
    <s v="SALE1191"/>
    <x v="494"/>
    <s v="CUST1269"/>
    <s v="PROD59"/>
    <s v="STORE14"/>
    <n v="2"/>
    <n v="579.52"/>
    <n v="0.01"/>
    <x v="1"/>
    <x v="1191"/>
    <x v="59"/>
    <n v="45"/>
    <s v="Female"/>
    <s v="Emilytown"/>
    <x v="24"/>
    <s v="USA"/>
    <x v="2"/>
    <s v="Mcdonald Inc"/>
    <x v="2"/>
    <s v="Christopherland"/>
    <s v="Outlet"/>
    <s v="Men's Hair Styling Gel"/>
    <x v="2"/>
    <s v="Haircare"/>
    <s v="Cline-Mccarthy"/>
    <n v="17.309999999999999"/>
    <n v="399"/>
  </r>
  <r>
    <s v="SALE1192"/>
    <x v="587"/>
    <s v="CUST1026"/>
    <s v="PROD69"/>
    <s v="STORE17"/>
    <n v="4"/>
    <n v="477.52"/>
    <n v="7.0000000000000007E-2"/>
    <x v="1"/>
    <x v="1192"/>
    <x v="337"/>
    <n v="18"/>
    <s v="Female"/>
    <s v="East Michellemouth"/>
    <x v="6"/>
    <s v="USA"/>
    <x v="0"/>
    <s v="Holloway Ltd"/>
    <x v="0"/>
    <s v="Bensonhaven"/>
    <s v="Flagship"/>
    <s v="Men's Sports Shorts"/>
    <x v="4"/>
    <s v="Bottoms"/>
    <s v="Fitzpatrick Ltd"/>
    <n v="218.22"/>
    <n v="224"/>
  </r>
  <r>
    <s v="SALE1193"/>
    <x v="105"/>
    <s v="CUST1259"/>
    <s v="PROD91"/>
    <s v="STORE6"/>
    <n v="3"/>
    <n v="242.58"/>
    <n v="0.25"/>
    <x v="0"/>
    <x v="1193"/>
    <x v="413"/>
    <n v="32"/>
    <s v="Female"/>
    <s v="South Kathrynmouth"/>
    <x v="15"/>
    <s v="USA"/>
    <x v="2"/>
    <s v="Benson-Elliott"/>
    <x v="3"/>
    <s v="Port Josephberg"/>
    <s v="Online"/>
    <s v="Women's High Heels"/>
    <x v="4"/>
    <s v="Footwear"/>
    <s v="Smith-Charles"/>
    <n v="438.25"/>
    <n v="496"/>
  </r>
  <r>
    <s v="SALE1194"/>
    <x v="400"/>
    <s v="CUST1367"/>
    <s v="PROD26"/>
    <s v="STORE17"/>
    <n v="2"/>
    <n v="519.29999999999995"/>
    <n v="0.09"/>
    <x v="1"/>
    <x v="1194"/>
    <x v="54"/>
    <n v="51"/>
    <s v="Male"/>
    <s v="Kaufmanfurt"/>
    <x v="31"/>
    <s v="USA"/>
    <x v="3"/>
    <s v="Holloway Ltd"/>
    <x v="0"/>
    <s v="Bensonhaven"/>
    <s v="Flagship"/>
    <s v="Wireless Bluetooth Speaker"/>
    <x v="1"/>
    <s v="Audio"/>
    <s v="Reed-Schmidt"/>
    <n v="322.41000000000003"/>
    <n v="213"/>
  </r>
  <r>
    <s v="SALE1195"/>
    <x v="588"/>
    <s v="CUST1491"/>
    <s v="PROD94"/>
    <s v="STORE11"/>
    <n v="3"/>
    <n v="845.67"/>
    <n v="0.12"/>
    <x v="2"/>
    <x v="1195"/>
    <x v="352"/>
    <n v="52"/>
    <s v="Female"/>
    <s v="Kellyberg"/>
    <x v="34"/>
    <s v="USA"/>
    <x v="0"/>
    <s v="Aguirre-Keller"/>
    <x v="2"/>
    <s v="Lake Michael"/>
    <s v="Online"/>
    <s v="Vitamin E Body Lotion"/>
    <x v="2"/>
    <s v="Skincare"/>
    <s v="Hoffman-Williams"/>
    <n v="358.47"/>
    <n v="213"/>
  </r>
  <r>
    <s v="SALE1196"/>
    <x v="511"/>
    <s v="CUST1305"/>
    <s v="PROD55"/>
    <s v="STORE16"/>
    <n v="4"/>
    <n v="750.26"/>
    <n v="0.01"/>
    <x v="1"/>
    <x v="1196"/>
    <x v="426"/>
    <n v="64"/>
    <s v="Male"/>
    <s v="West Joseph"/>
    <x v="7"/>
    <s v="USA"/>
    <x v="1"/>
    <s v="Frederick-Wright"/>
    <x v="1"/>
    <s v="New Jimmymouth"/>
    <s v="Flagship"/>
    <s v="Ceramic Plant Pot"/>
    <x v="3"/>
    <s v="Decor"/>
    <s v="Hatfield, Baird and Torres"/>
    <n v="81.75"/>
    <n v="0"/>
  </r>
  <r>
    <s v="SALE1197"/>
    <x v="408"/>
    <s v="CUST1332"/>
    <s v="PROD92"/>
    <s v="STORE12"/>
    <n v="4"/>
    <n v="294.38"/>
    <n v="0.2"/>
    <x v="0"/>
    <x v="1197"/>
    <x v="237"/>
    <n v="34"/>
    <s v="Female"/>
    <s v="New Paulstad"/>
    <x v="22"/>
    <s v="USA"/>
    <x v="3"/>
    <s v="Thomas, Bridges and Harris"/>
    <x v="0"/>
    <s v="Sabrinatown"/>
    <s v="Online"/>
    <s v="Microwave Oven"/>
    <x v="3"/>
    <s v="Appliances"/>
    <s v="Green, Powell and Palmer"/>
    <n v="447.43"/>
    <n v="191"/>
  </r>
  <r>
    <s v="SALE1198"/>
    <x v="347"/>
    <s v="CUST1097"/>
    <s v="PROD96"/>
    <s v="STORE2"/>
    <n v="3"/>
    <n v="583.52"/>
    <n v="7.0000000000000007E-2"/>
    <x v="1"/>
    <x v="1198"/>
    <x v="89"/>
    <n v="36"/>
    <s v="Male"/>
    <s v="Lake Thomas"/>
    <x v="34"/>
    <s v="USA"/>
    <x v="2"/>
    <s v="Black-Horn"/>
    <x v="2"/>
    <s v="North Nancyview"/>
    <s v="Outlet"/>
    <s v="Women's Formal Blazer"/>
    <x v="4"/>
    <s v="Outerwear"/>
    <s v="Phillips and Sons"/>
    <n v="358.47"/>
    <n v="143"/>
  </r>
  <r>
    <s v="SALE1199"/>
    <x v="95"/>
    <s v="CUST1470"/>
    <s v="PROD89"/>
    <s v="STORE16"/>
    <n v="2"/>
    <n v="635.22"/>
    <n v="0.3"/>
    <x v="2"/>
    <x v="1199"/>
    <x v="44"/>
    <n v="21"/>
    <s v="Female"/>
    <s v="Kanebury"/>
    <x v="21"/>
    <s v="USA"/>
    <x v="0"/>
    <s v="Frederick-Wright"/>
    <x v="1"/>
    <s v="New Jimmymouth"/>
    <s v="Flagship"/>
    <s v="Face Foundation Kit"/>
    <x v="2"/>
    <s v="Makeup"/>
    <s v="Taylor-Elliott"/>
    <n v="183.04"/>
    <n v="457"/>
  </r>
  <r>
    <s v="SALE1200"/>
    <x v="154"/>
    <s v="CUST1428"/>
    <s v="PROD66"/>
    <s v="STORE2"/>
    <n v="1"/>
    <n v="743.55"/>
    <n v="0.11"/>
    <x v="2"/>
    <x v="1200"/>
    <x v="154"/>
    <n v="27"/>
    <s v="Female"/>
    <s v="Hartmouth"/>
    <x v="38"/>
    <s v="USA"/>
    <x v="3"/>
    <s v="Black-Horn"/>
    <x v="2"/>
    <s v="North Nancyview"/>
    <s v="Outlet"/>
    <s v="Women's Hair Dryer Brush"/>
    <x v="2"/>
    <s v="Haircare"/>
    <s v="Torres, Spencer and Potter"/>
    <n v="340.39"/>
    <n v="177"/>
  </r>
  <r>
    <s v="SALE1201"/>
    <x v="532"/>
    <s v="CUST1101"/>
    <s v="PROD44"/>
    <s v="STORE3"/>
    <n v="4"/>
    <n v="530.45000000000005"/>
    <n v="0.13"/>
    <x v="0"/>
    <x v="1201"/>
    <x v="209"/>
    <n v="29"/>
    <s v="Male"/>
    <s v="Singletonmouth"/>
    <x v="39"/>
    <s v="USA"/>
    <x v="0"/>
    <s v="Johnson-Wright"/>
    <x v="0"/>
    <s v="Hoodberg"/>
    <s v="Outlet"/>
    <s v="Adjustable Jump Rope"/>
    <x v="0"/>
    <s v="Fitness"/>
    <s v="Cox Inc"/>
    <n v="167.12"/>
    <n v="316"/>
  </r>
  <r>
    <s v="SALE1202"/>
    <x v="160"/>
    <s v="CUST1264"/>
    <s v="PROD66"/>
    <s v="STORE9"/>
    <n v="2"/>
    <n v="972.4"/>
    <n v="0.06"/>
    <x v="2"/>
    <x v="1202"/>
    <x v="104"/>
    <n v="25"/>
    <s v="Male"/>
    <s v="Grahamfurt"/>
    <x v="0"/>
    <s v="USA"/>
    <x v="0"/>
    <s v="Moore, Padilla and Butler"/>
    <x v="2"/>
    <s v="East Johnstad"/>
    <s v="Flagship"/>
    <s v="Women's Hair Dryer Brush"/>
    <x v="2"/>
    <s v="Haircare"/>
    <s v="Torres, Spencer and Potter"/>
    <n v="340.39"/>
    <n v="177"/>
  </r>
  <r>
    <s v="SALE1203"/>
    <x v="343"/>
    <s v="CUST1378"/>
    <s v="PROD15"/>
    <s v="STORE18"/>
    <n v="3"/>
    <n v="197.93"/>
    <n v="0"/>
    <x v="2"/>
    <x v="1203"/>
    <x v="73"/>
    <n v="44"/>
    <s v="Female"/>
    <s v="Fischerborough"/>
    <x v="37"/>
    <s v="USA"/>
    <x v="3"/>
    <s v="Guerrero-Schmitt"/>
    <x v="3"/>
    <s v="East Stevechester"/>
    <s v="Flagship"/>
    <s v="4K Home Projector"/>
    <x v="1"/>
    <s v="Appliances"/>
    <s v="Thomas LLC"/>
    <n v="465.34"/>
    <n v="301"/>
  </r>
  <r>
    <s v="SALE1204"/>
    <x v="509"/>
    <s v="CUST1342"/>
    <s v="PROD87"/>
    <s v="STORE11"/>
    <n v="4"/>
    <n v="565.51"/>
    <n v="0.16"/>
    <x v="1"/>
    <x v="1204"/>
    <x v="393"/>
    <n v="30"/>
    <s v="Female"/>
    <s v="Amandaborough"/>
    <x v="40"/>
    <s v="USA"/>
    <x v="3"/>
    <s v="Aguirre-Keller"/>
    <x v="2"/>
    <s v="Lake Michael"/>
    <s v="Online"/>
    <s v="LED Bedside Lamp"/>
    <x v="3"/>
    <s v="Lighting"/>
    <s v="Aguilar, Horton and Lewis"/>
    <n v="371.38"/>
    <n v="220"/>
  </r>
  <r>
    <s v="SALE1205"/>
    <x v="548"/>
    <s v="CUST1400"/>
    <s v="PROD39"/>
    <s v="STORE4"/>
    <n v="4"/>
    <n v="983.38"/>
    <n v="0.25"/>
    <x v="2"/>
    <x v="1205"/>
    <x v="451"/>
    <n v="57"/>
    <s v="Female"/>
    <s v="Bookertown"/>
    <x v="15"/>
    <s v="USA"/>
    <x v="1"/>
    <s v="Alexander Group"/>
    <x v="2"/>
    <s v="Port Sharon"/>
    <s v="Online"/>
    <s v="Portable Power Bank"/>
    <x v="1"/>
    <s v="Mobile"/>
    <s v="Cummings and Sons"/>
    <n v="326.06"/>
    <n v="301"/>
  </r>
  <r>
    <s v="SALE1206"/>
    <x v="336"/>
    <s v="CUST1234"/>
    <s v="PROD99"/>
    <s v="STORE9"/>
    <n v="1"/>
    <n v="955.06"/>
    <n v="0.14000000000000001"/>
    <x v="0"/>
    <x v="1206"/>
    <x v="240"/>
    <n v="43"/>
    <s v="Female"/>
    <s v="Lake Mark"/>
    <x v="32"/>
    <s v="USA"/>
    <x v="0"/>
    <s v="Moore, Padilla and Butler"/>
    <x v="2"/>
    <s v="East Johnstad"/>
    <s v="Flagship"/>
    <s v="Stainless Steel Cookware Set"/>
    <x v="3"/>
    <s v="Kitchen"/>
    <s v="Campbell Ltd"/>
    <n v="201.41"/>
    <n v="146"/>
  </r>
  <r>
    <s v="SALE1207"/>
    <x v="227"/>
    <s v="CUST1352"/>
    <s v="PROD59"/>
    <s v="STORE15"/>
    <n v="3"/>
    <n v="597.46"/>
    <n v="0.02"/>
    <x v="1"/>
    <x v="1207"/>
    <x v="314"/>
    <n v="52"/>
    <s v="Female"/>
    <s v="Port Saramouth"/>
    <x v="18"/>
    <s v="USA"/>
    <x v="2"/>
    <s v="Shelton PLC"/>
    <x v="0"/>
    <s v="East Jenniferstad"/>
    <s v="Flagship"/>
    <s v="Men's Hair Styling Gel"/>
    <x v="2"/>
    <s v="Haircare"/>
    <s v="Cline-Mccarthy"/>
    <n v="17.309999999999999"/>
    <n v="399"/>
  </r>
  <r>
    <s v="SALE1208"/>
    <x v="2"/>
    <s v="CUST1317"/>
    <s v="PROD8"/>
    <s v="STORE16"/>
    <n v="3"/>
    <n v="581.09"/>
    <n v="0.1"/>
    <x v="2"/>
    <x v="1208"/>
    <x v="350"/>
    <n v="64"/>
    <s v="Female"/>
    <s v="Richardsport"/>
    <x v="21"/>
    <s v="USA"/>
    <x v="0"/>
    <s v="Frederick-Wright"/>
    <x v="1"/>
    <s v="New Jimmymouth"/>
    <s v="Flagship"/>
    <s v="Wireless Bluetooth Earbuds"/>
    <x v="1"/>
    <s v="Audio"/>
    <s v="Perez-Johnston"/>
    <n v="439.07"/>
    <n v="142"/>
  </r>
  <r>
    <s v="SALE1209"/>
    <x v="589"/>
    <s v="CUST1054"/>
    <s v="PROD30"/>
    <s v="STORE4"/>
    <n v="4"/>
    <n v="153.94999999999999"/>
    <n v="0.11"/>
    <x v="1"/>
    <x v="1209"/>
    <x v="75"/>
    <n v="24"/>
    <s v="Male"/>
    <s v="Christopherland"/>
    <x v="15"/>
    <s v="USA"/>
    <x v="1"/>
    <s v="Alexander Group"/>
    <x v="2"/>
    <s v="Port Sharon"/>
    <s v="Online"/>
    <s v="Stainless Steel Cutlery Set"/>
    <x v="3"/>
    <s v="Kitchen"/>
    <s v="Stevens, Fernandez and Martin"/>
    <n v="19.52"/>
    <n v="57"/>
  </r>
  <r>
    <s v="SALE1210"/>
    <x v="89"/>
    <s v="CUST1081"/>
    <s v="PROD36"/>
    <s v="STORE8"/>
    <n v="4"/>
    <n v="271.04000000000002"/>
    <n v="0.12"/>
    <x v="2"/>
    <x v="1210"/>
    <x v="149"/>
    <n v="34"/>
    <s v="Female"/>
    <s v="South David"/>
    <x v="28"/>
    <s v="USA"/>
    <x v="1"/>
    <s v="Bean, Jones and Park"/>
    <x v="1"/>
    <s v="Thompsonborough"/>
    <s v="Online"/>
    <s v="Women's Summer Dress"/>
    <x v="4"/>
    <s v="Tops"/>
    <s v="Smith-Mills"/>
    <n v="223.43"/>
    <n v="154"/>
  </r>
  <r>
    <s v="SALE1211"/>
    <x v="114"/>
    <s v="CUST1015"/>
    <s v="PROD35"/>
    <s v="STORE6"/>
    <n v="4"/>
    <n v="328.27"/>
    <n v="0.09"/>
    <x v="1"/>
    <x v="1211"/>
    <x v="268"/>
    <n v="49"/>
    <s v="Female"/>
    <s v="Lawsonhaven"/>
    <x v="7"/>
    <s v="USA"/>
    <x v="1"/>
    <s v="Benson-Elliott"/>
    <x v="3"/>
    <s v="Port Josephberg"/>
    <s v="Online"/>
    <s v="Bedroom Table Lamp"/>
    <x v="3"/>
    <s v="Lighting"/>
    <s v="Jones LLC"/>
    <n v="382.22"/>
    <n v="329"/>
  </r>
  <r>
    <s v="SALE1212"/>
    <x v="469"/>
    <s v="CUST1494"/>
    <s v="PROD17"/>
    <s v="STORE14"/>
    <n v="4"/>
    <n v="884.71"/>
    <n v="0.09"/>
    <x v="1"/>
    <x v="1212"/>
    <x v="186"/>
    <n v="21"/>
    <s v="Male"/>
    <s v="Port Cheryl"/>
    <x v="11"/>
    <s v="USA"/>
    <x v="0"/>
    <s v="Mcdonald Inc"/>
    <x v="2"/>
    <s v="Christopherland"/>
    <s v="Outlet"/>
    <s v="Soccer Training Cone Set"/>
    <x v="0"/>
    <s v="Accessories"/>
    <s v="Ford, Murphy and Wilson"/>
    <n v="144.53"/>
    <n v="367"/>
  </r>
  <r>
    <s v="SALE1213"/>
    <x v="203"/>
    <s v="CUST1249"/>
    <s v="PROD72"/>
    <s v="STORE4"/>
    <n v="1"/>
    <n v="41.39"/>
    <n v="0.01"/>
    <x v="0"/>
    <x v="1213"/>
    <x v="432"/>
    <n v="41"/>
    <s v="Female"/>
    <s v="Garciamouth"/>
    <x v="14"/>
    <s v="USA"/>
    <x v="0"/>
    <s v="Alexander Group"/>
    <x v="2"/>
    <s v="Port Sharon"/>
    <s v="Online"/>
    <s v="Professional Jump Rope"/>
    <x v="0"/>
    <s v="Fitness"/>
    <s v="Davis PLC"/>
    <n v="477.61"/>
    <n v="300"/>
  </r>
  <r>
    <s v="SALE1214"/>
    <x v="454"/>
    <s v="CUST1165"/>
    <s v="PROD57"/>
    <s v="STORE9"/>
    <n v="4"/>
    <n v="64.06"/>
    <n v="0.26"/>
    <x v="0"/>
    <x v="1214"/>
    <x v="254"/>
    <n v="47"/>
    <s v="Female"/>
    <s v="Carolview"/>
    <x v="49"/>
    <s v="USA"/>
    <x v="1"/>
    <s v="Moore, Padilla and Butler"/>
    <x v="2"/>
    <s v="East Johnstad"/>
    <s v="Flagship"/>
    <s v="Foam Roller"/>
    <x v="0"/>
    <s v="Fitness"/>
    <s v="Atkinson, Camacho and Oliver"/>
    <n v="30.62"/>
    <n v="138"/>
  </r>
  <r>
    <s v="SALE1215"/>
    <x v="68"/>
    <s v="CUST1346"/>
    <s v="PROD46"/>
    <s v="STORE9"/>
    <n v="2"/>
    <n v="152.25"/>
    <n v="0.13"/>
    <x v="0"/>
    <x v="1215"/>
    <x v="3"/>
    <n v="58"/>
    <s v="Female"/>
    <s v="Port Crystalberg"/>
    <x v="3"/>
    <s v="USA"/>
    <x v="1"/>
    <s v="Moore, Padilla and Butler"/>
    <x v="2"/>
    <s v="East Johnstad"/>
    <s v="Flagship"/>
    <s v="Men's Winter Jacket"/>
    <x v="4"/>
    <s v="Outerwear"/>
    <s v="Kelly, Smith and Perez"/>
    <n v="167.34"/>
    <n v="296"/>
  </r>
  <r>
    <s v="SALE1216"/>
    <x v="374"/>
    <s v="CUST1100"/>
    <s v="PROD13"/>
    <s v="STORE19"/>
    <n v="2"/>
    <n v="889.04"/>
    <n v="0.23"/>
    <x v="0"/>
    <x v="1216"/>
    <x v="321"/>
    <n v="53"/>
    <s v="Female"/>
    <s v="North Codyport"/>
    <x v="11"/>
    <s v="USA"/>
    <x v="1"/>
    <s v="Mann-Austin"/>
    <x v="3"/>
    <s v="Vasquezborough"/>
    <s v="Online"/>
    <s v="USB-C Fast Charger"/>
    <x v="1"/>
    <s v="Accessories"/>
    <s v="Dawson-Perkins"/>
    <n v="242.23"/>
    <n v="453"/>
  </r>
  <r>
    <s v="SALE1217"/>
    <x v="302"/>
    <s v="CUST1161"/>
    <s v="PROD37"/>
    <s v="STORE10"/>
    <n v="3"/>
    <n v="145.25"/>
    <n v="0.24"/>
    <x v="1"/>
    <x v="1217"/>
    <x v="260"/>
    <n v="18"/>
    <s v="Female"/>
    <s v="Hessmouth"/>
    <x v="28"/>
    <s v="USA"/>
    <x v="2"/>
    <s v="Hill, Wagner and Ballard"/>
    <x v="3"/>
    <s v="East Davidville"/>
    <s v="Online"/>
    <s v="Men's Casual Sneakers"/>
    <x v="4"/>
    <s v="Footwear"/>
    <s v="Hogan-Lee"/>
    <n v="353.47"/>
    <n v="214"/>
  </r>
  <r>
    <s v="SALE1218"/>
    <x v="590"/>
    <s v="CUST1056"/>
    <s v="PROD88"/>
    <s v="STORE2"/>
    <n v="2"/>
    <n v="898.45"/>
    <n v="0.28999999999999998"/>
    <x v="2"/>
    <x v="1218"/>
    <x v="2"/>
    <n v="49"/>
    <s v="Female"/>
    <s v="Deborahberg"/>
    <x v="2"/>
    <s v="USA"/>
    <x v="0"/>
    <s v="Black-Horn"/>
    <x v="2"/>
    <s v="North Nancyview"/>
    <s v="Outlet"/>
    <s v="Sports Wrist Sweatbands"/>
    <x v="0"/>
    <s v="Accessories"/>
    <s v="Olsen-Daniels"/>
    <n v="131.24"/>
    <n v="232"/>
  </r>
  <r>
    <s v="SALE1219"/>
    <x v="591"/>
    <s v="CUST1030"/>
    <s v="PROD35"/>
    <s v="STORE15"/>
    <n v="4"/>
    <n v="642.04999999999995"/>
    <n v="0.25"/>
    <x v="0"/>
    <x v="1219"/>
    <x v="452"/>
    <n v="64"/>
    <s v="Female"/>
    <s v="Amybury"/>
    <x v="2"/>
    <s v="USA"/>
    <x v="3"/>
    <s v="Shelton PLC"/>
    <x v="0"/>
    <s v="East Jenniferstad"/>
    <s v="Flagship"/>
    <s v="Bedroom Table Lamp"/>
    <x v="3"/>
    <s v="Lighting"/>
    <s v="Jones LLC"/>
    <n v="382.22"/>
    <n v="329"/>
  </r>
  <r>
    <s v="SALE1220"/>
    <x v="429"/>
    <s v="CUST1313"/>
    <s v="PROD84"/>
    <s v="STORE7"/>
    <n v="4"/>
    <n v="450.83"/>
    <n v="0.24"/>
    <x v="0"/>
    <x v="1220"/>
    <x v="453"/>
    <n v="62"/>
    <s v="Male"/>
    <s v="Brownburgh"/>
    <x v="33"/>
    <s v="USA"/>
    <x v="1"/>
    <s v="Martinez-Mullins"/>
    <x v="2"/>
    <s v="Williamsfurt"/>
    <s v="Online"/>
    <s v="Wooden Bookshelf"/>
    <x v="3"/>
    <s v="Furniture"/>
    <s v="Collins-Stephenson"/>
    <n v="388.46"/>
    <n v="208"/>
  </r>
  <r>
    <s v="SALE1221"/>
    <x v="592"/>
    <s v="CUST1010"/>
    <s v="PROD52"/>
    <s v="STORE19"/>
    <n v="2"/>
    <n v="441.03"/>
    <n v="0.23"/>
    <x v="2"/>
    <x v="1221"/>
    <x v="80"/>
    <n v="53"/>
    <s v="Male"/>
    <s v="Port Michaelburgh"/>
    <x v="2"/>
    <s v="USA"/>
    <x v="3"/>
    <s v="Mann-Austin"/>
    <x v="3"/>
    <s v="Vasquezborough"/>
    <s v="Online"/>
    <s v="Rugby Ball"/>
    <x v="0"/>
    <s v="Team Sports"/>
    <s v="Harris Inc"/>
    <n v="212.26"/>
    <n v="82"/>
  </r>
  <r>
    <s v="SALE1222"/>
    <x v="393"/>
    <s v="CUST1082"/>
    <s v="PROD25"/>
    <s v="STORE2"/>
    <n v="3"/>
    <n v="377.69"/>
    <n v="7.0000000000000007E-2"/>
    <x v="1"/>
    <x v="1222"/>
    <x v="195"/>
    <n v="53"/>
    <s v="Male"/>
    <s v="Leburgh"/>
    <x v="26"/>
    <s v="USA"/>
    <x v="3"/>
    <s v="Black-Horn"/>
    <x v="2"/>
    <s v="North Nancyview"/>
    <s v="Outlet"/>
    <s v="Women's Scarf Set"/>
    <x v="4"/>
    <s v="Accessories"/>
    <s v="Brown and Sons"/>
    <n v="174.02"/>
    <n v="268"/>
  </r>
  <r>
    <s v="SALE1223"/>
    <x v="579"/>
    <s v="CUST1160"/>
    <s v="PROD10"/>
    <s v="STORE7"/>
    <n v="1"/>
    <n v="457.33"/>
    <n v="0.27"/>
    <x v="0"/>
    <x v="1223"/>
    <x v="316"/>
    <n v="41"/>
    <s v="Female"/>
    <s v="New Juliemouth"/>
    <x v="29"/>
    <s v="USA"/>
    <x v="1"/>
    <s v="Martinez-Mullins"/>
    <x v="2"/>
    <s v="Williamsfurt"/>
    <s v="Online"/>
    <s v="Ceramic Kitchen Bowl Set"/>
    <x v="3"/>
    <s v="Kitchen"/>
    <s v="Hamilton Group"/>
    <n v="298.86"/>
    <n v="308"/>
  </r>
  <r>
    <s v="SALE1224"/>
    <x v="200"/>
    <s v="CUST1244"/>
    <s v="PROD76"/>
    <s v="STORE6"/>
    <n v="4"/>
    <n v="218.01"/>
    <n v="0.06"/>
    <x v="0"/>
    <x v="1224"/>
    <x v="84"/>
    <n v="19"/>
    <s v="Male"/>
    <s v="West Julia"/>
    <x v="39"/>
    <s v="USA"/>
    <x v="3"/>
    <s v="Benson-Elliott"/>
    <x v="3"/>
    <s v="Port Josephberg"/>
    <s v="Online"/>
    <s v="Wireless Mouse"/>
    <x v="1"/>
    <s v="Computer"/>
    <s v="Larson Ltd"/>
    <n v="392.89"/>
    <n v="320"/>
  </r>
  <r>
    <s v="SALE1225"/>
    <x v="483"/>
    <s v="CUST1218"/>
    <s v="PROD92"/>
    <s v="STORE18"/>
    <n v="2"/>
    <n v="682.7"/>
    <n v="0.13"/>
    <x v="0"/>
    <x v="1225"/>
    <x v="34"/>
    <n v="46"/>
    <s v="Male"/>
    <s v="Edwardland"/>
    <x v="24"/>
    <s v="USA"/>
    <x v="1"/>
    <s v="Guerrero-Schmitt"/>
    <x v="3"/>
    <s v="East Stevechester"/>
    <s v="Flagship"/>
    <s v="Microwave Oven"/>
    <x v="3"/>
    <s v="Appliances"/>
    <s v="Green, Powell and Palmer"/>
    <n v="447.43"/>
    <n v="191"/>
  </r>
  <r>
    <s v="SALE1226"/>
    <x v="593"/>
    <s v="CUST1323"/>
    <s v="PROD19"/>
    <s v="STORE18"/>
    <n v="3"/>
    <n v="726.97"/>
    <n v="0.04"/>
    <x v="1"/>
    <x v="1226"/>
    <x v="161"/>
    <n v="64"/>
    <s v="Female"/>
    <s v="Whiteport"/>
    <x v="29"/>
    <s v="USA"/>
    <x v="1"/>
    <s v="Guerrero-Schmitt"/>
    <x v="3"/>
    <s v="East Stevechester"/>
    <s v="Flagship"/>
    <s v="Knee Support Brace"/>
    <x v="0"/>
    <s v="Equipment"/>
    <s v="May-Reese"/>
    <n v="21.34"/>
    <n v="65"/>
  </r>
  <r>
    <s v="SALE1227"/>
    <x v="551"/>
    <s v="CUST1408"/>
    <s v="PROD59"/>
    <s v="STORE9"/>
    <n v="2"/>
    <n v="107.97"/>
    <n v="0.06"/>
    <x v="0"/>
    <x v="1227"/>
    <x v="55"/>
    <n v="36"/>
    <s v="Male"/>
    <s v="Port Joshuaville"/>
    <x v="19"/>
    <s v="USA"/>
    <x v="0"/>
    <s v="Moore, Padilla and Butler"/>
    <x v="2"/>
    <s v="East Johnstad"/>
    <s v="Flagship"/>
    <s v="Men's Hair Styling Gel"/>
    <x v="2"/>
    <s v="Haircare"/>
    <s v="Cline-Mccarthy"/>
    <n v="17.309999999999999"/>
    <n v="399"/>
  </r>
  <r>
    <s v="SALE1228"/>
    <x v="101"/>
    <s v="CUST1007"/>
    <s v="PROD5"/>
    <s v="STORE14"/>
    <n v="1"/>
    <n v="38.880000000000003"/>
    <n v="0.16"/>
    <x v="2"/>
    <x v="1228"/>
    <x v="68"/>
    <n v="29"/>
    <s v="Female"/>
    <s v="West Pamelafurt"/>
    <x v="35"/>
    <s v="USA"/>
    <x v="3"/>
    <s v="Mcdonald Inc"/>
    <x v="2"/>
    <s v="Christopherland"/>
    <s v="Outlet"/>
    <s v="Men's Leather Belt"/>
    <x v="4"/>
    <s v="Accessories"/>
    <s v="Baldwin, Garza and Gonzalez"/>
    <n v="261"/>
    <n v="59"/>
  </r>
  <r>
    <s v="SALE1229"/>
    <x v="260"/>
    <s v="CUST1078"/>
    <s v="PROD16"/>
    <s v="STORE17"/>
    <n v="3"/>
    <n v="484.39"/>
    <n v="0.28999999999999998"/>
    <x v="2"/>
    <x v="1229"/>
    <x v="415"/>
    <n v="21"/>
    <s v="Male"/>
    <s v="North Scottport"/>
    <x v="45"/>
    <s v="USA"/>
    <x v="0"/>
    <s v="Holloway Ltd"/>
    <x v="0"/>
    <s v="Bensonhaven"/>
    <s v="Flagship"/>
    <s v="Beard Grooming Kit"/>
    <x v="2"/>
    <s v="Grooming"/>
    <s v="Erickson-Green"/>
    <n v="337.42"/>
    <n v="256"/>
  </r>
  <r>
    <s v="SALE1230"/>
    <x v="423"/>
    <s v="CUST1018"/>
    <s v="PROD80"/>
    <s v="STORE15"/>
    <n v="2"/>
    <n v="949.3"/>
    <n v="0.08"/>
    <x v="2"/>
    <x v="1230"/>
    <x v="454"/>
    <n v="43"/>
    <s v="Male"/>
    <s v="South William"/>
    <x v="32"/>
    <s v="USA"/>
    <x v="1"/>
    <s v="Shelton PLC"/>
    <x v="0"/>
    <s v="East Jenniferstad"/>
    <s v="Flagship"/>
    <s v="Wall-Mounted Spice Rack"/>
    <x v="3"/>
    <s v="Kitchen"/>
    <s v="Allison Ltd"/>
    <n v="143.43"/>
    <n v="58"/>
  </r>
  <r>
    <s v="SALE1231"/>
    <x v="3"/>
    <s v="CUST1433"/>
    <s v="PROD71"/>
    <s v="STORE6"/>
    <n v="3"/>
    <n v="664.75"/>
    <n v="0.12"/>
    <x v="0"/>
    <x v="1231"/>
    <x v="206"/>
    <n v="51"/>
    <s v="Female"/>
    <s v="Williamsberg"/>
    <x v="14"/>
    <s v="USA"/>
    <x v="2"/>
    <s v="Benson-Elliott"/>
    <x v="3"/>
    <s v="Port Josephberg"/>
    <s v="Online"/>
    <s v="Hair Repair Oil Treatment"/>
    <x v="2"/>
    <s v="Haircare"/>
    <s v="Hopkins Ltd"/>
    <n v="214.32"/>
    <n v="383"/>
  </r>
  <r>
    <s v="SALE1232"/>
    <x v="459"/>
    <s v="CUST1282"/>
    <s v="PROD70"/>
    <s v="STORE17"/>
    <n v="3"/>
    <n v="190.04"/>
    <n v="7.0000000000000007E-2"/>
    <x v="1"/>
    <x v="1232"/>
    <x v="204"/>
    <n v="46"/>
    <s v="Female"/>
    <s v="Spencermouth"/>
    <x v="19"/>
    <s v="USA"/>
    <x v="0"/>
    <s v="Holloway Ltd"/>
    <x v="0"/>
    <s v="Bensonhaven"/>
    <s v="Flagship"/>
    <s v="Kitchen Storage Rack"/>
    <x v="3"/>
    <s v="Storage"/>
    <s v="Duran Group"/>
    <n v="138.05000000000001"/>
    <n v="89"/>
  </r>
  <r>
    <s v="SALE1233"/>
    <x v="9"/>
    <s v="CUST1277"/>
    <s v="PROD7"/>
    <s v="STORE15"/>
    <n v="3"/>
    <n v="754.02"/>
    <n v="0.1"/>
    <x v="2"/>
    <x v="1233"/>
    <x v="106"/>
    <n v="22"/>
    <s v="Female"/>
    <s v="Lake Nicole"/>
    <x v="44"/>
    <s v="USA"/>
    <x v="1"/>
    <s v="Shelton PLC"/>
    <x v="0"/>
    <s v="East Jenniferstad"/>
    <s v="Flagship"/>
    <s v="LED Table Lamp"/>
    <x v="3"/>
    <s v="Lighting"/>
    <s v="Harrell LLC"/>
    <n v="218.86"/>
    <n v="170"/>
  </r>
  <r>
    <s v="SALE1234"/>
    <x v="455"/>
    <s v="CUST1384"/>
    <s v="PROD34"/>
    <s v="STORE12"/>
    <n v="4"/>
    <n v="94.13"/>
    <n v="0.04"/>
    <x v="2"/>
    <x v="1234"/>
    <x v="302"/>
    <n v="52"/>
    <s v="Female"/>
    <s v="North Michael"/>
    <x v="9"/>
    <s v="USA"/>
    <x v="3"/>
    <s v="Thomas, Bridges and Harris"/>
    <x v="0"/>
    <s v="Sabrinatown"/>
    <s v="Online"/>
    <s v="Gaming Mechanical Keyboard"/>
    <x v="1"/>
    <s v="Computer"/>
    <s v="Lucero LLC"/>
    <n v="419.28"/>
    <n v="86"/>
  </r>
  <r>
    <s v="SALE1235"/>
    <x v="282"/>
    <s v="CUST1468"/>
    <s v="PROD1"/>
    <s v="STORE15"/>
    <n v="3"/>
    <n v="402.3"/>
    <n v="0.21"/>
    <x v="1"/>
    <x v="1235"/>
    <x v="227"/>
    <n v="45"/>
    <s v="Male"/>
    <s v="Bergermouth"/>
    <x v="1"/>
    <s v="USA"/>
    <x v="3"/>
    <s v="Shelton PLC"/>
    <x v="0"/>
    <s v="East Jenniferstad"/>
    <s v="Flagship"/>
    <s v="Men's Graphic T-Shirt"/>
    <x v="4"/>
    <s v="Tops"/>
    <s v="Terry-Moore"/>
    <n v="342.56"/>
    <n v="181"/>
  </r>
  <r>
    <s v="SALE1236"/>
    <x v="24"/>
    <s v="CUST1239"/>
    <s v="PROD86"/>
    <s v="STORE7"/>
    <n v="1"/>
    <n v="729.05"/>
    <n v="0.06"/>
    <x v="2"/>
    <x v="1236"/>
    <x v="19"/>
    <n v="58"/>
    <s v="Female"/>
    <s v="Zamoraborough"/>
    <x v="8"/>
    <s v="USA"/>
    <x v="1"/>
    <s v="Martinez-Mullins"/>
    <x v="2"/>
    <s v="Williamsfurt"/>
    <s v="Online"/>
    <s v="Kitchen Cutting Board"/>
    <x v="3"/>
    <s v="Kitchen"/>
    <s v="Taylor, Dodson and Johnston"/>
    <n v="176.07"/>
    <n v="82"/>
  </r>
  <r>
    <s v="SALE1237"/>
    <x v="340"/>
    <s v="CUST1134"/>
    <s v="PROD90"/>
    <s v="STORE13"/>
    <n v="1"/>
    <n v="822.6"/>
    <n v="0.28999999999999998"/>
    <x v="1"/>
    <x v="1237"/>
    <x v="210"/>
    <n v="54"/>
    <s v="Male"/>
    <s v="Parksfort"/>
    <x v="7"/>
    <s v="USA"/>
    <x v="0"/>
    <s v="Gardner, Humphrey and Contreras"/>
    <x v="3"/>
    <s v="Johnsonville"/>
    <s v="Flagship"/>
    <s v="Gaming Mouse Pad XL"/>
    <x v="1"/>
    <s v="Accessories"/>
    <s v="Sharp, Taylor and Rodriguez"/>
    <n v="340.14"/>
    <n v="361"/>
  </r>
  <r>
    <s v="SALE1238"/>
    <x v="538"/>
    <s v="CUST1193"/>
    <s v="PROD83"/>
    <s v="STORE8"/>
    <n v="2"/>
    <n v="327.25"/>
    <n v="0.19"/>
    <x v="1"/>
    <x v="1238"/>
    <x v="423"/>
    <n v="38"/>
    <s v="Male"/>
    <s v="Port Amanda"/>
    <x v="36"/>
    <s v="USA"/>
    <x v="0"/>
    <s v="Bean, Jones and Park"/>
    <x v="1"/>
    <s v="Thompsonborough"/>
    <s v="Online"/>
    <s v="Hydrating Face Cleanser"/>
    <x v="2"/>
    <s v="Skincare"/>
    <s v="Butler Group"/>
    <n v="305.49"/>
    <n v="159"/>
  </r>
  <r>
    <s v="SALE1239"/>
    <x v="500"/>
    <s v="CUST1084"/>
    <s v="PROD70"/>
    <s v="STORE9"/>
    <n v="4"/>
    <n v="930.38"/>
    <n v="0"/>
    <x v="2"/>
    <x v="1239"/>
    <x v="42"/>
    <n v="26"/>
    <s v="Female"/>
    <s v="Garyberg"/>
    <x v="30"/>
    <s v="USA"/>
    <x v="1"/>
    <s v="Moore, Padilla and Butler"/>
    <x v="2"/>
    <s v="East Johnstad"/>
    <s v="Flagship"/>
    <s v="Kitchen Storage Rack"/>
    <x v="3"/>
    <s v="Storage"/>
    <s v="Duran Group"/>
    <n v="138.05000000000001"/>
    <n v="89"/>
  </r>
  <r>
    <s v="SALE1240"/>
    <x v="22"/>
    <s v="CUST1144"/>
    <s v="PROD27"/>
    <s v="STORE5"/>
    <n v="2"/>
    <n v="437.84"/>
    <n v="0.24"/>
    <x v="0"/>
    <x v="1240"/>
    <x v="20"/>
    <n v="62"/>
    <s v="Female"/>
    <s v="North Anthonychester"/>
    <x v="8"/>
    <s v="USA"/>
    <x v="3"/>
    <s v="Gray Ltd"/>
    <x v="0"/>
    <s v="New Michaelchester"/>
    <s v="Outlet"/>
    <s v="Decorative Floor Vase"/>
    <x v="3"/>
    <s v="Decor"/>
    <s v="Khan, Jones and Paul"/>
    <n v="81.75"/>
    <n v="378"/>
  </r>
  <r>
    <s v="SALE1241"/>
    <x v="461"/>
    <s v="CUST1070"/>
    <s v="PROD16"/>
    <s v="STORE16"/>
    <n v="2"/>
    <n v="126.02"/>
    <n v="0.09"/>
    <x v="2"/>
    <x v="1241"/>
    <x v="45"/>
    <n v="29"/>
    <s v="Female"/>
    <s v="Port Lisa"/>
    <x v="23"/>
    <s v="USA"/>
    <x v="0"/>
    <s v="Frederick-Wright"/>
    <x v="1"/>
    <s v="New Jimmymouth"/>
    <s v="Flagship"/>
    <s v="Beard Grooming Kit"/>
    <x v="2"/>
    <s v="Grooming"/>
    <s v="Erickson-Green"/>
    <n v="337.42"/>
    <n v="256"/>
  </r>
  <r>
    <s v="SALE1242"/>
    <x v="594"/>
    <s v="CUST1437"/>
    <s v="PROD83"/>
    <s v="STORE15"/>
    <n v="1"/>
    <n v="860.84"/>
    <n v="7.0000000000000007E-2"/>
    <x v="1"/>
    <x v="1242"/>
    <x v="167"/>
    <n v="47"/>
    <s v="Female"/>
    <s v="East Davidmouth"/>
    <x v="21"/>
    <s v="USA"/>
    <x v="1"/>
    <s v="Shelton PLC"/>
    <x v="0"/>
    <s v="East Jenniferstad"/>
    <s v="Flagship"/>
    <s v="Hydrating Face Cleanser"/>
    <x v="2"/>
    <s v="Skincare"/>
    <s v="Butler Group"/>
    <n v="305.49"/>
    <n v="159"/>
  </r>
  <r>
    <s v="SALE1243"/>
    <x v="43"/>
    <s v="CUST1093"/>
    <s v="PROD48"/>
    <s v="STORE13"/>
    <n v="1"/>
    <n v="161.80000000000001"/>
    <n v="0.24"/>
    <x v="1"/>
    <x v="1243"/>
    <x v="125"/>
    <n v="28"/>
    <s v="Female"/>
    <s v="Port Travisstad"/>
    <x v="42"/>
    <s v="USA"/>
    <x v="0"/>
    <s v="Gardner, Humphrey and Contreras"/>
    <x v="3"/>
    <s v="Johnsonville"/>
    <s v="Flagship"/>
    <s v="Car Dashboard Phone Holder"/>
    <x v="1"/>
    <s v="Accessories"/>
    <s v="Byrd, Stewart and Valdez"/>
    <n v="177.98"/>
    <n v="103"/>
  </r>
  <r>
    <s v="SALE1244"/>
    <x v="595"/>
    <s v="CUST1385"/>
    <s v="PROD38"/>
    <s v="STORE17"/>
    <n v="4"/>
    <n v="347.82"/>
    <n v="0.02"/>
    <x v="2"/>
    <x v="1244"/>
    <x v="390"/>
    <n v="60"/>
    <s v="Male"/>
    <s v="Lake Brandontown"/>
    <x v="42"/>
    <s v="USA"/>
    <x v="0"/>
    <s v="Holloway Ltd"/>
    <x v="0"/>
    <s v="Bensonhaven"/>
    <s v="Flagship"/>
    <s v="Sports Water Hydration Pack"/>
    <x v="0"/>
    <s v="Outdoor"/>
    <s v="Sims-Smith"/>
    <n v="135.61000000000001"/>
    <n v="394"/>
  </r>
  <r>
    <s v="SALE1245"/>
    <x v="289"/>
    <s v="CUST1453"/>
    <s v="PROD85"/>
    <s v="STORE16"/>
    <n v="3"/>
    <n v="416.44"/>
    <n v="0.27"/>
    <x v="0"/>
    <x v="1245"/>
    <x v="32"/>
    <n v="62"/>
    <s v="Female"/>
    <s v="Lake Carolyn"/>
    <x v="22"/>
    <s v="USA"/>
    <x v="1"/>
    <s v="Frederick-Wright"/>
    <x v="1"/>
    <s v="New Jimmymouth"/>
    <s v="Flagship"/>
    <s v="Women's Beanie Hat"/>
    <x v="4"/>
    <s v="Accessories"/>
    <s v="Richardson-Carrillo"/>
    <n v="119.57"/>
    <n v="210"/>
  </r>
  <r>
    <s v="SALE1246"/>
    <x v="534"/>
    <s v="CUST1005"/>
    <s v="PROD62"/>
    <s v="STORE0"/>
    <n v="1"/>
    <n v="147.96"/>
    <n v="0.24"/>
    <x v="2"/>
    <x v="1246"/>
    <x v="397"/>
    <n v="24"/>
    <s v="Male"/>
    <s v="East Amandamouth"/>
    <x v="47"/>
    <s v="USA"/>
    <x v="3"/>
    <s v="Rivera-Warner"/>
    <x v="3"/>
    <s v="Washingtonfurt"/>
    <s v="Flagship"/>
    <s v="Laptop Cooling Pad"/>
    <x v="1"/>
    <s v="Computer"/>
    <s v="Murray, Gould and Ware"/>
    <n v="86.42"/>
    <n v="222"/>
  </r>
  <r>
    <s v="SALE1247"/>
    <x v="590"/>
    <s v="CUST1445"/>
    <s v="PROD18"/>
    <s v="STORE8"/>
    <n v="3"/>
    <n v="550.26"/>
    <n v="0.22"/>
    <x v="0"/>
    <x v="1247"/>
    <x v="310"/>
    <n v="41"/>
    <s v="Female"/>
    <s v="Mcfarlandmouth"/>
    <x v="45"/>
    <s v="USA"/>
    <x v="1"/>
    <s v="Bean, Jones and Park"/>
    <x v="1"/>
    <s v="Thompsonborough"/>
    <s v="Online"/>
    <s v="Women's Denim Jeans"/>
    <x v="4"/>
    <s v="Bottoms"/>
    <s v="Guerra-Hendrix"/>
    <n v="303.74"/>
    <n v="343"/>
  </r>
  <r>
    <s v="SALE1248"/>
    <x v="157"/>
    <s v="CUST1371"/>
    <s v="PROD97"/>
    <s v="STORE7"/>
    <n v="4"/>
    <n v="938.21"/>
    <n v="0.04"/>
    <x v="1"/>
    <x v="1248"/>
    <x v="170"/>
    <n v="21"/>
    <s v="Female"/>
    <s v="Port Crystal"/>
    <x v="21"/>
    <s v="USA"/>
    <x v="1"/>
    <s v="Martinez-Mullins"/>
    <x v="2"/>
    <s v="Williamsfurt"/>
    <s v="Online"/>
    <s v="Cricket Bat"/>
    <x v="0"/>
    <s v="Team Sports"/>
    <s v="Khan LLC"/>
    <n v="245.98"/>
    <n v="471"/>
  </r>
  <r>
    <s v="SALE1249"/>
    <x v="596"/>
    <s v="CUST1134"/>
    <s v="PROD94"/>
    <s v="STORE16"/>
    <n v="3"/>
    <n v="517.98"/>
    <n v="0.01"/>
    <x v="1"/>
    <x v="1249"/>
    <x v="210"/>
    <n v="54"/>
    <s v="Male"/>
    <s v="Parksfort"/>
    <x v="7"/>
    <s v="USA"/>
    <x v="0"/>
    <s v="Frederick-Wright"/>
    <x v="1"/>
    <s v="New Jimmymouth"/>
    <s v="Flagship"/>
    <s v="Vitamin E Body Lotion"/>
    <x v="2"/>
    <s v="Skincare"/>
    <s v="Hoffman-Williams"/>
    <n v="358.47"/>
    <n v="213"/>
  </r>
  <r>
    <s v="SALE1250"/>
    <x v="597"/>
    <s v="CUST1036"/>
    <s v="PROD6"/>
    <s v="STORE8"/>
    <n v="1"/>
    <n v="98.27"/>
    <n v="0.16"/>
    <x v="1"/>
    <x v="1250"/>
    <x v="355"/>
    <n v="20"/>
    <s v="Female"/>
    <s v="Luisfurt"/>
    <x v="36"/>
    <s v="USA"/>
    <x v="0"/>
    <s v="Bean, Jones and Park"/>
    <x v="1"/>
    <s v="Thompsonborough"/>
    <s v="Online"/>
    <s v="Herbal Face Moisturizer"/>
    <x v="2"/>
    <s v="Skincare"/>
    <s v="Davidson PLC"/>
    <n v="312.8"/>
    <n v="350"/>
  </r>
  <r>
    <s v="SALE1251"/>
    <x v="0"/>
    <s v="CUST1251"/>
    <s v="PROD48"/>
    <s v="STORE11"/>
    <n v="2"/>
    <n v="875.2"/>
    <n v="0.19"/>
    <x v="0"/>
    <x v="1251"/>
    <x v="242"/>
    <n v="64"/>
    <s v="Male"/>
    <s v="Port Coreyfort"/>
    <x v="4"/>
    <s v="USA"/>
    <x v="2"/>
    <s v="Aguirre-Keller"/>
    <x v="2"/>
    <s v="Lake Michael"/>
    <s v="Online"/>
    <s v="Car Dashboard Phone Holder"/>
    <x v="1"/>
    <s v="Accessories"/>
    <s v="Byrd, Stewart and Valdez"/>
    <n v="177.98"/>
    <n v="103"/>
  </r>
  <r>
    <s v="SALE1252"/>
    <x v="593"/>
    <s v="CUST1305"/>
    <s v="PROD86"/>
    <s v="STORE0"/>
    <n v="1"/>
    <n v="227.35"/>
    <n v="0.06"/>
    <x v="2"/>
    <x v="1252"/>
    <x v="426"/>
    <n v="64"/>
    <s v="Male"/>
    <s v="West Joseph"/>
    <x v="7"/>
    <s v="USA"/>
    <x v="1"/>
    <s v="Rivera-Warner"/>
    <x v="3"/>
    <s v="Washingtonfurt"/>
    <s v="Flagship"/>
    <s v="Kitchen Cutting Board"/>
    <x v="3"/>
    <s v="Kitchen"/>
    <s v="Taylor, Dodson and Johnston"/>
    <n v="176.07"/>
    <n v="82"/>
  </r>
  <r>
    <s v="SALE1253"/>
    <x v="163"/>
    <s v="CUST1210"/>
    <s v="PROD74"/>
    <s v="STORE1"/>
    <n v="1"/>
    <n v="842.46"/>
    <n v="0.05"/>
    <x v="2"/>
    <x v="1253"/>
    <x v="255"/>
    <n v="48"/>
    <s v="Male"/>
    <s v="Matthewborough"/>
    <x v="36"/>
    <s v="USA"/>
    <x v="2"/>
    <s v="Martinez, Adkins and Johnson"/>
    <x v="0"/>
    <s v="Danielmouth"/>
    <s v="Flagship"/>
    <s v="Bluetooth Car Audio System"/>
    <x v="1"/>
    <s v="Audio"/>
    <s v="Bruce-Bowen"/>
    <n v="403.71"/>
    <n v="159"/>
  </r>
  <r>
    <s v="SALE1254"/>
    <x v="525"/>
    <s v="CUST1212"/>
    <s v="PROD36"/>
    <s v="STORE11"/>
    <n v="3"/>
    <n v="120.67"/>
    <n v="0.08"/>
    <x v="2"/>
    <x v="1254"/>
    <x v="312"/>
    <n v="63"/>
    <s v="Female"/>
    <s v="Lyonsfort"/>
    <x v="7"/>
    <s v="USA"/>
    <x v="1"/>
    <s v="Aguirre-Keller"/>
    <x v="2"/>
    <s v="Lake Michael"/>
    <s v="Online"/>
    <s v="Women's Summer Dress"/>
    <x v="4"/>
    <s v="Tops"/>
    <s v="Smith-Mills"/>
    <n v="223.43"/>
    <n v="154"/>
  </r>
  <r>
    <s v="SALE1255"/>
    <x v="598"/>
    <s v="CUST1497"/>
    <s v="PROD20"/>
    <s v="STORE3"/>
    <n v="4"/>
    <n v="176.13"/>
    <n v="0.27"/>
    <x v="1"/>
    <x v="1255"/>
    <x v="386"/>
    <n v="47"/>
    <s v="Female"/>
    <s v="Port William"/>
    <x v="14"/>
    <s v="USA"/>
    <x v="0"/>
    <s v="Johnson-Wright"/>
    <x v="0"/>
    <s v="Hoodberg"/>
    <s v="Outlet"/>
    <s v="Outdoor Sports Water Bottle"/>
    <x v="0"/>
    <s v="Accessories"/>
    <s v="Soto-Ellis"/>
    <n v="131.51"/>
    <n v="0"/>
  </r>
  <r>
    <s v="SALE1256"/>
    <x v="202"/>
    <s v="CUST1450"/>
    <s v="PROD63"/>
    <s v="STORE11"/>
    <n v="4"/>
    <n v="592.67999999999995"/>
    <n v="0.03"/>
    <x v="0"/>
    <x v="1256"/>
    <x v="455"/>
    <n v="59"/>
    <s v="Male"/>
    <s v="Lake Meganstad"/>
    <x v="48"/>
    <s v="USA"/>
    <x v="3"/>
    <s v="Aguirre-Keller"/>
    <x v="2"/>
    <s v="Lake Michael"/>
    <s v="Online"/>
    <s v="Organic Sunscreen Lotion"/>
    <x v="2"/>
    <s v="Skincare"/>
    <s v="Anderson-Riley"/>
    <n v="266.86"/>
    <n v="458"/>
  </r>
  <r>
    <s v="SALE1257"/>
    <x v="581"/>
    <s v="CUST1176"/>
    <s v="PROD70"/>
    <s v="STORE4"/>
    <n v="4"/>
    <n v="662.43"/>
    <n v="0.24"/>
    <x v="1"/>
    <x v="1257"/>
    <x v="71"/>
    <n v="48"/>
    <s v="Male"/>
    <s v="Anabury"/>
    <x v="1"/>
    <s v="USA"/>
    <x v="2"/>
    <s v="Alexander Group"/>
    <x v="2"/>
    <s v="Port Sharon"/>
    <s v="Online"/>
    <s v="Kitchen Storage Rack"/>
    <x v="3"/>
    <s v="Storage"/>
    <s v="Duran Group"/>
    <n v="138.05000000000001"/>
    <n v="89"/>
  </r>
  <r>
    <s v="SALE1258"/>
    <x v="599"/>
    <s v="CUST1128"/>
    <s v="PROD43"/>
    <s v="STORE8"/>
    <n v="3"/>
    <n v="518.35"/>
    <n v="0.21"/>
    <x v="2"/>
    <x v="1258"/>
    <x v="146"/>
    <n v="45"/>
    <s v="Male"/>
    <s v="East Ellen"/>
    <x v="13"/>
    <s v="USA"/>
    <x v="2"/>
    <s v="Bean, Jones and Park"/>
    <x v="1"/>
    <s v="Thompsonborough"/>
    <s v="Online"/>
    <s v="USB External Hard Drive"/>
    <x v="1"/>
    <s v="Computer"/>
    <s v="Robinson Inc"/>
    <n v="253.33"/>
    <n v="266"/>
  </r>
  <r>
    <s v="SALE1259"/>
    <x v="574"/>
    <s v="CUST1310"/>
    <s v="PROD61"/>
    <s v="STORE5"/>
    <n v="1"/>
    <n v="85.58"/>
    <n v="0.1"/>
    <x v="2"/>
    <x v="1259"/>
    <x v="439"/>
    <n v="20"/>
    <s v="Male"/>
    <s v="Joelside"/>
    <x v="1"/>
    <s v="USA"/>
    <x v="2"/>
    <s v="Gray Ltd"/>
    <x v="0"/>
    <s v="New Michaelchester"/>
    <s v="Outlet"/>
    <s v="Tennis Ball 3-Pack"/>
    <x v="0"/>
    <s v="Equipment"/>
    <s v="Lopez LLC"/>
    <n v="103.45"/>
    <n v="465"/>
  </r>
  <r>
    <s v="SALE1260"/>
    <x v="100"/>
    <s v="CUST1363"/>
    <s v="PROD87"/>
    <s v="STORE1"/>
    <n v="4"/>
    <n v="800"/>
    <n v="0.2"/>
    <x v="0"/>
    <x v="1260"/>
    <x v="400"/>
    <n v="23"/>
    <s v="Male"/>
    <s v="Murphytown"/>
    <x v="31"/>
    <s v="USA"/>
    <x v="3"/>
    <s v="Martinez, Adkins and Johnson"/>
    <x v="0"/>
    <s v="Danielmouth"/>
    <s v="Flagship"/>
    <s v="LED Bedside Lamp"/>
    <x v="3"/>
    <s v="Lighting"/>
    <s v="Aguilar, Horton and Lewis"/>
    <n v="371.38"/>
    <n v="220"/>
  </r>
  <r>
    <s v="SALE1261"/>
    <x v="69"/>
    <s v="CUST1155"/>
    <s v="PROD60"/>
    <s v="STORE10"/>
    <n v="3"/>
    <n v="118.25"/>
    <n v="0.26"/>
    <x v="1"/>
    <x v="1261"/>
    <x v="438"/>
    <n v="60"/>
    <s v="Female"/>
    <s v="Estradaside"/>
    <x v="9"/>
    <s v="USA"/>
    <x v="0"/>
    <s v="Hill, Wagner and Ballard"/>
    <x v="3"/>
    <s v="East Davidville"/>
    <s v="Online"/>
    <s v="Luxury Perfume Spray"/>
    <x v="2"/>
    <s v="Fragrance"/>
    <s v="Gibson, Green and Lopez"/>
    <n v="482.75"/>
    <n v="444"/>
  </r>
  <r>
    <s v="SALE1262"/>
    <x v="205"/>
    <s v="CUST1421"/>
    <s v="PROD32"/>
    <s v="STORE15"/>
    <n v="1"/>
    <n v="223.25"/>
    <n v="0.28999999999999998"/>
    <x v="0"/>
    <x v="1262"/>
    <x v="434"/>
    <n v="45"/>
    <s v="Female"/>
    <s v="East Amy"/>
    <x v="7"/>
    <s v="USA"/>
    <x v="1"/>
    <s v="Shelton PLC"/>
    <x v="0"/>
    <s v="East Jenniferstad"/>
    <s v="Flagship"/>
    <s v="Vitamin C Face Serum"/>
    <x v="2"/>
    <s v="Skincare"/>
    <s v="Griffin Ltd"/>
    <n v="283.83"/>
    <n v="244"/>
  </r>
  <r>
    <s v="SALE1263"/>
    <x v="89"/>
    <s v="CUST1427"/>
    <s v="PROD32"/>
    <s v="STORE4"/>
    <n v="3"/>
    <n v="918.76"/>
    <n v="0.2"/>
    <x v="1"/>
    <x v="1263"/>
    <x v="114"/>
    <n v="18"/>
    <s v="Female"/>
    <s v="South Robert"/>
    <x v="17"/>
    <s v="USA"/>
    <x v="0"/>
    <s v="Alexander Group"/>
    <x v="2"/>
    <s v="Port Sharon"/>
    <s v="Online"/>
    <s v="Vitamin C Face Serum"/>
    <x v="2"/>
    <s v="Skincare"/>
    <s v="Griffin Ltd"/>
    <n v="283.83"/>
    <n v="244"/>
  </r>
  <r>
    <s v="SALE1264"/>
    <x v="600"/>
    <s v="CUST1280"/>
    <s v="PROD84"/>
    <s v="STORE13"/>
    <n v="2"/>
    <n v="905.26"/>
    <n v="0.15"/>
    <x v="2"/>
    <x v="1264"/>
    <x v="430"/>
    <n v="48"/>
    <s v="Male"/>
    <s v="Morrisville"/>
    <x v="22"/>
    <s v="USA"/>
    <x v="3"/>
    <s v="Gardner, Humphrey and Contreras"/>
    <x v="3"/>
    <s v="Johnsonville"/>
    <s v="Flagship"/>
    <s v="Wooden Bookshelf"/>
    <x v="3"/>
    <s v="Furniture"/>
    <s v="Collins-Stephenson"/>
    <n v="388.46"/>
    <n v="208"/>
  </r>
  <r>
    <s v="SALE1265"/>
    <x v="312"/>
    <s v="CUST1312"/>
    <s v="PROD16"/>
    <s v="STORE19"/>
    <n v="4"/>
    <n v="295.39999999999998"/>
    <n v="0.23"/>
    <x v="1"/>
    <x v="1265"/>
    <x v="211"/>
    <n v="47"/>
    <s v="Female"/>
    <s v="Brianchester"/>
    <x v="37"/>
    <s v="USA"/>
    <x v="2"/>
    <s v="Mann-Austin"/>
    <x v="3"/>
    <s v="Vasquezborough"/>
    <s v="Online"/>
    <s v="Beard Grooming Kit"/>
    <x v="2"/>
    <s v="Grooming"/>
    <s v="Erickson-Green"/>
    <n v="337.42"/>
    <n v="256"/>
  </r>
  <r>
    <s v="SALE1266"/>
    <x v="206"/>
    <s v="CUST1087"/>
    <s v="PROD94"/>
    <s v="STORE5"/>
    <n v="1"/>
    <n v="252.18"/>
    <n v="0.23"/>
    <x v="1"/>
    <x v="1266"/>
    <x v="97"/>
    <n v="58"/>
    <s v="Female"/>
    <s v="East Jenna"/>
    <x v="42"/>
    <s v="USA"/>
    <x v="3"/>
    <s v="Gray Ltd"/>
    <x v="0"/>
    <s v="New Michaelchester"/>
    <s v="Outlet"/>
    <s v="Vitamin E Body Lotion"/>
    <x v="2"/>
    <s v="Skincare"/>
    <s v="Hoffman-Williams"/>
    <n v="358.47"/>
    <n v="213"/>
  </r>
  <r>
    <s v="SALE1267"/>
    <x v="35"/>
    <s v="CUST1152"/>
    <s v="PROD97"/>
    <s v="STORE12"/>
    <n v="4"/>
    <n v="792.1"/>
    <n v="0.19"/>
    <x v="2"/>
    <x v="1267"/>
    <x v="7"/>
    <n v="41"/>
    <s v="Female"/>
    <s v="Jaredville"/>
    <x v="6"/>
    <s v="USA"/>
    <x v="1"/>
    <s v="Thomas, Bridges and Harris"/>
    <x v="0"/>
    <s v="Sabrinatown"/>
    <s v="Online"/>
    <s v="Cricket Bat"/>
    <x v="0"/>
    <s v="Team Sports"/>
    <s v="Khan LLC"/>
    <n v="245.98"/>
    <n v="471"/>
  </r>
  <r>
    <s v="SALE1268"/>
    <x v="601"/>
    <s v="CUST1076"/>
    <s v="PROD88"/>
    <s v="STORE14"/>
    <n v="1"/>
    <n v="883.36"/>
    <n v="0.11"/>
    <x v="1"/>
    <x v="1268"/>
    <x v="135"/>
    <n v="37"/>
    <s v="Male"/>
    <s v="Rodrigueztown"/>
    <x v="15"/>
    <s v="USA"/>
    <x v="0"/>
    <s v="Mcdonald Inc"/>
    <x v="2"/>
    <s v="Christopherland"/>
    <s v="Outlet"/>
    <s v="Sports Wrist Sweatbands"/>
    <x v="0"/>
    <s v="Accessories"/>
    <s v="Olsen-Daniels"/>
    <n v="131.24"/>
    <n v="232"/>
  </r>
  <r>
    <s v="SALE1269"/>
    <x v="602"/>
    <s v="CUST1276"/>
    <s v="PROD69"/>
    <s v="STORE0"/>
    <n v="4"/>
    <n v="305.95"/>
    <n v="0.08"/>
    <x v="1"/>
    <x v="1269"/>
    <x v="16"/>
    <n v="38"/>
    <s v="Male"/>
    <s v="Ericshire"/>
    <x v="8"/>
    <s v="USA"/>
    <x v="0"/>
    <s v="Rivera-Warner"/>
    <x v="3"/>
    <s v="Washingtonfurt"/>
    <s v="Flagship"/>
    <s v="Men's Sports Shorts"/>
    <x v="4"/>
    <s v="Bottoms"/>
    <s v="Fitzpatrick Ltd"/>
    <n v="218.22"/>
    <n v="224"/>
  </r>
  <r>
    <s v="SALE1270"/>
    <x v="75"/>
    <s v="CUST1401"/>
    <s v="PROD58"/>
    <s v="STORE7"/>
    <n v="3"/>
    <n v="742.45"/>
    <n v="0.23"/>
    <x v="2"/>
    <x v="1270"/>
    <x v="122"/>
    <n v="51"/>
    <s v="Female"/>
    <s v="Leahmouth"/>
    <x v="8"/>
    <s v="USA"/>
    <x v="1"/>
    <s v="Martinez-Mullins"/>
    <x v="2"/>
    <s v="Williamsfurt"/>
    <s v="Online"/>
    <s v="Womens Cotton Scarf"/>
    <x v="4"/>
    <s v="Accessories"/>
    <s v="Shepherd-Gould"/>
    <n v="113.83"/>
    <n v="485"/>
  </r>
  <r>
    <s v="SALE1271"/>
    <x v="130"/>
    <s v="CUST1355"/>
    <s v="PROD25"/>
    <s v="STORE18"/>
    <n v="3"/>
    <n v="336.1"/>
    <n v="0.12"/>
    <x v="2"/>
    <x v="1271"/>
    <x v="392"/>
    <n v="20"/>
    <s v="Male"/>
    <s v="North Johnfurt"/>
    <x v="7"/>
    <s v="USA"/>
    <x v="0"/>
    <s v="Guerrero-Schmitt"/>
    <x v="3"/>
    <s v="East Stevechester"/>
    <s v="Flagship"/>
    <s v="Women's Scarf Set"/>
    <x v="4"/>
    <s v="Accessories"/>
    <s v="Brown and Sons"/>
    <n v="174.02"/>
    <n v="268"/>
  </r>
  <r>
    <s v="SALE1272"/>
    <x v="213"/>
    <s v="CUST1412"/>
    <s v="PROD29"/>
    <s v="STORE7"/>
    <n v="3"/>
    <n v="310.36"/>
    <n v="0.14000000000000001"/>
    <x v="2"/>
    <x v="1272"/>
    <x v="30"/>
    <n v="23"/>
    <s v="Female"/>
    <s v="East Andrea"/>
    <x v="20"/>
    <s v="USA"/>
    <x v="0"/>
    <s v="Martinez-Mullins"/>
    <x v="2"/>
    <s v="Williamsfurt"/>
    <s v="Online"/>
    <s v="Fabric Sofa Throw Blanket"/>
    <x v="3"/>
    <s v="Decor"/>
    <s v="Hoffman Group"/>
    <n v="218.48"/>
    <n v="276"/>
  </r>
  <r>
    <s v="SALE1273"/>
    <x v="359"/>
    <s v="CUST1279"/>
    <s v="PROD98"/>
    <s v="STORE8"/>
    <n v="3"/>
    <n v="992.81"/>
    <n v="0.04"/>
    <x v="1"/>
    <x v="1273"/>
    <x v="417"/>
    <n v="21"/>
    <s v="Female"/>
    <s v="Gilltown"/>
    <x v="31"/>
    <s v="USA"/>
    <x v="3"/>
    <s v="Bean, Jones and Park"/>
    <x v="1"/>
    <s v="Thompsonborough"/>
    <s v="Online"/>
    <s v="Portable Bluetooth Speaker"/>
    <x v="1"/>
    <s v="Audio"/>
    <s v="Flores-King"/>
    <n v="431.67"/>
    <n v="73"/>
  </r>
  <r>
    <s v="SALE1274"/>
    <x v="30"/>
    <s v="CUST1198"/>
    <s v="PROD60"/>
    <s v="STORE11"/>
    <n v="3"/>
    <n v="257.11"/>
    <n v="0.26"/>
    <x v="2"/>
    <x v="1274"/>
    <x v="226"/>
    <n v="54"/>
    <s v="Male"/>
    <s v="Frostmouth"/>
    <x v="1"/>
    <s v="USA"/>
    <x v="3"/>
    <s v="Aguirre-Keller"/>
    <x v="2"/>
    <s v="Lake Michael"/>
    <s v="Online"/>
    <s v="Luxury Perfume Spray"/>
    <x v="2"/>
    <s v="Fragrance"/>
    <s v="Gibson, Green and Lopez"/>
    <n v="482.75"/>
    <n v="444"/>
  </r>
  <r>
    <s v="SALE1275"/>
    <x v="603"/>
    <s v="CUST1220"/>
    <s v="PROD95"/>
    <s v="STORE12"/>
    <n v="4"/>
    <n v="816.29"/>
    <n v="0.24"/>
    <x v="1"/>
    <x v="1275"/>
    <x v="232"/>
    <n v="50"/>
    <s v="Female"/>
    <s v="    lake lisa"/>
    <x v="43"/>
    <s v="USA"/>
    <x v="3"/>
    <s v="Thomas, Bridges and Harris"/>
    <x v="0"/>
    <s v="Sabrinatown"/>
    <s v="Online"/>
    <s v="Sports Stopwatch Basic"/>
    <x v="0"/>
    <s v="Accessories"/>
    <s v="Wilson Group"/>
    <n v="60.65"/>
    <n v="75"/>
  </r>
  <r>
    <s v="SALE1276"/>
    <x v="539"/>
    <s v="CUST1122"/>
    <s v="PROD60"/>
    <s v="STORE12"/>
    <n v="4"/>
    <n v="755.82"/>
    <n v="0.22"/>
    <x v="2"/>
    <x v="1276"/>
    <x v="395"/>
    <n v="50"/>
    <s v="Male"/>
    <s v="Kathrynport"/>
    <x v="29"/>
    <s v="USA"/>
    <x v="1"/>
    <s v="Thomas, Bridges and Harris"/>
    <x v="0"/>
    <s v="Sabrinatown"/>
    <s v="Online"/>
    <s v="Luxury Perfume Spray"/>
    <x v="2"/>
    <s v="Fragrance"/>
    <s v="Gibson, Green and Lopez"/>
    <n v="482.75"/>
    <n v="444"/>
  </r>
  <r>
    <s v="SALE1277"/>
    <x v="414"/>
    <s v="CUST1003"/>
    <s v="PROD0"/>
    <s v="STORE14"/>
    <n v="1"/>
    <n v="449.6"/>
    <n v="0.01"/>
    <x v="1"/>
    <x v="1277"/>
    <x v="456"/>
    <n v="59"/>
    <s v="Female"/>
    <s v="Thomastown"/>
    <x v="31"/>
    <s v="USA"/>
    <x v="3"/>
    <s v="Mcdonald Inc"/>
    <x v="2"/>
    <s v="Christopherland"/>
    <s v="Outlet"/>
    <s v="Brother Laser Printer"/>
    <x v="1"/>
    <s v="Computer"/>
    <s v="Hunt Inc"/>
    <n v="112.42"/>
    <n v="416"/>
  </r>
  <r>
    <s v="SALE1278"/>
    <x v="540"/>
    <s v="CUST1351"/>
    <s v="PROD14"/>
    <s v="STORE0"/>
    <n v="2"/>
    <n v="779.29"/>
    <n v="0.12"/>
    <x v="2"/>
    <x v="1278"/>
    <x v="376"/>
    <n v="25"/>
    <s v="Female"/>
    <s v="North Samuel"/>
    <x v="48"/>
    <s v="USA"/>
    <x v="3"/>
    <s v="Rivera-Warner"/>
    <x v="3"/>
    <s v="Washingtonfurt"/>
    <s v="Flagship"/>
    <s v="Decorative Wall Mirror"/>
    <x v="3"/>
    <s v="Decor"/>
    <s v="Luna, Anderson and Bowman"/>
    <n v="48.01"/>
    <n v="439"/>
  </r>
  <r>
    <s v="SALE1279"/>
    <x v="157"/>
    <s v="CUST1464"/>
    <s v="PROD77"/>
    <s v="STORE17"/>
    <n v="1"/>
    <n v="748.75"/>
    <n v="0.1"/>
    <x v="2"/>
    <x v="1279"/>
    <x v="9"/>
    <n v="45"/>
    <s v="Female"/>
    <s v="Grayland"/>
    <x v="7"/>
    <s v="USA"/>
    <x v="1"/>
    <s v="Holloway Ltd"/>
    <x v="0"/>
    <s v="Bensonhaven"/>
    <s v="Flagship"/>
    <s v="WiFi Mesh Router"/>
    <x v="1"/>
    <s v="Appliances"/>
    <s v="White, Reeves and Woods"/>
    <n v="480.9"/>
    <n v="104"/>
  </r>
  <r>
    <s v="SALE1280"/>
    <x v="604"/>
    <s v="CUST1181"/>
    <s v="PROD89"/>
    <s v="STORE0"/>
    <n v="2"/>
    <n v="121.67"/>
    <n v="0.08"/>
    <x v="2"/>
    <x v="1280"/>
    <x v="280"/>
    <n v="60"/>
    <s v="Male"/>
    <s v="New Brianchester"/>
    <x v="14"/>
    <s v="USA"/>
    <x v="3"/>
    <s v="Rivera-Warner"/>
    <x v="3"/>
    <s v="Washingtonfurt"/>
    <s v="Flagship"/>
    <s v="Face Foundation Kit"/>
    <x v="2"/>
    <s v="Makeup"/>
    <s v="Taylor-Elliott"/>
    <n v="183.04"/>
    <n v="457"/>
  </r>
  <r>
    <s v="SALE1281"/>
    <x v="605"/>
    <s v="CUST1492"/>
    <s v="PROD49"/>
    <s v="STORE15"/>
    <n v="3"/>
    <n v="225.14"/>
    <n v="0.15"/>
    <x v="2"/>
    <x v="1281"/>
    <x v="36"/>
    <n v="59"/>
    <s v="Female"/>
    <s v="Port Carol"/>
    <x v="26"/>
    <s v="USA"/>
    <x v="1"/>
    <s v="Shelton PLC"/>
    <x v="0"/>
    <s v="East Jenniferstad"/>
    <s v="Flagship"/>
    <s v="Men's Roll-On Perfume"/>
    <x v="2"/>
    <s v="Fragrance"/>
    <s v="Sullivan and Sons"/>
    <n v="43.29"/>
    <n v="267"/>
  </r>
  <r>
    <s v="SALE1282"/>
    <x v="213"/>
    <s v="CUST1321"/>
    <s v="PROD29"/>
    <s v="STORE19"/>
    <n v="1"/>
    <n v="654.17999999999995"/>
    <n v="0.19"/>
    <x v="1"/>
    <x v="1282"/>
    <x v="83"/>
    <n v="21"/>
    <s v="Female"/>
    <s v="Lake Alice"/>
    <x v="3"/>
    <s v="USA"/>
    <x v="3"/>
    <s v="Mann-Austin"/>
    <x v="3"/>
    <s v="Vasquezborough"/>
    <s v="Online"/>
    <s v="Fabric Sofa Throw Blanket"/>
    <x v="3"/>
    <s v="Decor"/>
    <s v="Hoffman Group"/>
    <n v="218.48"/>
    <n v="276"/>
  </r>
  <r>
    <s v="SALE1283"/>
    <x v="25"/>
    <s v="CUST1058"/>
    <s v="PROD71"/>
    <s v="STORE5"/>
    <n v="2"/>
    <n v="504.98"/>
    <n v="0.08"/>
    <x v="2"/>
    <x v="1283"/>
    <x v="62"/>
    <n v="51"/>
    <s v="Male"/>
    <s v="Snowmouth"/>
    <x v="33"/>
    <s v="USA"/>
    <x v="1"/>
    <s v="Gray Ltd"/>
    <x v="0"/>
    <s v="New Michaelchester"/>
    <s v="Outlet"/>
    <s v="Hair Repair Oil Treatment"/>
    <x v="2"/>
    <s v="Haircare"/>
    <s v="Hopkins Ltd"/>
    <n v="214.32"/>
    <n v="383"/>
  </r>
  <r>
    <s v="SALE1284"/>
    <x v="260"/>
    <s v="CUST1378"/>
    <s v="PROD54"/>
    <s v="STORE8"/>
    <n v="2"/>
    <n v="623.20000000000005"/>
    <n v="0.14000000000000001"/>
    <x v="2"/>
    <x v="1284"/>
    <x v="73"/>
    <n v="44"/>
    <s v="Female"/>
    <s v="Fischerborough"/>
    <x v="37"/>
    <s v="USA"/>
    <x v="3"/>
    <s v="Bean, Jones and Park"/>
    <x v="1"/>
    <s v="Thompsonborough"/>
    <s v="Online"/>
    <s v="Sports Stopwatch Pro"/>
    <x v="0"/>
    <s v="Accessories"/>
    <s v="Thompson-French"/>
    <n v="434.84"/>
    <n v="185"/>
  </r>
  <r>
    <s v="SALE1285"/>
    <x v="587"/>
    <s v="CUST1325"/>
    <s v="PROD5"/>
    <s v="STORE16"/>
    <n v="2"/>
    <n v="530.54"/>
    <n v="0.28000000000000003"/>
    <x v="2"/>
    <x v="1285"/>
    <x v="87"/>
    <n v="60"/>
    <s v="Male"/>
    <s v="East Matthew"/>
    <x v="18"/>
    <s v="USA"/>
    <x v="3"/>
    <s v="Frederick-Wright"/>
    <x v="1"/>
    <s v="New Jimmymouth"/>
    <s v="Flagship"/>
    <s v="Men's Leather Belt"/>
    <x v="4"/>
    <s v="Accessories"/>
    <s v="Baldwin, Garza and Gonzalez"/>
    <n v="261"/>
    <n v="59"/>
  </r>
  <r>
    <s v="SALE1286"/>
    <x v="402"/>
    <s v="CUST1365"/>
    <s v="PROD0"/>
    <s v="STORE16"/>
    <n v="3"/>
    <n v="279.45"/>
    <n v="0.15"/>
    <x v="2"/>
    <x v="1286"/>
    <x v="315"/>
    <n v="63"/>
    <s v="Female"/>
    <s v="Kellyside"/>
    <x v="41"/>
    <s v="USA"/>
    <x v="1"/>
    <s v="Frederick-Wright"/>
    <x v="1"/>
    <s v="New Jimmymouth"/>
    <s v="Flagship"/>
    <s v="Brother Laser Printer"/>
    <x v="1"/>
    <s v="Computer"/>
    <s v="Hunt Inc"/>
    <n v="112.42"/>
    <n v="416"/>
  </r>
  <r>
    <s v="SALE1287"/>
    <x v="606"/>
    <s v="CUST1266"/>
    <s v="PROD12"/>
    <s v="STORE8"/>
    <n v="3"/>
    <n v="906.99"/>
    <n v="0.26"/>
    <x v="2"/>
    <x v="1287"/>
    <x v="175"/>
    <n v="32"/>
    <s v="Female"/>
    <s v="South Gina"/>
    <x v="27"/>
    <s v="USA"/>
    <x v="3"/>
    <s v="Bean, Jones and Park"/>
    <x v="1"/>
    <s v="Thompsonborough"/>
    <s v="Online"/>
    <s v="Hair Strengthening Shampoo"/>
    <x v="2"/>
    <s v="Haircare"/>
    <s v="Rice LLC"/>
    <n v="115.82"/>
    <n v="460"/>
  </r>
  <r>
    <s v="SALE1288"/>
    <x v="513"/>
    <s v="CUST1070"/>
    <s v="PROD80"/>
    <s v="STORE17"/>
    <n v="4"/>
    <n v="408.76"/>
    <n v="0.12"/>
    <x v="2"/>
    <x v="1288"/>
    <x v="45"/>
    <n v="29"/>
    <s v="Female"/>
    <s v="Port Lisa"/>
    <x v="23"/>
    <s v="USA"/>
    <x v="0"/>
    <s v="Holloway Ltd"/>
    <x v="0"/>
    <s v="Bensonhaven"/>
    <s v="Flagship"/>
    <s v="Wall-Mounted Spice Rack"/>
    <x v="3"/>
    <s v="Kitchen"/>
    <s v="Allison Ltd"/>
    <n v="143.43"/>
    <n v="58"/>
  </r>
  <r>
    <s v="SALE1289"/>
    <x v="607"/>
    <s v="CUST1177"/>
    <s v="PROD36"/>
    <s v="STORE9"/>
    <n v="2"/>
    <n v="117.34"/>
    <n v="0.09"/>
    <x v="1"/>
    <x v="1289"/>
    <x v="370"/>
    <n v="55"/>
    <s v="Male"/>
    <s v="Butlerberg"/>
    <x v="27"/>
    <s v="USA"/>
    <x v="1"/>
    <s v="Moore, Padilla and Butler"/>
    <x v="2"/>
    <s v="East Johnstad"/>
    <s v="Flagship"/>
    <s v="Women's Summer Dress"/>
    <x v="4"/>
    <s v="Tops"/>
    <s v="Smith-Mills"/>
    <n v="223.43"/>
    <n v="154"/>
  </r>
  <r>
    <s v="SALE1290"/>
    <x v="490"/>
    <s v="CUST1168"/>
    <s v="PROD91"/>
    <s v="STORE14"/>
    <n v="3"/>
    <n v="690.27"/>
    <n v="7.0000000000000007E-2"/>
    <x v="1"/>
    <x v="1290"/>
    <x v="63"/>
    <n v="36"/>
    <s v="Female"/>
    <s v="Robertview"/>
    <x v="26"/>
    <s v="USA"/>
    <x v="1"/>
    <s v="Mcdonald Inc"/>
    <x v="2"/>
    <s v="Christopherland"/>
    <s v="Outlet"/>
    <s v="Women's High Heels"/>
    <x v="4"/>
    <s v="Footwear"/>
    <s v="Smith-Charles"/>
    <n v="438.25"/>
    <n v="496"/>
  </r>
  <r>
    <s v="SALE1291"/>
    <x v="326"/>
    <s v="CUST1108"/>
    <s v="PROD28"/>
    <s v="STORE17"/>
    <n v="4"/>
    <n v="377.18"/>
    <n v="0.24"/>
    <x v="1"/>
    <x v="1291"/>
    <x v="139"/>
    <n v="38"/>
    <s v="Male"/>
    <s v="Webstermouth"/>
    <x v="21"/>
    <s v="USA"/>
    <x v="3"/>
    <s v="Holloway Ltd"/>
    <x v="0"/>
    <s v="Bensonhaven"/>
    <s v="Flagship"/>
    <s v="Sports Stopwatch Timer"/>
    <x v="0"/>
    <s v="Accessories"/>
    <s v="Burns-Hansen"/>
    <n v="38.76"/>
    <n v="137"/>
  </r>
  <r>
    <s v="SALE1292"/>
    <x v="2"/>
    <s v="CUST1112"/>
    <s v="PROD40"/>
    <s v="STORE0"/>
    <n v="1"/>
    <n v="70.52"/>
    <n v="0.08"/>
    <x v="2"/>
    <x v="1292"/>
    <x v="457"/>
    <n v="27"/>
    <s v="Female"/>
    <s v="Lake Michael"/>
    <x v="20"/>
    <s v="USA"/>
    <x v="2"/>
    <s v="Rivera-Warner"/>
    <x v="3"/>
    <s v="Washingtonfurt"/>
    <s v="Flagship"/>
    <s v="Noise-Canceling Headphones"/>
    <x v="1"/>
    <s v="Audio"/>
    <s v="Taylor-Hart"/>
    <n v="38.520000000000003"/>
    <n v="378"/>
  </r>
  <r>
    <s v="SALE1293"/>
    <x v="97"/>
    <s v="CUST1275"/>
    <s v="PROD38"/>
    <s v="STORE9"/>
    <n v="1"/>
    <n v="40.25"/>
    <n v="0.1"/>
    <x v="1"/>
    <x v="1293"/>
    <x v="184"/>
    <n v="22"/>
    <s v="Male"/>
    <s v="North Austinport"/>
    <x v="27"/>
    <s v="USA"/>
    <x v="0"/>
    <s v="Moore, Padilla and Butler"/>
    <x v="2"/>
    <s v="East Johnstad"/>
    <s v="Flagship"/>
    <s v="Sports Water Hydration Pack"/>
    <x v="0"/>
    <s v="Outdoor"/>
    <s v="Sims-Smith"/>
    <n v="135.61000000000001"/>
    <n v="394"/>
  </r>
  <r>
    <s v="SALE1294"/>
    <x v="432"/>
    <s v="CUST1232"/>
    <s v="PROD89"/>
    <s v="STORE11"/>
    <n v="3"/>
    <n v="539.44000000000005"/>
    <n v="0.05"/>
    <x v="2"/>
    <x v="1294"/>
    <x v="307"/>
    <n v="27"/>
    <s v="Female"/>
    <s v="Tammyton"/>
    <x v="19"/>
    <s v="USA"/>
    <x v="1"/>
    <s v="Aguirre-Keller"/>
    <x v="2"/>
    <s v="Lake Michael"/>
    <s v="Online"/>
    <s v="Face Foundation Kit"/>
    <x v="2"/>
    <s v="Makeup"/>
    <s v="Taylor-Elliott"/>
    <n v="183.04"/>
    <n v="457"/>
  </r>
  <r>
    <s v="SALE1295"/>
    <x v="154"/>
    <s v="CUST1247"/>
    <s v="PROD60"/>
    <s v="STORE4"/>
    <n v="3"/>
    <n v="543.49"/>
    <n v="0.05"/>
    <x v="1"/>
    <x v="1295"/>
    <x v="398"/>
    <n v="32"/>
    <s v="Male"/>
    <s v="Mikehaven"/>
    <x v="21"/>
    <s v="USA"/>
    <x v="1"/>
    <s v="Alexander Group"/>
    <x v="2"/>
    <s v="Port Sharon"/>
    <s v="Online"/>
    <s v="Luxury Perfume Spray"/>
    <x v="2"/>
    <s v="Fragrance"/>
    <s v="Gibson, Green and Lopez"/>
    <n v="482.75"/>
    <n v="444"/>
  </r>
  <r>
    <s v="SALE1296"/>
    <x v="608"/>
    <s v="CUST1324"/>
    <s v="PROD7"/>
    <s v="STORE6"/>
    <n v="4"/>
    <n v="547.21"/>
    <n v="0.1"/>
    <x v="2"/>
    <x v="1296"/>
    <x v="49"/>
    <n v="58"/>
    <s v="Male"/>
    <s v="South Zacharychester"/>
    <x v="15"/>
    <s v="USA"/>
    <x v="3"/>
    <s v="Benson-Elliott"/>
    <x v="3"/>
    <s v="Port Josephberg"/>
    <s v="Online"/>
    <s v="LED Table Lamp"/>
    <x v="3"/>
    <s v="Lighting"/>
    <s v="Harrell LLC"/>
    <n v="218.86"/>
    <n v="170"/>
  </r>
  <r>
    <s v="SALE1297"/>
    <x v="500"/>
    <s v="CUST1241"/>
    <s v="PROD65"/>
    <s v="STORE1"/>
    <n v="2"/>
    <n v="892.46"/>
    <n v="7.0000000000000007E-2"/>
    <x v="1"/>
    <x v="1297"/>
    <x v="253"/>
    <n v="31"/>
    <s v="Male"/>
    <s v="Dawsonchester"/>
    <x v="45"/>
    <s v="USA"/>
    <x v="1"/>
    <s v="Martinez, Adkins and Johnson"/>
    <x v="0"/>
    <s v="Danielmouth"/>
    <s v="Flagship"/>
    <s v="Adjustable Dumbbells 20kg"/>
    <x v="0"/>
    <s v="Fitness"/>
    <s v="Montgomery, Benton and Miller"/>
    <n v="240.63"/>
    <n v="423"/>
  </r>
  <r>
    <s v="SALE1298"/>
    <x v="363"/>
    <s v="CUST1387"/>
    <s v="PROD26"/>
    <s v="STORE8"/>
    <n v="2"/>
    <n v="853.41"/>
    <n v="0.25"/>
    <x v="0"/>
    <x v="1298"/>
    <x v="389"/>
    <n v="28"/>
    <s v="Female"/>
    <s v="New Dawn"/>
    <x v="19"/>
    <s v="USA"/>
    <x v="2"/>
    <s v="Bean, Jones and Park"/>
    <x v="1"/>
    <s v="Thompsonborough"/>
    <s v="Online"/>
    <s v="Wireless Bluetooth Speaker"/>
    <x v="1"/>
    <s v="Audio"/>
    <s v="Reed-Schmidt"/>
    <n v="322.41000000000003"/>
    <n v="213"/>
  </r>
  <r>
    <s v="SALE1299"/>
    <x v="470"/>
    <s v="CUST1110"/>
    <s v="PROD82"/>
    <s v="STORE7"/>
    <n v="1"/>
    <n v="162.13999999999999"/>
    <n v="7.0000000000000007E-2"/>
    <x v="1"/>
    <x v="1299"/>
    <x v="405"/>
    <n v="40"/>
    <s v="Female"/>
    <s v="New Dawnton"/>
    <x v="33"/>
    <s v="USA"/>
    <x v="0"/>
    <s v="Martinez-Mullins"/>
    <x v="2"/>
    <s v="Williamsfurt"/>
    <s v="Online"/>
    <s v="Fitness Resistance Bands"/>
    <x v="0"/>
    <s v="Fitness"/>
    <s v="Reese-Watson"/>
    <n v="152.91999999999999"/>
    <n v="281"/>
  </r>
  <r>
    <s v="SALE1300"/>
    <x v="270"/>
    <s v="CUST1147"/>
    <s v="PROD96"/>
    <s v="STORE16"/>
    <n v="1"/>
    <n v="893.14"/>
    <n v="0.09"/>
    <x v="0"/>
    <x v="1300"/>
    <x v="345"/>
    <n v="49"/>
    <s v="Female"/>
    <s v="Lake Nathanfort"/>
    <x v="41"/>
    <s v="USA"/>
    <x v="1"/>
    <s v="Frederick-Wright"/>
    <x v="1"/>
    <s v="New Jimmymouth"/>
    <s v="Flagship"/>
    <s v="Women's Formal Blazer"/>
    <x v="4"/>
    <s v="Outerwear"/>
    <s v="Phillips and Sons"/>
    <n v="358.47"/>
    <n v="143"/>
  </r>
  <r>
    <s v="SALE1301"/>
    <x v="12"/>
    <s v="CUST1103"/>
    <s v="PROD34"/>
    <s v="STORE8"/>
    <n v="4"/>
    <n v="349.07"/>
    <n v="0.28000000000000003"/>
    <x v="0"/>
    <x v="1301"/>
    <x v="201"/>
    <n v="21"/>
    <s v="Male"/>
    <s v="West Lauren"/>
    <x v="40"/>
    <s v="USA"/>
    <x v="3"/>
    <s v="Bean, Jones and Park"/>
    <x v="1"/>
    <s v="Thompsonborough"/>
    <s v="Online"/>
    <s v="Gaming Mechanical Keyboard"/>
    <x v="1"/>
    <s v="Computer"/>
    <s v="Lucero LLC"/>
    <n v="419.28"/>
    <n v="86"/>
  </r>
  <r>
    <s v="SALE1302"/>
    <x v="150"/>
    <s v="CUST1283"/>
    <s v="PROD81"/>
    <s v="STORE13"/>
    <n v="1"/>
    <n v="747.9"/>
    <n v="0.21"/>
    <x v="2"/>
    <x v="1302"/>
    <x v="411"/>
    <n v="54"/>
    <s v="Female"/>
    <s v="Garciaborough"/>
    <x v="0"/>
    <s v="USA"/>
    <x v="2"/>
    <s v="Gardner, Humphrey and Contreras"/>
    <x v="3"/>
    <s v="Johnsonville"/>
    <s v="Flagship"/>
    <s v="Badminton Racket Set"/>
    <x v="0"/>
    <s v="Equipment"/>
    <s v="Robinson-Brown"/>
    <n v="285.54000000000002"/>
    <n v="358"/>
  </r>
  <r>
    <s v="SALE1303"/>
    <x v="270"/>
    <s v="CUST1031"/>
    <s v="PROD81"/>
    <s v="STORE6"/>
    <n v="3"/>
    <n v="438.92"/>
    <n v="0.21"/>
    <x v="0"/>
    <x v="1303"/>
    <x v="188"/>
    <n v="41"/>
    <s v="Male"/>
    <s v="Johnsonville"/>
    <x v="47"/>
    <s v="USA"/>
    <x v="2"/>
    <s v="Benson-Elliott"/>
    <x v="3"/>
    <s v="Port Josephberg"/>
    <s v="Online"/>
    <s v="Badminton Racket Set"/>
    <x v="0"/>
    <s v="Equipment"/>
    <s v="Robinson-Brown"/>
    <n v="285.54000000000002"/>
    <n v="358"/>
  </r>
  <r>
    <s v="SALE1304"/>
    <x v="444"/>
    <s v="CUST1123"/>
    <s v="PROD77"/>
    <s v="STORE4"/>
    <n v="4"/>
    <n v="665.38"/>
    <n v="0.18"/>
    <x v="0"/>
    <x v="1304"/>
    <x v="329"/>
    <n v="40"/>
    <s v="Male"/>
    <s v="North Sabrina"/>
    <x v="9"/>
    <s v="USA"/>
    <x v="2"/>
    <s v="Alexander Group"/>
    <x v="2"/>
    <s v="Port Sharon"/>
    <s v="Online"/>
    <s v="WiFi Mesh Router"/>
    <x v="1"/>
    <s v="Appliances"/>
    <s v="White, Reeves and Woods"/>
    <n v="480.9"/>
    <n v="104"/>
  </r>
  <r>
    <s v="SALE1305"/>
    <x v="78"/>
    <s v="CUST1003"/>
    <s v="PROD60"/>
    <s v="STORE18"/>
    <n v="1"/>
    <n v="146.49"/>
    <n v="0.28000000000000003"/>
    <x v="0"/>
    <x v="1305"/>
    <x v="456"/>
    <n v="59"/>
    <s v="Female"/>
    <s v="Thomastown"/>
    <x v="31"/>
    <s v="USA"/>
    <x v="3"/>
    <s v="Guerrero-Schmitt"/>
    <x v="3"/>
    <s v="East Stevechester"/>
    <s v="Flagship"/>
    <s v="Luxury Perfume Spray"/>
    <x v="2"/>
    <s v="Fragrance"/>
    <s v="Gibson, Green and Lopez"/>
    <n v="482.75"/>
    <n v="444"/>
  </r>
  <r>
    <s v="SALE1306"/>
    <x v="367"/>
    <s v="CUST1139"/>
    <s v="PROD38"/>
    <s v="STORE15"/>
    <n v="2"/>
    <n v="235.39"/>
    <n v="0.27"/>
    <x v="2"/>
    <x v="1306"/>
    <x v="377"/>
    <n v="32"/>
    <s v="Male"/>
    <s v="Port Travis"/>
    <x v="39"/>
    <s v="USA"/>
    <x v="3"/>
    <s v="Shelton PLC"/>
    <x v="0"/>
    <s v="East Jenniferstad"/>
    <s v="Flagship"/>
    <s v="Sports Water Hydration Pack"/>
    <x v="0"/>
    <s v="Outdoor"/>
    <s v="Sims-Smith"/>
    <n v="135.61000000000001"/>
    <n v="394"/>
  </r>
  <r>
    <s v="SALE1307"/>
    <x v="609"/>
    <s v="CUST1028"/>
    <s v="PROD61"/>
    <s v="STORE5"/>
    <n v="3"/>
    <n v="38.07"/>
    <n v="0.09"/>
    <x v="1"/>
    <x v="1307"/>
    <x v="29"/>
    <n v="27"/>
    <s v="Female"/>
    <s v="New David"/>
    <x v="19"/>
    <s v="USA"/>
    <x v="1"/>
    <s v="Gray Ltd"/>
    <x v="0"/>
    <s v="New Michaelchester"/>
    <s v="Outlet"/>
    <s v="Tennis Ball 3-Pack"/>
    <x v="0"/>
    <s v="Equipment"/>
    <s v="Lopez LLC"/>
    <n v="103.45"/>
    <n v="465"/>
  </r>
  <r>
    <s v="SALE1308"/>
    <x v="465"/>
    <s v="CUST1403"/>
    <s v="PROD34"/>
    <s v="STORE4"/>
    <n v="2"/>
    <n v="511.7"/>
    <n v="0.12"/>
    <x v="2"/>
    <x v="1308"/>
    <x v="74"/>
    <n v="34"/>
    <s v="Male"/>
    <s v="Lake Lisaland"/>
    <x v="38"/>
    <s v="USA"/>
    <x v="3"/>
    <s v="Alexander Group"/>
    <x v="2"/>
    <s v="Port Sharon"/>
    <s v="Online"/>
    <s v="Gaming Mechanical Keyboard"/>
    <x v="1"/>
    <s v="Computer"/>
    <s v="Lucero LLC"/>
    <n v="419.28"/>
    <n v="86"/>
  </r>
  <r>
    <s v="SALE1309"/>
    <x v="410"/>
    <s v="CUST1092"/>
    <s v="PROD75"/>
    <s v="STORE8"/>
    <n v="4"/>
    <n v="488.72"/>
    <n v="0.23"/>
    <x v="1"/>
    <x v="1309"/>
    <x v="323"/>
    <n v="44"/>
    <s v="Female"/>
    <s v="Lake Brandy"/>
    <x v="3"/>
    <s v="USA"/>
    <x v="1"/>
    <s v="Bean, Jones and Park"/>
    <x v="1"/>
    <s v="Thompsonborough"/>
    <s v="Online"/>
    <s v="Women's Ankle Boots"/>
    <x v="4"/>
    <s v="Footwear"/>
    <s v="Poole PLC"/>
    <n v="158.13999999999999"/>
    <n v="82"/>
  </r>
  <r>
    <s v="SALE1310"/>
    <x v="216"/>
    <s v="CUST1391"/>
    <s v="PROD50"/>
    <s v="STORE12"/>
    <n v="2"/>
    <n v="520.45000000000005"/>
    <n v="0.11"/>
    <x v="2"/>
    <x v="1310"/>
    <x v="275"/>
    <n v="40"/>
    <s v="Female"/>
    <s v="Dawnstad"/>
    <x v="47"/>
    <s v="USA"/>
    <x v="3"/>
    <s v="Thomas, Bridges and Harris"/>
    <x v="0"/>
    <s v="Sabrinatown"/>
    <s v="Online"/>
    <s v="Boxing Hand Wraps"/>
    <x v="0"/>
    <s v="Fitness"/>
    <s v="Smith-King"/>
    <n v="190.29"/>
    <n v="260"/>
  </r>
  <r>
    <s v="SALE1311"/>
    <x v="490"/>
    <s v="CUST1432"/>
    <s v="PROD48"/>
    <s v="STORE5"/>
    <n v="1"/>
    <n v="340.9"/>
    <n v="0.28999999999999998"/>
    <x v="0"/>
    <x v="1311"/>
    <x v="448"/>
    <n v="37"/>
    <s v="Male"/>
    <s v="Phyllisport"/>
    <x v="19"/>
    <s v="USA"/>
    <x v="3"/>
    <s v="Gray Ltd"/>
    <x v="0"/>
    <s v="New Michaelchester"/>
    <s v="Outlet"/>
    <s v="Car Dashboard Phone Holder"/>
    <x v="1"/>
    <s v="Accessories"/>
    <s v="Byrd, Stewart and Valdez"/>
    <n v="177.98"/>
    <n v="103"/>
  </r>
  <r>
    <s v="SALE1312"/>
    <x v="311"/>
    <s v="CUST1346"/>
    <s v="PROD31"/>
    <s v="STORE8"/>
    <n v="3"/>
    <n v="653.59"/>
    <n v="0.17"/>
    <x v="2"/>
    <x v="1312"/>
    <x v="3"/>
    <n v="58"/>
    <s v="Female"/>
    <s v="Port Crystalberg"/>
    <x v="3"/>
    <s v="USA"/>
    <x v="1"/>
    <s v="Bean, Jones and Park"/>
    <x v="1"/>
    <s v="Thompsonborough"/>
    <s v="Online"/>
    <s v="Basketball"/>
    <x v="0"/>
    <s v="Team Sports"/>
    <s v="Nolan-Snow"/>
    <n v="204.39"/>
    <n v="281"/>
  </r>
  <r>
    <s v="SALE1313"/>
    <x v="332"/>
    <s v="CUST1021"/>
    <s v="PROD26"/>
    <s v="STORE18"/>
    <n v="1"/>
    <n v="179.77"/>
    <n v="0.23"/>
    <x v="2"/>
    <x v="1313"/>
    <x v="458"/>
    <n v="36"/>
    <s v="Female"/>
    <s v="Smithburgh"/>
    <x v="15"/>
    <s v="USA"/>
    <x v="0"/>
    <s v="Guerrero-Schmitt"/>
    <x v="3"/>
    <s v="East Stevechester"/>
    <s v="Flagship"/>
    <s v="Wireless Bluetooth Speaker"/>
    <x v="1"/>
    <s v="Audio"/>
    <s v="Reed-Schmidt"/>
    <n v="322.41000000000003"/>
    <n v="213"/>
  </r>
  <r>
    <s v="SALE1314"/>
    <x v="91"/>
    <s v="CUST1008"/>
    <s v="PROD0"/>
    <s v="STORE9"/>
    <n v="2"/>
    <n v="943.8"/>
    <n v="0.06"/>
    <x v="0"/>
    <x v="1314"/>
    <x v="46"/>
    <n v="53"/>
    <s v="Female"/>
    <s v="Maynardton"/>
    <x v="21"/>
    <s v="USA"/>
    <x v="0"/>
    <s v="Moore, Padilla and Butler"/>
    <x v="2"/>
    <s v="East Johnstad"/>
    <s v="Flagship"/>
    <s v="Brother Laser Printer"/>
    <x v="1"/>
    <s v="Computer"/>
    <s v="Hunt Inc"/>
    <n v="112.42"/>
    <n v="416"/>
  </r>
  <r>
    <s v="SALE1315"/>
    <x v="610"/>
    <s v="CUST1409"/>
    <s v="PROD71"/>
    <s v="STORE15"/>
    <n v="2"/>
    <n v="985"/>
    <n v="0.25"/>
    <x v="0"/>
    <x v="1315"/>
    <x v="0"/>
    <n v="55"/>
    <s v="Male"/>
    <s v="Kathleenport"/>
    <x v="0"/>
    <s v="USA"/>
    <x v="0"/>
    <s v="Shelton PLC"/>
    <x v="0"/>
    <s v="East Jenniferstad"/>
    <s v="Flagship"/>
    <s v="Hair Repair Oil Treatment"/>
    <x v="2"/>
    <s v="Haircare"/>
    <s v="Hopkins Ltd"/>
    <n v="214.32"/>
    <n v="383"/>
  </r>
  <r>
    <s v="SALE1316"/>
    <x v="111"/>
    <s v="CUST1485"/>
    <s v="PROD88"/>
    <s v="STORE10"/>
    <n v="4"/>
    <n v="216.81"/>
    <n v="0.28999999999999998"/>
    <x v="0"/>
    <x v="1316"/>
    <x v="143"/>
    <n v="46"/>
    <s v="Female"/>
    <s v="East Dillonview"/>
    <x v="45"/>
    <s v="USA"/>
    <x v="3"/>
    <s v="Hill, Wagner and Ballard"/>
    <x v="3"/>
    <s v="East Davidville"/>
    <s v="Online"/>
    <s v="Sports Wrist Sweatbands"/>
    <x v="0"/>
    <s v="Accessories"/>
    <s v="Olsen-Daniels"/>
    <n v="131.24"/>
    <n v="232"/>
  </r>
  <r>
    <s v="SALE1317"/>
    <x v="389"/>
    <s v="CUST1117"/>
    <s v="PROD64"/>
    <s v="STORE2"/>
    <n v="4"/>
    <n v="950.21"/>
    <n v="0.27"/>
    <x v="2"/>
    <x v="1317"/>
    <x v="353"/>
    <n v="21"/>
    <s v="Female"/>
    <s v="North Katherine"/>
    <x v="7"/>
    <s v="USA"/>
    <x v="1"/>
    <s v="Black-Horn"/>
    <x v="2"/>
    <s v="North Nancyview"/>
    <s v="Outlet"/>
    <s v="Matte Lipstick Set"/>
    <x v="2"/>
    <s v="Makeup"/>
    <s v="Zhang Inc"/>
    <n v="299.11"/>
    <n v="118"/>
  </r>
  <r>
    <s v="SALE1318"/>
    <x v="611"/>
    <s v="CUST1256"/>
    <s v="PROD48"/>
    <s v="STORE7"/>
    <n v="2"/>
    <n v="271.39999999999998"/>
    <n v="0.17"/>
    <x v="1"/>
    <x v="1318"/>
    <x v="141"/>
    <n v="57"/>
    <s v="Male"/>
    <s v="Lake Christopher"/>
    <x v="13"/>
    <s v="USA"/>
    <x v="1"/>
    <s v="Martinez-Mullins"/>
    <x v="2"/>
    <s v="Williamsfurt"/>
    <s v="Online"/>
    <s v="Car Dashboard Phone Holder"/>
    <x v="1"/>
    <s v="Accessories"/>
    <s v="Byrd, Stewart and Valdez"/>
    <n v="177.98"/>
    <n v="103"/>
  </r>
  <r>
    <s v="SALE1319"/>
    <x v="144"/>
    <s v="CUST1168"/>
    <s v="PROD39"/>
    <s v="STORE8"/>
    <n v="4"/>
    <n v="708.19"/>
    <n v="0.1"/>
    <x v="1"/>
    <x v="1319"/>
    <x v="63"/>
    <n v="36"/>
    <s v="Female"/>
    <s v="Robertview"/>
    <x v="26"/>
    <s v="USA"/>
    <x v="1"/>
    <s v="Bean, Jones and Park"/>
    <x v="1"/>
    <s v="Thompsonborough"/>
    <s v="Online"/>
    <s v="Portable Power Bank"/>
    <x v="1"/>
    <s v="Mobile"/>
    <s v="Cummings and Sons"/>
    <n v="326.06"/>
    <n v="301"/>
  </r>
  <r>
    <s v="SALE1320"/>
    <x v="612"/>
    <s v="CUST1444"/>
    <s v="PROD54"/>
    <s v="STORE3"/>
    <n v="3"/>
    <n v="477.05"/>
    <n v="0.05"/>
    <x v="1"/>
    <x v="1320"/>
    <x v="431"/>
    <n v="19"/>
    <s v="Male"/>
    <s v="Jessicaland"/>
    <x v="0"/>
    <s v="USA"/>
    <x v="0"/>
    <s v="Johnson-Wright"/>
    <x v="0"/>
    <s v="Hoodberg"/>
    <s v="Outlet"/>
    <s v="Sports Stopwatch Pro"/>
    <x v="0"/>
    <s v="Accessories"/>
    <s v="Thompson-French"/>
    <n v="434.84"/>
    <n v="185"/>
  </r>
  <r>
    <s v="SALE1321"/>
    <x v="613"/>
    <s v="CUST1307"/>
    <s v="PROD74"/>
    <s v="STORE9"/>
    <n v="3"/>
    <n v="627.29"/>
    <n v="0.27"/>
    <x v="2"/>
    <x v="1321"/>
    <x v="131"/>
    <n v="56"/>
    <s v="Female"/>
    <s v="West Patriciaview"/>
    <x v="4"/>
    <s v="USA"/>
    <x v="3"/>
    <s v="Moore, Padilla and Butler"/>
    <x v="2"/>
    <s v="East Johnstad"/>
    <s v="Flagship"/>
    <s v="Bluetooth Car Audio System"/>
    <x v="1"/>
    <s v="Audio"/>
    <s v="Bruce-Bowen"/>
    <n v="403.71"/>
    <n v="159"/>
  </r>
  <r>
    <s v="SALE1322"/>
    <x v="10"/>
    <s v="CUST1304"/>
    <s v="PROD94"/>
    <s v="STORE11"/>
    <n v="3"/>
    <n v="206.84"/>
    <n v="0.19"/>
    <x v="1"/>
    <x v="1322"/>
    <x v="234"/>
    <n v="41"/>
    <s v="Male"/>
    <s v="Port Jenniferton"/>
    <x v="32"/>
    <s v="USA"/>
    <x v="2"/>
    <s v="Aguirre-Keller"/>
    <x v="2"/>
    <s v="Lake Michael"/>
    <s v="Online"/>
    <s v="Vitamin E Body Lotion"/>
    <x v="2"/>
    <s v="Skincare"/>
    <s v="Hoffman-Williams"/>
    <n v="358.47"/>
    <n v="213"/>
  </r>
  <r>
    <s v="SALE1323"/>
    <x v="288"/>
    <s v="CUST1251"/>
    <s v="PROD30"/>
    <s v="STORE1"/>
    <n v="4"/>
    <n v="629.04999999999995"/>
    <n v="0.26"/>
    <x v="0"/>
    <x v="1323"/>
    <x v="242"/>
    <n v="64"/>
    <s v="Male"/>
    <s v="Port Coreyfort"/>
    <x v="4"/>
    <s v="USA"/>
    <x v="2"/>
    <s v="Martinez, Adkins and Johnson"/>
    <x v="0"/>
    <s v="Danielmouth"/>
    <s v="Flagship"/>
    <s v="Stainless Steel Cutlery Set"/>
    <x v="3"/>
    <s v="Kitchen"/>
    <s v="Stevens, Fernandez and Martin"/>
    <n v="19.52"/>
    <n v="57"/>
  </r>
  <r>
    <s v="SALE1324"/>
    <x v="525"/>
    <s v="CUST1438"/>
    <s v="PROD74"/>
    <s v="STORE17"/>
    <n v="4"/>
    <n v="529.04"/>
    <n v="0.1"/>
    <x v="1"/>
    <x v="1324"/>
    <x v="239"/>
    <n v="59"/>
    <s v="Female"/>
    <s v="Amberburgh"/>
    <x v="3"/>
    <s v="USA"/>
    <x v="1"/>
    <s v="Holloway Ltd"/>
    <x v="0"/>
    <s v="Bensonhaven"/>
    <s v="Flagship"/>
    <s v="Bluetooth Car Audio System"/>
    <x v="1"/>
    <s v="Audio"/>
    <s v="Bruce-Bowen"/>
    <n v="403.71"/>
    <n v="159"/>
  </r>
  <r>
    <s v="SALE1325"/>
    <x v="387"/>
    <s v="CUST1349"/>
    <s v="PROD30"/>
    <s v="STORE17"/>
    <n v="1"/>
    <n v="350.67"/>
    <n v="0.22"/>
    <x v="1"/>
    <x v="1325"/>
    <x v="115"/>
    <n v="31"/>
    <s v="Male"/>
    <s v="New Angiefurt"/>
    <x v="41"/>
    <s v="USA"/>
    <x v="3"/>
    <s v="Holloway Ltd"/>
    <x v="0"/>
    <s v="Bensonhaven"/>
    <s v="Flagship"/>
    <s v="Stainless Steel Cutlery Set"/>
    <x v="3"/>
    <s v="Kitchen"/>
    <s v="Stevens, Fernandez and Martin"/>
    <n v="19.52"/>
    <n v="57"/>
  </r>
  <r>
    <s v="SALE1326"/>
    <x v="614"/>
    <s v="CUST1371"/>
    <s v="PROD95"/>
    <s v="STORE1"/>
    <n v="1"/>
    <n v="128.93"/>
    <n v="0.26"/>
    <x v="0"/>
    <x v="1326"/>
    <x v="170"/>
    <n v="21"/>
    <s v="Female"/>
    <s v="Port Crystal"/>
    <x v="21"/>
    <s v="USA"/>
    <x v="1"/>
    <s v="Martinez, Adkins and Johnson"/>
    <x v="0"/>
    <s v="Danielmouth"/>
    <s v="Flagship"/>
    <s v="Sports Stopwatch Basic"/>
    <x v="0"/>
    <s v="Accessories"/>
    <s v="Wilson Group"/>
    <n v="60.65"/>
    <n v="75"/>
  </r>
  <r>
    <s v="SALE1327"/>
    <x v="128"/>
    <s v="CUST1145"/>
    <s v="PROD86"/>
    <s v="STORE15"/>
    <n v="2"/>
    <n v="384.92"/>
    <n v="0.09"/>
    <x v="0"/>
    <x v="1327"/>
    <x v="279"/>
    <n v="46"/>
    <s v="Male"/>
    <s v="Michaelfort"/>
    <x v="30"/>
    <s v="USA"/>
    <x v="1"/>
    <s v="Shelton PLC"/>
    <x v="0"/>
    <s v="East Jenniferstad"/>
    <s v="Flagship"/>
    <s v="Kitchen Cutting Board"/>
    <x v="3"/>
    <s v="Kitchen"/>
    <s v="Taylor, Dodson and Johnston"/>
    <n v="176.07"/>
    <n v="82"/>
  </r>
  <r>
    <s v="SALE1328"/>
    <x v="76"/>
    <s v="CUST1334"/>
    <s v="PROD5"/>
    <s v="STORE8"/>
    <n v="3"/>
    <n v="120.77"/>
    <n v="0.28999999999999998"/>
    <x v="1"/>
    <x v="1328"/>
    <x v="158"/>
    <n v="50"/>
    <s v="Female"/>
    <s v="Donaldsontown"/>
    <x v="40"/>
    <s v="USA"/>
    <x v="2"/>
    <s v="Bean, Jones and Park"/>
    <x v="1"/>
    <s v="Thompsonborough"/>
    <s v="Online"/>
    <s v="Men's Leather Belt"/>
    <x v="4"/>
    <s v="Accessories"/>
    <s v="Baldwin, Garza and Gonzalez"/>
    <n v="261"/>
    <n v="59"/>
  </r>
  <r>
    <s v="SALE1329"/>
    <x v="317"/>
    <s v="CUST1222"/>
    <s v="PROD76"/>
    <s v="STORE17"/>
    <n v="4"/>
    <n v="661.39"/>
    <n v="7.0000000000000007E-2"/>
    <x v="0"/>
    <x v="1329"/>
    <x v="247"/>
    <n v="35"/>
    <s v="Male"/>
    <s v="East Crystalton"/>
    <x v="23"/>
    <s v="USA"/>
    <x v="1"/>
    <s v="Holloway Ltd"/>
    <x v="0"/>
    <s v="Bensonhaven"/>
    <s v="Flagship"/>
    <s v="Wireless Mouse"/>
    <x v="1"/>
    <s v="Computer"/>
    <s v="Larson Ltd"/>
    <n v="392.89"/>
    <n v="320"/>
  </r>
  <r>
    <s v="SALE1330"/>
    <x v="615"/>
    <s v="CUST1449"/>
    <s v="PROD62"/>
    <s v="STORE2"/>
    <n v="1"/>
    <n v="195.24"/>
    <n v="0.27"/>
    <x v="1"/>
    <x v="1330"/>
    <x v="193"/>
    <n v="29"/>
    <s v="Male"/>
    <s v="Port Hannahport"/>
    <x v="31"/>
    <s v="USA"/>
    <x v="3"/>
    <s v="Black-Horn"/>
    <x v="2"/>
    <s v="North Nancyview"/>
    <s v="Outlet"/>
    <s v="Laptop Cooling Pad"/>
    <x v="1"/>
    <s v="Computer"/>
    <s v="Murray, Gould and Ware"/>
    <n v="86.42"/>
    <n v="222"/>
  </r>
  <r>
    <s v="SALE1331"/>
    <x v="305"/>
    <s v="CUST1004"/>
    <s v="PROD92"/>
    <s v="STORE18"/>
    <n v="2"/>
    <n v="177.4"/>
    <n v="0.19"/>
    <x v="1"/>
    <x v="1331"/>
    <x v="433"/>
    <n v="64"/>
    <s v="Female"/>
    <s v="Nicholasshire"/>
    <x v="24"/>
    <s v="USA"/>
    <x v="2"/>
    <s v="Guerrero-Schmitt"/>
    <x v="3"/>
    <s v="East Stevechester"/>
    <s v="Flagship"/>
    <s v="Microwave Oven"/>
    <x v="3"/>
    <s v="Appliances"/>
    <s v="Green, Powell and Palmer"/>
    <n v="447.43"/>
    <n v="191"/>
  </r>
  <r>
    <s v="SALE1332"/>
    <x v="435"/>
    <s v="CUST1057"/>
    <s v="PROD98"/>
    <s v="STORE11"/>
    <n v="4"/>
    <n v="862.67"/>
    <n v="0.2"/>
    <x v="1"/>
    <x v="1332"/>
    <x v="331"/>
    <n v="43"/>
    <s v="Female"/>
    <s v="Morrisbury"/>
    <x v="5"/>
    <s v="USA"/>
    <x v="1"/>
    <s v="Aguirre-Keller"/>
    <x v="2"/>
    <s v="Lake Michael"/>
    <s v="Online"/>
    <s v="Portable Bluetooth Speaker"/>
    <x v="1"/>
    <s v="Audio"/>
    <s v="Flores-King"/>
    <n v="431.67"/>
    <n v="73"/>
  </r>
  <r>
    <s v="SALE1333"/>
    <x v="338"/>
    <s v="CUST1444"/>
    <s v="PROD17"/>
    <s v="STORE6"/>
    <n v="1"/>
    <n v="55.04"/>
    <n v="0.01"/>
    <x v="2"/>
    <x v="1333"/>
    <x v="431"/>
    <n v="19"/>
    <s v="Male"/>
    <s v="Jessicaland"/>
    <x v="0"/>
    <s v="USA"/>
    <x v="0"/>
    <s v="Benson-Elliott"/>
    <x v="3"/>
    <s v="Port Josephberg"/>
    <s v="Online"/>
    <s v="Soccer Training Cone Set"/>
    <x v="0"/>
    <s v="Accessories"/>
    <s v="Ford, Murphy and Wilson"/>
    <n v="144.53"/>
    <n v="367"/>
  </r>
  <r>
    <s v="SALE1334"/>
    <x v="175"/>
    <s v="CUST1049"/>
    <s v="PROD45"/>
    <s v="STORE0"/>
    <n v="2"/>
    <n v="905.47"/>
    <n v="0.2"/>
    <x v="2"/>
    <x v="1334"/>
    <x v="183"/>
    <n v="45"/>
    <s v="Female"/>
    <s v="New Amy"/>
    <x v="31"/>
    <s v="USA"/>
    <x v="0"/>
    <s v="Rivera-Warner"/>
    <x v="3"/>
    <s v="Washingtonfurt"/>
    <s v="Flagship"/>
    <s v="High-Grip Football"/>
    <x v="0"/>
    <s v="Team Sports"/>
    <s v="Bridges, Banks and Cummings"/>
    <n v="318.91000000000003"/>
    <n v="114"/>
  </r>
  <r>
    <s v="SALE1335"/>
    <x v="401"/>
    <s v="CUST1461"/>
    <s v="PROD63"/>
    <s v="STORE13"/>
    <n v="3"/>
    <n v="217.13"/>
    <n v="0.28000000000000003"/>
    <x v="0"/>
    <x v="1335"/>
    <x v="341"/>
    <n v="60"/>
    <s v="Female"/>
    <s v="East Julie"/>
    <x v="32"/>
    <s v="USA"/>
    <x v="2"/>
    <s v="Gardner, Humphrey and Contreras"/>
    <x v="3"/>
    <s v="Johnsonville"/>
    <s v="Flagship"/>
    <s v="Organic Sunscreen Lotion"/>
    <x v="2"/>
    <s v="Skincare"/>
    <s v="Anderson-Riley"/>
    <n v="266.86"/>
    <n v="458"/>
  </r>
  <r>
    <s v="SALE1336"/>
    <x v="494"/>
    <s v="CUST1389"/>
    <s v="PROD75"/>
    <s v="STORE0"/>
    <n v="3"/>
    <n v="580.45000000000005"/>
    <n v="0"/>
    <x v="1"/>
    <x v="1336"/>
    <x v="335"/>
    <n v="50"/>
    <s v="Male"/>
    <s v="Joseland"/>
    <x v="48"/>
    <s v="USA"/>
    <x v="1"/>
    <s v="Rivera-Warner"/>
    <x v="3"/>
    <s v="Washingtonfurt"/>
    <s v="Flagship"/>
    <s v="Women's Ankle Boots"/>
    <x v="4"/>
    <s v="Footwear"/>
    <s v="Poole PLC"/>
    <n v="158.13999999999999"/>
    <n v="82"/>
  </r>
  <r>
    <s v="SALE1337"/>
    <x v="58"/>
    <s v="CUST1103"/>
    <s v="PROD4"/>
    <s v="STORE17"/>
    <n v="2"/>
    <n v="892.88"/>
    <n v="0.17"/>
    <x v="1"/>
    <x v="1337"/>
    <x v="201"/>
    <n v="21"/>
    <s v="Male"/>
    <s v="West Lauren"/>
    <x v="40"/>
    <s v="USA"/>
    <x v="3"/>
    <s v="Holloway Ltd"/>
    <x v="0"/>
    <s v="Bensonhaven"/>
    <s v="Flagship"/>
    <s v="Women's Yoga Pants"/>
    <x v="4"/>
    <s v="Bottoms"/>
    <s v="Gonzales-Davis"/>
    <n v="306.45999999999998"/>
    <n v="487"/>
  </r>
  <r>
    <s v="SALE1338"/>
    <x v="494"/>
    <s v="CUST1091"/>
    <s v="PROD40"/>
    <s v="STORE18"/>
    <n v="2"/>
    <n v="356.28"/>
    <n v="0.11"/>
    <x v="2"/>
    <x v="1338"/>
    <x v="157"/>
    <n v="29"/>
    <s v="Female"/>
    <s v="South Amandahaven"/>
    <x v="28"/>
    <s v="USA"/>
    <x v="2"/>
    <s v="Guerrero-Schmitt"/>
    <x v="3"/>
    <s v="East Stevechester"/>
    <s v="Flagship"/>
    <s v="Noise-Canceling Headphones"/>
    <x v="1"/>
    <s v="Audio"/>
    <s v="Taylor-Hart"/>
    <n v="38.520000000000003"/>
    <n v="378"/>
  </r>
  <r>
    <s v="SALE1339"/>
    <x v="275"/>
    <s v="CUST1384"/>
    <s v="PROD80"/>
    <s v="STORE2"/>
    <n v="4"/>
    <n v="806.99"/>
    <n v="0.06"/>
    <x v="0"/>
    <x v="1339"/>
    <x v="302"/>
    <n v="52"/>
    <s v="Female"/>
    <s v="North Michael"/>
    <x v="9"/>
    <s v="USA"/>
    <x v="3"/>
    <s v="Black-Horn"/>
    <x v="2"/>
    <s v="North Nancyview"/>
    <s v="Outlet"/>
    <s v="Wall-Mounted Spice Rack"/>
    <x v="3"/>
    <s v="Kitchen"/>
    <s v="Allison Ltd"/>
    <n v="143.43"/>
    <n v="58"/>
  </r>
  <r>
    <s v="SALE1340"/>
    <x v="375"/>
    <s v="CUST1439"/>
    <s v="PROD20"/>
    <s v="STORE1"/>
    <n v="3"/>
    <n v="684.22"/>
    <n v="0.09"/>
    <x v="0"/>
    <x v="1340"/>
    <x v="459"/>
    <n v="53"/>
    <s v="Male"/>
    <s v="North Daniel"/>
    <x v="20"/>
    <s v="USA"/>
    <x v="2"/>
    <s v="Martinez, Adkins and Johnson"/>
    <x v="0"/>
    <s v="Danielmouth"/>
    <s v="Flagship"/>
    <s v="Outdoor Sports Water Bottle"/>
    <x v="0"/>
    <s v="Accessories"/>
    <s v="Soto-Ellis"/>
    <n v="131.51"/>
    <n v="0"/>
  </r>
  <r>
    <s v="SALE1341"/>
    <x v="315"/>
    <s v="CUST1443"/>
    <s v="PROD93"/>
    <s v="STORE7"/>
    <n v="4"/>
    <n v="763.34"/>
    <n v="7.0000000000000007E-2"/>
    <x v="1"/>
    <x v="1341"/>
    <x v="13"/>
    <n v="51"/>
    <s v="Male"/>
    <s v="New Donnabury"/>
    <x v="11"/>
    <s v="USA"/>
    <x v="2"/>
    <s v="Martinez-Mullins"/>
    <x v="2"/>
    <s v="Williamsfurt"/>
    <s v="Online"/>
    <s v="USB-C Laptop Charger"/>
    <x v="1"/>
    <s v="Computer"/>
    <s v="Martin LLC"/>
    <n v="377.52"/>
    <n v="485"/>
  </r>
  <r>
    <s v="SALE1342"/>
    <x v="102"/>
    <s v="CUST1361"/>
    <s v="PROD50"/>
    <s v="STORE3"/>
    <n v="3"/>
    <n v="721.94"/>
    <n v="0.26"/>
    <x v="0"/>
    <x v="1342"/>
    <x v="445"/>
    <n v="64"/>
    <s v="Male"/>
    <s v="New Jessechester"/>
    <x v="30"/>
    <s v="USA"/>
    <x v="1"/>
    <s v="Johnson-Wright"/>
    <x v="0"/>
    <s v="Hoodberg"/>
    <s v="Outlet"/>
    <s v="Boxing Hand Wraps"/>
    <x v="0"/>
    <s v="Fitness"/>
    <s v="Smith-King"/>
    <n v="190.29"/>
    <n v="260"/>
  </r>
  <r>
    <s v="SALE1343"/>
    <x v="100"/>
    <s v="CUST1406"/>
    <s v="PROD97"/>
    <s v="STORE1"/>
    <n v="3"/>
    <n v="760.38"/>
    <n v="0"/>
    <x v="2"/>
    <x v="1343"/>
    <x v="81"/>
    <n v="23"/>
    <s v="Female"/>
    <s v="North Michaelfurt"/>
    <x v="18"/>
    <s v="USA"/>
    <x v="0"/>
    <s v="Martinez, Adkins and Johnson"/>
    <x v="0"/>
    <s v="Danielmouth"/>
    <s v="Flagship"/>
    <s v="Cricket Bat"/>
    <x v="0"/>
    <s v="Team Sports"/>
    <s v="Khan LLC"/>
    <n v="245.98"/>
    <n v="471"/>
  </r>
  <r>
    <s v="SALE1344"/>
    <x v="369"/>
    <s v="CUST1298"/>
    <s v="PROD97"/>
    <s v="STORE6"/>
    <n v="3"/>
    <n v="612.53"/>
    <n v="0.21"/>
    <x v="2"/>
    <x v="1344"/>
    <x v="82"/>
    <n v="64"/>
    <s v="Male"/>
    <s v="New Joshuatown"/>
    <x v="17"/>
    <s v="USA"/>
    <x v="1"/>
    <s v="Benson-Elliott"/>
    <x v="3"/>
    <s v="Port Josephberg"/>
    <s v="Online"/>
    <s v="Cricket Bat"/>
    <x v="0"/>
    <s v="Team Sports"/>
    <s v="Khan LLC"/>
    <n v="245.98"/>
    <n v="471"/>
  </r>
  <r>
    <s v="SALE1345"/>
    <x v="128"/>
    <s v="CUST1041"/>
    <s v="PROD63"/>
    <s v="STORE16"/>
    <n v="3"/>
    <n v="841.37"/>
    <n v="0.28999999999999998"/>
    <x v="1"/>
    <x v="1345"/>
    <x v="94"/>
    <n v="21"/>
    <s v="Male"/>
    <s v="Mooneyshire"/>
    <x v="41"/>
    <s v="USA"/>
    <x v="1"/>
    <s v="Frederick-Wright"/>
    <x v="1"/>
    <s v="New Jimmymouth"/>
    <s v="Flagship"/>
    <s v="Organic Sunscreen Lotion"/>
    <x v="2"/>
    <s v="Skincare"/>
    <s v="Anderson-Riley"/>
    <n v="266.86"/>
    <n v="458"/>
  </r>
  <r>
    <s v="SALE1346"/>
    <x v="394"/>
    <s v="CUST1261"/>
    <s v="PROD48"/>
    <s v="STORE9"/>
    <n v="2"/>
    <n v="636.51"/>
    <n v="0.25"/>
    <x v="0"/>
    <x v="1346"/>
    <x v="319"/>
    <n v="27"/>
    <s v="Female"/>
    <s v="Lake Saramouth"/>
    <x v="47"/>
    <s v="USA"/>
    <x v="2"/>
    <s v="Moore, Padilla and Butler"/>
    <x v="2"/>
    <s v="East Johnstad"/>
    <s v="Flagship"/>
    <s v="Car Dashboard Phone Holder"/>
    <x v="1"/>
    <s v="Accessories"/>
    <s v="Byrd, Stewart and Valdez"/>
    <n v="177.98"/>
    <n v="103"/>
  </r>
  <r>
    <s v="SALE1347"/>
    <x v="616"/>
    <s v="CUST1091"/>
    <s v="PROD45"/>
    <s v="STORE8"/>
    <n v="2"/>
    <n v="732.37"/>
    <n v="0.22"/>
    <x v="2"/>
    <x v="1347"/>
    <x v="157"/>
    <n v="29"/>
    <s v="Female"/>
    <s v="South Amandahaven"/>
    <x v="28"/>
    <s v="USA"/>
    <x v="2"/>
    <s v="Bean, Jones and Park"/>
    <x v="1"/>
    <s v="Thompsonborough"/>
    <s v="Online"/>
    <s v="High-Grip Football"/>
    <x v="0"/>
    <s v="Team Sports"/>
    <s v="Bridges, Banks and Cummings"/>
    <n v="318.91000000000003"/>
    <n v="114"/>
  </r>
  <r>
    <s v="SALE1348"/>
    <x v="61"/>
    <s v="CUST1164"/>
    <s v="PROD54"/>
    <s v="STORE16"/>
    <n v="3"/>
    <n v="183.44"/>
    <n v="0.28000000000000003"/>
    <x v="2"/>
    <x v="1348"/>
    <x v="111"/>
    <n v="39"/>
    <s v="Female"/>
    <s v="Dominiquefort"/>
    <x v="36"/>
    <s v="USA"/>
    <x v="2"/>
    <s v="Frederick-Wright"/>
    <x v="1"/>
    <s v="New Jimmymouth"/>
    <s v="Flagship"/>
    <s v="Sports Stopwatch Pro"/>
    <x v="0"/>
    <s v="Accessories"/>
    <s v="Thompson-French"/>
    <n v="434.84"/>
    <n v="185"/>
  </r>
  <r>
    <s v="SALE1349"/>
    <x v="297"/>
    <s v="CUST1065"/>
    <s v="PROD11"/>
    <s v="STORE13"/>
    <n v="4"/>
    <n v="898.58"/>
    <n v="0.16"/>
    <x v="1"/>
    <x v="1349"/>
    <x v="10"/>
    <n v="21"/>
    <s v="Female"/>
    <s v="Woodmouth"/>
    <x v="8"/>
    <s v="USA"/>
    <x v="2"/>
    <s v="Gardner, Humphrey and Contreras"/>
    <x v="3"/>
    <s v="Johnsonville"/>
    <s v="Flagship"/>
    <s v="HD Smart TV Stick"/>
    <x v="1"/>
    <s v="Accessories"/>
    <s v="Gibson, Hobbs and Weaver"/>
    <n v="449.4"/>
    <n v="0"/>
  </r>
  <r>
    <s v="SALE1350"/>
    <x v="617"/>
    <s v="CUST1390"/>
    <s v="PROD23"/>
    <s v="STORE2"/>
    <n v="3"/>
    <n v="152.41"/>
    <n v="0.25"/>
    <x v="0"/>
    <x v="1350"/>
    <x v="358"/>
    <n v="56"/>
    <s v="Male"/>
    <s v="Deniseberg"/>
    <x v="13"/>
    <s v="USA"/>
    <x v="2"/>
    <s v="Black-Horn"/>
    <x v="2"/>
    <s v="North Nancyview"/>
    <s v="Outlet"/>
    <s v="Men's Formal Shirt"/>
    <x v="4"/>
    <s v="Tops"/>
    <s v="Moon, Mora and Santos"/>
    <n v="283"/>
    <n v="360"/>
  </r>
  <r>
    <s v="SALE1351"/>
    <x v="618"/>
    <s v="CUST1223"/>
    <s v="PROD92"/>
    <s v="STORE14"/>
    <n v="3"/>
    <n v="972.58"/>
    <n v="0.28000000000000003"/>
    <x v="2"/>
    <x v="1351"/>
    <x v="305"/>
    <n v="50"/>
    <s v="Male"/>
    <s v="East jeremy"/>
    <x v="9"/>
    <s v="USA"/>
    <x v="1"/>
    <s v="Mcdonald Inc"/>
    <x v="2"/>
    <s v="Christopherland"/>
    <s v="Outlet"/>
    <s v="Microwave Oven"/>
    <x v="3"/>
    <s v="Appliances"/>
    <s v="Green, Powell and Palmer"/>
    <n v="447.43"/>
    <n v="191"/>
  </r>
  <r>
    <s v="SALE1352"/>
    <x v="157"/>
    <s v="CUST1466"/>
    <s v="PROD69"/>
    <s v="STORE11"/>
    <n v="4"/>
    <n v="136.4"/>
    <n v="0.04"/>
    <x v="2"/>
    <x v="1352"/>
    <x v="219"/>
    <n v="18"/>
    <s v="Male"/>
    <s v="Espinozaberg"/>
    <x v="46"/>
    <s v="USA"/>
    <x v="2"/>
    <s v="Aguirre-Keller"/>
    <x v="2"/>
    <s v="Lake Michael"/>
    <s v="Online"/>
    <s v="Men's Sports Shorts"/>
    <x v="4"/>
    <s v="Bottoms"/>
    <s v="Fitzpatrick Ltd"/>
    <n v="218.22"/>
    <n v="224"/>
  </r>
  <r>
    <s v="SALE1353"/>
    <x v="51"/>
    <s v="CUST1400"/>
    <s v="PROD94"/>
    <s v="STORE15"/>
    <n v="1"/>
    <n v="509.63"/>
    <n v="0.27"/>
    <x v="2"/>
    <x v="1353"/>
    <x v="451"/>
    <n v="57"/>
    <s v="Female"/>
    <s v="Bookertown"/>
    <x v="15"/>
    <s v="USA"/>
    <x v="1"/>
    <s v="Shelton PLC"/>
    <x v="0"/>
    <s v="East Jenniferstad"/>
    <s v="Flagship"/>
    <s v="Vitamin E Body Lotion"/>
    <x v="2"/>
    <s v="Skincare"/>
    <s v="Hoffman-Williams"/>
    <n v="358.47"/>
    <n v="213"/>
  </r>
  <r>
    <s v="SALE1354"/>
    <x v="316"/>
    <s v="CUST1003"/>
    <s v="PROD97"/>
    <s v="STORE3"/>
    <n v="4"/>
    <n v="360.28"/>
    <n v="0.09"/>
    <x v="2"/>
    <x v="1354"/>
    <x v="456"/>
    <n v="59"/>
    <s v="Female"/>
    <s v="Thomastown"/>
    <x v="31"/>
    <s v="USA"/>
    <x v="3"/>
    <s v="Johnson-Wright"/>
    <x v="0"/>
    <s v="Hoodberg"/>
    <s v="Outlet"/>
    <s v="Cricket Bat"/>
    <x v="0"/>
    <s v="Team Sports"/>
    <s v="Khan LLC"/>
    <n v="245.98"/>
    <n v="471"/>
  </r>
  <r>
    <s v="SALE1355"/>
    <x v="126"/>
    <s v="CUST1080"/>
    <s v="PROD89"/>
    <s v="STORE15"/>
    <n v="3"/>
    <n v="882.05"/>
    <n v="0.06"/>
    <x v="1"/>
    <x v="1355"/>
    <x v="52"/>
    <n v="61"/>
    <s v="Female"/>
    <s v="New Sean"/>
    <x v="23"/>
    <s v="USA"/>
    <x v="3"/>
    <s v="Shelton PLC"/>
    <x v="0"/>
    <s v="East Jenniferstad"/>
    <s v="Flagship"/>
    <s v="Face Foundation Kit"/>
    <x v="2"/>
    <s v="Makeup"/>
    <s v="Taylor-Elliott"/>
    <n v="183.04"/>
    <n v="457"/>
  </r>
  <r>
    <s v="SALE1356"/>
    <x v="290"/>
    <s v="CUST1195"/>
    <s v="PROD79"/>
    <s v="STORE8"/>
    <n v="3"/>
    <n v="141.54"/>
    <n v="0.12"/>
    <x v="1"/>
    <x v="1356"/>
    <x v="418"/>
    <n v="60"/>
    <s v="Male"/>
    <s v="Taraberg"/>
    <x v="28"/>
    <s v="USA"/>
    <x v="2"/>
    <s v="Bean, Jones and Park"/>
    <x v="1"/>
    <s v="Thompsonborough"/>
    <s v="Online"/>
    <s v="Decorative Lamp Shade"/>
    <x v="3"/>
    <s v="Lighting"/>
    <s v="Ramirez-Hanson"/>
    <n v="228.53"/>
    <n v="469"/>
  </r>
  <r>
    <s v="SALE1357"/>
    <x v="552"/>
    <s v="CUST1043"/>
    <s v="PROD15"/>
    <s v="STORE4"/>
    <n v="3"/>
    <n v="83.5"/>
    <n v="0.23"/>
    <x v="2"/>
    <x v="1357"/>
    <x v="276"/>
    <n v="45"/>
    <s v="Male"/>
    <s v="South Michaelfort"/>
    <x v="1"/>
    <s v="USA"/>
    <x v="0"/>
    <s v="Alexander Group"/>
    <x v="2"/>
    <s v="Port Sharon"/>
    <s v="Online"/>
    <s v="4K Home Projector"/>
    <x v="1"/>
    <s v="Appliances"/>
    <s v="Thomas LLC"/>
    <n v="465.34"/>
    <n v="301"/>
  </r>
  <r>
    <s v="SALE1358"/>
    <x v="619"/>
    <s v="CUST1123"/>
    <s v="PROD14"/>
    <s v="STORE6"/>
    <n v="2"/>
    <n v="629.73"/>
    <n v="7.0000000000000007E-2"/>
    <x v="1"/>
    <x v="1358"/>
    <x v="329"/>
    <n v="40"/>
    <s v="Male"/>
    <s v="North Sabrina"/>
    <x v="9"/>
    <s v="USA"/>
    <x v="2"/>
    <s v="Benson-Elliott"/>
    <x v="3"/>
    <s v="Port Josephberg"/>
    <s v="Online"/>
    <s v="Decorative Wall Mirror"/>
    <x v="3"/>
    <s v="Decor"/>
    <s v="Luna, Anderson and Bowman"/>
    <n v="48.01"/>
    <n v="439"/>
  </r>
  <r>
    <s v="SALE1359"/>
    <x v="541"/>
    <s v="CUST1012"/>
    <s v="PROD33"/>
    <s v="STORE6"/>
    <n v="2"/>
    <n v="159.93"/>
    <n v="0.2"/>
    <x v="2"/>
    <x v="1359"/>
    <x v="171"/>
    <n v="55"/>
    <s v="Female"/>
    <s v="North Kathryn"/>
    <x v="32"/>
    <s v="USA"/>
    <x v="1"/>
    <s v="Benson-Elliott"/>
    <x v="3"/>
    <s v="Port Josephberg"/>
    <s v="Online"/>
    <s v="Modern Wall Clock"/>
    <x v="3"/>
    <s v="Decor"/>
    <s v="Weiss-Watson"/>
    <n v="179.77"/>
    <n v="305"/>
  </r>
  <r>
    <s v="SALE1360"/>
    <x v="620"/>
    <s v="CUST1012"/>
    <s v="PROD45"/>
    <s v="STORE18"/>
    <n v="1"/>
    <n v="459.89"/>
    <n v="0.18"/>
    <x v="2"/>
    <x v="1360"/>
    <x v="171"/>
    <n v="55"/>
    <s v="Female"/>
    <s v="North Kathryn"/>
    <x v="32"/>
    <s v="USA"/>
    <x v="1"/>
    <s v="Guerrero-Schmitt"/>
    <x v="3"/>
    <s v="East Stevechester"/>
    <s v="Flagship"/>
    <s v="High-Grip Football"/>
    <x v="0"/>
    <s v="Team Sports"/>
    <s v="Bridges, Banks and Cummings"/>
    <n v="318.91000000000003"/>
    <n v="114"/>
  </r>
  <r>
    <s v="SALE1361"/>
    <x v="486"/>
    <s v="CUST1188"/>
    <s v="PROD33"/>
    <s v="STORE19"/>
    <n v="4"/>
    <n v="885.57"/>
    <n v="0.27"/>
    <x v="0"/>
    <x v="1361"/>
    <x v="336"/>
    <n v="42"/>
    <s v="Male"/>
    <s v="Kingfort"/>
    <x v="23"/>
    <s v="USA"/>
    <x v="2"/>
    <s v="Mann-Austin"/>
    <x v="3"/>
    <s v="Vasquezborough"/>
    <s v="Online"/>
    <s v="Modern Wall Clock"/>
    <x v="3"/>
    <s v="Decor"/>
    <s v="Weiss-Watson"/>
    <n v="179.77"/>
    <n v="305"/>
  </r>
  <r>
    <s v="SALE1362"/>
    <x v="146"/>
    <s v="CUST1402"/>
    <s v="PROD54"/>
    <s v="STORE15"/>
    <n v="3"/>
    <n v="789.05"/>
    <n v="0"/>
    <x v="1"/>
    <x v="1362"/>
    <x v="361"/>
    <n v="31"/>
    <s v="Male"/>
    <s v="Brandonville"/>
    <x v="25"/>
    <s v="USA"/>
    <x v="3"/>
    <s v="Shelton PLC"/>
    <x v="0"/>
    <s v="East Jenniferstad"/>
    <s v="Flagship"/>
    <s v="Sports Stopwatch Pro"/>
    <x v="0"/>
    <s v="Accessories"/>
    <s v="Thompson-French"/>
    <n v="434.84"/>
    <n v="185"/>
  </r>
  <r>
    <s v="SALE1363"/>
    <x v="313"/>
    <s v="CUST1154"/>
    <s v="PROD66"/>
    <s v="STORE0"/>
    <n v="1"/>
    <n v="570.52"/>
    <n v="0"/>
    <x v="1"/>
    <x v="1363"/>
    <x v="429"/>
    <n v="35"/>
    <s v="Female"/>
    <s v="Owensview"/>
    <x v="1"/>
    <s v="USA"/>
    <x v="0"/>
    <s v="Rivera-Warner"/>
    <x v="3"/>
    <s v="Washingtonfurt"/>
    <s v="Flagship"/>
    <s v="Women's Hair Dryer Brush"/>
    <x v="2"/>
    <s v="Haircare"/>
    <s v="Torres, Spencer and Potter"/>
    <n v="340.39"/>
    <n v="177"/>
  </r>
  <r>
    <s v="SALE1364"/>
    <x v="302"/>
    <s v="CUST1179"/>
    <s v="PROD27"/>
    <s v="STORE16"/>
    <n v="4"/>
    <n v="310.79000000000002"/>
    <n v="0.22"/>
    <x v="2"/>
    <x v="1364"/>
    <x v="447"/>
    <n v="43"/>
    <s v="Female"/>
    <s v="Murphyfurt"/>
    <x v="39"/>
    <s v="USA"/>
    <x v="2"/>
    <s v="Frederick-Wright"/>
    <x v="1"/>
    <s v="New Jimmymouth"/>
    <s v="Flagship"/>
    <s v="Decorative Floor Vase"/>
    <x v="3"/>
    <s v="Decor"/>
    <s v="Khan, Jones and Paul"/>
    <n v="81.75"/>
    <n v="378"/>
  </r>
  <r>
    <s v="SALE1365"/>
    <x v="234"/>
    <s v="CUST1057"/>
    <s v="PROD68"/>
    <s v="STORE17"/>
    <n v="4"/>
    <n v="255.67"/>
    <n v="0.17"/>
    <x v="0"/>
    <x v="1365"/>
    <x v="331"/>
    <n v="43"/>
    <s v="Female"/>
    <s v="Morrisbury"/>
    <x v="5"/>
    <s v="USA"/>
    <x v="1"/>
    <s v="Holloway Ltd"/>
    <x v="0"/>
    <s v="Bensonhaven"/>
    <s v="Flagship"/>
    <s v="Wooden Nightstand"/>
    <x v="3"/>
    <s v="Furniture"/>
    <s v="Wolfe, Ross and Hester"/>
    <n v="243.7"/>
    <n v="130"/>
  </r>
  <r>
    <s v="SALE1366"/>
    <x v="433"/>
    <s v="CUST1129"/>
    <s v="PROD27"/>
    <s v="STORE16"/>
    <n v="2"/>
    <n v="270.66000000000003"/>
    <n v="0.1"/>
    <x v="2"/>
    <x v="1366"/>
    <x v="296"/>
    <n v="43"/>
    <s v="Female"/>
    <s v="Matthewbury"/>
    <x v="34"/>
    <s v="USA"/>
    <x v="2"/>
    <s v="Frederick-Wright"/>
    <x v="1"/>
    <s v="New Jimmymouth"/>
    <s v="Flagship"/>
    <s v="Decorative Floor Vase"/>
    <x v="3"/>
    <s v="Decor"/>
    <s v="Khan, Jones and Paul"/>
    <n v="81.75"/>
    <n v="378"/>
  </r>
  <r>
    <s v="SALE1367"/>
    <x v="62"/>
    <s v="CUST1299"/>
    <s v="PROD23"/>
    <s v="STORE17"/>
    <n v="3"/>
    <n v="373.35"/>
    <n v="0.2"/>
    <x v="2"/>
    <x v="1367"/>
    <x v="460"/>
    <n v="48"/>
    <s v="Female"/>
    <s v="West Robinmouth"/>
    <x v="38"/>
    <s v="USA"/>
    <x v="1"/>
    <s v="Holloway Ltd"/>
    <x v="0"/>
    <s v="Bensonhaven"/>
    <s v="Flagship"/>
    <s v="Men's Formal Shirt"/>
    <x v="4"/>
    <s v="Tops"/>
    <s v="Moon, Mora and Santos"/>
    <n v="283"/>
    <n v="360"/>
  </r>
  <r>
    <s v="SALE1368"/>
    <x v="542"/>
    <s v="CUST1036"/>
    <s v="PROD59"/>
    <s v="STORE11"/>
    <n v="2"/>
    <n v="23.58"/>
    <n v="0.02"/>
    <x v="1"/>
    <x v="1368"/>
    <x v="355"/>
    <n v="20"/>
    <s v="Female"/>
    <s v="Luisfurt"/>
    <x v="36"/>
    <s v="USA"/>
    <x v="0"/>
    <s v="Aguirre-Keller"/>
    <x v="2"/>
    <s v="Lake Michael"/>
    <s v="Online"/>
    <s v="Men's Hair Styling Gel"/>
    <x v="2"/>
    <s v="Haircare"/>
    <s v="Cline-Mccarthy"/>
    <n v="17.309999999999999"/>
    <n v="399"/>
  </r>
  <r>
    <s v="SALE1369"/>
    <x v="104"/>
    <s v="CUST1005"/>
    <s v="PROD35"/>
    <s v="STORE7"/>
    <n v="4"/>
    <n v="185.67"/>
    <n v="0.21"/>
    <x v="1"/>
    <x v="1369"/>
    <x v="397"/>
    <n v="24"/>
    <s v="Male"/>
    <s v="East Amandamouth"/>
    <x v="47"/>
    <s v="USA"/>
    <x v="3"/>
    <s v="Martinez-Mullins"/>
    <x v="2"/>
    <s v="Williamsfurt"/>
    <s v="Online"/>
    <s v="Bedroom Table Lamp"/>
    <x v="3"/>
    <s v="Lighting"/>
    <s v="Jones LLC"/>
    <n v="382.22"/>
    <n v="329"/>
  </r>
  <r>
    <s v="SALE1370"/>
    <x v="523"/>
    <s v="CUST1120"/>
    <s v="PROD18"/>
    <s v="STORE13"/>
    <n v="3"/>
    <n v="928.74"/>
    <n v="0.27"/>
    <x v="1"/>
    <x v="1370"/>
    <x v="262"/>
    <n v="44"/>
    <s v="Female"/>
    <s v="lake tylerfort"/>
    <x v="2"/>
    <s v="USA"/>
    <x v="1"/>
    <s v="Gardner, Humphrey and Contreras"/>
    <x v="3"/>
    <s v="Johnsonville"/>
    <s v="Flagship"/>
    <s v="Women's Denim Jeans"/>
    <x v="4"/>
    <s v="Bottoms"/>
    <s v="Guerra-Hendrix"/>
    <n v="303.74"/>
    <n v="343"/>
  </r>
  <r>
    <s v="SALE1371"/>
    <x v="163"/>
    <s v="CUST1029"/>
    <s v="PROD84"/>
    <s v="STORE5"/>
    <n v="3"/>
    <n v="923.38"/>
    <n v="7.0000000000000007E-2"/>
    <x v="2"/>
    <x v="1371"/>
    <x v="91"/>
    <n v="54"/>
    <s v="Female"/>
    <s v="East Jennifer"/>
    <x v="24"/>
    <s v="USA"/>
    <x v="2"/>
    <s v="Gray Ltd"/>
    <x v="0"/>
    <s v="New Michaelchester"/>
    <s v="Outlet"/>
    <s v="Wooden Bookshelf"/>
    <x v="3"/>
    <s v="Furniture"/>
    <s v="Collins-Stephenson"/>
    <n v="388.46"/>
    <n v="208"/>
  </r>
  <r>
    <s v="SALE1372"/>
    <x v="5"/>
    <s v="CUST1462"/>
    <s v="PROD4"/>
    <s v="STORE9"/>
    <n v="2"/>
    <n v="409.26"/>
    <n v="0.1"/>
    <x v="1"/>
    <x v="1372"/>
    <x v="151"/>
    <n v="34"/>
    <s v="Female"/>
    <s v="Burkefurt"/>
    <x v="35"/>
    <s v="USA"/>
    <x v="2"/>
    <s v="Moore, Padilla and Butler"/>
    <x v="2"/>
    <s v="East Johnstad"/>
    <s v="Flagship"/>
    <s v="Women's Yoga Pants"/>
    <x v="4"/>
    <s v="Bottoms"/>
    <s v="Gonzales-Davis"/>
    <n v="306.45999999999998"/>
    <n v="487"/>
  </r>
  <r>
    <s v="SALE1373"/>
    <x v="539"/>
    <s v="CUST1254"/>
    <s v="PROD23"/>
    <s v="STORE7"/>
    <n v="2"/>
    <n v="608.46"/>
    <n v="0.16"/>
    <x v="0"/>
    <x v="1373"/>
    <x v="461"/>
    <n v="34"/>
    <s v="Male"/>
    <s v="Masseyland"/>
    <x v="41"/>
    <s v="USA"/>
    <x v="2"/>
    <s v="Martinez-Mullins"/>
    <x v="2"/>
    <s v="Williamsfurt"/>
    <s v="Online"/>
    <s v="Men's Formal Shirt"/>
    <x v="4"/>
    <s v="Tops"/>
    <s v="Moon, Mora and Santos"/>
    <n v="283"/>
    <n v="360"/>
  </r>
  <r>
    <s v="SALE1374"/>
    <x v="101"/>
    <s v="CUST1212"/>
    <s v="PROD42"/>
    <s v="STORE19"/>
    <n v="4"/>
    <n v="150.47999999999999"/>
    <n v="0.09"/>
    <x v="0"/>
    <x v="1374"/>
    <x v="312"/>
    <n v="63"/>
    <s v="Female"/>
    <s v="Lyonsfort"/>
    <x v="7"/>
    <s v="USA"/>
    <x v="1"/>
    <s v="Mann-Austin"/>
    <x v="3"/>
    <s v="Vasquezborough"/>
    <s v="Online"/>
    <s v="Smart Home WiFi Camera"/>
    <x v="1"/>
    <s v="Accessories"/>
    <s v="Holmes LLC"/>
    <n v="450.71"/>
    <n v="389"/>
  </r>
  <r>
    <s v="SALE1375"/>
    <x v="415"/>
    <s v="CUST1245"/>
    <s v="PROD68"/>
    <s v="STORE14"/>
    <n v="4"/>
    <n v="207.41"/>
    <n v="0.02"/>
    <x v="0"/>
    <x v="1375"/>
    <x v="425"/>
    <n v="57"/>
    <s v="Female"/>
    <s v="Rodriguezton"/>
    <x v="20"/>
    <s v="USA"/>
    <x v="1"/>
    <s v="Mcdonald Inc"/>
    <x v="2"/>
    <s v="Christopherland"/>
    <s v="Outlet"/>
    <s v="Wooden Nightstand"/>
    <x v="3"/>
    <s v="Furniture"/>
    <s v="Wolfe, Ross and Hester"/>
    <n v="243.7"/>
    <n v="130"/>
  </r>
  <r>
    <s v="SALE1376"/>
    <x v="225"/>
    <s v="CUST1172"/>
    <s v="PROD11"/>
    <s v="STORE6"/>
    <n v="1"/>
    <n v="56.59"/>
    <n v="0.15"/>
    <x v="1"/>
    <x v="1376"/>
    <x v="394"/>
    <n v="41"/>
    <s v="Female"/>
    <s v="Port Richard"/>
    <x v="35"/>
    <s v="USA"/>
    <x v="3"/>
    <s v="Benson-Elliott"/>
    <x v="3"/>
    <s v="Port Josephberg"/>
    <s v="Online"/>
    <s v="HD Smart TV Stick"/>
    <x v="1"/>
    <s v="Accessories"/>
    <s v="Gibson, Hobbs and Weaver"/>
    <n v="449.4"/>
    <n v="0"/>
  </r>
  <r>
    <s v="SALE1377"/>
    <x v="228"/>
    <s v="CUST1405"/>
    <s v="PROD39"/>
    <s v="STORE4"/>
    <n v="4"/>
    <n v="995.4"/>
    <n v="0.27"/>
    <x v="0"/>
    <x v="1377"/>
    <x v="130"/>
    <n v="18"/>
    <s v="Female"/>
    <s v="Garciaview"/>
    <x v="38"/>
    <s v="USA"/>
    <x v="0"/>
    <s v="Alexander Group"/>
    <x v="2"/>
    <s v="Port Sharon"/>
    <s v="Online"/>
    <s v="Portable Power Bank"/>
    <x v="1"/>
    <s v="Mobile"/>
    <s v="Cummings and Sons"/>
    <n v="326.06"/>
    <n v="301"/>
  </r>
  <r>
    <s v="SALE1378"/>
    <x v="361"/>
    <s v="CUST1064"/>
    <s v="PROD47"/>
    <s v="STORE12"/>
    <n v="2"/>
    <n v="591.33000000000004"/>
    <n v="0.24"/>
    <x v="0"/>
    <x v="1378"/>
    <x v="462"/>
    <n v="33"/>
    <s v="Male"/>
    <s v="Port Kathrynhaven"/>
    <x v="28"/>
    <s v="USA"/>
    <x v="0"/>
    <s v="Thomas, Bridges and Harris"/>
    <x v="0"/>
    <s v="Sabrinatown"/>
    <s v="Online"/>
    <s v="Makeup Brush Set"/>
    <x v="2"/>
    <s v="Makeup"/>
    <s v="Cook Inc"/>
    <n v="241"/>
    <n v="431"/>
  </r>
  <r>
    <s v="SALE1379"/>
    <x v="9"/>
    <s v="CUST1378"/>
    <s v="PROD48"/>
    <s v="STORE17"/>
    <n v="2"/>
    <n v="204.89"/>
    <n v="0.24"/>
    <x v="0"/>
    <x v="1379"/>
    <x v="73"/>
    <n v="44"/>
    <s v="Female"/>
    <s v="Fischerborough"/>
    <x v="37"/>
    <s v="USA"/>
    <x v="3"/>
    <s v="Holloway Ltd"/>
    <x v="0"/>
    <s v="Bensonhaven"/>
    <s v="Flagship"/>
    <s v="Car Dashboard Phone Holder"/>
    <x v="1"/>
    <s v="Accessories"/>
    <s v="Byrd, Stewart and Valdez"/>
    <n v="177.98"/>
    <n v="103"/>
  </r>
  <r>
    <s v="SALE1380"/>
    <x v="583"/>
    <s v="CUST1090"/>
    <s v="PROD65"/>
    <s v="STORE14"/>
    <n v="2"/>
    <n v="546.41"/>
    <n v="0.08"/>
    <x v="2"/>
    <x v="1380"/>
    <x v="463"/>
    <n v="58"/>
    <s v="Female"/>
    <s v="West Cody"/>
    <x v="38"/>
    <s v="USA"/>
    <x v="1"/>
    <s v="Mcdonald Inc"/>
    <x v="2"/>
    <s v="Christopherland"/>
    <s v="Outlet"/>
    <s v="Adjustable Dumbbells 20kg"/>
    <x v="0"/>
    <s v="Fitness"/>
    <s v="Montgomery, Benton and Miller"/>
    <n v="240.63"/>
    <n v="423"/>
  </r>
  <r>
    <s v="SALE1381"/>
    <x v="199"/>
    <s v="CUST1056"/>
    <s v="PROD18"/>
    <s v="STORE12"/>
    <n v="4"/>
    <n v="455.49"/>
    <n v="0.17"/>
    <x v="0"/>
    <x v="1381"/>
    <x v="2"/>
    <n v="49"/>
    <s v="Female"/>
    <s v="Deborahberg"/>
    <x v="2"/>
    <s v="USA"/>
    <x v="0"/>
    <s v="Thomas, Bridges and Harris"/>
    <x v="0"/>
    <s v="Sabrinatown"/>
    <s v="Online"/>
    <s v="Women's Denim Jeans"/>
    <x v="4"/>
    <s v="Bottoms"/>
    <s v="Guerra-Hendrix"/>
    <n v="303.74"/>
    <n v="343"/>
  </r>
  <r>
    <s v="SALE1382"/>
    <x v="621"/>
    <s v="CUST1422"/>
    <s v="PROD10"/>
    <s v="STORE16"/>
    <n v="2"/>
    <n v="700.27"/>
    <n v="0.16"/>
    <x v="0"/>
    <x v="1382"/>
    <x v="291"/>
    <n v="42"/>
    <s v="Female"/>
    <s v="Aliciahaven"/>
    <x v="32"/>
    <s v="USA"/>
    <x v="1"/>
    <s v="Frederick-Wright"/>
    <x v="1"/>
    <s v="New Jimmymouth"/>
    <s v="Flagship"/>
    <s v="Ceramic Kitchen Bowl Set"/>
    <x v="3"/>
    <s v="Kitchen"/>
    <s v="Hamilton Group"/>
    <n v="298.86"/>
    <n v="308"/>
  </r>
  <r>
    <s v="SALE1383"/>
    <x v="54"/>
    <s v="CUST1345"/>
    <s v="PROD82"/>
    <s v="STORE17"/>
    <n v="2"/>
    <n v="160.21"/>
    <n v="0.09"/>
    <x v="0"/>
    <x v="1383"/>
    <x v="288"/>
    <n v="33"/>
    <s v="Male"/>
    <s v="North Jonathan"/>
    <x v="15"/>
    <s v="USA"/>
    <x v="3"/>
    <s v="Holloway Ltd"/>
    <x v="0"/>
    <s v="Bensonhaven"/>
    <s v="Flagship"/>
    <s v="Fitness Resistance Bands"/>
    <x v="0"/>
    <s v="Fitness"/>
    <s v="Reese-Watson"/>
    <n v="152.91999999999999"/>
    <n v="281"/>
  </r>
  <r>
    <s v="SALE1384"/>
    <x v="177"/>
    <s v="CUST1031"/>
    <s v="PROD47"/>
    <s v="STORE11"/>
    <n v="1"/>
    <n v="713.63"/>
    <n v="0.28000000000000003"/>
    <x v="2"/>
    <x v="1384"/>
    <x v="188"/>
    <n v="41"/>
    <s v="Male"/>
    <s v="Johnsonville"/>
    <x v="47"/>
    <s v="USA"/>
    <x v="2"/>
    <s v="Aguirre-Keller"/>
    <x v="2"/>
    <s v="Lake Michael"/>
    <s v="Online"/>
    <s v="Makeup Brush Set"/>
    <x v="2"/>
    <s v="Makeup"/>
    <s v="Cook Inc"/>
    <n v="241"/>
    <n v="431"/>
  </r>
  <r>
    <s v="SALE1385"/>
    <x v="21"/>
    <s v="CUST1227"/>
    <s v="PROD93"/>
    <s v="STORE7"/>
    <n v="2"/>
    <n v="224.69"/>
    <n v="0.2"/>
    <x v="2"/>
    <x v="1385"/>
    <x v="464"/>
    <n v="63"/>
    <s v="Female"/>
    <s v="Pollardton"/>
    <x v="32"/>
    <s v="USA"/>
    <x v="0"/>
    <s v="Martinez-Mullins"/>
    <x v="2"/>
    <s v="Williamsfurt"/>
    <s v="Online"/>
    <s v="USB-C Laptop Charger"/>
    <x v="1"/>
    <s v="Computer"/>
    <s v="Martin LLC"/>
    <n v="377.52"/>
    <n v="485"/>
  </r>
  <r>
    <s v="SALE1386"/>
    <x v="295"/>
    <s v="CUST1453"/>
    <s v="PROD20"/>
    <s v="STORE14"/>
    <n v="2"/>
    <n v="740.57"/>
    <n v="0.06"/>
    <x v="0"/>
    <x v="1386"/>
    <x v="32"/>
    <n v="62"/>
    <s v="Female"/>
    <s v="Lake Carolyn"/>
    <x v="22"/>
    <s v="USA"/>
    <x v="1"/>
    <s v="Mcdonald Inc"/>
    <x v="2"/>
    <s v="Christopherland"/>
    <s v="Outlet"/>
    <s v="Outdoor Sports Water Bottle"/>
    <x v="0"/>
    <s v="Accessories"/>
    <s v="Soto-Ellis"/>
    <n v="131.51"/>
    <n v="0"/>
  </r>
  <r>
    <s v="SALE1387"/>
    <x v="297"/>
    <s v="CUST1142"/>
    <s v="PROD11"/>
    <s v="STORE3"/>
    <n v="3"/>
    <n v="250.14"/>
    <n v="0.23"/>
    <x v="1"/>
    <x v="1387"/>
    <x v="48"/>
    <n v="37"/>
    <s v="Male"/>
    <s v="West Brandon"/>
    <x v="10"/>
    <s v="USA"/>
    <x v="3"/>
    <s v="Johnson-Wright"/>
    <x v="0"/>
    <s v="Hoodberg"/>
    <s v="Outlet"/>
    <s v="HD Smart TV Stick"/>
    <x v="1"/>
    <s v="Accessories"/>
    <s v="Gibson, Hobbs and Weaver"/>
    <n v="449.4"/>
    <n v="0"/>
  </r>
  <r>
    <s v="SALE1388"/>
    <x v="622"/>
    <s v="CUST1020"/>
    <s v="PROD98"/>
    <s v="STORE19"/>
    <n v="3"/>
    <n v="34.97"/>
    <n v="0.01"/>
    <x v="0"/>
    <x v="1388"/>
    <x v="134"/>
    <n v="59"/>
    <s v="Male"/>
    <s v="Lake Shaneburgh"/>
    <x v="37"/>
    <s v="USA"/>
    <x v="2"/>
    <s v="Mann-Austin"/>
    <x v="3"/>
    <s v="Vasquezborough"/>
    <s v="Online"/>
    <s v="Portable Bluetooth Speaker"/>
    <x v="1"/>
    <s v="Audio"/>
    <s v="Flores-King"/>
    <n v="431.67"/>
    <n v="73"/>
  </r>
  <r>
    <s v="SALE1389"/>
    <x v="233"/>
    <s v="CUST1304"/>
    <s v="PROD42"/>
    <s v="STORE16"/>
    <n v="1"/>
    <n v="653.91"/>
    <n v="0.3"/>
    <x v="1"/>
    <x v="1389"/>
    <x v="234"/>
    <n v="41"/>
    <s v="Male"/>
    <s v="Port Jenniferton"/>
    <x v="32"/>
    <s v="USA"/>
    <x v="2"/>
    <s v="Frederick-Wright"/>
    <x v="1"/>
    <s v="New Jimmymouth"/>
    <s v="Flagship"/>
    <s v="Smart Home WiFi Camera"/>
    <x v="1"/>
    <s v="Accessories"/>
    <s v="Holmes LLC"/>
    <n v="450.71"/>
    <n v="389"/>
  </r>
  <r>
    <s v="SALE1390"/>
    <x v="214"/>
    <s v="CUST1363"/>
    <s v="PROD66"/>
    <s v="STORE3"/>
    <n v="1"/>
    <n v="997.87"/>
    <n v="0.24"/>
    <x v="0"/>
    <x v="1390"/>
    <x v="400"/>
    <n v="23"/>
    <s v="Male"/>
    <s v="Murphytown"/>
    <x v="31"/>
    <s v="USA"/>
    <x v="3"/>
    <s v="Johnson-Wright"/>
    <x v="0"/>
    <s v="Hoodberg"/>
    <s v="Outlet"/>
    <s v="Women's Hair Dryer Brush"/>
    <x v="2"/>
    <s v="Haircare"/>
    <s v="Torres, Spencer and Potter"/>
    <n v="340.39"/>
    <n v="177"/>
  </r>
  <r>
    <s v="SALE1391"/>
    <x v="209"/>
    <s v="CUST1208"/>
    <s v="PROD89"/>
    <s v="STORE14"/>
    <n v="1"/>
    <n v="174.27"/>
    <n v="0.27"/>
    <x v="2"/>
    <x v="1391"/>
    <x v="123"/>
    <n v="54"/>
    <s v="Male"/>
    <s v="Kathrynview"/>
    <x v="38"/>
    <s v="USA"/>
    <x v="1"/>
    <s v="Mcdonald Inc"/>
    <x v="2"/>
    <s v="Christopherland"/>
    <s v="Outlet"/>
    <s v="Face Foundation Kit"/>
    <x v="2"/>
    <s v="Makeup"/>
    <s v="Taylor-Elliott"/>
    <n v="183.04"/>
    <n v="457"/>
  </r>
  <r>
    <s v="SALE1392"/>
    <x v="623"/>
    <s v="CUST1115"/>
    <s v="PROD49"/>
    <s v="STORE7"/>
    <n v="3"/>
    <n v="847.44"/>
    <n v="0.17"/>
    <x v="0"/>
    <x v="1392"/>
    <x v="70"/>
    <n v="53"/>
    <s v="Female"/>
    <s v="North Curtischester"/>
    <x v="16"/>
    <s v="USA"/>
    <x v="1"/>
    <s v="Martinez-Mullins"/>
    <x v="2"/>
    <s v="Williamsfurt"/>
    <s v="Online"/>
    <s v="Men's Roll-On Perfume"/>
    <x v="2"/>
    <s v="Fragrance"/>
    <s v="Sullivan and Sons"/>
    <n v="43.29"/>
    <n v="267"/>
  </r>
  <r>
    <s v="SALE1393"/>
    <x v="463"/>
    <s v="CUST1428"/>
    <s v="PROD2"/>
    <s v="STORE2"/>
    <n v="1"/>
    <n v="493.45"/>
    <n v="0.09"/>
    <x v="0"/>
    <x v="1393"/>
    <x v="154"/>
    <n v="27"/>
    <s v="Female"/>
    <s v="Hartmouth"/>
    <x v="38"/>
    <s v="USA"/>
    <x v="3"/>
    <s v="Black-Horn"/>
    <x v="2"/>
    <s v="North Nancyview"/>
    <s v="Outlet"/>
    <s v="Women's Casual Hoodie"/>
    <x v="4"/>
    <s v="Outerwear"/>
    <s v="Sims Inc"/>
    <n v="167.34"/>
    <n v="352"/>
  </r>
  <r>
    <s v="SALE1394"/>
    <x v="85"/>
    <s v="CUST1232"/>
    <s v="PROD62"/>
    <s v="STORE2"/>
    <n v="4"/>
    <n v="111.66"/>
    <n v="0.14000000000000001"/>
    <x v="0"/>
    <x v="1394"/>
    <x v="307"/>
    <n v="27"/>
    <s v="Female"/>
    <s v="Tammyton"/>
    <x v="19"/>
    <s v="USA"/>
    <x v="1"/>
    <s v="Black-Horn"/>
    <x v="2"/>
    <s v="North Nancyview"/>
    <s v="Outlet"/>
    <s v="Laptop Cooling Pad"/>
    <x v="1"/>
    <s v="Computer"/>
    <s v="Murray, Gould and Ware"/>
    <n v="86.42"/>
    <n v="222"/>
  </r>
  <r>
    <s v="SALE1395"/>
    <x v="530"/>
    <s v="CUST1278"/>
    <s v="PROD90"/>
    <s v="STORE11"/>
    <n v="1"/>
    <n v="413.65"/>
    <n v="0.1"/>
    <x v="2"/>
    <x v="1395"/>
    <x v="333"/>
    <n v="42"/>
    <s v="Female"/>
    <s v="Port Mariastad"/>
    <x v="5"/>
    <s v="USA"/>
    <x v="1"/>
    <s v="Aguirre-Keller"/>
    <x v="2"/>
    <s v="Lake Michael"/>
    <s v="Online"/>
    <s v="Gaming Mouse Pad XL"/>
    <x v="1"/>
    <s v="Accessories"/>
    <s v="Sharp, Taylor and Rodriguez"/>
    <n v="340.14"/>
    <n v="361"/>
  </r>
  <r>
    <s v="SALE1396"/>
    <x v="299"/>
    <s v="CUST1475"/>
    <s v="PROD89"/>
    <s v="STORE9"/>
    <n v="1"/>
    <n v="317.14999999999998"/>
    <n v="0.24"/>
    <x v="2"/>
    <x v="1396"/>
    <x v="403"/>
    <n v="18"/>
    <s v="Female"/>
    <s v="Lake Michael"/>
    <x v="1"/>
    <s v="USA"/>
    <x v="1"/>
    <s v="Moore, Padilla and Butler"/>
    <x v="2"/>
    <s v="East Johnstad"/>
    <s v="Flagship"/>
    <s v="Face Foundation Kit"/>
    <x v="2"/>
    <s v="Makeup"/>
    <s v="Taylor-Elliott"/>
    <n v="183.04"/>
    <n v="457"/>
  </r>
  <r>
    <s v="SALE1397"/>
    <x v="498"/>
    <s v="CUST1359"/>
    <s v="PROD88"/>
    <s v="STORE1"/>
    <n v="3"/>
    <n v="642.94000000000005"/>
    <n v="0.05"/>
    <x v="2"/>
    <x v="1397"/>
    <x v="446"/>
    <n v="32"/>
    <s v="Male"/>
    <s v="East Michaelton"/>
    <x v="32"/>
    <s v="USA"/>
    <x v="2"/>
    <s v="Martinez, Adkins and Johnson"/>
    <x v="0"/>
    <s v="Danielmouth"/>
    <s v="Flagship"/>
    <s v="Sports Wrist Sweatbands"/>
    <x v="0"/>
    <s v="Accessories"/>
    <s v="Olsen-Daniels"/>
    <n v="131.24"/>
    <n v="232"/>
  </r>
  <r>
    <s v="SALE1398"/>
    <x v="145"/>
    <s v="CUST1133"/>
    <s v="PROD57"/>
    <s v="STORE10"/>
    <n v="4"/>
    <n v="559.59"/>
    <n v="0.19"/>
    <x v="2"/>
    <x v="1398"/>
    <x v="243"/>
    <n v="62"/>
    <s v="Female"/>
    <s v="West Stephenville"/>
    <x v="26"/>
    <s v="USA"/>
    <x v="3"/>
    <s v="Hill, Wagner and Ballard"/>
    <x v="3"/>
    <s v="East Davidville"/>
    <s v="Online"/>
    <s v="Foam Roller"/>
    <x v="0"/>
    <s v="Fitness"/>
    <s v="Atkinson, Camacho and Oliver"/>
    <n v="30.62"/>
    <n v="138"/>
  </r>
  <r>
    <s v="SALE1399"/>
    <x v="624"/>
    <s v="CUST1114"/>
    <s v="PROD29"/>
    <s v="STORE18"/>
    <n v="1"/>
    <n v="758.54"/>
    <n v="0.28999999999999998"/>
    <x v="1"/>
    <x v="1399"/>
    <x v="282"/>
    <n v="30"/>
    <s v="Male"/>
    <s v="East Donna"/>
    <x v="8"/>
    <s v="USA"/>
    <x v="3"/>
    <s v="Guerrero-Schmitt"/>
    <x v="3"/>
    <s v="East Stevechester"/>
    <s v="Flagship"/>
    <s v="Fabric Sofa Throw Blanket"/>
    <x v="3"/>
    <s v="Decor"/>
    <s v="Hoffman Group"/>
    <n v="218.48"/>
    <n v="276"/>
  </r>
  <r>
    <s v="SALE1400"/>
    <x v="42"/>
    <s v="CUST1462"/>
    <s v="PROD80"/>
    <s v="STORE15"/>
    <n v="4"/>
    <n v="643.96"/>
    <n v="0.16"/>
    <x v="1"/>
    <x v="1400"/>
    <x v="151"/>
    <n v="34"/>
    <s v="Female"/>
    <s v="Burkefurt"/>
    <x v="35"/>
    <s v="USA"/>
    <x v="2"/>
    <s v="Shelton PLC"/>
    <x v="0"/>
    <s v="East Jenniferstad"/>
    <s v="Flagship"/>
    <s v="Wall-Mounted Spice Rack"/>
    <x v="3"/>
    <s v="Kitchen"/>
    <s v="Allison Ltd"/>
    <n v="143.43"/>
    <n v="58"/>
  </r>
  <r>
    <s v="SALE1401"/>
    <x v="507"/>
    <s v="CUST1243"/>
    <s v="PROD24"/>
    <s v="STORE9"/>
    <n v="1"/>
    <n v="882.73"/>
    <n v="0.1"/>
    <x v="0"/>
    <x v="1401"/>
    <x v="128"/>
    <n v="56"/>
    <s v="Female"/>
    <s v="North Nicholas"/>
    <x v="11"/>
    <s v="USA"/>
    <x v="0"/>
    <s v="Moore, Padilla and Butler"/>
    <x v="2"/>
    <s v="East Johnstad"/>
    <s v="Flagship"/>
    <s v="Foldable Camping Chair"/>
    <x v="0"/>
    <s v="Outdoor"/>
    <s v="Cook Ltd"/>
    <n v="166.06"/>
    <n v="340"/>
  </r>
  <r>
    <s v="SALE1402"/>
    <x v="38"/>
    <s v="CUST1325"/>
    <s v="PROD91"/>
    <s v="STORE19"/>
    <n v="2"/>
    <n v="600.03"/>
    <n v="0.26"/>
    <x v="1"/>
    <x v="1402"/>
    <x v="87"/>
    <n v="60"/>
    <s v="Male"/>
    <s v="East Matthew"/>
    <x v="18"/>
    <s v="USA"/>
    <x v="3"/>
    <s v="Mann-Austin"/>
    <x v="3"/>
    <s v="Vasquezborough"/>
    <s v="Online"/>
    <s v="Women's High Heels"/>
    <x v="4"/>
    <s v="Footwear"/>
    <s v="Smith-Charles"/>
    <n v="438.25"/>
    <n v="496"/>
  </r>
  <r>
    <s v="SALE1403"/>
    <x v="625"/>
    <s v="CUST1157"/>
    <s v="PROD54"/>
    <s v="STORE5"/>
    <n v="2"/>
    <n v="628.83000000000004"/>
    <n v="7.0000000000000007E-2"/>
    <x v="1"/>
    <x v="1403"/>
    <x v="330"/>
    <n v="59"/>
    <s v="Male"/>
    <s v="North Larryfurt"/>
    <x v="16"/>
    <s v="USA"/>
    <x v="1"/>
    <s v="Gray Ltd"/>
    <x v="0"/>
    <s v="New Michaelchester"/>
    <s v="Outlet"/>
    <s v="Sports Stopwatch Pro"/>
    <x v="0"/>
    <s v="Accessories"/>
    <s v="Thompson-French"/>
    <n v="434.84"/>
    <n v="185"/>
  </r>
  <r>
    <s v="SALE1404"/>
    <x v="477"/>
    <s v="CUST1175"/>
    <s v="PROD81"/>
    <s v="STORE9"/>
    <n v="3"/>
    <n v="113.87"/>
    <n v="0.21"/>
    <x v="2"/>
    <x v="1404"/>
    <x v="142"/>
    <n v="56"/>
    <s v="Male"/>
    <s v="East Jessicaborough"/>
    <x v="22"/>
    <s v="USA"/>
    <x v="1"/>
    <s v="Moore, Padilla and Butler"/>
    <x v="2"/>
    <s v="East Johnstad"/>
    <s v="Flagship"/>
    <s v="Badminton Racket Set"/>
    <x v="0"/>
    <s v="Equipment"/>
    <s v="Robinson-Brown"/>
    <n v="285.54000000000002"/>
    <n v="358"/>
  </r>
  <r>
    <s v="SALE1405"/>
    <x v="626"/>
    <s v="CUST1418"/>
    <s v="PROD72"/>
    <s v="STORE7"/>
    <n v="4"/>
    <n v="282.07"/>
    <n v="0.18"/>
    <x v="1"/>
    <x v="1405"/>
    <x v="304"/>
    <n v="60"/>
    <s v="Female"/>
    <s v="West Mario"/>
    <x v="21"/>
    <s v="USA"/>
    <x v="2"/>
    <s v="Martinez-Mullins"/>
    <x v="2"/>
    <s v="Williamsfurt"/>
    <s v="Online"/>
    <s v="Professional Jump Rope"/>
    <x v="0"/>
    <s v="Fitness"/>
    <s v="Davis PLC"/>
    <n v="477.61"/>
    <n v="300"/>
  </r>
  <r>
    <s v="SALE1406"/>
    <x v="63"/>
    <s v="CUST1156"/>
    <s v="PROD54"/>
    <s v="STORE6"/>
    <n v="3"/>
    <n v="676.77"/>
    <n v="0.17"/>
    <x v="1"/>
    <x v="1406"/>
    <x v="306"/>
    <n v="46"/>
    <s v="Male"/>
    <s v="East Peterbury"/>
    <x v="16"/>
    <s v="USA"/>
    <x v="3"/>
    <s v="Benson-Elliott"/>
    <x v="3"/>
    <s v="Port Josephberg"/>
    <s v="Online"/>
    <s v="Sports Stopwatch Pro"/>
    <x v="0"/>
    <s v="Accessories"/>
    <s v="Thompson-French"/>
    <n v="434.84"/>
    <n v="185"/>
  </r>
  <r>
    <s v="SALE1407"/>
    <x v="625"/>
    <s v="CUST1220"/>
    <s v="PROD7"/>
    <s v="STORE16"/>
    <n v="2"/>
    <n v="362.7"/>
    <n v="0.09"/>
    <x v="0"/>
    <x v="1407"/>
    <x v="232"/>
    <n v="50"/>
    <s v="Female"/>
    <s v="    lake lisa"/>
    <x v="43"/>
    <s v="USA"/>
    <x v="3"/>
    <s v="Frederick-Wright"/>
    <x v="1"/>
    <s v="New Jimmymouth"/>
    <s v="Flagship"/>
    <s v="LED Table Lamp"/>
    <x v="3"/>
    <s v="Lighting"/>
    <s v="Harrell LLC"/>
    <n v="218.86"/>
    <n v="170"/>
  </r>
  <r>
    <s v="SALE1408"/>
    <x v="252"/>
    <s v="CUST1135"/>
    <s v="PROD13"/>
    <s v="STORE2"/>
    <n v="1"/>
    <n v="908.5"/>
    <n v="0.2"/>
    <x v="2"/>
    <x v="1408"/>
    <x v="162"/>
    <n v="33"/>
    <s v="Female"/>
    <s v="Gonzalezbury"/>
    <x v="20"/>
    <s v="USA"/>
    <x v="1"/>
    <s v="Black-Horn"/>
    <x v="2"/>
    <s v="North Nancyview"/>
    <s v="Outlet"/>
    <s v="USB-C Fast Charger"/>
    <x v="1"/>
    <s v="Accessories"/>
    <s v="Dawson-Perkins"/>
    <n v="242.23"/>
    <n v="453"/>
  </r>
  <r>
    <s v="SALE1409"/>
    <x v="627"/>
    <s v="CUST1067"/>
    <s v="PROD25"/>
    <s v="STORE15"/>
    <n v="2"/>
    <n v="795.37"/>
    <n v="0.2"/>
    <x v="2"/>
    <x v="1409"/>
    <x v="100"/>
    <n v="58"/>
    <s v="Male"/>
    <s v="Brendaburgh"/>
    <x v="26"/>
    <s v="USA"/>
    <x v="2"/>
    <s v="Shelton PLC"/>
    <x v="0"/>
    <s v="East Jenniferstad"/>
    <s v="Flagship"/>
    <s v="Women's Scarf Set"/>
    <x v="4"/>
    <s v="Accessories"/>
    <s v="Brown and Sons"/>
    <n v="174.02"/>
    <n v="268"/>
  </r>
  <r>
    <s v="SALE1410"/>
    <x v="451"/>
    <s v="CUST1144"/>
    <s v="PROD35"/>
    <s v="STORE4"/>
    <n v="2"/>
    <n v="326.85000000000002"/>
    <n v="0.17"/>
    <x v="2"/>
    <x v="1410"/>
    <x v="20"/>
    <n v="62"/>
    <s v="Female"/>
    <s v="North Anthonychester"/>
    <x v="8"/>
    <s v="USA"/>
    <x v="3"/>
    <s v="Alexander Group"/>
    <x v="2"/>
    <s v="Port Sharon"/>
    <s v="Online"/>
    <s v="Bedroom Table Lamp"/>
    <x v="3"/>
    <s v="Lighting"/>
    <s v="Jones LLC"/>
    <n v="382.22"/>
    <n v="329"/>
  </r>
  <r>
    <s v="SALE1411"/>
    <x v="285"/>
    <s v="CUST1350"/>
    <s v="PROD56"/>
    <s v="STORE14"/>
    <n v="3"/>
    <n v="169.43"/>
    <n v="0.19"/>
    <x v="0"/>
    <x v="1411"/>
    <x v="399"/>
    <n v="26"/>
    <s v="Male"/>
    <s v="Lake Allisonborough"/>
    <x v="9"/>
    <s v="USA"/>
    <x v="2"/>
    <s v="Mcdonald Inc"/>
    <x v="2"/>
    <s v="Christopherland"/>
    <s v="Outlet"/>
    <s v="Premium Blanket Throw"/>
    <x v="3"/>
    <s v="Decor"/>
    <s v="Hernandez, Kennedy and Porter"/>
    <n v="461.47"/>
    <n v="190"/>
  </r>
  <r>
    <s v="SALE1412"/>
    <x v="106"/>
    <s v="CUST1163"/>
    <s v="PROD83"/>
    <s v="STORE6"/>
    <n v="1"/>
    <n v="254.47"/>
    <n v="0.1"/>
    <x v="0"/>
    <x v="1412"/>
    <x v="298"/>
    <n v="21"/>
    <s v="Male"/>
    <s v="North Matthew"/>
    <x v="49"/>
    <s v="USA"/>
    <x v="3"/>
    <s v="Benson-Elliott"/>
    <x v="3"/>
    <s v="Port Josephberg"/>
    <s v="Online"/>
    <s v="Hydrating Face Cleanser"/>
    <x v="2"/>
    <s v="Skincare"/>
    <s v="Butler Group"/>
    <n v="305.49"/>
    <n v="159"/>
  </r>
  <r>
    <s v="SALE1413"/>
    <x v="582"/>
    <s v="CUST1418"/>
    <s v="PROD25"/>
    <s v="STORE16"/>
    <n v="4"/>
    <n v="627.73"/>
    <n v="0.11"/>
    <x v="2"/>
    <x v="1413"/>
    <x v="304"/>
    <n v="60"/>
    <s v="Female"/>
    <s v="West Mario"/>
    <x v="21"/>
    <s v="USA"/>
    <x v="2"/>
    <s v="Frederick-Wright"/>
    <x v="1"/>
    <s v="New Jimmymouth"/>
    <s v="Flagship"/>
    <s v="Women's Scarf Set"/>
    <x v="4"/>
    <s v="Accessories"/>
    <s v="Brown and Sons"/>
    <n v="174.02"/>
    <n v="268"/>
  </r>
  <r>
    <s v="SALE1414"/>
    <x v="22"/>
    <s v="CUST1371"/>
    <s v="PROD31"/>
    <s v="STORE19"/>
    <n v="4"/>
    <n v="327.25"/>
    <n v="0.13"/>
    <x v="2"/>
    <x v="1414"/>
    <x v="170"/>
    <n v="21"/>
    <s v="Female"/>
    <s v="Port Crystal"/>
    <x v="21"/>
    <s v="USA"/>
    <x v="1"/>
    <s v="Mann-Austin"/>
    <x v="3"/>
    <s v="Vasquezborough"/>
    <s v="Online"/>
    <s v="Basketball"/>
    <x v="0"/>
    <s v="Team Sports"/>
    <s v="Nolan-Snow"/>
    <n v="204.39"/>
    <n v="281"/>
  </r>
  <r>
    <s v="SALE1415"/>
    <x v="82"/>
    <s v="CUST1145"/>
    <s v="PROD59"/>
    <s v="STORE11"/>
    <n v="4"/>
    <n v="511.43"/>
    <n v="0.18"/>
    <x v="2"/>
    <x v="1415"/>
    <x v="279"/>
    <n v="46"/>
    <s v="Male"/>
    <s v="Michaelfort"/>
    <x v="30"/>
    <s v="USA"/>
    <x v="1"/>
    <s v="Aguirre-Keller"/>
    <x v="2"/>
    <s v="Lake Michael"/>
    <s v="Online"/>
    <s v="Men's Hair Styling Gel"/>
    <x v="2"/>
    <s v="Haircare"/>
    <s v="Cline-Mccarthy"/>
    <n v="17.309999999999999"/>
    <n v="399"/>
  </r>
  <r>
    <s v="SALE1416"/>
    <x v="628"/>
    <s v="CUST1165"/>
    <s v="PROD63"/>
    <s v="STORE17"/>
    <n v="4"/>
    <n v="194.67"/>
    <n v="0.23"/>
    <x v="1"/>
    <x v="1416"/>
    <x v="254"/>
    <n v="47"/>
    <s v="Female"/>
    <s v="Carolview"/>
    <x v="49"/>
    <s v="USA"/>
    <x v="1"/>
    <s v="Holloway Ltd"/>
    <x v="0"/>
    <s v="Bensonhaven"/>
    <s v="Flagship"/>
    <s v="Organic Sunscreen Lotion"/>
    <x v="2"/>
    <s v="Skincare"/>
    <s v="Anderson-Riley"/>
    <n v="266.86"/>
    <n v="458"/>
  </r>
  <r>
    <s v="SALE1417"/>
    <x v="288"/>
    <s v="CUST1059"/>
    <s v="PROD23"/>
    <s v="STORE1"/>
    <n v="2"/>
    <n v="54.51"/>
    <n v="7.0000000000000007E-2"/>
    <x v="0"/>
    <x v="1417"/>
    <x v="356"/>
    <n v="53"/>
    <s v="Male"/>
    <s v="New Kathrynland"/>
    <x v="10"/>
    <s v="USA"/>
    <x v="1"/>
    <s v="Martinez, Adkins and Johnson"/>
    <x v="0"/>
    <s v="Danielmouth"/>
    <s v="Flagship"/>
    <s v="Men's Formal Shirt"/>
    <x v="4"/>
    <s v="Tops"/>
    <s v="Moon, Mora and Santos"/>
    <n v="283"/>
    <n v="360"/>
  </r>
  <r>
    <s v="SALE1418"/>
    <x v="278"/>
    <s v="CUST1076"/>
    <s v="PROD62"/>
    <s v="STORE11"/>
    <n v="4"/>
    <n v="964"/>
    <n v="0.14000000000000001"/>
    <x v="1"/>
    <x v="1418"/>
    <x v="135"/>
    <n v="37"/>
    <s v="Male"/>
    <s v="Rodrigueztown"/>
    <x v="15"/>
    <s v="USA"/>
    <x v="0"/>
    <s v="Aguirre-Keller"/>
    <x v="2"/>
    <s v="Lake Michael"/>
    <s v="Online"/>
    <s v="Laptop Cooling Pad"/>
    <x v="1"/>
    <s v="Computer"/>
    <s v="Murray, Gould and Ware"/>
    <n v="86.42"/>
    <n v="222"/>
  </r>
  <r>
    <s v="SALE1419"/>
    <x v="333"/>
    <s v="CUST1040"/>
    <s v="PROD89"/>
    <s v="STORE4"/>
    <n v="1"/>
    <n v="170.12"/>
    <n v="0.26"/>
    <x v="1"/>
    <x v="1419"/>
    <x v="343"/>
    <n v="50"/>
    <s v="Male"/>
    <s v="Williamsonland"/>
    <x v="32"/>
    <s v="USA"/>
    <x v="0"/>
    <s v="Alexander Group"/>
    <x v="2"/>
    <s v="Port Sharon"/>
    <s v="Online"/>
    <s v="Face Foundation Kit"/>
    <x v="2"/>
    <s v="Makeup"/>
    <s v="Taylor-Elliott"/>
    <n v="183.04"/>
    <n v="457"/>
  </r>
  <r>
    <s v="SALE1420"/>
    <x v="13"/>
    <s v="CUST1152"/>
    <s v="PROD53"/>
    <s v="STORE19"/>
    <n v="2"/>
    <n v="664.5"/>
    <n v="0.23"/>
    <x v="0"/>
    <x v="1420"/>
    <x v="7"/>
    <n v="41"/>
    <s v="Female"/>
    <s v="Jaredville"/>
    <x v="6"/>
    <s v="USA"/>
    <x v="1"/>
    <s v="Mann-Austin"/>
    <x v="3"/>
    <s v="Vasquezborough"/>
    <s v="Online"/>
    <s v="Men's Track Pants"/>
    <x v="4"/>
    <s v="Bottoms"/>
    <s v="Hamilton, Woods and Walker"/>
    <n v="386.56"/>
    <n v="125"/>
  </r>
  <r>
    <s v="SALE1421"/>
    <x v="494"/>
    <s v="CUST1371"/>
    <s v="PROD45"/>
    <s v="STORE10"/>
    <n v="4"/>
    <n v="557.51"/>
    <n v="0.11"/>
    <x v="0"/>
    <x v="1421"/>
    <x v="170"/>
    <n v="21"/>
    <s v="Female"/>
    <s v="Port Crystal"/>
    <x v="21"/>
    <s v="USA"/>
    <x v="1"/>
    <s v="Hill, Wagner and Ballard"/>
    <x v="3"/>
    <s v="East Davidville"/>
    <s v="Online"/>
    <s v="High-Grip Football"/>
    <x v="0"/>
    <s v="Team Sports"/>
    <s v="Bridges, Banks and Cummings"/>
    <n v="318.91000000000003"/>
    <n v="114"/>
  </r>
  <r>
    <s v="SALE1422"/>
    <x v="185"/>
    <s v="CUST1397"/>
    <s v="PROD90"/>
    <s v="STORE1"/>
    <n v="2"/>
    <n v="410"/>
    <n v="0.13"/>
    <x v="2"/>
    <x v="1422"/>
    <x v="107"/>
    <n v="62"/>
    <s v="Female"/>
    <s v="East Jennifer"/>
    <x v="32"/>
    <s v="USA"/>
    <x v="1"/>
    <s v="Martinez, Adkins and Johnson"/>
    <x v="0"/>
    <s v="Danielmouth"/>
    <s v="Flagship"/>
    <s v="Gaming Mouse Pad XL"/>
    <x v="1"/>
    <s v="Accessories"/>
    <s v="Sharp, Taylor and Rodriguez"/>
    <n v="340.14"/>
    <n v="361"/>
  </r>
  <r>
    <s v="SALE1423"/>
    <x v="628"/>
    <s v="CUST1306"/>
    <s v="PROD83"/>
    <s v="STORE5"/>
    <n v="2"/>
    <n v="879.93"/>
    <n v="0.28999999999999998"/>
    <x v="2"/>
    <x v="1423"/>
    <x v="406"/>
    <n v="44"/>
    <s v="Male"/>
    <s v="New Nicholasstad"/>
    <x v="3"/>
    <s v="USA"/>
    <x v="1"/>
    <s v="Gray Ltd"/>
    <x v="0"/>
    <s v="New Michaelchester"/>
    <s v="Outlet"/>
    <s v="Hydrating Face Cleanser"/>
    <x v="2"/>
    <s v="Skincare"/>
    <s v="Butler Group"/>
    <n v="305.49"/>
    <n v="159"/>
  </r>
  <r>
    <s v="SALE1424"/>
    <x v="629"/>
    <s v="CUST1007"/>
    <s v="PROD13"/>
    <s v="STORE18"/>
    <n v="1"/>
    <n v="350.58"/>
    <n v="0.03"/>
    <x v="2"/>
    <x v="1424"/>
    <x v="68"/>
    <n v="29"/>
    <s v="Female"/>
    <s v="West Pamelafurt"/>
    <x v="35"/>
    <s v="USA"/>
    <x v="3"/>
    <s v="Guerrero-Schmitt"/>
    <x v="3"/>
    <s v="East Stevechester"/>
    <s v="Flagship"/>
    <s v="USB-C Fast Charger"/>
    <x v="1"/>
    <s v="Accessories"/>
    <s v="Dawson-Perkins"/>
    <n v="242.23"/>
    <n v="453"/>
  </r>
  <r>
    <s v="SALE1425"/>
    <x v="56"/>
    <s v="CUST1350"/>
    <s v="PROD58"/>
    <s v="STORE3"/>
    <n v="4"/>
    <n v="348.58"/>
    <n v="0.16"/>
    <x v="0"/>
    <x v="1425"/>
    <x v="399"/>
    <n v="26"/>
    <s v="Male"/>
    <s v="Lake Allisonborough"/>
    <x v="9"/>
    <s v="USA"/>
    <x v="2"/>
    <s v="Johnson-Wright"/>
    <x v="0"/>
    <s v="Hoodberg"/>
    <s v="Outlet"/>
    <s v="Womens Cotton Scarf"/>
    <x v="4"/>
    <s v="Accessories"/>
    <s v="Shepherd-Gould"/>
    <n v="113.83"/>
    <n v="485"/>
  </r>
  <r>
    <s v="SALE1426"/>
    <x v="488"/>
    <s v="CUST1459"/>
    <s v="PROD25"/>
    <s v="STORE3"/>
    <n v="3"/>
    <n v="247.66"/>
    <n v="0.02"/>
    <x v="2"/>
    <x v="1426"/>
    <x v="123"/>
    <n v="29"/>
    <s v="Female"/>
    <s v="Brandontown"/>
    <x v="42"/>
    <s v="USA"/>
    <x v="0"/>
    <s v="Johnson-Wright"/>
    <x v="0"/>
    <s v="Hoodberg"/>
    <s v="Outlet"/>
    <s v="Women's Scarf Set"/>
    <x v="4"/>
    <s v="Accessories"/>
    <s v="Brown and Sons"/>
    <n v="174.02"/>
    <n v="268"/>
  </r>
  <r>
    <s v="SALE1427"/>
    <x v="313"/>
    <s v="CUST1388"/>
    <s v="PROD39"/>
    <s v="STORE15"/>
    <n v="3"/>
    <n v="836.27"/>
    <n v="0.16"/>
    <x v="0"/>
    <x v="1427"/>
    <x v="325"/>
    <n v="53"/>
    <s v="Male"/>
    <s v="Stevensshire"/>
    <x v="6"/>
    <s v="USA"/>
    <x v="1"/>
    <s v="Shelton PLC"/>
    <x v="0"/>
    <s v="East Jenniferstad"/>
    <s v="Flagship"/>
    <s v="Portable Power Bank"/>
    <x v="1"/>
    <s v="Mobile"/>
    <s v="Cummings and Sons"/>
    <n v="326.06"/>
    <n v="301"/>
  </r>
  <r>
    <s v="SALE1428"/>
    <x v="164"/>
    <s v="CUST1195"/>
    <s v="PROD14"/>
    <s v="STORE10"/>
    <n v="3"/>
    <n v="696.74"/>
    <n v="0.13"/>
    <x v="2"/>
    <x v="1428"/>
    <x v="418"/>
    <n v="60"/>
    <s v="Male"/>
    <s v="Taraberg"/>
    <x v="28"/>
    <s v="USA"/>
    <x v="2"/>
    <s v="Hill, Wagner and Ballard"/>
    <x v="3"/>
    <s v="East Davidville"/>
    <s v="Online"/>
    <s v="Decorative Wall Mirror"/>
    <x v="3"/>
    <s v="Decor"/>
    <s v="Luna, Anderson and Bowman"/>
    <n v="48.01"/>
    <n v="439"/>
  </r>
  <r>
    <s v="SALE1429"/>
    <x v="391"/>
    <s v="CUST1245"/>
    <s v="PROD94"/>
    <s v="STORE13"/>
    <n v="2"/>
    <n v="822.59"/>
    <n v="0.22"/>
    <x v="1"/>
    <x v="1429"/>
    <x v="425"/>
    <n v="57"/>
    <s v="Female"/>
    <s v="Rodriguezton"/>
    <x v="20"/>
    <s v="USA"/>
    <x v="1"/>
    <s v="Gardner, Humphrey and Contreras"/>
    <x v="3"/>
    <s v="Johnsonville"/>
    <s v="Flagship"/>
    <s v="Vitamin E Body Lotion"/>
    <x v="2"/>
    <s v="Skincare"/>
    <s v="Hoffman-Williams"/>
    <n v="358.47"/>
    <n v="213"/>
  </r>
  <r>
    <s v="SALE1430"/>
    <x v="453"/>
    <s v="CUST1222"/>
    <s v="PROD79"/>
    <s v="STORE2"/>
    <n v="1"/>
    <n v="462.23"/>
    <n v="0.3"/>
    <x v="1"/>
    <x v="1430"/>
    <x v="247"/>
    <n v="35"/>
    <s v="Male"/>
    <s v="East Crystalton"/>
    <x v="23"/>
    <s v="USA"/>
    <x v="1"/>
    <s v="Black-Horn"/>
    <x v="2"/>
    <s v="North Nancyview"/>
    <s v="Outlet"/>
    <s v="Decorative Lamp Shade"/>
    <x v="3"/>
    <s v="Lighting"/>
    <s v="Ramirez-Hanson"/>
    <n v="228.53"/>
    <n v="469"/>
  </r>
  <r>
    <s v="SALE1431"/>
    <x v="332"/>
    <s v="CUST1447"/>
    <s v="PROD42"/>
    <s v="STORE17"/>
    <n v="1"/>
    <n v="361.09"/>
    <n v="0.06"/>
    <x v="1"/>
    <x v="1431"/>
    <x v="465"/>
    <n v="45"/>
    <s v="Male"/>
    <s v="Paulside"/>
    <x v="29"/>
    <s v="USA"/>
    <x v="0"/>
    <s v="Holloway Ltd"/>
    <x v="0"/>
    <s v="Bensonhaven"/>
    <s v="Flagship"/>
    <s v="Smart Home WiFi Camera"/>
    <x v="1"/>
    <s v="Accessories"/>
    <s v="Holmes LLC"/>
    <n v="450.71"/>
    <n v="389"/>
  </r>
  <r>
    <s v="SALE1432"/>
    <x v="463"/>
    <s v="CUST1383"/>
    <s v="PROD73"/>
    <s v="STORE19"/>
    <n v="3"/>
    <n v="59.37"/>
    <n v="0.03"/>
    <x v="1"/>
    <x v="1432"/>
    <x v="278"/>
    <n v="27"/>
    <s v="Female"/>
    <s v="Jennifertown"/>
    <x v="42"/>
    <s v="USA"/>
    <x v="2"/>
    <s v="Mann-Austin"/>
    <x v="3"/>
    <s v="Vasquezborough"/>
    <s v="Online"/>
    <s v="Shin Guards – Adult"/>
    <x v="0"/>
    <s v="Team Sports"/>
    <s v="French Ltd"/>
    <n v="107.06"/>
    <n v="359"/>
  </r>
  <r>
    <s v="SALE1433"/>
    <x v="165"/>
    <s v="CUST1036"/>
    <s v="PROD40"/>
    <s v="STORE1"/>
    <n v="3"/>
    <n v="765.21"/>
    <n v="0.14000000000000001"/>
    <x v="2"/>
    <x v="1433"/>
    <x v="355"/>
    <n v="20"/>
    <s v="Female"/>
    <s v="Luisfurt"/>
    <x v="36"/>
    <s v="USA"/>
    <x v="0"/>
    <s v="Martinez, Adkins and Johnson"/>
    <x v="0"/>
    <s v="Danielmouth"/>
    <s v="Flagship"/>
    <s v="Noise-Canceling Headphones"/>
    <x v="1"/>
    <s v="Audio"/>
    <s v="Taylor-Hart"/>
    <n v="38.520000000000003"/>
    <n v="378"/>
  </r>
  <r>
    <s v="SALE1434"/>
    <x v="469"/>
    <s v="CUST1243"/>
    <s v="PROD32"/>
    <s v="STORE12"/>
    <n v="4"/>
    <n v="303.56"/>
    <n v="0.2"/>
    <x v="2"/>
    <x v="1434"/>
    <x v="128"/>
    <n v="56"/>
    <s v="Female"/>
    <s v="North Nicholas"/>
    <x v="11"/>
    <s v="USA"/>
    <x v="0"/>
    <s v="Thomas, Bridges and Harris"/>
    <x v="0"/>
    <s v="Sabrinatown"/>
    <s v="Online"/>
    <s v="Vitamin C Face Serum"/>
    <x v="2"/>
    <s v="Skincare"/>
    <s v="Griffin Ltd"/>
    <n v="283.83"/>
    <n v="244"/>
  </r>
  <r>
    <s v="SALE1435"/>
    <x v="559"/>
    <s v="CUST1443"/>
    <s v="PROD27"/>
    <s v="STORE0"/>
    <n v="1"/>
    <n v="640.92999999999995"/>
    <n v="0.19"/>
    <x v="1"/>
    <x v="1435"/>
    <x v="13"/>
    <n v="51"/>
    <s v="Male"/>
    <s v="New Donnabury"/>
    <x v="11"/>
    <s v="USA"/>
    <x v="2"/>
    <s v="Rivera-Warner"/>
    <x v="3"/>
    <s v="Washingtonfurt"/>
    <s v="Flagship"/>
    <s v="Decorative Floor Vase"/>
    <x v="3"/>
    <s v="Decor"/>
    <s v="Khan, Jones and Paul"/>
    <n v="81.75"/>
    <n v="378"/>
  </r>
  <r>
    <s v="SALE1436"/>
    <x v="630"/>
    <s v="CUST1174"/>
    <s v="PROD86"/>
    <s v="STORE10"/>
    <n v="2"/>
    <n v="611.25"/>
    <n v="0.22"/>
    <x v="0"/>
    <x v="1436"/>
    <x v="466"/>
    <n v="26"/>
    <s v="Female"/>
    <s v="Avilahaven"/>
    <x v="1"/>
    <s v="USA"/>
    <x v="0"/>
    <s v="Hill, Wagner and Ballard"/>
    <x v="3"/>
    <s v="East Davidville"/>
    <s v="Online"/>
    <s v="Kitchen Cutting Board"/>
    <x v="3"/>
    <s v="Kitchen"/>
    <s v="Taylor, Dodson and Johnston"/>
    <n v="176.07"/>
    <n v="82"/>
  </r>
  <r>
    <s v="SALE1437"/>
    <x v="131"/>
    <s v="CUST1461"/>
    <s v="PROD66"/>
    <s v="STORE1"/>
    <n v="1"/>
    <n v="209.93"/>
    <n v="0.21"/>
    <x v="0"/>
    <x v="1437"/>
    <x v="341"/>
    <n v="60"/>
    <s v="Female"/>
    <s v="East Julie"/>
    <x v="32"/>
    <s v="USA"/>
    <x v="2"/>
    <s v="Martinez, Adkins and Johnson"/>
    <x v="0"/>
    <s v="Danielmouth"/>
    <s v="Flagship"/>
    <s v="Women's Hair Dryer Brush"/>
    <x v="2"/>
    <s v="Haircare"/>
    <s v="Torres, Spencer and Potter"/>
    <n v="340.39"/>
    <n v="177"/>
  </r>
  <r>
    <s v="SALE1438"/>
    <x v="597"/>
    <s v="CUST1110"/>
    <s v="PROD99"/>
    <s v="STORE10"/>
    <n v="3"/>
    <n v="130.38999999999999"/>
    <n v="0.24"/>
    <x v="1"/>
    <x v="1438"/>
    <x v="405"/>
    <n v="40"/>
    <s v="Female"/>
    <s v="New Dawnton"/>
    <x v="33"/>
    <s v="USA"/>
    <x v="0"/>
    <s v="Hill, Wagner and Ballard"/>
    <x v="3"/>
    <s v="East Davidville"/>
    <s v="Online"/>
    <s v="Stainless Steel Cookware Set"/>
    <x v="3"/>
    <s v="Kitchen"/>
    <s v="Campbell Ltd"/>
    <n v="201.41"/>
    <n v="146"/>
  </r>
  <r>
    <s v="SALE1439"/>
    <x v="302"/>
    <s v="CUST1291"/>
    <s v="PROD93"/>
    <s v="STORE7"/>
    <n v="2"/>
    <n v="846.18"/>
    <n v="0.1"/>
    <x v="2"/>
    <x v="1439"/>
    <x v="467"/>
    <n v="40"/>
    <s v="Female"/>
    <s v="West Beverlymouth"/>
    <x v="6"/>
    <s v="USA"/>
    <x v="3"/>
    <s v="Martinez-Mullins"/>
    <x v="2"/>
    <s v="Williamsfurt"/>
    <s v="Online"/>
    <s v="USB-C Laptop Charger"/>
    <x v="1"/>
    <s v="Computer"/>
    <s v="Martin LLC"/>
    <n v="377.52"/>
    <n v="485"/>
  </r>
  <r>
    <s v="SALE1440"/>
    <x v="14"/>
    <s v="CUST1354"/>
    <s v="PROD70"/>
    <s v="STORE14"/>
    <n v="2"/>
    <n v="424.53"/>
    <n v="0.14000000000000001"/>
    <x v="2"/>
    <x v="1440"/>
    <x v="366"/>
    <n v="38"/>
    <s v="Male"/>
    <s v="Guerreroport"/>
    <x v="40"/>
    <s v="USA"/>
    <x v="2"/>
    <s v="Mcdonald Inc"/>
    <x v="2"/>
    <s v="Christopherland"/>
    <s v="Outlet"/>
    <s v="Kitchen Storage Rack"/>
    <x v="3"/>
    <s v="Storage"/>
    <s v="Duran Group"/>
    <n v="138.05000000000001"/>
    <n v="89"/>
  </r>
  <r>
    <s v="SALE1441"/>
    <x v="401"/>
    <s v="CUST1258"/>
    <s v="PROD88"/>
    <s v="STORE14"/>
    <n v="4"/>
    <n v="450.42"/>
    <n v="0.08"/>
    <x v="2"/>
    <x v="1441"/>
    <x v="468"/>
    <n v="24"/>
    <s v="Female"/>
    <s v="East Richard"/>
    <x v="11"/>
    <s v="USA"/>
    <x v="1"/>
    <s v="Mcdonald Inc"/>
    <x v="2"/>
    <s v="Christopherland"/>
    <s v="Outlet"/>
    <s v="Sports Wrist Sweatbands"/>
    <x v="0"/>
    <s v="Accessories"/>
    <s v="Olsen-Daniels"/>
    <n v="131.24"/>
    <n v="232"/>
  </r>
  <r>
    <s v="SALE1442"/>
    <x v="534"/>
    <s v="CUST1156"/>
    <s v="PROD26"/>
    <s v="STORE9"/>
    <n v="4"/>
    <n v="896.91"/>
    <n v="0.1"/>
    <x v="0"/>
    <x v="1442"/>
    <x v="306"/>
    <n v="46"/>
    <s v="Male"/>
    <s v="East Peterbury"/>
    <x v="16"/>
    <s v="USA"/>
    <x v="3"/>
    <s v="Moore, Padilla and Butler"/>
    <x v="2"/>
    <s v="East Johnstad"/>
    <s v="Flagship"/>
    <s v="Wireless Bluetooth Speaker"/>
    <x v="1"/>
    <s v="Audio"/>
    <s v="Reed-Schmidt"/>
    <n v="322.41000000000003"/>
    <n v="213"/>
  </r>
  <r>
    <s v="SALE1443"/>
    <x v="631"/>
    <s v="CUST1485"/>
    <s v="PROD97"/>
    <s v="STORE10"/>
    <n v="3"/>
    <n v="679.38"/>
    <n v="0.3"/>
    <x v="2"/>
    <x v="1443"/>
    <x v="143"/>
    <n v="46"/>
    <s v="Female"/>
    <s v="East Dillonview"/>
    <x v="45"/>
    <s v="USA"/>
    <x v="3"/>
    <s v="Hill, Wagner and Ballard"/>
    <x v="3"/>
    <s v="East Davidville"/>
    <s v="Online"/>
    <s v="Cricket Bat"/>
    <x v="0"/>
    <s v="Team Sports"/>
    <s v="Khan LLC"/>
    <n v="245.98"/>
    <n v="471"/>
  </r>
  <r>
    <s v="SALE1444"/>
    <x v="506"/>
    <s v="CUST1016"/>
    <s v="PROD80"/>
    <s v="STORE16"/>
    <n v="3"/>
    <n v="483.63"/>
    <n v="0"/>
    <x v="0"/>
    <x v="1444"/>
    <x v="6"/>
    <n v="24"/>
    <s v="Female"/>
    <s v="South Christopher"/>
    <x v="2"/>
    <s v="USA"/>
    <x v="3"/>
    <s v="Frederick-Wright"/>
    <x v="1"/>
    <s v="New Jimmymouth"/>
    <s v="Flagship"/>
    <s v="Wall-Mounted Spice Rack"/>
    <x v="3"/>
    <s v="Kitchen"/>
    <s v="Allison Ltd"/>
    <n v="143.43"/>
    <n v="58"/>
  </r>
  <r>
    <s v="SALE1445"/>
    <x v="549"/>
    <s v="CUST1030"/>
    <s v="PROD39"/>
    <s v="STORE0"/>
    <n v="3"/>
    <n v="158.27000000000001"/>
    <n v="0.24"/>
    <x v="2"/>
    <x v="1445"/>
    <x v="452"/>
    <n v="64"/>
    <s v="Female"/>
    <s v="Amybury"/>
    <x v="2"/>
    <s v="USA"/>
    <x v="3"/>
    <s v="Rivera-Warner"/>
    <x v="3"/>
    <s v="Washingtonfurt"/>
    <s v="Flagship"/>
    <s v="Portable Power Bank"/>
    <x v="1"/>
    <s v="Mobile"/>
    <s v="Cummings and Sons"/>
    <n v="326.06"/>
    <n v="301"/>
  </r>
  <r>
    <s v="SALE1446"/>
    <x v="543"/>
    <s v="CUST1115"/>
    <s v="PROD2"/>
    <s v="STORE15"/>
    <n v="4"/>
    <n v="601.5"/>
    <n v="0.18"/>
    <x v="0"/>
    <x v="1446"/>
    <x v="70"/>
    <n v="53"/>
    <s v="Female"/>
    <s v="North Curtischester"/>
    <x v="16"/>
    <s v="USA"/>
    <x v="1"/>
    <s v="Shelton PLC"/>
    <x v="0"/>
    <s v="East Jenniferstad"/>
    <s v="Flagship"/>
    <s v="Women's Casual Hoodie"/>
    <x v="4"/>
    <s v="Outerwear"/>
    <s v="Sims Inc"/>
    <n v="167.34"/>
    <n v="352"/>
  </r>
  <r>
    <s v="SALE1447"/>
    <x v="326"/>
    <s v="CUST1069"/>
    <s v="PROD31"/>
    <s v="STORE18"/>
    <n v="2"/>
    <n v="46.39"/>
    <n v="7.0000000000000007E-2"/>
    <x v="0"/>
    <x v="1447"/>
    <x v="181"/>
    <n v="24"/>
    <s v="Female"/>
    <s v="North Cynthiatown"/>
    <x v="19"/>
    <s v="USA"/>
    <x v="1"/>
    <s v="Guerrero-Schmitt"/>
    <x v="3"/>
    <s v="East Stevechester"/>
    <s v="Flagship"/>
    <s v="Basketball"/>
    <x v="0"/>
    <s v="Team Sports"/>
    <s v="Nolan-Snow"/>
    <n v="204.39"/>
    <n v="281"/>
  </r>
  <r>
    <s v="SALE1448"/>
    <x v="92"/>
    <s v="CUST1119"/>
    <s v="PROD82"/>
    <s v="STORE8"/>
    <n v="4"/>
    <n v="892.28"/>
    <n v="0.23"/>
    <x v="0"/>
    <x v="1448"/>
    <x v="96"/>
    <n v="40"/>
    <s v="Male"/>
    <s v="North Edwardton"/>
    <x v="3"/>
    <s v="USA"/>
    <x v="3"/>
    <s v="Bean, Jones and Park"/>
    <x v="1"/>
    <s v="Thompsonborough"/>
    <s v="Online"/>
    <s v="Fitness Resistance Bands"/>
    <x v="0"/>
    <s v="Fitness"/>
    <s v="Reese-Watson"/>
    <n v="152.91999999999999"/>
    <n v="281"/>
  </r>
  <r>
    <s v="SALE1449"/>
    <x v="143"/>
    <s v="CUST1221"/>
    <s v="PROD10"/>
    <s v="STORE7"/>
    <n v="2"/>
    <n v="164.23"/>
    <n v="0.17"/>
    <x v="0"/>
    <x v="1449"/>
    <x v="69"/>
    <n v="38"/>
    <s v="Male"/>
    <s v="Maybury"/>
    <x v="36"/>
    <s v="USA"/>
    <x v="1"/>
    <s v="Martinez-Mullins"/>
    <x v="2"/>
    <s v="Williamsfurt"/>
    <s v="Online"/>
    <s v="Ceramic Kitchen Bowl Set"/>
    <x v="3"/>
    <s v="Kitchen"/>
    <s v="Hamilton Group"/>
    <n v="298.86"/>
    <n v="308"/>
  </r>
  <r>
    <s v="SALE1450"/>
    <x v="632"/>
    <s v="CUST1452"/>
    <s v="PROD9"/>
    <s v="STORE7"/>
    <n v="1"/>
    <n v="484.23"/>
    <n v="0.12"/>
    <x v="2"/>
    <x v="1450"/>
    <x v="338"/>
    <n v="60"/>
    <s v="Female"/>
    <s v="New Laura"/>
    <x v="25"/>
    <s v="USA"/>
    <x v="3"/>
    <s v="Martinez-Mullins"/>
    <x v="2"/>
    <s v="Williamsfurt"/>
    <s v="Online"/>
    <s v="Adjustable Dumbbell Set"/>
    <x v="0"/>
    <s v="Fitness"/>
    <s v="Hill PLC"/>
    <n v="495.72"/>
    <n v="323"/>
  </r>
  <r>
    <s v="SALE1451"/>
    <x v="613"/>
    <s v="CUST1005"/>
    <s v="PROD35"/>
    <s v="STORE18"/>
    <n v="3"/>
    <n v="341.51"/>
    <n v="0.22"/>
    <x v="2"/>
    <x v="1451"/>
    <x v="397"/>
    <n v="24"/>
    <s v="Male"/>
    <s v="East Amandamouth"/>
    <x v="47"/>
    <s v="USA"/>
    <x v="3"/>
    <s v="Guerrero-Schmitt"/>
    <x v="3"/>
    <s v="East Stevechester"/>
    <s v="Flagship"/>
    <s v="Bedroom Table Lamp"/>
    <x v="3"/>
    <s v="Lighting"/>
    <s v="Jones LLC"/>
    <n v="382.22"/>
    <n v="329"/>
  </r>
  <r>
    <s v="SALE1452"/>
    <x v="612"/>
    <s v="CUST1109"/>
    <s v="PROD98"/>
    <s v="STORE13"/>
    <n v="3"/>
    <n v="758.87"/>
    <n v="0.11"/>
    <x v="1"/>
    <x v="1452"/>
    <x v="421"/>
    <n v="27"/>
    <s v="Male"/>
    <s v="Smithland"/>
    <x v="35"/>
    <s v="USA"/>
    <x v="2"/>
    <s v="Gardner, Humphrey and Contreras"/>
    <x v="3"/>
    <s v="Johnsonville"/>
    <s v="Flagship"/>
    <s v="Portable Bluetooth Speaker"/>
    <x v="1"/>
    <s v="Audio"/>
    <s v="Flores-King"/>
    <n v="431.67"/>
    <n v="73"/>
  </r>
  <r>
    <s v="SALE1453"/>
    <x v="375"/>
    <s v="CUST1470"/>
    <s v="PROD56"/>
    <s v="STORE12"/>
    <n v="3"/>
    <n v="560.52"/>
    <n v="0.17"/>
    <x v="0"/>
    <x v="1453"/>
    <x v="44"/>
    <n v="21"/>
    <s v="Female"/>
    <s v="Kanebury"/>
    <x v="21"/>
    <s v="USA"/>
    <x v="0"/>
    <s v="Thomas, Bridges and Harris"/>
    <x v="0"/>
    <s v="Sabrinatown"/>
    <s v="Online"/>
    <s v="Premium Blanket Throw"/>
    <x v="3"/>
    <s v="Decor"/>
    <s v="Hernandez, Kennedy and Porter"/>
    <n v="461.47"/>
    <n v="190"/>
  </r>
  <r>
    <s v="SALE1454"/>
    <x v="70"/>
    <s v="CUST1351"/>
    <s v="PROD96"/>
    <s v="STORE17"/>
    <n v="2"/>
    <n v="977.18"/>
    <n v="0.19"/>
    <x v="0"/>
    <x v="1454"/>
    <x v="376"/>
    <n v="25"/>
    <s v="Female"/>
    <s v="North Samuel"/>
    <x v="48"/>
    <s v="USA"/>
    <x v="3"/>
    <s v="Holloway Ltd"/>
    <x v="0"/>
    <s v="Bensonhaven"/>
    <s v="Flagship"/>
    <s v="Women's Formal Blazer"/>
    <x v="4"/>
    <s v="Outerwear"/>
    <s v="Phillips and Sons"/>
    <n v="358.47"/>
    <n v="143"/>
  </r>
  <r>
    <s v="SALE1455"/>
    <x v="171"/>
    <s v="CUST1236"/>
    <s v="PROD16"/>
    <s v="STORE14"/>
    <n v="4"/>
    <n v="761.35"/>
    <n v="0.08"/>
    <x v="0"/>
    <x v="1455"/>
    <x v="469"/>
    <n v="42"/>
    <s v="Female"/>
    <s v="North Larryport"/>
    <x v="45"/>
    <s v="USA"/>
    <x v="3"/>
    <s v="Mcdonald Inc"/>
    <x v="2"/>
    <s v="Christopherland"/>
    <s v="Outlet"/>
    <s v="Beard Grooming Kit"/>
    <x v="2"/>
    <s v="Grooming"/>
    <s v="Erickson-Green"/>
    <n v="337.42"/>
    <n v="256"/>
  </r>
  <r>
    <s v="SALE1456"/>
    <x v="584"/>
    <s v="CUST1179"/>
    <s v="PROD67"/>
    <s v="STORE18"/>
    <n v="2"/>
    <n v="947.56"/>
    <n v="0.02"/>
    <x v="2"/>
    <x v="1456"/>
    <x v="447"/>
    <n v="43"/>
    <s v="Female"/>
    <s v="Murphyfurt"/>
    <x v="39"/>
    <s v="USA"/>
    <x v="2"/>
    <s v="Guerrero-Schmitt"/>
    <x v="3"/>
    <s v="East Stevechester"/>
    <s v="Flagship"/>
    <s v="Smart LED Light Strip"/>
    <x v="1"/>
    <s v="Accessories"/>
    <s v="Flores-Davis"/>
    <n v="349.17"/>
    <n v="476"/>
  </r>
  <r>
    <s v="SALE1457"/>
    <x v="186"/>
    <s v="CUST1238"/>
    <s v="PROD43"/>
    <s v="STORE18"/>
    <n v="4"/>
    <n v="975.47"/>
    <n v="0.04"/>
    <x v="0"/>
    <x v="1457"/>
    <x v="470"/>
    <n v="40"/>
    <s v="Male"/>
    <s v="Port Krista"/>
    <x v="35"/>
    <s v="USA"/>
    <x v="1"/>
    <s v="Guerrero-Schmitt"/>
    <x v="3"/>
    <s v="East Stevechester"/>
    <s v="Flagship"/>
    <s v="USB External Hard Drive"/>
    <x v="1"/>
    <s v="Computer"/>
    <s v="Robinson Inc"/>
    <n v="253.33"/>
    <n v="266"/>
  </r>
  <r>
    <s v="SALE1458"/>
    <x v="134"/>
    <s v="CUST1477"/>
    <s v="PROD13"/>
    <s v="STORE9"/>
    <n v="3"/>
    <n v="769.06"/>
    <n v="0.23"/>
    <x v="2"/>
    <x v="1458"/>
    <x v="290"/>
    <n v="41"/>
    <s v="Female"/>
    <s v="West Kelseyberg"/>
    <x v="32"/>
    <s v="USA"/>
    <x v="1"/>
    <s v="Moore, Padilla and Butler"/>
    <x v="2"/>
    <s v="East Johnstad"/>
    <s v="Flagship"/>
    <s v="USB-C Fast Charger"/>
    <x v="1"/>
    <s v="Accessories"/>
    <s v="Dawson-Perkins"/>
    <n v="242.23"/>
    <n v="453"/>
  </r>
  <r>
    <s v="SALE1459"/>
    <x v="308"/>
    <s v="CUST1486"/>
    <s v="PROD39"/>
    <s v="STORE2"/>
    <n v="3"/>
    <n v="824.75"/>
    <n v="0.23"/>
    <x v="0"/>
    <x v="1459"/>
    <x v="369"/>
    <n v="22"/>
    <s v="Female"/>
    <s v="Lake April"/>
    <x v="1"/>
    <s v="USA"/>
    <x v="3"/>
    <s v="Black-Horn"/>
    <x v="2"/>
    <s v="North Nancyview"/>
    <s v="Outlet"/>
    <s v="Portable Power Bank"/>
    <x v="1"/>
    <s v="Mobile"/>
    <s v="Cummings and Sons"/>
    <n v="326.06"/>
    <n v="301"/>
  </r>
  <r>
    <s v="SALE1460"/>
    <x v="270"/>
    <s v="CUST1401"/>
    <s v="PROD68"/>
    <s v="STORE4"/>
    <n v="2"/>
    <n v="821.35"/>
    <n v="0.11"/>
    <x v="1"/>
    <x v="1460"/>
    <x v="122"/>
    <n v="51"/>
    <s v="Female"/>
    <s v="Leahmouth"/>
    <x v="8"/>
    <s v="USA"/>
    <x v="1"/>
    <s v="Alexander Group"/>
    <x v="2"/>
    <s v="Port Sharon"/>
    <s v="Online"/>
    <s v="Wooden Nightstand"/>
    <x v="3"/>
    <s v="Furniture"/>
    <s v="Wolfe, Ross and Hester"/>
    <n v="243.7"/>
    <n v="130"/>
  </r>
  <r>
    <s v="SALE1461"/>
    <x v="122"/>
    <s v="CUST1405"/>
    <s v="PROD13"/>
    <s v="STORE10"/>
    <n v="1"/>
    <n v="120.57"/>
    <n v="0.06"/>
    <x v="1"/>
    <x v="1461"/>
    <x v="130"/>
    <n v="18"/>
    <s v="Female"/>
    <s v="Garciaview"/>
    <x v="38"/>
    <s v="USA"/>
    <x v="0"/>
    <s v="Hill, Wagner and Ballard"/>
    <x v="3"/>
    <s v="East Davidville"/>
    <s v="Online"/>
    <s v="USB-C Fast Charger"/>
    <x v="1"/>
    <s v="Accessories"/>
    <s v="Dawson-Perkins"/>
    <n v="242.23"/>
    <n v="453"/>
  </r>
  <r>
    <s v="SALE1462"/>
    <x v="269"/>
    <s v="CUST1335"/>
    <s v="PROD89"/>
    <s v="STORE1"/>
    <n v="1"/>
    <n v="122.27"/>
    <n v="0.26"/>
    <x v="1"/>
    <x v="1462"/>
    <x v="41"/>
    <n v="37"/>
    <s v="Male"/>
    <s v="West Brendamouth"/>
    <x v="29"/>
    <s v="USA"/>
    <x v="1"/>
    <s v="Martinez, Adkins and Johnson"/>
    <x v="0"/>
    <s v="Danielmouth"/>
    <s v="Flagship"/>
    <s v="Face Foundation Kit"/>
    <x v="2"/>
    <s v="Makeup"/>
    <s v="Taylor-Elliott"/>
    <n v="183.04"/>
    <n v="457"/>
  </r>
  <r>
    <s v="SALE1463"/>
    <x v="271"/>
    <s v="CUST1170"/>
    <s v="PROD26"/>
    <s v="STORE2"/>
    <n v="2"/>
    <n v="182.89"/>
    <n v="0.11"/>
    <x v="0"/>
    <x v="1463"/>
    <x v="165"/>
    <n v="18"/>
    <s v="Male"/>
    <s v="New Joseph"/>
    <x v="6"/>
    <s v="USA"/>
    <x v="0"/>
    <s v="Black-Horn"/>
    <x v="2"/>
    <s v="North Nancyview"/>
    <s v="Outlet"/>
    <s v="Wireless Bluetooth Speaker"/>
    <x v="1"/>
    <s v="Audio"/>
    <s v="Reed-Schmidt"/>
    <n v="322.41000000000003"/>
    <n v="213"/>
  </r>
  <r>
    <s v="SALE1464"/>
    <x v="254"/>
    <s v="CUST1371"/>
    <s v="PROD46"/>
    <s v="STORE4"/>
    <n v="1"/>
    <n v="695.26"/>
    <n v="0.23"/>
    <x v="1"/>
    <x v="1464"/>
    <x v="170"/>
    <n v="21"/>
    <s v="Female"/>
    <s v="Port Crystal"/>
    <x v="21"/>
    <s v="USA"/>
    <x v="1"/>
    <s v="Alexander Group"/>
    <x v="2"/>
    <s v="Port Sharon"/>
    <s v="Online"/>
    <s v="Men's Winter Jacket"/>
    <x v="4"/>
    <s v="Outerwear"/>
    <s v="Kelly, Smith and Perez"/>
    <n v="167.34"/>
    <n v="296"/>
  </r>
  <r>
    <s v="SALE1465"/>
    <x v="371"/>
    <s v="CUST1027"/>
    <s v="PROD29"/>
    <s v="STORE6"/>
    <n v="2"/>
    <n v="408.8"/>
    <n v="0.17"/>
    <x v="2"/>
    <x v="1465"/>
    <x v="249"/>
    <n v="31"/>
    <s v="Male"/>
    <s v="Mollyshire"/>
    <x v="39"/>
    <s v="USA"/>
    <x v="3"/>
    <s v="Benson-Elliott"/>
    <x v="3"/>
    <s v="Port Josephberg"/>
    <s v="Online"/>
    <s v="Fabric Sofa Throw Blanket"/>
    <x v="3"/>
    <s v="Decor"/>
    <s v="Hoffman Group"/>
    <n v="218.48"/>
    <n v="276"/>
  </r>
  <r>
    <s v="SALE1466"/>
    <x v="197"/>
    <s v="CUST1226"/>
    <s v="PROD49"/>
    <s v="STORE8"/>
    <n v="3"/>
    <n v="512.15"/>
    <n v="0.12"/>
    <x v="0"/>
    <x v="1466"/>
    <x v="471"/>
    <n v="54"/>
    <s v="Male"/>
    <s v="Morrisbury"/>
    <x v="41"/>
    <s v="USA"/>
    <x v="0"/>
    <s v="Bean, Jones and Park"/>
    <x v="1"/>
    <s v="Thompsonborough"/>
    <s v="Online"/>
    <s v="Men's Roll-On Perfume"/>
    <x v="2"/>
    <s v="Fragrance"/>
    <s v="Sullivan and Sons"/>
    <n v="43.29"/>
    <n v="267"/>
  </r>
  <r>
    <s v="SALE1467"/>
    <x v="352"/>
    <s v="CUST1409"/>
    <s v="PROD9"/>
    <s v="STORE8"/>
    <n v="3"/>
    <n v="136.4"/>
    <n v="0.15"/>
    <x v="1"/>
    <x v="1467"/>
    <x v="0"/>
    <n v="55"/>
    <s v="Male"/>
    <s v="Kathleenport"/>
    <x v="0"/>
    <s v="USA"/>
    <x v="0"/>
    <s v="Bean, Jones and Park"/>
    <x v="1"/>
    <s v="Thompsonborough"/>
    <s v="Online"/>
    <s v="Adjustable Dumbbell Set"/>
    <x v="0"/>
    <s v="Fitness"/>
    <s v="Hill PLC"/>
    <n v="495.72"/>
    <n v="323"/>
  </r>
  <r>
    <s v="SALE1468"/>
    <x v="539"/>
    <s v="CUST1175"/>
    <s v="PROD6"/>
    <s v="STORE3"/>
    <n v="2"/>
    <n v="42.51"/>
    <n v="0.04"/>
    <x v="2"/>
    <x v="1468"/>
    <x v="142"/>
    <n v="56"/>
    <s v="Male"/>
    <s v="East Jessicaborough"/>
    <x v="22"/>
    <s v="USA"/>
    <x v="1"/>
    <s v="Johnson-Wright"/>
    <x v="0"/>
    <s v="Hoodberg"/>
    <s v="Outlet"/>
    <s v="Herbal Face Moisturizer"/>
    <x v="2"/>
    <s v="Skincare"/>
    <s v="Davidson PLC"/>
    <n v="312.8"/>
    <n v="350"/>
  </r>
  <r>
    <s v="SALE1469"/>
    <x v="132"/>
    <s v="CUST1359"/>
    <s v="PROD75"/>
    <s v="STORE7"/>
    <n v="3"/>
    <n v="582.1"/>
    <n v="0.12"/>
    <x v="1"/>
    <x v="1469"/>
    <x v="446"/>
    <n v="32"/>
    <s v="Male"/>
    <s v="East Michaelton"/>
    <x v="32"/>
    <s v="USA"/>
    <x v="2"/>
    <s v="Martinez-Mullins"/>
    <x v="2"/>
    <s v="Williamsfurt"/>
    <s v="Online"/>
    <s v="Women's Ankle Boots"/>
    <x v="4"/>
    <s v="Footwear"/>
    <s v="Poole PLC"/>
    <n v="158.13999999999999"/>
    <n v="82"/>
  </r>
  <r>
    <s v="SALE1470"/>
    <x v="187"/>
    <s v="CUST1219"/>
    <s v="PROD82"/>
    <s v="STORE17"/>
    <n v="4"/>
    <n v="461.52"/>
    <n v="0"/>
    <x v="2"/>
    <x v="1470"/>
    <x v="208"/>
    <n v="47"/>
    <s v="Female"/>
    <s v="Phillipschester   "/>
    <x v="19"/>
    <s v="USA"/>
    <x v="0"/>
    <s v="Holloway Ltd"/>
    <x v="0"/>
    <s v="Bensonhaven"/>
    <s v="Flagship"/>
    <s v="Fitness Resistance Bands"/>
    <x v="0"/>
    <s v="Fitness"/>
    <s v="Reese-Watson"/>
    <n v="152.91999999999999"/>
    <n v="281"/>
  </r>
  <r>
    <s v="SALE1471"/>
    <x v="25"/>
    <s v="CUST1496"/>
    <s v="PROD16"/>
    <s v="STORE11"/>
    <n v="1"/>
    <n v="558.41999999999996"/>
    <n v="0.03"/>
    <x v="0"/>
    <x v="1471"/>
    <x v="110"/>
    <n v="56"/>
    <s v="Male"/>
    <s v="North Seanfurt"/>
    <x v="31"/>
    <s v="USA"/>
    <x v="3"/>
    <s v="Aguirre-Keller"/>
    <x v="2"/>
    <s v="Lake Michael"/>
    <s v="Online"/>
    <s v="Beard Grooming Kit"/>
    <x v="2"/>
    <s v="Grooming"/>
    <s v="Erickson-Green"/>
    <n v="337.42"/>
    <n v="256"/>
  </r>
  <r>
    <s v="SALE1472"/>
    <x v="519"/>
    <s v="CUST1263"/>
    <s v="PROD12"/>
    <s v="STORE18"/>
    <n v="4"/>
    <n v="700.98"/>
    <n v="0.12"/>
    <x v="1"/>
    <x v="1472"/>
    <x v="220"/>
    <n v="50"/>
    <s v="Male"/>
    <s v="Sallymouth"/>
    <x v="38"/>
    <s v="USA"/>
    <x v="3"/>
    <s v="Guerrero-Schmitt"/>
    <x v="3"/>
    <s v="East Stevechester"/>
    <s v="Flagship"/>
    <s v="Hair Strengthening Shampoo"/>
    <x v="2"/>
    <s v="Haircare"/>
    <s v="Rice LLC"/>
    <n v="115.82"/>
    <n v="460"/>
  </r>
  <r>
    <s v="SALE1473"/>
    <x v="421"/>
    <s v="CUST1405"/>
    <s v="PROD85"/>
    <s v="STORE18"/>
    <n v="2"/>
    <n v="227.97"/>
    <n v="0.08"/>
    <x v="2"/>
    <x v="1473"/>
    <x v="130"/>
    <n v="18"/>
    <s v="Female"/>
    <s v="Garciaview"/>
    <x v="38"/>
    <s v="USA"/>
    <x v="0"/>
    <s v="Guerrero-Schmitt"/>
    <x v="3"/>
    <s v="East Stevechester"/>
    <s v="Flagship"/>
    <s v="Women's Beanie Hat"/>
    <x v="4"/>
    <s v="Accessories"/>
    <s v="Richardson-Carrillo"/>
    <n v="119.57"/>
    <n v="210"/>
  </r>
  <r>
    <s v="SALE1474"/>
    <x v="633"/>
    <s v="CUST1474"/>
    <s v="PROD39"/>
    <s v="STORE11"/>
    <n v="4"/>
    <n v="278.70999999999998"/>
    <n v="0.2"/>
    <x v="1"/>
    <x v="1474"/>
    <x v="401"/>
    <n v="32"/>
    <s v="Female"/>
    <s v="East Christopherhaven"/>
    <x v="34"/>
    <s v="USA"/>
    <x v="1"/>
    <s v="Aguirre-Keller"/>
    <x v="2"/>
    <s v="Lake Michael"/>
    <s v="Online"/>
    <s v="Portable Power Bank"/>
    <x v="1"/>
    <s v="Mobile"/>
    <s v="Cummings and Sons"/>
    <n v="326.06"/>
    <n v="301"/>
  </r>
  <r>
    <s v="SALE1475"/>
    <x v="411"/>
    <s v="CUST1259"/>
    <s v="PROD99"/>
    <s v="STORE8"/>
    <n v="2"/>
    <n v="916.12"/>
    <n v="0.05"/>
    <x v="1"/>
    <x v="1475"/>
    <x v="413"/>
    <n v="32"/>
    <s v="Female"/>
    <s v="South Kathrynmouth"/>
    <x v="15"/>
    <s v="USA"/>
    <x v="2"/>
    <s v="Bean, Jones and Park"/>
    <x v="1"/>
    <s v="Thompsonborough"/>
    <s v="Online"/>
    <s v="Stainless Steel Cookware Set"/>
    <x v="3"/>
    <s v="Kitchen"/>
    <s v="Campbell Ltd"/>
    <n v="201.41"/>
    <n v="146"/>
  </r>
  <r>
    <s v="SALE1476"/>
    <x v="528"/>
    <s v="CUST1133"/>
    <s v="PROD10"/>
    <s v="STORE12"/>
    <n v="4"/>
    <n v="228.98"/>
    <n v="0.22"/>
    <x v="1"/>
    <x v="1476"/>
    <x v="243"/>
    <n v="62"/>
    <s v="Female"/>
    <s v="West Stephenville"/>
    <x v="26"/>
    <s v="USA"/>
    <x v="3"/>
    <s v="Thomas, Bridges and Harris"/>
    <x v="0"/>
    <s v="Sabrinatown"/>
    <s v="Online"/>
    <s v="Ceramic Kitchen Bowl Set"/>
    <x v="3"/>
    <s v="Kitchen"/>
    <s v="Hamilton Group"/>
    <n v="298.86"/>
    <n v="308"/>
  </r>
  <r>
    <s v="SALE1477"/>
    <x v="438"/>
    <s v="CUST1234"/>
    <s v="PROD89"/>
    <s v="STORE15"/>
    <n v="4"/>
    <n v="904.82"/>
    <n v="0.09"/>
    <x v="1"/>
    <x v="1477"/>
    <x v="240"/>
    <n v="43"/>
    <s v="Female"/>
    <s v="Lake Mark"/>
    <x v="32"/>
    <s v="USA"/>
    <x v="0"/>
    <s v="Shelton PLC"/>
    <x v="0"/>
    <s v="East Jenniferstad"/>
    <s v="Flagship"/>
    <s v="Face Foundation Kit"/>
    <x v="2"/>
    <s v="Makeup"/>
    <s v="Taylor-Elliott"/>
    <n v="183.04"/>
    <n v="457"/>
  </r>
  <r>
    <s v="SALE1478"/>
    <x v="330"/>
    <s v="CUST1081"/>
    <s v="PROD23"/>
    <s v="STORE11"/>
    <n v="1"/>
    <n v="588.61"/>
    <n v="0.1"/>
    <x v="1"/>
    <x v="1478"/>
    <x v="149"/>
    <n v="34"/>
    <s v="Female"/>
    <s v="South David"/>
    <x v="28"/>
    <s v="USA"/>
    <x v="1"/>
    <s v="Aguirre-Keller"/>
    <x v="2"/>
    <s v="Lake Michael"/>
    <s v="Online"/>
    <s v="Men's Formal Shirt"/>
    <x v="4"/>
    <s v="Tops"/>
    <s v="Moon, Mora and Santos"/>
    <n v="283"/>
    <n v="360"/>
  </r>
  <r>
    <s v="SALE1479"/>
    <x v="269"/>
    <s v="CUST1113"/>
    <s v="PROD33"/>
    <s v="STORE3"/>
    <n v="4"/>
    <n v="695.97"/>
    <n v="0.02"/>
    <x v="0"/>
    <x v="1479"/>
    <x v="120"/>
    <n v="51"/>
    <s v="Male"/>
    <s v="New William"/>
    <x v="23"/>
    <s v="USA"/>
    <x v="0"/>
    <s v="Johnson-Wright"/>
    <x v="0"/>
    <s v="Hoodberg"/>
    <s v="Outlet"/>
    <s v="Modern Wall Clock"/>
    <x v="3"/>
    <s v="Decor"/>
    <s v="Weiss-Watson"/>
    <n v="179.77"/>
    <n v="305"/>
  </r>
  <r>
    <s v="SALE1480"/>
    <x v="273"/>
    <s v="CUST1301"/>
    <s v="PROD97"/>
    <s v="STORE11"/>
    <n v="2"/>
    <n v="181.42"/>
    <n v="0.08"/>
    <x v="1"/>
    <x v="1480"/>
    <x v="441"/>
    <n v="50"/>
    <s v="Male"/>
    <s v="West Bruceburgh"/>
    <x v="45"/>
    <s v="USA"/>
    <x v="0"/>
    <s v="Aguirre-Keller"/>
    <x v="2"/>
    <s v="Lake Michael"/>
    <s v="Online"/>
    <s v="Cricket Bat"/>
    <x v="0"/>
    <s v="Team Sports"/>
    <s v="Khan LLC"/>
    <n v="245.98"/>
    <n v="471"/>
  </r>
  <r>
    <s v="SALE1481"/>
    <x v="634"/>
    <s v="CUST1023"/>
    <s v="PROD97"/>
    <s v="STORE13"/>
    <n v="1"/>
    <n v="439.55"/>
    <n v="0.28999999999999998"/>
    <x v="2"/>
    <x v="1481"/>
    <x v="192"/>
    <n v="52"/>
    <s v="Female"/>
    <s v="Molinabury"/>
    <x v="47"/>
    <s v="USA"/>
    <x v="2"/>
    <s v="Gardner, Humphrey and Contreras"/>
    <x v="3"/>
    <s v="Johnsonville"/>
    <s v="Flagship"/>
    <s v="Cricket Bat"/>
    <x v="0"/>
    <s v="Team Sports"/>
    <s v="Khan LLC"/>
    <n v="245.98"/>
    <n v="471"/>
  </r>
  <r>
    <s v="SALE1482"/>
    <x v="295"/>
    <s v="CUST1114"/>
    <s v="PROD55"/>
    <s v="STORE18"/>
    <n v="3"/>
    <n v="471.27"/>
    <n v="0.27"/>
    <x v="2"/>
    <x v="1482"/>
    <x v="282"/>
    <n v="30"/>
    <s v="Male"/>
    <s v="East Donna"/>
    <x v="8"/>
    <s v="USA"/>
    <x v="3"/>
    <s v="Guerrero-Schmitt"/>
    <x v="3"/>
    <s v="East Stevechester"/>
    <s v="Flagship"/>
    <s v="Ceramic Plant Pot"/>
    <x v="3"/>
    <s v="Decor"/>
    <s v="Hatfield, Baird and Torres"/>
    <n v="81.75"/>
    <n v="0"/>
  </r>
  <r>
    <s v="SALE1483"/>
    <x v="259"/>
    <s v="CUST1044"/>
    <s v="PROD59"/>
    <s v="STORE12"/>
    <n v="1"/>
    <n v="758.89"/>
    <n v="0.1"/>
    <x v="0"/>
    <x v="1483"/>
    <x v="196"/>
    <n v="34"/>
    <s v="Male"/>
    <s v="Christianstad"/>
    <x v="22"/>
    <s v="USA"/>
    <x v="3"/>
    <s v="Thomas, Bridges and Harris"/>
    <x v="0"/>
    <s v="Sabrinatown"/>
    <s v="Online"/>
    <s v="Men's Hair Styling Gel"/>
    <x v="2"/>
    <s v="Haircare"/>
    <s v="Cline-Mccarthy"/>
    <n v="17.309999999999999"/>
    <n v="399"/>
  </r>
  <r>
    <s v="SALE1484"/>
    <x v="342"/>
    <s v="CUST1485"/>
    <s v="PROD95"/>
    <s v="STORE15"/>
    <n v="4"/>
    <n v="918.1"/>
    <n v="0.19"/>
    <x v="2"/>
    <x v="1484"/>
    <x v="143"/>
    <n v="46"/>
    <s v="Female"/>
    <s v="East Dillonview"/>
    <x v="45"/>
    <s v="USA"/>
    <x v="3"/>
    <s v="Shelton PLC"/>
    <x v="0"/>
    <s v="East Jenniferstad"/>
    <s v="Flagship"/>
    <s v="Sports Stopwatch Basic"/>
    <x v="0"/>
    <s v="Accessories"/>
    <s v="Wilson Group"/>
    <n v="60.65"/>
    <n v="75"/>
  </r>
  <r>
    <s v="SALE1485"/>
    <x v="368"/>
    <s v="CUST1259"/>
    <s v="PROD94"/>
    <s v="STORE11"/>
    <n v="1"/>
    <n v="861.5"/>
    <n v="0.05"/>
    <x v="2"/>
    <x v="1485"/>
    <x v="413"/>
    <n v="32"/>
    <s v="Female"/>
    <s v="South Kathrynmouth"/>
    <x v="15"/>
    <s v="USA"/>
    <x v="2"/>
    <s v="Aguirre-Keller"/>
    <x v="2"/>
    <s v="Lake Michael"/>
    <s v="Online"/>
    <s v="Vitamin E Body Lotion"/>
    <x v="2"/>
    <s v="Skincare"/>
    <s v="Hoffman-Williams"/>
    <n v="358.47"/>
    <n v="213"/>
  </r>
  <r>
    <s v="SALE1486"/>
    <x v="629"/>
    <s v="CUST1462"/>
    <s v="PROD22"/>
    <s v="STORE14"/>
    <n v="1"/>
    <n v="588.29999999999995"/>
    <n v="0.26"/>
    <x v="2"/>
    <x v="1486"/>
    <x v="151"/>
    <n v="34"/>
    <s v="Female"/>
    <s v="Burkefurt"/>
    <x v="35"/>
    <s v="USA"/>
    <x v="2"/>
    <s v="Mcdonald Inc"/>
    <x v="2"/>
    <s v="Christopherland"/>
    <s v="Outlet"/>
    <s v="Carbon Fiber Tennis Racket"/>
    <x v="0"/>
    <s v="Equipment"/>
    <s v="Flores, Pineda and Rodriguez"/>
    <n v="484.62"/>
    <n v="432"/>
  </r>
  <r>
    <s v="SALE1487"/>
    <x v="606"/>
    <s v="CUST1462"/>
    <s v="PROD55"/>
    <s v="STORE7"/>
    <n v="1"/>
    <n v="917.26"/>
    <n v="0.05"/>
    <x v="1"/>
    <x v="1487"/>
    <x v="151"/>
    <n v="34"/>
    <s v="Female"/>
    <s v="Burkefurt"/>
    <x v="35"/>
    <s v="USA"/>
    <x v="2"/>
    <s v="Martinez-Mullins"/>
    <x v="2"/>
    <s v="Williamsfurt"/>
    <s v="Online"/>
    <s v="Ceramic Plant Pot"/>
    <x v="3"/>
    <s v="Decor"/>
    <s v="Hatfield, Baird and Torres"/>
    <n v="81.75"/>
    <n v="0"/>
  </r>
  <r>
    <s v="SALE1488"/>
    <x v="635"/>
    <s v="CUST1233"/>
    <s v="PROD6"/>
    <s v="STORE18"/>
    <n v="4"/>
    <n v="96.78"/>
    <n v="0.11"/>
    <x v="1"/>
    <x v="1488"/>
    <x v="318"/>
    <n v="59"/>
    <s v="Male"/>
    <s v="Clarkport"/>
    <x v="35"/>
    <s v="USA"/>
    <x v="2"/>
    <s v="Guerrero-Schmitt"/>
    <x v="3"/>
    <s v="East Stevechester"/>
    <s v="Flagship"/>
    <s v="Herbal Face Moisturizer"/>
    <x v="2"/>
    <s v="Skincare"/>
    <s v="Davidson PLC"/>
    <n v="312.8"/>
    <n v="350"/>
  </r>
  <r>
    <s v="SALE1489"/>
    <x v="434"/>
    <s v="CUST1478"/>
    <s v="PROD28"/>
    <s v="STORE4"/>
    <n v="3"/>
    <n v="199.41"/>
    <n v="0.16"/>
    <x v="2"/>
    <x v="1489"/>
    <x v="150"/>
    <n v="59"/>
    <s v="Male"/>
    <s v="West Sarah"/>
    <x v="34"/>
    <s v="USA"/>
    <x v="0"/>
    <s v="Alexander Group"/>
    <x v="2"/>
    <s v="Port Sharon"/>
    <s v="Online"/>
    <s v="Sports Stopwatch Timer"/>
    <x v="0"/>
    <s v="Accessories"/>
    <s v="Burns-Hansen"/>
    <n v="38.76"/>
    <n v="137"/>
  </r>
  <r>
    <s v="SALE1490"/>
    <x v="603"/>
    <s v="CUST1019"/>
    <s v="PROD54"/>
    <s v="STORE9"/>
    <n v="1"/>
    <n v="687.91"/>
    <n v="0.25"/>
    <x v="0"/>
    <x v="1490"/>
    <x v="67"/>
    <n v="46"/>
    <s v="Female"/>
    <s v="Gonzalezfort"/>
    <x v="19"/>
    <s v="USA"/>
    <x v="1"/>
    <s v="Moore, Padilla and Butler"/>
    <x v="2"/>
    <s v="East Johnstad"/>
    <s v="Flagship"/>
    <s v="Sports Stopwatch Pro"/>
    <x v="0"/>
    <s v="Accessories"/>
    <s v="Thompson-French"/>
    <n v="434.84"/>
    <n v="185"/>
  </r>
  <r>
    <s v="SALE1491"/>
    <x v="68"/>
    <s v="CUST1039"/>
    <s v="PROD71"/>
    <s v="STORE2"/>
    <n v="3"/>
    <n v="769.62"/>
    <n v="0.09"/>
    <x v="1"/>
    <x v="1491"/>
    <x v="274"/>
    <n v="55"/>
    <s v="Female"/>
    <s v="Darleneton"/>
    <x v="20"/>
    <s v="USA"/>
    <x v="0"/>
    <s v="Black-Horn"/>
    <x v="2"/>
    <s v="North Nancyview"/>
    <s v="Outlet"/>
    <s v="Hair Repair Oil Treatment"/>
    <x v="2"/>
    <s v="Haircare"/>
    <s v="Hopkins Ltd"/>
    <n v="214.32"/>
    <n v="383"/>
  </r>
  <r>
    <s v="SALE1492"/>
    <x v="636"/>
    <s v="CUST1220"/>
    <s v="PROD4"/>
    <s v="STORE3"/>
    <n v="1"/>
    <n v="492.05"/>
    <n v="0.27"/>
    <x v="0"/>
    <x v="1492"/>
    <x v="232"/>
    <n v="50"/>
    <s v="Female"/>
    <s v="    lake lisa"/>
    <x v="43"/>
    <s v="USA"/>
    <x v="3"/>
    <s v="Johnson-Wright"/>
    <x v="0"/>
    <s v="Hoodberg"/>
    <s v="Outlet"/>
    <s v="Women's Yoga Pants"/>
    <x v="4"/>
    <s v="Bottoms"/>
    <s v="Gonzales-Davis"/>
    <n v="306.45999999999998"/>
    <n v="487"/>
  </r>
  <r>
    <s v="SALE1493"/>
    <x v="442"/>
    <s v="CUST1104"/>
    <s v="PROD17"/>
    <s v="STORE12"/>
    <n v="2"/>
    <n v="428.55"/>
    <n v="0"/>
    <x v="1"/>
    <x v="1493"/>
    <x v="252"/>
    <n v="64"/>
    <s v="Male"/>
    <s v="South Jenniferville"/>
    <x v="36"/>
    <s v="USA"/>
    <x v="2"/>
    <s v="Thomas, Bridges and Harris"/>
    <x v="0"/>
    <s v="Sabrinatown"/>
    <s v="Online"/>
    <s v="Soccer Training Cone Set"/>
    <x v="0"/>
    <s v="Accessories"/>
    <s v="Ford, Murphy and Wilson"/>
    <n v="144.53"/>
    <n v="367"/>
  </r>
  <r>
    <s v="SALE1494"/>
    <x v="378"/>
    <s v="CUST1229"/>
    <s v="PROD10"/>
    <s v="STORE15"/>
    <n v="4"/>
    <n v="316.18"/>
    <n v="0.12"/>
    <x v="0"/>
    <x v="1494"/>
    <x v="294"/>
    <n v="32"/>
    <s v="Female"/>
    <s v="Port Lisashire"/>
    <x v="33"/>
    <s v="USA"/>
    <x v="3"/>
    <s v="Shelton PLC"/>
    <x v="0"/>
    <s v="East Jenniferstad"/>
    <s v="Flagship"/>
    <s v="Ceramic Kitchen Bowl Set"/>
    <x v="3"/>
    <s v="Kitchen"/>
    <s v="Hamilton Group"/>
    <n v="298.86"/>
    <n v="308"/>
  </r>
  <r>
    <s v="SALE1495"/>
    <x v="224"/>
    <s v="CUST1007"/>
    <s v="PROD13"/>
    <s v="STORE3"/>
    <n v="3"/>
    <n v="162.16999999999999"/>
    <n v="0.15"/>
    <x v="1"/>
    <x v="1495"/>
    <x v="68"/>
    <n v="29"/>
    <s v="Female"/>
    <s v="West Pamelafurt"/>
    <x v="35"/>
    <s v="USA"/>
    <x v="3"/>
    <s v="Johnson-Wright"/>
    <x v="0"/>
    <s v="Hoodberg"/>
    <s v="Outlet"/>
    <s v="USB-C Fast Charger"/>
    <x v="1"/>
    <s v="Accessories"/>
    <s v="Dawson-Perkins"/>
    <n v="242.23"/>
    <n v="453"/>
  </r>
  <r>
    <s v="SALE1496"/>
    <x v="562"/>
    <s v="CUST1331"/>
    <s v="PROD4"/>
    <s v="STORE3"/>
    <n v="3"/>
    <n v="698.14"/>
    <n v="0.04"/>
    <x v="1"/>
    <x v="1496"/>
    <x v="472"/>
    <n v="38"/>
    <s v="Female"/>
    <s v="North Kathytown"/>
    <x v="10"/>
    <s v="USA"/>
    <x v="3"/>
    <s v="Johnson-Wright"/>
    <x v="0"/>
    <s v="Hoodberg"/>
    <s v="Outlet"/>
    <s v="Women's Yoga Pants"/>
    <x v="4"/>
    <s v="Bottoms"/>
    <s v="Gonzales-Davis"/>
    <n v="306.45999999999998"/>
    <n v="487"/>
  </r>
  <r>
    <s v="SALE1497"/>
    <x v="605"/>
    <s v="CUST1310"/>
    <s v="PROD74"/>
    <s v="STORE18"/>
    <n v="1"/>
    <n v="478.08"/>
    <n v="7.0000000000000007E-2"/>
    <x v="2"/>
    <x v="1497"/>
    <x v="439"/>
    <n v="20"/>
    <s v="Male"/>
    <s v="Joelside"/>
    <x v="1"/>
    <s v="USA"/>
    <x v="2"/>
    <s v="Guerrero-Schmitt"/>
    <x v="3"/>
    <s v="East Stevechester"/>
    <s v="Flagship"/>
    <s v="Bluetooth Car Audio System"/>
    <x v="1"/>
    <s v="Audio"/>
    <s v="Bruce-Bowen"/>
    <n v="403.71"/>
    <n v="159"/>
  </r>
  <r>
    <s v="SALE1498"/>
    <x v="384"/>
    <s v="CUST1208"/>
    <s v="PROD59"/>
    <s v="STORE7"/>
    <n v="2"/>
    <n v="958.64"/>
    <n v="0.2"/>
    <x v="1"/>
    <x v="1498"/>
    <x v="123"/>
    <n v="54"/>
    <s v="Male"/>
    <s v="Kathrynview"/>
    <x v="38"/>
    <s v="USA"/>
    <x v="1"/>
    <s v="Martinez-Mullins"/>
    <x v="2"/>
    <s v="Williamsfurt"/>
    <s v="Online"/>
    <s v="Men's Hair Styling Gel"/>
    <x v="2"/>
    <s v="Haircare"/>
    <s v="Cline-Mccarthy"/>
    <n v="17.309999999999999"/>
    <n v="399"/>
  </r>
  <r>
    <s v="SALE1499"/>
    <x v="424"/>
    <s v="CUST1464"/>
    <s v="PROD41"/>
    <s v="STORE12"/>
    <n v="2"/>
    <n v="581.19000000000005"/>
    <n v="7.0000000000000007E-2"/>
    <x v="2"/>
    <x v="1499"/>
    <x v="9"/>
    <n v="45"/>
    <s v="Female"/>
    <s v="Grayland"/>
    <x v="7"/>
    <s v="USA"/>
    <x v="1"/>
    <s v="Thomas, Bridges and Harris"/>
    <x v="0"/>
    <s v="Sabrinatown"/>
    <s v="Online"/>
    <s v="Yoga Exercise Mat"/>
    <x v="0"/>
    <s v="Fitness"/>
    <s v="Carroll, Long and Mendoza"/>
    <n v="313.26"/>
    <n v="369"/>
  </r>
  <r>
    <s v="SALE1500"/>
    <x v="172"/>
    <s v="CUST1112"/>
    <s v="PROD99"/>
    <s v="STORE11"/>
    <n v="1"/>
    <n v="736.54"/>
    <n v="0.16"/>
    <x v="1"/>
    <x v="1500"/>
    <x v="457"/>
    <n v="27"/>
    <s v="Female"/>
    <s v="Lake Michael"/>
    <x v="20"/>
    <s v="USA"/>
    <x v="2"/>
    <s v="Aguirre-Keller"/>
    <x v="2"/>
    <s v="Lake Michael"/>
    <s v="Online"/>
    <s v="Stainless Steel Cookware Set"/>
    <x v="3"/>
    <s v="Kitchen"/>
    <s v="Campbell Ltd"/>
    <n v="201.41"/>
    <n v="146"/>
  </r>
  <r>
    <s v="SALE1501"/>
    <x v="426"/>
    <s v="CUST1401"/>
    <s v="PROD65"/>
    <s v="STORE15"/>
    <n v="1"/>
    <n v="524"/>
    <n v="0.28000000000000003"/>
    <x v="0"/>
    <x v="1501"/>
    <x v="122"/>
    <n v="51"/>
    <s v="Female"/>
    <s v="Leahmouth"/>
    <x v="8"/>
    <s v="USA"/>
    <x v="1"/>
    <s v="Shelton PLC"/>
    <x v="0"/>
    <s v="East Jenniferstad"/>
    <s v="Flagship"/>
    <s v="Adjustable Dumbbells 20kg"/>
    <x v="0"/>
    <s v="Fitness"/>
    <s v="Montgomery, Benton and Miller"/>
    <n v="240.63"/>
    <n v="423"/>
  </r>
  <r>
    <s v="SALE1502"/>
    <x v="488"/>
    <s v="CUST1046"/>
    <s v="PROD28"/>
    <s v="STORE3"/>
    <n v="4"/>
    <n v="566.09"/>
    <n v="0.28000000000000003"/>
    <x v="2"/>
    <x v="1502"/>
    <x v="328"/>
    <n v="55"/>
    <s v="Female"/>
    <s v="Perezbury"/>
    <x v="31"/>
    <s v="USA"/>
    <x v="1"/>
    <s v="Johnson-Wright"/>
    <x v="0"/>
    <s v="Hoodberg"/>
    <s v="Outlet"/>
    <s v="Sports Stopwatch Timer"/>
    <x v="0"/>
    <s v="Accessories"/>
    <s v="Burns-Hansen"/>
    <n v="38.76"/>
    <n v="137"/>
  </r>
  <r>
    <s v="SALE1503"/>
    <x v="359"/>
    <s v="CUST1259"/>
    <s v="PROD21"/>
    <s v="STORE10"/>
    <n v="1"/>
    <n v="251.99"/>
    <n v="0.09"/>
    <x v="0"/>
    <x v="1503"/>
    <x v="413"/>
    <n v="32"/>
    <s v="Female"/>
    <s v="South Kathrynmouth"/>
    <x v="15"/>
    <s v="USA"/>
    <x v="2"/>
    <s v="Hill, Wagner and Ballard"/>
    <x v="3"/>
    <s v="East Davidville"/>
    <s v="Online"/>
    <s v="Multi-Purpose Storage Box"/>
    <x v="3"/>
    <s v="Storage"/>
    <s v="Gardner-Montes"/>
    <n v="123.46"/>
    <n v="76"/>
  </r>
  <r>
    <s v="SALE1504"/>
    <x v="191"/>
    <s v="CUST1221"/>
    <s v="PROD17"/>
    <s v="STORE19"/>
    <n v="1"/>
    <n v="259.2"/>
    <n v="0.27"/>
    <x v="2"/>
    <x v="1504"/>
    <x v="69"/>
    <n v="38"/>
    <s v="Male"/>
    <s v="Maybury"/>
    <x v="36"/>
    <s v="USA"/>
    <x v="1"/>
    <s v="Mann-Austin"/>
    <x v="3"/>
    <s v="Vasquezborough"/>
    <s v="Online"/>
    <s v="Soccer Training Cone Set"/>
    <x v="0"/>
    <s v="Accessories"/>
    <s v="Ford, Murphy and Wilson"/>
    <n v="144.53"/>
    <n v="367"/>
  </r>
  <r>
    <s v="SALE1505"/>
    <x v="163"/>
    <s v="CUST1446"/>
    <s v="PROD59"/>
    <s v="STORE15"/>
    <n v="1"/>
    <n v="935.66"/>
    <n v="0.26"/>
    <x v="1"/>
    <x v="1505"/>
    <x v="382"/>
    <n v="35"/>
    <s v="Male"/>
    <s v="West Jorge"/>
    <x v="15"/>
    <s v="USA"/>
    <x v="2"/>
    <s v="Shelton PLC"/>
    <x v="0"/>
    <s v="East Jenniferstad"/>
    <s v="Flagship"/>
    <s v="Men's Hair Styling Gel"/>
    <x v="2"/>
    <s v="Haircare"/>
    <s v="Cline-Mccarthy"/>
    <n v="17.309999999999999"/>
    <n v="399"/>
  </r>
  <r>
    <s v="SALE1506"/>
    <x v="342"/>
    <s v="CUST1469"/>
    <s v="PROD35"/>
    <s v="STORE8"/>
    <n v="4"/>
    <n v="480.75"/>
    <n v="0.02"/>
    <x v="0"/>
    <x v="1506"/>
    <x v="261"/>
    <n v="19"/>
    <s v="Male"/>
    <s v="East Audrey"/>
    <x v="39"/>
    <s v="USA"/>
    <x v="0"/>
    <s v="Bean, Jones and Park"/>
    <x v="1"/>
    <s v="Thompsonborough"/>
    <s v="Online"/>
    <s v="Bedroom Table Lamp"/>
    <x v="3"/>
    <s v="Lighting"/>
    <s v="Jones LLC"/>
    <n v="382.22"/>
    <n v="329"/>
  </r>
  <r>
    <s v="SALE1507"/>
    <x v="551"/>
    <s v="CUST1369"/>
    <s v="PROD81"/>
    <s v="STORE15"/>
    <n v="2"/>
    <n v="457.83"/>
    <n v="0.01"/>
    <x v="2"/>
    <x v="1507"/>
    <x v="88"/>
    <n v="20"/>
    <s v="Female"/>
    <s v="West Bruce"/>
    <x v="1"/>
    <s v="USA"/>
    <x v="1"/>
    <s v="Shelton PLC"/>
    <x v="0"/>
    <s v="East Jenniferstad"/>
    <s v="Flagship"/>
    <s v="Badminton Racket Set"/>
    <x v="0"/>
    <s v="Equipment"/>
    <s v="Robinson-Brown"/>
    <n v="285.54000000000002"/>
    <n v="358"/>
  </r>
  <r>
    <s v="SALE1508"/>
    <x v="591"/>
    <s v="CUST1164"/>
    <s v="PROD48"/>
    <s v="STORE14"/>
    <n v="1"/>
    <n v="994.63"/>
    <n v="0.28000000000000003"/>
    <x v="0"/>
    <x v="1508"/>
    <x v="111"/>
    <n v="39"/>
    <s v="Female"/>
    <s v="Dominiquefort"/>
    <x v="36"/>
    <s v="USA"/>
    <x v="2"/>
    <s v="Mcdonald Inc"/>
    <x v="2"/>
    <s v="Christopherland"/>
    <s v="Outlet"/>
    <s v="Car Dashboard Phone Holder"/>
    <x v="1"/>
    <s v="Accessories"/>
    <s v="Byrd, Stewart and Valdez"/>
    <n v="177.98"/>
    <n v="103"/>
  </r>
  <r>
    <s v="SALE1509"/>
    <x v="407"/>
    <s v="CUST1245"/>
    <s v="PROD90"/>
    <s v="STORE0"/>
    <n v="3"/>
    <n v="65.569999999999993"/>
    <n v="0.3"/>
    <x v="2"/>
    <x v="1509"/>
    <x v="425"/>
    <n v="57"/>
    <s v="Female"/>
    <s v="Rodriguezton"/>
    <x v="20"/>
    <s v="USA"/>
    <x v="1"/>
    <s v="Rivera-Warner"/>
    <x v="3"/>
    <s v="Washingtonfurt"/>
    <s v="Flagship"/>
    <s v="Gaming Mouse Pad XL"/>
    <x v="1"/>
    <s v="Accessories"/>
    <s v="Sharp, Taylor and Rodriguez"/>
    <n v="340.14"/>
    <n v="361"/>
  </r>
  <r>
    <s v="SALE1510"/>
    <x v="468"/>
    <s v="CUST1160"/>
    <s v="PROD58"/>
    <s v="STORE17"/>
    <n v="3"/>
    <n v="622.98"/>
    <n v="0.28000000000000003"/>
    <x v="1"/>
    <x v="1510"/>
    <x v="316"/>
    <n v="41"/>
    <s v="Female"/>
    <s v="New Juliemouth"/>
    <x v="29"/>
    <s v="USA"/>
    <x v="1"/>
    <s v="Holloway Ltd"/>
    <x v="0"/>
    <s v="Bensonhaven"/>
    <s v="Flagship"/>
    <s v="Womens Cotton Scarf"/>
    <x v="4"/>
    <s v="Accessories"/>
    <s v="Shepherd-Gould"/>
    <n v="113.83"/>
    <n v="485"/>
  </r>
  <r>
    <s v="SALE1511"/>
    <x v="501"/>
    <s v="CUST1250"/>
    <s v="PROD55"/>
    <s v="STORE13"/>
    <n v="1"/>
    <n v="170.68"/>
    <n v="0.13"/>
    <x v="1"/>
    <x v="1511"/>
    <x v="473"/>
    <n v="48"/>
    <s v="Male"/>
    <s v="New Daniel"/>
    <x v="37"/>
    <s v="USA"/>
    <x v="1"/>
    <s v="Gardner, Humphrey and Contreras"/>
    <x v="3"/>
    <s v="Johnsonville"/>
    <s v="Flagship"/>
    <s v="Ceramic Plant Pot"/>
    <x v="3"/>
    <s v="Decor"/>
    <s v="Hatfield, Baird and Torres"/>
    <n v="81.75"/>
    <n v="0"/>
  </r>
  <r>
    <s v="SALE1512"/>
    <x v="321"/>
    <s v="CUST1096"/>
    <s v="PROD7"/>
    <s v="STORE8"/>
    <n v="4"/>
    <n v="797.83"/>
    <n v="0.08"/>
    <x v="0"/>
    <x v="1512"/>
    <x v="180"/>
    <n v="30"/>
    <s v="Female"/>
    <s v="Timothyburgh"/>
    <x v="38"/>
    <s v="USA"/>
    <x v="1"/>
    <s v="Bean, Jones and Park"/>
    <x v="1"/>
    <s v="Thompsonborough"/>
    <s v="Online"/>
    <s v="LED Table Lamp"/>
    <x v="3"/>
    <s v="Lighting"/>
    <s v="Harrell LLC"/>
    <n v="218.86"/>
    <n v="170"/>
  </r>
  <r>
    <s v="SALE1513"/>
    <x v="637"/>
    <s v="CUST1098"/>
    <s v="PROD2"/>
    <s v="STORE16"/>
    <n v="1"/>
    <n v="372.75"/>
    <n v="0.12"/>
    <x v="0"/>
    <x v="1513"/>
    <x v="286"/>
    <n v="24"/>
    <s v="Male"/>
    <s v="Lake Kaylahaven"/>
    <x v="41"/>
    <s v="USA"/>
    <x v="0"/>
    <s v="Frederick-Wright"/>
    <x v="1"/>
    <s v="New Jimmymouth"/>
    <s v="Flagship"/>
    <s v="Women's Casual Hoodie"/>
    <x v="4"/>
    <s v="Outerwear"/>
    <s v="Sims Inc"/>
    <n v="167.34"/>
    <n v="352"/>
  </r>
  <r>
    <s v="SALE1514"/>
    <x v="471"/>
    <s v="CUST1396"/>
    <s v="PROD61"/>
    <s v="STORE4"/>
    <n v="1"/>
    <n v="994.18"/>
    <n v="0.05"/>
    <x v="1"/>
    <x v="1514"/>
    <x v="21"/>
    <n v="25"/>
    <s v="Female"/>
    <s v="Parkerview"/>
    <x v="14"/>
    <s v="USA"/>
    <x v="2"/>
    <s v="Alexander Group"/>
    <x v="2"/>
    <s v="Port Sharon"/>
    <s v="Online"/>
    <s v="Tennis Ball 3-Pack"/>
    <x v="0"/>
    <s v="Equipment"/>
    <s v="Lopez LLC"/>
    <n v="103.45"/>
    <n v="465"/>
  </r>
  <r>
    <s v="SALE1515"/>
    <x v="255"/>
    <s v="CUST1422"/>
    <s v="PROD20"/>
    <s v="STORE13"/>
    <n v="1"/>
    <n v="136.12"/>
    <n v="7.0000000000000007E-2"/>
    <x v="0"/>
    <x v="1515"/>
    <x v="291"/>
    <n v="42"/>
    <s v="Female"/>
    <s v="Aliciahaven"/>
    <x v="32"/>
    <s v="USA"/>
    <x v="1"/>
    <s v="Gardner, Humphrey and Contreras"/>
    <x v="3"/>
    <s v="Johnsonville"/>
    <s v="Flagship"/>
    <s v="Outdoor Sports Water Bottle"/>
    <x v="0"/>
    <s v="Accessories"/>
    <s v="Soto-Ellis"/>
    <n v="131.51"/>
    <n v="0"/>
  </r>
  <r>
    <s v="SALE1516"/>
    <x v="589"/>
    <s v="CUST1030"/>
    <s v="PROD52"/>
    <s v="STORE18"/>
    <n v="3"/>
    <n v="634.45000000000005"/>
    <n v="0.17"/>
    <x v="1"/>
    <x v="1516"/>
    <x v="452"/>
    <n v="64"/>
    <s v="Female"/>
    <s v="Amybury"/>
    <x v="2"/>
    <s v="USA"/>
    <x v="3"/>
    <s v="Guerrero-Schmitt"/>
    <x v="3"/>
    <s v="East Stevechester"/>
    <s v="Flagship"/>
    <s v="Rugby Ball"/>
    <x v="0"/>
    <s v="Team Sports"/>
    <s v="Harris Inc"/>
    <n v="212.26"/>
    <n v="82"/>
  </r>
  <r>
    <s v="SALE1517"/>
    <x v="140"/>
    <s v="CUST1329"/>
    <s v="PROD64"/>
    <s v="STORE0"/>
    <n v="4"/>
    <n v="179.62"/>
    <n v="0.05"/>
    <x v="0"/>
    <x v="1517"/>
    <x v="112"/>
    <n v="62"/>
    <s v="Female"/>
    <s v="Tiffanyshire"/>
    <x v="46"/>
    <s v="USA"/>
    <x v="3"/>
    <s v="Rivera-Warner"/>
    <x v="3"/>
    <s v="Washingtonfurt"/>
    <s v="Flagship"/>
    <s v="Matte Lipstick Set"/>
    <x v="2"/>
    <s v="Makeup"/>
    <s v="Zhang Inc"/>
    <n v="299.11"/>
    <n v="118"/>
  </r>
  <r>
    <s v="SALE1518"/>
    <x v="638"/>
    <s v="CUST1294"/>
    <s v="PROD20"/>
    <s v="STORE18"/>
    <n v="4"/>
    <n v="558.83000000000004"/>
    <n v="0.16"/>
    <x v="1"/>
    <x v="1518"/>
    <x v="124"/>
    <n v="29"/>
    <s v="Male"/>
    <s v="Port Richard"/>
    <x v="10"/>
    <s v="USA"/>
    <x v="1"/>
    <s v="Guerrero-Schmitt"/>
    <x v="3"/>
    <s v="East Stevechester"/>
    <s v="Flagship"/>
    <s v="Outdoor Sports Water Bottle"/>
    <x v="0"/>
    <s v="Accessories"/>
    <s v="Soto-Ellis"/>
    <n v="131.51"/>
    <n v="0"/>
  </r>
  <r>
    <s v="SALE1519"/>
    <x v="629"/>
    <s v="CUST1171"/>
    <s v="PROD94"/>
    <s v="STORE6"/>
    <n v="2"/>
    <n v="859.74"/>
    <n v="0.25"/>
    <x v="2"/>
    <x v="1519"/>
    <x v="119"/>
    <n v="44"/>
    <s v="Female"/>
    <s v="Morrisburgh"/>
    <x v="30"/>
    <s v="USA"/>
    <x v="1"/>
    <s v="Benson-Elliott"/>
    <x v="3"/>
    <s v="Port Josephberg"/>
    <s v="Online"/>
    <s v="Vitamin E Body Lotion"/>
    <x v="2"/>
    <s v="Skincare"/>
    <s v="Hoffman-Williams"/>
    <n v="358.47"/>
    <n v="213"/>
  </r>
  <r>
    <s v="SALE1520"/>
    <x v="494"/>
    <s v="CUST1106"/>
    <s v="PROD65"/>
    <s v="STORE16"/>
    <n v="3"/>
    <n v="578.47"/>
    <n v="0.06"/>
    <x v="2"/>
    <x v="1520"/>
    <x v="474"/>
    <n v="53"/>
    <s v="Female"/>
    <s v="East Linda"/>
    <x v="5"/>
    <s v="USA"/>
    <x v="3"/>
    <s v="Frederick-Wright"/>
    <x v="1"/>
    <s v="New Jimmymouth"/>
    <s v="Flagship"/>
    <s v="Adjustable Dumbbells 20kg"/>
    <x v="0"/>
    <s v="Fitness"/>
    <s v="Montgomery, Benton and Miller"/>
    <n v="240.63"/>
    <n v="423"/>
  </r>
  <r>
    <s v="SALE1521"/>
    <x v="431"/>
    <s v="CUST1055"/>
    <s v="PROD21"/>
    <s v="STORE12"/>
    <n v="1"/>
    <n v="440.48"/>
    <n v="0.11"/>
    <x v="2"/>
    <x v="1521"/>
    <x v="364"/>
    <n v="56"/>
    <s v="Female"/>
    <s v="Edwardsfort"/>
    <x v="46"/>
    <s v="USA"/>
    <x v="3"/>
    <s v="Thomas, Bridges and Harris"/>
    <x v="0"/>
    <s v="Sabrinatown"/>
    <s v="Online"/>
    <s v="Multi-Purpose Storage Box"/>
    <x v="3"/>
    <s v="Storage"/>
    <s v="Gardner-Montes"/>
    <n v="123.46"/>
    <n v="76"/>
  </r>
  <r>
    <s v="SALE1522"/>
    <x v="37"/>
    <s v="CUST1016"/>
    <s v="PROD16"/>
    <s v="STORE19"/>
    <n v="2"/>
    <n v="303.67"/>
    <n v="0.05"/>
    <x v="1"/>
    <x v="1522"/>
    <x v="6"/>
    <n v="24"/>
    <s v="Female"/>
    <s v="South Christopher"/>
    <x v="2"/>
    <s v="USA"/>
    <x v="3"/>
    <s v="Mann-Austin"/>
    <x v="3"/>
    <s v="Vasquezborough"/>
    <s v="Online"/>
    <s v="Beard Grooming Kit"/>
    <x v="2"/>
    <s v="Grooming"/>
    <s v="Erickson-Green"/>
    <n v="337.42"/>
    <n v="256"/>
  </r>
  <r>
    <s v="SALE1523"/>
    <x v="371"/>
    <s v="CUST1336"/>
    <s v="PROD74"/>
    <s v="STORE14"/>
    <n v="2"/>
    <n v="611.21"/>
    <n v="0.22"/>
    <x v="2"/>
    <x v="1523"/>
    <x v="359"/>
    <n v="58"/>
    <s v="Female"/>
    <s v="North Michaelborough"/>
    <x v="47"/>
    <s v="USA"/>
    <x v="2"/>
    <s v="Mcdonald Inc"/>
    <x v="2"/>
    <s v="Christopherland"/>
    <s v="Outlet"/>
    <s v="Bluetooth Car Audio System"/>
    <x v="1"/>
    <s v="Audio"/>
    <s v="Bruce-Bowen"/>
    <n v="403.71"/>
    <n v="159"/>
  </r>
  <r>
    <s v="SALE1524"/>
    <x v="565"/>
    <s v="CUST1202"/>
    <s v="PROD39"/>
    <s v="STORE15"/>
    <n v="2"/>
    <n v="768.08"/>
    <n v="0.26"/>
    <x v="1"/>
    <x v="1524"/>
    <x v="347"/>
    <n v="37"/>
    <s v="Female"/>
    <s v="Clarkeside"/>
    <x v="32"/>
    <s v="USA"/>
    <x v="1"/>
    <s v="Shelton PLC"/>
    <x v="0"/>
    <s v="East Jenniferstad"/>
    <s v="Flagship"/>
    <s v="Portable Power Bank"/>
    <x v="1"/>
    <s v="Mobile"/>
    <s v="Cummings and Sons"/>
    <n v="326.06"/>
    <n v="301"/>
  </r>
  <r>
    <s v="SALE1525"/>
    <x v="627"/>
    <s v="CUST1296"/>
    <s v="PROD23"/>
    <s v="STORE18"/>
    <n v="1"/>
    <n v="616.82000000000005"/>
    <n v="0.24"/>
    <x v="0"/>
    <x v="1525"/>
    <x v="270"/>
    <n v="28"/>
    <s v="Female"/>
    <s v="South David"/>
    <x v="35"/>
    <s v="USA"/>
    <x v="3"/>
    <s v="Guerrero-Schmitt"/>
    <x v="3"/>
    <s v="East Stevechester"/>
    <s v="Flagship"/>
    <s v="Men's Formal Shirt"/>
    <x v="4"/>
    <s v="Tops"/>
    <s v="Moon, Mora and Santos"/>
    <n v="283"/>
    <n v="360"/>
  </r>
  <r>
    <s v="SALE1526"/>
    <x v="265"/>
    <s v="CUST1183"/>
    <s v="PROD40"/>
    <s v="STORE18"/>
    <n v="1"/>
    <n v="470.34"/>
    <n v="0.18"/>
    <x v="2"/>
    <x v="1526"/>
    <x v="78"/>
    <n v="18"/>
    <s v="Male"/>
    <s v="Port James"/>
    <x v="14"/>
    <s v="USA"/>
    <x v="1"/>
    <s v="Guerrero-Schmitt"/>
    <x v="3"/>
    <s v="East Stevechester"/>
    <s v="Flagship"/>
    <s v="Noise-Canceling Headphones"/>
    <x v="1"/>
    <s v="Audio"/>
    <s v="Taylor-Hart"/>
    <n v="38.520000000000003"/>
    <n v="378"/>
  </r>
  <r>
    <s v="SALE1527"/>
    <x v="5"/>
    <s v="CUST1219"/>
    <s v="PROD53"/>
    <s v="STORE8"/>
    <n v="2"/>
    <n v="616.36"/>
    <n v="0.12"/>
    <x v="1"/>
    <x v="1527"/>
    <x v="208"/>
    <n v="47"/>
    <s v="Female"/>
    <s v="Phillipschester   "/>
    <x v="19"/>
    <s v="USA"/>
    <x v="0"/>
    <s v="Bean, Jones and Park"/>
    <x v="1"/>
    <s v="Thompsonborough"/>
    <s v="Online"/>
    <s v="Men's Track Pants"/>
    <x v="4"/>
    <s v="Bottoms"/>
    <s v="Hamilton, Woods and Walker"/>
    <n v="386.56"/>
    <n v="125"/>
  </r>
  <r>
    <s v="SALE1528"/>
    <x v="244"/>
    <s v="CUST1082"/>
    <s v="PROD3"/>
    <s v="STORE9"/>
    <n v="3"/>
    <n v="657.24"/>
    <n v="0.18"/>
    <x v="1"/>
    <x v="1528"/>
    <x v="195"/>
    <n v="53"/>
    <s v="Male"/>
    <s v="Leburgh"/>
    <x v="26"/>
    <s v="USA"/>
    <x v="3"/>
    <s v="Moore, Padilla and Butler"/>
    <x v="2"/>
    <s v="East Johnstad"/>
    <s v="Flagship"/>
    <s v="Men's Running Jacket"/>
    <x v="4"/>
    <s v="Outerwear"/>
    <s v="Pineda Ltd"/>
    <n v="364.67"/>
    <n v="452"/>
  </r>
  <r>
    <s v="SALE1529"/>
    <x v="534"/>
    <s v="CUST1034"/>
    <s v="PROD41"/>
    <s v="STORE19"/>
    <n v="2"/>
    <n v="392.45"/>
    <n v="0.04"/>
    <x v="1"/>
    <x v="1529"/>
    <x v="246"/>
    <n v="27"/>
    <s v="Female"/>
    <s v="West Richard"/>
    <x v="33"/>
    <s v="USA"/>
    <x v="1"/>
    <s v="Mann-Austin"/>
    <x v="3"/>
    <s v="Vasquezborough"/>
    <s v="Online"/>
    <s v="Yoga Exercise Mat"/>
    <x v="0"/>
    <s v="Fitness"/>
    <s v="Carroll, Long and Mendoza"/>
    <n v="313.26"/>
    <n v="369"/>
  </r>
  <r>
    <s v="SALE1530"/>
    <x v="360"/>
    <s v="CUST1245"/>
    <s v="PROD40"/>
    <s v="STORE14"/>
    <n v="3"/>
    <n v="62.03"/>
    <n v="0.01"/>
    <x v="2"/>
    <x v="1530"/>
    <x v="425"/>
    <n v="57"/>
    <s v="Female"/>
    <s v="Rodriguezton"/>
    <x v="20"/>
    <s v="USA"/>
    <x v="1"/>
    <s v="Mcdonald Inc"/>
    <x v="2"/>
    <s v="Christopherland"/>
    <s v="Outlet"/>
    <s v="Noise-Canceling Headphones"/>
    <x v="1"/>
    <s v="Audio"/>
    <s v="Taylor-Hart"/>
    <n v="38.520000000000003"/>
    <n v="378"/>
  </r>
  <r>
    <s v="SALE1531"/>
    <x v="141"/>
    <s v="CUST1092"/>
    <s v="PROD96"/>
    <s v="STORE3"/>
    <n v="4"/>
    <n v="933.73"/>
    <n v="0.25"/>
    <x v="1"/>
    <x v="1531"/>
    <x v="323"/>
    <n v="44"/>
    <s v="Female"/>
    <s v="Lake Brandy"/>
    <x v="3"/>
    <s v="USA"/>
    <x v="1"/>
    <s v="Johnson-Wright"/>
    <x v="0"/>
    <s v="Hoodberg"/>
    <s v="Outlet"/>
    <s v="Women's Formal Blazer"/>
    <x v="4"/>
    <s v="Outerwear"/>
    <s v="Phillips and Sons"/>
    <n v="358.47"/>
    <n v="143"/>
  </r>
  <r>
    <s v="SALE1532"/>
    <x v="639"/>
    <s v="CUST1155"/>
    <s v="PROD85"/>
    <s v="STORE16"/>
    <n v="3"/>
    <n v="615.30999999999995"/>
    <n v="0.14000000000000001"/>
    <x v="1"/>
    <x v="1532"/>
    <x v="438"/>
    <n v="60"/>
    <s v="Female"/>
    <s v="Estradaside"/>
    <x v="9"/>
    <s v="USA"/>
    <x v="0"/>
    <s v="Frederick-Wright"/>
    <x v="1"/>
    <s v="New Jimmymouth"/>
    <s v="Flagship"/>
    <s v="Women's Beanie Hat"/>
    <x v="4"/>
    <s v="Accessories"/>
    <s v="Richardson-Carrillo"/>
    <n v="119.57"/>
    <n v="210"/>
  </r>
  <r>
    <s v="SALE1533"/>
    <x v="500"/>
    <s v="CUST1373"/>
    <s v="PROD59"/>
    <s v="STORE18"/>
    <n v="4"/>
    <n v="790.38"/>
    <n v="0.22"/>
    <x v="2"/>
    <x v="1533"/>
    <x v="140"/>
    <n v="37"/>
    <s v="Female"/>
    <s v="Simpsonfort"/>
    <x v="17"/>
    <s v="USA"/>
    <x v="0"/>
    <s v="Guerrero-Schmitt"/>
    <x v="3"/>
    <s v="East Stevechester"/>
    <s v="Flagship"/>
    <s v="Men's Hair Styling Gel"/>
    <x v="2"/>
    <s v="Haircare"/>
    <s v="Cline-Mccarthy"/>
    <n v="17.309999999999999"/>
    <n v="399"/>
  </r>
  <r>
    <s v="SALE1534"/>
    <x v="70"/>
    <s v="CUST1269"/>
    <s v="PROD59"/>
    <s v="STORE17"/>
    <n v="2"/>
    <n v="102.85"/>
    <n v="0.08"/>
    <x v="1"/>
    <x v="1534"/>
    <x v="59"/>
    <n v="45"/>
    <s v="Female"/>
    <s v="Emilytown"/>
    <x v="24"/>
    <s v="USA"/>
    <x v="2"/>
    <s v="Holloway Ltd"/>
    <x v="0"/>
    <s v="Bensonhaven"/>
    <s v="Flagship"/>
    <s v="Men's Hair Styling Gel"/>
    <x v="2"/>
    <s v="Haircare"/>
    <s v="Cline-Mccarthy"/>
    <n v="17.309999999999999"/>
    <n v="399"/>
  </r>
  <r>
    <s v="SALE1535"/>
    <x v="8"/>
    <s v="CUST1039"/>
    <s v="PROD11"/>
    <s v="STORE16"/>
    <n v="3"/>
    <n v="866.78"/>
    <n v="0.27"/>
    <x v="1"/>
    <x v="1535"/>
    <x v="274"/>
    <n v="55"/>
    <s v="Female"/>
    <s v="Darleneton"/>
    <x v="20"/>
    <s v="USA"/>
    <x v="0"/>
    <s v="Frederick-Wright"/>
    <x v="1"/>
    <s v="New Jimmymouth"/>
    <s v="Flagship"/>
    <s v="HD Smart TV Stick"/>
    <x v="1"/>
    <s v="Accessories"/>
    <s v="Gibson, Hobbs and Weaver"/>
    <n v="449.4"/>
    <n v="0"/>
  </r>
  <r>
    <s v="SALE1536"/>
    <x v="38"/>
    <s v="CUST1208"/>
    <s v="PROD78"/>
    <s v="STORE16"/>
    <n v="3"/>
    <n v="392.84"/>
    <n v="0.27"/>
    <x v="1"/>
    <x v="1536"/>
    <x v="123"/>
    <n v="54"/>
    <s v="Male"/>
    <s v="Kathrynview"/>
    <x v="38"/>
    <s v="USA"/>
    <x v="1"/>
    <s v="Frederick-Wright"/>
    <x v="1"/>
    <s v="New Jimmymouth"/>
    <s v="Flagship"/>
    <s v="Essential Oil Diffuser"/>
    <x v="3"/>
    <s v="Decor"/>
    <s v="Hernandez Inc"/>
    <n v="325.26"/>
    <n v="400"/>
  </r>
  <r>
    <s v="SALE1537"/>
    <x v="298"/>
    <s v="CUST1323"/>
    <s v="PROD9"/>
    <s v="STORE5"/>
    <n v="2"/>
    <n v="753.1"/>
    <n v="0.19"/>
    <x v="1"/>
    <x v="1537"/>
    <x v="161"/>
    <n v="64"/>
    <s v="Female"/>
    <s v="Whiteport"/>
    <x v="29"/>
    <s v="USA"/>
    <x v="1"/>
    <s v="Gray Ltd"/>
    <x v="0"/>
    <s v="New Michaelchester"/>
    <s v="Outlet"/>
    <s v="Adjustable Dumbbell Set"/>
    <x v="0"/>
    <s v="Fitness"/>
    <s v="Hill PLC"/>
    <n v="495.72"/>
    <n v="323"/>
  </r>
  <r>
    <s v="SALE1538"/>
    <x v="61"/>
    <s v="CUST1007"/>
    <s v="PROD54"/>
    <s v="STORE17"/>
    <n v="2"/>
    <n v="700.91"/>
    <n v="0.1"/>
    <x v="1"/>
    <x v="1538"/>
    <x v="68"/>
    <n v="29"/>
    <s v="Female"/>
    <s v="West Pamelafurt"/>
    <x v="35"/>
    <s v="USA"/>
    <x v="3"/>
    <s v="Holloway Ltd"/>
    <x v="0"/>
    <s v="Bensonhaven"/>
    <s v="Flagship"/>
    <s v="Sports Stopwatch Pro"/>
    <x v="0"/>
    <s v="Accessories"/>
    <s v="Thompson-French"/>
    <n v="434.84"/>
    <n v="185"/>
  </r>
  <r>
    <s v="SALE1539"/>
    <x v="169"/>
    <s v="CUST1072"/>
    <s v="PROD15"/>
    <s v="STORE12"/>
    <n v="4"/>
    <n v="935.98"/>
    <n v="0.11"/>
    <x v="1"/>
    <x v="1539"/>
    <x v="39"/>
    <n v="39"/>
    <s v="Female"/>
    <s v="Olsonhaven"/>
    <x v="9"/>
    <s v="USA"/>
    <x v="0"/>
    <s v="Thomas, Bridges and Harris"/>
    <x v="0"/>
    <s v="Sabrinatown"/>
    <s v="Online"/>
    <s v="4K Home Projector"/>
    <x v="1"/>
    <s v="Appliances"/>
    <s v="Thomas LLC"/>
    <n v="465.34"/>
    <n v="301"/>
  </r>
  <r>
    <s v="SALE1540"/>
    <x v="68"/>
    <s v="CUST1485"/>
    <s v="PROD76"/>
    <s v="STORE16"/>
    <n v="1"/>
    <n v="539.9"/>
    <n v="7.0000000000000007E-2"/>
    <x v="0"/>
    <x v="1540"/>
    <x v="143"/>
    <n v="46"/>
    <s v="Female"/>
    <s v="East Dillonview"/>
    <x v="45"/>
    <s v="USA"/>
    <x v="3"/>
    <s v="Frederick-Wright"/>
    <x v="1"/>
    <s v="New Jimmymouth"/>
    <s v="Flagship"/>
    <s v="Wireless Mouse"/>
    <x v="1"/>
    <s v="Computer"/>
    <s v="Larson Ltd"/>
    <n v="392.89"/>
    <n v="320"/>
  </r>
  <r>
    <s v="SALE1541"/>
    <x v="133"/>
    <s v="CUST1171"/>
    <s v="PROD40"/>
    <s v="STORE6"/>
    <n v="1"/>
    <n v="312.81"/>
    <n v="0.14000000000000001"/>
    <x v="1"/>
    <x v="1541"/>
    <x v="119"/>
    <n v="44"/>
    <s v="Female"/>
    <s v="Morrisburgh"/>
    <x v="30"/>
    <s v="USA"/>
    <x v="1"/>
    <s v="Benson-Elliott"/>
    <x v="3"/>
    <s v="Port Josephberg"/>
    <s v="Online"/>
    <s v="Noise-Canceling Headphones"/>
    <x v="1"/>
    <s v="Audio"/>
    <s v="Taylor-Hart"/>
    <n v="38.520000000000003"/>
    <n v="378"/>
  </r>
  <r>
    <s v="SALE1542"/>
    <x v="187"/>
    <s v="CUST1249"/>
    <s v="PROD48"/>
    <s v="STORE7"/>
    <n v="3"/>
    <n v="855.96"/>
    <n v="0.28999999999999998"/>
    <x v="2"/>
    <x v="1542"/>
    <x v="432"/>
    <n v="41"/>
    <s v="Female"/>
    <s v="Garciamouth"/>
    <x v="14"/>
    <s v="USA"/>
    <x v="0"/>
    <s v="Martinez-Mullins"/>
    <x v="2"/>
    <s v="Williamsfurt"/>
    <s v="Online"/>
    <s v="Car Dashboard Phone Holder"/>
    <x v="1"/>
    <s v="Accessories"/>
    <s v="Byrd, Stewart and Valdez"/>
    <n v="177.98"/>
    <n v="103"/>
  </r>
  <r>
    <s v="SALE1543"/>
    <x v="387"/>
    <s v="CUST1355"/>
    <s v="PROD1"/>
    <s v="STORE11"/>
    <n v="3"/>
    <n v="305"/>
    <n v="0.01"/>
    <x v="2"/>
    <x v="1543"/>
    <x v="392"/>
    <n v="20"/>
    <s v="Male"/>
    <s v="North Johnfurt"/>
    <x v="7"/>
    <s v="USA"/>
    <x v="0"/>
    <s v="Aguirre-Keller"/>
    <x v="2"/>
    <s v="Lake Michael"/>
    <s v="Online"/>
    <s v="Men's Graphic T-Shirt"/>
    <x v="4"/>
    <s v="Tops"/>
    <s v="Terry-Moore"/>
    <n v="342.56"/>
    <n v="181"/>
  </r>
  <r>
    <s v="SALE1544"/>
    <x v="191"/>
    <s v="CUST1468"/>
    <s v="PROD99"/>
    <s v="STORE12"/>
    <n v="3"/>
    <n v="831.15"/>
    <n v="0.19"/>
    <x v="0"/>
    <x v="1544"/>
    <x v="227"/>
    <n v="45"/>
    <s v="Male"/>
    <s v="Bergermouth"/>
    <x v="1"/>
    <s v="USA"/>
    <x v="3"/>
    <s v="Thomas, Bridges and Harris"/>
    <x v="0"/>
    <s v="Sabrinatown"/>
    <s v="Online"/>
    <s v="Stainless Steel Cookware Set"/>
    <x v="3"/>
    <s v="Kitchen"/>
    <s v="Campbell Ltd"/>
    <n v="201.41"/>
    <n v="146"/>
  </r>
  <r>
    <s v="SALE1545"/>
    <x v="545"/>
    <s v="CUST1207"/>
    <s v="PROD96"/>
    <s v="STORE3"/>
    <n v="2"/>
    <n v="644.97"/>
    <n v="0.24"/>
    <x v="2"/>
    <x v="1545"/>
    <x v="475"/>
    <n v="28"/>
    <s v="Female"/>
    <s v="South Emily"/>
    <x v="19"/>
    <s v="USA"/>
    <x v="3"/>
    <s v="Johnson-Wright"/>
    <x v="0"/>
    <s v="Hoodberg"/>
    <s v="Outlet"/>
    <s v="Women's Formal Blazer"/>
    <x v="4"/>
    <s v="Outerwear"/>
    <s v="Phillips and Sons"/>
    <n v="358.47"/>
    <n v="143"/>
  </r>
  <r>
    <s v="SALE1546"/>
    <x v="640"/>
    <s v="CUST1095"/>
    <s v="PROD88"/>
    <s v="STORE1"/>
    <n v="1"/>
    <n v="149.56"/>
    <n v="0.09"/>
    <x v="0"/>
    <x v="1546"/>
    <x v="50"/>
    <n v="62"/>
    <s v="Female"/>
    <s v="West Bobbyshire"/>
    <x v="14"/>
    <s v="USA"/>
    <x v="1"/>
    <s v="Martinez, Adkins and Johnson"/>
    <x v="0"/>
    <s v="Danielmouth"/>
    <s v="Flagship"/>
    <s v="Sports Wrist Sweatbands"/>
    <x v="0"/>
    <s v="Accessories"/>
    <s v="Olsen-Daniels"/>
    <n v="131.24"/>
    <n v="232"/>
  </r>
  <r>
    <s v="SALE1547"/>
    <x v="244"/>
    <s v="CUST1217"/>
    <s v="PROD43"/>
    <s v="STORE19"/>
    <n v="1"/>
    <n v="661.77"/>
    <n v="0.03"/>
    <x v="1"/>
    <x v="1547"/>
    <x v="476"/>
    <n v="42"/>
    <s v="Male"/>
    <s v="North Christinemouth"/>
    <x v="6"/>
    <s v="USA"/>
    <x v="2"/>
    <s v="Mann-Austin"/>
    <x v="3"/>
    <s v="Vasquezborough"/>
    <s v="Online"/>
    <s v="USB External Hard Drive"/>
    <x v="1"/>
    <s v="Computer"/>
    <s v="Robinson Inc"/>
    <n v="253.33"/>
    <n v="266"/>
  </r>
  <r>
    <s v="SALE1548"/>
    <x v="641"/>
    <s v="CUST1108"/>
    <s v="PROD94"/>
    <s v="STORE7"/>
    <n v="3"/>
    <n v="99.67"/>
    <n v="0.17"/>
    <x v="0"/>
    <x v="1548"/>
    <x v="139"/>
    <n v="38"/>
    <s v="Male"/>
    <s v="Webstermouth"/>
    <x v="21"/>
    <s v="USA"/>
    <x v="3"/>
    <s v="Martinez-Mullins"/>
    <x v="2"/>
    <s v="Williamsfurt"/>
    <s v="Online"/>
    <s v="Vitamin E Body Lotion"/>
    <x v="2"/>
    <s v="Skincare"/>
    <s v="Hoffman-Williams"/>
    <n v="358.47"/>
    <n v="213"/>
  </r>
  <r>
    <s v="SALE1549"/>
    <x v="329"/>
    <s v="CUST1221"/>
    <s v="PROD62"/>
    <s v="STORE1"/>
    <n v="3"/>
    <n v="103.66"/>
    <n v="0.26"/>
    <x v="2"/>
    <x v="1549"/>
    <x v="69"/>
    <n v="38"/>
    <s v="Male"/>
    <s v="Maybury"/>
    <x v="36"/>
    <s v="USA"/>
    <x v="1"/>
    <s v="Martinez, Adkins and Johnson"/>
    <x v="0"/>
    <s v="Danielmouth"/>
    <s v="Flagship"/>
    <s v="Laptop Cooling Pad"/>
    <x v="1"/>
    <s v="Computer"/>
    <s v="Murray, Gould and Ware"/>
    <n v="86.42"/>
    <n v="222"/>
  </r>
  <r>
    <s v="SALE1550"/>
    <x v="619"/>
    <s v="CUST1436"/>
    <s v="PROD40"/>
    <s v="STORE2"/>
    <n v="4"/>
    <n v="54.4"/>
    <n v="0.22"/>
    <x v="0"/>
    <x v="1550"/>
    <x v="437"/>
    <n v="61"/>
    <s v="Male"/>
    <s v="South Michellebury"/>
    <x v="34"/>
    <s v="USA"/>
    <x v="0"/>
    <s v="Black-Horn"/>
    <x v="2"/>
    <s v="North Nancyview"/>
    <s v="Outlet"/>
    <s v="Noise-Canceling Headphones"/>
    <x v="1"/>
    <s v="Audio"/>
    <s v="Taylor-Hart"/>
    <n v="38.520000000000003"/>
    <n v="378"/>
  </r>
  <r>
    <s v="SALE1551"/>
    <x v="259"/>
    <s v="CUST1490"/>
    <s v="PROD84"/>
    <s v="STORE14"/>
    <n v="1"/>
    <n v="46.66"/>
    <n v="0.2"/>
    <x v="0"/>
    <x v="1551"/>
    <x v="215"/>
    <n v="23"/>
    <s v="Male"/>
    <s v="North Nataliemouth"/>
    <x v="33"/>
    <s v="USA"/>
    <x v="1"/>
    <s v="Mcdonald Inc"/>
    <x v="2"/>
    <s v="Christopherland"/>
    <s v="Outlet"/>
    <s v="Wooden Bookshelf"/>
    <x v="3"/>
    <s v="Furniture"/>
    <s v="Collins-Stephenson"/>
    <n v="388.46"/>
    <n v="208"/>
  </r>
  <r>
    <s v="SALE1552"/>
    <x v="21"/>
    <s v="CUST1007"/>
    <s v="PROD73"/>
    <s v="STORE11"/>
    <n v="4"/>
    <n v="871.2"/>
    <n v="0.28999999999999998"/>
    <x v="0"/>
    <x v="1552"/>
    <x v="68"/>
    <n v="29"/>
    <s v="Female"/>
    <s v="West Pamelafurt"/>
    <x v="35"/>
    <s v="USA"/>
    <x v="3"/>
    <s v="Aguirre-Keller"/>
    <x v="2"/>
    <s v="Lake Michael"/>
    <s v="Online"/>
    <s v="Shin Guards – Adult"/>
    <x v="0"/>
    <s v="Team Sports"/>
    <s v="French Ltd"/>
    <n v="107.06"/>
    <n v="359"/>
  </r>
  <r>
    <s v="SALE1553"/>
    <x v="512"/>
    <s v="CUST1379"/>
    <s v="PROD18"/>
    <s v="STORE14"/>
    <n v="4"/>
    <n v="317.11"/>
    <n v="0.16"/>
    <x v="1"/>
    <x v="1553"/>
    <x v="271"/>
    <n v="34"/>
    <s v="Female"/>
    <s v="West Jeffreyburgh"/>
    <x v="9"/>
    <s v="USA"/>
    <x v="0"/>
    <s v="Mcdonald Inc"/>
    <x v="2"/>
    <s v="Christopherland"/>
    <s v="Outlet"/>
    <s v="Women's Denim Jeans"/>
    <x v="4"/>
    <s v="Bottoms"/>
    <s v="Guerra-Hendrix"/>
    <n v="303.74"/>
    <n v="343"/>
  </r>
  <r>
    <s v="SALE1554"/>
    <x v="214"/>
    <s v="CUST1258"/>
    <s v="PROD25"/>
    <s v="STORE13"/>
    <n v="2"/>
    <n v="388.34"/>
    <n v="0.09"/>
    <x v="1"/>
    <x v="1554"/>
    <x v="468"/>
    <n v="24"/>
    <s v="Female"/>
    <s v="East Richard"/>
    <x v="11"/>
    <s v="USA"/>
    <x v="1"/>
    <s v="Gardner, Humphrey and Contreras"/>
    <x v="3"/>
    <s v="Johnsonville"/>
    <s v="Flagship"/>
    <s v="Women's Scarf Set"/>
    <x v="4"/>
    <s v="Accessories"/>
    <s v="Brown and Sons"/>
    <n v="174.02"/>
    <n v="268"/>
  </r>
  <r>
    <s v="SALE1555"/>
    <x v="336"/>
    <s v="CUST1319"/>
    <s v="PROD30"/>
    <s v="STORE6"/>
    <n v="4"/>
    <n v="998.2"/>
    <n v="0.15"/>
    <x v="0"/>
    <x v="1555"/>
    <x v="132"/>
    <n v="54"/>
    <s v="Male"/>
    <s v="West Mathewside"/>
    <x v="25"/>
    <s v="USA"/>
    <x v="1"/>
    <s v="Benson-Elliott"/>
    <x v="3"/>
    <s v="Port Josephberg"/>
    <s v="Online"/>
    <s v="Stainless Steel Cutlery Set"/>
    <x v="3"/>
    <s v="Kitchen"/>
    <s v="Stevens, Fernandez and Martin"/>
    <n v="19.52"/>
    <n v="57"/>
  </r>
  <r>
    <s v="SALE1556"/>
    <x v="45"/>
    <s v="CUST1493"/>
    <s v="PROD36"/>
    <s v="STORE0"/>
    <n v="1"/>
    <n v="887.38"/>
    <n v="0.01"/>
    <x v="2"/>
    <x v="1556"/>
    <x v="4"/>
    <n v="28"/>
    <s v="Male"/>
    <s v="South William"/>
    <x v="4"/>
    <s v="USA"/>
    <x v="2"/>
    <s v="Rivera-Warner"/>
    <x v="3"/>
    <s v="Washingtonfurt"/>
    <s v="Flagship"/>
    <s v="Women's Summer Dress"/>
    <x v="4"/>
    <s v="Tops"/>
    <s v="Smith-Mills"/>
    <n v="223.43"/>
    <n v="154"/>
  </r>
  <r>
    <s v="SALE1557"/>
    <x v="414"/>
    <s v="CUST1312"/>
    <s v="PROD37"/>
    <s v="STORE12"/>
    <n v="4"/>
    <n v="332.97"/>
    <n v="0.28000000000000003"/>
    <x v="0"/>
    <x v="1557"/>
    <x v="211"/>
    <n v="47"/>
    <s v="Female"/>
    <s v="Brianchester"/>
    <x v="37"/>
    <s v="USA"/>
    <x v="2"/>
    <s v="Thomas, Bridges and Harris"/>
    <x v="0"/>
    <s v="Sabrinatown"/>
    <s v="Online"/>
    <s v="Men's Casual Sneakers"/>
    <x v="4"/>
    <s v="Footwear"/>
    <s v="Hogan-Lee"/>
    <n v="353.47"/>
    <n v="214"/>
  </r>
  <r>
    <s v="SALE1558"/>
    <x v="642"/>
    <s v="CUST1021"/>
    <s v="PROD46"/>
    <s v="STORE0"/>
    <n v="2"/>
    <n v="157.91"/>
    <n v="0.09"/>
    <x v="2"/>
    <x v="1558"/>
    <x v="458"/>
    <n v="36"/>
    <s v="Female"/>
    <s v="Smithburgh"/>
    <x v="15"/>
    <s v="USA"/>
    <x v="0"/>
    <s v="Rivera-Warner"/>
    <x v="3"/>
    <s v="Washingtonfurt"/>
    <s v="Flagship"/>
    <s v="Men's Winter Jacket"/>
    <x v="4"/>
    <s v="Outerwear"/>
    <s v="Kelly, Smith and Perez"/>
    <n v="167.34"/>
    <n v="296"/>
  </r>
  <r>
    <s v="SALE1559"/>
    <x v="401"/>
    <s v="CUST1356"/>
    <s v="PROD12"/>
    <s v="STORE18"/>
    <n v="1"/>
    <n v="548.15"/>
    <n v="0.11"/>
    <x v="0"/>
    <x v="1559"/>
    <x v="410"/>
    <n v="54"/>
    <s v="Male"/>
    <s v="North Richard"/>
    <x v="45"/>
    <s v="USA"/>
    <x v="3"/>
    <s v="Guerrero-Schmitt"/>
    <x v="3"/>
    <s v="East Stevechester"/>
    <s v="Flagship"/>
    <s v="Hair Strengthening Shampoo"/>
    <x v="2"/>
    <s v="Haircare"/>
    <s v="Rice LLC"/>
    <n v="115.82"/>
    <n v="460"/>
  </r>
  <r>
    <s v="SALE1560"/>
    <x v="224"/>
    <s v="CUST1209"/>
    <s v="PROD48"/>
    <s v="STORE15"/>
    <n v="1"/>
    <n v="135.13"/>
    <n v="0.04"/>
    <x v="0"/>
    <x v="1560"/>
    <x v="203"/>
    <n v="50"/>
    <s v="Female"/>
    <s v="Lake Josephport"/>
    <x v="17"/>
    <s v="USA"/>
    <x v="1"/>
    <s v="Shelton PLC"/>
    <x v="0"/>
    <s v="East Jenniferstad"/>
    <s v="Flagship"/>
    <s v="Car Dashboard Phone Holder"/>
    <x v="1"/>
    <s v="Accessories"/>
    <s v="Byrd, Stewart and Valdez"/>
    <n v="177.98"/>
    <n v="103"/>
  </r>
  <r>
    <s v="SALE1561"/>
    <x v="374"/>
    <s v="CUST1219"/>
    <s v="PROD56"/>
    <s v="STORE3"/>
    <n v="3"/>
    <n v="579.26"/>
    <n v="0.19"/>
    <x v="0"/>
    <x v="1561"/>
    <x v="208"/>
    <n v="47"/>
    <s v="Female"/>
    <s v="Phillipschester   "/>
    <x v="19"/>
    <s v="USA"/>
    <x v="0"/>
    <s v="Johnson-Wright"/>
    <x v="0"/>
    <s v="Hoodberg"/>
    <s v="Outlet"/>
    <s v="Premium Blanket Throw"/>
    <x v="3"/>
    <s v="Decor"/>
    <s v="Hernandez, Kennedy and Porter"/>
    <n v="461.47"/>
    <n v="190"/>
  </r>
  <r>
    <s v="SALE1562"/>
    <x v="643"/>
    <s v="CUST1389"/>
    <s v="PROD17"/>
    <s v="STORE0"/>
    <n v="1"/>
    <n v="465.63"/>
    <n v="0.25"/>
    <x v="0"/>
    <x v="1562"/>
    <x v="335"/>
    <n v="50"/>
    <s v="Male"/>
    <s v="Joseland"/>
    <x v="48"/>
    <s v="USA"/>
    <x v="1"/>
    <s v="Rivera-Warner"/>
    <x v="3"/>
    <s v="Washingtonfurt"/>
    <s v="Flagship"/>
    <s v="Soccer Training Cone Set"/>
    <x v="0"/>
    <s v="Accessories"/>
    <s v="Ford, Murphy and Wilson"/>
    <n v="144.53"/>
    <n v="367"/>
  </r>
  <r>
    <s v="SALE1563"/>
    <x v="364"/>
    <s v="CUST1047"/>
    <s v="PROD76"/>
    <s v="STORE16"/>
    <n v="2"/>
    <n v="675.61"/>
    <n v="0.08"/>
    <x v="2"/>
    <x v="1563"/>
    <x v="233"/>
    <n v="54"/>
    <s v="Female"/>
    <s v="Lake Roberthaven"/>
    <x v="8"/>
    <s v="USA"/>
    <x v="2"/>
    <s v="Frederick-Wright"/>
    <x v="1"/>
    <s v="New Jimmymouth"/>
    <s v="Flagship"/>
    <s v="Wireless Mouse"/>
    <x v="1"/>
    <s v="Computer"/>
    <s v="Larson Ltd"/>
    <n v="392.89"/>
    <n v="320"/>
  </r>
  <r>
    <s v="SALE1564"/>
    <x v="624"/>
    <s v="CUST1416"/>
    <s v="PROD33"/>
    <s v="STORE6"/>
    <n v="1"/>
    <n v="718.99"/>
    <n v="0.08"/>
    <x v="1"/>
    <x v="1564"/>
    <x v="51"/>
    <n v="46"/>
    <s v="Male"/>
    <s v="Marthaborough"/>
    <x v="18"/>
    <s v="USA"/>
    <x v="1"/>
    <s v="Benson-Elliott"/>
    <x v="3"/>
    <s v="Port Josephberg"/>
    <s v="Online"/>
    <s v="Modern Wall Clock"/>
    <x v="3"/>
    <s v="Decor"/>
    <s v="Weiss-Watson"/>
    <n v="179.77"/>
    <n v="305"/>
  </r>
  <r>
    <s v="SALE1565"/>
    <x v="186"/>
    <s v="CUST1376"/>
    <s v="PROD14"/>
    <s v="STORE10"/>
    <n v="2"/>
    <n v="675.65"/>
    <n v="0.2"/>
    <x v="2"/>
    <x v="1565"/>
    <x v="363"/>
    <n v="30"/>
    <s v="Male"/>
    <s v="Chambersberg"/>
    <x v="40"/>
    <s v="USA"/>
    <x v="3"/>
    <s v="Hill, Wagner and Ballard"/>
    <x v="3"/>
    <s v="East Davidville"/>
    <s v="Online"/>
    <s v="Decorative Wall Mirror"/>
    <x v="3"/>
    <s v="Decor"/>
    <s v="Luna, Anderson and Bowman"/>
    <n v="48.01"/>
    <n v="439"/>
  </r>
  <r>
    <s v="SALE1566"/>
    <x v="621"/>
    <s v="CUST1336"/>
    <s v="PROD95"/>
    <s v="STORE15"/>
    <n v="4"/>
    <n v="284.24"/>
    <n v="0.1"/>
    <x v="0"/>
    <x v="1566"/>
    <x v="359"/>
    <n v="58"/>
    <s v="Female"/>
    <s v="North Michaelborough"/>
    <x v="47"/>
    <s v="USA"/>
    <x v="2"/>
    <s v="Shelton PLC"/>
    <x v="0"/>
    <s v="East Jenniferstad"/>
    <s v="Flagship"/>
    <s v="Sports Stopwatch Basic"/>
    <x v="0"/>
    <s v="Accessories"/>
    <s v="Wilson Group"/>
    <n v="60.65"/>
    <n v="75"/>
  </r>
  <r>
    <s v="SALE1567"/>
    <x v="621"/>
    <s v="CUST1213"/>
    <s v="PROD1"/>
    <s v="STORE3"/>
    <n v="1"/>
    <n v="94.26"/>
    <n v="0.18"/>
    <x v="1"/>
    <x v="1567"/>
    <x v="26"/>
    <n v="42"/>
    <s v="Female"/>
    <s v="West Markport"/>
    <x v="16"/>
    <s v="USA"/>
    <x v="1"/>
    <s v="Johnson-Wright"/>
    <x v="0"/>
    <s v="Hoodberg"/>
    <s v="Outlet"/>
    <s v="Men's Graphic T-Shirt"/>
    <x v="4"/>
    <s v="Tops"/>
    <s v="Terry-Moore"/>
    <n v="342.56"/>
    <n v="181"/>
  </r>
  <r>
    <s v="SALE1568"/>
    <x v="306"/>
    <s v="CUST1416"/>
    <s v="PROD6"/>
    <s v="STORE10"/>
    <n v="4"/>
    <n v="458.58"/>
    <n v="0.28999999999999998"/>
    <x v="2"/>
    <x v="1568"/>
    <x v="51"/>
    <n v="46"/>
    <s v="Male"/>
    <s v="Marthaborough"/>
    <x v="18"/>
    <s v="USA"/>
    <x v="1"/>
    <s v="Hill, Wagner and Ballard"/>
    <x v="3"/>
    <s v="East Davidville"/>
    <s v="Online"/>
    <s v="Herbal Face Moisturizer"/>
    <x v="2"/>
    <s v="Skincare"/>
    <s v="Davidson PLC"/>
    <n v="312.8"/>
    <n v="350"/>
  </r>
  <r>
    <s v="SALE1569"/>
    <x v="644"/>
    <s v="CUST1113"/>
    <s v="PROD65"/>
    <s v="STORE10"/>
    <n v="4"/>
    <n v="704.49"/>
    <n v="0.05"/>
    <x v="2"/>
    <x v="1569"/>
    <x v="120"/>
    <n v="51"/>
    <s v="Male"/>
    <s v="New William"/>
    <x v="23"/>
    <s v="USA"/>
    <x v="0"/>
    <s v="Hill, Wagner and Ballard"/>
    <x v="3"/>
    <s v="East Davidville"/>
    <s v="Online"/>
    <s v="Adjustable Dumbbells 20kg"/>
    <x v="0"/>
    <s v="Fitness"/>
    <s v="Montgomery, Benton and Miller"/>
    <n v="240.63"/>
    <n v="423"/>
  </r>
  <r>
    <s v="SALE1570"/>
    <x v="195"/>
    <s v="CUST1032"/>
    <s v="PROD27"/>
    <s v="STORE19"/>
    <n v="4"/>
    <n v="822.32"/>
    <n v="0.26"/>
    <x v="1"/>
    <x v="1570"/>
    <x v="324"/>
    <n v="48"/>
    <s v="Female"/>
    <s v="Fostermouth"/>
    <x v="28"/>
    <s v="USA"/>
    <x v="0"/>
    <s v="Mann-Austin"/>
    <x v="3"/>
    <s v="Vasquezborough"/>
    <s v="Online"/>
    <s v="Decorative Floor Vase"/>
    <x v="3"/>
    <s v="Decor"/>
    <s v="Khan, Jones and Paul"/>
    <n v="81.75"/>
    <n v="378"/>
  </r>
  <r>
    <s v="SALE1571"/>
    <x v="474"/>
    <s v="CUST1245"/>
    <s v="PROD3"/>
    <s v="STORE13"/>
    <n v="4"/>
    <n v="785.41"/>
    <n v="0.13"/>
    <x v="2"/>
    <x v="1571"/>
    <x v="425"/>
    <n v="57"/>
    <s v="Female"/>
    <s v="Rodriguezton"/>
    <x v="20"/>
    <s v="USA"/>
    <x v="1"/>
    <s v="Gardner, Humphrey and Contreras"/>
    <x v="3"/>
    <s v="Johnsonville"/>
    <s v="Flagship"/>
    <s v="Men's Running Jacket"/>
    <x v="4"/>
    <s v="Outerwear"/>
    <s v="Pineda Ltd"/>
    <n v="364.67"/>
    <n v="452"/>
  </r>
  <r>
    <s v="SALE1572"/>
    <x v="180"/>
    <s v="CUST1031"/>
    <s v="PROD39"/>
    <s v="STORE14"/>
    <n v="1"/>
    <n v="405.8"/>
    <n v="0.11"/>
    <x v="1"/>
    <x v="1572"/>
    <x v="188"/>
    <n v="41"/>
    <s v="Male"/>
    <s v="Johnsonville"/>
    <x v="47"/>
    <s v="USA"/>
    <x v="2"/>
    <s v="Mcdonald Inc"/>
    <x v="2"/>
    <s v="Christopherland"/>
    <s v="Outlet"/>
    <s v="Portable Power Bank"/>
    <x v="1"/>
    <s v="Mobile"/>
    <s v="Cummings and Sons"/>
    <n v="326.06"/>
    <n v="301"/>
  </r>
  <r>
    <s v="SALE1573"/>
    <x v="645"/>
    <s v="CUST1433"/>
    <s v="PROD91"/>
    <s v="STORE9"/>
    <n v="2"/>
    <n v="976.83"/>
    <n v="0.1"/>
    <x v="1"/>
    <x v="1573"/>
    <x v="206"/>
    <n v="51"/>
    <s v="Female"/>
    <s v="Williamsberg"/>
    <x v="14"/>
    <s v="USA"/>
    <x v="2"/>
    <s v="Moore, Padilla and Butler"/>
    <x v="2"/>
    <s v="East Johnstad"/>
    <s v="Flagship"/>
    <s v="Women's High Heels"/>
    <x v="4"/>
    <s v="Footwear"/>
    <s v="Smith-Charles"/>
    <n v="438.25"/>
    <n v="496"/>
  </r>
  <r>
    <s v="SALE1574"/>
    <x v="469"/>
    <s v="CUST1273"/>
    <s v="PROD64"/>
    <s v="STORE2"/>
    <n v="1"/>
    <n v="644.15"/>
    <n v="0.06"/>
    <x v="0"/>
    <x v="1574"/>
    <x v="65"/>
    <n v="23"/>
    <s v="Male"/>
    <s v="North Roy"/>
    <x v="25"/>
    <s v="USA"/>
    <x v="3"/>
    <s v="Black-Horn"/>
    <x v="2"/>
    <s v="North Nancyview"/>
    <s v="Outlet"/>
    <s v="Matte Lipstick Set"/>
    <x v="2"/>
    <s v="Makeup"/>
    <s v="Zhang Inc"/>
    <n v="299.11"/>
    <n v="118"/>
  </r>
  <r>
    <s v="SALE1575"/>
    <x v="67"/>
    <s v="CUST1337"/>
    <s v="PROD67"/>
    <s v="STORE13"/>
    <n v="1"/>
    <n v="470.55"/>
    <n v="0.23"/>
    <x v="1"/>
    <x v="1575"/>
    <x v="118"/>
    <n v="40"/>
    <s v="Female"/>
    <s v="Ryanport"/>
    <x v="29"/>
    <s v="USA"/>
    <x v="3"/>
    <s v="Gardner, Humphrey and Contreras"/>
    <x v="3"/>
    <s v="Johnsonville"/>
    <s v="Flagship"/>
    <s v="Smart LED Light Strip"/>
    <x v="1"/>
    <s v="Accessories"/>
    <s v="Flores-Davis"/>
    <n v="349.17"/>
    <n v="476"/>
  </r>
  <r>
    <s v="SALE1576"/>
    <x v="41"/>
    <s v="CUST1478"/>
    <s v="PROD7"/>
    <s v="STORE6"/>
    <n v="3"/>
    <n v="598.82000000000005"/>
    <n v="0.19"/>
    <x v="2"/>
    <x v="1576"/>
    <x v="150"/>
    <n v="59"/>
    <s v="Male"/>
    <s v="West Sarah"/>
    <x v="34"/>
    <s v="USA"/>
    <x v="0"/>
    <s v="Benson-Elliott"/>
    <x v="3"/>
    <s v="Port Josephberg"/>
    <s v="Online"/>
    <s v="LED Table Lamp"/>
    <x v="3"/>
    <s v="Lighting"/>
    <s v="Harrell LLC"/>
    <n v="218.86"/>
    <n v="170"/>
  </r>
  <r>
    <s v="SALE1577"/>
    <x v="103"/>
    <s v="CUST1101"/>
    <s v="PROD20"/>
    <s v="STORE12"/>
    <n v="4"/>
    <n v="659.17"/>
    <n v="0.12"/>
    <x v="0"/>
    <x v="1577"/>
    <x v="209"/>
    <n v="29"/>
    <s v="Male"/>
    <s v="Singletonmouth"/>
    <x v="39"/>
    <s v="USA"/>
    <x v="0"/>
    <s v="Thomas, Bridges and Harris"/>
    <x v="0"/>
    <s v="Sabrinatown"/>
    <s v="Online"/>
    <s v="Outdoor Sports Water Bottle"/>
    <x v="0"/>
    <s v="Accessories"/>
    <s v="Soto-Ellis"/>
    <n v="131.51"/>
    <n v="0"/>
  </r>
  <r>
    <s v="SALE1578"/>
    <x v="423"/>
    <s v="CUST1104"/>
    <s v="PROD46"/>
    <s v="STORE1"/>
    <n v="2"/>
    <n v="216.02"/>
    <n v="0.25"/>
    <x v="0"/>
    <x v="1578"/>
    <x v="252"/>
    <n v="64"/>
    <s v="Male"/>
    <s v="South Jenniferville"/>
    <x v="36"/>
    <s v="USA"/>
    <x v="2"/>
    <s v="Martinez, Adkins and Johnson"/>
    <x v="0"/>
    <s v="Danielmouth"/>
    <s v="Flagship"/>
    <s v="Men's Winter Jacket"/>
    <x v="4"/>
    <s v="Outerwear"/>
    <s v="Kelly, Smith and Perez"/>
    <n v="167.34"/>
    <n v="296"/>
  </r>
  <r>
    <s v="SALE1579"/>
    <x v="367"/>
    <s v="CUST1030"/>
    <s v="PROD31"/>
    <s v="STORE10"/>
    <n v="2"/>
    <n v="613.47"/>
    <n v="0.02"/>
    <x v="1"/>
    <x v="1579"/>
    <x v="452"/>
    <n v="64"/>
    <s v="Female"/>
    <s v="Amybury"/>
    <x v="2"/>
    <s v="USA"/>
    <x v="3"/>
    <s v="Hill, Wagner and Ballard"/>
    <x v="3"/>
    <s v="East Davidville"/>
    <s v="Online"/>
    <s v="Basketball"/>
    <x v="0"/>
    <s v="Team Sports"/>
    <s v="Nolan-Snow"/>
    <n v="204.39"/>
    <n v="281"/>
  </r>
  <r>
    <s v="SALE1580"/>
    <x v="275"/>
    <s v="CUST1098"/>
    <s v="PROD58"/>
    <s v="STORE12"/>
    <n v="2"/>
    <n v="485.17"/>
    <n v="0.11"/>
    <x v="1"/>
    <x v="1580"/>
    <x v="286"/>
    <n v="24"/>
    <s v="Male"/>
    <s v="Lake Kaylahaven"/>
    <x v="41"/>
    <s v="USA"/>
    <x v="0"/>
    <s v="Thomas, Bridges and Harris"/>
    <x v="0"/>
    <s v="Sabrinatown"/>
    <s v="Online"/>
    <s v="Womens Cotton Scarf"/>
    <x v="4"/>
    <s v="Accessories"/>
    <s v="Shepherd-Gould"/>
    <n v="113.83"/>
    <n v="485"/>
  </r>
  <r>
    <s v="SALE1581"/>
    <x v="76"/>
    <s v="CUST1307"/>
    <s v="PROD46"/>
    <s v="STORE10"/>
    <n v="1"/>
    <n v="209.7"/>
    <n v="0.2"/>
    <x v="1"/>
    <x v="1581"/>
    <x v="131"/>
    <n v="56"/>
    <s v="Female"/>
    <s v="West Patriciaview"/>
    <x v="4"/>
    <s v="USA"/>
    <x v="3"/>
    <s v="Hill, Wagner and Ballard"/>
    <x v="3"/>
    <s v="East Davidville"/>
    <s v="Online"/>
    <s v="Men's Winter Jacket"/>
    <x v="4"/>
    <s v="Outerwear"/>
    <s v="Kelly, Smith and Perez"/>
    <n v="167.34"/>
    <n v="296"/>
  </r>
  <r>
    <s v="SALE1582"/>
    <x v="598"/>
    <s v="CUST1326"/>
    <s v="PROD92"/>
    <s v="STORE0"/>
    <n v="1"/>
    <n v="681.47"/>
    <n v="0.15"/>
    <x v="0"/>
    <x v="1582"/>
    <x v="214"/>
    <n v="58"/>
    <s v="Female"/>
    <s v="Cindyton"/>
    <x v="5"/>
    <s v="USA"/>
    <x v="0"/>
    <s v="Rivera-Warner"/>
    <x v="3"/>
    <s v="Washingtonfurt"/>
    <s v="Flagship"/>
    <s v="Microwave Oven"/>
    <x v="3"/>
    <s v="Appliances"/>
    <s v="Green, Powell and Palmer"/>
    <n v="447.43"/>
    <n v="191"/>
  </r>
  <r>
    <s v="SALE1583"/>
    <x v="228"/>
    <s v="CUST1440"/>
    <s v="PROD76"/>
    <s v="STORE17"/>
    <n v="2"/>
    <n v="877.21"/>
    <n v="0.1"/>
    <x v="0"/>
    <x v="1583"/>
    <x v="362"/>
    <n v="60"/>
    <s v="Male"/>
    <s v="Justinberg"/>
    <x v="16"/>
    <s v="USA"/>
    <x v="2"/>
    <s v="Holloway Ltd"/>
    <x v="0"/>
    <s v="Bensonhaven"/>
    <s v="Flagship"/>
    <s v="Wireless Mouse"/>
    <x v="1"/>
    <s v="Computer"/>
    <s v="Larson Ltd"/>
    <n v="392.89"/>
    <n v="320"/>
  </r>
  <r>
    <s v="SALE1584"/>
    <x v="465"/>
    <s v="CUST1318"/>
    <s v="PROD78"/>
    <s v="STORE5"/>
    <n v="2"/>
    <n v="479.77"/>
    <n v="0.21"/>
    <x v="1"/>
    <x v="1584"/>
    <x v="477"/>
    <n v="25"/>
    <s v="Male"/>
    <s v="Monicaview"/>
    <x v="32"/>
    <s v="USA"/>
    <x v="1"/>
    <s v="Gray Ltd"/>
    <x v="0"/>
    <s v="New Michaelchester"/>
    <s v="Outlet"/>
    <s v="Essential Oil Diffuser"/>
    <x v="3"/>
    <s v="Decor"/>
    <s v="Hernandez Inc"/>
    <n v="325.26"/>
    <n v="400"/>
  </r>
  <r>
    <s v="SALE1585"/>
    <x v="53"/>
    <s v="CUST1322"/>
    <s v="PROD83"/>
    <s v="STORE15"/>
    <n v="1"/>
    <n v="140.72"/>
    <n v="0"/>
    <x v="2"/>
    <x v="1585"/>
    <x v="241"/>
    <n v="54"/>
    <s v="Male"/>
    <s v="North Nicole"/>
    <x v="0"/>
    <s v="USA"/>
    <x v="3"/>
    <s v="Shelton PLC"/>
    <x v="0"/>
    <s v="East Jenniferstad"/>
    <s v="Flagship"/>
    <s v="Hydrating Face Cleanser"/>
    <x v="2"/>
    <s v="Skincare"/>
    <s v="Butler Group"/>
    <n v="305.49"/>
    <n v="159"/>
  </r>
  <r>
    <s v="SALE1586"/>
    <x v="646"/>
    <s v="CUST1027"/>
    <s v="PROD19"/>
    <s v="STORE6"/>
    <n v="2"/>
    <n v="764.25"/>
    <n v="0.23"/>
    <x v="1"/>
    <x v="1586"/>
    <x v="249"/>
    <n v="31"/>
    <s v="Male"/>
    <s v="Mollyshire"/>
    <x v="39"/>
    <s v="USA"/>
    <x v="3"/>
    <s v="Benson-Elliott"/>
    <x v="3"/>
    <s v="Port Josephberg"/>
    <s v="Online"/>
    <s v="Knee Support Brace"/>
    <x v="0"/>
    <s v="Equipment"/>
    <s v="May-Reese"/>
    <n v="21.34"/>
    <n v="65"/>
  </r>
  <r>
    <s v="SALE1587"/>
    <x v="217"/>
    <s v="CUST1222"/>
    <s v="PROD83"/>
    <s v="STORE5"/>
    <n v="3"/>
    <n v="107.8"/>
    <n v="0.28999999999999998"/>
    <x v="1"/>
    <x v="1587"/>
    <x v="247"/>
    <n v="35"/>
    <s v="Male"/>
    <s v="East Crystalton"/>
    <x v="23"/>
    <s v="USA"/>
    <x v="1"/>
    <s v="Gray Ltd"/>
    <x v="0"/>
    <s v="New Michaelchester"/>
    <s v="Outlet"/>
    <s v="Hydrating Face Cleanser"/>
    <x v="2"/>
    <s v="Skincare"/>
    <s v="Butler Group"/>
    <n v="305.49"/>
    <n v="159"/>
  </r>
  <r>
    <s v="SALE1588"/>
    <x v="234"/>
    <s v="CUST1147"/>
    <s v="PROD22"/>
    <s v="STORE8"/>
    <n v="4"/>
    <n v="565.37"/>
    <n v="7.0000000000000007E-2"/>
    <x v="1"/>
    <x v="1588"/>
    <x v="345"/>
    <n v="49"/>
    <s v="Female"/>
    <s v="Lake Nathanfort"/>
    <x v="41"/>
    <s v="USA"/>
    <x v="1"/>
    <s v="Bean, Jones and Park"/>
    <x v="1"/>
    <s v="Thompsonborough"/>
    <s v="Online"/>
    <s v="Carbon Fiber Tennis Racket"/>
    <x v="0"/>
    <s v="Equipment"/>
    <s v="Flores, Pineda and Rodriguez"/>
    <n v="484.62"/>
    <n v="432"/>
  </r>
  <r>
    <s v="SALE1589"/>
    <x v="163"/>
    <s v="CUST1034"/>
    <s v="PROD36"/>
    <s v="STORE4"/>
    <n v="3"/>
    <n v="811.45"/>
    <n v="0.26"/>
    <x v="0"/>
    <x v="1589"/>
    <x v="246"/>
    <n v="27"/>
    <s v="Female"/>
    <s v="West Richard"/>
    <x v="33"/>
    <s v="USA"/>
    <x v="1"/>
    <s v="Alexander Group"/>
    <x v="2"/>
    <s v="Port Sharon"/>
    <s v="Online"/>
    <s v="Women's Summer Dress"/>
    <x v="4"/>
    <s v="Tops"/>
    <s v="Smith-Mills"/>
    <n v="223.43"/>
    <n v="154"/>
  </r>
  <r>
    <s v="SALE1590"/>
    <x v="513"/>
    <s v="CUST1410"/>
    <s v="PROD33"/>
    <s v="STORE19"/>
    <n v="4"/>
    <n v="62.25"/>
    <n v="0.11"/>
    <x v="1"/>
    <x v="1590"/>
    <x v="360"/>
    <n v="48"/>
    <s v="Female"/>
    <s v="South Edwin"/>
    <x v="19"/>
    <s v="USA"/>
    <x v="3"/>
    <s v="Mann-Austin"/>
    <x v="3"/>
    <s v="Vasquezborough"/>
    <s v="Online"/>
    <s v="Modern Wall Clock"/>
    <x v="3"/>
    <s v="Decor"/>
    <s v="Weiss-Watson"/>
    <n v="179.77"/>
    <n v="305"/>
  </r>
  <r>
    <s v="SALE1591"/>
    <x v="185"/>
    <s v="CUST1025"/>
    <s v="PROD95"/>
    <s v="STORE10"/>
    <n v="1"/>
    <n v="749.78"/>
    <n v="0.03"/>
    <x v="0"/>
    <x v="1591"/>
    <x v="478"/>
    <n v="59"/>
    <s v="Female"/>
    <s v="Vasqueztown"/>
    <x v="24"/>
    <s v="USA"/>
    <x v="3"/>
    <s v="Hill, Wagner and Ballard"/>
    <x v="3"/>
    <s v="East Davidville"/>
    <s v="Online"/>
    <s v="Sports Stopwatch Basic"/>
    <x v="0"/>
    <s v="Accessories"/>
    <s v="Wilson Group"/>
    <n v="60.65"/>
    <n v="75"/>
  </r>
  <r>
    <s v="SALE1592"/>
    <x v="647"/>
    <s v="CUST1350"/>
    <s v="PROD59"/>
    <s v="STORE5"/>
    <n v="3"/>
    <n v="630.28"/>
    <n v="7.0000000000000007E-2"/>
    <x v="2"/>
    <x v="1592"/>
    <x v="399"/>
    <n v="26"/>
    <s v="Male"/>
    <s v="Lake Allisonborough"/>
    <x v="9"/>
    <s v="USA"/>
    <x v="2"/>
    <s v="Gray Ltd"/>
    <x v="0"/>
    <s v="New Michaelchester"/>
    <s v="Outlet"/>
    <s v="Men's Hair Styling Gel"/>
    <x v="2"/>
    <s v="Haircare"/>
    <s v="Cline-Mccarthy"/>
    <n v="17.309999999999999"/>
    <n v="399"/>
  </r>
  <r>
    <s v="SALE1593"/>
    <x v="648"/>
    <s v="CUST1143"/>
    <s v="PROD30"/>
    <s v="STORE16"/>
    <n v="1"/>
    <n v="101.84"/>
    <n v="0.17"/>
    <x v="0"/>
    <x v="1593"/>
    <x v="79"/>
    <n v="46"/>
    <s v="Male"/>
    <s v="Dwaynemouth"/>
    <x v="4"/>
    <s v="USA"/>
    <x v="3"/>
    <s v="Frederick-Wright"/>
    <x v="1"/>
    <s v="New Jimmymouth"/>
    <s v="Flagship"/>
    <s v="Stainless Steel Cutlery Set"/>
    <x v="3"/>
    <s v="Kitchen"/>
    <s v="Stevens, Fernandez and Martin"/>
    <n v="19.52"/>
    <n v="57"/>
  </r>
  <r>
    <s v="SALE1594"/>
    <x v="386"/>
    <s v="CUST1055"/>
    <s v="PROD24"/>
    <s v="STORE18"/>
    <n v="4"/>
    <n v="641.45000000000005"/>
    <n v="0.16"/>
    <x v="2"/>
    <x v="1594"/>
    <x v="364"/>
    <n v="56"/>
    <s v="Female"/>
    <s v="Edwardsfort"/>
    <x v="46"/>
    <s v="USA"/>
    <x v="3"/>
    <s v="Guerrero-Schmitt"/>
    <x v="3"/>
    <s v="East Stevechester"/>
    <s v="Flagship"/>
    <s v="Foldable Camping Chair"/>
    <x v="0"/>
    <s v="Outdoor"/>
    <s v="Cook Ltd"/>
    <n v="166.06"/>
    <n v="340"/>
  </r>
  <r>
    <s v="SALE1595"/>
    <x v="68"/>
    <s v="CUST1471"/>
    <s v="PROD43"/>
    <s v="STORE1"/>
    <n v="1"/>
    <n v="135.87"/>
    <n v="0.23"/>
    <x v="1"/>
    <x v="1595"/>
    <x v="197"/>
    <n v="42"/>
    <s v="Male"/>
    <s v="Mcdanielfurt"/>
    <x v="10"/>
    <s v="USA"/>
    <x v="1"/>
    <s v="Martinez, Adkins and Johnson"/>
    <x v="0"/>
    <s v="Danielmouth"/>
    <s v="Flagship"/>
    <s v="USB External Hard Drive"/>
    <x v="1"/>
    <s v="Computer"/>
    <s v="Robinson Inc"/>
    <n v="253.33"/>
    <n v="266"/>
  </r>
  <r>
    <s v="SALE1596"/>
    <x v="431"/>
    <s v="CUST1095"/>
    <s v="PROD21"/>
    <s v="STORE6"/>
    <n v="1"/>
    <n v="388.35"/>
    <n v="0.01"/>
    <x v="1"/>
    <x v="1596"/>
    <x v="50"/>
    <n v="62"/>
    <s v="Female"/>
    <s v="West Bobbyshire"/>
    <x v="14"/>
    <s v="USA"/>
    <x v="1"/>
    <s v="Benson-Elliott"/>
    <x v="3"/>
    <s v="Port Josephberg"/>
    <s v="Online"/>
    <s v="Multi-Purpose Storage Box"/>
    <x v="3"/>
    <s v="Storage"/>
    <s v="Gardner-Montes"/>
    <n v="123.46"/>
    <n v="76"/>
  </r>
  <r>
    <s v="SALE1597"/>
    <x v="581"/>
    <s v="CUST1486"/>
    <s v="PROD38"/>
    <s v="STORE9"/>
    <n v="2"/>
    <n v="999.08"/>
    <n v="0.3"/>
    <x v="1"/>
    <x v="1597"/>
    <x v="369"/>
    <n v="22"/>
    <s v="Female"/>
    <s v="Lake April"/>
    <x v="1"/>
    <s v="USA"/>
    <x v="3"/>
    <s v="Moore, Padilla and Butler"/>
    <x v="2"/>
    <s v="East Johnstad"/>
    <s v="Flagship"/>
    <s v="Sports Water Hydration Pack"/>
    <x v="0"/>
    <s v="Outdoor"/>
    <s v="Sims-Smith"/>
    <n v="135.61000000000001"/>
    <n v="394"/>
  </r>
  <r>
    <s v="SALE1598"/>
    <x v="649"/>
    <s v="CUST1170"/>
    <s v="PROD38"/>
    <s v="STORE17"/>
    <n v="3"/>
    <n v="453.19"/>
    <n v="0.08"/>
    <x v="2"/>
    <x v="1598"/>
    <x v="165"/>
    <n v="18"/>
    <s v="Male"/>
    <s v="New Joseph"/>
    <x v="6"/>
    <s v="USA"/>
    <x v="0"/>
    <s v="Holloway Ltd"/>
    <x v="0"/>
    <s v="Bensonhaven"/>
    <s v="Flagship"/>
    <s v="Sports Water Hydration Pack"/>
    <x v="0"/>
    <s v="Outdoor"/>
    <s v="Sims-Smith"/>
    <n v="135.61000000000001"/>
    <n v="394"/>
  </r>
  <r>
    <s v="SALE1599"/>
    <x v="528"/>
    <s v="CUST1235"/>
    <s v="PROD80"/>
    <s v="STORE10"/>
    <n v="2"/>
    <n v="61.31"/>
    <n v="0.15"/>
    <x v="2"/>
    <x v="1599"/>
    <x v="326"/>
    <n v="28"/>
    <s v="Female"/>
    <s v="South Angelaport"/>
    <x v="37"/>
    <s v="USA"/>
    <x v="3"/>
    <s v="Hill, Wagner and Ballard"/>
    <x v="3"/>
    <s v="East Davidville"/>
    <s v="Online"/>
    <s v="Wall-Mounted Spice Rack"/>
    <x v="3"/>
    <s v="Kitchen"/>
    <s v="Allison Ltd"/>
    <n v="143.43"/>
    <n v="58"/>
  </r>
  <r>
    <s v="SALE1600"/>
    <x v="389"/>
    <s v="CUST1342"/>
    <s v="PROD81"/>
    <s v="STORE10"/>
    <n v="2"/>
    <n v="870.13"/>
    <n v="0.23"/>
    <x v="0"/>
    <x v="1600"/>
    <x v="393"/>
    <n v="30"/>
    <s v="Female"/>
    <s v="Amandaborough"/>
    <x v="40"/>
    <s v="USA"/>
    <x v="3"/>
    <s v="Hill, Wagner and Ballard"/>
    <x v="3"/>
    <s v="East Davidville"/>
    <s v="Online"/>
    <s v="Badminton Racket Set"/>
    <x v="0"/>
    <s v="Equipment"/>
    <s v="Robinson-Brown"/>
    <n v="285.54000000000002"/>
    <n v="358"/>
  </r>
  <r>
    <s v="SALE1601"/>
    <x v="629"/>
    <s v="CUST1067"/>
    <s v="PROD15"/>
    <s v="STORE19"/>
    <n v="1"/>
    <n v="336.51"/>
    <n v="0.11"/>
    <x v="1"/>
    <x v="1601"/>
    <x v="100"/>
    <n v="58"/>
    <s v="Male"/>
    <s v="Brendaburgh"/>
    <x v="26"/>
    <s v="USA"/>
    <x v="2"/>
    <s v="Mann-Austin"/>
    <x v="3"/>
    <s v="Vasquezborough"/>
    <s v="Online"/>
    <s v="4K Home Projector"/>
    <x v="1"/>
    <s v="Appliances"/>
    <s v="Thomas LLC"/>
    <n v="465.34"/>
    <n v="301"/>
  </r>
  <r>
    <s v="SALE1602"/>
    <x v="154"/>
    <s v="CUST1181"/>
    <s v="PROD67"/>
    <s v="STORE0"/>
    <n v="1"/>
    <n v="305.70999999999998"/>
    <n v="0.26"/>
    <x v="2"/>
    <x v="1602"/>
    <x v="280"/>
    <n v="60"/>
    <s v="Male"/>
    <s v="New Brianchester"/>
    <x v="14"/>
    <s v="USA"/>
    <x v="3"/>
    <s v="Rivera-Warner"/>
    <x v="3"/>
    <s v="Washingtonfurt"/>
    <s v="Flagship"/>
    <s v="Smart LED Light Strip"/>
    <x v="1"/>
    <s v="Accessories"/>
    <s v="Flores-Davis"/>
    <n v="349.17"/>
    <n v="476"/>
  </r>
  <r>
    <s v="SALE1603"/>
    <x v="183"/>
    <s v="CUST1121"/>
    <s v="PROD10"/>
    <s v="STORE18"/>
    <n v="2"/>
    <n v="635.39"/>
    <n v="0.28999999999999998"/>
    <x v="2"/>
    <x v="1603"/>
    <x v="416"/>
    <n v="62"/>
    <s v="Male"/>
    <s v="Lake Danielport"/>
    <x v="22"/>
    <s v="USA"/>
    <x v="1"/>
    <s v="Guerrero-Schmitt"/>
    <x v="3"/>
    <s v="East Stevechester"/>
    <s v="Flagship"/>
    <s v="Ceramic Kitchen Bowl Set"/>
    <x v="3"/>
    <s v="Kitchen"/>
    <s v="Hamilton Group"/>
    <n v="298.86"/>
    <n v="308"/>
  </r>
  <r>
    <s v="SALE1604"/>
    <x v="600"/>
    <s v="CUST1116"/>
    <s v="PROD92"/>
    <s v="STORE19"/>
    <n v="2"/>
    <n v="253.87"/>
    <n v="0.23"/>
    <x v="2"/>
    <x v="1604"/>
    <x v="5"/>
    <n v="18"/>
    <s v="Female"/>
    <s v="North Davidport"/>
    <x v="5"/>
    <s v="USA"/>
    <x v="1"/>
    <s v="Mann-Austin"/>
    <x v="3"/>
    <s v="Vasquezborough"/>
    <s v="Online"/>
    <s v="Microwave Oven"/>
    <x v="3"/>
    <s v="Appliances"/>
    <s v="Green, Powell and Palmer"/>
    <n v="447.43"/>
    <n v="191"/>
  </r>
  <r>
    <s v="SALE1605"/>
    <x v="469"/>
    <s v="CUST1484"/>
    <s v="PROD76"/>
    <s v="STORE17"/>
    <n v="3"/>
    <n v="915.81"/>
    <n v="0.17"/>
    <x v="2"/>
    <x v="1605"/>
    <x v="212"/>
    <n v="32"/>
    <s v="Male"/>
    <s v="West Markton"/>
    <x v="43"/>
    <s v="USA"/>
    <x v="3"/>
    <s v="Holloway Ltd"/>
    <x v="0"/>
    <s v="Bensonhaven"/>
    <s v="Flagship"/>
    <s v="Wireless Mouse"/>
    <x v="1"/>
    <s v="Computer"/>
    <s v="Larson Ltd"/>
    <n v="392.89"/>
    <n v="320"/>
  </r>
  <r>
    <s v="SALE1606"/>
    <x v="156"/>
    <s v="CUST1209"/>
    <s v="PROD42"/>
    <s v="STORE8"/>
    <n v="3"/>
    <n v="779.5"/>
    <n v="0.02"/>
    <x v="0"/>
    <x v="1606"/>
    <x v="203"/>
    <n v="50"/>
    <s v="Female"/>
    <s v="Lake Josephport"/>
    <x v="17"/>
    <s v="USA"/>
    <x v="1"/>
    <s v="Bean, Jones and Park"/>
    <x v="1"/>
    <s v="Thompsonborough"/>
    <s v="Online"/>
    <s v="Smart Home WiFi Camera"/>
    <x v="1"/>
    <s v="Accessories"/>
    <s v="Holmes LLC"/>
    <n v="450.71"/>
    <n v="389"/>
  </r>
  <r>
    <s v="SALE1607"/>
    <x v="462"/>
    <s v="CUST1469"/>
    <s v="PROD61"/>
    <s v="STORE16"/>
    <n v="2"/>
    <n v="780.57"/>
    <n v="0.26"/>
    <x v="0"/>
    <x v="1607"/>
    <x v="261"/>
    <n v="19"/>
    <s v="Male"/>
    <s v="East Audrey"/>
    <x v="39"/>
    <s v="USA"/>
    <x v="0"/>
    <s v="Frederick-Wright"/>
    <x v="1"/>
    <s v="New Jimmymouth"/>
    <s v="Flagship"/>
    <s v="Tennis Ball 3-Pack"/>
    <x v="0"/>
    <s v="Equipment"/>
    <s v="Lopez LLC"/>
    <n v="103.45"/>
    <n v="465"/>
  </r>
  <r>
    <s v="SALE1608"/>
    <x v="155"/>
    <s v="CUST1383"/>
    <s v="PROD95"/>
    <s v="STORE19"/>
    <n v="1"/>
    <n v="511.35"/>
    <n v="0"/>
    <x v="0"/>
    <x v="1608"/>
    <x v="278"/>
    <n v="27"/>
    <s v="Female"/>
    <s v="Jennifertown"/>
    <x v="42"/>
    <s v="USA"/>
    <x v="2"/>
    <s v="Mann-Austin"/>
    <x v="3"/>
    <s v="Vasquezborough"/>
    <s v="Online"/>
    <s v="Sports Stopwatch Basic"/>
    <x v="0"/>
    <s v="Accessories"/>
    <s v="Wilson Group"/>
    <n v="60.65"/>
    <n v="75"/>
  </r>
  <r>
    <s v="SALE1609"/>
    <x v="225"/>
    <s v="CUST1016"/>
    <s v="PROD97"/>
    <s v="STORE3"/>
    <n v="4"/>
    <n v="44.07"/>
    <n v="0.28999999999999998"/>
    <x v="2"/>
    <x v="1609"/>
    <x v="6"/>
    <n v="24"/>
    <s v="Female"/>
    <s v="South Christopher"/>
    <x v="2"/>
    <s v="USA"/>
    <x v="3"/>
    <s v="Johnson-Wright"/>
    <x v="0"/>
    <s v="Hoodberg"/>
    <s v="Outlet"/>
    <s v="Cricket Bat"/>
    <x v="0"/>
    <s v="Team Sports"/>
    <s v="Khan LLC"/>
    <n v="245.98"/>
    <n v="471"/>
  </r>
  <r>
    <s v="SALE1610"/>
    <x v="475"/>
    <s v="CUST1197"/>
    <s v="PROD69"/>
    <s v="STORE11"/>
    <n v="2"/>
    <n v="895.92"/>
    <n v="0.15"/>
    <x v="0"/>
    <x v="1610"/>
    <x v="301"/>
    <n v="45"/>
    <s v="Female"/>
    <s v="Christopherland"/>
    <x v="46"/>
    <s v="USA"/>
    <x v="1"/>
    <s v="Aguirre-Keller"/>
    <x v="2"/>
    <s v="Lake Michael"/>
    <s v="Online"/>
    <s v="Men's Sports Shorts"/>
    <x v="4"/>
    <s v="Bottoms"/>
    <s v="Fitzpatrick Ltd"/>
    <n v="218.22"/>
    <n v="224"/>
  </r>
  <r>
    <s v="SALE1611"/>
    <x v="500"/>
    <s v="CUST1305"/>
    <s v="PROD53"/>
    <s v="STORE2"/>
    <n v="4"/>
    <n v="456.32"/>
    <n v="0.22"/>
    <x v="2"/>
    <x v="1611"/>
    <x v="426"/>
    <n v="64"/>
    <s v="Male"/>
    <s v="West Joseph"/>
    <x v="7"/>
    <s v="USA"/>
    <x v="1"/>
    <s v="Black-Horn"/>
    <x v="2"/>
    <s v="North Nancyview"/>
    <s v="Outlet"/>
    <s v="Men's Track Pants"/>
    <x v="4"/>
    <s v="Bottoms"/>
    <s v="Hamilton, Woods and Walker"/>
    <n v="386.56"/>
    <n v="125"/>
  </r>
  <r>
    <s v="SALE1612"/>
    <x v="117"/>
    <s v="CUST1420"/>
    <s v="PROD34"/>
    <s v="STORE0"/>
    <n v="1"/>
    <n v="905.5"/>
    <n v="0.28999999999999998"/>
    <x v="2"/>
    <x v="1612"/>
    <x v="47"/>
    <n v="60"/>
    <s v="Male"/>
    <s v="New Benjamin"/>
    <x v="29"/>
    <s v="USA"/>
    <x v="3"/>
    <s v="Rivera-Warner"/>
    <x v="3"/>
    <s v="Washingtonfurt"/>
    <s v="Flagship"/>
    <s v="Gaming Mechanical Keyboard"/>
    <x v="1"/>
    <s v="Computer"/>
    <s v="Lucero LLC"/>
    <n v="419.28"/>
    <n v="86"/>
  </r>
  <r>
    <s v="SALE1613"/>
    <x v="91"/>
    <s v="CUST1204"/>
    <s v="PROD16"/>
    <s v="STORE13"/>
    <n v="3"/>
    <n v="63.19"/>
    <n v="0.08"/>
    <x v="0"/>
    <x v="1613"/>
    <x v="327"/>
    <n v="52"/>
    <s v="Male"/>
    <s v="New Dianebury"/>
    <x v="45"/>
    <s v="USA"/>
    <x v="1"/>
    <s v="Gardner, Humphrey and Contreras"/>
    <x v="3"/>
    <s v="Johnsonville"/>
    <s v="Flagship"/>
    <s v="Beard Grooming Kit"/>
    <x v="2"/>
    <s v="Grooming"/>
    <s v="Erickson-Green"/>
    <n v="337.42"/>
    <n v="256"/>
  </r>
  <r>
    <s v="SALE1614"/>
    <x v="312"/>
    <s v="CUST1050"/>
    <s v="PROD70"/>
    <s v="STORE7"/>
    <n v="3"/>
    <n v="687.66"/>
    <n v="0.06"/>
    <x v="1"/>
    <x v="1614"/>
    <x v="272"/>
    <n v="61"/>
    <s v="Female"/>
    <s v="Gregoryview"/>
    <x v="49"/>
    <s v="USA"/>
    <x v="0"/>
    <s v="Martinez-Mullins"/>
    <x v="2"/>
    <s v="Williamsfurt"/>
    <s v="Online"/>
    <s v="Kitchen Storage Rack"/>
    <x v="3"/>
    <s v="Storage"/>
    <s v="Duran Group"/>
    <n v="138.05000000000001"/>
    <n v="89"/>
  </r>
  <r>
    <s v="SALE1615"/>
    <x v="177"/>
    <s v="CUST1219"/>
    <s v="PROD43"/>
    <s v="STORE9"/>
    <n v="4"/>
    <n v="639.05999999999995"/>
    <n v="0.12"/>
    <x v="1"/>
    <x v="1615"/>
    <x v="208"/>
    <n v="47"/>
    <s v="Female"/>
    <s v="Phillipschester   "/>
    <x v="19"/>
    <s v="USA"/>
    <x v="0"/>
    <s v="Moore, Padilla and Butler"/>
    <x v="2"/>
    <s v="East Johnstad"/>
    <s v="Flagship"/>
    <s v="USB External Hard Drive"/>
    <x v="1"/>
    <s v="Computer"/>
    <s v="Robinson Inc"/>
    <n v="253.33"/>
    <n v="266"/>
  </r>
  <r>
    <s v="SALE1616"/>
    <x v="441"/>
    <s v="CUST1067"/>
    <s v="PROD71"/>
    <s v="STORE7"/>
    <n v="1"/>
    <n v="475.15"/>
    <n v="0.04"/>
    <x v="2"/>
    <x v="1616"/>
    <x v="100"/>
    <n v="58"/>
    <s v="Male"/>
    <s v="Brendaburgh"/>
    <x v="26"/>
    <s v="USA"/>
    <x v="2"/>
    <s v="Martinez-Mullins"/>
    <x v="2"/>
    <s v="Williamsfurt"/>
    <s v="Online"/>
    <s v="Hair Repair Oil Treatment"/>
    <x v="2"/>
    <s v="Haircare"/>
    <s v="Hopkins Ltd"/>
    <n v="214.32"/>
    <n v="383"/>
  </r>
  <r>
    <s v="SALE1617"/>
    <x v="415"/>
    <s v="CUST1190"/>
    <s v="PROD44"/>
    <s v="STORE6"/>
    <n v="1"/>
    <n v="62.38"/>
    <n v="0.08"/>
    <x v="2"/>
    <x v="1617"/>
    <x v="408"/>
    <n v="21"/>
    <s v="Male"/>
    <s v="Amandaside"/>
    <x v="14"/>
    <s v="USA"/>
    <x v="3"/>
    <s v="Benson-Elliott"/>
    <x v="3"/>
    <s v="Port Josephberg"/>
    <s v="Online"/>
    <s v="Adjustable Jump Rope"/>
    <x v="0"/>
    <s v="Fitness"/>
    <s v="Cox Inc"/>
    <n v="167.12"/>
    <n v="316"/>
  </r>
  <r>
    <s v="SALE1618"/>
    <x v="634"/>
    <s v="CUST1354"/>
    <s v="PROD15"/>
    <s v="STORE7"/>
    <n v="1"/>
    <n v="977.02"/>
    <n v="0.2"/>
    <x v="2"/>
    <x v="1618"/>
    <x v="366"/>
    <n v="38"/>
    <s v="Male"/>
    <s v="Guerreroport"/>
    <x v="40"/>
    <s v="USA"/>
    <x v="2"/>
    <s v="Martinez-Mullins"/>
    <x v="2"/>
    <s v="Williamsfurt"/>
    <s v="Online"/>
    <s v="4K Home Projector"/>
    <x v="1"/>
    <s v="Appliances"/>
    <s v="Thomas LLC"/>
    <n v="465.34"/>
    <n v="301"/>
  </r>
  <r>
    <s v="SALE1619"/>
    <x v="460"/>
    <s v="CUST1074"/>
    <s v="PROD83"/>
    <s v="STORE4"/>
    <n v="2"/>
    <n v="898.81"/>
    <n v="0.25"/>
    <x v="0"/>
    <x v="1619"/>
    <x v="479"/>
    <n v="58"/>
    <s v="Male"/>
    <s v="Longport"/>
    <x v="44"/>
    <s v="USA"/>
    <x v="3"/>
    <s v="Alexander Group"/>
    <x v="2"/>
    <s v="Port Sharon"/>
    <s v="Online"/>
    <s v="Hydrating Face Cleanser"/>
    <x v="2"/>
    <s v="Skincare"/>
    <s v="Butler Group"/>
    <n v="305.49"/>
    <n v="159"/>
  </r>
  <r>
    <s v="SALE1620"/>
    <x v="406"/>
    <s v="CUST1351"/>
    <s v="PROD57"/>
    <s v="STORE3"/>
    <n v="2"/>
    <n v="422.13"/>
    <n v="0.28000000000000003"/>
    <x v="0"/>
    <x v="1620"/>
    <x v="376"/>
    <n v="25"/>
    <s v="Female"/>
    <s v="North Samuel"/>
    <x v="48"/>
    <s v="USA"/>
    <x v="3"/>
    <s v="Johnson-Wright"/>
    <x v="0"/>
    <s v="Hoodberg"/>
    <s v="Outlet"/>
    <s v="Foam Roller"/>
    <x v="0"/>
    <s v="Fitness"/>
    <s v="Atkinson, Camacho and Oliver"/>
    <n v="30.62"/>
    <n v="138"/>
  </r>
  <r>
    <s v="SALE1621"/>
    <x v="414"/>
    <s v="CUST1050"/>
    <s v="PROD34"/>
    <s v="STORE11"/>
    <n v="1"/>
    <n v="324.56"/>
    <n v="0.03"/>
    <x v="2"/>
    <x v="1621"/>
    <x v="272"/>
    <n v="61"/>
    <s v="Female"/>
    <s v="Gregoryview"/>
    <x v="49"/>
    <s v="USA"/>
    <x v="0"/>
    <s v="Aguirre-Keller"/>
    <x v="2"/>
    <s v="Lake Michael"/>
    <s v="Online"/>
    <s v="Gaming Mechanical Keyboard"/>
    <x v="1"/>
    <s v="Computer"/>
    <s v="Lucero LLC"/>
    <n v="419.28"/>
    <n v="86"/>
  </r>
  <r>
    <s v="SALE1622"/>
    <x v="429"/>
    <s v="CUST1468"/>
    <s v="PROD55"/>
    <s v="STORE16"/>
    <n v="4"/>
    <n v="570.38"/>
    <n v="0.26"/>
    <x v="1"/>
    <x v="1622"/>
    <x v="227"/>
    <n v="45"/>
    <s v="Male"/>
    <s v="Bergermouth"/>
    <x v="1"/>
    <s v="USA"/>
    <x v="3"/>
    <s v="Frederick-Wright"/>
    <x v="1"/>
    <s v="New Jimmymouth"/>
    <s v="Flagship"/>
    <s v="Ceramic Plant Pot"/>
    <x v="3"/>
    <s v="Decor"/>
    <s v="Hatfield, Baird and Torres"/>
    <n v="81.75"/>
    <n v="0"/>
  </r>
  <r>
    <s v="SALE1623"/>
    <x v="94"/>
    <s v="CUST1394"/>
    <s v="PROD34"/>
    <s v="STORE15"/>
    <n v="2"/>
    <n v="223.73"/>
    <n v="0.11"/>
    <x v="1"/>
    <x v="1623"/>
    <x v="133"/>
    <n v="43"/>
    <s v="Female"/>
    <s v="Cannonberg"/>
    <x v="40"/>
    <s v="USA"/>
    <x v="3"/>
    <s v="Shelton PLC"/>
    <x v="0"/>
    <s v="East Jenniferstad"/>
    <s v="Flagship"/>
    <s v="Gaming Mechanical Keyboard"/>
    <x v="1"/>
    <s v="Computer"/>
    <s v="Lucero LLC"/>
    <n v="419.28"/>
    <n v="86"/>
  </r>
  <r>
    <s v="SALE1624"/>
    <x v="233"/>
    <s v="CUST1351"/>
    <s v="PROD86"/>
    <s v="STORE16"/>
    <n v="4"/>
    <n v="164.93"/>
    <n v="0.11"/>
    <x v="0"/>
    <x v="1624"/>
    <x v="376"/>
    <n v="25"/>
    <s v="Female"/>
    <s v="North Samuel"/>
    <x v="48"/>
    <s v="USA"/>
    <x v="3"/>
    <s v="Frederick-Wright"/>
    <x v="1"/>
    <s v="New Jimmymouth"/>
    <s v="Flagship"/>
    <s v="Kitchen Cutting Board"/>
    <x v="3"/>
    <s v="Kitchen"/>
    <s v="Taylor, Dodson and Johnston"/>
    <n v="176.07"/>
    <n v="82"/>
  </r>
  <r>
    <s v="SALE1625"/>
    <x v="368"/>
    <s v="CUST1249"/>
    <s v="PROD15"/>
    <s v="STORE7"/>
    <n v="3"/>
    <n v="326.66000000000003"/>
    <n v="0.28000000000000003"/>
    <x v="2"/>
    <x v="1625"/>
    <x v="432"/>
    <n v="41"/>
    <s v="Female"/>
    <s v="Garciamouth"/>
    <x v="14"/>
    <s v="USA"/>
    <x v="0"/>
    <s v="Martinez-Mullins"/>
    <x v="2"/>
    <s v="Williamsfurt"/>
    <s v="Online"/>
    <s v="4K Home Projector"/>
    <x v="1"/>
    <s v="Appliances"/>
    <s v="Thomas LLC"/>
    <n v="465.34"/>
    <n v="301"/>
  </r>
  <r>
    <s v="SALE1626"/>
    <x v="408"/>
    <s v="CUST1182"/>
    <s v="PROD1"/>
    <s v="STORE15"/>
    <n v="2"/>
    <n v="462.93"/>
    <n v="0.17"/>
    <x v="1"/>
    <x v="1626"/>
    <x v="90"/>
    <n v="23"/>
    <s v="Female"/>
    <s v="Hutchinsonville"/>
    <x v="15"/>
    <s v="USA"/>
    <x v="2"/>
    <s v="Shelton PLC"/>
    <x v="0"/>
    <s v="East Jenniferstad"/>
    <s v="Flagship"/>
    <s v="Men's Graphic T-Shirt"/>
    <x v="4"/>
    <s v="Tops"/>
    <s v="Terry-Moore"/>
    <n v="342.56"/>
    <n v="181"/>
  </r>
  <r>
    <s v="SALE1627"/>
    <x v="77"/>
    <s v="CUST1147"/>
    <s v="PROD0"/>
    <s v="STORE16"/>
    <n v="3"/>
    <n v="60.26"/>
    <n v="0.04"/>
    <x v="0"/>
    <x v="1627"/>
    <x v="345"/>
    <n v="49"/>
    <s v="Female"/>
    <s v="Lake Nathanfort"/>
    <x v="41"/>
    <s v="USA"/>
    <x v="1"/>
    <s v="Frederick-Wright"/>
    <x v="1"/>
    <s v="New Jimmymouth"/>
    <s v="Flagship"/>
    <s v="Brother Laser Printer"/>
    <x v="1"/>
    <s v="Computer"/>
    <s v="Hunt Inc"/>
    <n v="112.42"/>
    <n v="416"/>
  </r>
  <r>
    <s v="SALE1628"/>
    <x v="14"/>
    <s v="CUST1071"/>
    <s v="PROD34"/>
    <s v="STORE9"/>
    <n v="3"/>
    <n v="109.5"/>
    <n v="0.06"/>
    <x v="2"/>
    <x v="1628"/>
    <x v="289"/>
    <n v="61"/>
    <s v="Female"/>
    <s v="South Shaun"/>
    <x v="23"/>
    <s v="USA"/>
    <x v="0"/>
    <s v="Moore, Padilla and Butler"/>
    <x v="2"/>
    <s v="East Johnstad"/>
    <s v="Flagship"/>
    <s v="Gaming Mechanical Keyboard"/>
    <x v="1"/>
    <s v="Computer"/>
    <s v="Lucero LLC"/>
    <n v="419.28"/>
    <n v="86"/>
  </r>
  <r>
    <s v="SALE1629"/>
    <x v="237"/>
    <s v="CUST1382"/>
    <s v="PROD70"/>
    <s v="STORE16"/>
    <n v="1"/>
    <n v="505.83"/>
    <n v="0.14000000000000001"/>
    <x v="2"/>
    <x v="1629"/>
    <x v="156"/>
    <n v="20"/>
    <s v="Female"/>
    <s v="Novakstad"/>
    <x v="24"/>
    <s v="USA"/>
    <x v="0"/>
    <s v="Frederick-Wright"/>
    <x v="1"/>
    <s v="New Jimmymouth"/>
    <s v="Flagship"/>
    <s v="Kitchen Storage Rack"/>
    <x v="3"/>
    <s v="Storage"/>
    <s v="Duran Group"/>
    <n v="138.05000000000001"/>
    <n v="89"/>
  </r>
  <r>
    <s v="SALE1630"/>
    <x v="650"/>
    <s v="CUST1163"/>
    <s v="PROD98"/>
    <s v="STORE10"/>
    <n v="2"/>
    <n v="443.15"/>
    <n v="0.27"/>
    <x v="1"/>
    <x v="1630"/>
    <x v="298"/>
    <n v="21"/>
    <s v="Male"/>
    <s v="North Matthew"/>
    <x v="49"/>
    <s v="USA"/>
    <x v="3"/>
    <s v="Hill, Wagner and Ballard"/>
    <x v="3"/>
    <s v="East Davidville"/>
    <s v="Online"/>
    <s v="Portable Bluetooth Speaker"/>
    <x v="1"/>
    <s v="Audio"/>
    <s v="Flores-King"/>
    <n v="431.67"/>
    <n v="73"/>
  </r>
  <r>
    <s v="SALE1631"/>
    <x v="603"/>
    <s v="CUST1497"/>
    <s v="PROD7"/>
    <s v="STORE7"/>
    <n v="2"/>
    <n v="784.26"/>
    <n v="0.23"/>
    <x v="1"/>
    <x v="1631"/>
    <x v="386"/>
    <n v="47"/>
    <s v="Female"/>
    <s v="Port William"/>
    <x v="14"/>
    <s v="USA"/>
    <x v="0"/>
    <s v="Martinez-Mullins"/>
    <x v="2"/>
    <s v="Williamsfurt"/>
    <s v="Online"/>
    <s v="LED Table Lamp"/>
    <x v="3"/>
    <s v="Lighting"/>
    <s v="Harrell LLC"/>
    <n v="218.86"/>
    <n v="170"/>
  </r>
  <r>
    <s v="SALE1632"/>
    <x v="70"/>
    <s v="CUST1455"/>
    <s v="PROD39"/>
    <s v="STORE11"/>
    <n v="3"/>
    <n v="590.30999999999995"/>
    <n v="0.17"/>
    <x v="1"/>
    <x v="1632"/>
    <x v="263"/>
    <n v="54"/>
    <s v="Male"/>
    <s v="East Yvette"/>
    <x v="49"/>
    <s v="USA"/>
    <x v="0"/>
    <s v="Aguirre-Keller"/>
    <x v="2"/>
    <s v="Lake Michael"/>
    <s v="Online"/>
    <s v="Portable Power Bank"/>
    <x v="1"/>
    <s v="Mobile"/>
    <s v="Cummings and Sons"/>
    <n v="326.06"/>
    <n v="301"/>
  </r>
  <r>
    <s v="SALE1633"/>
    <x v="329"/>
    <s v="CUST1120"/>
    <s v="PROD69"/>
    <s v="STORE16"/>
    <n v="1"/>
    <n v="696.13"/>
    <n v="0.06"/>
    <x v="2"/>
    <x v="1633"/>
    <x v="262"/>
    <n v="44"/>
    <s v="Female"/>
    <s v="lake tylerfort"/>
    <x v="2"/>
    <s v="USA"/>
    <x v="1"/>
    <s v="Frederick-Wright"/>
    <x v="1"/>
    <s v="New Jimmymouth"/>
    <s v="Flagship"/>
    <s v="Men's Sports Shorts"/>
    <x v="4"/>
    <s v="Bottoms"/>
    <s v="Fitzpatrick Ltd"/>
    <n v="218.22"/>
    <n v="224"/>
  </r>
  <r>
    <s v="SALE1634"/>
    <x v="464"/>
    <s v="CUST1104"/>
    <s v="PROD51"/>
    <s v="STORE6"/>
    <n v="4"/>
    <n v="194.39"/>
    <n v="0.25"/>
    <x v="0"/>
    <x v="1634"/>
    <x v="252"/>
    <n v="64"/>
    <s v="Male"/>
    <s v="South Jenniferville"/>
    <x v="36"/>
    <s v="USA"/>
    <x v="2"/>
    <s v="Benson-Elliott"/>
    <x v="3"/>
    <s v="Port Josephberg"/>
    <s v="Online"/>
    <s v="HDMI Cable – 2m"/>
    <x v="1"/>
    <s v="Accessories"/>
    <s v="Bautista, Green and Hale"/>
    <n v="88.49"/>
    <n v="246"/>
  </r>
  <r>
    <s v="SALE1635"/>
    <x v="651"/>
    <s v="CUST1330"/>
    <s v="PROD33"/>
    <s v="STORE1"/>
    <n v="1"/>
    <n v="339.7"/>
    <n v="0.1"/>
    <x v="0"/>
    <x v="1635"/>
    <x v="391"/>
    <n v="54"/>
    <s v="Male"/>
    <s v="South Jasontown"/>
    <x v="49"/>
    <s v="USA"/>
    <x v="1"/>
    <s v="Martinez, Adkins and Johnson"/>
    <x v="0"/>
    <s v="Danielmouth"/>
    <s v="Flagship"/>
    <s v="Modern Wall Clock"/>
    <x v="3"/>
    <s v="Decor"/>
    <s v="Weiss-Watson"/>
    <n v="179.77"/>
    <n v="305"/>
  </r>
  <r>
    <s v="SALE1636"/>
    <x v="340"/>
    <s v="CUST1048"/>
    <s v="PROD68"/>
    <s v="STORE13"/>
    <n v="4"/>
    <n v="463.16"/>
    <n v="0.27"/>
    <x v="1"/>
    <x v="1636"/>
    <x v="367"/>
    <n v="54"/>
    <s v="Male"/>
    <s v="Dawsonbury"/>
    <x v="29"/>
    <s v="USA"/>
    <x v="1"/>
    <s v="Gardner, Humphrey and Contreras"/>
    <x v="3"/>
    <s v="Johnsonville"/>
    <s v="Flagship"/>
    <s v="Wooden Nightstand"/>
    <x v="3"/>
    <s v="Furniture"/>
    <s v="Wolfe, Ross and Hester"/>
    <n v="243.7"/>
    <n v="130"/>
  </r>
  <r>
    <s v="SALE1637"/>
    <x v="326"/>
    <s v="CUST1107"/>
    <s v="PROD5"/>
    <s v="STORE10"/>
    <n v="2"/>
    <n v="824.91"/>
    <n v="0.09"/>
    <x v="0"/>
    <x v="1637"/>
    <x v="182"/>
    <n v="62"/>
    <s v="Female"/>
    <s v="North Justin"/>
    <x v="16"/>
    <s v="USA"/>
    <x v="1"/>
    <s v="Hill, Wagner and Ballard"/>
    <x v="3"/>
    <s v="East Davidville"/>
    <s v="Online"/>
    <s v="Men's Leather Belt"/>
    <x v="4"/>
    <s v="Accessories"/>
    <s v="Baldwin, Garza and Gonzalez"/>
    <n v="261"/>
    <n v="59"/>
  </r>
  <r>
    <s v="SALE1638"/>
    <x v="296"/>
    <s v="CUST1070"/>
    <s v="PROD5"/>
    <s v="STORE2"/>
    <n v="4"/>
    <n v="796.89"/>
    <n v="0.17"/>
    <x v="0"/>
    <x v="1638"/>
    <x v="45"/>
    <n v="29"/>
    <s v="Female"/>
    <s v="Port Lisa"/>
    <x v="23"/>
    <s v="USA"/>
    <x v="0"/>
    <s v="Black-Horn"/>
    <x v="2"/>
    <s v="North Nancyview"/>
    <s v="Outlet"/>
    <s v="Men's Leather Belt"/>
    <x v="4"/>
    <s v="Accessories"/>
    <s v="Baldwin, Garza and Gonzalez"/>
    <n v="261"/>
    <n v="59"/>
  </r>
  <r>
    <s v="SALE1639"/>
    <x v="270"/>
    <s v="CUST1240"/>
    <s v="PROD26"/>
    <s v="STORE17"/>
    <n v="3"/>
    <n v="543.92999999999995"/>
    <n v="0.3"/>
    <x v="2"/>
    <x v="1639"/>
    <x v="194"/>
    <n v="59"/>
    <s v="Female"/>
    <s v="Heathfort"/>
    <x v="20"/>
    <s v="USA"/>
    <x v="1"/>
    <s v="Holloway Ltd"/>
    <x v="0"/>
    <s v="Bensonhaven"/>
    <s v="Flagship"/>
    <s v="Wireless Bluetooth Speaker"/>
    <x v="1"/>
    <s v="Audio"/>
    <s v="Reed-Schmidt"/>
    <n v="322.41000000000003"/>
    <n v="213"/>
  </r>
  <r>
    <s v="SALE1640"/>
    <x v="647"/>
    <s v="CUST1173"/>
    <s v="PROD14"/>
    <s v="STORE7"/>
    <n v="2"/>
    <n v="44.65"/>
    <n v="0.03"/>
    <x v="1"/>
    <x v="1640"/>
    <x v="346"/>
    <n v="41"/>
    <s v="Female"/>
    <s v="New William"/>
    <x v="9"/>
    <s v="USA"/>
    <x v="1"/>
    <s v="Martinez-Mullins"/>
    <x v="2"/>
    <s v="Williamsfurt"/>
    <s v="Online"/>
    <s v="Decorative Wall Mirror"/>
    <x v="3"/>
    <s v="Decor"/>
    <s v="Luna, Anderson and Bowman"/>
    <n v="48.01"/>
    <n v="439"/>
  </r>
  <r>
    <s v="SALE1641"/>
    <x v="177"/>
    <s v="CUST1250"/>
    <s v="PROD56"/>
    <s v="STORE0"/>
    <n v="4"/>
    <n v="827.39"/>
    <n v="0.06"/>
    <x v="2"/>
    <x v="1641"/>
    <x v="473"/>
    <n v="48"/>
    <s v="Male"/>
    <s v="New Daniel"/>
    <x v="37"/>
    <s v="USA"/>
    <x v="1"/>
    <s v="Rivera-Warner"/>
    <x v="3"/>
    <s v="Washingtonfurt"/>
    <s v="Flagship"/>
    <s v="Premium Blanket Throw"/>
    <x v="3"/>
    <s v="Decor"/>
    <s v="Hernandez, Kennedy and Porter"/>
    <n v="461.47"/>
    <n v="190"/>
  </r>
  <r>
    <s v="SALE1642"/>
    <x v="445"/>
    <s v="CUST1308"/>
    <s v="PROD14"/>
    <s v="STORE12"/>
    <n v="2"/>
    <n v="403.2"/>
    <n v="0.21"/>
    <x v="1"/>
    <x v="1642"/>
    <x v="480"/>
    <n v="60"/>
    <s v="Female"/>
    <s v="Sarahland"/>
    <x v="9"/>
    <s v="USA"/>
    <x v="0"/>
    <s v="Thomas, Bridges and Harris"/>
    <x v="0"/>
    <s v="Sabrinatown"/>
    <s v="Online"/>
    <s v="Decorative Wall Mirror"/>
    <x v="3"/>
    <s v="Decor"/>
    <s v="Luna, Anderson and Bowman"/>
    <n v="48.01"/>
    <n v="439"/>
  </r>
  <r>
    <s v="SALE1643"/>
    <x v="419"/>
    <s v="CUST1017"/>
    <s v="PROD86"/>
    <s v="STORE13"/>
    <n v="4"/>
    <n v="292.31"/>
    <n v="0.27"/>
    <x v="1"/>
    <x v="1643"/>
    <x v="222"/>
    <n v="60"/>
    <s v="Female"/>
    <s v="Brandonville"/>
    <x v="36"/>
    <s v="USA"/>
    <x v="1"/>
    <s v="Gardner, Humphrey and Contreras"/>
    <x v="3"/>
    <s v="Johnsonville"/>
    <s v="Flagship"/>
    <s v="Kitchen Cutting Board"/>
    <x v="3"/>
    <s v="Kitchen"/>
    <s v="Taylor, Dodson and Johnston"/>
    <n v="176.07"/>
    <n v="82"/>
  </r>
  <r>
    <s v="SALE1644"/>
    <x v="330"/>
    <s v="CUST1492"/>
    <s v="PROD2"/>
    <s v="STORE10"/>
    <n v="1"/>
    <n v="948.33"/>
    <n v="0.11"/>
    <x v="0"/>
    <x v="1644"/>
    <x v="36"/>
    <n v="59"/>
    <s v="Female"/>
    <s v="Port Carol"/>
    <x v="26"/>
    <s v="USA"/>
    <x v="1"/>
    <s v="Hill, Wagner and Ballard"/>
    <x v="3"/>
    <s v="East Davidville"/>
    <s v="Online"/>
    <s v="Women's Casual Hoodie"/>
    <x v="4"/>
    <s v="Outerwear"/>
    <s v="Sims Inc"/>
    <n v="167.34"/>
    <n v="352"/>
  </r>
  <r>
    <s v="SALE1645"/>
    <x v="26"/>
    <s v="CUST1343"/>
    <s v="PROD39"/>
    <s v="STORE5"/>
    <n v="1"/>
    <n v="702.27"/>
    <n v="0.17"/>
    <x v="2"/>
    <x v="1645"/>
    <x v="109"/>
    <n v="38"/>
    <s v="Male"/>
    <s v="Cartershire"/>
    <x v="45"/>
    <s v="USA"/>
    <x v="3"/>
    <s v="Gray Ltd"/>
    <x v="0"/>
    <s v="New Michaelchester"/>
    <s v="Outlet"/>
    <s v="Portable Power Bank"/>
    <x v="1"/>
    <s v="Mobile"/>
    <s v="Cummings and Sons"/>
    <n v="326.06"/>
    <n v="301"/>
  </r>
  <r>
    <s v="SALE1646"/>
    <x v="13"/>
    <s v="CUST1041"/>
    <s v="PROD30"/>
    <s v="STORE3"/>
    <n v="2"/>
    <n v="379.28"/>
    <n v="0.26"/>
    <x v="0"/>
    <x v="1646"/>
    <x v="94"/>
    <n v="21"/>
    <s v="Male"/>
    <s v="Mooneyshire"/>
    <x v="41"/>
    <s v="USA"/>
    <x v="1"/>
    <s v="Johnson-Wright"/>
    <x v="0"/>
    <s v="Hoodberg"/>
    <s v="Outlet"/>
    <s v="Stainless Steel Cutlery Set"/>
    <x v="3"/>
    <s v="Kitchen"/>
    <s v="Stevens, Fernandez and Martin"/>
    <n v="19.52"/>
    <n v="57"/>
  </r>
  <r>
    <s v="SALE1647"/>
    <x v="595"/>
    <s v="CUST1132"/>
    <s v="PROD47"/>
    <s v="STORE0"/>
    <n v="4"/>
    <n v="92.35"/>
    <n v="0.15"/>
    <x v="0"/>
    <x v="1647"/>
    <x v="481"/>
    <n v="57"/>
    <s v="Female"/>
    <s v="Taylorberg"/>
    <x v="31"/>
    <s v="USA"/>
    <x v="0"/>
    <s v="Rivera-Warner"/>
    <x v="3"/>
    <s v="Washingtonfurt"/>
    <s v="Flagship"/>
    <s v="Makeup Brush Set"/>
    <x v="2"/>
    <s v="Makeup"/>
    <s v="Cook Inc"/>
    <n v="241"/>
    <n v="431"/>
  </r>
  <r>
    <s v="SALE1648"/>
    <x v="45"/>
    <s v="CUST1219"/>
    <s v="PROD39"/>
    <s v="STORE12"/>
    <n v="4"/>
    <n v="721.54"/>
    <n v="0.21"/>
    <x v="0"/>
    <x v="1648"/>
    <x v="208"/>
    <n v="47"/>
    <s v="Female"/>
    <s v="Phillipschester   "/>
    <x v="19"/>
    <s v="USA"/>
    <x v="0"/>
    <s v="Thomas, Bridges and Harris"/>
    <x v="0"/>
    <s v="Sabrinatown"/>
    <s v="Online"/>
    <s v="Portable Power Bank"/>
    <x v="1"/>
    <s v="Mobile"/>
    <s v="Cummings and Sons"/>
    <n v="326.06"/>
    <n v="301"/>
  </r>
  <r>
    <s v="SALE1649"/>
    <x v="605"/>
    <s v="CUST1053"/>
    <s v="PROD38"/>
    <s v="STORE9"/>
    <n v="1"/>
    <n v="228.69"/>
    <n v="0.14000000000000001"/>
    <x v="0"/>
    <x v="1649"/>
    <x v="284"/>
    <n v="37"/>
    <s v="Female"/>
    <s v="East Andrea"/>
    <x v="20"/>
    <s v="USA"/>
    <x v="0"/>
    <s v="Moore, Padilla and Butler"/>
    <x v="2"/>
    <s v="East Johnstad"/>
    <s v="Flagship"/>
    <s v="Sports Water Hydration Pack"/>
    <x v="0"/>
    <s v="Outdoor"/>
    <s v="Sims-Smith"/>
    <n v="135.61000000000001"/>
    <n v="394"/>
  </r>
  <r>
    <s v="SALE1650"/>
    <x v="308"/>
    <s v="CUST1355"/>
    <s v="PROD53"/>
    <s v="STORE10"/>
    <n v="1"/>
    <n v="899.09"/>
    <n v="0.2"/>
    <x v="1"/>
    <x v="1650"/>
    <x v="392"/>
    <n v="20"/>
    <s v="Male"/>
    <s v="North Johnfurt"/>
    <x v="7"/>
    <s v="USA"/>
    <x v="0"/>
    <s v="Hill, Wagner and Ballard"/>
    <x v="3"/>
    <s v="East Davidville"/>
    <s v="Online"/>
    <s v="Men's Track Pants"/>
    <x v="4"/>
    <s v="Bottoms"/>
    <s v="Hamilton, Woods and Walker"/>
    <n v="386.56"/>
    <n v="125"/>
  </r>
  <r>
    <s v="SALE1651"/>
    <x v="411"/>
    <s v="CUST1384"/>
    <s v="PROD8"/>
    <s v="STORE8"/>
    <n v="4"/>
    <n v="195.75"/>
    <n v="0.17"/>
    <x v="0"/>
    <x v="1651"/>
    <x v="302"/>
    <n v="52"/>
    <s v="Female"/>
    <s v="North Michael"/>
    <x v="9"/>
    <s v="USA"/>
    <x v="3"/>
    <s v="Bean, Jones and Park"/>
    <x v="1"/>
    <s v="Thompsonborough"/>
    <s v="Online"/>
    <s v="Wireless Bluetooth Earbuds"/>
    <x v="1"/>
    <s v="Audio"/>
    <s v="Perez-Johnston"/>
    <n v="439.07"/>
    <n v="142"/>
  </r>
  <r>
    <s v="SALE1652"/>
    <x v="486"/>
    <s v="CUST1426"/>
    <s v="PROD93"/>
    <s v="STORE15"/>
    <n v="3"/>
    <n v="199.13"/>
    <n v="0.24"/>
    <x v="0"/>
    <x v="1652"/>
    <x v="436"/>
    <n v="28"/>
    <s v="Male"/>
    <s v="Aguilarland"/>
    <x v="29"/>
    <s v="USA"/>
    <x v="1"/>
    <s v="Shelton PLC"/>
    <x v="0"/>
    <s v="East Jenniferstad"/>
    <s v="Flagship"/>
    <s v="USB-C Laptop Charger"/>
    <x v="1"/>
    <s v="Computer"/>
    <s v="Martin LLC"/>
    <n v="377.52"/>
    <n v="485"/>
  </r>
  <r>
    <s v="SALE1653"/>
    <x v="23"/>
    <s v="CUST1160"/>
    <s v="PROD22"/>
    <s v="STORE14"/>
    <n v="2"/>
    <n v="833.62"/>
    <n v="0.18"/>
    <x v="0"/>
    <x v="1653"/>
    <x v="316"/>
    <n v="41"/>
    <s v="Female"/>
    <s v="New Juliemouth"/>
    <x v="29"/>
    <s v="USA"/>
    <x v="1"/>
    <s v="Mcdonald Inc"/>
    <x v="2"/>
    <s v="Christopherland"/>
    <s v="Outlet"/>
    <s v="Carbon Fiber Tennis Racket"/>
    <x v="0"/>
    <s v="Equipment"/>
    <s v="Flores, Pineda and Rodriguez"/>
    <n v="484.62"/>
    <n v="432"/>
  </r>
  <r>
    <s v="SALE1654"/>
    <x v="511"/>
    <s v="CUST1484"/>
    <s v="PROD75"/>
    <s v="STORE0"/>
    <n v="1"/>
    <n v="676.26"/>
    <n v="0.14000000000000001"/>
    <x v="0"/>
    <x v="1654"/>
    <x v="212"/>
    <n v="32"/>
    <s v="Male"/>
    <s v="West Markton"/>
    <x v="43"/>
    <s v="USA"/>
    <x v="3"/>
    <s v="Rivera-Warner"/>
    <x v="3"/>
    <s v="Washingtonfurt"/>
    <s v="Flagship"/>
    <s v="Women's Ankle Boots"/>
    <x v="4"/>
    <s v="Footwear"/>
    <s v="Poole PLC"/>
    <n v="158.13999999999999"/>
    <n v="82"/>
  </r>
  <r>
    <s v="SALE1655"/>
    <x v="652"/>
    <s v="CUST1032"/>
    <s v="PROD60"/>
    <s v="STORE9"/>
    <n v="2"/>
    <n v="666.49"/>
    <n v="0.06"/>
    <x v="0"/>
    <x v="1655"/>
    <x v="324"/>
    <n v="48"/>
    <s v="Female"/>
    <s v="Fostermouth"/>
    <x v="28"/>
    <s v="USA"/>
    <x v="0"/>
    <s v="Moore, Padilla and Butler"/>
    <x v="2"/>
    <s v="East Johnstad"/>
    <s v="Flagship"/>
    <s v="Luxury Perfume Spray"/>
    <x v="2"/>
    <s v="Fragrance"/>
    <s v="Gibson, Green and Lopez"/>
    <n v="482.75"/>
    <n v="444"/>
  </r>
  <r>
    <s v="SALE1656"/>
    <x v="226"/>
    <s v="CUST1460"/>
    <s v="PROD15"/>
    <s v="STORE4"/>
    <n v="3"/>
    <n v="471.19"/>
    <n v="0.28000000000000003"/>
    <x v="2"/>
    <x v="1656"/>
    <x v="482"/>
    <n v="35"/>
    <s v="Male"/>
    <s v="Hughesview"/>
    <x v="9"/>
    <s v="USA"/>
    <x v="0"/>
    <s v="Alexander Group"/>
    <x v="2"/>
    <s v="Port Sharon"/>
    <s v="Online"/>
    <s v="4K Home Projector"/>
    <x v="1"/>
    <s v="Appliances"/>
    <s v="Thomas LLC"/>
    <n v="465.34"/>
    <n v="301"/>
  </r>
  <r>
    <s v="SALE1657"/>
    <x v="653"/>
    <s v="CUST1119"/>
    <s v="PROD8"/>
    <s v="STORE3"/>
    <n v="4"/>
    <n v="555.65"/>
    <n v="0.25"/>
    <x v="2"/>
    <x v="1657"/>
    <x v="96"/>
    <n v="40"/>
    <s v="Male"/>
    <s v="North Edwardton"/>
    <x v="3"/>
    <s v="USA"/>
    <x v="3"/>
    <s v="Johnson-Wright"/>
    <x v="0"/>
    <s v="Hoodberg"/>
    <s v="Outlet"/>
    <s v="Wireless Bluetooth Earbuds"/>
    <x v="1"/>
    <s v="Audio"/>
    <s v="Perez-Johnston"/>
    <n v="439.07"/>
    <n v="142"/>
  </r>
  <r>
    <s v="SALE1658"/>
    <x v="54"/>
    <s v="CUST1035"/>
    <s v="PROD95"/>
    <s v="STORE14"/>
    <n v="2"/>
    <n v="100.42"/>
    <n v="0.06"/>
    <x v="0"/>
    <x v="1658"/>
    <x v="66"/>
    <n v="52"/>
    <s v="Male"/>
    <s v="Robertberg"/>
    <x v="16"/>
    <s v="USA"/>
    <x v="2"/>
    <s v="Mcdonald Inc"/>
    <x v="2"/>
    <s v="Christopherland"/>
    <s v="Outlet"/>
    <s v="Sports Stopwatch Basic"/>
    <x v="0"/>
    <s v="Accessories"/>
    <s v="Wilson Group"/>
    <n v="60.65"/>
    <n v="75"/>
  </r>
  <r>
    <s v="SALE1659"/>
    <x v="556"/>
    <s v="CUST1050"/>
    <s v="PROD98"/>
    <s v="STORE18"/>
    <n v="3"/>
    <n v="981.69"/>
    <n v="0.05"/>
    <x v="2"/>
    <x v="1659"/>
    <x v="272"/>
    <n v="61"/>
    <s v="Female"/>
    <s v="Gregoryview"/>
    <x v="49"/>
    <s v="USA"/>
    <x v="0"/>
    <s v="Guerrero-Schmitt"/>
    <x v="3"/>
    <s v="East Stevechester"/>
    <s v="Flagship"/>
    <s v="Portable Bluetooth Speaker"/>
    <x v="1"/>
    <s v="Audio"/>
    <s v="Flores-King"/>
    <n v="431.67"/>
    <n v="73"/>
  </r>
  <r>
    <s v="SALE1660"/>
    <x v="489"/>
    <s v="CUST1327"/>
    <s v="PROD10"/>
    <s v="STORE16"/>
    <n v="2"/>
    <n v="848.87"/>
    <n v="0.09"/>
    <x v="2"/>
    <x v="1660"/>
    <x v="77"/>
    <n v="62"/>
    <s v="Female"/>
    <s v="Kellybury"/>
    <x v="14"/>
    <s v="USA"/>
    <x v="3"/>
    <s v="Frederick-Wright"/>
    <x v="1"/>
    <s v="New Jimmymouth"/>
    <s v="Flagship"/>
    <s v="Ceramic Kitchen Bowl Set"/>
    <x v="3"/>
    <s v="Kitchen"/>
    <s v="Hamilton Group"/>
    <n v="298.86"/>
    <n v="308"/>
  </r>
  <r>
    <s v="SALE1661"/>
    <x v="636"/>
    <s v="CUST1375"/>
    <s v="PROD96"/>
    <s v="STORE10"/>
    <n v="3"/>
    <n v="582.32000000000005"/>
    <n v="0"/>
    <x v="1"/>
    <x v="1661"/>
    <x v="444"/>
    <n v="26"/>
    <s v="Male"/>
    <s v="Port Richardshire"/>
    <x v="46"/>
    <s v="USA"/>
    <x v="1"/>
    <s v="Hill, Wagner and Ballard"/>
    <x v="3"/>
    <s v="East Davidville"/>
    <s v="Online"/>
    <s v="Women's Formal Blazer"/>
    <x v="4"/>
    <s v="Outerwear"/>
    <s v="Phillips and Sons"/>
    <n v="358.47"/>
    <n v="143"/>
  </r>
  <r>
    <s v="SALE1662"/>
    <x v="464"/>
    <s v="CUST1171"/>
    <s v="PROD49"/>
    <s v="STORE17"/>
    <n v="2"/>
    <n v="869.43"/>
    <n v="0.24"/>
    <x v="2"/>
    <x v="1662"/>
    <x v="119"/>
    <n v="44"/>
    <s v="Female"/>
    <s v="Morrisburgh"/>
    <x v="30"/>
    <s v="USA"/>
    <x v="1"/>
    <s v="Holloway Ltd"/>
    <x v="0"/>
    <s v="Bensonhaven"/>
    <s v="Flagship"/>
    <s v="Men's Roll-On Perfume"/>
    <x v="2"/>
    <s v="Fragrance"/>
    <s v="Sullivan and Sons"/>
    <n v="43.29"/>
    <n v="267"/>
  </r>
  <r>
    <s v="SALE1663"/>
    <x v="654"/>
    <s v="CUST1021"/>
    <s v="PROD54"/>
    <s v="STORE4"/>
    <n v="1"/>
    <n v="62.26"/>
    <n v="0.03"/>
    <x v="2"/>
    <x v="1663"/>
    <x v="458"/>
    <n v="36"/>
    <s v="Female"/>
    <s v="Smithburgh"/>
    <x v="15"/>
    <s v="USA"/>
    <x v="0"/>
    <s v="Alexander Group"/>
    <x v="2"/>
    <s v="Port Sharon"/>
    <s v="Online"/>
    <s v="Sports Stopwatch Pro"/>
    <x v="0"/>
    <s v="Accessories"/>
    <s v="Thompson-French"/>
    <n v="434.84"/>
    <n v="185"/>
  </r>
  <r>
    <s v="SALE1664"/>
    <x v="104"/>
    <s v="CUST1152"/>
    <s v="PROD39"/>
    <s v="STORE14"/>
    <n v="3"/>
    <n v="343.97"/>
    <n v="0.04"/>
    <x v="2"/>
    <x v="1664"/>
    <x v="7"/>
    <n v="41"/>
    <s v="Female"/>
    <s v="Jaredville"/>
    <x v="6"/>
    <s v="USA"/>
    <x v="1"/>
    <s v="Mcdonald Inc"/>
    <x v="2"/>
    <s v="Christopherland"/>
    <s v="Outlet"/>
    <s v="Portable Power Bank"/>
    <x v="1"/>
    <s v="Mobile"/>
    <s v="Cummings and Sons"/>
    <n v="326.06"/>
    <n v="301"/>
  </r>
  <r>
    <s v="SALE1665"/>
    <x v="655"/>
    <s v="CUST1303"/>
    <s v="PROD24"/>
    <s v="STORE12"/>
    <n v="3"/>
    <n v="304.67"/>
    <n v="0.11"/>
    <x v="0"/>
    <x v="1665"/>
    <x v="76"/>
    <n v="23"/>
    <s v="Female"/>
    <s v="East Johntown"/>
    <x v="37"/>
    <s v="USA"/>
    <x v="1"/>
    <s v="Thomas, Bridges and Harris"/>
    <x v="0"/>
    <s v="Sabrinatown"/>
    <s v="Online"/>
    <s v="Foldable Camping Chair"/>
    <x v="0"/>
    <s v="Outdoor"/>
    <s v="Cook Ltd"/>
    <n v="166.06"/>
    <n v="340"/>
  </r>
  <r>
    <s v="SALE1666"/>
    <x v="627"/>
    <s v="CUST1365"/>
    <s v="PROD27"/>
    <s v="STORE9"/>
    <n v="4"/>
    <n v="208.34"/>
    <n v="0.01"/>
    <x v="1"/>
    <x v="1666"/>
    <x v="315"/>
    <n v="63"/>
    <s v="Female"/>
    <s v="Kellyside"/>
    <x v="41"/>
    <s v="USA"/>
    <x v="1"/>
    <s v="Moore, Padilla and Butler"/>
    <x v="2"/>
    <s v="East Johnstad"/>
    <s v="Flagship"/>
    <s v="Decorative Floor Vase"/>
    <x v="3"/>
    <s v="Decor"/>
    <s v="Khan, Jones and Paul"/>
    <n v="81.75"/>
    <n v="378"/>
  </r>
  <r>
    <s v="SALE1667"/>
    <x v="321"/>
    <s v="CUST1312"/>
    <s v="PROD86"/>
    <s v="STORE1"/>
    <n v="1"/>
    <n v="119.04"/>
    <n v="0.13"/>
    <x v="2"/>
    <x v="1667"/>
    <x v="211"/>
    <n v="47"/>
    <s v="Female"/>
    <s v="Brianchester"/>
    <x v="37"/>
    <s v="USA"/>
    <x v="2"/>
    <s v="Martinez, Adkins and Johnson"/>
    <x v="0"/>
    <s v="Danielmouth"/>
    <s v="Flagship"/>
    <s v="Kitchen Cutting Board"/>
    <x v="3"/>
    <s v="Kitchen"/>
    <s v="Taylor, Dodson and Johnston"/>
    <n v="176.07"/>
    <n v="82"/>
  </r>
  <r>
    <s v="SALE1668"/>
    <x v="20"/>
    <s v="CUST1321"/>
    <s v="PROD44"/>
    <s v="STORE9"/>
    <n v="4"/>
    <n v="791.65"/>
    <n v="0.06"/>
    <x v="2"/>
    <x v="1668"/>
    <x v="83"/>
    <n v="21"/>
    <s v="Female"/>
    <s v="Lake Alice"/>
    <x v="3"/>
    <s v="USA"/>
    <x v="3"/>
    <s v="Moore, Padilla and Butler"/>
    <x v="2"/>
    <s v="East Johnstad"/>
    <s v="Flagship"/>
    <s v="Adjustable Jump Rope"/>
    <x v="0"/>
    <s v="Fitness"/>
    <s v="Cox Inc"/>
    <n v="167.12"/>
    <n v="316"/>
  </r>
  <r>
    <s v="SALE1669"/>
    <x v="589"/>
    <s v="CUST1052"/>
    <s v="PROD14"/>
    <s v="STORE2"/>
    <n v="2"/>
    <n v="414.86"/>
    <n v="0.23"/>
    <x v="0"/>
    <x v="1669"/>
    <x v="404"/>
    <n v="55"/>
    <s v="Male"/>
    <s v="South Timtown"/>
    <x v="46"/>
    <s v="USA"/>
    <x v="3"/>
    <s v="Black-Horn"/>
    <x v="2"/>
    <s v="North Nancyview"/>
    <s v="Outlet"/>
    <s v="Decorative Wall Mirror"/>
    <x v="3"/>
    <s v="Decor"/>
    <s v="Luna, Anderson and Bowman"/>
    <n v="48.01"/>
    <n v="439"/>
  </r>
  <r>
    <s v="SALE1670"/>
    <x v="562"/>
    <s v="CUST1478"/>
    <s v="PROD38"/>
    <s v="STORE12"/>
    <n v="2"/>
    <n v="960.81"/>
    <n v="0.28000000000000003"/>
    <x v="1"/>
    <x v="1670"/>
    <x v="150"/>
    <n v="59"/>
    <s v="Male"/>
    <s v="West Sarah"/>
    <x v="34"/>
    <s v="USA"/>
    <x v="0"/>
    <s v="Thomas, Bridges and Harris"/>
    <x v="0"/>
    <s v="Sabrinatown"/>
    <s v="Online"/>
    <s v="Sports Water Hydration Pack"/>
    <x v="0"/>
    <s v="Outdoor"/>
    <s v="Sims-Smith"/>
    <n v="135.61000000000001"/>
    <n v="394"/>
  </r>
  <r>
    <s v="SALE1671"/>
    <x v="646"/>
    <s v="CUST1212"/>
    <s v="PROD50"/>
    <s v="STORE4"/>
    <n v="4"/>
    <n v="943.36"/>
    <n v="0.18"/>
    <x v="1"/>
    <x v="1671"/>
    <x v="312"/>
    <n v="63"/>
    <s v="Female"/>
    <s v="Lyonsfort"/>
    <x v="7"/>
    <s v="USA"/>
    <x v="1"/>
    <s v="Alexander Group"/>
    <x v="2"/>
    <s v="Port Sharon"/>
    <s v="Online"/>
    <s v="Boxing Hand Wraps"/>
    <x v="0"/>
    <s v="Fitness"/>
    <s v="Smith-King"/>
    <n v="190.29"/>
    <n v="260"/>
  </r>
  <r>
    <s v="SALE1672"/>
    <x v="307"/>
    <s v="CUST1213"/>
    <s v="PROD3"/>
    <s v="STORE13"/>
    <n v="1"/>
    <n v="830.42"/>
    <n v="0.26"/>
    <x v="2"/>
    <x v="1672"/>
    <x v="26"/>
    <n v="42"/>
    <s v="Female"/>
    <s v="West Markport"/>
    <x v="16"/>
    <s v="USA"/>
    <x v="1"/>
    <s v="Gardner, Humphrey and Contreras"/>
    <x v="3"/>
    <s v="Johnsonville"/>
    <s v="Flagship"/>
    <s v="Men's Running Jacket"/>
    <x v="4"/>
    <s v="Outerwear"/>
    <s v="Pineda Ltd"/>
    <n v="364.67"/>
    <n v="452"/>
  </r>
  <r>
    <s v="SALE1673"/>
    <x v="17"/>
    <s v="CUST1353"/>
    <s v="PROD67"/>
    <s v="STORE17"/>
    <n v="1"/>
    <n v="762.55"/>
    <n v="0.19"/>
    <x v="0"/>
    <x v="1673"/>
    <x v="354"/>
    <n v="56"/>
    <s v="Female"/>
    <s v="Westbury"/>
    <x v="47"/>
    <s v="USA"/>
    <x v="1"/>
    <s v="Holloway Ltd"/>
    <x v="0"/>
    <s v="Bensonhaven"/>
    <s v="Flagship"/>
    <s v="Smart LED Light Strip"/>
    <x v="1"/>
    <s v="Accessories"/>
    <s v="Flores-Davis"/>
    <n v="349.17"/>
    <n v="476"/>
  </r>
  <r>
    <s v="SALE1674"/>
    <x v="640"/>
    <s v="CUST1343"/>
    <s v="PROD74"/>
    <s v="STORE18"/>
    <n v="2"/>
    <n v="464.43"/>
    <n v="0.24"/>
    <x v="2"/>
    <x v="1674"/>
    <x v="109"/>
    <n v="38"/>
    <s v="Male"/>
    <s v="Cartershire"/>
    <x v="45"/>
    <s v="USA"/>
    <x v="3"/>
    <s v="Guerrero-Schmitt"/>
    <x v="3"/>
    <s v="East Stevechester"/>
    <s v="Flagship"/>
    <s v="Bluetooth Car Audio System"/>
    <x v="1"/>
    <s v="Audio"/>
    <s v="Bruce-Bowen"/>
    <n v="403.71"/>
    <n v="159"/>
  </r>
  <r>
    <s v="SALE1675"/>
    <x v="103"/>
    <s v="CUST1016"/>
    <s v="PROD64"/>
    <s v="STORE18"/>
    <n v="1"/>
    <n v="711.08"/>
    <n v="0.24"/>
    <x v="1"/>
    <x v="1675"/>
    <x v="6"/>
    <n v="24"/>
    <s v="Female"/>
    <s v="South Christopher"/>
    <x v="2"/>
    <s v="USA"/>
    <x v="3"/>
    <s v="Guerrero-Schmitt"/>
    <x v="3"/>
    <s v="East Stevechester"/>
    <s v="Flagship"/>
    <s v="Matte Lipstick Set"/>
    <x v="2"/>
    <s v="Makeup"/>
    <s v="Zhang Inc"/>
    <n v="299.11"/>
    <n v="118"/>
  </r>
  <r>
    <s v="SALE1676"/>
    <x v="361"/>
    <s v="CUST1251"/>
    <s v="PROD45"/>
    <s v="STORE14"/>
    <n v="2"/>
    <n v="984.96"/>
    <n v="0.16"/>
    <x v="1"/>
    <x v="1676"/>
    <x v="242"/>
    <n v="64"/>
    <s v="Male"/>
    <s v="Port Coreyfort"/>
    <x v="4"/>
    <s v="USA"/>
    <x v="2"/>
    <s v="Mcdonald Inc"/>
    <x v="2"/>
    <s v="Christopherland"/>
    <s v="Outlet"/>
    <s v="High-Grip Football"/>
    <x v="0"/>
    <s v="Team Sports"/>
    <s v="Bridges, Banks and Cummings"/>
    <n v="318.91000000000003"/>
    <n v="114"/>
  </r>
  <r>
    <s v="SALE1677"/>
    <x v="472"/>
    <s v="CUST1343"/>
    <s v="PROD38"/>
    <s v="STORE12"/>
    <n v="1"/>
    <n v="21.14"/>
    <n v="0.06"/>
    <x v="2"/>
    <x v="1677"/>
    <x v="109"/>
    <n v="38"/>
    <s v="Male"/>
    <s v="Cartershire"/>
    <x v="45"/>
    <s v="USA"/>
    <x v="3"/>
    <s v="Thomas, Bridges and Harris"/>
    <x v="0"/>
    <s v="Sabrinatown"/>
    <s v="Online"/>
    <s v="Sports Water Hydration Pack"/>
    <x v="0"/>
    <s v="Outdoor"/>
    <s v="Sims-Smith"/>
    <n v="135.61000000000001"/>
    <n v="394"/>
  </r>
  <r>
    <s v="SALE1678"/>
    <x v="252"/>
    <s v="CUST1106"/>
    <s v="PROD98"/>
    <s v="STORE8"/>
    <n v="1"/>
    <n v="343.03"/>
    <n v="0.16"/>
    <x v="0"/>
    <x v="1678"/>
    <x v="474"/>
    <n v="53"/>
    <s v="Female"/>
    <s v="East Linda"/>
    <x v="5"/>
    <s v="USA"/>
    <x v="3"/>
    <s v="Bean, Jones and Park"/>
    <x v="1"/>
    <s v="Thompsonborough"/>
    <s v="Online"/>
    <s v="Portable Bluetooth Speaker"/>
    <x v="1"/>
    <s v="Audio"/>
    <s v="Flores-King"/>
    <n v="431.67"/>
    <n v="73"/>
  </r>
  <r>
    <s v="SALE1679"/>
    <x v="653"/>
    <s v="CUST1247"/>
    <s v="PROD20"/>
    <s v="STORE18"/>
    <n v="3"/>
    <n v="94.83"/>
    <n v="0.16"/>
    <x v="2"/>
    <x v="1679"/>
    <x v="398"/>
    <n v="32"/>
    <s v="Male"/>
    <s v="Mikehaven"/>
    <x v="21"/>
    <s v="USA"/>
    <x v="1"/>
    <s v="Guerrero-Schmitt"/>
    <x v="3"/>
    <s v="East Stevechester"/>
    <s v="Flagship"/>
    <s v="Outdoor Sports Water Bottle"/>
    <x v="0"/>
    <s v="Accessories"/>
    <s v="Soto-Ellis"/>
    <n v="131.51"/>
    <n v="0"/>
  </r>
  <r>
    <s v="SALE1680"/>
    <x v="656"/>
    <s v="CUST1018"/>
    <s v="PROD69"/>
    <s v="STORE19"/>
    <n v="3"/>
    <n v="74.66"/>
    <n v="0.03"/>
    <x v="1"/>
    <x v="1680"/>
    <x v="454"/>
    <n v="43"/>
    <s v="Male"/>
    <s v="South William"/>
    <x v="32"/>
    <s v="USA"/>
    <x v="1"/>
    <s v="Mann-Austin"/>
    <x v="3"/>
    <s v="Vasquezborough"/>
    <s v="Online"/>
    <s v="Men's Sports Shorts"/>
    <x v="4"/>
    <s v="Bottoms"/>
    <s v="Fitzpatrick Ltd"/>
    <n v="218.22"/>
    <n v="224"/>
  </r>
  <r>
    <s v="SALE1681"/>
    <x v="76"/>
    <s v="CUST1136"/>
    <s v="PROD37"/>
    <s v="STORE15"/>
    <n v="3"/>
    <n v="281.95999999999998"/>
    <n v="0.01"/>
    <x v="2"/>
    <x v="1681"/>
    <x v="199"/>
    <n v="29"/>
    <s v="Male"/>
    <s v="New Jeffrey"/>
    <x v="48"/>
    <s v="USA"/>
    <x v="2"/>
    <s v="Shelton PLC"/>
    <x v="0"/>
    <s v="East Jenniferstad"/>
    <s v="Flagship"/>
    <s v="Men's Casual Sneakers"/>
    <x v="4"/>
    <s v="Footwear"/>
    <s v="Hogan-Lee"/>
    <n v="353.47"/>
    <n v="214"/>
  </r>
  <r>
    <s v="SALE1682"/>
    <x v="629"/>
    <s v="CUST1236"/>
    <s v="PROD71"/>
    <s v="STORE18"/>
    <n v="4"/>
    <n v="622.27"/>
    <n v="0.02"/>
    <x v="1"/>
    <x v="1682"/>
    <x v="469"/>
    <n v="42"/>
    <s v="Female"/>
    <s v="North Larryport"/>
    <x v="45"/>
    <s v="USA"/>
    <x v="3"/>
    <s v="Guerrero-Schmitt"/>
    <x v="3"/>
    <s v="East Stevechester"/>
    <s v="Flagship"/>
    <s v="Hair Repair Oil Treatment"/>
    <x v="2"/>
    <s v="Haircare"/>
    <s v="Hopkins Ltd"/>
    <n v="214.32"/>
    <n v="383"/>
  </r>
  <r>
    <s v="SALE1683"/>
    <x v="235"/>
    <s v="CUST1102"/>
    <s v="PROD37"/>
    <s v="STORE7"/>
    <n v="2"/>
    <n v="78.27"/>
    <n v="0.28999999999999998"/>
    <x v="2"/>
    <x v="1683"/>
    <x v="256"/>
    <n v="34"/>
    <s v="Female"/>
    <s v="Port Joshuachester"/>
    <x v="2"/>
    <s v="USA"/>
    <x v="3"/>
    <s v="Martinez-Mullins"/>
    <x v="2"/>
    <s v="Williamsfurt"/>
    <s v="Online"/>
    <s v="Men's Casual Sneakers"/>
    <x v="4"/>
    <s v="Footwear"/>
    <s v="Hogan-Lee"/>
    <n v="353.47"/>
    <n v="214"/>
  </r>
  <r>
    <s v="SALE1684"/>
    <x v="553"/>
    <s v="CUST1012"/>
    <s v="PROD62"/>
    <s v="STORE13"/>
    <n v="4"/>
    <n v="676.58"/>
    <n v="0.23"/>
    <x v="2"/>
    <x v="1684"/>
    <x v="171"/>
    <n v="55"/>
    <s v="Female"/>
    <s v="North Kathryn"/>
    <x v="32"/>
    <s v="USA"/>
    <x v="1"/>
    <s v="Gardner, Humphrey and Contreras"/>
    <x v="3"/>
    <s v="Johnsonville"/>
    <s v="Flagship"/>
    <s v="Laptop Cooling Pad"/>
    <x v="1"/>
    <s v="Computer"/>
    <s v="Murray, Gould and Ware"/>
    <n v="86.42"/>
    <n v="222"/>
  </r>
  <r>
    <s v="SALE1685"/>
    <x v="2"/>
    <s v="CUST1486"/>
    <s v="PROD31"/>
    <s v="STORE1"/>
    <n v="2"/>
    <n v="938.6"/>
    <n v="0.04"/>
    <x v="1"/>
    <x v="1685"/>
    <x v="369"/>
    <n v="22"/>
    <s v="Female"/>
    <s v="Lake April"/>
    <x v="1"/>
    <s v="USA"/>
    <x v="3"/>
    <s v="Martinez, Adkins and Johnson"/>
    <x v="0"/>
    <s v="Danielmouth"/>
    <s v="Flagship"/>
    <s v="Basketball"/>
    <x v="0"/>
    <s v="Team Sports"/>
    <s v="Nolan-Snow"/>
    <n v="204.39"/>
    <n v="281"/>
  </r>
  <r>
    <s v="SALE1686"/>
    <x v="533"/>
    <s v="CUST1355"/>
    <s v="PROD13"/>
    <s v="STORE14"/>
    <n v="2"/>
    <n v="859.47"/>
    <n v="0.01"/>
    <x v="0"/>
    <x v="1686"/>
    <x v="392"/>
    <n v="20"/>
    <s v="Male"/>
    <s v="North Johnfurt"/>
    <x v="7"/>
    <s v="USA"/>
    <x v="0"/>
    <s v="Mcdonald Inc"/>
    <x v="2"/>
    <s v="Christopherland"/>
    <s v="Outlet"/>
    <s v="USB-C Fast Charger"/>
    <x v="1"/>
    <s v="Accessories"/>
    <s v="Dawson-Perkins"/>
    <n v="242.23"/>
    <n v="453"/>
  </r>
  <r>
    <s v="SALE1687"/>
    <x v="657"/>
    <s v="CUST1057"/>
    <s v="PROD27"/>
    <s v="STORE14"/>
    <n v="3"/>
    <n v="672.98"/>
    <n v="0.23"/>
    <x v="1"/>
    <x v="1687"/>
    <x v="331"/>
    <n v="43"/>
    <s v="Female"/>
    <s v="Morrisbury"/>
    <x v="5"/>
    <s v="USA"/>
    <x v="1"/>
    <s v="Mcdonald Inc"/>
    <x v="2"/>
    <s v="Christopherland"/>
    <s v="Outlet"/>
    <s v="Decorative Floor Vase"/>
    <x v="3"/>
    <s v="Decor"/>
    <s v="Khan, Jones and Paul"/>
    <n v="81.75"/>
    <n v="378"/>
  </r>
  <r>
    <s v="SALE1688"/>
    <x v="109"/>
    <s v="CUST1206"/>
    <s v="PROD56"/>
    <s v="STORE18"/>
    <n v="1"/>
    <n v="75.8"/>
    <n v="0.28999999999999998"/>
    <x v="1"/>
    <x v="1688"/>
    <x v="269"/>
    <n v="26"/>
    <s v="Female"/>
    <s v="Brownshire"/>
    <x v="3"/>
    <s v="USA"/>
    <x v="2"/>
    <s v="Guerrero-Schmitt"/>
    <x v="3"/>
    <s v="East Stevechester"/>
    <s v="Flagship"/>
    <s v="Premium Blanket Throw"/>
    <x v="3"/>
    <s v="Decor"/>
    <s v="Hernandez, Kennedy and Porter"/>
    <n v="461.47"/>
    <n v="190"/>
  </r>
  <r>
    <s v="SALE1689"/>
    <x v="658"/>
    <s v="CUST1034"/>
    <s v="PROD17"/>
    <s v="STORE15"/>
    <n v="4"/>
    <n v="742.15"/>
    <n v="0.1"/>
    <x v="2"/>
    <x v="1689"/>
    <x v="246"/>
    <n v="27"/>
    <s v="Female"/>
    <s v="West Richard"/>
    <x v="33"/>
    <s v="USA"/>
    <x v="1"/>
    <s v="Shelton PLC"/>
    <x v="0"/>
    <s v="East Jenniferstad"/>
    <s v="Flagship"/>
    <s v="Soccer Training Cone Set"/>
    <x v="0"/>
    <s v="Accessories"/>
    <s v="Ford, Murphy and Wilson"/>
    <n v="144.53"/>
    <n v="367"/>
  </r>
  <r>
    <s v="SALE1690"/>
    <x v="181"/>
    <s v="CUST1072"/>
    <s v="PROD30"/>
    <s v="STORE7"/>
    <n v="1"/>
    <n v="637.39"/>
    <n v="0.22"/>
    <x v="1"/>
    <x v="1690"/>
    <x v="39"/>
    <n v="39"/>
    <s v="Female"/>
    <s v="Olsonhaven"/>
    <x v="9"/>
    <s v="USA"/>
    <x v="0"/>
    <s v="Martinez-Mullins"/>
    <x v="2"/>
    <s v="Williamsfurt"/>
    <s v="Online"/>
    <s v="Stainless Steel Cutlery Set"/>
    <x v="3"/>
    <s v="Kitchen"/>
    <s v="Stevens, Fernandez and Martin"/>
    <n v="19.52"/>
    <n v="57"/>
  </r>
  <r>
    <s v="SALE1691"/>
    <x v="636"/>
    <s v="CUST1391"/>
    <s v="PROD6"/>
    <s v="STORE17"/>
    <n v="1"/>
    <n v="631"/>
    <n v="0.04"/>
    <x v="0"/>
    <x v="1691"/>
    <x v="275"/>
    <n v="40"/>
    <s v="Female"/>
    <s v="Dawnstad"/>
    <x v="47"/>
    <s v="USA"/>
    <x v="3"/>
    <s v="Holloway Ltd"/>
    <x v="0"/>
    <s v="Bensonhaven"/>
    <s v="Flagship"/>
    <s v="Herbal Face Moisturizer"/>
    <x v="2"/>
    <s v="Skincare"/>
    <s v="Davidson PLC"/>
    <n v="312.8"/>
    <n v="350"/>
  </r>
  <r>
    <s v="SALE1692"/>
    <x v="120"/>
    <s v="CUST1393"/>
    <s v="PROD80"/>
    <s v="STORE3"/>
    <n v="4"/>
    <n v="983.98"/>
    <n v="0.11"/>
    <x v="2"/>
    <x v="1692"/>
    <x v="483"/>
    <n v="46"/>
    <s v="Male"/>
    <s v="Stewartchester"/>
    <x v="39"/>
    <s v="USA"/>
    <x v="3"/>
    <s v="Johnson-Wright"/>
    <x v="0"/>
    <s v="Hoodberg"/>
    <s v="Outlet"/>
    <s v="Wall-Mounted Spice Rack"/>
    <x v="3"/>
    <s v="Kitchen"/>
    <s v="Allison Ltd"/>
    <n v="143.43"/>
    <n v="58"/>
  </r>
  <r>
    <s v="SALE1693"/>
    <x v="396"/>
    <s v="CUST1054"/>
    <s v="PROD55"/>
    <s v="STORE11"/>
    <n v="4"/>
    <n v="73.69"/>
    <n v="0.08"/>
    <x v="0"/>
    <x v="1693"/>
    <x v="75"/>
    <n v="24"/>
    <s v="Male"/>
    <s v="Christopherland"/>
    <x v="15"/>
    <s v="USA"/>
    <x v="1"/>
    <s v="Aguirre-Keller"/>
    <x v="2"/>
    <s v="Lake Michael"/>
    <s v="Online"/>
    <s v="Ceramic Plant Pot"/>
    <x v="3"/>
    <s v="Decor"/>
    <s v="Hatfield, Baird and Torres"/>
    <n v="81.75"/>
    <n v="0"/>
  </r>
  <r>
    <s v="SALE1694"/>
    <x v="412"/>
    <s v="CUST1433"/>
    <s v="PROD11"/>
    <s v="STORE7"/>
    <n v="3"/>
    <n v="110.99"/>
    <n v="0.21"/>
    <x v="0"/>
    <x v="1694"/>
    <x v="206"/>
    <n v="51"/>
    <s v="Female"/>
    <s v="Williamsberg"/>
    <x v="14"/>
    <s v="USA"/>
    <x v="2"/>
    <s v="Martinez-Mullins"/>
    <x v="2"/>
    <s v="Williamsfurt"/>
    <s v="Online"/>
    <s v="HD Smart TV Stick"/>
    <x v="1"/>
    <s v="Accessories"/>
    <s v="Gibson, Hobbs and Weaver"/>
    <n v="449.4"/>
    <n v="0"/>
  </r>
  <r>
    <s v="SALE1695"/>
    <x v="6"/>
    <s v="CUST1083"/>
    <s v="PROD10"/>
    <s v="STORE7"/>
    <n v="1"/>
    <n v="66.86"/>
    <n v="0.22"/>
    <x v="2"/>
    <x v="1695"/>
    <x v="191"/>
    <n v="48"/>
    <s v="Female"/>
    <s v="Nicholastown"/>
    <x v="36"/>
    <s v="USA"/>
    <x v="3"/>
    <s v="Martinez-Mullins"/>
    <x v="2"/>
    <s v="Williamsfurt"/>
    <s v="Online"/>
    <s v="Ceramic Kitchen Bowl Set"/>
    <x v="3"/>
    <s v="Kitchen"/>
    <s v="Hamilton Group"/>
    <n v="298.86"/>
    <n v="308"/>
  </r>
  <r>
    <s v="SALE1696"/>
    <x v="60"/>
    <s v="CUST1417"/>
    <s v="PROD67"/>
    <s v="STORE18"/>
    <n v="1"/>
    <n v="980.26"/>
    <n v="0.14000000000000001"/>
    <x v="1"/>
    <x v="1696"/>
    <x v="221"/>
    <n v="64"/>
    <s v="Female"/>
    <s v="Kimburgh"/>
    <x v="29"/>
    <s v="USA"/>
    <x v="3"/>
    <s v="Guerrero-Schmitt"/>
    <x v="3"/>
    <s v="East Stevechester"/>
    <s v="Flagship"/>
    <s v="Smart LED Light Strip"/>
    <x v="1"/>
    <s v="Accessories"/>
    <s v="Flores-Davis"/>
    <n v="349.17"/>
    <n v="476"/>
  </r>
  <r>
    <s v="SALE1697"/>
    <x v="302"/>
    <s v="CUST1037"/>
    <s v="PROD18"/>
    <s v="STORE18"/>
    <n v="1"/>
    <n v="235.28"/>
    <n v="0.05"/>
    <x v="1"/>
    <x v="1697"/>
    <x v="64"/>
    <n v="27"/>
    <s v="Female"/>
    <s v="Brendastad"/>
    <x v="34"/>
    <s v="USA"/>
    <x v="2"/>
    <s v="Guerrero-Schmitt"/>
    <x v="3"/>
    <s v="East Stevechester"/>
    <s v="Flagship"/>
    <s v="Women's Denim Jeans"/>
    <x v="4"/>
    <s v="Bottoms"/>
    <s v="Guerra-Hendrix"/>
    <n v="303.74"/>
    <n v="343"/>
  </r>
  <r>
    <s v="SALE1698"/>
    <x v="549"/>
    <s v="CUST1416"/>
    <s v="PROD0"/>
    <s v="STORE15"/>
    <n v="3"/>
    <n v="407.39"/>
    <n v="0.08"/>
    <x v="1"/>
    <x v="1698"/>
    <x v="51"/>
    <n v="46"/>
    <s v="Male"/>
    <s v="Marthaborough"/>
    <x v="18"/>
    <s v="USA"/>
    <x v="1"/>
    <s v="Shelton PLC"/>
    <x v="0"/>
    <s v="East Jenniferstad"/>
    <s v="Flagship"/>
    <s v="Brother Laser Printer"/>
    <x v="1"/>
    <s v="Computer"/>
    <s v="Hunt Inc"/>
    <n v="112.42"/>
    <n v="416"/>
  </r>
  <r>
    <s v="SALE1699"/>
    <x v="659"/>
    <s v="CUST1068"/>
    <s v="PROD27"/>
    <s v="STORE14"/>
    <n v="4"/>
    <n v="459.83"/>
    <n v="0.12"/>
    <x v="2"/>
    <x v="1699"/>
    <x v="126"/>
    <n v="24"/>
    <s v="Female"/>
    <s v="West Johnchester"/>
    <x v="30"/>
    <s v="USA"/>
    <x v="2"/>
    <s v="Mcdonald Inc"/>
    <x v="2"/>
    <s v="Christopherland"/>
    <s v="Outlet"/>
    <s v="Decorative Floor Vase"/>
    <x v="3"/>
    <s v="Decor"/>
    <s v="Khan, Jones and Paul"/>
    <n v="81.75"/>
    <n v="378"/>
  </r>
  <r>
    <s v="SALE1700"/>
    <x v="348"/>
    <s v="CUST1147"/>
    <s v="PROD93"/>
    <s v="STORE4"/>
    <n v="3"/>
    <n v="706.6"/>
    <n v="0.17"/>
    <x v="1"/>
    <x v="1700"/>
    <x v="345"/>
    <n v="49"/>
    <s v="Female"/>
    <s v="Lake Nathanfort"/>
    <x v="41"/>
    <s v="USA"/>
    <x v="1"/>
    <s v="Alexander Group"/>
    <x v="2"/>
    <s v="Port Sharon"/>
    <s v="Online"/>
    <s v="USB-C Laptop Charger"/>
    <x v="1"/>
    <s v="Computer"/>
    <s v="Martin LLC"/>
    <n v="377.52"/>
    <n v="485"/>
  </r>
  <r>
    <s v="SALE1701"/>
    <x v="641"/>
    <s v="CUST1462"/>
    <s v="PROD91"/>
    <s v="STORE19"/>
    <n v="3"/>
    <n v="811.16"/>
    <n v="0.1"/>
    <x v="2"/>
    <x v="1701"/>
    <x v="151"/>
    <n v="34"/>
    <s v="Female"/>
    <s v="Burkefurt"/>
    <x v="35"/>
    <s v="USA"/>
    <x v="2"/>
    <s v="Mann-Austin"/>
    <x v="3"/>
    <s v="Vasquezborough"/>
    <s v="Online"/>
    <s v="Women's High Heels"/>
    <x v="4"/>
    <s v="Footwear"/>
    <s v="Smith-Charles"/>
    <n v="438.25"/>
    <n v="496"/>
  </r>
  <r>
    <s v="SALE1702"/>
    <x v="76"/>
    <s v="CUST1217"/>
    <s v="PROD37"/>
    <s v="STORE7"/>
    <n v="2"/>
    <n v="985.79"/>
    <n v="0.04"/>
    <x v="1"/>
    <x v="1702"/>
    <x v="476"/>
    <n v="42"/>
    <s v="Male"/>
    <s v="North Christinemouth"/>
    <x v="6"/>
    <s v="USA"/>
    <x v="2"/>
    <s v="Martinez-Mullins"/>
    <x v="2"/>
    <s v="Williamsfurt"/>
    <s v="Online"/>
    <s v="Men's Casual Sneakers"/>
    <x v="4"/>
    <s v="Footwear"/>
    <s v="Hogan-Lee"/>
    <n v="353.47"/>
    <n v="214"/>
  </r>
  <r>
    <s v="SALE1703"/>
    <x v="660"/>
    <s v="CUST1187"/>
    <s v="PROD33"/>
    <s v="STORE14"/>
    <n v="1"/>
    <n v="255.02"/>
    <n v="0.3"/>
    <x v="0"/>
    <x v="1703"/>
    <x v="8"/>
    <n v="60"/>
    <s v="Female"/>
    <s v="Lake Blaketon"/>
    <x v="4"/>
    <s v="USA"/>
    <x v="1"/>
    <s v="Mcdonald Inc"/>
    <x v="2"/>
    <s v="Christopherland"/>
    <s v="Outlet"/>
    <s v="Modern Wall Clock"/>
    <x v="3"/>
    <s v="Decor"/>
    <s v="Weiss-Watson"/>
    <n v="179.77"/>
    <n v="305"/>
  </r>
  <r>
    <s v="SALE1704"/>
    <x v="227"/>
    <s v="CUST1095"/>
    <s v="PROD19"/>
    <s v="STORE8"/>
    <n v="1"/>
    <n v="153.57"/>
    <n v="0.01"/>
    <x v="1"/>
    <x v="1704"/>
    <x v="50"/>
    <n v="62"/>
    <s v="Female"/>
    <s v="West Bobbyshire"/>
    <x v="14"/>
    <s v="USA"/>
    <x v="1"/>
    <s v="Bean, Jones and Park"/>
    <x v="1"/>
    <s v="Thompsonborough"/>
    <s v="Online"/>
    <s v="Knee Support Brace"/>
    <x v="0"/>
    <s v="Equipment"/>
    <s v="May-Reese"/>
    <n v="21.34"/>
    <n v="65"/>
  </r>
  <r>
    <s v="SALE1705"/>
    <x v="480"/>
    <s v="CUST1253"/>
    <s v="PROD43"/>
    <s v="STORE18"/>
    <n v="3"/>
    <n v="962.98"/>
    <n v="0.21"/>
    <x v="0"/>
    <x v="1705"/>
    <x v="72"/>
    <n v="32"/>
    <s v="Male"/>
    <s v="New Maria"/>
    <x v="18"/>
    <s v="USA"/>
    <x v="3"/>
    <s v="Guerrero-Schmitt"/>
    <x v="3"/>
    <s v="East Stevechester"/>
    <s v="Flagship"/>
    <s v="USB External Hard Drive"/>
    <x v="1"/>
    <s v="Computer"/>
    <s v="Robinson Inc"/>
    <n v="253.33"/>
    <n v="266"/>
  </r>
  <r>
    <s v="SALE1706"/>
    <x v="532"/>
    <s v="CUST1057"/>
    <s v="PROD44"/>
    <s v="STORE8"/>
    <n v="3"/>
    <n v="884.46"/>
    <n v="0.25"/>
    <x v="0"/>
    <x v="1706"/>
    <x v="331"/>
    <n v="43"/>
    <s v="Female"/>
    <s v="Morrisbury"/>
    <x v="5"/>
    <s v="USA"/>
    <x v="1"/>
    <s v="Bean, Jones and Park"/>
    <x v="1"/>
    <s v="Thompsonborough"/>
    <s v="Online"/>
    <s v="Adjustable Jump Rope"/>
    <x v="0"/>
    <s v="Fitness"/>
    <s v="Cox Inc"/>
    <n v="167.12"/>
    <n v="316"/>
  </r>
  <r>
    <s v="SALE1707"/>
    <x v="428"/>
    <s v="CUST1437"/>
    <s v="PROD67"/>
    <s v="STORE10"/>
    <n v="4"/>
    <n v="359.71"/>
    <n v="0.05"/>
    <x v="1"/>
    <x v="1707"/>
    <x v="167"/>
    <n v="47"/>
    <s v="Female"/>
    <s v="East Davidmouth"/>
    <x v="21"/>
    <s v="USA"/>
    <x v="1"/>
    <s v="Hill, Wagner and Ballard"/>
    <x v="3"/>
    <s v="East Davidville"/>
    <s v="Online"/>
    <s v="Smart LED Light Strip"/>
    <x v="1"/>
    <s v="Accessories"/>
    <s v="Flores-Davis"/>
    <n v="349.17"/>
    <n v="476"/>
  </r>
  <r>
    <s v="SALE1708"/>
    <x v="388"/>
    <s v="CUST1051"/>
    <s v="PROD50"/>
    <s v="STORE4"/>
    <n v="3"/>
    <n v="766.47"/>
    <n v="0.18"/>
    <x v="0"/>
    <x v="1708"/>
    <x v="368"/>
    <n v="23"/>
    <s v="Female"/>
    <s v="New Julia"/>
    <x v="35"/>
    <s v="USA"/>
    <x v="0"/>
    <s v="Alexander Group"/>
    <x v="2"/>
    <s v="Port Sharon"/>
    <s v="Online"/>
    <s v="Boxing Hand Wraps"/>
    <x v="0"/>
    <s v="Fitness"/>
    <s v="Smith-King"/>
    <n v="190.29"/>
    <n v="260"/>
  </r>
  <r>
    <s v="SALE1709"/>
    <x v="661"/>
    <s v="CUST1223"/>
    <s v="PROD56"/>
    <s v="STORE18"/>
    <n v="1"/>
    <n v="772.07"/>
    <n v="0.26"/>
    <x v="1"/>
    <x v="1709"/>
    <x v="305"/>
    <n v="50"/>
    <s v="Male"/>
    <s v="East jeremy"/>
    <x v="9"/>
    <s v="USA"/>
    <x v="1"/>
    <s v="Guerrero-Schmitt"/>
    <x v="3"/>
    <s v="East Stevechester"/>
    <s v="Flagship"/>
    <s v="Premium Blanket Throw"/>
    <x v="3"/>
    <s v="Decor"/>
    <s v="Hernandez, Kennedy and Porter"/>
    <n v="461.47"/>
    <n v="190"/>
  </r>
  <r>
    <s v="SALE1710"/>
    <x v="442"/>
    <s v="CUST1277"/>
    <s v="PROD19"/>
    <s v="STORE5"/>
    <n v="3"/>
    <n v="108.31"/>
    <n v="0.26"/>
    <x v="2"/>
    <x v="1710"/>
    <x v="106"/>
    <n v="22"/>
    <s v="Female"/>
    <s v="Lake Nicole"/>
    <x v="44"/>
    <s v="USA"/>
    <x v="1"/>
    <s v="Gray Ltd"/>
    <x v="0"/>
    <s v="New Michaelchester"/>
    <s v="Outlet"/>
    <s v="Knee Support Brace"/>
    <x v="0"/>
    <s v="Equipment"/>
    <s v="May-Reese"/>
    <n v="21.34"/>
    <n v="65"/>
  </r>
  <r>
    <s v="SALE1711"/>
    <x v="229"/>
    <s v="CUST1218"/>
    <s v="PROD79"/>
    <s v="STORE6"/>
    <n v="1"/>
    <n v="502.53"/>
    <n v="0"/>
    <x v="1"/>
    <x v="1711"/>
    <x v="34"/>
    <n v="46"/>
    <s v="Male"/>
    <s v="Edwardland"/>
    <x v="24"/>
    <s v="USA"/>
    <x v="1"/>
    <s v="Benson-Elliott"/>
    <x v="3"/>
    <s v="Port Josephberg"/>
    <s v="Online"/>
    <s v="Decorative Lamp Shade"/>
    <x v="3"/>
    <s v="Lighting"/>
    <s v="Ramirez-Hanson"/>
    <n v="228.53"/>
    <n v="469"/>
  </r>
  <r>
    <s v="SALE1712"/>
    <x v="488"/>
    <s v="CUST1076"/>
    <s v="PROD1"/>
    <s v="STORE16"/>
    <n v="2"/>
    <n v="508.52"/>
    <n v="0.11"/>
    <x v="2"/>
    <x v="1712"/>
    <x v="135"/>
    <n v="37"/>
    <s v="Male"/>
    <s v="Rodrigueztown"/>
    <x v="15"/>
    <s v="USA"/>
    <x v="0"/>
    <s v="Frederick-Wright"/>
    <x v="1"/>
    <s v="New Jimmymouth"/>
    <s v="Flagship"/>
    <s v="Men's Graphic T-Shirt"/>
    <x v="4"/>
    <s v="Tops"/>
    <s v="Terry-Moore"/>
    <n v="342.56"/>
    <n v="181"/>
  </r>
  <r>
    <s v="SALE1713"/>
    <x v="423"/>
    <s v="CUST1468"/>
    <s v="PROD74"/>
    <s v="STORE3"/>
    <n v="1"/>
    <n v="492"/>
    <n v="0.26"/>
    <x v="1"/>
    <x v="1713"/>
    <x v="227"/>
    <n v="45"/>
    <s v="Male"/>
    <s v="Bergermouth"/>
    <x v="1"/>
    <s v="USA"/>
    <x v="3"/>
    <s v="Johnson-Wright"/>
    <x v="0"/>
    <s v="Hoodberg"/>
    <s v="Outlet"/>
    <s v="Bluetooth Car Audio System"/>
    <x v="1"/>
    <s v="Audio"/>
    <s v="Bruce-Bowen"/>
    <n v="403.71"/>
    <n v="159"/>
  </r>
  <r>
    <s v="SALE1714"/>
    <x v="121"/>
    <s v="CUST1485"/>
    <s v="PROD37"/>
    <s v="STORE14"/>
    <n v="4"/>
    <n v="746.36"/>
    <n v="0.02"/>
    <x v="0"/>
    <x v="1714"/>
    <x v="143"/>
    <n v="46"/>
    <s v="Female"/>
    <s v="East Dillonview"/>
    <x v="45"/>
    <s v="USA"/>
    <x v="3"/>
    <s v="Mcdonald Inc"/>
    <x v="2"/>
    <s v="Christopherland"/>
    <s v="Outlet"/>
    <s v="Men's Casual Sneakers"/>
    <x v="4"/>
    <s v="Footwear"/>
    <s v="Hogan-Lee"/>
    <n v="353.47"/>
    <n v="214"/>
  </r>
  <r>
    <s v="SALE1715"/>
    <x v="260"/>
    <s v="CUST1433"/>
    <s v="PROD12"/>
    <s v="STORE1"/>
    <n v="1"/>
    <n v="120.83"/>
    <n v="0.08"/>
    <x v="0"/>
    <x v="1715"/>
    <x v="206"/>
    <n v="51"/>
    <s v="Female"/>
    <s v="Williamsberg"/>
    <x v="14"/>
    <s v="USA"/>
    <x v="2"/>
    <s v="Martinez, Adkins and Johnson"/>
    <x v="0"/>
    <s v="Danielmouth"/>
    <s v="Flagship"/>
    <s v="Hair Strengthening Shampoo"/>
    <x v="2"/>
    <s v="Haircare"/>
    <s v="Rice LLC"/>
    <n v="115.82"/>
    <n v="460"/>
  </r>
  <r>
    <s v="SALE1716"/>
    <x v="22"/>
    <s v="CUST1399"/>
    <s v="PROD77"/>
    <s v="STORE18"/>
    <n v="2"/>
    <n v="68.31"/>
    <n v="0.28999999999999998"/>
    <x v="2"/>
    <x v="1716"/>
    <x v="121"/>
    <n v="27"/>
    <s v="Male"/>
    <s v="New Edward"/>
    <x v="17"/>
    <s v="USA"/>
    <x v="3"/>
    <s v="Guerrero-Schmitt"/>
    <x v="3"/>
    <s v="East Stevechester"/>
    <s v="Flagship"/>
    <s v="WiFi Mesh Router"/>
    <x v="1"/>
    <s v="Appliances"/>
    <s v="White, Reeves and Woods"/>
    <n v="480.9"/>
    <n v="104"/>
  </r>
  <r>
    <s v="SALE1717"/>
    <x v="493"/>
    <s v="CUST1062"/>
    <s v="PROD22"/>
    <s v="STORE18"/>
    <n v="2"/>
    <n v="761.71"/>
    <n v="0.02"/>
    <x v="1"/>
    <x v="1717"/>
    <x v="334"/>
    <n v="50"/>
    <s v="Male"/>
    <s v="Stevensonton"/>
    <x v="23"/>
    <s v="USA"/>
    <x v="3"/>
    <s v="Guerrero-Schmitt"/>
    <x v="3"/>
    <s v="East Stevechester"/>
    <s v="Flagship"/>
    <s v="Carbon Fiber Tennis Racket"/>
    <x v="0"/>
    <s v="Equipment"/>
    <s v="Flores, Pineda and Rodriguez"/>
    <n v="484.62"/>
    <n v="432"/>
  </r>
  <r>
    <s v="SALE1718"/>
    <x v="615"/>
    <s v="CUST1066"/>
    <s v="PROD78"/>
    <s v="STORE3"/>
    <n v="4"/>
    <n v="346.37"/>
    <n v="0.18"/>
    <x v="2"/>
    <x v="1718"/>
    <x v="148"/>
    <n v="27"/>
    <s v="Female"/>
    <s v="South Aaronside"/>
    <x v="21"/>
    <s v="USA"/>
    <x v="2"/>
    <s v="Johnson-Wright"/>
    <x v="0"/>
    <s v="Hoodberg"/>
    <s v="Outlet"/>
    <s v="Essential Oil Diffuser"/>
    <x v="3"/>
    <s v="Decor"/>
    <s v="Hernandez Inc"/>
    <n v="325.26"/>
    <n v="400"/>
  </r>
  <r>
    <s v="SALE1719"/>
    <x v="404"/>
    <s v="CUST1007"/>
    <s v="PROD55"/>
    <s v="STORE12"/>
    <n v="1"/>
    <n v="846.3"/>
    <n v="0.14000000000000001"/>
    <x v="1"/>
    <x v="1719"/>
    <x v="68"/>
    <n v="29"/>
    <s v="Female"/>
    <s v="West Pamelafurt"/>
    <x v="35"/>
    <s v="USA"/>
    <x v="3"/>
    <s v="Thomas, Bridges and Harris"/>
    <x v="0"/>
    <s v="Sabrinatown"/>
    <s v="Online"/>
    <s v="Ceramic Plant Pot"/>
    <x v="3"/>
    <s v="Decor"/>
    <s v="Hatfield, Baird and Torres"/>
    <n v="81.75"/>
    <n v="0"/>
  </r>
  <r>
    <s v="SALE1720"/>
    <x v="248"/>
    <s v="CUST1432"/>
    <s v="PROD0"/>
    <s v="STORE19"/>
    <n v="1"/>
    <n v="458.97"/>
    <n v="0.1"/>
    <x v="1"/>
    <x v="1720"/>
    <x v="448"/>
    <n v="37"/>
    <s v="Male"/>
    <s v="Phyllisport"/>
    <x v="19"/>
    <s v="USA"/>
    <x v="3"/>
    <s v="Mann-Austin"/>
    <x v="3"/>
    <s v="Vasquezborough"/>
    <s v="Online"/>
    <s v="Brother Laser Printer"/>
    <x v="1"/>
    <s v="Computer"/>
    <s v="Hunt Inc"/>
    <n v="112.42"/>
    <n v="416"/>
  </r>
  <r>
    <s v="SALE1721"/>
    <x v="324"/>
    <s v="CUST1289"/>
    <s v="PROD43"/>
    <s v="STORE7"/>
    <n v="2"/>
    <n v="536.61"/>
    <n v="0.14000000000000001"/>
    <x v="0"/>
    <x v="1721"/>
    <x v="484"/>
    <n v="45"/>
    <s v="Male"/>
    <s v="North Brookestad"/>
    <x v="31"/>
    <s v="USA"/>
    <x v="3"/>
    <s v="Martinez-Mullins"/>
    <x v="2"/>
    <s v="Williamsfurt"/>
    <s v="Online"/>
    <s v="USB External Hard Drive"/>
    <x v="1"/>
    <s v="Computer"/>
    <s v="Robinson Inc"/>
    <n v="253.33"/>
    <n v="266"/>
  </r>
  <r>
    <s v="SALE1722"/>
    <x v="326"/>
    <s v="CUST1420"/>
    <s v="PROD58"/>
    <s v="STORE0"/>
    <n v="3"/>
    <n v="130.41"/>
    <n v="0.14000000000000001"/>
    <x v="1"/>
    <x v="1722"/>
    <x v="47"/>
    <n v="60"/>
    <s v="Male"/>
    <s v="New Benjamin"/>
    <x v="29"/>
    <s v="USA"/>
    <x v="3"/>
    <s v="Rivera-Warner"/>
    <x v="3"/>
    <s v="Washingtonfurt"/>
    <s v="Flagship"/>
    <s v="Womens Cotton Scarf"/>
    <x v="4"/>
    <s v="Accessories"/>
    <s v="Shepherd-Gould"/>
    <n v="113.83"/>
    <n v="485"/>
  </r>
  <r>
    <s v="SALE1723"/>
    <x v="102"/>
    <s v="CUST1496"/>
    <s v="PROD89"/>
    <s v="STORE12"/>
    <n v="4"/>
    <n v="706.67"/>
    <n v="0.01"/>
    <x v="0"/>
    <x v="1723"/>
    <x v="110"/>
    <n v="56"/>
    <s v="Male"/>
    <s v="North Seanfurt"/>
    <x v="31"/>
    <s v="USA"/>
    <x v="3"/>
    <s v="Thomas, Bridges and Harris"/>
    <x v="0"/>
    <s v="Sabrinatown"/>
    <s v="Online"/>
    <s v="Face Foundation Kit"/>
    <x v="2"/>
    <s v="Makeup"/>
    <s v="Taylor-Elliott"/>
    <n v="183.04"/>
    <n v="457"/>
  </r>
  <r>
    <s v="SALE1724"/>
    <x v="662"/>
    <s v="CUST1392"/>
    <s v="PROD27"/>
    <s v="STORE3"/>
    <n v="3"/>
    <n v="523.45000000000005"/>
    <n v="0.17"/>
    <x v="0"/>
    <x v="1724"/>
    <x v="420"/>
    <n v="46"/>
    <s v="Male"/>
    <s v="Gutierrezstad"/>
    <x v="6"/>
    <s v="USA"/>
    <x v="0"/>
    <s v="Johnson-Wright"/>
    <x v="0"/>
    <s v="Hoodberg"/>
    <s v="Outlet"/>
    <s v="Decorative Floor Vase"/>
    <x v="3"/>
    <s v="Decor"/>
    <s v="Khan, Jones and Paul"/>
    <n v="81.75"/>
    <n v="378"/>
  </r>
  <r>
    <s v="SALE1725"/>
    <x v="437"/>
    <s v="CUST1009"/>
    <s v="PROD91"/>
    <s v="STORE18"/>
    <n v="3"/>
    <n v="482.2"/>
    <n v="0.23"/>
    <x v="2"/>
    <x v="1725"/>
    <x v="440"/>
    <n v="64"/>
    <s v="Male"/>
    <s v="Melissashire"/>
    <x v="2"/>
    <s v="USA"/>
    <x v="1"/>
    <s v="Guerrero-Schmitt"/>
    <x v="3"/>
    <s v="East Stevechester"/>
    <s v="Flagship"/>
    <s v="Women's High Heels"/>
    <x v="4"/>
    <s v="Footwear"/>
    <s v="Smith-Charles"/>
    <n v="438.25"/>
    <n v="496"/>
  </r>
  <r>
    <s v="SALE1726"/>
    <x v="142"/>
    <s v="CUST1124"/>
    <s v="PROD63"/>
    <s v="STORE5"/>
    <n v="4"/>
    <n v="688.86"/>
    <n v="0.02"/>
    <x v="2"/>
    <x v="1726"/>
    <x v="375"/>
    <n v="26"/>
    <s v="Male"/>
    <s v="Wongberg"/>
    <x v="49"/>
    <s v="USA"/>
    <x v="3"/>
    <s v="Gray Ltd"/>
    <x v="0"/>
    <s v="New Michaelchester"/>
    <s v="Outlet"/>
    <s v="Organic Sunscreen Lotion"/>
    <x v="2"/>
    <s v="Skincare"/>
    <s v="Anderson-Riley"/>
    <n v="266.86"/>
    <n v="458"/>
  </r>
  <r>
    <s v="SALE1727"/>
    <x v="98"/>
    <s v="CUST1023"/>
    <s v="PROD12"/>
    <s v="STORE0"/>
    <n v="1"/>
    <n v="145.47999999999999"/>
    <n v="0.1"/>
    <x v="2"/>
    <x v="1727"/>
    <x v="192"/>
    <n v="52"/>
    <s v="Female"/>
    <s v="Molinabury"/>
    <x v="47"/>
    <s v="USA"/>
    <x v="2"/>
    <s v="Rivera-Warner"/>
    <x v="3"/>
    <s v="Washingtonfurt"/>
    <s v="Flagship"/>
    <s v="Hair Strengthening Shampoo"/>
    <x v="2"/>
    <s v="Haircare"/>
    <s v="Rice LLC"/>
    <n v="115.82"/>
    <n v="460"/>
  </r>
  <r>
    <s v="SALE1728"/>
    <x v="419"/>
    <s v="CUST1052"/>
    <s v="PROD31"/>
    <s v="STORE11"/>
    <n v="4"/>
    <n v="862.25"/>
    <n v="0.28000000000000003"/>
    <x v="1"/>
    <x v="1728"/>
    <x v="404"/>
    <n v="55"/>
    <s v="Male"/>
    <s v="South Timtown"/>
    <x v="46"/>
    <s v="USA"/>
    <x v="3"/>
    <s v="Aguirre-Keller"/>
    <x v="2"/>
    <s v="Lake Michael"/>
    <s v="Online"/>
    <s v="Basketball"/>
    <x v="0"/>
    <s v="Team Sports"/>
    <s v="Nolan-Snow"/>
    <n v="204.39"/>
    <n v="281"/>
  </r>
  <r>
    <s v="SALE1729"/>
    <x v="627"/>
    <s v="CUST1292"/>
    <s v="PROD1"/>
    <s v="STORE14"/>
    <n v="4"/>
    <n v="146.12"/>
    <n v="0.12"/>
    <x v="2"/>
    <x v="1729"/>
    <x v="402"/>
    <n v="30"/>
    <s v="Male"/>
    <s v="Danielland"/>
    <x v="46"/>
    <s v="USA"/>
    <x v="2"/>
    <s v="Mcdonald Inc"/>
    <x v="2"/>
    <s v="Christopherland"/>
    <s v="Outlet"/>
    <s v="Men's Graphic T-Shirt"/>
    <x v="4"/>
    <s v="Tops"/>
    <s v="Terry-Moore"/>
    <n v="342.56"/>
    <n v="181"/>
  </r>
  <r>
    <s v="SALE1730"/>
    <x v="583"/>
    <s v="CUST1478"/>
    <s v="PROD31"/>
    <s v="STORE18"/>
    <n v="2"/>
    <n v="695.02"/>
    <n v="0.3"/>
    <x v="2"/>
    <x v="1730"/>
    <x v="150"/>
    <n v="59"/>
    <s v="Male"/>
    <s v="West Sarah"/>
    <x v="34"/>
    <s v="USA"/>
    <x v="0"/>
    <s v="Guerrero-Schmitt"/>
    <x v="3"/>
    <s v="East Stevechester"/>
    <s v="Flagship"/>
    <s v="Basketball"/>
    <x v="0"/>
    <s v="Team Sports"/>
    <s v="Nolan-Snow"/>
    <n v="204.39"/>
    <n v="281"/>
  </r>
  <r>
    <s v="SALE1731"/>
    <x v="602"/>
    <s v="CUST1219"/>
    <s v="PROD94"/>
    <s v="STORE10"/>
    <n v="2"/>
    <n v="886.67"/>
    <n v="0.24"/>
    <x v="1"/>
    <x v="1731"/>
    <x v="208"/>
    <n v="47"/>
    <s v="Female"/>
    <s v="Phillipschester   "/>
    <x v="19"/>
    <s v="USA"/>
    <x v="0"/>
    <s v="Hill, Wagner and Ballard"/>
    <x v="3"/>
    <s v="East Davidville"/>
    <s v="Online"/>
    <s v="Vitamin E Body Lotion"/>
    <x v="2"/>
    <s v="Skincare"/>
    <s v="Hoffman-Williams"/>
    <n v="358.47"/>
    <n v="213"/>
  </r>
  <r>
    <s v="SALE1732"/>
    <x v="312"/>
    <s v="CUST1054"/>
    <s v="PROD66"/>
    <s v="STORE18"/>
    <n v="2"/>
    <n v="864.09"/>
    <n v="0.06"/>
    <x v="2"/>
    <x v="1732"/>
    <x v="75"/>
    <n v="24"/>
    <s v="Male"/>
    <s v="Christopherland"/>
    <x v="15"/>
    <s v="USA"/>
    <x v="1"/>
    <s v="Guerrero-Schmitt"/>
    <x v="3"/>
    <s v="East Stevechester"/>
    <s v="Flagship"/>
    <s v="Women's Hair Dryer Brush"/>
    <x v="2"/>
    <s v="Haircare"/>
    <s v="Torres, Spencer and Potter"/>
    <n v="340.39"/>
    <n v="177"/>
  </r>
  <r>
    <s v="SALE1733"/>
    <x v="589"/>
    <s v="CUST1003"/>
    <s v="PROD12"/>
    <s v="STORE9"/>
    <n v="1"/>
    <n v="437.65"/>
    <n v="0.02"/>
    <x v="1"/>
    <x v="1733"/>
    <x v="456"/>
    <n v="59"/>
    <s v="Female"/>
    <s v="Thomastown"/>
    <x v="31"/>
    <s v="USA"/>
    <x v="3"/>
    <s v="Moore, Padilla and Butler"/>
    <x v="2"/>
    <s v="East Johnstad"/>
    <s v="Flagship"/>
    <s v="Hair Strengthening Shampoo"/>
    <x v="2"/>
    <s v="Haircare"/>
    <s v="Rice LLC"/>
    <n v="115.82"/>
    <n v="460"/>
  </r>
  <r>
    <s v="SALE1734"/>
    <x v="20"/>
    <s v="CUST1202"/>
    <s v="PROD36"/>
    <s v="STORE13"/>
    <n v="2"/>
    <n v="208.09"/>
    <n v="0.27"/>
    <x v="0"/>
    <x v="1734"/>
    <x v="347"/>
    <n v="37"/>
    <s v="Female"/>
    <s v="Clarkeside"/>
    <x v="32"/>
    <s v="USA"/>
    <x v="1"/>
    <s v="Gardner, Humphrey and Contreras"/>
    <x v="3"/>
    <s v="Johnsonville"/>
    <s v="Flagship"/>
    <s v="Women's Summer Dress"/>
    <x v="4"/>
    <s v="Tops"/>
    <s v="Smith-Mills"/>
    <n v="223.43"/>
    <n v="154"/>
  </r>
  <r>
    <s v="SALE1735"/>
    <x v="107"/>
    <s v="CUST1054"/>
    <s v="PROD93"/>
    <s v="STORE17"/>
    <n v="4"/>
    <n v="825.78"/>
    <n v="0.02"/>
    <x v="0"/>
    <x v="1735"/>
    <x v="75"/>
    <n v="24"/>
    <s v="Male"/>
    <s v="Christopherland"/>
    <x v="15"/>
    <s v="USA"/>
    <x v="1"/>
    <s v="Holloway Ltd"/>
    <x v="0"/>
    <s v="Bensonhaven"/>
    <s v="Flagship"/>
    <s v="USB-C Laptop Charger"/>
    <x v="1"/>
    <s v="Computer"/>
    <s v="Martin LLC"/>
    <n v="377.52"/>
    <n v="485"/>
  </r>
  <r>
    <s v="SALE1736"/>
    <x v="154"/>
    <s v="CUST1116"/>
    <s v="PROD25"/>
    <s v="STORE17"/>
    <n v="3"/>
    <n v="849.77"/>
    <n v="0.12"/>
    <x v="1"/>
    <x v="1736"/>
    <x v="5"/>
    <n v="18"/>
    <s v="Female"/>
    <s v="North Davidport"/>
    <x v="5"/>
    <s v="USA"/>
    <x v="1"/>
    <s v="Holloway Ltd"/>
    <x v="0"/>
    <s v="Bensonhaven"/>
    <s v="Flagship"/>
    <s v="Women's Scarf Set"/>
    <x v="4"/>
    <s v="Accessories"/>
    <s v="Brown and Sons"/>
    <n v="174.02"/>
    <n v="268"/>
  </r>
  <r>
    <s v="SALE1737"/>
    <x v="158"/>
    <s v="CUST1344"/>
    <s v="PROD60"/>
    <s v="STORE4"/>
    <n v="1"/>
    <n v="88.78"/>
    <n v="0.18"/>
    <x v="0"/>
    <x v="1737"/>
    <x v="33"/>
    <n v="39"/>
    <s v="Male"/>
    <s v="West Victoriaborough"/>
    <x v="23"/>
    <s v="USA"/>
    <x v="0"/>
    <s v="Alexander Group"/>
    <x v="2"/>
    <s v="Port Sharon"/>
    <s v="Online"/>
    <s v="Luxury Perfume Spray"/>
    <x v="2"/>
    <s v="Fragrance"/>
    <s v="Gibson, Green and Lopez"/>
    <n v="482.75"/>
    <n v="444"/>
  </r>
  <r>
    <s v="SALE1738"/>
    <x v="455"/>
    <s v="CUST1191"/>
    <s v="PROD78"/>
    <s v="STORE4"/>
    <n v="4"/>
    <n v="507.22"/>
    <n v="0.14000000000000001"/>
    <x v="1"/>
    <x v="1738"/>
    <x v="225"/>
    <n v="29"/>
    <s v="Female"/>
    <s v="Johnsonshire"/>
    <x v="31"/>
    <s v="USA"/>
    <x v="3"/>
    <s v="Alexander Group"/>
    <x v="2"/>
    <s v="Port Sharon"/>
    <s v="Online"/>
    <s v="Essential Oil Diffuser"/>
    <x v="3"/>
    <s v="Decor"/>
    <s v="Hernandez Inc"/>
    <n v="325.26"/>
    <n v="400"/>
  </r>
  <r>
    <s v="SALE1739"/>
    <x v="649"/>
    <s v="CUST1316"/>
    <s v="PROD96"/>
    <s v="STORE0"/>
    <n v="3"/>
    <n v="330.98"/>
    <n v="0.11"/>
    <x v="0"/>
    <x v="1739"/>
    <x v="213"/>
    <n v="34"/>
    <s v="Male"/>
    <s v="Lake James"/>
    <x v="33"/>
    <s v="USA"/>
    <x v="0"/>
    <s v="Rivera-Warner"/>
    <x v="3"/>
    <s v="Washingtonfurt"/>
    <s v="Flagship"/>
    <s v="Women's Formal Blazer"/>
    <x v="4"/>
    <s v="Outerwear"/>
    <s v="Phillips and Sons"/>
    <n v="358.47"/>
    <n v="143"/>
  </r>
  <r>
    <s v="SALE1740"/>
    <x v="663"/>
    <s v="CUST1051"/>
    <s v="PROD37"/>
    <s v="STORE19"/>
    <n v="4"/>
    <n v="442.87"/>
    <n v="0.08"/>
    <x v="0"/>
    <x v="1740"/>
    <x v="368"/>
    <n v="23"/>
    <s v="Female"/>
    <s v="New Julia"/>
    <x v="35"/>
    <s v="USA"/>
    <x v="0"/>
    <s v="Mann-Austin"/>
    <x v="3"/>
    <s v="Vasquezborough"/>
    <s v="Online"/>
    <s v="Men's Casual Sneakers"/>
    <x v="4"/>
    <s v="Footwear"/>
    <s v="Hogan-Lee"/>
    <n v="353.47"/>
    <n v="214"/>
  </r>
  <r>
    <s v="SALE1741"/>
    <x v="200"/>
    <s v="CUST1009"/>
    <s v="PROD96"/>
    <s v="STORE2"/>
    <n v="2"/>
    <n v="939.66"/>
    <n v="0.14000000000000001"/>
    <x v="1"/>
    <x v="1741"/>
    <x v="440"/>
    <n v="64"/>
    <s v="Male"/>
    <s v="Melissashire"/>
    <x v="2"/>
    <s v="USA"/>
    <x v="1"/>
    <s v="Black-Horn"/>
    <x v="2"/>
    <s v="North Nancyview"/>
    <s v="Outlet"/>
    <s v="Women's Formal Blazer"/>
    <x v="4"/>
    <s v="Outerwear"/>
    <s v="Phillips and Sons"/>
    <n v="358.47"/>
    <n v="143"/>
  </r>
  <r>
    <s v="SALE1742"/>
    <x v="90"/>
    <s v="CUST1293"/>
    <s v="PROD73"/>
    <s v="STORE3"/>
    <n v="1"/>
    <n v="24.13"/>
    <n v="0"/>
    <x v="0"/>
    <x v="1742"/>
    <x v="144"/>
    <n v="56"/>
    <s v="Female"/>
    <s v="North Daniel"/>
    <x v="38"/>
    <s v="USA"/>
    <x v="1"/>
    <s v="Johnson-Wright"/>
    <x v="0"/>
    <s v="Hoodberg"/>
    <s v="Outlet"/>
    <s v="Shin Guards – Adult"/>
    <x v="0"/>
    <s v="Team Sports"/>
    <s v="French Ltd"/>
    <n v="107.06"/>
    <n v="359"/>
  </r>
  <r>
    <s v="SALE1743"/>
    <x v="648"/>
    <s v="CUST1364"/>
    <s v="PROD41"/>
    <s v="STORE3"/>
    <n v="3"/>
    <n v="239.54"/>
    <n v="0.28999999999999998"/>
    <x v="2"/>
    <x v="1743"/>
    <x v="189"/>
    <n v="58"/>
    <s v="Male"/>
    <s v="Lake Johnside"/>
    <x v="28"/>
    <s v="USA"/>
    <x v="3"/>
    <s v="Johnson-Wright"/>
    <x v="0"/>
    <s v="Hoodberg"/>
    <s v="Outlet"/>
    <s v="Yoga Exercise Mat"/>
    <x v="0"/>
    <s v="Fitness"/>
    <s v="Carroll, Long and Mendoza"/>
    <n v="313.26"/>
    <n v="369"/>
  </r>
  <r>
    <s v="SALE1744"/>
    <x v="313"/>
    <s v="CUST1482"/>
    <s v="PROD46"/>
    <s v="STORE14"/>
    <n v="1"/>
    <n v="588.53"/>
    <n v="0.1"/>
    <x v="0"/>
    <x v="1744"/>
    <x v="380"/>
    <n v="26"/>
    <s v="Male"/>
    <s v="West Tylerfort"/>
    <x v="27"/>
    <s v="USA"/>
    <x v="1"/>
    <s v="Mcdonald Inc"/>
    <x v="2"/>
    <s v="Christopherland"/>
    <s v="Outlet"/>
    <s v="Men's Winter Jacket"/>
    <x v="4"/>
    <s v="Outerwear"/>
    <s v="Kelly, Smith and Perez"/>
    <n v="167.34"/>
    <n v="296"/>
  </r>
  <r>
    <s v="SALE1745"/>
    <x v="198"/>
    <s v="CUST1288"/>
    <s v="PROD60"/>
    <s v="STORE15"/>
    <n v="1"/>
    <n v="145.96"/>
    <n v="0.3"/>
    <x v="0"/>
    <x v="1745"/>
    <x v="283"/>
    <n v="58"/>
    <s v="Male"/>
    <s v="North Joseside"/>
    <x v="40"/>
    <s v="USA"/>
    <x v="0"/>
    <s v="Shelton PLC"/>
    <x v="0"/>
    <s v="East Jenniferstad"/>
    <s v="Flagship"/>
    <s v="Luxury Perfume Spray"/>
    <x v="2"/>
    <s v="Fragrance"/>
    <s v="Gibson, Green and Lopez"/>
    <n v="482.75"/>
    <n v="444"/>
  </r>
  <r>
    <s v="SALE1746"/>
    <x v="133"/>
    <s v="CUST1101"/>
    <s v="PROD70"/>
    <s v="STORE4"/>
    <n v="4"/>
    <n v="640.91"/>
    <n v="0.06"/>
    <x v="0"/>
    <x v="1746"/>
    <x v="209"/>
    <n v="29"/>
    <s v="Male"/>
    <s v="Singletonmouth"/>
    <x v="39"/>
    <s v="USA"/>
    <x v="0"/>
    <s v="Alexander Group"/>
    <x v="2"/>
    <s v="Port Sharon"/>
    <s v="Online"/>
    <s v="Kitchen Storage Rack"/>
    <x v="3"/>
    <s v="Storage"/>
    <s v="Duran Group"/>
    <n v="138.05000000000001"/>
    <n v="89"/>
  </r>
  <r>
    <s v="SALE1747"/>
    <x v="420"/>
    <s v="CUST1042"/>
    <s v="PROD64"/>
    <s v="STORE11"/>
    <n v="3"/>
    <n v="773.86"/>
    <n v="0.22"/>
    <x v="0"/>
    <x v="1747"/>
    <x v="228"/>
    <n v="19"/>
    <s v="Male"/>
    <s v="Ryanburgh"/>
    <x v="40"/>
    <s v="USA"/>
    <x v="1"/>
    <s v="Aguirre-Keller"/>
    <x v="2"/>
    <s v="Lake Michael"/>
    <s v="Online"/>
    <s v="Matte Lipstick Set"/>
    <x v="2"/>
    <s v="Makeup"/>
    <s v="Zhang Inc"/>
    <n v="299.11"/>
    <n v="118"/>
  </r>
  <r>
    <s v="SALE1748"/>
    <x v="299"/>
    <s v="CUST1463"/>
    <s v="PROD31"/>
    <s v="STORE15"/>
    <n v="2"/>
    <n v="31.28"/>
    <n v="0.2"/>
    <x v="2"/>
    <x v="1748"/>
    <x v="190"/>
    <n v="36"/>
    <s v="Female"/>
    <s v="Port Anthony"/>
    <x v="40"/>
    <s v="USA"/>
    <x v="3"/>
    <s v="Shelton PLC"/>
    <x v="0"/>
    <s v="East Jenniferstad"/>
    <s v="Flagship"/>
    <s v="Basketball"/>
    <x v="0"/>
    <s v="Team Sports"/>
    <s v="Nolan-Snow"/>
    <n v="204.39"/>
    <n v="281"/>
  </r>
  <r>
    <s v="SALE1749"/>
    <x v="253"/>
    <s v="CUST1373"/>
    <s v="PROD82"/>
    <s v="STORE6"/>
    <n v="4"/>
    <n v="389.22"/>
    <n v="0.18"/>
    <x v="0"/>
    <x v="1749"/>
    <x v="140"/>
    <n v="37"/>
    <s v="Female"/>
    <s v="Simpsonfort"/>
    <x v="17"/>
    <s v="USA"/>
    <x v="0"/>
    <s v="Benson-Elliott"/>
    <x v="3"/>
    <s v="Port Josephberg"/>
    <s v="Online"/>
    <s v="Fitness Resistance Bands"/>
    <x v="0"/>
    <s v="Fitness"/>
    <s v="Reese-Watson"/>
    <n v="152.91999999999999"/>
    <n v="281"/>
  </r>
  <r>
    <s v="SALE1750"/>
    <x v="137"/>
    <s v="CUST1015"/>
    <s v="PROD64"/>
    <s v="STORE15"/>
    <n v="3"/>
    <n v="543.44000000000005"/>
    <n v="0.13"/>
    <x v="1"/>
    <x v="1750"/>
    <x v="268"/>
    <n v="49"/>
    <s v="Female"/>
    <s v="Lawsonhaven"/>
    <x v="7"/>
    <s v="USA"/>
    <x v="1"/>
    <s v="Shelton PLC"/>
    <x v="0"/>
    <s v="East Jenniferstad"/>
    <s v="Flagship"/>
    <s v="Matte Lipstick Set"/>
    <x v="2"/>
    <s v="Makeup"/>
    <s v="Zhang Inc"/>
    <n v="299.11"/>
    <n v="118"/>
  </r>
  <r>
    <s v="SALE1751"/>
    <x v="627"/>
    <s v="CUST1257"/>
    <s v="PROD97"/>
    <s v="STORE19"/>
    <n v="4"/>
    <n v="715.42"/>
    <n v="0.28999999999999998"/>
    <x v="1"/>
    <x v="1751"/>
    <x v="98"/>
    <n v="42"/>
    <s v="Male"/>
    <s v="Karenmouth"/>
    <x v="43"/>
    <s v="USA"/>
    <x v="2"/>
    <s v="Mann-Austin"/>
    <x v="3"/>
    <s v="Vasquezborough"/>
    <s v="Online"/>
    <s v="Cricket Bat"/>
    <x v="0"/>
    <s v="Team Sports"/>
    <s v="Khan LLC"/>
    <n v="245.98"/>
    <n v="471"/>
  </r>
  <r>
    <s v="SALE1752"/>
    <x v="115"/>
    <s v="CUST1051"/>
    <s v="PROD12"/>
    <s v="STORE4"/>
    <n v="4"/>
    <n v="676.14"/>
    <n v="0.11"/>
    <x v="2"/>
    <x v="1752"/>
    <x v="368"/>
    <n v="23"/>
    <s v="Female"/>
    <s v="New Julia"/>
    <x v="35"/>
    <s v="USA"/>
    <x v="0"/>
    <s v="Alexander Group"/>
    <x v="2"/>
    <s v="Port Sharon"/>
    <s v="Online"/>
    <s v="Hair Strengthening Shampoo"/>
    <x v="2"/>
    <s v="Haircare"/>
    <s v="Rice LLC"/>
    <n v="115.82"/>
    <n v="460"/>
  </r>
  <r>
    <s v="SALE1753"/>
    <x v="664"/>
    <s v="CUST1089"/>
    <s v="PROD39"/>
    <s v="STORE1"/>
    <n v="4"/>
    <n v="352.72"/>
    <n v="0.25"/>
    <x v="0"/>
    <x v="1753"/>
    <x v="267"/>
    <n v="43"/>
    <s v="Male"/>
    <s v="New Gabrielleville"/>
    <x v="18"/>
    <s v="USA"/>
    <x v="1"/>
    <s v="Martinez, Adkins and Johnson"/>
    <x v="0"/>
    <s v="Danielmouth"/>
    <s v="Flagship"/>
    <s v="Portable Power Bank"/>
    <x v="1"/>
    <s v="Mobile"/>
    <s v="Cummings and Sons"/>
    <n v="326.06"/>
    <n v="301"/>
  </r>
  <r>
    <s v="SALE1754"/>
    <x v="343"/>
    <s v="CUST1173"/>
    <s v="PROD11"/>
    <s v="STORE12"/>
    <n v="1"/>
    <n v="470.18"/>
    <n v="0.19"/>
    <x v="1"/>
    <x v="1754"/>
    <x v="346"/>
    <n v="41"/>
    <s v="Female"/>
    <s v="New William"/>
    <x v="9"/>
    <s v="USA"/>
    <x v="1"/>
    <s v="Thomas, Bridges and Harris"/>
    <x v="0"/>
    <s v="Sabrinatown"/>
    <s v="Online"/>
    <s v="HD Smart TV Stick"/>
    <x v="1"/>
    <s v="Accessories"/>
    <s v="Gibson, Hobbs and Weaver"/>
    <n v="449.4"/>
    <n v="0"/>
  </r>
  <r>
    <s v="SALE1755"/>
    <x v="665"/>
    <s v="CUST1230"/>
    <s v="PROD66"/>
    <s v="STORE11"/>
    <n v="1"/>
    <n v="891.79"/>
    <n v="0.03"/>
    <x v="0"/>
    <x v="1755"/>
    <x v="407"/>
    <n v="29"/>
    <s v="Male"/>
    <s v="Aaronmouth"/>
    <x v="26"/>
    <s v="USA"/>
    <x v="3"/>
    <s v="Aguirre-Keller"/>
    <x v="2"/>
    <s v="Lake Michael"/>
    <s v="Online"/>
    <s v="Women's Hair Dryer Brush"/>
    <x v="2"/>
    <s v="Haircare"/>
    <s v="Torres, Spencer and Potter"/>
    <n v="340.39"/>
    <n v="177"/>
  </r>
  <r>
    <s v="SALE1756"/>
    <x v="155"/>
    <s v="CUST1348"/>
    <s v="PROD89"/>
    <s v="STORE17"/>
    <n v="2"/>
    <n v="433.07"/>
    <n v="0.25"/>
    <x v="2"/>
    <x v="1756"/>
    <x v="14"/>
    <n v="55"/>
    <s v="Male"/>
    <s v="Shannonview"/>
    <x v="2"/>
    <s v="USA"/>
    <x v="2"/>
    <s v="Holloway Ltd"/>
    <x v="0"/>
    <s v="Bensonhaven"/>
    <s v="Flagship"/>
    <s v="Face Foundation Kit"/>
    <x v="2"/>
    <s v="Makeup"/>
    <s v="Taylor-Elliott"/>
    <n v="183.04"/>
    <n v="457"/>
  </r>
  <r>
    <s v="SALE1757"/>
    <x v="648"/>
    <s v="CUST1012"/>
    <s v="PROD66"/>
    <s v="STORE19"/>
    <n v="3"/>
    <n v="626.71"/>
    <n v="7.0000000000000007E-2"/>
    <x v="2"/>
    <x v="1757"/>
    <x v="171"/>
    <n v="55"/>
    <s v="Female"/>
    <s v="North Kathryn"/>
    <x v="32"/>
    <s v="USA"/>
    <x v="1"/>
    <s v="Mann-Austin"/>
    <x v="3"/>
    <s v="Vasquezborough"/>
    <s v="Online"/>
    <s v="Women's Hair Dryer Brush"/>
    <x v="2"/>
    <s v="Haircare"/>
    <s v="Torres, Spencer and Potter"/>
    <n v="340.39"/>
    <n v="177"/>
  </r>
  <r>
    <s v="SALE1758"/>
    <x v="120"/>
    <s v="CUST1076"/>
    <s v="PROD36"/>
    <s v="STORE0"/>
    <n v="2"/>
    <n v="324.18"/>
    <n v="0.06"/>
    <x v="2"/>
    <x v="1758"/>
    <x v="135"/>
    <n v="37"/>
    <s v="Male"/>
    <s v="Rodrigueztown"/>
    <x v="15"/>
    <s v="USA"/>
    <x v="0"/>
    <s v="Rivera-Warner"/>
    <x v="3"/>
    <s v="Washingtonfurt"/>
    <s v="Flagship"/>
    <s v="Women's Summer Dress"/>
    <x v="4"/>
    <s v="Tops"/>
    <s v="Smith-Mills"/>
    <n v="223.43"/>
    <n v="154"/>
  </r>
  <r>
    <s v="SALE1759"/>
    <x v="134"/>
    <s v="CUST1013"/>
    <s v="PROD14"/>
    <s v="STORE17"/>
    <n v="4"/>
    <n v="839.74"/>
    <n v="0.13"/>
    <x v="1"/>
    <x v="1759"/>
    <x v="198"/>
    <n v="32"/>
    <s v="Female"/>
    <s v="New Becky"/>
    <x v="10"/>
    <s v="USA"/>
    <x v="2"/>
    <s v="Holloway Ltd"/>
    <x v="0"/>
    <s v="Bensonhaven"/>
    <s v="Flagship"/>
    <s v="Decorative Wall Mirror"/>
    <x v="3"/>
    <s v="Decor"/>
    <s v="Luna, Anderson and Bowman"/>
    <n v="48.01"/>
    <n v="439"/>
  </r>
  <r>
    <s v="SALE1760"/>
    <x v="598"/>
    <s v="CUST1156"/>
    <s v="PROD62"/>
    <s v="STORE15"/>
    <n v="3"/>
    <n v="252.63"/>
    <n v="0.28000000000000003"/>
    <x v="0"/>
    <x v="1760"/>
    <x v="306"/>
    <n v="46"/>
    <s v="Male"/>
    <s v="East Peterbury"/>
    <x v="16"/>
    <s v="USA"/>
    <x v="3"/>
    <s v="Shelton PLC"/>
    <x v="0"/>
    <s v="East Jenniferstad"/>
    <s v="Flagship"/>
    <s v="Laptop Cooling Pad"/>
    <x v="1"/>
    <s v="Computer"/>
    <s v="Murray, Gould and Ware"/>
    <n v="86.42"/>
    <n v="222"/>
  </r>
  <r>
    <s v="SALE1761"/>
    <x v="436"/>
    <s v="CUST1255"/>
    <s v="PROD79"/>
    <s v="STORE19"/>
    <n v="2"/>
    <n v="60.53"/>
    <n v="0.18"/>
    <x v="0"/>
    <x v="1761"/>
    <x v="57"/>
    <n v="21"/>
    <s v="Male"/>
    <s v="Jasonton"/>
    <x v="31"/>
    <s v="USA"/>
    <x v="0"/>
    <s v="Mann-Austin"/>
    <x v="3"/>
    <s v="Vasquezborough"/>
    <s v="Online"/>
    <s v="Decorative Lamp Shade"/>
    <x v="3"/>
    <s v="Lighting"/>
    <s v="Ramirez-Hanson"/>
    <n v="228.53"/>
    <n v="469"/>
  </r>
  <r>
    <s v="SALE1762"/>
    <x v="291"/>
    <s v="CUST1054"/>
    <s v="PROD84"/>
    <s v="STORE13"/>
    <n v="4"/>
    <n v="341.95"/>
    <n v="0.25"/>
    <x v="0"/>
    <x v="1762"/>
    <x v="75"/>
    <n v="24"/>
    <s v="Male"/>
    <s v="Christopherland"/>
    <x v="15"/>
    <s v="USA"/>
    <x v="1"/>
    <s v="Gardner, Humphrey and Contreras"/>
    <x v="3"/>
    <s v="Johnsonville"/>
    <s v="Flagship"/>
    <s v="Wooden Bookshelf"/>
    <x v="3"/>
    <s v="Furniture"/>
    <s v="Collins-Stephenson"/>
    <n v="388.46"/>
    <n v="208"/>
  </r>
  <r>
    <s v="SALE1763"/>
    <x v="240"/>
    <s v="CUST1283"/>
    <s v="PROD22"/>
    <s v="STORE16"/>
    <n v="4"/>
    <n v="300.12"/>
    <n v="0.05"/>
    <x v="1"/>
    <x v="1763"/>
    <x v="411"/>
    <n v="54"/>
    <s v="Female"/>
    <s v="Garciaborough"/>
    <x v="0"/>
    <s v="USA"/>
    <x v="2"/>
    <s v="Frederick-Wright"/>
    <x v="1"/>
    <s v="New Jimmymouth"/>
    <s v="Flagship"/>
    <s v="Carbon Fiber Tennis Racket"/>
    <x v="0"/>
    <s v="Equipment"/>
    <s v="Flores, Pineda and Rodriguez"/>
    <n v="484.62"/>
    <n v="432"/>
  </r>
  <r>
    <s v="SALE1764"/>
    <x v="105"/>
    <s v="CUST1115"/>
    <s v="PROD28"/>
    <s v="STORE17"/>
    <n v="2"/>
    <n v="289.14"/>
    <n v="0.12"/>
    <x v="2"/>
    <x v="1764"/>
    <x v="70"/>
    <n v="53"/>
    <s v="Female"/>
    <s v="North Curtischester"/>
    <x v="16"/>
    <s v="USA"/>
    <x v="1"/>
    <s v="Holloway Ltd"/>
    <x v="0"/>
    <s v="Bensonhaven"/>
    <s v="Flagship"/>
    <s v="Sports Stopwatch Timer"/>
    <x v="0"/>
    <s v="Accessories"/>
    <s v="Burns-Hansen"/>
    <n v="38.76"/>
    <n v="137"/>
  </r>
  <r>
    <s v="SALE1765"/>
    <x v="379"/>
    <s v="CUST1045"/>
    <s v="PROD25"/>
    <s v="STORE0"/>
    <n v="2"/>
    <n v="596.84"/>
    <n v="0.01"/>
    <x v="1"/>
    <x v="1765"/>
    <x v="442"/>
    <n v="54"/>
    <s v="Male"/>
    <s v="North Johnview"/>
    <x v="28"/>
    <s v="USA"/>
    <x v="0"/>
    <s v="Rivera-Warner"/>
    <x v="3"/>
    <s v="Washingtonfurt"/>
    <s v="Flagship"/>
    <s v="Women's Scarf Set"/>
    <x v="4"/>
    <s v="Accessories"/>
    <s v="Brown and Sons"/>
    <n v="174.02"/>
    <n v="268"/>
  </r>
  <r>
    <s v="SALE1766"/>
    <x v="506"/>
    <s v="CUST1436"/>
    <s v="PROD19"/>
    <s v="STORE8"/>
    <n v="4"/>
    <n v="466.24"/>
    <n v="0.16"/>
    <x v="0"/>
    <x v="1766"/>
    <x v="437"/>
    <n v="61"/>
    <s v="Male"/>
    <s v="South Michellebury"/>
    <x v="34"/>
    <s v="USA"/>
    <x v="0"/>
    <s v="Bean, Jones and Park"/>
    <x v="1"/>
    <s v="Thompsonborough"/>
    <s v="Online"/>
    <s v="Knee Support Brace"/>
    <x v="0"/>
    <s v="Equipment"/>
    <s v="May-Reese"/>
    <n v="21.34"/>
    <n v="65"/>
  </r>
  <r>
    <s v="SALE1767"/>
    <x v="128"/>
    <s v="CUST1252"/>
    <s v="PROD13"/>
    <s v="STORE16"/>
    <n v="2"/>
    <n v="330.59"/>
    <n v="0.14000000000000001"/>
    <x v="0"/>
    <x v="1767"/>
    <x v="485"/>
    <n v="26"/>
    <s v="Male"/>
    <s v="Robinborough"/>
    <x v="34"/>
    <s v="USA"/>
    <x v="2"/>
    <s v="Frederick-Wright"/>
    <x v="1"/>
    <s v="New Jimmymouth"/>
    <s v="Flagship"/>
    <s v="USB-C Fast Charger"/>
    <x v="1"/>
    <s v="Accessories"/>
    <s v="Dawson-Perkins"/>
    <n v="242.23"/>
    <n v="453"/>
  </r>
  <r>
    <s v="SALE1768"/>
    <x v="243"/>
    <s v="CUST1493"/>
    <s v="PROD22"/>
    <s v="STORE6"/>
    <n v="2"/>
    <n v="616.42999999999995"/>
    <n v="0.02"/>
    <x v="2"/>
    <x v="1768"/>
    <x v="4"/>
    <n v="28"/>
    <s v="Male"/>
    <s v="South William"/>
    <x v="4"/>
    <s v="USA"/>
    <x v="2"/>
    <s v="Benson-Elliott"/>
    <x v="3"/>
    <s v="Port Josephberg"/>
    <s v="Online"/>
    <s v="Carbon Fiber Tennis Racket"/>
    <x v="0"/>
    <s v="Equipment"/>
    <s v="Flores, Pineda and Rodriguez"/>
    <n v="484.62"/>
    <n v="432"/>
  </r>
  <r>
    <s v="SALE1769"/>
    <x v="53"/>
    <s v="CUST1403"/>
    <s v="PROD63"/>
    <s v="STORE6"/>
    <n v="3"/>
    <n v="195.89"/>
    <n v="0.16"/>
    <x v="1"/>
    <x v="1769"/>
    <x v="74"/>
    <n v="34"/>
    <s v="Male"/>
    <s v="Lake Lisaland"/>
    <x v="38"/>
    <s v="USA"/>
    <x v="3"/>
    <s v="Benson-Elliott"/>
    <x v="3"/>
    <s v="Port Josephberg"/>
    <s v="Online"/>
    <s v="Organic Sunscreen Lotion"/>
    <x v="2"/>
    <s v="Skincare"/>
    <s v="Anderson-Riley"/>
    <n v="266.86"/>
    <n v="458"/>
  </r>
  <r>
    <s v="SALE1770"/>
    <x v="666"/>
    <s v="CUST1343"/>
    <s v="PROD7"/>
    <s v="STORE10"/>
    <n v="4"/>
    <n v="614.76"/>
    <n v="0.16"/>
    <x v="0"/>
    <x v="1770"/>
    <x v="109"/>
    <n v="38"/>
    <s v="Male"/>
    <s v="Cartershire"/>
    <x v="45"/>
    <s v="USA"/>
    <x v="3"/>
    <s v="Hill, Wagner and Ballard"/>
    <x v="3"/>
    <s v="East Davidville"/>
    <s v="Online"/>
    <s v="LED Table Lamp"/>
    <x v="3"/>
    <s v="Lighting"/>
    <s v="Harrell LLC"/>
    <n v="218.86"/>
    <n v="170"/>
  </r>
  <r>
    <s v="SALE1771"/>
    <x v="150"/>
    <s v="CUST1404"/>
    <s v="PROD79"/>
    <s v="STORE7"/>
    <n v="1"/>
    <n v="224.49"/>
    <n v="0.11"/>
    <x v="1"/>
    <x v="1771"/>
    <x v="53"/>
    <n v="22"/>
    <s v="Female"/>
    <s v="South Angela"/>
    <x v="13"/>
    <s v="USA"/>
    <x v="2"/>
    <s v="Martinez-Mullins"/>
    <x v="2"/>
    <s v="Williamsfurt"/>
    <s v="Online"/>
    <s v="Decorative Lamp Shade"/>
    <x v="3"/>
    <s v="Lighting"/>
    <s v="Ramirez-Hanson"/>
    <n v="228.53"/>
    <n v="469"/>
  </r>
  <r>
    <s v="SALE1772"/>
    <x v="214"/>
    <s v="CUST1356"/>
    <s v="PROD55"/>
    <s v="STORE12"/>
    <n v="1"/>
    <n v="967.76"/>
    <n v="0.09"/>
    <x v="0"/>
    <x v="1772"/>
    <x v="410"/>
    <n v="54"/>
    <s v="Male"/>
    <s v="North Richard"/>
    <x v="45"/>
    <s v="USA"/>
    <x v="3"/>
    <s v="Thomas, Bridges and Harris"/>
    <x v="0"/>
    <s v="Sabrinatown"/>
    <s v="Online"/>
    <s v="Ceramic Plant Pot"/>
    <x v="3"/>
    <s v="Decor"/>
    <s v="Hatfield, Baird and Torres"/>
    <n v="81.75"/>
    <n v="0"/>
  </r>
  <r>
    <s v="SALE1773"/>
    <x v="390"/>
    <s v="CUST1067"/>
    <s v="PROD41"/>
    <s v="STORE19"/>
    <n v="2"/>
    <n v="56.52"/>
    <n v="0.17"/>
    <x v="1"/>
    <x v="1773"/>
    <x v="100"/>
    <n v="58"/>
    <s v="Male"/>
    <s v="Brendaburgh"/>
    <x v="26"/>
    <s v="USA"/>
    <x v="2"/>
    <s v="Mann-Austin"/>
    <x v="3"/>
    <s v="Vasquezborough"/>
    <s v="Online"/>
    <s v="Yoga Exercise Mat"/>
    <x v="0"/>
    <s v="Fitness"/>
    <s v="Carroll, Long and Mendoza"/>
    <n v="313.26"/>
    <n v="369"/>
  </r>
  <r>
    <s v="SALE1774"/>
    <x v="301"/>
    <s v="CUST1490"/>
    <s v="PROD67"/>
    <s v="STORE1"/>
    <n v="4"/>
    <n v="921.84"/>
    <n v="0.04"/>
    <x v="0"/>
    <x v="1774"/>
    <x v="215"/>
    <n v="23"/>
    <s v="Male"/>
    <s v="North Nataliemouth"/>
    <x v="33"/>
    <s v="USA"/>
    <x v="1"/>
    <s v="Martinez, Adkins and Johnson"/>
    <x v="0"/>
    <s v="Danielmouth"/>
    <s v="Flagship"/>
    <s v="Smart LED Light Strip"/>
    <x v="1"/>
    <s v="Accessories"/>
    <s v="Flores-Davis"/>
    <n v="349.17"/>
    <n v="476"/>
  </r>
  <r>
    <s v="SALE1775"/>
    <x v="667"/>
    <s v="CUST1328"/>
    <s v="PROD86"/>
    <s v="STORE16"/>
    <n v="3"/>
    <n v="738.47"/>
    <n v="0.28000000000000003"/>
    <x v="0"/>
    <x v="1775"/>
    <x v="340"/>
    <n v="46"/>
    <s v="Male"/>
    <s v="Jessicaport"/>
    <x v="46"/>
    <s v="USA"/>
    <x v="1"/>
    <s v="Frederick-Wright"/>
    <x v="1"/>
    <s v="New Jimmymouth"/>
    <s v="Flagship"/>
    <s v="Kitchen Cutting Board"/>
    <x v="3"/>
    <s v="Kitchen"/>
    <s v="Taylor, Dodson and Johnston"/>
    <n v="176.07"/>
    <n v="82"/>
  </r>
  <r>
    <s v="SALE1776"/>
    <x v="33"/>
    <s v="CUST1328"/>
    <s v="PROD5"/>
    <s v="STORE0"/>
    <n v="4"/>
    <n v="477.83"/>
    <n v="0.05"/>
    <x v="2"/>
    <x v="1776"/>
    <x v="340"/>
    <n v="46"/>
    <s v="Male"/>
    <s v="Jessicaport"/>
    <x v="46"/>
    <s v="USA"/>
    <x v="1"/>
    <s v="Rivera-Warner"/>
    <x v="3"/>
    <s v="Washingtonfurt"/>
    <s v="Flagship"/>
    <s v="Men's Leather Belt"/>
    <x v="4"/>
    <s v="Accessories"/>
    <s v="Baldwin, Garza and Gonzalez"/>
    <n v="261"/>
    <n v="59"/>
  </r>
  <r>
    <s v="SALE1777"/>
    <x v="668"/>
    <s v="CUST1168"/>
    <s v="PROD42"/>
    <s v="STORE12"/>
    <n v="3"/>
    <n v="605.83000000000004"/>
    <n v="0.28000000000000003"/>
    <x v="2"/>
    <x v="1777"/>
    <x v="63"/>
    <n v="36"/>
    <s v="Female"/>
    <s v="Robertview"/>
    <x v="26"/>
    <s v="USA"/>
    <x v="1"/>
    <s v="Thomas, Bridges and Harris"/>
    <x v="0"/>
    <s v="Sabrinatown"/>
    <s v="Online"/>
    <s v="Smart Home WiFi Camera"/>
    <x v="1"/>
    <s v="Accessories"/>
    <s v="Holmes LLC"/>
    <n v="450.71"/>
    <n v="389"/>
  </r>
  <r>
    <s v="SALE1778"/>
    <x v="297"/>
    <s v="CUST1067"/>
    <s v="PROD43"/>
    <s v="STORE3"/>
    <n v="2"/>
    <n v="521.44000000000005"/>
    <n v="0.25"/>
    <x v="2"/>
    <x v="1778"/>
    <x v="100"/>
    <n v="58"/>
    <s v="Male"/>
    <s v="Brendaburgh"/>
    <x v="26"/>
    <s v="USA"/>
    <x v="2"/>
    <s v="Johnson-Wright"/>
    <x v="0"/>
    <s v="Hoodberg"/>
    <s v="Outlet"/>
    <s v="USB External Hard Drive"/>
    <x v="1"/>
    <s v="Computer"/>
    <s v="Robinson Inc"/>
    <n v="253.33"/>
    <n v="266"/>
  </r>
  <r>
    <s v="SALE1779"/>
    <x v="198"/>
    <s v="CUST1373"/>
    <s v="PROD10"/>
    <s v="STORE7"/>
    <n v="4"/>
    <n v="499.02"/>
    <n v="0.06"/>
    <x v="0"/>
    <x v="1779"/>
    <x v="140"/>
    <n v="37"/>
    <s v="Female"/>
    <s v="Simpsonfort"/>
    <x v="17"/>
    <s v="USA"/>
    <x v="0"/>
    <s v="Martinez-Mullins"/>
    <x v="2"/>
    <s v="Williamsfurt"/>
    <s v="Online"/>
    <s v="Ceramic Kitchen Bowl Set"/>
    <x v="3"/>
    <s v="Kitchen"/>
    <s v="Hamilton Group"/>
    <n v="298.86"/>
    <n v="308"/>
  </r>
  <r>
    <s v="SALE1780"/>
    <x v="543"/>
    <s v="CUST1153"/>
    <s v="PROD4"/>
    <s v="STORE18"/>
    <n v="4"/>
    <n v="299.45999999999998"/>
    <n v="0.18"/>
    <x v="2"/>
    <x v="1780"/>
    <x v="174"/>
    <n v="31"/>
    <s v="Male"/>
    <s v="New Leahfurt"/>
    <x v="16"/>
    <s v="USA"/>
    <x v="3"/>
    <s v="Guerrero-Schmitt"/>
    <x v="3"/>
    <s v="East Stevechester"/>
    <s v="Flagship"/>
    <s v="Women's Yoga Pants"/>
    <x v="4"/>
    <s v="Bottoms"/>
    <s v="Gonzales-Davis"/>
    <n v="306.45999999999998"/>
    <n v="487"/>
  </r>
  <r>
    <s v="SALE1781"/>
    <x v="1"/>
    <s v="CUST1457"/>
    <s v="PROD39"/>
    <s v="STORE0"/>
    <n v="1"/>
    <n v="609.29"/>
    <n v="0.15"/>
    <x v="0"/>
    <x v="1781"/>
    <x v="412"/>
    <n v="59"/>
    <s v="Male"/>
    <s v="Hubbardborough"/>
    <x v="27"/>
    <s v="USA"/>
    <x v="1"/>
    <s v="Rivera-Warner"/>
    <x v="3"/>
    <s v="Washingtonfurt"/>
    <s v="Flagship"/>
    <s v="Portable Power Bank"/>
    <x v="1"/>
    <s v="Mobile"/>
    <s v="Cummings and Sons"/>
    <n v="326.06"/>
    <n v="301"/>
  </r>
  <r>
    <s v="SALE1782"/>
    <x v="361"/>
    <s v="CUST1101"/>
    <s v="PROD2"/>
    <s v="STORE8"/>
    <n v="1"/>
    <n v="213.74"/>
    <n v="7.0000000000000007E-2"/>
    <x v="2"/>
    <x v="1782"/>
    <x v="209"/>
    <n v="29"/>
    <s v="Male"/>
    <s v="Singletonmouth"/>
    <x v="39"/>
    <s v="USA"/>
    <x v="0"/>
    <s v="Bean, Jones and Park"/>
    <x v="1"/>
    <s v="Thompsonborough"/>
    <s v="Online"/>
    <s v="Women's Casual Hoodie"/>
    <x v="4"/>
    <s v="Outerwear"/>
    <s v="Sims Inc"/>
    <n v="167.34"/>
    <n v="352"/>
  </r>
  <r>
    <s v="SALE1783"/>
    <x v="132"/>
    <s v="CUST1153"/>
    <s v="PROD55"/>
    <s v="STORE16"/>
    <n v="4"/>
    <n v="613.16999999999996"/>
    <n v="0.26"/>
    <x v="0"/>
    <x v="1783"/>
    <x v="174"/>
    <n v="31"/>
    <s v="Male"/>
    <s v="New Leahfurt"/>
    <x v="16"/>
    <s v="USA"/>
    <x v="3"/>
    <s v="Frederick-Wright"/>
    <x v="1"/>
    <s v="New Jimmymouth"/>
    <s v="Flagship"/>
    <s v="Ceramic Plant Pot"/>
    <x v="3"/>
    <s v="Decor"/>
    <s v="Hatfield, Baird and Torres"/>
    <n v="81.75"/>
    <n v="0"/>
  </r>
  <r>
    <s v="SALE1784"/>
    <x v="655"/>
    <s v="CUST1357"/>
    <s v="PROD59"/>
    <s v="STORE11"/>
    <n v="2"/>
    <n v="687.36"/>
    <n v="7.0000000000000007E-2"/>
    <x v="2"/>
    <x v="1784"/>
    <x v="372"/>
    <n v="41"/>
    <s v="Male"/>
    <s v="Nealview"/>
    <x v="3"/>
    <s v="USA"/>
    <x v="0"/>
    <s v="Aguirre-Keller"/>
    <x v="2"/>
    <s v="Lake Michael"/>
    <s v="Online"/>
    <s v="Men's Hair Styling Gel"/>
    <x v="2"/>
    <s v="Haircare"/>
    <s v="Cline-Mccarthy"/>
    <n v="17.309999999999999"/>
    <n v="399"/>
  </r>
  <r>
    <s v="SALE1785"/>
    <x v="192"/>
    <s v="CUST1326"/>
    <s v="PROD67"/>
    <s v="STORE13"/>
    <n v="3"/>
    <n v="115.39"/>
    <n v="0.02"/>
    <x v="1"/>
    <x v="1785"/>
    <x v="214"/>
    <n v="58"/>
    <s v="Female"/>
    <s v="Cindyton"/>
    <x v="5"/>
    <s v="USA"/>
    <x v="0"/>
    <s v="Gardner, Humphrey and Contreras"/>
    <x v="3"/>
    <s v="Johnsonville"/>
    <s v="Flagship"/>
    <s v="Smart LED Light Strip"/>
    <x v="1"/>
    <s v="Accessories"/>
    <s v="Flores-Davis"/>
    <n v="349.17"/>
    <n v="476"/>
  </r>
  <r>
    <s v="SALE1786"/>
    <x v="669"/>
    <s v="CUST1179"/>
    <s v="PROD24"/>
    <s v="STORE12"/>
    <n v="2"/>
    <n v="722.06"/>
    <n v="7.0000000000000007E-2"/>
    <x v="0"/>
    <x v="1786"/>
    <x v="447"/>
    <n v="43"/>
    <s v="Female"/>
    <s v="Murphyfurt"/>
    <x v="39"/>
    <s v="USA"/>
    <x v="2"/>
    <s v="Thomas, Bridges and Harris"/>
    <x v="0"/>
    <s v="Sabrinatown"/>
    <s v="Online"/>
    <s v="Foldable Camping Chair"/>
    <x v="0"/>
    <s v="Outdoor"/>
    <s v="Cook Ltd"/>
    <n v="166.06"/>
    <n v="340"/>
  </r>
  <r>
    <s v="SALE1787"/>
    <x v="413"/>
    <s v="CUST1425"/>
    <s v="PROD7"/>
    <s v="STORE15"/>
    <n v="1"/>
    <n v="384.57"/>
    <n v="0.06"/>
    <x v="1"/>
    <x v="1787"/>
    <x v="351"/>
    <n v="40"/>
    <s v="Male"/>
    <s v="Lake Monique"/>
    <x v="39"/>
    <s v="USA"/>
    <x v="3"/>
    <s v="Shelton PLC"/>
    <x v="0"/>
    <s v="East Jenniferstad"/>
    <s v="Flagship"/>
    <s v="LED Table Lamp"/>
    <x v="3"/>
    <s v="Lighting"/>
    <s v="Harrell LLC"/>
    <n v="218.86"/>
    <n v="170"/>
  </r>
  <r>
    <s v="SALE1788"/>
    <x v="226"/>
    <s v="CUST1210"/>
    <s v="PROD8"/>
    <s v="STORE13"/>
    <n v="2"/>
    <n v="194.09"/>
    <n v="0.18"/>
    <x v="1"/>
    <x v="1788"/>
    <x v="255"/>
    <n v="48"/>
    <s v="Male"/>
    <s v="Matthewborough"/>
    <x v="36"/>
    <s v="USA"/>
    <x v="2"/>
    <s v="Gardner, Humphrey and Contreras"/>
    <x v="3"/>
    <s v="Johnsonville"/>
    <s v="Flagship"/>
    <s v="Wireless Bluetooth Earbuds"/>
    <x v="1"/>
    <s v="Audio"/>
    <s v="Perez-Johnston"/>
    <n v="439.07"/>
    <n v="142"/>
  </r>
  <r>
    <s v="SALE1789"/>
    <x v="140"/>
    <s v="CUST1172"/>
    <s v="PROD88"/>
    <s v="STORE3"/>
    <n v="2"/>
    <n v="403.91"/>
    <n v="7.0000000000000007E-2"/>
    <x v="0"/>
    <x v="1789"/>
    <x v="394"/>
    <n v="41"/>
    <s v="Female"/>
    <s v="Port Richard"/>
    <x v="35"/>
    <s v="USA"/>
    <x v="3"/>
    <s v="Johnson-Wright"/>
    <x v="0"/>
    <s v="Hoodberg"/>
    <s v="Outlet"/>
    <s v="Sports Wrist Sweatbands"/>
    <x v="0"/>
    <s v="Accessories"/>
    <s v="Olsen-Daniels"/>
    <n v="131.24"/>
    <n v="232"/>
  </r>
  <r>
    <s v="SALE1790"/>
    <x v="237"/>
    <s v="CUST1076"/>
    <s v="PROD17"/>
    <s v="STORE14"/>
    <n v="1"/>
    <n v="878.69"/>
    <n v="0.3"/>
    <x v="1"/>
    <x v="1790"/>
    <x v="135"/>
    <n v="37"/>
    <s v="Male"/>
    <s v="Rodrigueztown"/>
    <x v="15"/>
    <s v="USA"/>
    <x v="0"/>
    <s v="Mcdonald Inc"/>
    <x v="2"/>
    <s v="Christopherland"/>
    <s v="Outlet"/>
    <s v="Soccer Training Cone Set"/>
    <x v="0"/>
    <s v="Accessories"/>
    <s v="Ford, Murphy and Wilson"/>
    <n v="144.53"/>
    <n v="367"/>
  </r>
  <r>
    <s v="SALE1791"/>
    <x v="2"/>
    <s v="CUST1381"/>
    <s v="PROD33"/>
    <s v="STORE15"/>
    <n v="1"/>
    <n v="161.16999999999999"/>
    <n v="0.05"/>
    <x v="0"/>
    <x v="1791"/>
    <x v="25"/>
    <n v="50"/>
    <s v="Male"/>
    <s v="Andrewsland"/>
    <x v="4"/>
    <s v="USA"/>
    <x v="2"/>
    <s v="Shelton PLC"/>
    <x v="0"/>
    <s v="East Jenniferstad"/>
    <s v="Flagship"/>
    <s v="Modern Wall Clock"/>
    <x v="3"/>
    <s v="Decor"/>
    <s v="Weiss-Watson"/>
    <n v="179.77"/>
    <n v="305"/>
  </r>
  <r>
    <s v="SALE1792"/>
    <x v="570"/>
    <s v="CUST1214"/>
    <s v="PROD73"/>
    <s v="STORE14"/>
    <n v="2"/>
    <n v="720.15"/>
    <n v="0.22"/>
    <x v="2"/>
    <x v="1792"/>
    <x v="95"/>
    <n v="61"/>
    <s v="Male"/>
    <s v="Danielstad"/>
    <x v="10"/>
    <s v="USA"/>
    <x v="0"/>
    <s v="Mcdonald Inc"/>
    <x v="2"/>
    <s v="Christopherland"/>
    <s v="Outlet"/>
    <s v="Shin Guards – Adult"/>
    <x v="0"/>
    <s v="Team Sports"/>
    <s v="French Ltd"/>
    <n v="107.06"/>
    <n v="359"/>
  </r>
  <r>
    <s v="SALE1793"/>
    <x v="383"/>
    <s v="CUST1347"/>
    <s v="PROD26"/>
    <s v="STORE8"/>
    <n v="1"/>
    <n v="361.8"/>
    <n v="0.02"/>
    <x v="2"/>
    <x v="1793"/>
    <x v="266"/>
    <n v="39"/>
    <s v="Female"/>
    <s v="Peggystad"/>
    <x v="40"/>
    <s v="USA"/>
    <x v="0"/>
    <s v="Bean, Jones and Park"/>
    <x v="1"/>
    <s v="Thompsonborough"/>
    <s v="Online"/>
    <s v="Wireless Bluetooth Speaker"/>
    <x v="1"/>
    <s v="Audio"/>
    <s v="Reed-Schmidt"/>
    <n v="322.41000000000003"/>
    <n v="213"/>
  </r>
  <r>
    <s v="SALE1794"/>
    <x v="598"/>
    <s v="CUST1230"/>
    <s v="PROD95"/>
    <s v="STORE6"/>
    <n v="1"/>
    <n v="779.84"/>
    <n v="0.28999999999999998"/>
    <x v="1"/>
    <x v="1794"/>
    <x v="407"/>
    <n v="29"/>
    <s v="Male"/>
    <s v="Aaronmouth"/>
    <x v="26"/>
    <s v="USA"/>
    <x v="3"/>
    <s v="Benson-Elliott"/>
    <x v="3"/>
    <s v="Port Josephberg"/>
    <s v="Online"/>
    <s v="Sports Stopwatch Basic"/>
    <x v="0"/>
    <s v="Accessories"/>
    <s v="Wilson Group"/>
    <n v="60.65"/>
    <n v="75"/>
  </r>
  <r>
    <s v="SALE1795"/>
    <x v="670"/>
    <s v="CUST1004"/>
    <s v="PROD96"/>
    <s v="STORE4"/>
    <n v="2"/>
    <n v="649.89"/>
    <n v="0.17"/>
    <x v="2"/>
    <x v="1795"/>
    <x v="433"/>
    <n v="64"/>
    <s v="Female"/>
    <s v="Nicholasshire"/>
    <x v="24"/>
    <s v="USA"/>
    <x v="2"/>
    <s v="Alexander Group"/>
    <x v="2"/>
    <s v="Port Sharon"/>
    <s v="Online"/>
    <s v="Women's Formal Blazer"/>
    <x v="4"/>
    <s v="Outerwear"/>
    <s v="Phillips and Sons"/>
    <n v="358.47"/>
    <n v="143"/>
  </r>
  <r>
    <s v="SALE1796"/>
    <x v="485"/>
    <s v="CUST1204"/>
    <s v="PROD53"/>
    <s v="STORE6"/>
    <n v="1"/>
    <n v="952.73"/>
    <n v="0.17"/>
    <x v="0"/>
    <x v="1796"/>
    <x v="327"/>
    <n v="52"/>
    <s v="Male"/>
    <s v="New Dianebury"/>
    <x v="45"/>
    <s v="USA"/>
    <x v="1"/>
    <s v="Benson-Elliott"/>
    <x v="3"/>
    <s v="Port Josephberg"/>
    <s v="Online"/>
    <s v="Men's Track Pants"/>
    <x v="4"/>
    <s v="Bottoms"/>
    <s v="Hamilton, Woods and Walker"/>
    <n v="386.56"/>
    <n v="125"/>
  </r>
  <r>
    <s v="SALE1797"/>
    <x v="13"/>
    <s v="CUST1084"/>
    <s v="PROD99"/>
    <s v="STORE16"/>
    <n v="4"/>
    <n v="820.78"/>
    <n v="0.25"/>
    <x v="0"/>
    <x v="1797"/>
    <x v="42"/>
    <n v="26"/>
    <s v="Female"/>
    <s v="Garyberg"/>
    <x v="30"/>
    <s v="USA"/>
    <x v="1"/>
    <s v="Frederick-Wright"/>
    <x v="1"/>
    <s v="New Jimmymouth"/>
    <s v="Flagship"/>
    <s v="Stainless Steel Cookware Set"/>
    <x v="3"/>
    <s v="Kitchen"/>
    <s v="Campbell Ltd"/>
    <n v="201.41"/>
    <n v="146"/>
  </r>
  <r>
    <s v="SALE1798"/>
    <x v="397"/>
    <s v="CUST1342"/>
    <s v="PROD38"/>
    <s v="STORE3"/>
    <n v="4"/>
    <n v="247.55"/>
    <n v="0.05"/>
    <x v="0"/>
    <x v="1798"/>
    <x v="393"/>
    <n v="30"/>
    <s v="Female"/>
    <s v="Amandaborough"/>
    <x v="40"/>
    <s v="USA"/>
    <x v="3"/>
    <s v="Johnson-Wright"/>
    <x v="0"/>
    <s v="Hoodberg"/>
    <s v="Outlet"/>
    <s v="Sports Water Hydration Pack"/>
    <x v="0"/>
    <s v="Outdoor"/>
    <s v="Sims-Smith"/>
    <n v="135.61000000000001"/>
    <n v="394"/>
  </r>
  <r>
    <s v="SALE1799"/>
    <x v="19"/>
    <s v="CUST1227"/>
    <s v="PROD99"/>
    <s v="STORE8"/>
    <n v="3"/>
    <n v="561.44000000000005"/>
    <n v="0.2"/>
    <x v="2"/>
    <x v="1799"/>
    <x v="464"/>
    <n v="63"/>
    <s v="Female"/>
    <s v="Pollardton"/>
    <x v="32"/>
    <s v="USA"/>
    <x v="0"/>
    <s v="Bean, Jones and Park"/>
    <x v="1"/>
    <s v="Thompsonborough"/>
    <s v="Online"/>
    <s v="Stainless Steel Cookware Set"/>
    <x v="3"/>
    <s v="Kitchen"/>
    <s v="Campbell Ltd"/>
    <n v="201.41"/>
    <n v="146"/>
  </r>
  <r>
    <s v="SALE1800"/>
    <x v="394"/>
    <s v="CUST1281"/>
    <s v="PROD72"/>
    <s v="STORE8"/>
    <n v="4"/>
    <n v="214.37"/>
    <n v="0.11"/>
    <x v="2"/>
    <x v="1800"/>
    <x v="371"/>
    <n v="59"/>
    <s v="Male"/>
    <s v="North Joshualand"/>
    <x v="40"/>
    <s v="USA"/>
    <x v="1"/>
    <s v="Bean, Jones and Park"/>
    <x v="1"/>
    <s v="Thompsonborough"/>
    <s v="Online"/>
    <s v="Professional Jump Rope"/>
    <x v="0"/>
    <s v="Fitness"/>
    <s v="Davis PLC"/>
    <n v="477.61"/>
    <n v="300"/>
  </r>
  <r>
    <s v="SALE1801"/>
    <x v="478"/>
    <s v="CUST1417"/>
    <s v="PROD17"/>
    <s v="STORE16"/>
    <n v="3"/>
    <n v="123.74"/>
    <n v="0.23"/>
    <x v="1"/>
    <x v="1801"/>
    <x v="221"/>
    <n v="64"/>
    <s v="Female"/>
    <s v="Kimburgh"/>
    <x v="29"/>
    <s v="USA"/>
    <x v="3"/>
    <s v="Frederick-Wright"/>
    <x v="1"/>
    <s v="New Jimmymouth"/>
    <s v="Flagship"/>
    <s v="Soccer Training Cone Set"/>
    <x v="0"/>
    <s v="Accessories"/>
    <s v="Ford, Murphy and Wilson"/>
    <n v="144.53"/>
    <n v="367"/>
  </r>
  <r>
    <s v="SALE1802"/>
    <x v="80"/>
    <s v="CUST1013"/>
    <s v="PROD67"/>
    <s v="STORE11"/>
    <n v="4"/>
    <n v="645.71"/>
    <n v="0.1"/>
    <x v="1"/>
    <x v="1802"/>
    <x v="198"/>
    <n v="32"/>
    <s v="Female"/>
    <s v="New Becky"/>
    <x v="10"/>
    <s v="USA"/>
    <x v="2"/>
    <s v="Aguirre-Keller"/>
    <x v="2"/>
    <s v="Lake Michael"/>
    <s v="Online"/>
    <s v="Smart LED Light Strip"/>
    <x v="1"/>
    <s v="Accessories"/>
    <s v="Flores-Davis"/>
    <n v="349.17"/>
    <n v="476"/>
  </r>
  <r>
    <s v="SALE1803"/>
    <x v="324"/>
    <s v="CUST1033"/>
    <s v="PROD21"/>
    <s v="STORE12"/>
    <n v="3"/>
    <n v="587.12"/>
    <n v="0.3"/>
    <x v="0"/>
    <x v="1803"/>
    <x v="152"/>
    <n v="25"/>
    <s v="Male"/>
    <s v="Tristanton"/>
    <x v="15"/>
    <s v="USA"/>
    <x v="1"/>
    <s v="Thomas, Bridges and Harris"/>
    <x v="0"/>
    <s v="Sabrinatown"/>
    <s v="Online"/>
    <s v="Multi-Purpose Storage Box"/>
    <x v="3"/>
    <s v="Storage"/>
    <s v="Gardner-Montes"/>
    <n v="123.46"/>
    <n v="76"/>
  </r>
  <r>
    <s v="SALE1804"/>
    <x v="458"/>
    <s v="CUST1241"/>
    <s v="PROD25"/>
    <s v="STORE18"/>
    <n v="1"/>
    <n v="401.18"/>
    <n v="0.15"/>
    <x v="2"/>
    <x v="1804"/>
    <x v="253"/>
    <n v="31"/>
    <s v="Male"/>
    <s v="Dawsonchester"/>
    <x v="45"/>
    <s v="USA"/>
    <x v="1"/>
    <s v="Guerrero-Schmitt"/>
    <x v="3"/>
    <s v="East Stevechester"/>
    <s v="Flagship"/>
    <s v="Women's Scarf Set"/>
    <x v="4"/>
    <s v="Accessories"/>
    <s v="Brown and Sons"/>
    <n v="174.02"/>
    <n v="268"/>
  </r>
  <r>
    <s v="SALE1805"/>
    <x v="40"/>
    <s v="CUST1366"/>
    <s v="PROD58"/>
    <s v="STORE18"/>
    <n v="3"/>
    <n v="658.33"/>
    <n v="0.12"/>
    <x v="2"/>
    <x v="1805"/>
    <x v="300"/>
    <n v="40"/>
    <s v="Female"/>
    <s v="North Theresa"/>
    <x v="4"/>
    <s v="USA"/>
    <x v="1"/>
    <s v="Guerrero-Schmitt"/>
    <x v="3"/>
    <s v="East Stevechester"/>
    <s v="Flagship"/>
    <s v="Womens Cotton Scarf"/>
    <x v="4"/>
    <s v="Accessories"/>
    <s v="Shepherd-Gould"/>
    <n v="113.83"/>
    <n v="485"/>
  </r>
  <r>
    <s v="SALE1806"/>
    <x v="452"/>
    <s v="CUST1201"/>
    <s v="PROD49"/>
    <s v="STORE11"/>
    <n v="4"/>
    <n v="450.3"/>
    <n v="0.02"/>
    <x v="0"/>
    <x v="1806"/>
    <x v="113"/>
    <n v="25"/>
    <s v="Female"/>
    <s v="New Logan"/>
    <x v="20"/>
    <s v="USA"/>
    <x v="3"/>
    <s v="Aguirre-Keller"/>
    <x v="2"/>
    <s v="Lake Michael"/>
    <s v="Online"/>
    <s v="Men's Roll-On Perfume"/>
    <x v="2"/>
    <s v="Fragrance"/>
    <s v="Sullivan and Sons"/>
    <n v="43.29"/>
    <n v="267"/>
  </r>
  <r>
    <s v="SALE1807"/>
    <x v="234"/>
    <s v="CUST1145"/>
    <s v="PROD94"/>
    <s v="STORE10"/>
    <n v="4"/>
    <n v="33.630000000000003"/>
    <n v="0.05"/>
    <x v="0"/>
    <x v="1807"/>
    <x v="279"/>
    <n v="46"/>
    <s v="Male"/>
    <s v="Michaelfort"/>
    <x v="30"/>
    <s v="USA"/>
    <x v="1"/>
    <s v="Hill, Wagner and Ballard"/>
    <x v="3"/>
    <s v="East Davidville"/>
    <s v="Online"/>
    <s v="Vitamin E Body Lotion"/>
    <x v="2"/>
    <s v="Skincare"/>
    <s v="Hoffman-Williams"/>
    <n v="358.47"/>
    <n v="213"/>
  </r>
  <r>
    <s v="SALE1808"/>
    <x v="235"/>
    <s v="CUST1035"/>
    <s v="PROD16"/>
    <s v="STORE0"/>
    <n v="3"/>
    <n v="168.89"/>
    <n v="0.03"/>
    <x v="2"/>
    <x v="1808"/>
    <x v="66"/>
    <n v="52"/>
    <s v="Male"/>
    <s v="Robertberg"/>
    <x v="16"/>
    <s v="USA"/>
    <x v="2"/>
    <s v="Rivera-Warner"/>
    <x v="3"/>
    <s v="Washingtonfurt"/>
    <s v="Flagship"/>
    <s v="Beard Grooming Kit"/>
    <x v="2"/>
    <s v="Grooming"/>
    <s v="Erickson-Green"/>
    <n v="337.42"/>
    <n v="256"/>
  </r>
  <r>
    <s v="SALE1809"/>
    <x v="460"/>
    <s v="CUST1095"/>
    <s v="PROD60"/>
    <s v="STORE11"/>
    <n v="1"/>
    <n v="141.85"/>
    <n v="0.06"/>
    <x v="1"/>
    <x v="1809"/>
    <x v="50"/>
    <n v="62"/>
    <s v="Female"/>
    <s v="West Bobbyshire"/>
    <x v="14"/>
    <s v="USA"/>
    <x v="1"/>
    <s v="Aguirre-Keller"/>
    <x v="2"/>
    <s v="Lake Michael"/>
    <s v="Online"/>
    <s v="Luxury Perfume Spray"/>
    <x v="2"/>
    <s v="Fragrance"/>
    <s v="Gibson, Green and Lopez"/>
    <n v="482.75"/>
    <n v="444"/>
  </r>
  <r>
    <s v="SALE1810"/>
    <x v="296"/>
    <s v="CUST1306"/>
    <s v="PROD35"/>
    <s v="STORE7"/>
    <n v="1"/>
    <n v="617.4"/>
    <n v="0.21"/>
    <x v="0"/>
    <x v="1810"/>
    <x v="406"/>
    <n v="44"/>
    <s v="Male"/>
    <s v="New Nicholasstad"/>
    <x v="3"/>
    <s v="USA"/>
    <x v="1"/>
    <s v="Martinez-Mullins"/>
    <x v="2"/>
    <s v="Williamsfurt"/>
    <s v="Online"/>
    <s v="Bedroom Table Lamp"/>
    <x v="3"/>
    <s v="Lighting"/>
    <s v="Jones LLC"/>
    <n v="382.22"/>
    <n v="329"/>
  </r>
  <r>
    <s v="SALE1811"/>
    <x v="415"/>
    <s v="CUST1147"/>
    <s v="PROD53"/>
    <s v="STORE1"/>
    <n v="3"/>
    <n v="841.47"/>
    <n v="0.15"/>
    <x v="2"/>
    <x v="1811"/>
    <x v="345"/>
    <n v="49"/>
    <s v="Female"/>
    <s v="Lake Nathanfort"/>
    <x v="41"/>
    <s v="USA"/>
    <x v="1"/>
    <s v="Martinez, Adkins and Johnson"/>
    <x v="0"/>
    <s v="Danielmouth"/>
    <s v="Flagship"/>
    <s v="Men's Track Pants"/>
    <x v="4"/>
    <s v="Bottoms"/>
    <s v="Hamilton, Woods and Walker"/>
    <n v="386.56"/>
    <n v="125"/>
  </r>
  <r>
    <s v="SALE1812"/>
    <x v="427"/>
    <s v="CUST1059"/>
    <s v="PROD21"/>
    <s v="STORE13"/>
    <n v="2"/>
    <n v="960.41"/>
    <n v="0.18"/>
    <x v="0"/>
    <x v="1812"/>
    <x v="356"/>
    <n v="53"/>
    <s v="Male"/>
    <s v="New Kathrynland"/>
    <x v="10"/>
    <s v="USA"/>
    <x v="1"/>
    <s v="Gardner, Humphrey and Contreras"/>
    <x v="3"/>
    <s v="Johnsonville"/>
    <s v="Flagship"/>
    <s v="Multi-Purpose Storage Box"/>
    <x v="3"/>
    <s v="Storage"/>
    <s v="Gardner-Montes"/>
    <n v="123.46"/>
    <n v="76"/>
  </r>
  <r>
    <s v="SALE1813"/>
    <x v="671"/>
    <s v="CUST1451"/>
    <s v="PROD75"/>
    <s v="STORE18"/>
    <n v="3"/>
    <n v="717.22"/>
    <n v="0.24"/>
    <x v="1"/>
    <x v="1813"/>
    <x v="230"/>
    <n v="46"/>
    <s v="Male"/>
    <s v="Josephmouth"/>
    <x v="23"/>
    <s v="USA"/>
    <x v="0"/>
    <s v="Guerrero-Schmitt"/>
    <x v="3"/>
    <s v="East Stevechester"/>
    <s v="Flagship"/>
    <s v="Women's Ankle Boots"/>
    <x v="4"/>
    <s v="Footwear"/>
    <s v="Poole PLC"/>
    <n v="158.13999999999999"/>
    <n v="82"/>
  </r>
  <r>
    <s v="SALE1814"/>
    <x v="448"/>
    <s v="CUST1115"/>
    <s v="PROD12"/>
    <s v="STORE0"/>
    <n v="1"/>
    <n v="281.83"/>
    <n v="0.16"/>
    <x v="2"/>
    <x v="1814"/>
    <x v="70"/>
    <n v="53"/>
    <s v="Female"/>
    <s v="North Curtischester"/>
    <x v="16"/>
    <s v="USA"/>
    <x v="1"/>
    <s v="Rivera-Warner"/>
    <x v="3"/>
    <s v="Washingtonfurt"/>
    <s v="Flagship"/>
    <s v="Hair Strengthening Shampoo"/>
    <x v="2"/>
    <s v="Haircare"/>
    <s v="Rice LLC"/>
    <n v="115.82"/>
    <n v="460"/>
  </r>
  <r>
    <s v="SALE1815"/>
    <x v="560"/>
    <s v="CUST1204"/>
    <s v="PROD59"/>
    <s v="STORE14"/>
    <n v="1"/>
    <n v="509.08"/>
    <n v="0.04"/>
    <x v="1"/>
    <x v="1815"/>
    <x v="327"/>
    <n v="52"/>
    <s v="Male"/>
    <s v="New Dianebury"/>
    <x v="45"/>
    <s v="USA"/>
    <x v="1"/>
    <s v="Mcdonald Inc"/>
    <x v="2"/>
    <s v="Christopherland"/>
    <s v="Outlet"/>
    <s v="Men's Hair Styling Gel"/>
    <x v="2"/>
    <s v="Haircare"/>
    <s v="Cline-Mccarthy"/>
    <n v="17.309999999999999"/>
    <n v="399"/>
  </r>
  <r>
    <s v="SALE1816"/>
    <x v="516"/>
    <s v="CUST1400"/>
    <s v="PROD96"/>
    <s v="STORE2"/>
    <n v="4"/>
    <n v="827.09"/>
    <n v="0.3"/>
    <x v="0"/>
    <x v="1816"/>
    <x v="451"/>
    <n v="57"/>
    <s v="Female"/>
    <s v="Bookertown"/>
    <x v="15"/>
    <s v="USA"/>
    <x v="1"/>
    <s v="Black-Horn"/>
    <x v="2"/>
    <s v="North Nancyview"/>
    <s v="Outlet"/>
    <s v="Women's Formal Blazer"/>
    <x v="4"/>
    <s v="Outerwear"/>
    <s v="Phillips and Sons"/>
    <n v="358.47"/>
    <n v="143"/>
  </r>
  <r>
    <s v="SALE1817"/>
    <x v="672"/>
    <s v="CUST1210"/>
    <s v="PROD29"/>
    <s v="STORE4"/>
    <n v="2"/>
    <n v="823.36"/>
    <n v="0.23"/>
    <x v="0"/>
    <x v="1817"/>
    <x v="255"/>
    <n v="48"/>
    <s v="Male"/>
    <s v="Matthewborough"/>
    <x v="36"/>
    <s v="USA"/>
    <x v="2"/>
    <s v="Alexander Group"/>
    <x v="2"/>
    <s v="Port Sharon"/>
    <s v="Online"/>
    <s v="Fabric Sofa Throw Blanket"/>
    <x v="3"/>
    <s v="Decor"/>
    <s v="Hoffman Group"/>
    <n v="218.48"/>
    <n v="276"/>
  </r>
  <r>
    <s v="SALE1818"/>
    <x v="631"/>
    <s v="CUST1137"/>
    <s v="PROD26"/>
    <s v="STORE5"/>
    <n v="4"/>
    <n v="282.18"/>
    <n v="0.13"/>
    <x v="2"/>
    <x v="1818"/>
    <x v="486"/>
    <n v="55"/>
    <s v="Female"/>
    <s v="North Johnbury"/>
    <x v="31"/>
    <s v="USA"/>
    <x v="1"/>
    <s v="Gray Ltd"/>
    <x v="0"/>
    <s v="New Michaelchester"/>
    <s v="Outlet"/>
    <s v="Wireless Bluetooth Speaker"/>
    <x v="1"/>
    <s v="Audio"/>
    <s v="Reed-Schmidt"/>
    <n v="322.41000000000003"/>
    <n v="213"/>
  </r>
  <r>
    <s v="SALE1819"/>
    <x v="100"/>
    <s v="CUST1172"/>
    <s v="PROD21"/>
    <s v="STORE1"/>
    <n v="1"/>
    <n v="486.39"/>
    <n v="0.09"/>
    <x v="2"/>
    <x v="1819"/>
    <x v="394"/>
    <n v="41"/>
    <s v="Female"/>
    <s v="Port Richard"/>
    <x v="35"/>
    <s v="USA"/>
    <x v="3"/>
    <s v="Martinez, Adkins and Johnson"/>
    <x v="0"/>
    <s v="Danielmouth"/>
    <s v="Flagship"/>
    <s v="Multi-Purpose Storage Box"/>
    <x v="3"/>
    <s v="Storage"/>
    <s v="Gardner-Montes"/>
    <n v="123.46"/>
    <n v="76"/>
  </r>
  <r>
    <s v="SALE1820"/>
    <x v="86"/>
    <s v="CUST1044"/>
    <s v="PROD18"/>
    <s v="STORE3"/>
    <n v="2"/>
    <n v="603.62"/>
    <n v="0.18"/>
    <x v="2"/>
    <x v="1820"/>
    <x v="196"/>
    <n v="34"/>
    <s v="Male"/>
    <s v="Christianstad"/>
    <x v="22"/>
    <s v="USA"/>
    <x v="3"/>
    <s v="Johnson-Wright"/>
    <x v="0"/>
    <s v="Hoodberg"/>
    <s v="Outlet"/>
    <s v="Women's Denim Jeans"/>
    <x v="4"/>
    <s v="Bottoms"/>
    <s v="Guerra-Hendrix"/>
    <n v="303.74"/>
    <n v="343"/>
  </r>
  <r>
    <s v="SALE1821"/>
    <x v="110"/>
    <s v="CUST1147"/>
    <s v="PROD37"/>
    <s v="STORE8"/>
    <n v="3"/>
    <n v="204.17"/>
    <n v="0.1"/>
    <x v="1"/>
    <x v="1821"/>
    <x v="345"/>
    <n v="49"/>
    <s v="Female"/>
    <s v="Lake Nathanfort"/>
    <x v="41"/>
    <s v="USA"/>
    <x v="1"/>
    <s v="Bean, Jones and Park"/>
    <x v="1"/>
    <s v="Thompsonborough"/>
    <s v="Online"/>
    <s v="Men's Casual Sneakers"/>
    <x v="4"/>
    <s v="Footwear"/>
    <s v="Hogan-Lee"/>
    <n v="353.47"/>
    <n v="214"/>
  </r>
  <r>
    <s v="SALE1822"/>
    <x v="489"/>
    <s v="CUST1137"/>
    <s v="PROD8"/>
    <s v="STORE15"/>
    <n v="1"/>
    <n v="43.58"/>
    <n v="0.01"/>
    <x v="2"/>
    <x v="1822"/>
    <x v="486"/>
    <n v="55"/>
    <s v="Female"/>
    <s v="North Johnbury"/>
    <x v="31"/>
    <s v="USA"/>
    <x v="1"/>
    <s v="Shelton PLC"/>
    <x v="0"/>
    <s v="East Jenniferstad"/>
    <s v="Flagship"/>
    <s v="Wireless Bluetooth Earbuds"/>
    <x v="1"/>
    <s v="Audio"/>
    <s v="Perez-Johnston"/>
    <n v="439.07"/>
    <n v="142"/>
  </r>
  <r>
    <s v="SALE1823"/>
    <x v="139"/>
    <s v="CUST1332"/>
    <s v="PROD47"/>
    <s v="STORE2"/>
    <n v="3"/>
    <n v="469.33"/>
    <n v="0.14000000000000001"/>
    <x v="1"/>
    <x v="1823"/>
    <x v="237"/>
    <n v="34"/>
    <s v="Female"/>
    <s v="New Paulstad"/>
    <x v="22"/>
    <s v="USA"/>
    <x v="3"/>
    <s v="Black-Horn"/>
    <x v="2"/>
    <s v="North Nancyview"/>
    <s v="Outlet"/>
    <s v="Makeup Brush Set"/>
    <x v="2"/>
    <s v="Makeup"/>
    <s v="Cook Inc"/>
    <n v="241"/>
    <n v="431"/>
  </r>
  <r>
    <s v="SALE1824"/>
    <x v="263"/>
    <s v="CUST1209"/>
    <s v="PROD8"/>
    <s v="STORE8"/>
    <n v="4"/>
    <n v="836.23"/>
    <n v="0.12"/>
    <x v="0"/>
    <x v="1824"/>
    <x v="203"/>
    <n v="50"/>
    <s v="Female"/>
    <s v="Lake Josephport"/>
    <x v="17"/>
    <s v="USA"/>
    <x v="1"/>
    <s v="Bean, Jones and Park"/>
    <x v="1"/>
    <s v="Thompsonborough"/>
    <s v="Online"/>
    <s v="Wireless Bluetooth Earbuds"/>
    <x v="1"/>
    <s v="Audio"/>
    <s v="Perez-Johnston"/>
    <n v="439.07"/>
    <n v="142"/>
  </r>
  <r>
    <s v="SALE1825"/>
    <x v="583"/>
    <s v="CUST1178"/>
    <s v="PROD67"/>
    <s v="STORE19"/>
    <n v="2"/>
    <n v="661.53"/>
    <n v="0.2"/>
    <x v="1"/>
    <x v="1825"/>
    <x v="117"/>
    <n v="33"/>
    <s v="Female"/>
    <s v="West Daniel"/>
    <x v="42"/>
    <s v="USA"/>
    <x v="3"/>
    <s v="Mann-Austin"/>
    <x v="3"/>
    <s v="Vasquezborough"/>
    <s v="Online"/>
    <s v="Smart LED Light Strip"/>
    <x v="1"/>
    <s v="Accessories"/>
    <s v="Flores-Davis"/>
    <n v="349.17"/>
    <n v="476"/>
  </r>
  <r>
    <s v="SALE1826"/>
    <x v="673"/>
    <s v="CUST1118"/>
    <s v="PROD56"/>
    <s v="STORE16"/>
    <n v="3"/>
    <n v="753.47"/>
    <n v="0.25"/>
    <x v="1"/>
    <x v="1826"/>
    <x v="207"/>
    <n v="36"/>
    <s v="Male"/>
    <s v="New Jenniferburgh"/>
    <x v="48"/>
    <s v="USA"/>
    <x v="1"/>
    <s v="Frederick-Wright"/>
    <x v="1"/>
    <s v="New Jimmymouth"/>
    <s v="Flagship"/>
    <s v="Premium Blanket Throw"/>
    <x v="3"/>
    <s v="Decor"/>
    <s v="Hernandez, Kennedy and Porter"/>
    <n v="461.47"/>
    <n v="190"/>
  </r>
  <r>
    <s v="SALE1827"/>
    <x v="435"/>
    <s v="CUST1156"/>
    <s v="PROD64"/>
    <s v="STORE0"/>
    <n v="3"/>
    <n v="713.95"/>
    <n v="0"/>
    <x v="0"/>
    <x v="1827"/>
    <x v="306"/>
    <n v="46"/>
    <s v="Male"/>
    <s v="East Peterbury"/>
    <x v="16"/>
    <s v="USA"/>
    <x v="3"/>
    <s v="Rivera-Warner"/>
    <x v="3"/>
    <s v="Washingtonfurt"/>
    <s v="Flagship"/>
    <s v="Matte Lipstick Set"/>
    <x v="2"/>
    <s v="Makeup"/>
    <s v="Zhang Inc"/>
    <n v="299.11"/>
    <n v="118"/>
  </r>
  <r>
    <s v="SALE1828"/>
    <x v="511"/>
    <s v="CUST1099"/>
    <s v="PROD11"/>
    <s v="STORE5"/>
    <n v="3"/>
    <n v="596"/>
    <n v="0.28000000000000003"/>
    <x v="2"/>
    <x v="1828"/>
    <x v="178"/>
    <n v="35"/>
    <s v="Male"/>
    <s v="South Dustin"/>
    <x v="3"/>
    <s v="USA"/>
    <x v="2"/>
    <s v="Gray Ltd"/>
    <x v="0"/>
    <s v="New Michaelchester"/>
    <s v="Outlet"/>
    <s v="HD Smart TV Stick"/>
    <x v="1"/>
    <s v="Accessories"/>
    <s v="Gibson, Hobbs and Weaver"/>
    <n v="449.4"/>
    <n v="0"/>
  </r>
  <r>
    <s v="SALE1829"/>
    <x v="411"/>
    <s v="CUST1334"/>
    <s v="PROD9"/>
    <s v="STORE9"/>
    <n v="2"/>
    <n v="169.46"/>
    <n v="0.03"/>
    <x v="1"/>
    <x v="1829"/>
    <x v="158"/>
    <n v="50"/>
    <s v="Female"/>
    <s v="Donaldsontown"/>
    <x v="40"/>
    <s v="USA"/>
    <x v="2"/>
    <s v="Moore, Padilla and Butler"/>
    <x v="2"/>
    <s v="East Johnstad"/>
    <s v="Flagship"/>
    <s v="Adjustable Dumbbell Set"/>
    <x v="0"/>
    <s v="Fitness"/>
    <s v="Hill PLC"/>
    <n v="495.72"/>
    <n v="323"/>
  </r>
  <r>
    <s v="SALE1830"/>
    <x v="321"/>
    <s v="CUST1300"/>
    <s v="PROD65"/>
    <s v="STORE14"/>
    <n v="4"/>
    <n v="611.91999999999996"/>
    <n v="0.2"/>
    <x v="1"/>
    <x v="1830"/>
    <x v="299"/>
    <n v="29"/>
    <s v="Male"/>
    <s v="Lake Melissashire"/>
    <x v="47"/>
    <s v="USA"/>
    <x v="2"/>
    <s v="Mcdonald Inc"/>
    <x v="2"/>
    <s v="Christopherland"/>
    <s v="Outlet"/>
    <s v="Adjustable Dumbbells 20kg"/>
    <x v="0"/>
    <s v="Fitness"/>
    <s v="Montgomery, Benton and Miller"/>
    <n v="240.63"/>
    <n v="423"/>
  </r>
  <r>
    <s v="SALE1831"/>
    <x v="563"/>
    <s v="CUST1003"/>
    <s v="PROD74"/>
    <s v="STORE15"/>
    <n v="2"/>
    <n v="25.3"/>
    <n v="0.21"/>
    <x v="0"/>
    <x v="1831"/>
    <x v="456"/>
    <n v="59"/>
    <s v="Female"/>
    <s v="Thomastown"/>
    <x v="31"/>
    <s v="USA"/>
    <x v="3"/>
    <s v="Shelton PLC"/>
    <x v="0"/>
    <s v="East Jenniferstad"/>
    <s v="Flagship"/>
    <s v="Bluetooth Car Audio System"/>
    <x v="1"/>
    <s v="Audio"/>
    <s v="Bruce-Bowen"/>
    <n v="403.71"/>
    <n v="159"/>
  </r>
  <r>
    <s v="SALE1832"/>
    <x v="179"/>
    <s v="CUST1433"/>
    <s v="PROD73"/>
    <s v="STORE10"/>
    <n v="4"/>
    <n v="166.93"/>
    <n v="0.02"/>
    <x v="1"/>
    <x v="1832"/>
    <x v="206"/>
    <n v="51"/>
    <s v="Female"/>
    <s v="Williamsberg"/>
    <x v="14"/>
    <s v="USA"/>
    <x v="2"/>
    <s v="Hill, Wagner and Ballard"/>
    <x v="3"/>
    <s v="East Davidville"/>
    <s v="Online"/>
    <s v="Shin Guards – Adult"/>
    <x v="0"/>
    <s v="Team Sports"/>
    <s v="French Ltd"/>
    <n v="107.06"/>
    <n v="359"/>
  </r>
  <r>
    <s v="SALE1833"/>
    <x v="237"/>
    <s v="CUST1280"/>
    <s v="PROD60"/>
    <s v="STORE11"/>
    <n v="4"/>
    <n v="861.55"/>
    <n v="0.12"/>
    <x v="0"/>
    <x v="1833"/>
    <x v="430"/>
    <n v="48"/>
    <s v="Male"/>
    <s v="Morrisville"/>
    <x v="22"/>
    <s v="USA"/>
    <x v="3"/>
    <s v="Aguirre-Keller"/>
    <x v="2"/>
    <s v="Lake Michael"/>
    <s v="Online"/>
    <s v="Luxury Perfume Spray"/>
    <x v="2"/>
    <s v="Fragrance"/>
    <s v="Gibson, Green and Lopez"/>
    <n v="482.75"/>
    <n v="444"/>
  </r>
  <r>
    <s v="SALE1834"/>
    <x v="253"/>
    <s v="CUST1360"/>
    <s v="PROD43"/>
    <s v="STORE5"/>
    <n v="3"/>
    <n v="56.17"/>
    <n v="0.01"/>
    <x v="2"/>
    <x v="1834"/>
    <x v="257"/>
    <n v="34"/>
    <s v="Male"/>
    <s v="Andersonside"/>
    <x v="13"/>
    <s v="USA"/>
    <x v="1"/>
    <s v="Gray Ltd"/>
    <x v="0"/>
    <s v="New Michaelchester"/>
    <s v="Outlet"/>
    <s v="USB External Hard Drive"/>
    <x v="1"/>
    <s v="Computer"/>
    <s v="Robinson Inc"/>
    <n v="253.33"/>
    <n v="266"/>
  </r>
  <r>
    <s v="SALE1835"/>
    <x v="589"/>
    <s v="CUST1266"/>
    <s v="PROD15"/>
    <s v="STORE19"/>
    <n v="1"/>
    <n v="582.29"/>
    <n v="0.2"/>
    <x v="0"/>
    <x v="1835"/>
    <x v="175"/>
    <n v="32"/>
    <s v="Female"/>
    <s v="South Gina"/>
    <x v="27"/>
    <s v="USA"/>
    <x v="3"/>
    <s v="Mann-Austin"/>
    <x v="3"/>
    <s v="Vasquezborough"/>
    <s v="Online"/>
    <s v="4K Home Projector"/>
    <x v="1"/>
    <s v="Appliances"/>
    <s v="Thomas LLC"/>
    <n v="465.34"/>
    <n v="301"/>
  </r>
  <r>
    <s v="SALE1836"/>
    <x v="551"/>
    <s v="CUST1261"/>
    <s v="PROD83"/>
    <s v="STORE0"/>
    <n v="3"/>
    <n v="63.96"/>
    <n v="0.02"/>
    <x v="0"/>
    <x v="1836"/>
    <x v="319"/>
    <n v="27"/>
    <s v="Female"/>
    <s v="Lake Saramouth"/>
    <x v="47"/>
    <s v="USA"/>
    <x v="2"/>
    <s v="Rivera-Warner"/>
    <x v="3"/>
    <s v="Washingtonfurt"/>
    <s v="Flagship"/>
    <s v="Hydrating Face Cleanser"/>
    <x v="2"/>
    <s v="Skincare"/>
    <s v="Butler Group"/>
    <n v="305.49"/>
    <n v="159"/>
  </r>
  <r>
    <s v="SALE1837"/>
    <x v="130"/>
    <s v="CUST1065"/>
    <s v="PROD9"/>
    <s v="STORE12"/>
    <n v="1"/>
    <n v="829.83"/>
    <n v="0.26"/>
    <x v="2"/>
    <x v="1837"/>
    <x v="10"/>
    <n v="21"/>
    <s v="Female"/>
    <s v="Woodmouth"/>
    <x v="8"/>
    <s v="USA"/>
    <x v="2"/>
    <s v="Thomas, Bridges and Harris"/>
    <x v="0"/>
    <s v="Sabrinatown"/>
    <s v="Online"/>
    <s v="Adjustable Dumbbell Set"/>
    <x v="0"/>
    <s v="Fitness"/>
    <s v="Hill PLC"/>
    <n v="495.72"/>
    <n v="323"/>
  </r>
  <r>
    <s v="SALE1838"/>
    <x v="426"/>
    <s v="CUST1370"/>
    <s v="PROD34"/>
    <s v="STORE16"/>
    <n v="2"/>
    <n v="858.15"/>
    <n v="0.03"/>
    <x v="0"/>
    <x v="1838"/>
    <x v="259"/>
    <n v="45"/>
    <s v="Male"/>
    <s v="Millston"/>
    <x v="30"/>
    <s v="USA"/>
    <x v="2"/>
    <s v="Frederick-Wright"/>
    <x v="1"/>
    <s v="New Jimmymouth"/>
    <s v="Flagship"/>
    <s v="Gaming Mechanical Keyboard"/>
    <x v="1"/>
    <s v="Computer"/>
    <s v="Lucero LLC"/>
    <n v="419.28"/>
    <n v="86"/>
  </r>
  <r>
    <s v="SALE1839"/>
    <x v="481"/>
    <s v="CUST1359"/>
    <s v="PROD73"/>
    <s v="STORE13"/>
    <n v="3"/>
    <n v="717.32"/>
    <n v="0.23"/>
    <x v="2"/>
    <x v="1839"/>
    <x v="446"/>
    <n v="32"/>
    <s v="Male"/>
    <s v="East Michaelton"/>
    <x v="32"/>
    <s v="USA"/>
    <x v="2"/>
    <s v="Gardner, Humphrey and Contreras"/>
    <x v="3"/>
    <s v="Johnsonville"/>
    <s v="Flagship"/>
    <s v="Shin Guards – Adult"/>
    <x v="0"/>
    <s v="Team Sports"/>
    <s v="French Ltd"/>
    <n v="107.06"/>
    <n v="359"/>
  </r>
  <r>
    <s v="SALE1840"/>
    <x v="319"/>
    <s v="CUST1428"/>
    <s v="PROD83"/>
    <s v="STORE12"/>
    <n v="1"/>
    <n v="163.19999999999999"/>
    <n v="0.22"/>
    <x v="1"/>
    <x v="1840"/>
    <x v="154"/>
    <n v="27"/>
    <s v="Female"/>
    <s v="Hartmouth"/>
    <x v="38"/>
    <s v="USA"/>
    <x v="3"/>
    <s v="Thomas, Bridges and Harris"/>
    <x v="0"/>
    <s v="Sabrinatown"/>
    <s v="Online"/>
    <s v="Hydrating Face Cleanser"/>
    <x v="2"/>
    <s v="Skincare"/>
    <s v="Butler Group"/>
    <n v="305.49"/>
    <n v="159"/>
  </r>
  <r>
    <s v="SALE1841"/>
    <x v="282"/>
    <s v="CUST1126"/>
    <s v="PROD81"/>
    <s v="STORE12"/>
    <n v="2"/>
    <n v="966.71"/>
    <n v="0.11"/>
    <x v="0"/>
    <x v="1841"/>
    <x v="56"/>
    <n v="62"/>
    <s v="Female"/>
    <s v="Benjaminton"/>
    <x v="28"/>
    <s v="USA"/>
    <x v="0"/>
    <s v="Thomas, Bridges and Harris"/>
    <x v="0"/>
    <s v="Sabrinatown"/>
    <s v="Online"/>
    <s v="Badminton Racket Set"/>
    <x v="0"/>
    <s v="Equipment"/>
    <s v="Robinson-Brown"/>
    <n v="285.54000000000002"/>
    <n v="358"/>
  </r>
  <r>
    <s v="SALE1842"/>
    <x v="533"/>
    <s v="CUST1348"/>
    <s v="PROD35"/>
    <s v="STORE13"/>
    <n v="2"/>
    <n v="873.94"/>
    <n v="0.14000000000000001"/>
    <x v="2"/>
    <x v="1842"/>
    <x v="14"/>
    <n v="55"/>
    <s v="Male"/>
    <s v="Shannonview"/>
    <x v="2"/>
    <s v="USA"/>
    <x v="2"/>
    <s v="Gardner, Humphrey and Contreras"/>
    <x v="3"/>
    <s v="Johnsonville"/>
    <s v="Flagship"/>
    <s v="Bedroom Table Lamp"/>
    <x v="3"/>
    <s v="Lighting"/>
    <s v="Jones LLC"/>
    <n v="382.22"/>
    <n v="329"/>
  </r>
  <r>
    <s v="SALE1843"/>
    <x v="411"/>
    <s v="CUST1149"/>
    <s v="PROD0"/>
    <s v="STORE3"/>
    <n v="1"/>
    <n v="140.24"/>
    <n v="0.27"/>
    <x v="0"/>
    <x v="1843"/>
    <x v="339"/>
    <n v="33"/>
    <s v="Male"/>
    <s v="West Markhaven"/>
    <x v="26"/>
    <s v="USA"/>
    <x v="1"/>
    <s v="Johnson-Wright"/>
    <x v="0"/>
    <s v="Hoodberg"/>
    <s v="Outlet"/>
    <s v="Brother Laser Printer"/>
    <x v="1"/>
    <s v="Computer"/>
    <s v="Hunt Inc"/>
    <n v="112.42"/>
    <n v="416"/>
  </r>
  <r>
    <s v="SALE1844"/>
    <x v="59"/>
    <s v="CUST1201"/>
    <s v="PROD43"/>
    <s v="STORE5"/>
    <n v="2"/>
    <n v="549.91999999999996"/>
    <n v="0.28000000000000003"/>
    <x v="0"/>
    <x v="1844"/>
    <x v="113"/>
    <n v="25"/>
    <s v="Female"/>
    <s v="New Logan"/>
    <x v="20"/>
    <s v="USA"/>
    <x v="3"/>
    <s v="Gray Ltd"/>
    <x v="0"/>
    <s v="New Michaelchester"/>
    <s v="Outlet"/>
    <s v="USB External Hard Drive"/>
    <x v="1"/>
    <s v="Computer"/>
    <s v="Robinson Inc"/>
    <n v="253.33"/>
    <n v="266"/>
  </r>
  <r>
    <s v="SALE1845"/>
    <x v="344"/>
    <s v="CUST1111"/>
    <s v="PROD17"/>
    <s v="STORE5"/>
    <n v="4"/>
    <n v="715.88"/>
    <n v="0.19"/>
    <x v="1"/>
    <x v="1845"/>
    <x v="487"/>
    <n v="18"/>
    <s v="Female"/>
    <s v="Rodriguezmouth"/>
    <x v="28"/>
    <s v="USA"/>
    <x v="1"/>
    <s v="Gray Ltd"/>
    <x v="0"/>
    <s v="New Michaelchester"/>
    <s v="Outlet"/>
    <s v="Soccer Training Cone Set"/>
    <x v="0"/>
    <s v="Accessories"/>
    <s v="Ford, Murphy and Wilson"/>
    <n v="144.53"/>
    <n v="367"/>
  </r>
  <r>
    <s v="SALE1846"/>
    <x v="385"/>
    <s v="CUST1371"/>
    <s v="PROD2"/>
    <s v="STORE8"/>
    <n v="3"/>
    <n v="591.9"/>
    <n v="0.27"/>
    <x v="0"/>
    <x v="1846"/>
    <x v="170"/>
    <n v="21"/>
    <s v="Female"/>
    <s v="Port Crystal"/>
    <x v="21"/>
    <s v="USA"/>
    <x v="1"/>
    <s v="Bean, Jones and Park"/>
    <x v="1"/>
    <s v="Thompsonborough"/>
    <s v="Online"/>
    <s v="Women's Casual Hoodie"/>
    <x v="4"/>
    <s v="Outerwear"/>
    <s v="Sims Inc"/>
    <n v="167.34"/>
    <n v="352"/>
  </r>
  <r>
    <s v="SALE1847"/>
    <x v="144"/>
    <s v="CUST1375"/>
    <s v="PROD22"/>
    <s v="STORE10"/>
    <n v="2"/>
    <n v="523.14"/>
    <n v="0.13"/>
    <x v="1"/>
    <x v="1847"/>
    <x v="444"/>
    <n v="26"/>
    <s v="Male"/>
    <s v="Port Richardshire"/>
    <x v="46"/>
    <s v="USA"/>
    <x v="1"/>
    <s v="Hill, Wagner and Ballard"/>
    <x v="3"/>
    <s v="East Davidville"/>
    <s v="Online"/>
    <s v="Carbon Fiber Tennis Racket"/>
    <x v="0"/>
    <s v="Equipment"/>
    <s v="Flores, Pineda and Rodriguez"/>
    <n v="484.62"/>
    <n v="432"/>
  </r>
  <r>
    <s v="SALE1848"/>
    <x v="471"/>
    <s v="CUST1226"/>
    <s v="PROD69"/>
    <s v="STORE14"/>
    <n v="2"/>
    <n v="478.62"/>
    <n v="0.17"/>
    <x v="2"/>
    <x v="1848"/>
    <x v="471"/>
    <n v="54"/>
    <s v="Male"/>
    <s v="Morrisbury"/>
    <x v="41"/>
    <s v="USA"/>
    <x v="0"/>
    <s v="Mcdonald Inc"/>
    <x v="2"/>
    <s v="Christopherland"/>
    <s v="Outlet"/>
    <s v="Men's Sports Shorts"/>
    <x v="4"/>
    <s v="Bottoms"/>
    <s v="Fitzpatrick Ltd"/>
    <n v="218.22"/>
    <n v="224"/>
  </r>
  <r>
    <s v="SALE1849"/>
    <x v="90"/>
    <s v="CUST1299"/>
    <s v="PROD82"/>
    <s v="STORE1"/>
    <n v="4"/>
    <n v="740.5"/>
    <n v="0.17"/>
    <x v="1"/>
    <x v="1849"/>
    <x v="460"/>
    <n v="48"/>
    <s v="Female"/>
    <s v="West Robinmouth"/>
    <x v="38"/>
    <s v="USA"/>
    <x v="1"/>
    <s v="Martinez, Adkins and Johnson"/>
    <x v="0"/>
    <s v="Danielmouth"/>
    <s v="Flagship"/>
    <s v="Fitness Resistance Bands"/>
    <x v="0"/>
    <s v="Fitness"/>
    <s v="Reese-Watson"/>
    <n v="152.91999999999999"/>
    <n v="281"/>
  </r>
  <r>
    <s v="SALE1850"/>
    <x v="180"/>
    <s v="CUST1112"/>
    <s v="PROD46"/>
    <s v="STORE2"/>
    <n v="1"/>
    <n v="780.24"/>
    <n v="0.04"/>
    <x v="2"/>
    <x v="1850"/>
    <x v="457"/>
    <n v="27"/>
    <s v="Female"/>
    <s v="Lake Michael"/>
    <x v="20"/>
    <s v="USA"/>
    <x v="2"/>
    <s v="Black-Horn"/>
    <x v="2"/>
    <s v="North Nancyview"/>
    <s v="Outlet"/>
    <s v="Men's Winter Jacket"/>
    <x v="4"/>
    <s v="Outerwear"/>
    <s v="Kelly, Smith and Perez"/>
    <n v="167.34"/>
    <n v="296"/>
  </r>
  <r>
    <s v="SALE1851"/>
    <x v="25"/>
    <s v="CUST1107"/>
    <s v="PROD70"/>
    <s v="STORE16"/>
    <n v="4"/>
    <n v="579.24"/>
    <n v="0.04"/>
    <x v="2"/>
    <x v="1851"/>
    <x v="182"/>
    <n v="62"/>
    <s v="Female"/>
    <s v="North Justin"/>
    <x v="16"/>
    <s v="USA"/>
    <x v="1"/>
    <s v="Frederick-Wright"/>
    <x v="1"/>
    <s v="New Jimmymouth"/>
    <s v="Flagship"/>
    <s v="Kitchen Storage Rack"/>
    <x v="3"/>
    <s v="Storage"/>
    <s v="Duran Group"/>
    <n v="138.05000000000001"/>
    <n v="89"/>
  </r>
  <r>
    <s v="SALE1852"/>
    <x v="36"/>
    <s v="CUST1371"/>
    <s v="PROD1"/>
    <s v="STORE2"/>
    <n v="3"/>
    <n v="268.95"/>
    <n v="0.04"/>
    <x v="1"/>
    <x v="1852"/>
    <x v="170"/>
    <n v="21"/>
    <s v="Female"/>
    <s v="Port Crystal"/>
    <x v="21"/>
    <s v="USA"/>
    <x v="1"/>
    <s v="Black-Horn"/>
    <x v="2"/>
    <s v="North Nancyview"/>
    <s v="Outlet"/>
    <s v="Men's Graphic T-Shirt"/>
    <x v="4"/>
    <s v="Tops"/>
    <s v="Terry-Moore"/>
    <n v="342.56"/>
    <n v="181"/>
  </r>
  <r>
    <s v="SALE1853"/>
    <x v="459"/>
    <s v="CUST1305"/>
    <s v="PROD5"/>
    <s v="STORE4"/>
    <n v="1"/>
    <n v="47.47"/>
    <n v="0.28000000000000003"/>
    <x v="0"/>
    <x v="1853"/>
    <x v="426"/>
    <n v="64"/>
    <s v="Male"/>
    <s v="West Joseph"/>
    <x v="7"/>
    <s v="USA"/>
    <x v="1"/>
    <s v="Alexander Group"/>
    <x v="2"/>
    <s v="Port Sharon"/>
    <s v="Online"/>
    <s v="Men's Leather Belt"/>
    <x v="4"/>
    <s v="Accessories"/>
    <s v="Baldwin, Garza and Gonzalez"/>
    <n v="261"/>
    <n v="59"/>
  </r>
  <r>
    <s v="SALE1854"/>
    <x v="254"/>
    <s v="CUST1257"/>
    <s v="PROD33"/>
    <s v="STORE17"/>
    <n v="3"/>
    <n v="858.81"/>
    <n v="7.0000000000000007E-2"/>
    <x v="0"/>
    <x v="1854"/>
    <x v="98"/>
    <n v="42"/>
    <s v="Male"/>
    <s v="Karenmouth"/>
    <x v="43"/>
    <s v="USA"/>
    <x v="2"/>
    <s v="Holloway Ltd"/>
    <x v="0"/>
    <s v="Bensonhaven"/>
    <s v="Flagship"/>
    <s v="Modern Wall Clock"/>
    <x v="3"/>
    <s v="Decor"/>
    <s v="Weiss-Watson"/>
    <n v="179.77"/>
    <n v="305"/>
  </r>
  <r>
    <s v="SALE1855"/>
    <x v="27"/>
    <s v="CUST1310"/>
    <s v="PROD19"/>
    <s v="STORE10"/>
    <n v="3"/>
    <n v="569.98"/>
    <n v="0.05"/>
    <x v="0"/>
    <x v="1855"/>
    <x v="439"/>
    <n v="20"/>
    <s v="Male"/>
    <s v="Joelside"/>
    <x v="1"/>
    <s v="USA"/>
    <x v="2"/>
    <s v="Hill, Wagner and Ballard"/>
    <x v="3"/>
    <s v="East Davidville"/>
    <s v="Online"/>
    <s v="Knee Support Brace"/>
    <x v="0"/>
    <s v="Equipment"/>
    <s v="May-Reese"/>
    <n v="21.34"/>
    <n v="65"/>
  </r>
  <r>
    <s v="SALE1856"/>
    <x v="247"/>
    <s v="CUST1327"/>
    <s v="PROD74"/>
    <s v="STORE12"/>
    <n v="3"/>
    <n v="306.52"/>
    <n v="0.01"/>
    <x v="2"/>
    <x v="1856"/>
    <x v="77"/>
    <n v="62"/>
    <s v="Female"/>
    <s v="Kellybury"/>
    <x v="14"/>
    <s v="USA"/>
    <x v="3"/>
    <s v="Thomas, Bridges and Harris"/>
    <x v="0"/>
    <s v="Sabrinatown"/>
    <s v="Online"/>
    <s v="Bluetooth Car Audio System"/>
    <x v="1"/>
    <s v="Audio"/>
    <s v="Bruce-Bowen"/>
    <n v="403.71"/>
    <n v="159"/>
  </r>
  <r>
    <s v="SALE1857"/>
    <x v="166"/>
    <s v="CUST1064"/>
    <s v="PROD56"/>
    <s v="STORE13"/>
    <n v="3"/>
    <n v="184.67"/>
    <n v="0.03"/>
    <x v="2"/>
    <x v="1857"/>
    <x v="462"/>
    <n v="33"/>
    <s v="Male"/>
    <s v="Port Kathrynhaven"/>
    <x v="28"/>
    <s v="USA"/>
    <x v="0"/>
    <s v="Gardner, Humphrey and Contreras"/>
    <x v="3"/>
    <s v="Johnsonville"/>
    <s v="Flagship"/>
    <s v="Premium Blanket Throw"/>
    <x v="3"/>
    <s v="Decor"/>
    <s v="Hernandez, Kennedy and Porter"/>
    <n v="461.47"/>
    <n v="190"/>
  </r>
  <r>
    <s v="SALE1858"/>
    <x v="504"/>
    <s v="CUST1482"/>
    <s v="PROD26"/>
    <s v="STORE5"/>
    <n v="4"/>
    <n v="189.56"/>
    <n v="0"/>
    <x v="2"/>
    <x v="1858"/>
    <x v="380"/>
    <n v="26"/>
    <s v="Male"/>
    <s v="West Tylerfort"/>
    <x v="27"/>
    <s v="USA"/>
    <x v="1"/>
    <s v="Gray Ltd"/>
    <x v="0"/>
    <s v="New Michaelchester"/>
    <s v="Outlet"/>
    <s v="Wireless Bluetooth Speaker"/>
    <x v="1"/>
    <s v="Audio"/>
    <s v="Reed-Schmidt"/>
    <n v="322.41000000000003"/>
    <n v="213"/>
  </r>
  <r>
    <s v="SALE1859"/>
    <x v="650"/>
    <s v="CUST1208"/>
    <s v="PROD75"/>
    <s v="STORE5"/>
    <n v="1"/>
    <n v="805.24"/>
    <n v="0.04"/>
    <x v="1"/>
    <x v="1859"/>
    <x v="123"/>
    <n v="54"/>
    <s v="Male"/>
    <s v="Kathrynview"/>
    <x v="38"/>
    <s v="USA"/>
    <x v="1"/>
    <s v="Gray Ltd"/>
    <x v="0"/>
    <s v="New Michaelchester"/>
    <s v="Outlet"/>
    <s v="Women's Ankle Boots"/>
    <x v="4"/>
    <s v="Footwear"/>
    <s v="Poole PLC"/>
    <n v="158.13999999999999"/>
    <n v="82"/>
  </r>
  <r>
    <s v="SALE1860"/>
    <x v="583"/>
    <s v="CUST1188"/>
    <s v="PROD54"/>
    <s v="STORE17"/>
    <n v="3"/>
    <n v="683.74"/>
    <n v="0.24"/>
    <x v="0"/>
    <x v="1860"/>
    <x v="336"/>
    <n v="42"/>
    <s v="Male"/>
    <s v="Kingfort"/>
    <x v="23"/>
    <s v="USA"/>
    <x v="2"/>
    <s v="Holloway Ltd"/>
    <x v="0"/>
    <s v="Bensonhaven"/>
    <s v="Flagship"/>
    <s v="Sports Stopwatch Pro"/>
    <x v="0"/>
    <s v="Accessories"/>
    <s v="Thompson-French"/>
    <n v="434.84"/>
    <n v="185"/>
  </r>
  <r>
    <s v="SALE1861"/>
    <x v="133"/>
    <s v="CUST1210"/>
    <s v="PROD56"/>
    <s v="STORE18"/>
    <n v="3"/>
    <n v="439.21"/>
    <n v="0.28000000000000003"/>
    <x v="2"/>
    <x v="1861"/>
    <x v="255"/>
    <n v="48"/>
    <s v="Male"/>
    <s v="Matthewborough"/>
    <x v="36"/>
    <s v="USA"/>
    <x v="2"/>
    <s v="Guerrero-Schmitt"/>
    <x v="3"/>
    <s v="East Stevechester"/>
    <s v="Flagship"/>
    <s v="Premium Blanket Throw"/>
    <x v="3"/>
    <s v="Decor"/>
    <s v="Hernandez, Kennedy and Porter"/>
    <n v="461.47"/>
    <n v="190"/>
  </r>
  <r>
    <s v="SALE1862"/>
    <x v="173"/>
    <s v="CUST1119"/>
    <s v="PROD66"/>
    <s v="STORE6"/>
    <n v="1"/>
    <n v="126.92"/>
    <n v="0.24"/>
    <x v="2"/>
    <x v="1862"/>
    <x v="96"/>
    <n v="40"/>
    <s v="Male"/>
    <s v="North Edwardton"/>
    <x v="3"/>
    <s v="USA"/>
    <x v="3"/>
    <s v="Benson-Elliott"/>
    <x v="3"/>
    <s v="Port Josephberg"/>
    <s v="Online"/>
    <s v="Women's Hair Dryer Brush"/>
    <x v="2"/>
    <s v="Haircare"/>
    <s v="Torres, Spencer and Potter"/>
    <n v="340.39"/>
    <n v="177"/>
  </r>
  <r>
    <s v="SALE1863"/>
    <x v="282"/>
    <s v="CUST1004"/>
    <s v="PROD73"/>
    <s v="STORE4"/>
    <n v="4"/>
    <n v="834.7"/>
    <n v="0.14000000000000001"/>
    <x v="0"/>
    <x v="1863"/>
    <x v="433"/>
    <n v="64"/>
    <s v="Female"/>
    <s v="Nicholasshire"/>
    <x v="24"/>
    <s v="USA"/>
    <x v="2"/>
    <s v="Alexander Group"/>
    <x v="2"/>
    <s v="Port Sharon"/>
    <s v="Online"/>
    <s v="Shin Guards – Adult"/>
    <x v="0"/>
    <s v="Team Sports"/>
    <s v="French Ltd"/>
    <n v="107.06"/>
    <n v="359"/>
  </r>
  <r>
    <s v="SALE1864"/>
    <x v="318"/>
    <s v="CUST1341"/>
    <s v="PROD42"/>
    <s v="STORE11"/>
    <n v="2"/>
    <n v="271.88"/>
    <n v="0.11"/>
    <x v="2"/>
    <x v="1864"/>
    <x v="387"/>
    <n v="56"/>
    <s v="Female"/>
    <s v="Lake Alyssaburgh"/>
    <x v="49"/>
    <s v="USA"/>
    <x v="3"/>
    <s v="Aguirre-Keller"/>
    <x v="2"/>
    <s v="Lake Michael"/>
    <s v="Online"/>
    <s v="Smart Home WiFi Camera"/>
    <x v="1"/>
    <s v="Accessories"/>
    <s v="Holmes LLC"/>
    <n v="450.71"/>
    <n v="389"/>
  </r>
  <r>
    <s v="SALE1865"/>
    <x v="554"/>
    <s v="CUST1480"/>
    <s v="PROD11"/>
    <s v="STORE1"/>
    <n v="4"/>
    <n v="972.14"/>
    <n v="0.25"/>
    <x v="0"/>
    <x v="1865"/>
    <x v="449"/>
    <n v="33"/>
    <s v="Male"/>
    <s v="Robinchester"/>
    <x v="26"/>
    <s v="USA"/>
    <x v="3"/>
    <s v="Martinez, Adkins and Johnson"/>
    <x v="0"/>
    <s v="Danielmouth"/>
    <s v="Flagship"/>
    <s v="HD Smart TV Stick"/>
    <x v="1"/>
    <s v="Accessories"/>
    <s v="Gibson, Hobbs and Weaver"/>
    <n v="449.4"/>
    <n v="0"/>
  </r>
  <r>
    <s v="SALE1866"/>
    <x v="668"/>
    <s v="CUST1093"/>
    <s v="PROD43"/>
    <s v="STORE4"/>
    <n v="3"/>
    <n v="523.66"/>
    <n v="0.27"/>
    <x v="1"/>
    <x v="1866"/>
    <x v="125"/>
    <n v="28"/>
    <s v="Female"/>
    <s v="Port Travisstad"/>
    <x v="42"/>
    <s v="USA"/>
    <x v="0"/>
    <s v="Alexander Group"/>
    <x v="2"/>
    <s v="Port Sharon"/>
    <s v="Online"/>
    <s v="USB External Hard Drive"/>
    <x v="1"/>
    <s v="Computer"/>
    <s v="Robinson Inc"/>
    <n v="253.33"/>
    <n v="266"/>
  </r>
  <r>
    <s v="SALE1867"/>
    <x v="392"/>
    <s v="CUST1148"/>
    <s v="PROD64"/>
    <s v="STORE2"/>
    <n v="4"/>
    <n v="838.99"/>
    <n v="0.16"/>
    <x v="0"/>
    <x v="1867"/>
    <x v="28"/>
    <n v="42"/>
    <s v="Female"/>
    <s v="New Brian"/>
    <x v="18"/>
    <s v="USA"/>
    <x v="3"/>
    <s v="Black-Horn"/>
    <x v="2"/>
    <s v="North Nancyview"/>
    <s v="Outlet"/>
    <s v="Matte Lipstick Set"/>
    <x v="2"/>
    <s v="Makeup"/>
    <s v="Zhang Inc"/>
    <n v="299.11"/>
    <n v="118"/>
  </r>
  <r>
    <s v="SALE1868"/>
    <x v="578"/>
    <s v="CUST1135"/>
    <s v="PROD11"/>
    <s v="STORE17"/>
    <n v="4"/>
    <n v="838.7"/>
    <n v="0.21"/>
    <x v="2"/>
    <x v="1868"/>
    <x v="162"/>
    <n v="33"/>
    <s v="Female"/>
    <s v="Gonzalezbury"/>
    <x v="20"/>
    <s v="USA"/>
    <x v="1"/>
    <s v="Holloway Ltd"/>
    <x v="0"/>
    <s v="Bensonhaven"/>
    <s v="Flagship"/>
    <s v="HD Smart TV Stick"/>
    <x v="1"/>
    <s v="Accessories"/>
    <s v="Gibson, Hobbs and Weaver"/>
    <n v="449.4"/>
    <n v="0"/>
  </r>
  <r>
    <s v="SALE1869"/>
    <x v="473"/>
    <s v="CUST1420"/>
    <s v="PROD74"/>
    <s v="STORE8"/>
    <n v="3"/>
    <n v="943.24"/>
    <n v="0.21"/>
    <x v="0"/>
    <x v="1869"/>
    <x v="47"/>
    <n v="60"/>
    <s v="Male"/>
    <s v="New Benjamin"/>
    <x v="29"/>
    <s v="USA"/>
    <x v="3"/>
    <s v="Bean, Jones and Park"/>
    <x v="1"/>
    <s v="Thompsonborough"/>
    <s v="Online"/>
    <s v="Bluetooth Car Audio System"/>
    <x v="1"/>
    <s v="Audio"/>
    <s v="Bruce-Bowen"/>
    <n v="403.71"/>
    <n v="159"/>
  </r>
  <r>
    <s v="SALE1870"/>
    <x v="616"/>
    <s v="CUST1299"/>
    <s v="PROD0"/>
    <s v="STORE17"/>
    <n v="2"/>
    <n v="310.33"/>
    <n v="0.26"/>
    <x v="0"/>
    <x v="1870"/>
    <x v="460"/>
    <n v="48"/>
    <s v="Female"/>
    <s v="West Robinmouth"/>
    <x v="38"/>
    <s v="USA"/>
    <x v="1"/>
    <s v="Holloway Ltd"/>
    <x v="0"/>
    <s v="Bensonhaven"/>
    <s v="Flagship"/>
    <s v="Brother Laser Printer"/>
    <x v="1"/>
    <s v="Computer"/>
    <s v="Hunt Inc"/>
    <n v="112.42"/>
    <n v="416"/>
  </r>
  <r>
    <s v="SALE1871"/>
    <x v="286"/>
    <s v="CUST1346"/>
    <s v="PROD45"/>
    <s v="STORE0"/>
    <n v="3"/>
    <n v="201.05"/>
    <n v="0.23"/>
    <x v="1"/>
    <x v="1871"/>
    <x v="3"/>
    <n v="58"/>
    <s v="Female"/>
    <s v="Port Crystalberg"/>
    <x v="3"/>
    <s v="USA"/>
    <x v="1"/>
    <s v="Rivera-Warner"/>
    <x v="3"/>
    <s v="Washingtonfurt"/>
    <s v="Flagship"/>
    <s v="High-Grip Football"/>
    <x v="0"/>
    <s v="Team Sports"/>
    <s v="Bridges, Banks and Cummings"/>
    <n v="318.91000000000003"/>
    <n v="114"/>
  </r>
  <r>
    <s v="SALE1872"/>
    <x v="674"/>
    <s v="CUST1252"/>
    <s v="PROD58"/>
    <s v="STORE17"/>
    <n v="1"/>
    <n v="803.37"/>
    <n v="0.3"/>
    <x v="1"/>
    <x v="1872"/>
    <x v="485"/>
    <n v="26"/>
    <s v="Male"/>
    <s v="Robinborough"/>
    <x v="34"/>
    <s v="USA"/>
    <x v="2"/>
    <s v="Holloway Ltd"/>
    <x v="0"/>
    <s v="Bensonhaven"/>
    <s v="Flagship"/>
    <s v="Womens Cotton Scarf"/>
    <x v="4"/>
    <s v="Accessories"/>
    <s v="Shepherd-Gould"/>
    <n v="113.83"/>
    <n v="485"/>
  </r>
  <r>
    <s v="SALE1873"/>
    <x v="115"/>
    <s v="CUST1036"/>
    <s v="PROD61"/>
    <s v="STORE15"/>
    <n v="3"/>
    <n v="259.98"/>
    <n v="7.0000000000000007E-2"/>
    <x v="2"/>
    <x v="1873"/>
    <x v="355"/>
    <n v="20"/>
    <s v="Female"/>
    <s v="Luisfurt"/>
    <x v="36"/>
    <s v="USA"/>
    <x v="0"/>
    <s v="Shelton PLC"/>
    <x v="0"/>
    <s v="East Jenniferstad"/>
    <s v="Flagship"/>
    <s v="Tennis Ball 3-Pack"/>
    <x v="0"/>
    <s v="Equipment"/>
    <s v="Lopez LLC"/>
    <n v="103.45"/>
    <n v="465"/>
  </r>
  <r>
    <s v="SALE1874"/>
    <x v="601"/>
    <s v="CUST1124"/>
    <s v="PROD2"/>
    <s v="STORE3"/>
    <n v="4"/>
    <n v="591.9"/>
    <n v="0.2"/>
    <x v="1"/>
    <x v="1874"/>
    <x v="375"/>
    <n v="26"/>
    <s v="Male"/>
    <s v="Wongberg"/>
    <x v="49"/>
    <s v="USA"/>
    <x v="3"/>
    <s v="Johnson-Wright"/>
    <x v="0"/>
    <s v="Hoodberg"/>
    <s v="Outlet"/>
    <s v="Women's Casual Hoodie"/>
    <x v="4"/>
    <s v="Outerwear"/>
    <s v="Sims Inc"/>
    <n v="167.34"/>
    <n v="352"/>
  </r>
  <r>
    <s v="SALE1875"/>
    <x v="536"/>
    <s v="CUST1031"/>
    <s v="PROD60"/>
    <s v="STORE12"/>
    <n v="2"/>
    <n v="396.9"/>
    <n v="0.18"/>
    <x v="1"/>
    <x v="1875"/>
    <x v="188"/>
    <n v="41"/>
    <s v="Male"/>
    <s v="Johnsonville"/>
    <x v="47"/>
    <s v="USA"/>
    <x v="2"/>
    <s v="Thomas, Bridges and Harris"/>
    <x v="0"/>
    <s v="Sabrinatown"/>
    <s v="Online"/>
    <s v="Luxury Perfume Spray"/>
    <x v="2"/>
    <s v="Fragrance"/>
    <s v="Gibson, Green and Lopez"/>
    <n v="482.75"/>
    <n v="444"/>
  </r>
  <r>
    <s v="SALE1876"/>
    <x v="201"/>
    <s v="CUST1453"/>
    <s v="PROD98"/>
    <s v="STORE2"/>
    <n v="1"/>
    <n v="176.84"/>
    <n v="0.19"/>
    <x v="0"/>
    <x v="1876"/>
    <x v="32"/>
    <n v="62"/>
    <s v="Female"/>
    <s v="Lake Carolyn"/>
    <x v="22"/>
    <s v="USA"/>
    <x v="1"/>
    <s v="Black-Horn"/>
    <x v="2"/>
    <s v="North Nancyview"/>
    <s v="Outlet"/>
    <s v="Portable Bluetooth Speaker"/>
    <x v="1"/>
    <s v="Audio"/>
    <s v="Flores-King"/>
    <n v="431.67"/>
    <n v="73"/>
  </r>
  <r>
    <s v="SALE1877"/>
    <x v="539"/>
    <s v="CUST1254"/>
    <s v="PROD26"/>
    <s v="STORE0"/>
    <n v="2"/>
    <n v="614.21"/>
    <n v="0.11"/>
    <x v="1"/>
    <x v="1877"/>
    <x v="461"/>
    <n v="34"/>
    <s v="Male"/>
    <s v="Masseyland"/>
    <x v="41"/>
    <s v="USA"/>
    <x v="2"/>
    <s v="Rivera-Warner"/>
    <x v="3"/>
    <s v="Washingtonfurt"/>
    <s v="Flagship"/>
    <s v="Wireless Bluetooth Speaker"/>
    <x v="1"/>
    <s v="Audio"/>
    <s v="Reed-Schmidt"/>
    <n v="322.41000000000003"/>
    <n v="213"/>
  </r>
  <r>
    <s v="SALE1878"/>
    <x v="675"/>
    <s v="CUST1108"/>
    <s v="PROD3"/>
    <s v="STORE7"/>
    <n v="3"/>
    <n v="604.66"/>
    <n v="0.18"/>
    <x v="2"/>
    <x v="1878"/>
    <x v="139"/>
    <n v="38"/>
    <s v="Male"/>
    <s v="Webstermouth"/>
    <x v="21"/>
    <s v="USA"/>
    <x v="3"/>
    <s v="Martinez-Mullins"/>
    <x v="2"/>
    <s v="Williamsfurt"/>
    <s v="Online"/>
    <s v="Men's Running Jacket"/>
    <x v="4"/>
    <s v="Outerwear"/>
    <s v="Pineda Ltd"/>
    <n v="364.67"/>
    <n v="452"/>
  </r>
  <r>
    <s v="SALE1879"/>
    <x v="415"/>
    <s v="CUST1498"/>
    <s v="PROD2"/>
    <s v="STORE12"/>
    <n v="3"/>
    <n v="24.29"/>
    <n v="0.12"/>
    <x v="1"/>
    <x v="1879"/>
    <x v="105"/>
    <n v="35"/>
    <s v="Male"/>
    <s v="Snyderfurt"/>
    <x v="23"/>
    <s v="USA"/>
    <x v="2"/>
    <s v="Thomas, Bridges and Harris"/>
    <x v="0"/>
    <s v="Sabrinatown"/>
    <s v="Online"/>
    <s v="Women's Casual Hoodie"/>
    <x v="4"/>
    <s v="Outerwear"/>
    <s v="Sims Inc"/>
    <n v="167.34"/>
    <n v="352"/>
  </r>
  <r>
    <s v="SALE1880"/>
    <x v="107"/>
    <s v="CUST1121"/>
    <s v="PROD63"/>
    <s v="STORE11"/>
    <n v="1"/>
    <n v="503.95"/>
    <n v="0.24"/>
    <x v="1"/>
    <x v="1880"/>
    <x v="416"/>
    <n v="62"/>
    <s v="Male"/>
    <s v="Lake Danielport"/>
    <x v="22"/>
    <s v="USA"/>
    <x v="1"/>
    <s v="Aguirre-Keller"/>
    <x v="2"/>
    <s v="Lake Michael"/>
    <s v="Online"/>
    <s v="Organic Sunscreen Lotion"/>
    <x v="2"/>
    <s v="Skincare"/>
    <s v="Anderson-Riley"/>
    <n v="266.86"/>
    <n v="458"/>
  </r>
  <r>
    <s v="SALE1881"/>
    <x v="235"/>
    <s v="CUST1319"/>
    <s v="PROD51"/>
    <s v="STORE14"/>
    <n v="4"/>
    <n v="860.78"/>
    <n v="0.03"/>
    <x v="0"/>
    <x v="1881"/>
    <x v="132"/>
    <n v="54"/>
    <s v="Male"/>
    <s v="West Mathewside"/>
    <x v="25"/>
    <s v="USA"/>
    <x v="1"/>
    <s v="Mcdonald Inc"/>
    <x v="2"/>
    <s v="Christopherland"/>
    <s v="Outlet"/>
    <s v="HDMI Cable – 2m"/>
    <x v="1"/>
    <s v="Accessories"/>
    <s v="Bautista, Green and Hale"/>
    <n v="88.49"/>
    <n v="246"/>
  </r>
  <r>
    <s v="SALE1882"/>
    <x v="610"/>
    <s v="CUST1197"/>
    <s v="PROD42"/>
    <s v="STORE3"/>
    <n v="3"/>
    <n v="41.97"/>
    <n v="0.03"/>
    <x v="2"/>
    <x v="1882"/>
    <x v="301"/>
    <n v="45"/>
    <s v="Female"/>
    <s v="Christopherland"/>
    <x v="46"/>
    <s v="USA"/>
    <x v="1"/>
    <s v="Johnson-Wright"/>
    <x v="0"/>
    <s v="Hoodberg"/>
    <s v="Outlet"/>
    <s v="Smart Home WiFi Camera"/>
    <x v="1"/>
    <s v="Accessories"/>
    <s v="Holmes LLC"/>
    <n v="450.71"/>
    <n v="389"/>
  </r>
  <r>
    <s v="SALE1883"/>
    <x v="433"/>
    <s v="CUST1033"/>
    <s v="PROD15"/>
    <s v="STORE5"/>
    <n v="1"/>
    <n v="649.59"/>
    <n v="0.12"/>
    <x v="2"/>
    <x v="1883"/>
    <x v="152"/>
    <n v="25"/>
    <s v="Male"/>
    <s v="Tristanton"/>
    <x v="15"/>
    <s v="USA"/>
    <x v="1"/>
    <s v="Gray Ltd"/>
    <x v="0"/>
    <s v="New Michaelchester"/>
    <s v="Outlet"/>
    <s v="4K Home Projector"/>
    <x v="1"/>
    <s v="Appliances"/>
    <s v="Thomas LLC"/>
    <n v="465.34"/>
    <n v="301"/>
  </r>
  <r>
    <s v="SALE1884"/>
    <x v="137"/>
    <s v="CUST1053"/>
    <s v="PROD63"/>
    <s v="STORE9"/>
    <n v="2"/>
    <n v="386.09"/>
    <n v="0.19"/>
    <x v="1"/>
    <x v="1884"/>
    <x v="284"/>
    <n v="37"/>
    <s v="Female"/>
    <s v="East Andrea"/>
    <x v="20"/>
    <s v="USA"/>
    <x v="0"/>
    <s v="Moore, Padilla and Butler"/>
    <x v="2"/>
    <s v="East Johnstad"/>
    <s v="Flagship"/>
    <s v="Organic Sunscreen Lotion"/>
    <x v="2"/>
    <s v="Skincare"/>
    <s v="Anderson-Riley"/>
    <n v="266.86"/>
    <n v="458"/>
  </r>
  <r>
    <s v="SALE1885"/>
    <x v="350"/>
    <s v="CUST1099"/>
    <s v="PROD51"/>
    <s v="STORE12"/>
    <n v="1"/>
    <n v="891.62"/>
    <n v="0.06"/>
    <x v="1"/>
    <x v="1885"/>
    <x v="178"/>
    <n v="35"/>
    <s v="Male"/>
    <s v="South Dustin"/>
    <x v="3"/>
    <s v="USA"/>
    <x v="2"/>
    <s v="Thomas, Bridges and Harris"/>
    <x v="0"/>
    <s v="Sabrinatown"/>
    <s v="Online"/>
    <s v="HDMI Cable – 2m"/>
    <x v="1"/>
    <s v="Accessories"/>
    <s v="Bautista, Green and Hale"/>
    <n v="88.49"/>
    <n v="246"/>
  </r>
  <r>
    <s v="SALE1886"/>
    <x v="136"/>
    <s v="CUST1381"/>
    <s v="PROD64"/>
    <s v="STORE15"/>
    <n v="2"/>
    <n v="558.9"/>
    <n v="0.05"/>
    <x v="2"/>
    <x v="1886"/>
    <x v="25"/>
    <n v="50"/>
    <s v="Male"/>
    <s v="Andrewsland"/>
    <x v="4"/>
    <s v="USA"/>
    <x v="2"/>
    <s v="Shelton PLC"/>
    <x v="0"/>
    <s v="East Jenniferstad"/>
    <s v="Flagship"/>
    <s v="Matte Lipstick Set"/>
    <x v="2"/>
    <s v="Makeup"/>
    <s v="Zhang Inc"/>
    <n v="299.11"/>
    <n v="118"/>
  </r>
  <r>
    <s v="SALE1887"/>
    <x v="343"/>
    <s v="CUST1352"/>
    <s v="PROD1"/>
    <s v="STORE3"/>
    <n v="2"/>
    <n v="99.04"/>
    <n v="0.26"/>
    <x v="2"/>
    <x v="1887"/>
    <x v="314"/>
    <n v="52"/>
    <s v="Female"/>
    <s v="Port Saramouth"/>
    <x v="18"/>
    <s v="USA"/>
    <x v="2"/>
    <s v="Johnson-Wright"/>
    <x v="0"/>
    <s v="Hoodberg"/>
    <s v="Outlet"/>
    <s v="Men's Graphic T-Shirt"/>
    <x v="4"/>
    <s v="Tops"/>
    <s v="Terry-Moore"/>
    <n v="342.56"/>
    <n v="181"/>
  </r>
  <r>
    <s v="SALE1888"/>
    <x v="459"/>
    <s v="CUST1291"/>
    <s v="PROD3"/>
    <s v="STORE8"/>
    <n v="4"/>
    <n v="625.13"/>
    <n v="0.06"/>
    <x v="0"/>
    <x v="1888"/>
    <x v="467"/>
    <n v="40"/>
    <s v="Female"/>
    <s v="West Beverlymouth"/>
    <x v="6"/>
    <s v="USA"/>
    <x v="3"/>
    <s v="Bean, Jones and Park"/>
    <x v="1"/>
    <s v="Thompsonborough"/>
    <s v="Online"/>
    <s v="Men's Running Jacket"/>
    <x v="4"/>
    <s v="Outerwear"/>
    <s v="Pineda Ltd"/>
    <n v="364.67"/>
    <n v="452"/>
  </r>
  <r>
    <s v="SALE1889"/>
    <x v="317"/>
    <s v="CUST1036"/>
    <s v="PROD40"/>
    <s v="STORE18"/>
    <n v="4"/>
    <n v="38.380000000000003"/>
    <n v="0.16"/>
    <x v="2"/>
    <x v="1889"/>
    <x v="355"/>
    <n v="20"/>
    <s v="Female"/>
    <s v="Luisfurt"/>
    <x v="36"/>
    <s v="USA"/>
    <x v="0"/>
    <s v="Guerrero-Schmitt"/>
    <x v="3"/>
    <s v="East Stevechester"/>
    <s v="Flagship"/>
    <s v="Noise-Canceling Headphones"/>
    <x v="1"/>
    <s v="Audio"/>
    <s v="Taylor-Hart"/>
    <n v="38.520000000000003"/>
    <n v="378"/>
  </r>
  <r>
    <s v="SALE1890"/>
    <x v="676"/>
    <s v="CUST1492"/>
    <s v="PROD94"/>
    <s v="STORE10"/>
    <n v="4"/>
    <n v="731.72"/>
    <n v="0.22"/>
    <x v="2"/>
    <x v="1890"/>
    <x v="36"/>
    <n v="59"/>
    <s v="Female"/>
    <s v="Port Carol"/>
    <x v="26"/>
    <s v="USA"/>
    <x v="1"/>
    <s v="Hill, Wagner and Ballard"/>
    <x v="3"/>
    <s v="East Davidville"/>
    <s v="Online"/>
    <s v="Vitamin E Body Lotion"/>
    <x v="2"/>
    <s v="Skincare"/>
    <s v="Hoffman-Williams"/>
    <n v="358.47"/>
    <n v="213"/>
  </r>
  <r>
    <s v="SALE1891"/>
    <x v="120"/>
    <s v="CUST1457"/>
    <s v="PROD81"/>
    <s v="STORE19"/>
    <n v="3"/>
    <n v="825.33"/>
    <n v="0.21"/>
    <x v="0"/>
    <x v="1891"/>
    <x v="412"/>
    <n v="59"/>
    <s v="Male"/>
    <s v="Hubbardborough"/>
    <x v="27"/>
    <s v="USA"/>
    <x v="1"/>
    <s v="Mann-Austin"/>
    <x v="3"/>
    <s v="Vasquezborough"/>
    <s v="Online"/>
    <s v="Badminton Racket Set"/>
    <x v="0"/>
    <s v="Equipment"/>
    <s v="Robinson-Brown"/>
    <n v="285.54000000000002"/>
    <n v="358"/>
  </r>
  <r>
    <s v="SALE1892"/>
    <x v="152"/>
    <s v="CUST1059"/>
    <s v="PROD70"/>
    <s v="STORE14"/>
    <n v="2"/>
    <n v="47.3"/>
    <n v="0.01"/>
    <x v="1"/>
    <x v="1892"/>
    <x v="356"/>
    <n v="53"/>
    <s v="Male"/>
    <s v="New Kathrynland"/>
    <x v="10"/>
    <s v="USA"/>
    <x v="1"/>
    <s v="Mcdonald Inc"/>
    <x v="2"/>
    <s v="Christopherland"/>
    <s v="Outlet"/>
    <s v="Kitchen Storage Rack"/>
    <x v="3"/>
    <s v="Storage"/>
    <s v="Duran Group"/>
    <n v="138.05000000000001"/>
    <n v="89"/>
  </r>
  <r>
    <s v="SALE1893"/>
    <x v="508"/>
    <s v="CUST1171"/>
    <s v="PROD72"/>
    <s v="STORE17"/>
    <n v="1"/>
    <n v="389.12"/>
    <n v="0.18"/>
    <x v="1"/>
    <x v="1893"/>
    <x v="119"/>
    <n v="44"/>
    <s v="Female"/>
    <s v="Morrisburgh"/>
    <x v="30"/>
    <s v="USA"/>
    <x v="1"/>
    <s v="Holloway Ltd"/>
    <x v="0"/>
    <s v="Bensonhaven"/>
    <s v="Flagship"/>
    <s v="Professional Jump Rope"/>
    <x v="0"/>
    <s v="Fitness"/>
    <s v="Davis PLC"/>
    <n v="477.61"/>
    <n v="300"/>
  </r>
  <r>
    <s v="SALE1894"/>
    <x v="114"/>
    <s v="CUST1458"/>
    <s v="PROD82"/>
    <s v="STORE18"/>
    <n v="3"/>
    <n v="543.83000000000004"/>
    <n v="0.05"/>
    <x v="0"/>
    <x v="1894"/>
    <x v="245"/>
    <n v="62"/>
    <s v="Female"/>
    <s v="Port Taylorberg"/>
    <x v="2"/>
    <s v="USA"/>
    <x v="2"/>
    <s v="Guerrero-Schmitt"/>
    <x v="3"/>
    <s v="East Stevechester"/>
    <s v="Flagship"/>
    <s v="Fitness Resistance Bands"/>
    <x v="0"/>
    <s v="Fitness"/>
    <s v="Reese-Watson"/>
    <n v="152.91999999999999"/>
    <n v="281"/>
  </r>
  <r>
    <s v="SALE1895"/>
    <x v="677"/>
    <s v="CUST1024"/>
    <s v="PROD14"/>
    <s v="STORE1"/>
    <n v="2"/>
    <n v="660.27"/>
    <n v="0.01"/>
    <x v="1"/>
    <x v="1895"/>
    <x v="383"/>
    <n v="40"/>
    <s v="Male"/>
    <s v="Rogerschester"/>
    <x v="12"/>
    <s v="USA"/>
    <x v="1"/>
    <s v="Martinez, Adkins and Johnson"/>
    <x v="0"/>
    <s v="Danielmouth"/>
    <s v="Flagship"/>
    <s v="Decorative Wall Mirror"/>
    <x v="3"/>
    <s v="Decor"/>
    <s v="Luna, Anderson and Bowman"/>
    <n v="48.01"/>
    <n v="439"/>
  </r>
  <r>
    <s v="SALE1896"/>
    <x v="208"/>
    <s v="CUST1434"/>
    <s v="PROD13"/>
    <s v="STORE8"/>
    <n v="4"/>
    <n v="729.31"/>
    <n v="0.03"/>
    <x v="0"/>
    <x v="1896"/>
    <x v="488"/>
    <n v="48"/>
    <s v="Female"/>
    <s v="New Sarah"/>
    <x v="30"/>
    <s v="USA"/>
    <x v="0"/>
    <s v="Bean, Jones and Park"/>
    <x v="1"/>
    <s v="Thompsonborough"/>
    <s v="Online"/>
    <s v="USB-C Fast Charger"/>
    <x v="1"/>
    <s v="Accessories"/>
    <s v="Dawson-Perkins"/>
    <n v="242.23"/>
    <n v="453"/>
  </r>
  <r>
    <s v="SALE1897"/>
    <x v="593"/>
    <s v="CUST1421"/>
    <s v="PROD87"/>
    <s v="STORE6"/>
    <n v="2"/>
    <n v="152.91"/>
    <n v="0.24"/>
    <x v="1"/>
    <x v="1897"/>
    <x v="434"/>
    <n v="45"/>
    <s v="Female"/>
    <s v="East Amy"/>
    <x v="7"/>
    <s v="USA"/>
    <x v="1"/>
    <s v="Benson-Elliott"/>
    <x v="3"/>
    <s v="Port Josephberg"/>
    <s v="Online"/>
    <s v="LED Bedside Lamp"/>
    <x v="3"/>
    <s v="Lighting"/>
    <s v="Aguilar, Horton and Lewis"/>
    <n v="371.38"/>
    <n v="220"/>
  </r>
  <r>
    <s v="SALE1898"/>
    <x v="431"/>
    <s v="CUST1461"/>
    <s v="PROD74"/>
    <s v="STORE15"/>
    <n v="4"/>
    <n v="592.14"/>
    <n v="0.12"/>
    <x v="2"/>
    <x v="1898"/>
    <x v="341"/>
    <n v="60"/>
    <s v="Female"/>
    <s v="East Julie"/>
    <x v="32"/>
    <s v="USA"/>
    <x v="2"/>
    <s v="Shelton PLC"/>
    <x v="0"/>
    <s v="East Jenniferstad"/>
    <s v="Flagship"/>
    <s v="Bluetooth Car Audio System"/>
    <x v="1"/>
    <s v="Audio"/>
    <s v="Bruce-Bowen"/>
    <n v="403.71"/>
    <n v="159"/>
  </r>
  <r>
    <s v="SALE1899"/>
    <x v="492"/>
    <s v="CUST1062"/>
    <s v="PROD78"/>
    <s v="STORE12"/>
    <n v="1"/>
    <n v="984.37"/>
    <n v="0"/>
    <x v="1"/>
    <x v="1899"/>
    <x v="334"/>
    <n v="50"/>
    <s v="Male"/>
    <s v="Stevensonton"/>
    <x v="23"/>
    <s v="USA"/>
    <x v="3"/>
    <s v="Thomas, Bridges and Harris"/>
    <x v="0"/>
    <s v="Sabrinatown"/>
    <s v="Online"/>
    <s v="Essential Oil Diffuser"/>
    <x v="3"/>
    <s v="Decor"/>
    <s v="Hernandez Inc"/>
    <n v="325.26"/>
    <n v="400"/>
  </r>
  <r>
    <s v="SALE1900"/>
    <x v="37"/>
    <s v="CUST1292"/>
    <s v="PROD1"/>
    <s v="STORE12"/>
    <n v="2"/>
    <n v="237.59"/>
    <n v="0.12"/>
    <x v="0"/>
    <x v="1900"/>
    <x v="402"/>
    <n v="30"/>
    <s v="Male"/>
    <s v="Danielland"/>
    <x v="46"/>
    <s v="USA"/>
    <x v="2"/>
    <s v="Thomas, Bridges and Harris"/>
    <x v="0"/>
    <s v="Sabrinatown"/>
    <s v="Online"/>
    <s v="Men's Graphic T-Shirt"/>
    <x v="4"/>
    <s v="Tops"/>
    <s v="Terry-Moore"/>
    <n v="342.56"/>
    <n v="181"/>
  </r>
  <r>
    <s v="SALE1901"/>
    <x v="400"/>
    <s v="CUST1431"/>
    <s v="PROD25"/>
    <s v="STORE8"/>
    <n v="1"/>
    <n v="52.06"/>
    <n v="0.27"/>
    <x v="2"/>
    <x v="1901"/>
    <x v="38"/>
    <n v="27"/>
    <s v="Male"/>
    <s v="South Andrewport"/>
    <x v="24"/>
    <s v="USA"/>
    <x v="1"/>
    <s v="Bean, Jones and Park"/>
    <x v="1"/>
    <s v="Thompsonborough"/>
    <s v="Online"/>
    <s v="Women's Scarf Set"/>
    <x v="4"/>
    <s v="Accessories"/>
    <s v="Brown and Sons"/>
    <n v="174.02"/>
    <n v="268"/>
  </r>
  <r>
    <s v="SALE1902"/>
    <x v="501"/>
    <s v="CUST1455"/>
    <s v="PROD3"/>
    <s v="STORE1"/>
    <n v="2"/>
    <n v="594.63"/>
    <n v="0.12"/>
    <x v="0"/>
    <x v="1902"/>
    <x v="263"/>
    <n v="54"/>
    <s v="Male"/>
    <s v="East Yvette"/>
    <x v="49"/>
    <s v="USA"/>
    <x v="0"/>
    <s v="Martinez, Adkins and Johnson"/>
    <x v="0"/>
    <s v="Danielmouth"/>
    <s v="Flagship"/>
    <s v="Men's Running Jacket"/>
    <x v="4"/>
    <s v="Outerwear"/>
    <s v="Pineda Ltd"/>
    <n v="364.67"/>
    <n v="452"/>
  </r>
  <r>
    <s v="SALE1903"/>
    <x v="350"/>
    <s v="CUST1167"/>
    <s v="PROD3"/>
    <s v="STORE0"/>
    <n v="3"/>
    <n v="476.1"/>
    <n v="0.05"/>
    <x v="2"/>
    <x v="1903"/>
    <x v="311"/>
    <n v="36"/>
    <s v="Female"/>
    <s v="New Jasonmouth"/>
    <x v="3"/>
    <s v="USA"/>
    <x v="0"/>
    <s v="Rivera-Warner"/>
    <x v="3"/>
    <s v="Washingtonfurt"/>
    <s v="Flagship"/>
    <s v="Men's Running Jacket"/>
    <x v="4"/>
    <s v="Outerwear"/>
    <s v="Pineda Ltd"/>
    <n v="364.67"/>
    <n v="452"/>
  </r>
  <r>
    <s v="SALE1904"/>
    <x v="678"/>
    <s v="CUST1061"/>
    <s v="PROD61"/>
    <s v="STORE6"/>
    <n v="1"/>
    <n v="546.47"/>
    <n v="0.08"/>
    <x v="2"/>
    <x v="1904"/>
    <x v="251"/>
    <n v="23"/>
    <s v="Male"/>
    <s v="Jennifermouth"/>
    <x v="6"/>
    <s v="USA"/>
    <x v="2"/>
    <s v="Benson-Elliott"/>
    <x v="3"/>
    <s v="Port Josephberg"/>
    <s v="Online"/>
    <s v="Tennis Ball 3-Pack"/>
    <x v="0"/>
    <s v="Equipment"/>
    <s v="Lopez LLC"/>
    <n v="103.45"/>
    <n v="465"/>
  </r>
  <r>
    <s v="SALE1905"/>
    <x v="451"/>
    <s v="CUST1176"/>
    <s v="PROD75"/>
    <s v="STORE12"/>
    <n v="1"/>
    <n v="979.49"/>
    <n v="0.19"/>
    <x v="2"/>
    <x v="1905"/>
    <x v="71"/>
    <n v="48"/>
    <s v="Male"/>
    <s v="Anabury"/>
    <x v="1"/>
    <s v="USA"/>
    <x v="2"/>
    <s v="Thomas, Bridges and Harris"/>
    <x v="0"/>
    <s v="Sabrinatown"/>
    <s v="Online"/>
    <s v="Women's Ankle Boots"/>
    <x v="4"/>
    <s v="Footwear"/>
    <s v="Poole PLC"/>
    <n v="158.13999999999999"/>
    <n v="82"/>
  </r>
  <r>
    <s v="SALE1906"/>
    <x v="671"/>
    <s v="CUST1193"/>
    <s v="PROD17"/>
    <s v="STORE2"/>
    <n v="3"/>
    <n v="988.53"/>
    <n v="0.3"/>
    <x v="2"/>
    <x v="1906"/>
    <x v="423"/>
    <n v="38"/>
    <s v="Male"/>
    <s v="Port Amanda"/>
    <x v="36"/>
    <s v="USA"/>
    <x v="0"/>
    <s v="Black-Horn"/>
    <x v="2"/>
    <s v="North Nancyview"/>
    <s v="Outlet"/>
    <s v="Soccer Training Cone Set"/>
    <x v="0"/>
    <s v="Accessories"/>
    <s v="Ford, Murphy and Wilson"/>
    <n v="144.53"/>
    <n v="367"/>
  </r>
  <r>
    <s v="SALE1907"/>
    <x v="563"/>
    <s v="CUST1255"/>
    <s v="PROD76"/>
    <s v="STORE3"/>
    <n v="4"/>
    <n v="849.29"/>
    <n v="0.26"/>
    <x v="0"/>
    <x v="1907"/>
    <x v="57"/>
    <n v="21"/>
    <s v="Male"/>
    <s v="Jasonton"/>
    <x v="31"/>
    <s v="USA"/>
    <x v="0"/>
    <s v="Johnson-Wright"/>
    <x v="0"/>
    <s v="Hoodberg"/>
    <s v="Outlet"/>
    <s v="Wireless Mouse"/>
    <x v="1"/>
    <s v="Computer"/>
    <s v="Larson Ltd"/>
    <n v="392.89"/>
    <n v="320"/>
  </r>
  <r>
    <s v="SALE1908"/>
    <x v="405"/>
    <s v="CUST1343"/>
    <s v="PROD95"/>
    <s v="STORE14"/>
    <n v="2"/>
    <n v="452.29"/>
    <n v="0.01"/>
    <x v="2"/>
    <x v="1908"/>
    <x v="109"/>
    <n v="38"/>
    <s v="Male"/>
    <s v="Cartershire"/>
    <x v="45"/>
    <s v="USA"/>
    <x v="3"/>
    <s v="Mcdonald Inc"/>
    <x v="2"/>
    <s v="Christopherland"/>
    <s v="Outlet"/>
    <s v="Sports Stopwatch Basic"/>
    <x v="0"/>
    <s v="Accessories"/>
    <s v="Wilson Group"/>
    <n v="60.65"/>
    <n v="75"/>
  </r>
  <r>
    <s v="SALE1909"/>
    <x v="123"/>
    <s v="CUST1445"/>
    <s v="PROD54"/>
    <s v="STORE18"/>
    <n v="2"/>
    <n v="810.81"/>
    <n v="0.11"/>
    <x v="2"/>
    <x v="1909"/>
    <x v="310"/>
    <n v="41"/>
    <s v="Female"/>
    <s v="Mcfarlandmouth"/>
    <x v="45"/>
    <s v="USA"/>
    <x v="1"/>
    <s v="Guerrero-Schmitt"/>
    <x v="3"/>
    <s v="East Stevechester"/>
    <s v="Flagship"/>
    <s v="Sports Stopwatch Pro"/>
    <x v="0"/>
    <s v="Accessories"/>
    <s v="Thompson-French"/>
    <n v="434.84"/>
    <n v="185"/>
  </r>
  <r>
    <s v="SALE1910"/>
    <x v="590"/>
    <s v="CUST1031"/>
    <s v="PROD61"/>
    <s v="STORE8"/>
    <n v="1"/>
    <n v="846.67"/>
    <n v="0.1"/>
    <x v="2"/>
    <x v="1910"/>
    <x v="188"/>
    <n v="41"/>
    <s v="Male"/>
    <s v="Johnsonville"/>
    <x v="47"/>
    <s v="USA"/>
    <x v="2"/>
    <s v="Bean, Jones and Park"/>
    <x v="1"/>
    <s v="Thompsonborough"/>
    <s v="Online"/>
    <s v="Tennis Ball 3-Pack"/>
    <x v="0"/>
    <s v="Equipment"/>
    <s v="Lopez LLC"/>
    <n v="103.45"/>
    <n v="465"/>
  </r>
  <r>
    <s v="SALE1911"/>
    <x v="581"/>
    <s v="CUST1017"/>
    <s v="PROD24"/>
    <s v="STORE6"/>
    <n v="4"/>
    <n v="73.55"/>
    <n v="0.24"/>
    <x v="2"/>
    <x v="1911"/>
    <x v="222"/>
    <n v="60"/>
    <s v="Female"/>
    <s v="Brandonville"/>
    <x v="36"/>
    <s v="USA"/>
    <x v="1"/>
    <s v="Benson-Elliott"/>
    <x v="3"/>
    <s v="Port Josephberg"/>
    <s v="Online"/>
    <s v="Foldable Camping Chair"/>
    <x v="0"/>
    <s v="Outdoor"/>
    <s v="Cook Ltd"/>
    <n v="166.06"/>
    <n v="340"/>
  </r>
  <r>
    <s v="SALE1912"/>
    <x v="206"/>
    <s v="CUST1278"/>
    <s v="PROD92"/>
    <s v="STORE6"/>
    <n v="1"/>
    <n v="882.03"/>
    <n v="0.04"/>
    <x v="2"/>
    <x v="1912"/>
    <x v="333"/>
    <n v="42"/>
    <s v="Female"/>
    <s v="Port Mariastad"/>
    <x v="5"/>
    <s v="USA"/>
    <x v="1"/>
    <s v="Benson-Elliott"/>
    <x v="3"/>
    <s v="Port Josephberg"/>
    <s v="Online"/>
    <s v="Microwave Oven"/>
    <x v="3"/>
    <s v="Appliances"/>
    <s v="Green, Powell and Palmer"/>
    <n v="447.43"/>
    <n v="191"/>
  </r>
  <r>
    <s v="SALE1913"/>
    <x v="53"/>
    <s v="CUST1008"/>
    <s v="PROD22"/>
    <s v="STORE14"/>
    <n v="1"/>
    <n v="958.44"/>
    <n v="0.21"/>
    <x v="0"/>
    <x v="1913"/>
    <x v="46"/>
    <n v="53"/>
    <s v="Female"/>
    <s v="Maynardton"/>
    <x v="21"/>
    <s v="USA"/>
    <x v="0"/>
    <s v="Mcdonald Inc"/>
    <x v="2"/>
    <s v="Christopherland"/>
    <s v="Outlet"/>
    <s v="Carbon Fiber Tennis Racket"/>
    <x v="0"/>
    <s v="Equipment"/>
    <s v="Flores, Pineda and Rodriguez"/>
    <n v="484.62"/>
    <n v="432"/>
  </r>
  <r>
    <s v="SALE1914"/>
    <x v="590"/>
    <s v="CUST1008"/>
    <s v="PROD99"/>
    <s v="STORE2"/>
    <n v="1"/>
    <n v="716.29"/>
    <n v="0.01"/>
    <x v="1"/>
    <x v="1914"/>
    <x v="46"/>
    <n v="53"/>
    <s v="Female"/>
    <s v="Maynardton"/>
    <x v="21"/>
    <s v="USA"/>
    <x v="0"/>
    <s v="Black-Horn"/>
    <x v="2"/>
    <s v="North Nancyview"/>
    <s v="Outlet"/>
    <s v="Stainless Steel Cookware Set"/>
    <x v="3"/>
    <s v="Kitchen"/>
    <s v="Campbell Ltd"/>
    <n v="201.41"/>
    <n v="146"/>
  </r>
  <r>
    <s v="SALE1915"/>
    <x v="674"/>
    <s v="CUST1323"/>
    <s v="PROD9"/>
    <s v="STORE16"/>
    <n v="2"/>
    <n v="409.14"/>
    <n v="0.01"/>
    <x v="1"/>
    <x v="1915"/>
    <x v="161"/>
    <n v="64"/>
    <s v="Female"/>
    <s v="Whiteport"/>
    <x v="29"/>
    <s v="USA"/>
    <x v="1"/>
    <s v="Frederick-Wright"/>
    <x v="1"/>
    <s v="New Jimmymouth"/>
    <s v="Flagship"/>
    <s v="Adjustable Dumbbell Set"/>
    <x v="0"/>
    <s v="Fitness"/>
    <s v="Hill PLC"/>
    <n v="495.72"/>
    <n v="323"/>
  </r>
  <r>
    <s v="SALE1916"/>
    <x v="679"/>
    <s v="CUST1084"/>
    <s v="PROD99"/>
    <s v="STORE9"/>
    <n v="4"/>
    <n v="261.73"/>
    <n v="0.1"/>
    <x v="1"/>
    <x v="1916"/>
    <x v="42"/>
    <n v="26"/>
    <s v="Female"/>
    <s v="Garyberg"/>
    <x v="30"/>
    <s v="USA"/>
    <x v="1"/>
    <s v="Moore, Padilla and Butler"/>
    <x v="2"/>
    <s v="East Johnstad"/>
    <s v="Flagship"/>
    <s v="Stainless Steel Cookware Set"/>
    <x v="3"/>
    <s v="Kitchen"/>
    <s v="Campbell Ltd"/>
    <n v="201.41"/>
    <n v="146"/>
  </r>
  <r>
    <s v="SALE1917"/>
    <x v="232"/>
    <s v="CUST1466"/>
    <s v="PROD12"/>
    <s v="STORE0"/>
    <n v="2"/>
    <n v="687.35"/>
    <n v="0.2"/>
    <x v="2"/>
    <x v="1917"/>
    <x v="219"/>
    <n v="18"/>
    <s v="Male"/>
    <s v="Espinozaberg"/>
    <x v="46"/>
    <s v="USA"/>
    <x v="2"/>
    <s v="Rivera-Warner"/>
    <x v="3"/>
    <s v="Washingtonfurt"/>
    <s v="Flagship"/>
    <s v="Hair Strengthening Shampoo"/>
    <x v="2"/>
    <s v="Haircare"/>
    <s v="Rice LLC"/>
    <n v="115.82"/>
    <n v="460"/>
  </r>
  <r>
    <s v="SALE1918"/>
    <x v="275"/>
    <s v="CUST1207"/>
    <s v="PROD84"/>
    <s v="STORE8"/>
    <n v="2"/>
    <n v="30.14"/>
    <n v="0.21"/>
    <x v="0"/>
    <x v="1918"/>
    <x v="475"/>
    <n v="28"/>
    <s v="Female"/>
    <s v="South Emily"/>
    <x v="19"/>
    <s v="USA"/>
    <x v="3"/>
    <s v="Bean, Jones and Park"/>
    <x v="1"/>
    <s v="Thompsonborough"/>
    <s v="Online"/>
    <s v="Wooden Bookshelf"/>
    <x v="3"/>
    <s v="Furniture"/>
    <s v="Collins-Stephenson"/>
    <n v="388.46"/>
    <n v="208"/>
  </r>
  <r>
    <s v="SALE1919"/>
    <x v="609"/>
    <s v="CUST1099"/>
    <s v="PROD34"/>
    <s v="STORE8"/>
    <n v="3"/>
    <n v="570.12"/>
    <n v="0.12"/>
    <x v="1"/>
    <x v="1919"/>
    <x v="178"/>
    <n v="35"/>
    <s v="Male"/>
    <s v="South Dustin"/>
    <x v="3"/>
    <s v="USA"/>
    <x v="2"/>
    <s v="Bean, Jones and Park"/>
    <x v="1"/>
    <s v="Thompsonborough"/>
    <s v="Online"/>
    <s v="Gaming Mechanical Keyboard"/>
    <x v="1"/>
    <s v="Computer"/>
    <s v="Lucero LLC"/>
    <n v="419.28"/>
    <n v="86"/>
  </r>
  <r>
    <s v="SALE1920"/>
    <x v="144"/>
    <s v="CUST1281"/>
    <s v="PROD77"/>
    <s v="STORE19"/>
    <n v="3"/>
    <n v="401.87"/>
    <n v="0.28999999999999998"/>
    <x v="2"/>
    <x v="1920"/>
    <x v="371"/>
    <n v="59"/>
    <s v="Male"/>
    <s v="North Joshualand"/>
    <x v="40"/>
    <s v="USA"/>
    <x v="1"/>
    <s v="Mann-Austin"/>
    <x v="3"/>
    <s v="Vasquezborough"/>
    <s v="Online"/>
    <s v="WiFi Mesh Router"/>
    <x v="1"/>
    <s v="Appliances"/>
    <s v="White, Reeves and Woods"/>
    <n v="480.9"/>
    <n v="104"/>
  </r>
  <r>
    <s v="SALE1921"/>
    <x v="248"/>
    <s v="CUST1496"/>
    <s v="PROD79"/>
    <s v="STORE12"/>
    <n v="4"/>
    <n v="619.35"/>
    <n v="0.3"/>
    <x v="0"/>
    <x v="1921"/>
    <x v="110"/>
    <n v="56"/>
    <s v="Male"/>
    <s v="North Seanfurt"/>
    <x v="31"/>
    <s v="USA"/>
    <x v="3"/>
    <s v="Thomas, Bridges and Harris"/>
    <x v="0"/>
    <s v="Sabrinatown"/>
    <s v="Online"/>
    <s v="Decorative Lamp Shade"/>
    <x v="3"/>
    <s v="Lighting"/>
    <s v="Ramirez-Hanson"/>
    <n v="228.53"/>
    <n v="469"/>
  </r>
  <r>
    <s v="SALE1922"/>
    <x v="149"/>
    <s v="CUST1247"/>
    <s v="PROD46"/>
    <s v="STORE17"/>
    <n v="4"/>
    <n v="569.36"/>
    <n v="0.27"/>
    <x v="1"/>
    <x v="1922"/>
    <x v="398"/>
    <n v="32"/>
    <s v="Male"/>
    <s v="Mikehaven"/>
    <x v="21"/>
    <s v="USA"/>
    <x v="1"/>
    <s v="Holloway Ltd"/>
    <x v="0"/>
    <s v="Bensonhaven"/>
    <s v="Flagship"/>
    <s v="Men's Winter Jacket"/>
    <x v="4"/>
    <s v="Outerwear"/>
    <s v="Kelly, Smith and Perez"/>
    <n v="167.34"/>
    <n v="296"/>
  </r>
  <r>
    <s v="SALE1923"/>
    <x v="431"/>
    <s v="CUST1476"/>
    <s v="PROD27"/>
    <s v="STORE4"/>
    <n v="2"/>
    <n v="846.35"/>
    <n v="0.3"/>
    <x v="2"/>
    <x v="1923"/>
    <x v="22"/>
    <n v="33"/>
    <s v="Female"/>
    <s v="Anthonymouth"/>
    <x v="15"/>
    <s v="USA"/>
    <x v="0"/>
    <s v="Alexander Group"/>
    <x v="2"/>
    <s v="Port Sharon"/>
    <s v="Online"/>
    <s v="Decorative Floor Vase"/>
    <x v="3"/>
    <s v="Decor"/>
    <s v="Khan, Jones and Paul"/>
    <n v="81.75"/>
    <n v="378"/>
  </r>
  <r>
    <s v="SALE1924"/>
    <x v="68"/>
    <s v="CUST1434"/>
    <s v="PROD30"/>
    <s v="STORE2"/>
    <n v="1"/>
    <n v="788.45"/>
    <n v="0.28999999999999998"/>
    <x v="1"/>
    <x v="1924"/>
    <x v="488"/>
    <n v="48"/>
    <s v="Female"/>
    <s v="New Sarah"/>
    <x v="30"/>
    <s v="USA"/>
    <x v="0"/>
    <s v="Black-Horn"/>
    <x v="2"/>
    <s v="North Nancyview"/>
    <s v="Outlet"/>
    <s v="Stainless Steel Cutlery Set"/>
    <x v="3"/>
    <s v="Kitchen"/>
    <s v="Stevens, Fernandez and Martin"/>
    <n v="19.52"/>
    <n v="57"/>
  </r>
  <r>
    <s v="SALE1925"/>
    <x v="200"/>
    <s v="CUST1360"/>
    <s v="PROD35"/>
    <s v="STORE12"/>
    <n v="2"/>
    <n v="338.81"/>
    <n v="7.0000000000000007E-2"/>
    <x v="2"/>
    <x v="1925"/>
    <x v="257"/>
    <n v="34"/>
    <s v="Male"/>
    <s v="Andersonside"/>
    <x v="13"/>
    <s v="USA"/>
    <x v="1"/>
    <s v="Thomas, Bridges and Harris"/>
    <x v="0"/>
    <s v="Sabrinatown"/>
    <s v="Online"/>
    <s v="Bedroom Table Lamp"/>
    <x v="3"/>
    <s v="Lighting"/>
    <s v="Jones LLC"/>
    <n v="382.22"/>
    <n v="329"/>
  </r>
  <r>
    <s v="SALE1926"/>
    <x v="96"/>
    <s v="CUST1026"/>
    <s v="PROD14"/>
    <s v="STORE5"/>
    <n v="4"/>
    <n v="94.48"/>
    <n v="0.06"/>
    <x v="2"/>
    <x v="1926"/>
    <x v="337"/>
    <n v="18"/>
    <s v="Female"/>
    <s v="East Michellemouth"/>
    <x v="6"/>
    <s v="USA"/>
    <x v="0"/>
    <s v="Gray Ltd"/>
    <x v="0"/>
    <s v="New Michaelchester"/>
    <s v="Outlet"/>
    <s v="Decorative Wall Mirror"/>
    <x v="3"/>
    <s v="Decor"/>
    <s v="Luna, Anderson and Bowman"/>
    <n v="48.01"/>
    <n v="439"/>
  </r>
  <r>
    <s v="SALE1927"/>
    <x v="81"/>
    <s v="CUST1477"/>
    <s v="PROD19"/>
    <s v="STORE13"/>
    <n v="3"/>
    <n v="941.85"/>
    <n v="0.16"/>
    <x v="1"/>
    <x v="1927"/>
    <x v="290"/>
    <n v="41"/>
    <s v="Female"/>
    <s v="West Kelseyberg"/>
    <x v="32"/>
    <s v="USA"/>
    <x v="1"/>
    <s v="Gardner, Humphrey and Contreras"/>
    <x v="3"/>
    <s v="Johnsonville"/>
    <s v="Flagship"/>
    <s v="Knee Support Brace"/>
    <x v="0"/>
    <s v="Equipment"/>
    <s v="May-Reese"/>
    <n v="21.34"/>
    <n v="65"/>
  </r>
  <r>
    <s v="SALE1928"/>
    <x v="57"/>
    <s v="CUST1161"/>
    <s v="PROD45"/>
    <s v="STORE5"/>
    <n v="2"/>
    <n v="336.97"/>
    <n v="0.14000000000000001"/>
    <x v="1"/>
    <x v="1928"/>
    <x v="260"/>
    <n v="18"/>
    <s v="Female"/>
    <s v="Hessmouth"/>
    <x v="28"/>
    <s v="USA"/>
    <x v="2"/>
    <s v="Gray Ltd"/>
    <x v="0"/>
    <s v="New Michaelchester"/>
    <s v="Outlet"/>
    <s v="High-Grip Football"/>
    <x v="0"/>
    <s v="Team Sports"/>
    <s v="Bridges, Banks and Cummings"/>
    <n v="318.91000000000003"/>
    <n v="114"/>
  </r>
  <r>
    <s v="SALE1929"/>
    <x v="23"/>
    <s v="CUST1310"/>
    <s v="PROD5"/>
    <s v="STORE5"/>
    <n v="2"/>
    <n v="344.16"/>
    <n v="0.09"/>
    <x v="1"/>
    <x v="1929"/>
    <x v="439"/>
    <n v="20"/>
    <s v="Male"/>
    <s v="Joelside"/>
    <x v="1"/>
    <s v="USA"/>
    <x v="2"/>
    <s v="Gray Ltd"/>
    <x v="0"/>
    <s v="New Michaelchester"/>
    <s v="Outlet"/>
    <s v="Men's Leather Belt"/>
    <x v="4"/>
    <s v="Accessories"/>
    <s v="Baldwin, Garza and Gonzalez"/>
    <n v="261"/>
    <n v="59"/>
  </r>
  <r>
    <s v="SALE1930"/>
    <x v="597"/>
    <s v="CUST1300"/>
    <s v="PROD48"/>
    <s v="STORE9"/>
    <n v="1"/>
    <n v="841.53"/>
    <n v="0.15"/>
    <x v="0"/>
    <x v="1930"/>
    <x v="299"/>
    <n v="29"/>
    <s v="Male"/>
    <s v="Lake Melissashire"/>
    <x v="47"/>
    <s v="USA"/>
    <x v="2"/>
    <s v="Moore, Padilla and Butler"/>
    <x v="2"/>
    <s v="East Johnstad"/>
    <s v="Flagship"/>
    <s v="Car Dashboard Phone Holder"/>
    <x v="1"/>
    <s v="Accessories"/>
    <s v="Byrd, Stewart and Valdez"/>
    <n v="177.98"/>
    <n v="103"/>
  </r>
  <r>
    <s v="SALE1931"/>
    <x v="680"/>
    <s v="CUST1424"/>
    <s v="PROD83"/>
    <s v="STORE17"/>
    <n v="3"/>
    <n v="63.36"/>
    <n v="0.28999999999999998"/>
    <x v="2"/>
    <x v="1931"/>
    <x v="160"/>
    <n v="53"/>
    <s v="Male"/>
    <s v="Lake Alexandra"/>
    <x v="29"/>
    <s v="USA"/>
    <x v="3"/>
    <s v="Holloway Ltd"/>
    <x v="0"/>
    <s v="Bensonhaven"/>
    <s v="Flagship"/>
    <s v="Hydrating Face Cleanser"/>
    <x v="2"/>
    <s v="Skincare"/>
    <s v="Butler Group"/>
    <n v="305.49"/>
    <n v="159"/>
  </r>
  <r>
    <s v="SALE1932"/>
    <x v="640"/>
    <s v="CUST1496"/>
    <s v="PROD78"/>
    <s v="STORE8"/>
    <n v="2"/>
    <n v="552.49"/>
    <n v="0.1"/>
    <x v="0"/>
    <x v="1932"/>
    <x v="110"/>
    <n v="56"/>
    <s v="Male"/>
    <s v="North Seanfurt"/>
    <x v="31"/>
    <s v="USA"/>
    <x v="3"/>
    <s v="Bean, Jones and Park"/>
    <x v="1"/>
    <s v="Thompsonborough"/>
    <s v="Online"/>
    <s v="Essential Oil Diffuser"/>
    <x v="3"/>
    <s v="Decor"/>
    <s v="Hernandez Inc"/>
    <n v="325.26"/>
    <n v="400"/>
  </r>
  <r>
    <s v="SALE1933"/>
    <x v="554"/>
    <s v="CUST1236"/>
    <s v="PROD24"/>
    <s v="STORE6"/>
    <n v="3"/>
    <n v="447.38"/>
    <n v="0.03"/>
    <x v="0"/>
    <x v="1933"/>
    <x v="469"/>
    <n v="42"/>
    <s v="Female"/>
    <s v="North Larryport"/>
    <x v="45"/>
    <s v="USA"/>
    <x v="3"/>
    <s v="Benson-Elliott"/>
    <x v="3"/>
    <s v="Port Josephberg"/>
    <s v="Online"/>
    <s v="Foldable Camping Chair"/>
    <x v="0"/>
    <s v="Outdoor"/>
    <s v="Cook Ltd"/>
    <n v="166.06"/>
    <n v="340"/>
  </r>
  <r>
    <s v="SALE1934"/>
    <x v="400"/>
    <s v="CUST1450"/>
    <s v="PROD73"/>
    <s v="STORE19"/>
    <n v="1"/>
    <n v="727.7"/>
    <n v="0.21"/>
    <x v="2"/>
    <x v="1934"/>
    <x v="455"/>
    <n v="59"/>
    <s v="Male"/>
    <s v="Lake Meganstad"/>
    <x v="48"/>
    <s v="USA"/>
    <x v="3"/>
    <s v="Mann-Austin"/>
    <x v="3"/>
    <s v="Vasquezborough"/>
    <s v="Online"/>
    <s v="Shin Guards – Adult"/>
    <x v="0"/>
    <s v="Team Sports"/>
    <s v="French Ltd"/>
    <n v="107.06"/>
    <n v="359"/>
  </r>
  <r>
    <s v="SALE1935"/>
    <x v="619"/>
    <s v="CUST1436"/>
    <s v="PROD51"/>
    <s v="STORE7"/>
    <n v="4"/>
    <n v="581.34"/>
    <n v="0.08"/>
    <x v="0"/>
    <x v="1935"/>
    <x v="437"/>
    <n v="61"/>
    <s v="Male"/>
    <s v="South Michellebury"/>
    <x v="34"/>
    <s v="USA"/>
    <x v="0"/>
    <s v="Martinez-Mullins"/>
    <x v="2"/>
    <s v="Williamsfurt"/>
    <s v="Online"/>
    <s v="HDMI Cable – 2m"/>
    <x v="1"/>
    <s v="Accessories"/>
    <s v="Bautista, Green and Hale"/>
    <n v="88.49"/>
    <n v="246"/>
  </r>
  <r>
    <s v="SALE1936"/>
    <x v="376"/>
    <s v="CUST1096"/>
    <s v="PROD66"/>
    <s v="STORE1"/>
    <n v="1"/>
    <n v="338.83"/>
    <n v="0.19"/>
    <x v="1"/>
    <x v="1936"/>
    <x v="180"/>
    <n v="30"/>
    <s v="Female"/>
    <s v="Timothyburgh"/>
    <x v="38"/>
    <s v="USA"/>
    <x v="1"/>
    <s v="Martinez, Adkins and Johnson"/>
    <x v="0"/>
    <s v="Danielmouth"/>
    <s v="Flagship"/>
    <s v="Women's Hair Dryer Brush"/>
    <x v="2"/>
    <s v="Haircare"/>
    <s v="Torres, Spencer and Potter"/>
    <n v="340.39"/>
    <n v="177"/>
  </r>
  <r>
    <s v="SALE1937"/>
    <x v="493"/>
    <s v="CUST1285"/>
    <s v="PROD49"/>
    <s v="STORE13"/>
    <n v="4"/>
    <n v="568.80999999999995"/>
    <n v="0.25"/>
    <x v="0"/>
    <x v="1937"/>
    <x v="378"/>
    <n v="46"/>
    <s v="Female"/>
    <s v="North Robert"/>
    <x v="43"/>
    <s v="USA"/>
    <x v="2"/>
    <s v="Gardner, Humphrey and Contreras"/>
    <x v="3"/>
    <s v="Johnsonville"/>
    <s v="Flagship"/>
    <s v="Men's Roll-On Perfume"/>
    <x v="2"/>
    <s v="Fragrance"/>
    <s v="Sullivan and Sons"/>
    <n v="43.29"/>
    <n v="267"/>
  </r>
  <r>
    <s v="SALE1938"/>
    <x v="48"/>
    <s v="CUST1375"/>
    <s v="PROD61"/>
    <s v="STORE17"/>
    <n v="2"/>
    <n v="352.63"/>
    <n v="0.15"/>
    <x v="1"/>
    <x v="1938"/>
    <x v="444"/>
    <n v="26"/>
    <s v="Male"/>
    <s v="Port Richardshire"/>
    <x v="46"/>
    <s v="USA"/>
    <x v="1"/>
    <s v="Holloway Ltd"/>
    <x v="0"/>
    <s v="Bensonhaven"/>
    <s v="Flagship"/>
    <s v="Tennis Ball 3-Pack"/>
    <x v="0"/>
    <s v="Equipment"/>
    <s v="Lopez LLC"/>
    <n v="103.45"/>
    <n v="465"/>
  </r>
  <r>
    <s v="SALE1939"/>
    <x v="408"/>
    <s v="CUST1156"/>
    <s v="PROD96"/>
    <s v="STORE13"/>
    <n v="2"/>
    <n v="629.86"/>
    <n v="0.15"/>
    <x v="1"/>
    <x v="1939"/>
    <x v="306"/>
    <n v="46"/>
    <s v="Male"/>
    <s v="East Peterbury"/>
    <x v="16"/>
    <s v="USA"/>
    <x v="3"/>
    <s v="Gardner, Humphrey and Contreras"/>
    <x v="3"/>
    <s v="Johnsonville"/>
    <s v="Flagship"/>
    <s v="Women's Formal Blazer"/>
    <x v="4"/>
    <s v="Outerwear"/>
    <s v="Phillips and Sons"/>
    <n v="358.47"/>
    <n v="143"/>
  </r>
  <r>
    <s v="SALE1940"/>
    <x v="376"/>
    <s v="CUST1493"/>
    <s v="PROD98"/>
    <s v="STORE3"/>
    <n v="3"/>
    <n v="212.08"/>
    <n v="7.0000000000000007E-2"/>
    <x v="0"/>
    <x v="1940"/>
    <x v="4"/>
    <n v="28"/>
    <s v="Male"/>
    <s v="South William"/>
    <x v="4"/>
    <s v="USA"/>
    <x v="2"/>
    <s v="Johnson-Wright"/>
    <x v="0"/>
    <s v="Hoodberg"/>
    <s v="Outlet"/>
    <s v="Portable Bluetooth Speaker"/>
    <x v="1"/>
    <s v="Audio"/>
    <s v="Flores-King"/>
    <n v="431.67"/>
    <n v="73"/>
  </r>
  <r>
    <s v="SALE1941"/>
    <x v="424"/>
    <s v="CUST1161"/>
    <s v="PROD57"/>
    <s v="STORE2"/>
    <n v="3"/>
    <n v="878.62"/>
    <n v="0.05"/>
    <x v="1"/>
    <x v="1941"/>
    <x v="260"/>
    <n v="18"/>
    <s v="Female"/>
    <s v="Hessmouth"/>
    <x v="28"/>
    <s v="USA"/>
    <x v="2"/>
    <s v="Black-Horn"/>
    <x v="2"/>
    <s v="North Nancyview"/>
    <s v="Outlet"/>
    <s v="Foam Roller"/>
    <x v="0"/>
    <s v="Fitness"/>
    <s v="Atkinson, Camacho and Oliver"/>
    <n v="30.62"/>
    <n v="138"/>
  </r>
  <r>
    <s v="SALE1942"/>
    <x v="252"/>
    <s v="CUST1261"/>
    <s v="PROD80"/>
    <s v="STORE10"/>
    <n v="4"/>
    <n v="87.83"/>
    <n v="0.23"/>
    <x v="1"/>
    <x v="1942"/>
    <x v="319"/>
    <n v="27"/>
    <s v="Female"/>
    <s v="Lake Saramouth"/>
    <x v="47"/>
    <s v="USA"/>
    <x v="2"/>
    <s v="Hill, Wagner and Ballard"/>
    <x v="3"/>
    <s v="East Davidville"/>
    <s v="Online"/>
    <s v="Wall-Mounted Spice Rack"/>
    <x v="3"/>
    <s v="Kitchen"/>
    <s v="Allison Ltd"/>
    <n v="143.43"/>
    <n v="58"/>
  </r>
  <r>
    <s v="SALE1943"/>
    <x v="631"/>
    <s v="CUST1275"/>
    <s v="PROD56"/>
    <s v="STORE9"/>
    <n v="3"/>
    <n v="442.64"/>
    <n v="0.15"/>
    <x v="2"/>
    <x v="1943"/>
    <x v="184"/>
    <n v="22"/>
    <s v="Male"/>
    <s v="North Austinport"/>
    <x v="27"/>
    <s v="USA"/>
    <x v="0"/>
    <s v="Moore, Padilla and Butler"/>
    <x v="2"/>
    <s v="East Johnstad"/>
    <s v="Flagship"/>
    <s v="Premium Blanket Throw"/>
    <x v="3"/>
    <s v="Decor"/>
    <s v="Hernandez, Kennedy and Porter"/>
    <n v="461.47"/>
    <n v="190"/>
  </r>
  <r>
    <s v="SALE1944"/>
    <x v="156"/>
    <s v="CUST1093"/>
    <s v="PROD38"/>
    <s v="STORE2"/>
    <n v="3"/>
    <n v="410.04"/>
    <n v="0.09"/>
    <x v="2"/>
    <x v="1944"/>
    <x v="125"/>
    <n v="28"/>
    <s v="Female"/>
    <s v="Port Travisstad"/>
    <x v="42"/>
    <s v="USA"/>
    <x v="0"/>
    <s v="Black-Horn"/>
    <x v="2"/>
    <s v="North Nancyview"/>
    <s v="Outlet"/>
    <s v="Sports Water Hydration Pack"/>
    <x v="0"/>
    <s v="Outdoor"/>
    <s v="Sims-Smith"/>
    <n v="135.61000000000001"/>
    <n v="394"/>
  </r>
  <r>
    <s v="SALE1945"/>
    <x v="343"/>
    <s v="CUST1133"/>
    <s v="PROD94"/>
    <s v="STORE17"/>
    <n v="1"/>
    <n v="355.31"/>
    <n v="0.27"/>
    <x v="0"/>
    <x v="1945"/>
    <x v="243"/>
    <n v="62"/>
    <s v="Female"/>
    <s v="West Stephenville"/>
    <x v="26"/>
    <s v="USA"/>
    <x v="3"/>
    <s v="Holloway Ltd"/>
    <x v="0"/>
    <s v="Bensonhaven"/>
    <s v="Flagship"/>
    <s v="Vitamin E Body Lotion"/>
    <x v="2"/>
    <s v="Skincare"/>
    <s v="Hoffman-Williams"/>
    <n v="358.47"/>
    <n v="213"/>
  </r>
  <r>
    <s v="SALE1946"/>
    <x v="48"/>
    <s v="CUST1376"/>
    <s v="PROD9"/>
    <s v="STORE13"/>
    <n v="4"/>
    <n v="243.13"/>
    <n v="0.25"/>
    <x v="2"/>
    <x v="1946"/>
    <x v="363"/>
    <n v="30"/>
    <s v="Male"/>
    <s v="Chambersberg"/>
    <x v="40"/>
    <s v="USA"/>
    <x v="3"/>
    <s v="Gardner, Humphrey and Contreras"/>
    <x v="3"/>
    <s v="Johnsonville"/>
    <s v="Flagship"/>
    <s v="Adjustable Dumbbell Set"/>
    <x v="0"/>
    <s v="Fitness"/>
    <s v="Hill PLC"/>
    <n v="495.72"/>
    <n v="323"/>
  </r>
  <r>
    <s v="SALE1947"/>
    <x v="339"/>
    <s v="CUST1229"/>
    <s v="PROD59"/>
    <s v="STORE11"/>
    <n v="2"/>
    <n v="410.63"/>
    <n v="0.28000000000000003"/>
    <x v="2"/>
    <x v="1947"/>
    <x v="294"/>
    <n v="32"/>
    <s v="Female"/>
    <s v="Port Lisashire"/>
    <x v="33"/>
    <s v="USA"/>
    <x v="3"/>
    <s v="Aguirre-Keller"/>
    <x v="2"/>
    <s v="Lake Michael"/>
    <s v="Online"/>
    <s v="Men's Hair Styling Gel"/>
    <x v="2"/>
    <s v="Haircare"/>
    <s v="Cline-Mccarthy"/>
    <n v="17.309999999999999"/>
    <n v="399"/>
  </r>
  <r>
    <s v="SALE1948"/>
    <x v="655"/>
    <s v="CUST1425"/>
    <s v="PROD94"/>
    <s v="STORE10"/>
    <n v="4"/>
    <n v="101.25"/>
    <n v="0.16"/>
    <x v="1"/>
    <x v="1948"/>
    <x v="351"/>
    <n v="40"/>
    <s v="Male"/>
    <s v="Lake Monique"/>
    <x v="39"/>
    <s v="USA"/>
    <x v="3"/>
    <s v="Hill, Wagner and Ballard"/>
    <x v="3"/>
    <s v="East Davidville"/>
    <s v="Online"/>
    <s v="Vitamin E Body Lotion"/>
    <x v="2"/>
    <s v="Skincare"/>
    <s v="Hoffman-Williams"/>
    <n v="358.47"/>
    <n v="213"/>
  </r>
  <r>
    <s v="SALE1949"/>
    <x v="445"/>
    <s v="CUST1226"/>
    <s v="PROD7"/>
    <s v="STORE17"/>
    <n v="4"/>
    <n v="716.39"/>
    <n v="0.03"/>
    <x v="1"/>
    <x v="1949"/>
    <x v="471"/>
    <n v="54"/>
    <s v="Male"/>
    <s v="Morrisbury"/>
    <x v="41"/>
    <s v="USA"/>
    <x v="0"/>
    <s v="Holloway Ltd"/>
    <x v="0"/>
    <s v="Bensonhaven"/>
    <s v="Flagship"/>
    <s v="LED Table Lamp"/>
    <x v="3"/>
    <s v="Lighting"/>
    <s v="Harrell LLC"/>
    <n v="218.86"/>
    <n v="170"/>
  </r>
  <r>
    <s v="SALE1950"/>
    <x v="331"/>
    <s v="CUST1094"/>
    <s v="PROD73"/>
    <s v="STORE1"/>
    <n v="1"/>
    <n v="721.74"/>
    <n v="0.24"/>
    <x v="1"/>
    <x v="1950"/>
    <x v="18"/>
    <n v="43"/>
    <s v="Female"/>
    <s v="New Amyport"/>
    <x v="8"/>
    <s v="USA"/>
    <x v="0"/>
    <s v="Martinez, Adkins and Johnson"/>
    <x v="0"/>
    <s v="Danielmouth"/>
    <s v="Flagship"/>
    <s v="Shin Guards – Adult"/>
    <x v="0"/>
    <s v="Team Sports"/>
    <s v="French Ltd"/>
    <n v="107.06"/>
    <n v="359"/>
  </r>
  <r>
    <s v="SALE1951"/>
    <x v="404"/>
    <s v="CUST1054"/>
    <s v="PROD62"/>
    <s v="STORE11"/>
    <n v="2"/>
    <n v="527.91"/>
    <n v="0.02"/>
    <x v="0"/>
    <x v="1951"/>
    <x v="75"/>
    <n v="24"/>
    <s v="Male"/>
    <s v="Christopherland"/>
    <x v="15"/>
    <s v="USA"/>
    <x v="1"/>
    <s v="Aguirre-Keller"/>
    <x v="2"/>
    <s v="Lake Michael"/>
    <s v="Online"/>
    <s v="Laptop Cooling Pad"/>
    <x v="1"/>
    <s v="Computer"/>
    <s v="Murray, Gould and Ware"/>
    <n v="86.42"/>
    <n v="222"/>
  </r>
  <r>
    <s v="SALE1952"/>
    <x v="492"/>
    <s v="CUST1319"/>
    <s v="PROD52"/>
    <s v="STORE13"/>
    <n v="2"/>
    <n v="945.92"/>
    <n v="0.19"/>
    <x v="2"/>
    <x v="1952"/>
    <x v="132"/>
    <n v="54"/>
    <s v="Male"/>
    <s v="West Mathewside"/>
    <x v="25"/>
    <s v="USA"/>
    <x v="1"/>
    <s v="Gardner, Humphrey and Contreras"/>
    <x v="3"/>
    <s v="Johnsonville"/>
    <s v="Flagship"/>
    <s v="Rugby Ball"/>
    <x v="0"/>
    <s v="Team Sports"/>
    <s v="Harris Inc"/>
    <n v="212.26"/>
    <n v="82"/>
  </r>
  <r>
    <s v="SALE1953"/>
    <x v="208"/>
    <s v="CUST1081"/>
    <s v="PROD56"/>
    <s v="STORE17"/>
    <n v="2"/>
    <n v="981.35"/>
    <n v="0.16"/>
    <x v="1"/>
    <x v="1953"/>
    <x v="149"/>
    <n v="34"/>
    <s v="Female"/>
    <s v="South David"/>
    <x v="28"/>
    <s v="USA"/>
    <x v="1"/>
    <s v="Holloway Ltd"/>
    <x v="0"/>
    <s v="Bensonhaven"/>
    <s v="Flagship"/>
    <s v="Premium Blanket Throw"/>
    <x v="3"/>
    <s v="Decor"/>
    <s v="Hernandez, Kennedy and Porter"/>
    <n v="461.47"/>
    <n v="190"/>
  </r>
  <r>
    <s v="SALE1954"/>
    <x v="641"/>
    <s v="CUST1223"/>
    <s v="PROD59"/>
    <s v="STORE3"/>
    <n v="1"/>
    <n v="913.99"/>
    <n v="0.14000000000000001"/>
    <x v="0"/>
    <x v="1954"/>
    <x v="305"/>
    <n v="50"/>
    <s v="Male"/>
    <s v="East jeremy"/>
    <x v="9"/>
    <s v="USA"/>
    <x v="1"/>
    <s v="Johnson-Wright"/>
    <x v="0"/>
    <s v="Hoodberg"/>
    <s v="Outlet"/>
    <s v="Men's Hair Styling Gel"/>
    <x v="2"/>
    <s v="Haircare"/>
    <s v="Cline-Mccarthy"/>
    <n v="17.309999999999999"/>
    <n v="399"/>
  </r>
  <r>
    <s v="SALE1955"/>
    <x v="198"/>
    <s v="CUST1011"/>
    <s v="PROD66"/>
    <s v="STORE8"/>
    <n v="4"/>
    <n v="270.69"/>
    <n v="0.18"/>
    <x v="1"/>
    <x v="1955"/>
    <x v="309"/>
    <n v="28"/>
    <s v="Female"/>
    <s v="East Krista"/>
    <x v="14"/>
    <s v="USA"/>
    <x v="0"/>
    <s v="Bean, Jones and Park"/>
    <x v="1"/>
    <s v="Thompsonborough"/>
    <s v="Online"/>
    <s v="Women's Hair Dryer Brush"/>
    <x v="2"/>
    <s v="Haircare"/>
    <s v="Torres, Spencer and Potter"/>
    <n v="340.39"/>
    <n v="177"/>
  </r>
  <r>
    <s v="SALE1956"/>
    <x v="456"/>
    <s v="CUST1161"/>
    <s v="PROD77"/>
    <s v="STORE6"/>
    <n v="3"/>
    <n v="998.58"/>
    <n v="0.02"/>
    <x v="0"/>
    <x v="1956"/>
    <x v="260"/>
    <n v="18"/>
    <s v="Female"/>
    <s v="Hessmouth"/>
    <x v="28"/>
    <s v="USA"/>
    <x v="2"/>
    <s v="Benson-Elliott"/>
    <x v="3"/>
    <s v="Port Josephberg"/>
    <s v="Online"/>
    <s v="WiFi Mesh Router"/>
    <x v="1"/>
    <s v="Appliances"/>
    <s v="White, Reeves and Woods"/>
    <n v="480.9"/>
    <n v="104"/>
  </r>
  <r>
    <s v="SALE1957"/>
    <x v="330"/>
    <s v="CUST1456"/>
    <s v="PROD37"/>
    <s v="STORE9"/>
    <n v="3"/>
    <n v="765.12"/>
    <n v="0.18"/>
    <x v="0"/>
    <x v="1957"/>
    <x v="374"/>
    <n v="59"/>
    <s v="Female"/>
    <s v="South Barbara"/>
    <x v="13"/>
    <s v="USA"/>
    <x v="0"/>
    <s v="Moore, Padilla and Butler"/>
    <x v="2"/>
    <s v="East Johnstad"/>
    <s v="Flagship"/>
    <s v="Men's Casual Sneakers"/>
    <x v="4"/>
    <s v="Footwear"/>
    <s v="Hogan-Lee"/>
    <n v="353.47"/>
    <n v="214"/>
  </r>
  <r>
    <s v="SALE1958"/>
    <x v="592"/>
    <s v="CUST1072"/>
    <s v="PROD64"/>
    <s v="STORE19"/>
    <n v="3"/>
    <n v="449.99"/>
    <n v="0.17"/>
    <x v="2"/>
    <x v="1958"/>
    <x v="39"/>
    <n v="39"/>
    <s v="Female"/>
    <s v="Olsonhaven"/>
    <x v="9"/>
    <s v="USA"/>
    <x v="0"/>
    <s v="Mann-Austin"/>
    <x v="3"/>
    <s v="Vasquezborough"/>
    <s v="Online"/>
    <s v="Matte Lipstick Set"/>
    <x v="2"/>
    <s v="Makeup"/>
    <s v="Zhang Inc"/>
    <n v="299.11"/>
    <n v="118"/>
  </r>
  <r>
    <s v="SALE1959"/>
    <x v="236"/>
    <s v="CUST1252"/>
    <s v="PROD43"/>
    <s v="STORE11"/>
    <n v="2"/>
    <n v="249.02"/>
    <n v="0.01"/>
    <x v="2"/>
    <x v="1959"/>
    <x v="485"/>
    <n v="26"/>
    <s v="Male"/>
    <s v="Robinborough"/>
    <x v="34"/>
    <s v="USA"/>
    <x v="2"/>
    <s v="Aguirre-Keller"/>
    <x v="2"/>
    <s v="Lake Michael"/>
    <s v="Online"/>
    <s v="USB External Hard Drive"/>
    <x v="1"/>
    <s v="Computer"/>
    <s v="Robinson Inc"/>
    <n v="253.33"/>
    <n v="266"/>
  </r>
  <r>
    <s v="SALE1960"/>
    <x v="146"/>
    <s v="CUST1137"/>
    <s v="PROD57"/>
    <s v="STORE19"/>
    <n v="3"/>
    <n v="223.64"/>
    <n v="0.05"/>
    <x v="0"/>
    <x v="1960"/>
    <x v="486"/>
    <n v="55"/>
    <s v="Female"/>
    <s v="North Johnbury"/>
    <x v="31"/>
    <s v="USA"/>
    <x v="1"/>
    <s v="Mann-Austin"/>
    <x v="3"/>
    <s v="Vasquezborough"/>
    <s v="Online"/>
    <s v="Foam Roller"/>
    <x v="0"/>
    <s v="Fitness"/>
    <s v="Atkinson, Camacho and Oliver"/>
    <n v="30.62"/>
    <n v="138"/>
  </r>
  <r>
    <s v="SALE1961"/>
    <x v="642"/>
    <s v="CUST1106"/>
    <s v="PROD24"/>
    <s v="STORE4"/>
    <n v="2"/>
    <n v="92.94"/>
    <n v="0.12"/>
    <x v="0"/>
    <x v="1961"/>
    <x v="474"/>
    <n v="53"/>
    <s v="Female"/>
    <s v="East Linda"/>
    <x v="5"/>
    <s v="USA"/>
    <x v="3"/>
    <s v="Alexander Group"/>
    <x v="2"/>
    <s v="Port Sharon"/>
    <s v="Online"/>
    <s v="Foldable Camping Chair"/>
    <x v="0"/>
    <s v="Outdoor"/>
    <s v="Cook Ltd"/>
    <n v="166.06"/>
    <n v="340"/>
  </r>
  <r>
    <s v="SALE1962"/>
    <x v="410"/>
    <s v="CUST1361"/>
    <s v="PROD16"/>
    <s v="STORE2"/>
    <n v="4"/>
    <n v="268.3"/>
    <n v="0.02"/>
    <x v="2"/>
    <x v="1962"/>
    <x v="445"/>
    <n v="64"/>
    <s v="Male"/>
    <s v="New Jessechester"/>
    <x v="30"/>
    <s v="USA"/>
    <x v="1"/>
    <s v="Black-Horn"/>
    <x v="2"/>
    <s v="North Nancyview"/>
    <s v="Outlet"/>
    <s v="Beard Grooming Kit"/>
    <x v="2"/>
    <s v="Grooming"/>
    <s v="Erickson-Green"/>
    <n v="337.42"/>
    <n v="256"/>
  </r>
  <r>
    <s v="SALE1963"/>
    <x v="505"/>
    <s v="CUST1442"/>
    <s v="PROD59"/>
    <s v="STORE19"/>
    <n v="4"/>
    <n v="835.61"/>
    <n v="0.03"/>
    <x v="0"/>
    <x v="1963"/>
    <x v="172"/>
    <n v="42"/>
    <s v="Female"/>
    <s v="North Maryfort"/>
    <x v="47"/>
    <s v="USA"/>
    <x v="3"/>
    <s v="Mann-Austin"/>
    <x v="3"/>
    <s v="Vasquezborough"/>
    <s v="Online"/>
    <s v="Men's Hair Styling Gel"/>
    <x v="2"/>
    <s v="Haircare"/>
    <s v="Cline-Mccarthy"/>
    <n v="17.309999999999999"/>
    <n v="399"/>
  </r>
  <r>
    <s v="SALE1964"/>
    <x v="111"/>
    <s v="CUST1382"/>
    <s v="PROD68"/>
    <s v="STORE5"/>
    <n v="3"/>
    <n v="120.97"/>
    <n v="0.11"/>
    <x v="0"/>
    <x v="1964"/>
    <x v="156"/>
    <n v="20"/>
    <s v="Female"/>
    <s v="Novakstad"/>
    <x v="24"/>
    <s v="USA"/>
    <x v="0"/>
    <s v="Gray Ltd"/>
    <x v="0"/>
    <s v="New Michaelchester"/>
    <s v="Outlet"/>
    <s v="Wooden Nightstand"/>
    <x v="3"/>
    <s v="Furniture"/>
    <s v="Wolfe, Ross and Hester"/>
    <n v="243.7"/>
    <n v="130"/>
  </r>
  <r>
    <s v="SALE1965"/>
    <x v="557"/>
    <s v="CUST1030"/>
    <s v="PROD40"/>
    <s v="STORE9"/>
    <n v="2"/>
    <n v="26.36"/>
    <n v="0.03"/>
    <x v="2"/>
    <x v="1965"/>
    <x v="452"/>
    <n v="64"/>
    <s v="Female"/>
    <s v="Amybury"/>
    <x v="2"/>
    <s v="USA"/>
    <x v="3"/>
    <s v="Moore, Padilla and Butler"/>
    <x v="2"/>
    <s v="East Johnstad"/>
    <s v="Flagship"/>
    <s v="Noise-Canceling Headphones"/>
    <x v="1"/>
    <s v="Audio"/>
    <s v="Taylor-Hart"/>
    <n v="38.520000000000003"/>
    <n v="378"/>
  </r>
  <r>
    <s v="SALE1966"/>
    <x v="377"/>
    <s v="CUST1033"/>
    <s v="PROD77"/>
    <s v="STORE6"/>
    <n v="1"/>
    <n v="918.87"/>
    <n v="0.11"/>
    <x v="1"/>
    <x v="1966"/>
    <x v="152"/>
    <n v="25"/>
    <s v="Male"/>
    <s v="Tristanton"/>
    <x v="15"/>
    <s v="USA"/>
    <x v="1"/>
    <s v="Benson-Elliott"/>
    <x v="3"/>
    <s v="Port Josephberg"/>
    <s v="Online"/>
    <s v="WiFi Mesh Router"/>
    <x v="1"/>
    <s v="Appliances"/>
    <s v="White, Reeves and Woods"/>
    <n v="480.9"/>
    <n v="104"/>
  </r>
  <r>
    <s v="SALE1967"/>
    <x v="473"/>
    <s v="CUST1031"/>
    <s v="PROD67"/>
    <s v="STORE11"/>
    <n v="2"/>
    <n v="924.73"/>
    <n v="0.28999999999999998"/>
    <x v="1"/>
    <x v="1967"/>
    <x v="188"/>
    <n v="41"/>
    <s v="Male"/>
    <s v="Johnsonville"/>
    <x v="47"/>
    <s v="USA"/>
    <x v="2"/>
    <s v="Aguirre-Keller"/>
    <x v="2"/>
    <s v="Lake Michael"/>
    <s v="Online"/>
    <s v="Smart LED Light Strip"/>
    <x v="1"/>
    <s v="Accessories"/>
    <s v="Flores-Davis"/>
    <n v="349.17"/>
    <n v="476"/>
  </r>
  <r>
    <s v="SALE1968"/>
    <x v="439"/>
    <s v="CUST1021"/>
    <s v="PROD12"/>
    <s v="STORE10"/>
    <n v="3"/>
    <n v="195.31"/>
    <n v="0.13"/>
    <x v="2"/>
    <x v="1968"/>
    <x v="458"/>
    <n v="36"/>
    <s v="Female"/>
    <s v="Smithburgh"/>
    <x v="15"/>
    <s v="USA"/>
    <x v="0"/>
    <s v="Hill, Wagner and Ballard"/>
    <x v="3"/>
    <s v="East Davidville"/>
    <s v="Online"/>
    <s v="Hair Strengthening Shampoo"/>
    <x v="2"/>
    <s v="Haircare"/>
    <s v="Rice LLC"/>
    <n v="115.82"/>
    <n v="460"/>
  </r>
  <r>
    <s v="SALE1969"/>
    <x v="376"/>
    <s v="CUST1142"/>
    <s v="PROD38"/>
    <s v="STORE8"/>
    <n v="1"/>
    <n v="91.38"/>
    <n v="0.14000000000000001"/>
    <x v="0"/>
    <x v="1969"/>
    <x v="48"/>
    <n v="37"/>
    <s v="Male"/>
    <s v="West Brandon"/>
    <x v="10"/>
    <s v="USA"/>
    <x v="3"/>
    <s v="Bean, Jones and Park"/>
    <x v="1"/>
    <s v="Thompsonborough"/>
    <s v="Online"/>
    <s v="Sports Water Hydration Pack"/>
    <x v="0"/>
    <s v="Outdoor"/>
    <s v="Sims-Smith"/>
    <n v="135.61000000000001"/>
    <n v="394"/>
  </r>
  <r>
    <s v="SALE1970"/>
    <x v="681"/>
    <s v="CUST1483"/>
    <s v="PROD86"/>
    <s v="STORE11"/>
    <n v="2"/>
    <n v="494.35"/>
    <n v="0.1"/>
    <x v="0"/>
    <x v="1970"/>
    <x v="0"/>
    <n v="48"/>
    <s v="Male"/>
    <s v="East Rodney"/>
    <x v="8"/>
    <s v="USA"/>
    <x v="0"/>
    <s v="Aguirre-Keller"/>
    <x v="2"/>
    <s v="Lake Michael"/>
    <s v="Online"/>
    <s v="Kitchen Cutting Board"/>
    <x v="3"/>
    <s v="Kitchen"/>
    <s v="Taylor, Dodson and Johnston"/>
    <n v="176.07"/>
    <n v="82"/>
  </r>
  <r>
    <s v="SALE1971"/>
    <x v="85"/>
    <s v="CUST1255"/>
    <s v="PROD24"/>
    <s v="STORE10"/>
    <n v="1"/>
    <n v="412.2"/>
    <n v="0.11"/>
    <x v="0"/>
    <x v="1971"/>
    <x v="57"/>
    <n v="21"/>
    <s v="Male"/>
    <s v="Jasonton"/>
    <x v="31"/>
    <s v="USA"/>
    <x v="0"/>
    <s v="Hill, Wagner and Ballard"/>
    <x v="3"/>
    <s v="East Davidville"/>
    <s v="Online"/>
    <s v="Foldable Camping Chair"/>
    <x v="0"/>
    <s v="Outdoor"/>
    <s v="Cook Ltd"/>
    <n v="166.06"/>
    <n v="340"/>
  </r>
  <r>
    <s v="SALE1972"/>
    <x v="23"/>
    <s v="CUST1394"/>
    <s v="PROD79"/>
    <s v="STORE16"/>
    <n v="1"/>
    <n v="650.47"/>
    <n v="0.13"/>
    <x v="1"/>
    <x v="1972"/>
    <x v="133"/>
    <n v="43"/>
    <s v="Female"/>
    <s v="Cannonberg"/>
    <x v="40"/>
    <s v="USA"/>
    <x v="3"/>
    <s v="Frederick-Wright"/>
    <x v="1"/>
    <s v="New Jimmymouth"/>
    <s v="Flagship"/>
    <s v="Decorative Lamp Shade"/>
    <x v="3"/>
    <s v="Lighting"/>
    <s v="Ramirez-Hanson"/>
    <n v="228.53"/>
    <n v="469"/>
  </r>
  <r>
    <s v="SALE1973"/>
    <x v="386"/>
    <s v="CUST1155"/>
    <s v="PROD14"/>
    <s v="STORE12"/>
    <n v="1"/>
    <n v="68.209999999999994"/>
    <n v="0.05"/>
    <x v="1"/>
    <x v="1973"/>
    <x v="438"/>
    <n v="60"/>
    <s v="Female"/>
    <s v="Estradaside"/>
    <x v="9"/>
    <s v="USA"/>
    <x v="0"/>
    <s v="Thomas, Bridges and Harris"/>
    <x v="0"/>
    <s v="Sabrinatown"/>
    <s v="Online"/>
    <s v="Decorative Wall Mirror"/>
    <x v="3"/>
    <s v="Decor"/>
    <s v="Luna, Anderson and Bowman"/>
    <n v="48.01"/>
    <n v="439"/>
  </r>
  <r>
    <s v="SALE1974"/>
    <x v="115"/>
    <s v="CUST1135"/>
    <s v="PROD53"/>
    <s v="STORE7"/>
    <n v="2"/>
    <n v="842.89"/>
    <n v="0.25"/>
    <x v="2"/>
    <x v="1974"/>
    <x v="162"/>
    <n v="33"/>
    <s v="Female"/>
    <s v="Gonzalezbury"/>
    <x v="20"/>
    <s v="USA"/>
    <x v="1"/>
    <s v="Martinez-Mullins"/>
    <x v="2"/>
    <s v="Williamsfurt"/>
    <s v="Online"/>
    <s v="Men's Track Pants"/>
    <x v="4"/>
    <s v="Bottoms"/>
    <s v="Hamilton, Woods and Walker"/>
    <n v="386.56"/>
    <n v="125"/>
  </r>
  <r>
    <s v="SALE1975"/>
    <x v="155"/>
    <s v="CUST1300"/>
    <s v="PROD5"/>
    <s v="STORE4"/>
    <n v="2"/>
    <n v="227.95"/>
    <n v="0.24"/>
    <x v="2"/>
    <x v="1975"/>
    <x v="299"/>
    <n v="29"/>
    <s v="Male"/>
    <s v="Lake Melissashire"/>
    <x v="47"/>
    <s v="USA"/>
    <x v="2"/>
    <s v="Alexander Group"/>
    <x v="2"/>
    <s v="Port Sharon"/>
    <s v="Online"/>
    <s v="Men's Leather Belt"/>
    <x v="4"/>
    <s v="Accessories"/>
    <s v="Baldwin, Garza and Gonzalez"/>
    <n v="261"/>
    <n v="59"/>
  </r>
  <r>
    <s v="SALE1976"/>
    <x v="432"/>
    <s v="CUST1192"/>
    <s v="PROD66"/>
    <s v="STORE12"/>
    <n v="3"/>
    <n v="685.97"/>
    <n v="0.24"/>
    <x v="1"/>
    <x v="1976"/>
    <x v="373"/>
    <n v="26"/>
    <s v="Male"/>
    <s v="Lake Samanthafort"/>
    <x v="12"/>
    <s v="USA"/>
    <x v="0"/>
    <s v="Thomas, Bridges and Harris"/>
    <x v="0"/>
    <s v="Sabrinatown"/>
    <s v="Online"/>
    <s v="Women's Hair Dryer Brush"/>
    <x v="2"/>
    <s v="Haircare"/>
    <s v="Torres, Spencer and Potter"/>
    <n v="340.39"/>
    <n v="177"/>
  </r>
  <r>
    <s v="SALE1977"/>
    <x v="376"/>
    <s v="CUST1365"/>
    <s v="PROD29"/>
    <s v="STORE2"/>
    <n v="1"/>
    <n v="722.57"/>
    <n v="0.18"/>
    <x v="0"/>
    <x v="1977"/>
    <x v="315"/>
    <n v="63"/>
    <s v="Female"/>
    <s v="Kellyside"/>
    <x v="41"/>
    <s v="USA"/>
    <x v="1"/>
    <s v="Black-Horn"/>
    <x v="2"/>
    <s v="North Nancyview"/>
    <s v="Outlet"/>
    <s v="Fabric Sofa Throw Blanket"/>
    <x v="3"/>
    <s v="Decor"/>
    <s v="Hoffman Group"/>
    <n v="218.48"/>
    <n v="276"/>
  </r>
  <r>
    <s v="SALE1978"/>
    <x v="250"/>
    <s v="CUST1140"/>
    <s v="PROD35"/>
    <s v="STORE5"/>
    <n v="3"/>
    <n v="585.54999999999995"/>
    <n v="0.14000000000000001"/>
    <x v="2"/>
    <x v="1978"/>
    <x v="427"/>
    <n v="63"/>
    <s v="Female"/>
    <s v="South Brooke"/>
    <x v="2"/>
    <s v="USA"/>
    <x v="0"/>
    <s v="Gray Ltd"/>
    <x v="0"/>
    <s v="New Michaelchester"/>
    <s v="Outlet"/>
    <s v="Bedroom Table Lamp"/>
    <x v="3"/>
    <s v="Lighting"/>
    <s v="Jones LLC"/>
    <n v="382.22"/>
    <n v="329"/>
  </r>
  <r>
    <s v="SALE1979"/>
    <x v="193"/>
    <s v="CUST1309"/>
    <s v="PROD46"/>
    <s v="STORE13"/>
    <n v="2"/>
    <n v="635.80999999999995"/>
    <n v="0.13"/>
    <x v="1"/>
    <x v="1979"/>
    <x v="428"/>
    <n v="41"/>
    <s v="Female"/>
    <s v="Randychester"/>
    <x v="24"/>
    <s v="USA"/>
    <x v="3"/>
    <s v="Gardner, Humphrey and Contreras"/>
    <x v="3"/>
    <s v="Johnsonville"/>
    <s v="Flagship"/>
    <s v="Men's Winter Jacket"/>
    <x v="4"/>
    <s v="Outerwear"/>
    <s v="Kelly, Smith and Perez"/>
    <n v="167.34"/>
    <n v="296"/>
  </r>
  <r>
    <s v="SALE1980"/>
    <x v="350"/>
    <s v="CUST1277"/>
    <s v="PROD14"/>
    <s v="STORE4"/>
    <n v="2"/>
    <n v="353.74"/>
    <n v="0.01"/>
    <x v="0"/>
    <x v="1980"/>
    <x v="106"/>
    <n v="22"/>
    <s v="Female"/>
    <s v="Lake Nicole"/>
    <x v="44"/>
    <s v="USA"/>
    <x v="1"/>
    <s v="Alexander Group"/>
    <x v="2"/>
    <s v="Port Sharon"/>
    <s v="Online"/>
    <s v="Decorative Wall Mirror"/>
    <x v="3"/>
    <s v="Decor"/>
    <s v="Luna, Anderson and Bowman"/>
    <n v="48.01"/>
    <n v="439"/>
  </r>
  <r>
    <s v="SALE1981"/>
    <x v="221"/>
    <s v="CUST1264"/>
    <s v="PROD36"/>
    <s v="STORE7"/>
    <n v="1"/>
    <n v="377.52"/>
    <n v="0.15"/>
    <x v="0"/>
    <x v="1981"/>
    <x v="104"/>
    <n v="25"/>
    <s v="Male"/>
    <s v="Grahamfurt"/>
    <x v="0"/>
    <s v="USA"/>
    <x v="0"/>
    <s v="Martinez-Mullins"/>
    <x v="2"/>
    <s v="Williamsfurt"/>
    <s v="Online"/>
    <s v="Women's Summer Dress"/>
    <x v="4"/>
    <s v="Tops"/>
    <s v="Smith-Mills"/>
    <n v="223.43"/>
    <n v="154"/>
  </r>
  <r>
    <s v="SALE1982"/>
    <x v="73"/>
    <s v="CUST1205"/>
    <s v="PROD68"/>
    <s v="STORE2"/>
    <n v="3"/>
    <n v="901.49"/>
    <n v="0"/>
    <x v="0"/>
    <x v="1982"/>
    <x v="295"/>
    <n v="44"/>
    <s v="Female"/>
    <s v="Lake Danielleton"/>
    <x v="19"/>
    <s v="USA"/>
    <x v="0"/>
    <s v="Black-Horn"/>
    <x v="2"/>
    <s v="North Nancyview"/>
    <s v="Outlet"/>
    <s v="Wooden Nightstand"/>
    <x v="3"/>
    <s v="Furniture"/>
    <s v="Wolfe, Ross and Hester"/>
    <n v="243.7"/>
    <n v="130"/>
  </r>
  <r>
    <s v="SALE1983"/>
    <x v="330"/>
    <s v="CUST1200"/>
    <s v="PROD30"/>
    <s v="STORE5"/>
    <n v="1"/>
    <n v="563.01"/>
    <n v="0.1"/>
    <x v="0"/>
    <x v="1983"/>
    <x v="27"/>
    <n v="30"/>
    <s v="Male"/>
    <s v="South Jerry"/>
    <x v="17"/>
    <s v="USA"/>
    <x v="1"/>
    <s v="Gray Ltd"/>
    <x v="0"/>
    <s v="New Michaelchester"/>
    <s v="Outlet"/>
    <s v="Stainless Steel Cutlery Set"/>
    <x v="3"/>
    <s v="Kitchen"/>
    <s v="Stevens, Fernandez and Martin"/>
    <n v="19.52"/>
    <n v="57"/>
  </r>
  <r>
    <s v="SALE1984"/>
    <x v="425"/>
    <s v="CUST1052"/>
    <s v="PROD70"/>
    <s v="STORE6"/>
    <n v="4"/>
    <n v="167.25"/>
    <n v="0.11"/>
    <x v="0"/>
    <x v="1984"/>
    <x v="404"/>
    <n v="55"/>
    <s v="Male"/>
    <s v="South Timtown"/>
    <x v="46"/>
    <s v="USA"/>
    <x v="3"/>
    <s v="Benson-Elliott"/>
    <x v="3"/>
    <s v="Port Josephberg"/>
    <s v="Online"/>
    <s v="Kitchen Storage Rack"/>
    <x v="3"/>
    <s v="Storage"/>
    <s v="Duran Group"/>
    <n v="138.05000000000001"/>
    <n v="89"/>
  </r>
  <r>
    <s v="SALE1985"/>
    <x v="365"/>
    <s v="CUST1454"/>
    <s v="PROD60"/>
    <s v="STORE18"/>
    <n v="3"/>
    <n v="345.43"/>
    <n v="0.08"/>
    <x v="2"/>
    <x v="1985"/>
    <x v="489"/>
    <n v="60"/>
    <s v="Male"/>
    <s v="Johnsonville"/>
    <x v="15"/>
    <s v="USA"/>
    <x v="0"/>
    <s v="Guerrero-Schmitt"/>
    <x v="3"/>
    <s v="East Stevechester"/>
    <s v="Flagship"/>
    <s v="Luxury Perfume Spray"/>
    <x v="2"/>
    <s v="Fragrance"/>
    <s v="Gibson, Green and Lopez"/>
    <n v="482.75"/>
    <n v="444"/>
  </r>
  <r>
    <s v="SALE1986"/>
    <x v="209"/>
    <s v="CUST1308"/>
    <s v="PROD82"/>
    <s v="STORE9"/>
    <n v="4"/>
    <n v="752.48"/>
    <n v="0.23"/>
    <x v="0"/>
    <x v="1986"/>
    <x v="480"/>
    <n v="60"/>
    <s v="Female"/>
    <s v="Sarahland"/>
    <x v="9"/>
    <s v="USA"/>
    <x v="0"/>
    <s v="Moore, Padilla and Butler"/>
    <x v="2"/>
    <s v="East Johnstad"/>
    <s v="Flagship"/>
    <s v="Fitness Resistance Bands"/>
    <x v="0"/>
    <s v="Fitness"/>
    <s v="Reese-Watson"/>
    <n v="152.91999999999999"/>
    <n v="281"/>
  </r>
  <r>
    <s v="SALE1987"/>
    <x v="115"/>
    <s v="CUST1449"/>
    <s v="PROD57"/>
    <s v="STORE19"/>
    <n v="1"/>
    <n v="120.02"/>
    <n v="0.26"/>
    <x v="0"/>
    <x v="1987"/>
    <x v="193"/>
    <n v="29"/>
    <s v="Male"/>
    <s v="Port Hannahport"/>
    <x v="31"/>
    <s v="USA"/>
    <x v="3"/>
    <s v="Mann-Austin"/>
    <x v="3"/>
    <s v="Vasquezborough"/>
    <s v="Online"/>
    <s v="Foam Roller"/>
    <x v="0"/>
    <s v="Fitness"/>
    <s v="Atkinson, Camacho and Oliver"/>
    <n v="30.62"/>
    <n v="138"/>
  </r>
  <r>
    <s v="SALE1988"/>
    <x v="669"/>
    <s v="CUST1323"/>
    <s v="PROD41"/>
    <s v="STORE8"/>
    <n v="3"/>
    <n v="146.71"/>
    <n v="0.28000000000000003"/>
    <x v="0"/>
    <x v="1988"/>
    <x v="161"/>
    <n v="64"/>
    <s v="Female"/>
    <s v="Whiteport"/>
    <x v="29"/>
    <s v="USA"/>
    <x v="1"/>
    <s v="Bean, Jones and Park"/>
    <x v="1"/>
    <s v="Thompsonborough"/>
    <s v="Online"/>
    <s v="Yoga Exercise Mat"/>
    <x v="0"/>
    <s v="Fitness"/>
    <s v="Carroll, Long and Mendoza"/>
    <n v="313.26"/>
    <n v="369"/>
  </r>
  <r>
    <s v="SALE1989"/>
    <x v="536"/>
    <s v="CUST1082"/>
    <s v="PROD64"/>
    <s v="STORE0"/>
    <n v="2"/>
    <n v="358.87"/>
    <n v="0.24"/>
    <x v="0"/>
    <x v="1989"/>
    <x v="195"/>
    <n v="53"/>
    <s v="Male"/>
    <s v="Leburgh"/>
    <x v="26"/>
    <s v="USA"/>
    <x v="3"/>
    <s v="Rivera-Warner"/>
    <x v="3"/>
    <s v="Washingtonfurt"/>
    <s v="Flagship"/>
    <s v="Matte Lipstick Set"/>
    <x v="2"/>
    <s v="Makeup"/>
    <s v="Zhang Inc"/>
    <n v="299.11"/>
    <n v="118"/>
  </r>
  <r>
    <s v="SALE1990"/>
    <x v="441"/>
    <s v="CUST1241"/>
    <s v="PROD52"/>
    <s v="STORE3"/>
    <n v="4"/>
    <n v="212.75"/>
    <n v="0.11"/>
    <x v="2"/>
    <x v="1990"/>
    <x v="253"/>
    <n v="31"/>
    <s v="Male"/>
    <s v="Dawsonchester"/>
    <x v="45"/>
    <s v="USA"/>
    <x v="1"/>
    <s v="Johnson-Wright"/>
    <x v="0"/>
    <s v="Hoodberg"/>
    <s v="Outlet"/>
    <s v="Rugby Ball"/>
    <x v="0"/>
    <s v="Team Sports"/>
    <s v="Harris Inc"/>
    <n v="212.26"/>
    <n v="82"/>
  </r>
  <r>
    <s v="SALE1991"/>
    <x v="682"/>
    <s v="CUST1327"/>
    <s v="PROD45"/>
    <s v="STORE11"/>
    <n v="1"/>
    <n v="183.47"/>
    <n v="0.17"/>
    <x v="1"/>
    <x v="1991"/>
    <x v="77"/>
    <n v="62"/>
    <s v="Female"/>
    <s v="Kellybury"/>
    <x v="14"/>
    <s v="USA"/>
    <x v="3"/>
    <s v="Aguirre-Keller"/>
    <x v="2"/>
    <s v="Lake Michael"/>
    <s v="Online"/>
    <s v="High-Grip Football"/>
    <x v="0"/>
    <s v="Team Sports"/>
    <s v="Bridges, Banks and Cummings"/>
    <n v="318.91000000000003"/>
    <n v="114"/>
  </r>
  <r>
    <s v="SALE1992"/>
    <x v="508"/>
    <s v="CUST1068"/>
    <s v="PROD89"/>
    <s v="STORE15"/>
    <n v="4"/>
    <n v="569.98"/>
    <n v="0.23"/>
    <x v="0"/>
    <x v="1992"/>
    <x v="126"/>
    <n v="24"/>
    <s v="Female"/>
    <s v="West Johnchester"/>
    <x v="30"/>
    <s v="USA"/>
    <x v="2"/>
    <s v="Shelton PLC"/>
    <x v="0"/>
    <s v="East Jenniferstad"/>
    <s v="Flagship"/>
    <s v="Face Foundation Kit"/>
    <x v="2"/>
    <s v="Makeup"/>
    <s v="Taylor-Elliott"/>
    <n v="183.04"/>
    <n v="457"/>
  </r>
  <r>
    <s v="SALE1993"/>
    <x v="113"/>
    <s v="CUST1472"/>
    <s v="PROD21"/>
    <s v="STORE12"/>
    <n v="3"/>
    <n v="984.12"/>
    <n v="0.27"/>
    <x v="0"/>
    <x v="1993"/>
    <x v="166"/>
    <n v="42"/>
    <s v="Male"/>
    <s v="Tylermouth"/>
    <x v="43"/>
    <s v="USA"/>
    <x v="2"/>
    <s v="Thomas, Bridges and Harris"/>
    <x v="0"/>
    <s v="Sabrinatown"/>
    <s v="Online"/>
    <s v="Multi-Purpose Storage Box"/>
    <x v="3"/>
    <s v="Storage"/>
    <s v="Gardner-Montes"/>
    <n v="123.46"/>
    <n v="76"/>
  </r>
  <r>
    <s v="SALE1994"/>
    <x v="309"/>
    <s v="CUST1473"/>
    <s v="PROD84"/>
    <s v="STORE8"/>
    <n v="1"/>
    <n v="905.23"/>
    <n v="0"/>
    <x v="0"/>
    <x v="1994"/>
    <x v="116"/>
    <n v="53"/>
    <s v="Male"/>
    <s v="Chambersfurt"/>
    <x v="18"/>
    <s v="USA"/>
    <x v="3"/>
    <s v="Bean, Jones and Park"/>
    <x v="1"/>
    <s v="Thompsonborough"/>
    <s v="Online"/>
    <s v="Wooden Bookshelf"/>
    <x v="3"/>
    <s v="Furniture"/>
    <s v="Collins-Stephenson"/>
    <n v="388.46"/>
    <n v="208"/>
  </r>
  <r>
    <s v="SALE1995"/>
    <x v="39"/>
    <s v="CUST1186"/>
    <s v="PROD99"/>
    <s v="STORE19"/>
    <n v="3"/>
    <n v="112.77"/>
    <n v="0.19"/>
    <x v="0"/>
    <x v="1995"/>
    <x v="24"/>
    <n v="53"/>
    <s v="Male"/>
    <s v="East Justin"/>
    <x v="6"/>
    <s v="USA"/>
    <x v="2"/>
    <s v="Mann-Austin"/>
    <x v="3"/>
    <s v="Vasquezborough"/>
    <s v="Online"/>
    <s v="Stainless Steel Cookware Set"/>
    <x v="3"/>
    <s v="Kitchen"/>
    <s v="Campbell Ltd"/>
    <n v="201.41"/>
    <n v="146"/>
  </r>
  <r>
    <s v="SALE1996"/>
    <x v="218"/>
    <s v="CUST1161"/>
    <s v="PROD35"/>
    <s v="STORE8"/>
    <n v="3"/>
    <n v="875.99"/>
    <n v="0.09"/>
    <x v="1"/>
    <x v="1996"/>
    <x v="260"/>
    <n v="18"/>
    <s v="Female"/>
    <s v="Hessmouth"/>
    <x v="28"/>
    <s v="USA"/>
    <x v="2"/>
    <s v="Bean, Jones and Park"/>
    <x v="1"/>
    <s v="Thompsonborough"/>
    <s v="Online"/>
    <s v="Bedroom Table Lamp"/>
    <x v="3"/>
    <s v="Lighting"/>
    <s v="Jones LLC"/>
    <n v="382.22"/>
    <n v="329"/>
  </r>
  <r>
    <s v="SALE1997"/>
    <x v="325"/>
    <s v="CUST1128"/>
    <s v="PROD89"/>
    <s v="STORE10"/>
    <n v="2"/>
    <n v="685.31"/>
    <n v="0.26"/>
    <x v="1"/>
    <x v="1997"/>
    <x v="146"/>
    <n v="45"/>
    <s v="Male"/>
    <s v="East Ellen"/>
    <x v="13"/>
    <s v="USA"/>
    <x v="2"/>
    <s v="Hill, Wagner and Ballard"/>
    <x v="3"/>
    <s v="East Davidville"/>
    <s v="Online"/>
    <s v="Face Foundation Kit"/>
    <x v="2"/>
    <s v="Makeup"/>
    <s v="Taylor-Elliott"/>
    <n v="183.04"/>
    <n v="457"/>
  </r>
  <r>
    <s v="SALE1998"/>
    <x v="48"/>
    <s v="CUST1052"/>
    <s v="PROD61"/>
    <s v="STORE11"/>
    <n v="3"/>
    <n v="945.37"/>
    <n v="0.05"/>
    <x v="0"/>
    <x v="1998"/>
    <x v="404"/>
    <n v="55"/>
    <s v="Male"/>
    <s v="South Timtown"/>
    <x v="46"/>
    <s v="USA"/>
    <x v="3"/>
    <s v="Aguirre-Keller"/>
    <x v="2"/>
    <s v="Lake Michael"/>
    <s v="Online"/>
    <s v="Tennis Ball 3-Pack"/>
    <x v="0"/>
    <s v="Equipment"/>
    <s v="Lopez LLC"/>
    <n v="103.45"/>
    <n v="465"/>
  </r>
  <r>
    <s v="SALE1999"/>
    <x v="157"/>
    <s v="CUST1023"/>
    <s v="PROD76"/>
    <s v="STORE19"/>
    <n v="3"/>
    <n v="68.45"/>
    <n v="0.17"/>
    <x v="1"/>
    <x v="1999"/>
    <x v="192"/>
    <n v="52"/>
    <s v="Female"/>
    <s v="Molinabury"/>
    <x v="47"/>
    <s v="USA"/>
    <x v="2"/>
    <s v="Mann-Austin"/>
    <x v="3"/>
    <s v="Vasquezborough"/>
    <s v="Online"/>
    <s v="Wireless Mouse"/>
    <x v="1"/>
    <s v="Computer"/>
    <s v="Larson Ltd"/>
    <n v="392.89"/>
    <n v="3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004E61-CB4C-4505-9A89-64016A7FF100}" name="PivotTable7"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56:B61" firstHeaderRow="1" firstDataRow="1" firstDataCol="1"/>
  <pivotFields count="27">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dataFields count="1">
    <dataField name="Count of Loyalty_Level" fld="16"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2"/>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0C3D2A-6970-4B13-BD20-4CA60BF30723}" name="PivotTable4"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1:B45" firstHeaderRow="1" firstDataRow="1" firstDataCol="1"/>
  <pivotFields count="27">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axis="axisRow" dataField="1" showAll="0">
      <items count="4">
        <item x="2"/>
        <item x="0"/>
        <item x="1"/>
        <item t="default"/>
      </items>
    </pivotField>
    <pivotField numFmtId="166"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ayment_Type" fld="8"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4" format="7">
      <pivotArea type="data" outline="0" fieldPosition="0">
        <references count="2">
          <reference field="4294967294" count="1" selected="0">
            <x v="0"/>
          </reference>
          <reference field="8"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8" count="1" selected="0">
            <x v="0"/>
          </reference>
        </references>
      </pivotArea>
    </chartFormat>
    <chartFormat chart="5" format="10">
      <pivotArea type="data" outline="0" fieldPosition="0">
        <references count="2">
          <reference field="4294967294" count="1" selected="0">
            <x v="0"/>
          </reference>
          <reference field="8" count="1" selected="0">
            <x v="1"/>
          </reference>
        </references>
      </pivotArea>
    </chartFormat>
    <chartFormat chart="5"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CF06F1-116F-4847-B396-AE43654441E6}" name="PivotTable3"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7:B33" firstHeaderRow="1" firstDataRow="1" firstDataCol="1"/>
  <pivotFields count="27">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dataField="1" numFmtId="166" showAll="0"/>
    <pivotField showAll="0"/>
    <pivotField showAll="0"/>
    <pivotField showAll="0"/>
    <pivotField showAll="0"/>
    <pivotField axis="axisRow" showAll="0" measureFilter="1" sortType="descending">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s>
  <rowFields count="1">
    <field x="14"/>
  </rowFields>
  <rowItems count="6">
    <i>
      <x v="23"/>
    </i>
    <i>
      <x v="13"/>
    </i>
    <i>
      <x v="38"/>
    </i>
    <i>
      <x v="43"/>
    </i>
    <i>
      <x v="15"/>
    </i>
    <i t="grand">
      <x/>
    </i>
  </rowItems>
  <colItems count="1">
    <i/>
  </colItems>
  <dataFields count="1">
    <dataField name="Average of Total_Amount" fld="9" subtotal="average" baseField="14"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8B5C62-7EB3-4D39-9053-A80B0678F8DF}" name="PivotTable5"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3:M9" firstHeaderRow="1" firstDataRow="2" firstDataCol="1"/>
  <pivotFields count="27">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axis="axisCol" showAll="0">
      <items count="6">
        <item x="2"/>
        <item x="4"/>
        <item x="1"/>
        <item x="3"/>
        <item x="0"/>
        <item t="default"/>
      </items>
    </pivotField>
    <pivotField showAll="0"/>
    <pivotField showAll="0"/>
    <pivotField showAll="0"/>
    <pivotField showAll="0"/>
  </pivotFields>
  <rowFields count="1">
    <field x="18"/>
  </rowFields>
  <rowItems count="5">
    <i>
      <x/>
    </i>
    <i>
      <x v="1"/>
    </i>
    <i>
      <x v="2"/>
    </i>
    <i>
      <x v="3"/>
    </i>
    <i t="grand">
      <x/>
    </i>
  </rowItems>
  <colFields count="1">
    <field x="22"/>
  </colFields>
  <colItems count="6">
    <i>
      <x/>
    </i>
    <i>
      <x v="1"/>
    </i>
    <i>
      <x v="2"/>
    </i>
    <i>
      <x v="3"/>
    </i>
    <i>
      <x v="4"/>
    </i>
    <i t="grand">
      <x/>
    </i>
  </colItems>
  <dataFields count="1">
    <dataField name="Sum of Total_Amount" fld="9" baseField="0" baseItem="0" numFmtId="166"/>
  </dataFields>
  <formats count="1">
    <format dxfId="8">
      <pivotArea outline="0" collapsedLevelsAreSubtotals="1" fieldPosition="0"/>
    </format>
  </formats>
  <chartFormats count="10">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0" format="3" series="1">
      <pivotArea type="data" outline="0" fieldPosition="0">
        <references count="2">
          <reference field="4294967294" count="1" selected="0">
            <x v="0"/>
          </reference>
          <reference field="22" count="1" selected="0">
            <x v="3"/>
          </reference>
        </references>
      </pivotArea>
    </chartFormat>
    <chartFormat chart="0" format="4" series="1">
      <pivotArea type="data" outline="0" fieldPosition="0">
        <references count="2">
          <reference field="4294967294" count="1" selected="0">
            <x v="0"/>
          </reference>
          <reference field="22" count="1" selected="0">
            <x v="4"/>
          </reference>
        </references>
      </pivotArea>
    </chartFormat>
    <chartFormat chart="2" format="10" series="1">
      <pivotArea type="data" outline="0" fieldPosition="0">
        <references count="2">
          <reference field="4294967294" count="1" selected="0">
            <x v="0"/>
          </reference>
          <reference field="22" count="1" selected="0">
            <x v="0"/>
          </reference>
        </references>
      </pivotArea>
    </chartFormat>
    <chartFormat chart="2" format="11" series="1">
      <pivotArea type="data" outline="0" fieldPosition="0">
        <references count="2">
          <reference field="4294967294" count="1" selected="0">
            <x v="0"/>
          </reference>
          <reference field="22" count="1" selected="0">
            <x v="1"/>
          </reference>
        </references>
      </pivotArea>
    </chartFormat>
    <chartFormat chart="2" format="12" series="1">
      <pivotArea type="data" outline="0" fieldPosition="0">
        <references count="2">
          <reference field="4294967294" count="1" selected="0">
            <x v="0"/>
          </reference>
          <reference field="22" count="1" selected="0">
            <x v="2"/>
          </reference>
        </references>
      </pivotArea>
    </chartFormat>
    <chartFormat chart="2" format="13" series="1">
      <pivotArea type="data" outline="0" fieldPosition="0">
        <references count="2">
          <reference field="4294967294" count="1" selected="0">
            <x v="0"/>
          </reference>
          <reference field="22" count="1" selected="0">
            <x v="3"/>
          </reference>
        </references>
      </pivotArea>
    </chartFormat>
    <chartFormat chart="2" format="14"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894271-C433-4A99-9C28-749A1F713EC3}" name="PivotTable1"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9" firstHeaderRow="1" firstDataRow="1" firstDataCol="1" rowPageCount="1" colPageCount="1"/>
  <pivotFields count="27">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dataField="1" showAll="0">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268"/>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52"/>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259"/>
        <item x="1302"/>
        <item x="1947"/>
        <item x="1097"/>
        <item x="1940"/>
        <item x="592"/>
        <item x="1977"/>
        <item x="424"/>
        <item x="1203"/>
        <item x="371"/>
        <item x="873"/>
        <item x="1984"/>
        <item x="209"/>
        <item x="388"/>
        <item x="1938"/>
        <item x="1416"/>
        <item x="2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8"/>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9"/>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4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34"/>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15"/>
        <item x="615"/>
        <item x="1907"/>
        <item x="860"/>
        <item x="225"/>
        <item x="1129"/>
        <item x="435"/>
        <item x="1319"/>
        <item x="58"/>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default"/>
      </items>
    </pivotField>
    <pivotField axis="axisPage" showAll="0">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axis="axisRow" showAll="0">
      <items count="6">
        <item x="2"/>
        <item x="4"/>
        <item x="1"/>
        <item x="3"/>
        <item x="0"/>
        <item t="default"/>
      </items>
    </pivotField>
    <pivotField showAll="0"/>
    <pivotField showAll="0"/>
    <pivotField showAll="0"/>
    <pivotField showAll="0"/>
  </pivotFields>
  <rowFields count="1">
    <field x="22"/>
  </rowFields>
  <rowItems count="6">
    <i>
      <x/>
    </i>
    <i>
      <x v="1"/>
    </i>
    <i>
      <x v="2"/>
    </i>
    <i>
      <x v="3"/>
    </i>
    <i>
      <x v="4"/>
    </i>
    <i t="grand">
      <x/>
    </i>
  </rowItems>
  <colItems count="1">
    <i/>
  </colItems>
  <pageFields count="1">
    <pageField fld="10" hier="-1"/>
  </pageFields>
  <dataFields count="1">
    <dataField name="Sum of Total_Amount" fld="9" baseField="0" baseItem="0" numFmtId="166"/>
  </dataFields>
  <formats count="1">
    <format dxfId="9">
      <pivotArea outline="0" collapsedLevelsAreSubtotals="1" fieldPosition="0"/>
    </format>
  </format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2" count="1" selected="0">
            <x v="4"/>
          </reference>
        </references>
      </pivotArea>
    </chartFormat>
    <chartFormat chart="4" format="8">
      <pivotArea type="data" outline="0" fieldPosition="0">
        <references count="2">
          <reference field="4294967294" count="1" selected="0">
            <x v="0"/>
          </reference>
          <reference field="22" count="1" selected="0">
            <x v="3"/>
          </reference>
        </references>
      </pivotArea>
    </chartFormat>
    <chartFormat chart="4" format="9">
      <pivotArea type="data" outline="0" fieldPosition="0">
        <references count="2">
          <reference field="4294967294" count="1" selected="0">
            <x v="0"/>
          </reference>
          <reference field="22"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2" count="1" selected="0">
            <x v="0"/>
          </reference>
        </references>
      </pivotArea>
    </chartFormat>
    <chartFormat chart="7" format="18">
      <pivotArea type="data" outline="0" fieldPosition="0">
        <references count="2">
          <reference field="4294967294" count="1" selected="0">
            <x v="0"/>
          </reference>
          <reference field="22" count="1" selected="0">
            <x v="1"/>
          </reference>
        </references>
      </pivotArea>
    </chartFormat>
    <chartFormat chart="7" format="19">
      <pivotArea type="data" outline="0" fieldPosition="0">
        <references count="2">
          <reference field="4294967294" count="1" selected="0">
            <x v="0"/>
          </reference>
          <reference field="22" count="1" selected="0">
            <x v="2"/>
          </reference>
        </references>
      </pivotArea>
    </chartFormat>
    <chartFormat chart="7" format="20">
      <pivotArea type="data" outline="0" fieldPosition="0">
        <references count="2">
          <reference field="4294967294" count="1" selected="0">
            <x v="0"/>
          </reference>
          <reference field="22" count="1" selected="0">
            <x v="3"/>
          </reference>
        </references>
      </pivotArea>
    </chartFormat>
    <chartFormat chart="7" format="2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605B2A-D9AF-44B4-B39F-138AADD55477}" sourceName="Region">
  <pivotTables>
    <pivotTable tabId="7" name="PivotTable1"/>
    <pivotTable tabId="7" name="PivotTable3"/>
    <pivotTable tabId="7" name="PivotTable5"/>
    <pivotTable tabId="7" name="PivotTable4"/>
    <pivotTable tabId="7" name="PivotTable7"/>
  </pivotTables>
  <data>
    <tabular pivotCacheId="6382533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B918C39-B99F-4C27-BE6E-2EF32F086A8C}"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308EDE-1B03-421A-8808-F48DF7982DE6}"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093B5B-BCC2-4D33-90FA-F41F22A023BF}" name="Table26" displayName="Table26" ref="A1:J501" totalsRowShown="0" headerRowDxfId="33" headerRowBorderDxfId="32" tableBorderDxfId="31">
  <autoFilter ref="A1:J501" xr:uid="{CBF040A0-B156-4F0D-AB6D-E88FF7716B6A}"/>
  <tableColumns count="10">
    <tableColumn id="1" xr3:uid="{BC601192-420A-4CDB-9684-ED6BCA71C903}" name="Customer_ID"/>
    <tableColumn id="2" xr3:uid="{1FFA7AEB-6990-4F8C-88F8-39DEA4DDB414}" name="Name"/>
    <tableColumn id="9" xr3:uid="{872DD2FF-B8AF-4B52-813B-F72578F83B48}" name="Proper name" dataDxfId="30">
      <calculatedColumnFormula>PROPER(Table26[[#This Row],[Name]])</calculatedColumnFormula>
    </tableColumn>
    <tableColumn id="10" xr3:uid="{859D39B4-9C2B-4F0F-AF1D-E1EAEA01A8E2}" name="Trim" dataDxfId="29">
      <calculatedColumnFormula>TRIM(Table26[[#This Row],[Proper name]])</calculatedColumnFormula>
    </tableColumn>
    <tableColumn id="3" xr3:uid="{56F361C2-C1FD-4AC7-8462-BAA1C9F0A6DB}" name="Age"/>
    <tableColumn id="4" xr3:uid="{E69C325C-C112-4051-86AA-CE32964B09F1}" name="Gender"/>
    <tableColumn id="5" xr3:uid="{1492CA5B-292F-464E-8A4F-2D162ADB1B00}" name="City"/>
    <tableColumn id="6" xr3:uid="{4D6E6CC3-3675-483C-8359-D2D0D475A52D}" name="State"/>
    <tableColumn id="7" xr3:uid="{FA9CC561-45D5-4828-A48B-9BD31E58750E}" name="Country"/>
    <tableColumn id="8" xr3:uid="{3765FF88-951F-430C-B3FE-784C211385BF}"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F040A0-B156-4F0D-AB6D-E88FF7716B6A}" name="Table2" displayName="Table2" ref="A1:H501" totalsRowShown="0" headerRowDxfId="28" headerRowBorderDxfId="27" tableBorderDxfId="26">
  <autoFilter ref="A1:H501" xr:uid="{CBF040A0-B156-4F0D-AB6D-E88FF7716B6A}"/>
  <tableColumns count="8">
    <tableColumn id="1" xr3:uid="{808C37C9-55FD-404C-B85A-DF5B760AA486}" name="Customer_ID"/>
    <tableColumn id="10" xr3:uid="{40048877-3DF4-485D-A606-9413E6EE67DD}" name="Name" dataDxfId="25"/>
    <tableColumn id="3" xr3:uid="{5C85CE34-5A0C-4313-A201-534C09D03407}" name="Age"/>
    <tableColumn id="4" xr3:uid="{FDFEDB1E-A7A8-45A1-9F41-3F57B43A291D}" name="Gender"/>
    <tableColumn id="5" xr3:uid="{4F2D3792-9332-4EF4-818B-8BFC65ED3AAF}" name="City"/>
    <tableColumn id="6" xr3:uid="{3D172875-599B-4C8B-87FD-A807FC9760A7}" name="State"/>
    <tableColumn id="7" xr3:uid="{A56845F8-A711-464E-B838-7972697B1F63}" name="Country"/>
    <tableColumn id="8" xr3:uid="{BCF77B5B-0382-40AF-A70F-8B5D289121E9}" name="Loyalty_Level"/>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5BA5C7-9C46-4E5D-A6E5-D27967DEB0E1}" name="Table3" displayName="Table3" ref="A1:G101" totalsRowShown="0" headerRowDxfId="24" headerRowBorderDxfId="23" tableBorderDxfId="22">
  <autoFilter ref="A1:G101" xr:uid="{785BA5C7-9C46-4E5D-A6E5-D27967DEB0E1}"/>
  <tableColumns count="7">
    <tableColumn id="1" xr3:uid="{B501A3B0-C536-4263-95C7-79047378DB5D}" name="Product_ID"/>
    <tableColumn id="2" xr3:uid="{BF235A40-1356-46CA-BEBF-B13E7FF096E3}" name="Product_Name"/>
    <tableColumn id="3" xr3:uid="{E51AE8E1-705E-470D-960E-4F8DB010CB10}" name="Category"/>
    <tableColumn id="4" xr3:uid="{A108398D-A60F-48DB-BEF0-96ECC5247E06}" name="Sub_Category"/>
    <tableColumn id="5" xr3:uid="{184F85B1-9F60-4D8C-A385-752C31FC2C1B}" name="Brand"/>
    <tableColumn id="6" xr3:uid="{A410D44D-BDC1-4102-9A06-3A8BDB65186E}" name="Cost"/>
    <tableColumn id="7" xr3:uid="{2144F96D-12C1-4820-B414-F9F1223BCA0E}" name="Stoc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837E5B-C191-470F-9069-A04A401E5ED0}" name="Table4" displayName="Table4" ref="A1:E21" totalsRowShown="0" headerRowDxfId="21" headerRowBorderDxfId="20" tableBorderDxfId="19">
  <autoFilter ref="A1:E21" xr:uid="{E6837E5B-C191-470F-9069-A04A401E5ED0}"/>
  <tableColumns count="5">
    <tableColumn id="1" xr3:uid="{F026176D-A008-42E6-8F2D-020481892CFF}" name="Store_ID"/>
    <tableColumn id="2" xr3:uid="{DBF28C3D-1FCA-4EA7-A1CB-7928F18914FF}" name="Store_Name"/>
    <tableColumn id="3" xr3:uid="{36936B65-DFF1-4C21-86E9-BD3E41057255}" name="Region"/>
    <tableColumn id="4" xr3:uid="{D299CB38-01D7-4382-8210-27683DF52178}" name="City"/>
    <tableColumn id="5" xr3:uid="{06173AFE-9830-4A76-9632-6A4DD1457CB3}" name="Store_Typ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71B62F-BE2F-4A89-927F-76B97FC03CEA}" name="Table1" displayName="Table1" ref="A1:J2001" totalsRowShown="0" headerRowDxfId="18" headerRowBorderDxfId="17" tableBorderDxfId="16">
  <autoFilter ref="A1:J2001" xr:uid="{6971B62F-BE2F-4A89-927F-76B97FC03CEA}"/>
  <tableColumns count="10">
    <tableColumn id="1" xr3:uid="{3B99E15D-B053-4107-B24B-FC6A0B10F7D0}" name="Sales_ID"/>
    <tableColumn id="2" xr3:uid="{A1BD987A-E0B7-4252-B2DD-790F534ABADB}" name="Order_Date" dataDxfId="15"/>
    <tableColumn id="3" xr3:uid="{0D131F33-3B4A-4396-8490-07ED2DC28DDC}" name="Customer_ID"/>
    <tableColumn id="4" xr3:uid="{56E223F4-E801-4C95-B042-51485751F447}" name="Product_ID"/>
    <tableColumn id="5" xr3:uid="{1B05D080-717E-4513-B49B-7B459880AE46}" name="Store_ID"/>
    <tableColumn id="6" xr3:uid="{A6A820C2-E65A-4385-A65D-393718719B80}" name="Quantity" dataDxfId="14"/>
    <tableColumn id="7" xr3:uid="{FA8FB040-E033-48D9-90EC-77718F7F955F}" name="Unit_Price"/>
    <tableColumn id="8" xr3:uid="{2587EDB0-AB05-48D7-B41B-332720C4CE53}" name="Discount"/>
    <tableColumn id="9" xr3:uid="{A2CC0DB9-9F4F-4B85-B7BC-7928C4699661}" name="Payment_Type"/>
    <tableColumn id="10" xr3:uid="{2FD4C4CF-830E-402A-B9F4-2CC5E424A554}" name="Total_Amoun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957125-CCC7-4B6C-AE22-C45C8D0C94E7}" name="Table17" displayName="Table17" ref="A1:J2002" totalsRowCount="1" headerRowDxfId="6" headerRowBorderDxfId="4" tableBorderDxfId="5">
  <autoFilter ref="A1:J2001" xr:uid="{35957125-CCC7-4B6C-AE22-C45C8D0C94E7}"/>
  <tableColumns count="10">
    <tableColumn id="1" xr3:uid="{DCA90D1E-FF6D-44E3-A070-C06E64D98CC1}" name="Sales_ID"/>
    <tableColumn id="2" xr3:uid="{B06328BD-E683-454B-AEF3-E5B2F2F4FBFF}" name="Order_Date" dataDxfId="3" totalsRowDxfId="1"/>
    <tableColumn id="3" xr3:uid="{DF87C64F-7A38-48F4-9229-03535962AABD}" name="Customer_ID"/>
    <tableColumn id="4" xr3:uid="{AAC3B6C5-473A-4298-ABDC-3943F2998FB0}" name="Product_ID"/>
    <tableColumn id="5" xr3:uid="{88EF1AE9-57F6-4D05-8BDC-B25030ACA638}" name="Store_ID" totalsRowLabel="Sum"/>
    <tableColumn id="6" xr3:uid="{BEF0458B-323F-4870-8B50-4D9799CB956E}" name="Quantity" totalsRowFunction="sum"/>
    <tableColumn id="7" xr3:uid="{8ED7FB7E-EC88-4EAD-BBA4-64357F0A70FC}" name="Unit_Price" totalsRowFunction="custom">
      <totalsRowFormula>SUM(G2:G2001)</totalsRowFormula>
    </tableColumn>
    <tableColumn id="8" xr3:uid="{7908F66E-974A-4A35-8B30-77EB8D349778}" name="Discount"/>
    <tableColumn id="9" xr3:uid="{FFE44C6A-570A-4A7B-8F5F-A0871FB6B508}" name="Payment_Type"/>
    <tableColumn id="10" xr3:uid="{065A8788-E605-44ED-8B5C-41D887FA4044}" name="Total_Amount" totalsRowFunction="sum" dataDxfId="2" totalsRowDxfId="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389FE08-52F3-4879-8815-3347DCF51ECA}" name="Table9" displayName="Table9" ref="K1:AB2001" totalsRowShown="0" headerRowDxfId="13" headerRowBorderDxfId="12" tableBorderDxfId="11">
  <autoFilter ref="K1:AB2001" xr:uid="{7389FE08-52F3-4879-8815-3347DCF51ECA}"/>
  <tableColumns count="18">
    <tableColumn id="1" xr3:uid="{213AC5D0-F21B-43B3-961A-FE42FB8B53F9}" name="Name">
      <calculatedColumnFormula>_xlfn.XLOOKUP(Table17[[#This Row],[Customer_ID]],Customer_Dim!A:A,Customer_Dim!B:B,"False Data")</calculatedColumnFormula>
    </tableColumn>
    <tableColumn id="2" xr3:uid="{9C6CDF7B-E5C0-461C-80A0-4BC7B1BB40DC}" name="Age" dataDxfId="10">
      <calculatedColumnFormula>_xlfn.XLOOKUP(Table17[[#This Row],[Customer_ID]],Customer_Dim!A:A,Customer_Dim!C:C,"False Data")</calculatedColumnFormula>
    </tableColumn>
    <tableColumn id="18" xr3:uid="{1B2230D3-6F61-4D19-968A-D17A9F7A92B2}" name="Age Group" dataDxfId="7">
      <calculatedColumnFormula array="1">_xlfn.IFS(Table9[[#This Row],[Age]]&lt;=35,"Youth",Table9[[#This Row],[Age]]&lt;=55,"Adult",Table9[[#This Row],[Age]]&gt;55,"Senior")</calculatedColumnFormula>
    </tableColumn>
    <tableColumn id="3" xr3:uid="{CED15360-3AB1-4C60-ACCA-AC04A2483527}" name="Gender">
      <calculatedColumnFormula>_xlfn.XLOOKUP(Table17[[#This Row],[Customer_ID]],Customer_Dim!A:A,Customer_Dim!D:D,"False Data")</calculatedColumnFormula>
    </tableColumn>
    <tableColumn id="4" xr3:uid="{F6E29254-260B-490D-9DE9-B2DAF78772FE}" name="City">
      <calculatedColumnFormula>_xlfn.XLOOKUP(Table17[[#This Row],[Customer_ID]],Customer_Dim!A:A,Customer_Dim!E:E,"False Data")</calculatedColumnFormula>
    </tableColumn>
    <tableColumn id="5" xr3:uid="{B606FD13-B002-48C1-B42A-C5CF6CE3A2B0}" name="State">
      <calculatedColumnFormula>_xlfn.XLOOKUP(Table17[[#This Row],[Customer_ID]],Customer_Dim!A:A,Customer_Dim!F:F,"False Data")</calculatedColumnFormula>
    </tableColumn>
    <tableColumn id="6" xr3:uid="{ACF4A5E9-6FA0-4923-A0F7-6481553C0B88}" name="Country">
      <calculatedColumnFormula>_xlfn.XLOOKUP(Table17[[#This Row],[Customer_ID]],Customer_Dim!A:A,Customer_Dim!G:G,"False Data")</calculatedColumnFormula>
    </tableColumn>
    <tableColumn id="7" xr3:uid="{A08BB293-794B-4469-9E7C-592AAD97CC13}" name="Loyalty_Level">
      <calculatedColumnFormula>_xlfn.XLOOKUP(Table17[[#This Row],[Customer_ID]],Customer_Dim!A:A,Customer_Dim!H:H,"False Data")</calculatedColumnFormula>
    </tableColumn>
    <tableColumn id="8" xr3:uid="{A3C936CE-D7C4-4595-8240-DCD53EA4323C}" name="Store_Name">
      <calculatedColumnFormula>_xlfn.XLOOKUP(Table17[[#This Row],[Store_ID]],Store_Dim!A:A,Store_Dim!B:B)</calculatedColumnFormula>
    </tableColumn>
    <tableColumn id="9" xr3:uid="{E7A06F09-4D67-4658-8311-17FDEE1F5673}" name="Region">
      <calculatedColumnFormula>_xlfn.XLOOKUP(Table17[[#This Row],[Store_ID]],Store_Dim!A:A,Store_Dim!C:C)</calculatedColumnFormula>
    </tableColumn>
    <tableColumn id="10" xr3:uid="{F8FEA195-A0CA-497F-9EE9-3502FB44D236}" name="City2">
      <calculatedColumnFormula>_xlfn.XLOOKUP(Table17[[#This Row],[Store_ID]],Store_Dim!A:A,Store_Dim!D:D)</calculatedColumnFormula>
    </tableColumn>
    <tableColumn id="11" xr3:uid="{7B2D3B28-582A-4DFF-A217-24CB9162C8D4}" name="Store_Type">
      <calculatedColumnFormula>_xlfn.XLOOKUP(Table17[[#This Row],[Store_ID]],Store_Dim!A:A,Store_Dim!E:E)</calculatedColumnFormula>
    </tableColumn>
    <tableColumn id="12" xr3:uid="{8B3E8F9B-8413-4F53-847E-96BC527D71F3}" name="Product_Name">
      <calculatedColumnFormula>_xlfn.XLOOKUP(Table17[[#This Row],[Product_ID]],Product_Dim!A:A,Product_Dim!B:B)</calculatedColumnFormula>
    </tableColumn>
    <tableColumn id="13" xr3:uid="{E588F771-A143-49DE-82A2-A4A49EEC9D93}" name="Category">
      <calculatedColumnFormula>_xlfn.XLOOKUP(Table17[[#This Row],[Product_ID]],Product_Dim!A:A,Product_Dim!C:C)</calculatedColumnFormula>
    </tableColumn>
    <tableColumn id="14" xr3:uid="{22DE79D3-F17C-498D-8B7F-4420BCB10E46}" name="Sub_Category">
      <calculatedColumnFormula>_xlfn.XLOOKUP(Table17[[#This Row],[Product_ID]],Product_Dim!A:A,Product_Dim!D:D)</calculatedColumnFormula>
    </tableColumn>
    <tableColumn id="15" xr3:uid="{DDCE9801-2621-4A9C-94A8-4FB367D5B2D9}" name="Brand">
      <calculatedColumnFormula>_xlfn.XLOOKUP(Table17[[#This Row],[Product_ID]],Product_Dim!A:A,Product_Dim!E:E)</calculatedColumnFormula>
    </tableColumn>
    <tableColumn id="16" xr3:uid="{9BD626C6-FB36-4A7D-AD0D-9D095C27283F}" name="Cost">
      <calculatedColumnFormula>_xlfn.XLOOKUP(Table17[[#This Row],[Product_ID]],Product_Dim!A:A,Product_Dim!F:F)</calculatedColumnFormula>
    </tableColumn>
    <tableColumn id="17" xr3:uid="{ACED1636-D27B-43F8-981C-1129291BFE8B}" name="Stock">
      <calculatedColumnFormula>_xlfn.XLOOKUP(Table17[[#This Row],[Product_ID]],Product_Dim!A:A,Product_Dim!G:G)</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DBE8F2-7488-405A-891F-541783A35D21}" sourceName="Order_Date">
  <pivotTables>
    <pivotTable tabId="7" name="PivotTable1"/>
    <pivotTable tabId="7" name="PivotTable3"/>
    <pivotTable tabId="7" name="PivotTable5"/>
    <pivotTable tabId="7" name="PivotTable4"/>
    <pivotTable tabId="7" name="PivotTable7"/>
  </pivotTables>
  <state minimalRefreshVersion="6" lastRefreshVersion="6" pivotCacheId="6382533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BCE7887-FD56-414B-B267-455ACFF20BEC}" cache="NativeTimeline_Order_Date"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4AB7BE6-84B0-43A4-8E1E-0904BCE26838}" cache="NativeTimeline_Order_Date" caption="Order_Date" level="0" selectionLevel="0" scrollPosition="2023-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D125-2482-4B52-9806-3F8C3F1A66C2}">
  <dimension ref="A1:O26"/>
  <sheetViews>
    <sheetView showGridLines="0" tabSelected="1" topLeftCell="A10" workbookViewId="0">
      <selection activeCell="A23" sqref="A23"/>
    </sheetView>
  </sheetViews>
  <sheetFormatPr defaultRowHeight="15" x14ac:dyDescent="0.25"/>
  <cols>
    <col min="1" max="1" width="33.140625" customWidth="1"/>
    <col min="2" max="2" width="11.7109375" customWidth="1"/>
  </cols>
  <sheetData>
    <row r="1" spans="1:15" ht="21.75" customHeight="1" x14ac:dyDescent="0.25">
      <c r="A1" s="15" t="s">
        <v>4007</v>
      </c>
      <c r="B1" s="15"/>
      <c r="C1" s="15"/>
      <c r="D1" s="15"/>
      <c r="E1" s="15"/>
      <c r="F1" s="15"/>
      <c r="G1" s="15"/>
      <c r="H1" s="15"/>
      <c r="I1" s="15"/>
      <c r="J1" s="15"/>
      <c r="K1" s="15"/>
      <c r="L1" s="15"/>
      <c r="M1" s="15"/>
      <c r="N1" s="15"/>
      <c r="O1" s="15"/>
    </row>
    <row r="2" spans="1:15" ht="21.75" customHeight="1" x14ac:dyDescent="0.25">
      <c r="A2" s="26" t="s">
        <v>4033</v>
      </c>
      <c r="B2" s="25"/>
      <c r="C2" s="25"/>
      <c r="D2" s="25"/>
      <c r="E2" s="25"/>
      <c r="F2" s="25"/>
      <c r="G2" s="25"/>
      <c r="H2" s="25"/>
      <c r="I2" s="25"/>
      <c r="J2" s="25"/>
      <c r="K2" s="25"/>
      <c r="L2" s="25"/>
      <c r="M2" s="25"/>
      <c r="N2" s="25"/>
      <c r="O2" s="25"/>
    </row>
    <row r="3" spans="1:15" x14ac:dyDescent="0.25">
      <c r="A3" s="28" t="s">
        <v>4031</v>
      </c>
      <c r="B3" s="24"/>
    </row>
    <row r="4" spans="1:15" x14ac:dyDescent="0.25">
      <c r="A4" t="s">
        <v>3985</v>
      </c>
    </row>
    <row r="5" spans="1:15" x14ac:dyDescent="0.25">
      <c r="A5" t="s">
        <v>3986</v>
      </c>
    </row>
    <row r="6" spans="1:15" x14ac:dyDescent="0.25">
      <c r="A6" t="s">
        <v>3987</v>
      </c>
    </row>
    <row r="7" spans="1:15" x14ac:dyDescent="0.25">
      <c r="A7" t="s">
        <v>3988</v>
      </c>
    </row>
    <row r="9" spans="1:15" x14ac:dyDescent="0.25">
      <c r="A9" s="28" t="s">
        <v>4032</v>
      </c>
      <c r="B9" s="24"/>
    </row>
    <row r="10" spans="1:15" x14ac:dyDescent="0.25">
      <c r="A10" t="s">
        <v>3989</v>
      </c>
    </row>
    <row r="11" spans="1:15" x14ac:dyDescent="0.25">
      <c r="A11" t="s">
        <v>3990</v>
      </c>
    </row>
    <row r="12" spans="1:15" x14ac:dyDescent="0.25">
      <c r="A12" t="s">
        <v>3992</v>
      </c>
    </row>
    <row r="13" spans="1:15" x14ac:dyDescent="0.25">
      <c r="A13" t="s">
        <v>3991</v>
      </c>
    </row>
    <row r="15" spans="1:15" x14ac:dyDescent="0.25">
      <c r="A15" s="28" t="s">
        <v>4030</v>
      </c>
      <c r="B15" s="24"/>
    </row>
    <row r="16" spans="1:15" x14ac:dyDescent="0.25">
      <c r="A16" t="s">
        <v>3993</v>
      </c>
    </row>
    <row r="17" spans="1:1" x14ac:dyDescent="0.25">
      <c r="A17" t="s">
        <v>3994</v>
      </c>
    </row>
    <row r="18" spans="1:1" x14ac:dyDescent="0.25">
      <c r="A18" t="s">
        <v>4034</v>
      </c>
    </row>
    <row r="20" spans="1:1" ht="21" x14ac:dyDescent="0.25">
      <c r="A20" s="26" t="s">
        <v>4036</v>
      </c>
    </row>
    <row r="21" spans="1:1" x14ac:dyDescent="0.25">
      <c r="A21" t="s">
        <v>4035</v>
      </c>
    </row>
    <row r="22" spans="1:1" x14ac:dyDescent="0.25">
      <c r="A22" t="s">
        <v>4037</v>
      </c>
    </row>
    <row r="23" spans="1:1" x14ac:dyDescent="0.25">
      <c r="A23" s="29" t="s">
        <v>4040</v>
      </c>
    </row>
    <row r="24" spans="1:1" ht="21" x14ac:dyDescent="0.25">
      <c r="A24" s="26" t="s">
        <v>4038</v>
      </c>
    </row>
    <row r="25" spans="1:1" x14ac:dyDescent="0.25">
      <c r="A25" t="s">
        <v>4039</v>
      </c>
    </row>
    <row r="26" spans="1:1" x14ac:dyDescent="0.25">
      <c r="A26" s="27" t="s">
        <v>4000</v>
      </c>
    </row>
  </sheetData>
  <mergeCells count="1">
    <mergeCell ref="A1:O1"/>
  </mergeCells>
  <hyperlinks>
    <hyperlink ref="A26" location="'Sales Dashboard'!A1" display="Sales Dashboard" xr:uid="{475BF377-991B-4B5D-BE14-9BD88D63B8CB}"/>
    <hyperlink ref="A9" location="Product_Dim!A1" display="Product Dim Sheet" xr:uid="{FEFFE675-F7C2-422F-807A-B1B3C06E70E3}"/>
    <hyperlink ref="A3" location="Customer_Dim!A1" display="Customer Dim Sheet" xr:uid="{97202433-241D-47ED-98CA-F26AE6DFD3D1}"/>
    <hyperlink ref="A15" location="Sales_Fact!A1" display="Sales Data Tab" xr:uid="{7B7E7AE0-3AE7-4F4B-9E35-12736A5F1146}"/>
    <hyperlink ref="A23" location="'Sales_Fact (2)'!A1" display="'Sales_Fact (2)'!A1" xr:uid="{FC04DCC0-65E9-4378-9E8C-A2D175C319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E0D8-C119-488C-AEAA-A5EA2FFAD1D7}">
  <dimension ref="A1:S41"/>
  <sheetViews>
    <sheetView showGridLines="0" workbookViewId="0">
      <selection activeCell="G23" sqref="G23"/>
    </sheetView>
  </sheetViews>
  <sheetFormatPr defaultRowHeight="15" x14ac:dyDescent="0.25"/>
  <cols>
    <col min="19" max="19" width="4" customWidth="1"/>
  </cols>
  <sheetData>
    <row r="1" spans="1:19" x14ac:dyDescent="0.25">
      <c r="A1" s="10" t="s">
        <v>4000</v>
      </c>
      <c r="B1" s="10"/>
      <c r="C1" s="10"/>
      <c r="D1" s="10"/>
      <c r="E1" s="10"/>
      <c r="F1" s="10"/>
      <c r="G1" s="10"/>
      <c r="H1" s="10"/>
      <c r="I1" s="10"/>
      <c r="J1" s="10"/>
      <c r="K1" s="10"/>
      <c r="L1" s="10"/>
      <c r="M1" s="10"/>
      <c r="N1" s="10"/>
      <c r="O1" s="10"/>
      <c r="P1" s="10"/>
      <c r="Q1" s="10"/>
      <c r="R1" s="10"/>
      <c r="S1" s="10"/>
    </row>
    <row r="2" spans="1:19" x14ac:dyDescent="0.25">
      <c r="A2" s="10"/>
      <c r="B2" s="10"/>
      <c r="C2" s="10"/>
      <c r="D2" s="10"/>
      <c r="E2" s="10"/>
      <c r="F2" s="10"/>
      <c r="G2" s="10"/>
      <c r="H2" s="10"/>
      <c r="I2" s="10"/>
      <c r="J2" s="10"/>
      <c r="K2" s="10"/>
      <c r="L2" s="10"/>
      <c r="M2" s="10"/>
      <c r="N2" s="10"/>
      <c r="O2" s="10"/>
      <c r="P2" s="10"/>
      <c r="Q2" s="10"/>
      <c r="R2" s="10"/>
      <c r="S2" s="10"/>
    </row>
    <row r="3" spans="1:19" x14ac:dyDescent="0.25">
      <c r="A3" s="9"/>
      <c r="B3" s="9"/>
      <c r="C3" s="9"/>
      <c r="D3" s="9"/>
      <c r="E3" s="9"/>
      <c r="F3" s="9"/>
      <c r="G3" s="9"/>
      <c r="H3" s="9"/>
      <c r="I3" s="9"/>
      <c r="J3" s="9"/>
      <c r="K3" s="9"/>
      <c r="L3" s="9"/>
      <c r="M3" s="9"/>
      <c r="N3" s="9"/>
      <c r="O3" s="9"/>
      <c r="P3" s="9"/>
      <c r="Q3" s="9"/>
      <c r="R3" s="9"/>
      <c r="S3" s="9"/>
    </row>
    <row r="4" spans="1:19" x14ac:dyDescent="0.25">
      <c r="A4" s="9"/>
      <c r="B4" s="9"/>
      <c r="C4" s="9"/>
      <c r="D4" s="9"/>
      <c r="E4" s="9"/>
      <c r="F4" s="9"/>
      <c r="G4" s="9"/>
      <c r="H4" s="9"/>
      <c r="I4" s="9"/>
      <c r="J4" s="9"/>
      <c r="K4" s="9"/>
      <c r="L4" s="9"/>
      <c r="M4" s="9"/>
      <c r="N4" s="9"/>
      <c r="O4" s="9"/>
      <c r="P4" s="9"/>
      <c r="Q4" s="9"/>
      <c r="R4" s="9"/>
      <c r="S4" s="9"/>
    </row>
    <row r="5" spans="1:19" x14ac:dyDescent="0.25">
      <c r="A5" s="9"/>
      <c r="B5" s="9"/>
      <c r="C5" s="9"/>
      <c r="D5" s="9"/>
      <c r="E5" s="9"/>
      <c r="F5" s="9"/>
      <c r="G5" s="9"/>
      <c r="H5" s="9"/>
      <c r="I5" s="9"/>
      <c r="J5" s="9"/>
      <c r="K5" s="9"/>
      <c r="L5" s="9"/>
      <c r="M5" s="9"/>
      <c r="N5" s="9"/>
      <c r="O5" s="9"/>
      <c r="P5" s="9"/>
      <c r="Q5" s="9"/>
      <c r="R5" s="9"/>
      <c r="S5" s="9"/>
    </row>
    <row r="6" spans="1:19" x14ac:dyDescent="0.25">
      <c r="A6" s="9"/>
      <c r="B6" s="9"/>
      <c r="C6" s="9"/>
      <c r="D6" s="9"/>
      <c r="E6" s="9"/>
      <c r="F6" s="9"/>
      <c r="G6" s="9"/>
      <c r="H6" s="9"/>
      <c r="I6" s="9"/>
      <c r="J6" s="9"/>
      <c r="K6" s="9"/>
      <c r="L6" s="9"/>
      <c r="M6" s="9"/>
      <c r="N6" s="9"/>
      <c r="O6" s="9"/>
      <c r="P6" s="9"/>
      <c r="Q6" s="9"/>
      <c r="R6" s="9"/>
      <c r="S6" s="9"/>
    </row>
    <row r="7" spans="1:19" x14ac:dyDescent="0.25">
      <c r="A7" s="9"/>
      <c r="B7" s="9"/>
      <c r="C7" s="9"/>
      <c r="D7" s="9"/>
      <c r="E7" s="9"/>
      <c r="F7" s="9"/>
      <c r="G7" s="9"/>
      <c r="H7" s="9"/>
      <c r="I7" s="9"/>
      <c r="J7" s="9"/>
      <c r="K7" s="9"/>
      <c r="L7" s="9"/>
      <c r="M7" s="9"/>
      <c r="N7" s="9"/>
      <c r="O7" s="9"/>
      <c r="P7" s="9"/>
      <c r="Q7" s="9"/>
      <c r="R7" s="9"/>
      <c r="S7" s="9"/>
    </row>
    <row r="8" spans="1:19" x14ac:dyDescent="0.25">
      <c r="A8" s="9"/>
      <c r="B8" s="9"/>
      <c r="C8" s="9"/>
      <c r="D8" s="9"/>
      <c r="E8" s="9"/>
      <c r="F8" s="9"/>
      <c r="G8" s="9"/>
      <c r="H8" s="9"/>
      <c r="I8" s="9"/>
      <c r="J8" s="9"/>
      <c r="K8" s="9"/>
      <c r="L8" s="9"/>
      <c r="M8" s="9"/>
      <c r="N8" s="9"/>
      <c r="O8" s="9"/>
      <c r="P8" s="9"/>
      <c r="Q8" s="9"/>
      <c r="R8" s="9"/>
      <c r="S8" s="9"/>
    </row>
    <row r="9" spans="1:19" x14ac:dyDescent="0.25">
      <c r="A9" s="9"/>
      <c r="B9" s="9"/>
      <c r="C9" s="9"/>
      <c r="D9" s="9"/>
      <c r="E9" s="9"/>
      <c r="F9" s="9"/>
      <c r="G9" s="9"/>
      <c r="H9" s="9"/>
      <c r="I9" s="9"/>
      <c r="J9" s="9"/>
      <c r="K9" s="9"/>
      <c r="L9" s="9"/>
      <c r="M9" s="9"/>
      <c r="N9" s="9"/>
      <c r="O9" s="9"/>
      <c r="P9" s="9"/>
      <c r="Q9" s="9"/>
      <c r="R9" s="9"/>
      <c r="S9" s="9"/>
    </row>
    <row r="10" spans="1:19" x14ac:dyDescent="0.25">
      <c r="A10" s="9"/>
      <c r="B10" s="9"/>
      <c r="C10" s="9"/>
      <c r="D10" s="9"/>
      <c r="E10" s="9"/>
      <c r="F10" s="9"/>
      <c r="G10" s="9"/>
      <c r="H10" s="9"/>
      <c r="I10" s="9"/>
      <c r="J10" s="9"/>
      <c r="K10" s="9"/>
      <c r="L10" s="9"/>
      <c r="M10" s="9"/>
      <c r="N10" s="9"/>
      <c r="O10" s="9"/>
      <c r="P10" s="9"/>
      <c r="Q10" s="9"/>
      <c r="R10" s="9"/>
      <c r="S10" s="9"/>
    </row>
    <row r="11" spans="1:19" x14ac:dyDescent="0.25">
      <c r="A11" s="9"/>
      <c r="B11" s="9"/>
      <c r="C11" s="9"/>
      <c r="D11" s="9"/>
      <c r="E11" s="9"/>
      <c r="F11" s="9"/>
      <c r="G11" s="9"/>
      <c r="H11" s="9"/>
      <c r="I11" s="9"/>
      <c r="J11" s="9"/>
      <c r="K11" s="9"/>
      <c r="L11" s="9"/>
      <c r="M11" s="9"/>
      <c r="N11" s="9"/>
      <c r="O11" s="9"/>
      <c r="P11" s="9"/>
      <c r="Q11" s="9"/>
      <c r="R11" s="9"/>
      <c r="S11" s="9"/>
    </row>
    <row r="12" spans="1:19" x14ac:dyDescent="0.25">
      <c r="A12" s="9"/>
      <c r="B12" s="9"/>
      <c r="C12" s="9"/>
      <c r="D12" s="9"/>
      <c r="E12" s="9"/>
      <c r="F12" s="9"/>
      <c r="G12" s="9"/>
      <c r="H12" s="9"/>
      <c r="I12" s="9"/>
      <c r="J12" s="9"/>
      <c r="K12" s="9"/>
      <c r="L12" s="9"/>
      <c r="M12" s="9"/>
      <c r="N12" s="9"/>
      <c r="O12" s="9"/>
      <c r="P12" s="9"/>
      <c r="Q12" s="9"/>
      <c r="R12" s="9"/>
      <c r="S12" s="9"/>
    </row>
    <row r="13" spans="1:19" x14ac:dyDescent="0.25">
      <c r="A13" s="9"/>
      <c r="B13" s="9"/>
      <c r="C13" s="9"/>
      <c r="D13" s="9"/>
      <c r="E13" s="9"/>
      <c r="F13" s="9"/>
      <c r="G13" s="9"/>
      <c r="H13" s="9"/>
      <c r="I13" s="9"/>
      <c r="J13" s="9"/>
      <c r="K13" s="9"/>
      <c r="L13" s="9"/>
      <c r="M13" s="9"/>
      <c r="N13" s="9"/>
      <c r="O13" s="9"/>
      <c r="P13" s="9"/>
      <c r="Q13" s="9"/>
      <c r="R13" s="9"/>
      <c r="S13" s="9"/>
    </row>
    <row r="14" spans="1:19" x14ac:dyDescent="0.25">
      <c r="A14" s="9"/>
      <c r="B14" s="9"/>
      <c r="C14" s="9"/>
      <c r="D14" s="9"/>
      <c r="E14" s="9"/>
      <c r="F14" s="9"/>
      <c r="G14" s="9"/>
      <c r="H14" s="9"/>
      <c r="I14" s="9"/>
      <c r="J14" s="9"/>
      <c r="K14" s="9"/>
      <c r="L14" s="9"/>
      <c r="M14" s="9"/>
      <c r="N14" s="9"/>
      <c r="O14" s="9"/>
      <c r="P14" s="9"/>
      <c r="Q14" s="9"/>
      <c r="R14" s="9"/>
      <c r="S14" s="9"/>
    </row>
    <row r="15" spans="1:19" x14ac:dyDescent="0.25">
      <c r="A15" s="9"/>
      <c r="B15" s="9"/>
      <c r="C15" s="9"/>
      <c r="D15" s="9"/>
      <c r="E15" s="9"/>
      <c r="F15" s="9"/>
      <c r="G15" s="9"/>
      <c r="H15" s="9"/>
      <c r="I15" s="9"/>
      <c r="J15" s="9"/>
      <c r="K15" s="9"/>
      <c r="L15" s="9"/>
      <c r="M15" s="9"/>
      <c r="N15" s="9"/>
      <c r="O15" s="9"/>
      <c r="P15" s="9"/>
      <c r="Q15" s="9"/>
      <c r="R15" s="9"/>
      <c r="S15" s="9"/>
    </row>
    <row r="16" spans="1:19" x14ac:dyDescent="0.25">
      <c r="A16" s="9"/>
      <c r="B16" s="9"/>
      <c r="C16" s="9"/>
      <c r="D16" s="9"/>
      <c r="E16" s="9"/>
      <c r="F16" s="9"/>
      <c r="G16" s="9"/>
      <c r="H16" s="9"/>
      <c r="I16" s="9"/>
      <c r="J16" s="9"/>
      <c r="K16" s="9"/>
      <c r="L16" s="9"/>
      <c r="M16" s="9"/>
      <c r="N16" s="9"/>
      <c r="O16" s="9"/>
      <c r="P16" s="9"/>
      <c r="Q16" s="9"/>
      <c r="R16" s="9"/>
      <c r="S16" s="9"/>
    </row>
    <row r="17" spans="1:19" x14ac:dyDescent="0.25">
      <c r="A17" s="9"/>
      <c r="B17" s="9"/>
      <c r="C17" s="9"/>
      <c r="D17" s="9"/>
      <c r="E17" s="9"/>
      <c r="F17" s="9"/>
      <c r="G17" s="9"/>
      <c r="H17" s="9"/>
      <c r="I17" s="9"/>
      <c r="J17" s="9"/>
      <c r="K17" s="9"/>
      <c r="L17" s="9"/>
      <c r="M17" s="9"/>
      <c r="N17" s="9"/>
      <c r="O17" s="9"/>
      <c r="P17" s="9"/>
      <c r="Q17" s="9"/>
      <c r="R17" s="9"/>
      <c r="S17" s="9"/>
    </row>
    <row r="18" spans="1:19" x14ac:dyDescent="0.25">
      <c r="A18" s="9"/>
      <c r="B18" s="9"/>
      <c r="C18" s="9"/>
      <c r="D18" s="9"/>
      <c r="E18" s="9"/>
      <c r="F18" s="9"/>
      <c r="G18" s="9"/>
      <c r="H18" s="9"/>
      <c r="I18" s="9"/>
      <c r="J18" s="9"/>
      <c r="K18" s="9"/>
      <c r="L18" s="9"/>
      <c r="M18" s="9"/>
      <c r="N18" s="9"/>
      <c r="O18" s="9"/>
      <c r="P18" s="9"/>
      <c r="Q18" s="9"/>
      <c r="R18" s="9"/>
      <c r="S18" s="9"/>
    </row>
    <row r="19" spans="1:19" x14ac:dyDescent="0.25">
      <c r="A19" s="9"/>
      <c r="B19" s="9"/>
      <c r="C19" s="9"/>
      <c r="D19" s="9"/>
      <c r="E19" s="9"/>
      <c r="F19" s="9"/>
      <c r="G19" s="9"/>
      <c r="H19" s="9"/>
      <c r="I19" s="9"/>
      <c r="J19" s="9"/>
      <c r="K19" s="9"/>
      <c r="L19" s="9"/>
      <c r="M19" s="9"/>
      <c r="N19" s="9"/>
      <c r="O19" s="9"/>
      <c r="P19" s="9"/>
      <c r="Q19" s="9"/>
      <c r="R19" s="9"/>
      <c r="S19" s="9"/>
    </row>
    <row r="20" spans="1:19" x14ac:dyDescent="0.25">
      <c r="A20" s="9"/>
      <c r="B20" s="9"/>
      <c r="C20" s="9"/>
      <c r="D20" s="9"/>
      <c r="E20" s="9"/>
      <c r="F20" s="9"/>
      <c r="G20" s="9"/>
      <c r="H20" s="9"/>
      <c r="I20" s="9"/>
      <c r="J20" s="9"/>
      <c r="K20" s="9"/>
      <c r="L20" s="9"/>
      <c r="M20" s="9"/>
      <c r="N20" s="9"/>
      <c r="O20" s="9"/>
      <c r="P20" s="9"/>
      <c r="Q20" s="9"/>
      <c r="R20" s="9"/>
      <c r="S20" s="9"/>
    </row>
    <row r="21" spans="1:19" x14ac:dyDescent="0.25">
      <c r="A21" s="9"/>
      <c r="B21" s="9"/>
      <c r="C21" s="9"/>
      <c r="D21" s="9"/>
      <c r="E21" s="9"/>
      <c r="F21" s="9"/>
      <c r="G21" s="9"/>
      <c r="H21" s="9"/>
      <c r="I21" s="9"/>
      <c r="J21" s="9"/>
      <c r="K21" s="9"/>
      <c r="L21" s="9"/>
      <c r="M21" s="9"/>
      <c r="N21" s="9"/>
      <c r="O21" s="9"/>
      <c r="P21" s="9"/>
      <c r="Q21" s="9"/>
      <c r="R21" s="9"/>
      <c r="S21" s="9"/>
    </row>
    <row r="22" spans="1:19" ht="9.75" customHeight="1" x14ac:dyDescent="0.25">
      <c r="A22" s="9"/>
      <c r="B22" s="9"/>
      <c r="C22" s="9"/>
      <c r="D22" s="9"/>
      <c r="E22" s="9"/>
      <c r="F22" s="9"/>
      <c r="G22" s="9"/>
      <c r="H22" s="9"/>
      <c r="I22" s="9"/>
      <c r="J22" s="9"/>
      <c r="K22" s="9"/>
      <c r="L22" s="9"/>
      <c r="M22" s="9"/>
      <c r="N22" s="9"/>
      <c r="O22" s="9"/>
      <c r="P22" s="9"/>
      <c r="Q22" s="9"/>
      <c r="R22" s="9"/>
      <c r="S22" s="9"/>
    </row>
    <row r="23" spans="1:19" s="14" customFormat="1" x14ac:dyDescent="0.25"/>
    <row r="24" spans="1:19" s="14" customFormat="1" x14ac:dyDescent="0.25"/>
    <row r="25" spans="1:19" s="14" customFormat="1" x14ac:dyDescent="0.25"/>
    <row r="26" spans="1:19" s="14" customFormat="1" x14ac:dyDescent="0.25"/>
    <row r="27" spans="1:19" s="14" customFormat="1" x14ac:dyDescent="0.25"/>
    <row r="28" spans="1:19" s="14" customFormat="1" x14ac:dyDescent="0.25"/>
    <row r="29" spans="1:19" s="14" customFormat="1" x14ac:dyDescent="0.25"/>
    <row r="30" spans="1:19" s="14" customFormat="1" x14ac:dyDescent="0.25"/>
    <row r="31" spans="1:19" s="14" customFormat="1" x14ac:dyDescent="0.25"/>
    <row r="32" spans="1:19" s="14" customFormat="1" x14ac:dyDescent="0.25"/>
    <row r="33" s="14" customFormat="1" x14ac:dyDescent="0.25"/>
    <row r="34" s="14" customFormat="1" x14ac:dyDescent="0.25"/>
    <row r="35" s="14" customFormat="1" x14ac:dyDescent="0.25"/>
    <row r="36" s="14" customFormat="1" x14ac:dyDescent="0.25"/>
    <row r="37" s="14" customFormat="1" x14ac:dyDescent="0.25"/>
    <row r="38" s="14" customFormat="1" x14ac:dyDescent="0.25"/>
    <row r="39" s="14" customFormat="1" x14ac:dyDescent="0.25"/>
    <row r="40" s="14" customFormat="1" x14ac:dyDescent="0.25"/>
    <row r="41" s="14" customFormat="1" x14ac:dyDescent="0.25"/>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9FB5-8967-4690-BFA9-EB81D13D332C}">
  <dimension ref="A1:J501"/>
  <sheetViews>
    <sheetView topLeftCell="A491" workbookViewId="0">
      <selection activeCell="A504" sqref="A504:XFD504"/>
    </sheetView>
  </sheetViews>
  <sheetFormatPr defaultRowHeight="15" x14ac:dyDescent="0.25"/>
  <cols>
    <col min="1" max="1" width="17" bestFit="1" customWidth="1"/>
    <col min="2" max="2" width="22" bestFit="1" customWidth="1"/>
    <col min="3" max="4" width="22" customWidth="1"/>
    <col min="5" max="5" width="9" bestFit="1" customWidth="1"/>
    <col min="6" max="6" width="12.28515625" bestFit="1" customWidth="1"/>
    <col min="7" max="7" width="22.42578125" bestFit="1" customWidth="1"/>
    <col min="8" max="8" width="15.28515625" bestFit="1" customWidth="1"/>
    <col min="9" max="9" width="23.28515625" bestFit="1" customWidth="1"/>
    <col min="10" max="10" width="17.7109375" bestFit="1" customWidth="1"/>
  </cols>
  <sheetData>
    <row r="1" spans="1:10" x14ac:dyDescent="0.25">
      <c r="A1" s="2" t="s">
        <v>0</v>
      </c>
      <c r="B1" s="2" t="s">
        <v>1</v>
      </c>
      <c r="C1" s="3" t="s">
        <v>3961</v>
      </c>
      <c r="D1" s="3" t="s">
        <v>3962</v>
      </c>
      <c r="E1" s="2" t="s">
        <v>2</v>
      </c>
      <c r="F1" s="2" t="s">
        <v>3</v>
      </c>
      <c r="G1" s="2" t="s">
        <v>4</v>
      </c>
      <c r="H1" s="2" t="s">
        <v>5</v>
      </c>
      <c r="I1" s="2" t="s">
        <v>6</v>
      </c>
      <c r="J1" s="2" t="s">
        <v>7</v>
      </c>
    </row>
    <row r="2" spans="1:10" x14ac:dyDescent="0.25">
      <c r="A2" t="s">
        <v>8</v>
      </c>
      <c r="B2" t="s">
        <v>3835</v>
      </c>
      <c r="C2" t="str">
        <f>PROPER(Table26[[#This Row],[Name]])</f>
        <v xml:space="preserve">  Sheena Bonilla  </v>
      </c>
      <c r="D2" t="str">
        <f>TRIM(Table26[[#This Row],[Proper name]])</f>
        <v>Sheena Bonilla</v>
      </c>
      <c r="E2">
        <v>55</v>
      </c>
      <c r="F2" t="s">
        <v>9</v>
      </c>
      <c r="G2" t="s">
        <v>10</v>
      </c>
      <c r="H2" t="s">
        <v>11</v>
      </c>
      <c r="I2" t="s">
        <v>12</v>
      </c>
      <c r="J2" t="s">
        <v>19</v>
      </c>
    </row>
    <row r="3" spans="1:10" x14ac:dyDescent="0.25">
      <c r="A3" t="s">
        <v>14</v>
      </c>
      <c r="B3" t="s">
        <v>15</v>
      </c>
      <c r="C3" t="str">
        <f>PROPER(Table26[[#This Row],[Name]])</f>
        <v>Eugene Nelson</v>
      </c>
      <c r="D3" t="str">
        <f>TRIM(Table26[[#This Row],[Proper name]])</f>
        <v>Eugene Nelson</v>
      </c>
      <c r="E3">
        <v>26</v>
      </c>
      <c r="F3" t="s">
        <v>16</v>
      </c>
      <c r="G3" t="s">
        <v>17</v>
      </c>
      <c r="H3" t="s">
        <v>18</v>
      </c>
      <c r="I3" t="s">
        <v>12</v>
      </c>
      <c r="J3" t="s">
        <v>19</v>
      </c>
    </row>
    <row r="4" spans="1:10" x14ac:dyDescent="0.25">
      <c r="A4" t="s">
        <v>20</v>
      </c>
      <c r="B4" t="s">
        <v>3834</v>
      </c>
      <c r="C4" t="str">
        <f>PROPER(Table26[[#This Row],[Name]])</f>
        <v>Dr. Benjamin Price</v>
      </c>
      <c r="D4" t="str">
        <f>TRIM(Table26[[#This Row],[Proper name]])</f>
        <v>Dr. Benjamin Price</v>
      </c>
      <c r="E4">
        <v>29</v>
      </c>
      <c r="F4" t="s">
        <v>16</v>
      </c>
      <c r="G4" t="s">
        <v>21</v>
      </c>
      <c r="H4" t="s">
        <v>22</v>
      </c>
      <c r="I4" t="s">
        <v>12</v>
      </c>
      <c r="J4" t="s">
        <v>19</v>
      </c>
    </row>
    <row r="5" spans="1:10" x14ac:dyDescent="0.25">
      <c r="A5" t="s">
        <v>23</v>
      </c>
      <c r="B5" t="s">
        <v>3836</v>
      </c>
      <c r="C5" t="str">
        <f>PROPER(Table26[[#This Row],[Name]])</f>
        <v>Jeremy Harris</v>
      </c>
      <c r="D5" t="str">
        <f>TRIM(Table26[[#This Row],[Proper name]])</f>
        <v>Jeremy Harris</v>
      </c>
      <c r="E5">
        <v>59</v>
      </c>
      <c r="F5" t="s">
        <v>16</v>
      </c>
      <c r="G5" t="s">
        <v>24</v>
      </c>
      <c r="H5" t="s">
        <v>25</v>
      </c>
      <c r="I5" t="s">
        <v>12</v>
      </c>
      <c r="J5" t="s">
        <v>26</v>
      </c>
    </row>
    <row r="6" spans="1:10" x14ac:dyDescent="0.25">
      <c r="A6" t="s">
        <v>27</v>
      </c>
      <c r="B6" t="s">
        <v>28</v>
      </c>
      <c r="C6" t="str">
        <f>PROPER(Table26[[#This Row],[Name]])</f>
        <v>Caroline Collins</v>
      </c>
      <c r="D6" t="str">
        <f>TRIM(Table26[[#This Row],[Proper name]])</f>
        <v>Caroline Collins</v>
      </c>
      <c r="E6">
        <v>64</v>
      </c>
      <c r="F6" t="s">
        <v>16</v>
      </c>
      <c r="G6" t="s">
        <v>29</v>
      </c>
      <c r="H6" t="s">
        <v>30</v>
      </c>
      <c r="I6" t="s">
        <v>12</v>
      </c>
      <c r="J6" t="s">
        <v>31</v>
      </c>
    </row>
    <row r="7" spans="1:10" x14ac:dyDescent="0.25">
      <c r="A7" t="s">
        <v>32</v>
      </c>
      <c r="B7" t="s">
        <v>33</v>
      </c>
      <c r="C7" t="str">
        <f>PROPER(Table26[[#This Row],[Name]])</f>
        <v>Christine Vaughn</v>
      </c>
      <c r="D7" t="str">
        <f>TRIM(Table26[[#This Row],[Proper name]])</f>
        <v>Christine Vaughn</v>
      </c>
      <c r="E7">
        <v>24</v>
      </c>
      <c r="F7" t="s">
        <v>9</v>
      </c>
      <c r="G7" t="s">
        <v>34</v>
      </c>
      <c r="H7" t="s">
        <v>35</v>
      </c>
      <c r="I7" t="s">
        <v>12</v>
      </c>
      <c r="J7" t="s">
        <v>26</v>
      </c>
    </row>
    <row r="8" spans="1:10" x14ac:dyDescent="0.25">
      <c r="A8" t="s">
        <v>36</v>
      </c>
      <c r="B8" t="s">
        <v>37</v>
      </c>
      <c r="C8" t="str">
        <f>PROPER(Table26[[#This Row],[Name]])</f>
        <v>Amber Jackson</v>
      </c>
      <c r="D8" t="str">
        <f>TRIM(Table26[[#This Row],[Proper name]])</f>
        <v>Amber Jackson</v>
      </c>
      <c r="E8">
        <v>29</v>
      </c>
      <c r="F8" t="s">
        <v>16</v>
      </c>
      <c r="G8" t="s">
        <v>38</v>
      </c>
      <c r="H8" t="s">
        <v>39</v>
      </c>
      <c r="I8" t="s">
        <v>12</v>
      </c>
      <c r="J8" t="s">
        <v>19</v>
      </c>
    </row>
    <row r="9" spans="1:10" x14ac:dyDescent="0.25">
      <c r="A9" t="s">
        <v>40</v>
      </c>
      <c r="B9" t="s">
        <v>41</v>
      </c>
      <c r="C9" t="str">
        <f>PROPER(Table26[[#This Row],[Name]])</f>
        <v>Daniel Boyd</v>
      </c>
      <c r="D9" t="str">
        <f>TRIM(Table26[[#This Row],[Proper name]])</f>
        <v>Daniel Boyd</v>
      </c>
      <c r="E9">
        <v>29</v>
      </c>
      <c r="F9" t="s">
        <v>16</v>
      </c>
      <c r="G9" t="s">
        <v>42</v>
      </c>
      <c r="H9" t="s">
        <v>43</v>
      </c>
      <c r="I9" t="s">
        <v>12</v>
      </c>
      <c r="J9" t="s">
        <v>26</v>
      </c>
    </row>
    <row r="10" spans="1:10" x14ac:dyDescent="0.25">
      <c r="A10" t="s">
        <v>44</v>
      </c>
      <c r="B10" t="s">
        <v>45</v>
      </c>
      <c r="C10" t="str">
        <f>PROPER(Table26[[#This Row],[Name]])</f>
        <v>Melissa Howard</v>
      </c>
      <c r="D10" t="str">
        <f>TRIM(Table26[[#This Row],[Proper name]])</f>
        <v>Melissa Howard</v>
      </c>
      <c r="E10">
        <v>53</v>
      </c>
      <c r="F10" t="s">
        <v>16</v>
      </c>
      <c r="G10" t="s">
        <v>46</v>
      </c>
      <c r="H10" t="s">
        <v>47</v>
      </c>
      <c r="I10" t="s">
        <v>12</v>
      </c>
      <c r="J10" t="s">
        <v>13</v>
      </c>
    </row>
    <row r="11" spans="1:10" x14ac:dyDescent="0.25">
      <c r="A11" t="s">
        <v>48</v>
      </c>
      <c r="B11" t="s">
        <v>49</v>
      </c>
      <c r="C11" t="str">
        <f>PROPER(Table26[[#This Row],[Name]])</f>
        <v>Ms. Maria Leach</v>
      </c>
      <c r="D11" t="str">
        <f>TRIM(Table26[[#This Row],[Proper name]])</f>
        <v>Ms. Maria Leach</v>
      </c>
      <c r="E11">
        <v>64</v>
      </c>
      <c r="F11" t="s">
        <v>9</v>
      </c>
      <c r="G11" t="s">
        <v>50</v>
      </c>
      <c r="H11" t="s">
        <v>51</v>
      </c>
      <c r="I11" t="s">
        <v>12</v>
      </c>
      <c r="J11" t="s">
        <v>19</v>
      </c>
    </row>
    <row r="12" spans="1:10" x14ac:dyDescent="0.25">
      <c r="A12" t="s">
        <v>52</v>
      </c>
      <c r="B12" t="s">
        <v>53</v>
      </c>
      <c r="C12" t="str">
        <f>PROPER(Table26[[#This Row],[Name]])</f>
        <v>Dominic Page</v>
      </c>
      <c r="D12" t="str">
        <f>TRIM(Table26[[#This Row],[Proper name]])</f>
        <v>Dominic Page</v>
      </c>
      <c r="E12">
        <v>53</v>
      </c>
      <c r="F12" t="s">
        <v>9</v>
      </c>
      <c r="G12" t="s">
        <v>54</v>
      </c>
      <c r="H12" t="s">
        <v>51</v>
      </c>
      <c r="I12" t="s">
        <v>12</v>
      </c>
      <c r="J12" t="s">
        <v>26</v>
      </c>
    </row>
    <row r="13" spans="1:10" x14ac:dyDescent="0.25">
      <c r="A13" t="s">
        <v>55</v>
      </c>
      <c r="B13" t="s">
        <v>56</v>
      </c>
      <c r="C13" t="str">
        <f>PROPER(Table26[[#This Row],[Name]])</f>
        <v>Brian Lopez</v>
      </c>
      <c r="D13" t="str">
        <f>TRIM(Table26[[#This Row],[Proper name]])</f>
        <v>Brian Lopez</v>
      </c>
      <c r="E13">
        <v>28</v>
      </c>
      <c r="F13" t="s">
        <v>16</v>
      </c>
      <c r="G13" t="s">
        <v>57</v>
      </c>
      <c r="H13" t="s">
        <v>58</v>
      </c>
      <c r="I13" t="s">
        <v>12</v>
      </c>
      <c r="J13" t="s">
        <v>13</v>
      </c>
    </row>
    <row r="14" spans="1:10" x14ac:dyDescent="0.25">
      <c r="A14" t="s">
        <v>59</v>
      </c>
      <c r="B14" t="s">
        <v>60</v>
      </c>
      <c r="C14" t="str">
        <f>PROPER(Table26[[#This Row],[Name]])</f>
        <v>Kenneth Lambert</v>
      </c>
      <c r="D14" t="str">
        <f>TRIM(Table26[[#This Row],[Proper name]])</f>
        <v>Kenneth Lambert</v>
      </c>
      <c r="E14">
        <v>55</v>
      </c>
      <c r="F14" t="s">
        <v>16</v>
      </c>
      <c r="G14" t="s">
        <v>61</v>
      </c>
      <c r="H14" t="s">
        <v>62</v>
      </c>
      <c r="I14" t="s">
        <v>12</v>
      </c>
      <c r="J14" t="s">
        <v>19</v>
      </c>
    </row>
    <row r="15" spans="1:10" x14ac:dyDescent="0.25">
      <c r="A15" t="s">
        <v>63</v>
      </c>
      <c r="B15" t="s">
        <v>64</v>
      </c>
      <c r="C15" t="str">
        <f>PROPER(Table26[[#This Row],[Name]])</f>
        <v>Nathan Hernandez</v>
      </c>
      <c r="D15" t="str">
        <f>TRIM(Table26[[#This Row],[Proper name]])</f>
        <v>Nathan Hernandez</v>
      </c>
      <c r="E15">
        <v>32</v>
      </c>
      <c r="F15" t="s">
        <v>16</v>
      </c>
      <c r="G15" t="s">
        <v>65</v>
      </c>
      <c r="H15" t="s">
        <v>66</v>
      </c>
      <c r="I15" t="s">
        <v>12</v>
      </c>
      <c r="J15" t="s">
        <v>31</v>
      </c>
    </row>
    <row r="16" spans="1:10" x14ac:dyDescent="0.25">
      <c r="A16" t="s">
        <v>67</v>
      </c>
      <c r="B16" t="s">
        <v>68</v>
      </c>
      <c r="C16" t="str">
        <f>PROPER(Table26[[#This Row],[Name]])</f>
        <v>Ashley Cohen</v>
      </c>
      <c r="D16" t="str">
        <f>TRIM(Table26[[#This Row],[Proper name]])</f>
        <v>Ashley Cohen</v>
      </c>
      <c r="E16">
        <v>53</v>
      </c>
      <c r="F16" t="s">
        <v>16</v>
      </c>
      <c r="G16" t="s">
        <v>69</v>
      </c>
      <c r="H16" t="s">
        <v>70</v>
      </c>
      <c r="I16" t="s">
        <v>12</v>
      </c>
      <c r="J16" t="s">
        <v>31</v>
      </c>
    </row>
    <row r="17" spans="1:10" x14ac:dyDescent="0.25">
      <c r="A17" t="s">
        <v>71</v>
      </c>
      <c r="B17" t="s">
        <v>72</v>
      </c>
      <c r="C17" t="str">
        <f>PROPER(Table26[[#This Row],[Name]])</f>
        <v>Laura Alvarez</v>
      </c>
      <c r="D17" t="str">
        <f>TRIM(Table26[[#This Row],[Proper name]])</f>
        <v>Laura Alvarez</v>
      </c>
      <c r="E17">
        <v>49</v>
      </c>
      <c r="F17" t="s">
        <v>16</v>
      </c>
      <c r="G17" t="s">
        <v>73</v>
      </c>
      <c r="H17" t="s">
        <v>74</v>
      </c>
      <c r="I17" t="s">
        <v>12</v>
      </c>
      <c r="J17" t="s">
        <v>19</v>
      </c>
    </row>
    <row r="18" spans="1:10" x14ac:dyDescent="0.25">
      <c r="A18" t="s">
        <v>75</v>
      </c>
      <c r="B18" t="s">
        <v>76</v>
      </c>
      <c r="C18" t="str">
        <f>PROPER(Table26[[#This Row],[Name]])</f>
        <v>John Scott</v>
      </c>
      <c r="D18" t="str">
        <f>TRIM(Table26[[#This Row],[Proper name]])</f>
        <v>John Scott</v>
      </c>
      <c r="E18">
        <v>24</v>
      </c>
      <c r="F18" t="s">
        <v>16</v>
      </c>
      <c r="G18" t="s">
        <v>77</v>
      </c>
      <c r="H18" t="s">
        <v>51</v>
      </c>
      <c r="I18" t="s">
        <v>12</v>
      </c>
      <c r="J18" t="s">
        <v>26</v>
      </c>
    </row>
    <row r="19" spans="1:10" x14ac:dyDescent="0.25">
      <c r="A19" t="s">
        <v>78</v>
      </c>
      <c r="B19" t="s">
        <v>79</v>
      </c>
      <c r="C19" t="str">
        <f>PROPER(Table26[[#This Row],[Name]])</f>
        <v>Adam Cruz</v>
      </c>
      <c r="D19" t="str">
        <f>TRIM(Table26[[#This Row],[Proper name]])</f>
        <v>Adam Cruz</v>
      </c>
      <c r="E19">
        <v>60</v>
      </c>
      <c r="F19" t="s">
        <v>16</v>
      </c>
      <c r="G19" t="s">
        <v>80</v>
      </c>
      <c r="H19" t="s">
        <v>81</v>
      </c>
      <c r="I19" t="s">
        <v>12</v>
      </c>
      <c r="J19" t="s">
        <v>19</v>
      </c>
    </row>
    <row r="20" spans="1:10" x14ac:dyDescent="0.25">
      <c r="A20" t="s">
        <v>82</v>
      </c>
      <c r="B20" t="s">
        <v>83</v>
      </c>
      <c r="C20" t="str">
        <f>PROPER(Table26[[#This Row],[Name]])</f>
        <v>Rhonda Moss</v>
      </c>
      <c r="D20" t="str">
        <f>TRIM(Table26[[#This Row],[Proper name]])</f>
        <v>Rhonda Moss</v>
      </c>
      <c r="E20">
        <v>43</v>
      </c>
      <c r="F20" t="s">
        <v>9</v>
      </c>
      <c r="G20" t="s">
        <v>84</v>
      </c>
      <c r="H20" t="s">
        <v>62</v>
      </c>
      <c r="I20" t="s">
        <v>12</v>
      </c>
      <c r="J20" t="s">
        <v>19</v>
      </c>
    </row>
    <row r="21" spans="1:10" x14ac:dyDescent="0.25">
      <c r="A21" t="s">
        <v>85</v>
      </c>
      <c r="B21" t="s">
        <v>86</v>
      </c>
      <c r="C21" t="str">
        <f>PROPER(Table26[[#This Row],[Name]])</f>
        <v>Michael Torres</v>
      </c>
      <c r="D21" t="str">
        <f>TRIM(Table26[[#This Row],[Proper name]])</f>
        <v>Michael Torres</v>
      </c>
      <c r="E21">
        <v>46</v>
      </c>
      <c r="F21" t="s">
        <v>16</v>
      </c>
      <c r="G21" t="s">
        <v>87</v>
      </c>
      <c r="H21" t="s">
        <v>88</v>
      </c>
      <c r="I21" t="s">
        <v>12</v>
      </c>
      <c r="J21" t="s">
        <v>19</v>
      </c>
    </row>
    <row r="22" spans="1:10" x14ac:dyDescent="0.25">
      <c r="A22" t="s">
        <v>89</v>
      </c>
      <c r="B22" t="s">
        <v>90</v>
      </c>
      <c r="C22" t="str">
        <f>PROPER(Table26[[#This Row],[Name]])</f>
        <v>Bridget Allen</v>
      </c>
      <c r="D22" t="str">
        <f>TRIM(Table26[[#This Row],[Proper name]])</f>
        <v>Bridget Allen</v>
      </c>
      <c r="E22">
        <v>59</v>
      </c>
      <c r="F22" t="s">
        <v>9</v>
      </c>
      <c r="G22" t="s">
        <v>91</v>
      </c>
      <c r="H22" t="s">
        <v>92</v>
      </c>
      <c r="I22" t="s">
        <v>12</v>
      </c>
      <c r="J22" t="s">
        <v>31</v>
      </c>
    </row>
    <row r="23" spans="1:10" x14ac:dyDescent="0.25">
      <c r="A23" t="s">
        <v>93</v>
      </c>
      <c r="B23" t="s">
        <v>94</v>
      </c>
      <c r="C23" t="str">
        <f>PROPER(Table26[[#This Row],[Name]])</f>
        <v>Jeff Martinez</v>
      </c>
      <c r="D23" t="str">
        <f>TRIM(Table26[[#This Row],[Proper name]])</f>
        <v>Jeff Martinez</v>
      </c>
      <c r="E23">
        <v>36</v>
      </c>
      <c r="F23" t="s">
        <v>16</v>
      </c>
      <c r="G23" t="s">
        <v>95</v>
      </c>
      <c r="H23" t="s">
        <v>96</v>
      </c>
      <c r="I23" t="s">
        <v>12</v>
      </c>
      <c r="J23" t="s">
        <v>13</v>
      </c>
    </row>
    <row r="24" spans="1:10" x14ac:dyDescent="0.25">
      <c r="A24" t="s">
        <v>97</v>
      </c>
      <c r="B24" t="s">
        <v>3837</v>
      </c>
      <c r="C24" t="str">
        <f>PROPER(Table26[[#This Row],[Name]])</f>
        <v xml:space="preserve">   Paul Fox</v>
      </c>
      <c r="D24" t="str">
        <f>TRIM(Table26[[#This Row],[Proper name]])</f>
        <v>Paul Fox</v>
      </c>
      <c r="E24">
        <v>33</v>
      </c>
      <c r="F24" t="s">
        <v>16</v>
      </c>
      <c r="G24" t="s">
        <v>98</v>
      </c>
      <c r="H24" t="s">
        <v>99</v>
      </c>
      <c r="I24" t="s">
        <v>12</v>
      </c>
      <c r="J24" t="s">
        <v>31</v>
      </c>
    </row>
    <row r="25" spans="1:10" x14ac:dyDescent="0.25">
      <c r="A25" t="s">
        <v>100</v>
      </c>
      <c r="B25" t="s">
        <v>101</v>
      </c>
      <c r="C25" t="str">
        <f>PROPER(Table26[[#This Row],[Name]])</f>
        <v>Jonathan Steele</v>
      </c>
      <c r="D25" t="str">
        <f>TRIM(Table26[[#This Row],[Proper name]])</f>
        <v>Jonathan Steele</v>
      </c>
      <c r="E25">
        <v>52</v>
      </c>
      <c r="F25" t="s">
        <v>16</v>
      </c>
      <c r="G25" t="s">
        <v>102</v>
      </c>
      <c r="H25" t="s">
        <v>35</v>
      </c>
      <c r="I25" t="s">
        <v>12</v>
      </c>
      <c r="J25" t="s">
        <v>31</v>
      </c>
    </row>
    <row r="26" spans="1:10" x14ac:dyDescent="0.25">
      <c r="A26" t="s">
        <v>103</v>
      </c>
      <c r="B26" t="s">
        <v>104</v>
      </c>
      <c r="C26" t="str">
        <f>PROPER(Table26[[#This Row],[Name]])</f>
        <v>Heather Collins</v>
      </c>
      <c r="D26" t="str">
        <f>TRIM(Table26[[#This Row],[Proper name]])</f>
        <v>Heather Collins</v>
      </c>
      <c r="E26">
        <v>40</v>
      </c>
      <c r="F26" t="s">
        <v>9</v>
      </c>
      <c r="G26" t="s">
        <v>105</v>
      </c>
      <c r="H26" t="s">
        <v>106</v>
      </c>
      <c r="I26" t="s">
        <v>12</v>
      </c>
      <c r="J26" t="s">
        <v>19</v>
      </c>
    </row>
    <row r="27" spans="1:10" x14ac:dyDescent="0.25">
      <c r="A27" t="s">
        <v>107</v>
      </c>
      <c r="B27" t="s">
        <v>108</v>
      </c>
      <c r="C27" t="str">
        <f>PROPER(Table26[[#This Row],[Name]])</f>
        <v>Diana Taylor</v>
      </c>
      <c r="D27" t="str">
        <f>TRIM(Table26[[#This Row],[Proper name]])</f>
        <v>Diana Taylor</v>
      </c>
      <c r="E27">
        <v>59</v>
      </c>
      <c r="F27" t="s">
        <v>16</v>
      </c>
      <c r="G27" t="s">
        <v>109</v>
      </c>
      <c r="H27" t="s">
        <v>30</v>
      </c>
      <c r="I27" t="s">
        <v>12</v>
      </c>
      <c r="J27" t="s">
        <v>26</v>
      </c>
    </row>
    <row r="28" spans="1:10" x14ac:dyDescent="0.25">
      <c r="A28" t="s">
        <v>110</v>
      </c>
      <c r="B28" t="s">
        <v>111</v>
      </c>
      <c r="C28" t="str">
        <f>PROPER(Table26[[#This Row],[Name]])</f>
        <v>Amber Carlson</v>
      </c>
      <c r="D28" t="str">
        <f>TRIM(Table26[[#This Row],[Proper name]])</f>
        <v>Amber Carlson</v>
      </c>
      <c r="E28">
        <v>18</v>
      </c>
      <c r="F28" t="s">
        <v>16</v>
      </c>
      <c r="G28" t="s">
        <v>112</v>
      </c>
      <c r="H28" t="s">
        <v>113</v>
      </c>
      <c r="I28" t="s">
        <v>12</v>
      </c>
      <c r="J28" t="s">
        <v>13</v>
      </c>
    </row>
    <row r="29" spans="1:10" x14ac:dyDescent="0.25">
      <c r="A29" t="s">
        <v>114</v>
      </c>
      <c r="B29" t="s">
        <v>115</v>
      </c>
      <c r="C29" t="str">
        <f>PROPER(Table26[[#This Row],[Name]])</f>
        <v>Leslie Johnson</v>
      </c>
      <c r="D29" t="str">
        <f>TRIM(Table26[[#This Row],[Proper name]])</f>
        <v>Leslie Johnson</v>
      </c>
      <c r="E29">
        <v>31</v>
      </c>
      <c r="F29" t="s">
        <v>9</v>
      </c>
      <c r="G29" t="s">
        <v>116</v>
      </c>
      <c r="H29" t="s">
        <v>117</v>
      </c>
      <c r="I29" t="s">
        <v>12</v>
      </c>
      <c r="J29" t="s">
        <v>26</v>
      </c>
    </row>
    <row r="30" spans="1:10" x14ac:dyDescent="0.25">
      <c r="A30" t="s">
        <v>118</v>
      </c>
      <c r="B30" t="s">
        <v>119</v>
      </c>
      <c r="C30" t="str">
        <f>PROPER(Table26[[#This Row],[Name]])</f>
        <v>Joshua Ryan</v>
      </c>
      <c r="D30" t="str">
        <f>TRIM(Table26[[#This Row],[Proper name]])</f>
        <v>Joshua Ryan</v>
      </c>
      <c r="E30">
        <v>27</v>
      </c>
      <c r="F30" t="s">
        <v>16</v>
      </c>
      <c r="G30" t="s">
        <v>120</v>
      </c>
      <c r="H30" t="s">
        <v>88</v>
      </c>
      <c r="I30" t="s">
        <v>12</v>
      </c>
      <c r="J30" t="s">
        <v>19</v>
      </c>
    </row>
    <row r="31" spans="1:10" x14ac:dyDescent="0.25">
      <c r="A31" t="s">
        <v>121</v>
      </c>
      <c r="B31" t="s">
        <v>122</v>
      </c>
      <c r="C31" t="str">
        <f>PROPER(Table26[[#This Row],[Name]])</f>
        <v>David Arnold</v>
      </c>
      <c r="D31" t="str">
        <f>TRIM(Table26[[#This Row],[Proper name]])</f>
        <v>David Arnold</v>
      </c>
      <c r="E31">
        <v>54</v>
      </c>
      <c r="F31" t="s">
        <v>16</v>
      </c>
      <c r="G31" t="s">
        <v>123</v>
      </c>
      <c r="H31" t="s">
        <v>30</v>
      </c>
      <c r="I31" t="s">
        <v>12</v>
      </c>
      <c r="J31" t="s">
        <v>31</v>
      </c>
    </row>
    <row r="32" spans="1:10" x14ac:dyDescent="0.25">
      <c r="A32" t="s">
        <v>124</v>
      </c>
      <c r="B32" t="s">
        <v>125</v>
      </c>
      <c r="C32" t="str">
        <f>PROPER(Table26[[#This Row],[Name]])</f>
        <v>Jessica Acevedo</v>
      </c>
      <c r="D32" t="str">
        <f>TRIM(Table26[[#This Row],[Proper name]])</f>
        <v>Jessica Acevedo</v>
      </c>
      <c r="E32">
        <v>64</v>
      </c>
      <c r="F32" t="s">
        <v>16</v>
      </c>
      <c r="G32" t="s">
        <v>126</v>
      </c>
      <c r="H32" t="s">
        <v>51</v>
      </c>
      <c r="I32" t="s">
        <v>12</v>
      </c>
      <c r="J32" t="s">
        <v>26</v>
      </c>
    </row>
    <row r="33" spans="1:10" x14ac:dyDescent="0.25">
      <c r="A33" t="s">
        <v>127</v>
      </c>
      <c r="B33" t="s">
        <v>128</v>
      </c>
      <c r="C33" t="str">
        <f>PROPER(Table26[[#This Row],[Name]])</f>
        <v>Sarah Vance</v>
      </c>
      <c r="D33" t="str">
        <f>TRIM(Table26[[#This Row],[Proper name]])</f>
        <v>Sarah Vance</v>
      </c>
      <c r="E33">
        <v>41</v>
      </c>
      <c r="F33" t="s">
        <v>9</v>
      </c>
      <c r="G33" t="s">
        <v>129</v>
      </c>
      <c r="H33" t="s">
        <v>35</v>
      </c>
      <c r="I33" t="s">
        <v>12</v>
      </c>
      <c r="J33" t="s">
        <v>31</v>
      </c>
    </row>
    <row r="34" spans="1:10" x14ac:dyDescent="0.25">
      <c r="A34" t="s">
        <v>130</v>
      </c>
      <c r="B34" t="s">
        <v>131</v>
      </c>
      <c r="C34" t="str">
        <f>PROPER(Table26[[#This Row],[Name]])</f>
        <v>Mike Jennings</v>
      </c>
      <c r="D34" t="str">
        <f>TRIM(Table26[[#This Row],[Proper name]])</f>
        <v>Mike Jennings</v>
      </c>
      <c r="E34">
        <v>48</v>
      </c>
      <c r="F34" t="s">
        <v>16</v>
      </c>
      <c r="G34" t="s">
        <v>132</v>
      </c>
      <c r="H34" t="s">
        <v>133</v>
      </c>
      <c r="I34" t="s">
        <v>12</v>
      </c>
      <c r="J34" t="s">
        <v>13</v>
      </c>
    </row>
    <row r="35" spans="1:10" x14ac:dyDescent="0.25">
      <c r="A35" t="s">
        <v>134</v>
      </c>
      <c r="B35" t="s">
        <v>135</v>
      </c>
      <c r="C35" t="str">
        <f>PROPER(Table26[[#This Row],[Name]])</f>
        <v>Robert Jones Dds</v>
      </c>
      <c r="D35" t="str">
        <f>TRIM(Table26[[#This Row],[Proper name]])</f>
        <v>Robert Jones Dds</v>
      </c>
      <c r="E35">
        <v>25</v>
      </c>
      <c r="F35" t="s">
        <v>9</v>
      </c>
      <c r="G35" t="s">
        <v>136</v>
      </c>
      <c r="H35" t="s">
        <v>96</v>
      </c>
      <c r="I35" t="s">
        <v>12</v>
      </c>
      <c r="J35" t="s">
        <v>19</v>
      </c>
    </row>
    <row r="36" spans="1:10" x14ac:dyDescent="0.25">
      <c r="A36" t="s">
        <v>137</v>
      </c>
      <c r="B36" t="s">
        <v>138</v>
      </c>
      <c r="C36" t="str">
        <f>PROPER(Table26[[#This Row],[Name]])</f>
        <v>Christopher Olson</v>
      </c>
      <c r="D36" t="str">
        <f>TRIM(Table26[[#This Row],[Proper name]])</f>
        <v>Christopher Olson</v>
      </c>
      <c r="E36">
        <v>27</v>
      </c>
      <c r="F36" t="s">
        <v>16</v>
      </c>
      <c r="G36" t="s">
        <v>139</v>
      </c>
      <c r="H36" t="s">
        <v>140</v>
      </c>
      <c r="I36" t="s">
        <v>12</v>
      </c>
      <c r="J36" t="s">
        <v>19</v>
      </c>
    </row>
    <row r="37" spans="1:10" x14ac:dyDescent="0.25">
      <c r="A37" t="s">
        <v>141</v>
      </c>
      <c r="B37" t="s">
        <v>142</v>
      </c>
      <c r="C37" t="str">
        <f>PROPER(Table26[[#This Row],[Name]])</f>
        <v>Rachel Myers</v>
      </c>
      <c r="D37" t="str">
        <f>TRIM(Table26[[#This Row],[Proper name]])</f>
        <v>Rachel Myers</v>
      </c>
      <c r="E37">
        <v>52</v>
      </c>
      <c r="F37" t="s">
        <v>9</v>
      </c>
      <c r="G37" t="s">
        <v>143</v>
      </c>
      <c r="H37" t="s">
        <v>18</v>
      </c>
      <c r="I37" t="s">
        <v>12</v>
      </c>
      <c r="J37" t="s">
        <v>31</v>
      </c>
    </row>
    <row r="38" spans="1:10" x14ac:dyDescent="0.25">
      <c r="A38" t="s">
        <v>144</v>
      </c>
      <c r="B38" t="s">
        <v>145</v>
      </c>
      <c r="C38" t="str">
        <f>PROPER(Table26[[#This Row],[Name]])</f>
        <v>Thomas Phillips</v>
      </c>
      <c r="D38" t="str">
        <f>TRIM(Table26[[#This Row],[Proper name]])</f>
        <v>Thomas Phillips</v>
      </c>
      <c r="E38">
        <v>20</v>
      </c>
      <c r="F38" t="s">
        <v>16</v>
      </c>
      <c r="G38" t="s">
        <v>146</v>
      </c>
      <c r="H38" t="s">
        <v>81</v>
      </c>
      <c r="I38" t="s">
        <v>12</v>
      </c>
      <c r="J38" t="s">
        <v>13</v>
      </c>
    </row>
    <row r="39" spans="1:10" x14ac:dyDescent="0.25">
      <c r="A39" t="s">
        <v>147</v>
      </c>
      <c r="B39" t="s">
        <v>148</v>
      </c>
      <c r="C39" t="str">
        <f>PROPER(Table26[[#This Row],[Name]])</f>
        <v>Christopher Carter</v>
      </c>
      <c r="D39" t="str">
        <f>TRIM(Table26[[#This Row],[Proper name]])</f>
        <v>Christopher Carter</v>
      </c>
      <c r="E39">
        <v>27</v>
      </c>
      <c r="F39" t="s">
        <v>16</v>
      </c>
      <c r="G39" t="s">
        <v>149</v>
      </c>
      <c r="H39" t="s">
        <v>39</v>
      </c>
      <c r="I39" t="s">
        <v>12</v>
      </c>
      <c r="J39" t="s">
        <v>31</v>
      </c>
    </row>
    <row r="40" spans="1:10" x14ac:dyDescent="0.25">
      <c r="A40" t="s">
        <v>150</v>
      </c>
      <c r="B40" t="s">
        <v>151</v>
      </c>
      <c r="C40" t="str">
        <f>PROPER(Table26[[#This Row],[Name]])</f>
        <v>Deanna Simpson</v>
      </c>
      <c r="D40" t="str">
        <f>TRIM(Table26[[#This Row],[Proper name]])</f>
        <v>Deanna Simpson</v>
      </c>
      <c r="E40">
        <v>35</v>
      </c>
      <c r="F40" t="s">
        <v>16</v>
      </c>
      <c r="G40" t="s">
        <v>152</v>
      </c>
      <c r="H40" t="s">
        <v>18</v>
      </c>
      <c r="I40" t="s">
        <v>12</v>
      </c>
      <c r="J40" t="s">
        <v>26</v>
      </c>
    </row>
    <row r="41" spans="1:10" x14ac:dyDescent="0.25">
      <c r="A41" t="s">
        <v>153</v>
      </c>
      <c r="B41" t="s">
        <v>154</v>
      </c>
      <c r="C41" t="str">
        <f>PROPER(Table26[[#This Row],[Name]])</f>
        <v>Tonya Reynolds</v>
      </c>
      <c r="D41" t="str">
        <f>TRIM(Table26[[#This Row],[Proper name]])</f>
        <v>Tonya Reynolds</v>
      </c>
      <c r="E41">
        <v>55</v>
      </c>
      <c r="F41" t="s">
        <v>16</v>
      </c>
      <c r="G41" t="s">
        <v>155</v>
      </c>
      <c r="H41" t="s">
        <v>156</v>
      </c>
      <c r="I41" t="s">
        <v>12</v>
      </c>
      <c r="J41" t="s">
        <v>13</v>
      </c>
    </row>
    <row r="42" spans="1:10" x14ac:dyDescent="0.25">
      <c r="A42" t="s">
        <v>157</v>
      </c>
      <c r="B42" t="s">
        <v>158</v>
      </c>
      <c r="C42" t="str">
        <f>PROPER(Table26[[#This Row],[Name]])</f>
        <v>Eric Vega</v>
      </c>
      <c r="D42" t="str">
        <f>TRIM(Table26[[#This Row],[Proper name]])</f>
        <v>Eric Vega</v>
      </c>
      <c r="E42">
        <v>50</v>
      </c>
      <c r="F42" t="s">
        <v>9</v>
      </c>
      <c r="G42" t="s">
        <v>159</v>
      </c>
      <c r="H42" t="s">
        <v>62</v>
      </c>
      <c r="I42" t="s">
        <v>12</v>
      </c>
      <c r="J42" t="s">
        <v>13</v>
      </c>
    </row>
    <row r="43" spans="1:10" x14ac:dyDescent="0.25">
      <c r="A43" t="s">
        <v>160</v>
      </c>
      <c r="B43" t="s">
        <v>161</v>
      </c>
      <c r="C43" t="str">
        <f>PROPER(Table26[[#This Row],[Name]])</f>
        <v>James Gibbs</v>
      </c>
      <c r="D43" t="str">
        <f>TRIM(Table26[[#This Row],[Proper name]])</f>
        <v>James Gibbs</v>
      </c>
      <c r="E43">
        <v>21</v>
      </c>
      <c r="F43" t="s">
        <v>9</v>
      </c>
      <c r="G43" t="s">
        <v>162</v>
      </c>
      <c r="H43" t="s">
        <v>163</v>
      </c>
      <c r="I43" t="s">
        <v>12</v>
      </c>
      <c r="J43" t="s">
        <v>19</v>
      </c>
    </row>
    <row r="44" spans="1:10" x14ac:dyDescent="0.25">
      <c r="A44" t="s">
        <v>164</v>
      </c>
      <c r="B44" t="s">
        <v>165</v>
      </c>
      <c r="C44" t="str">
        <f>PROPER(Table26[[#This Row],[Name]])</f>
        <v>William Martin</v>
      </c>
      <c r="D44" t="str">
        <f>TRIM(Table26[[#This Row],[Proper name]])</f>
        <v>William Martin</v>
      </c>
      <c r="E44">
        <v>19</v>
      </c>
      <c r="F44" t="s">
        <v>9</v>
      </c>
      <c r="G44" t="s">
        <v>166</v>
      </c>
      <c r="H44" t="s">
        <v>167</v>
      </c>
      <c r="I44" t="s">
        <v>12</v>
      </c>
      <c r="J44" t="s">
        <v>19</v>
      </c>
    </row>
    <row r="45" spans="1:10" x14ac:dyDescent="0.25">
      <c r="A45" t="s">
        <v>168</v>
      </c>
      <c r="B45" t="s">
        <v>169</v>
      </c>
      <c r="C45" t="str">
        <f>PROPER(Table26[[#This Row],[Name]])</f>
        <v>Joseph Snow</v>
      </c>
      <c r="D45" t="str">
        <f>TRIM(Table26[[#This Row],[Proper name]])</f>
        <v>Joseph Snow</v>
      </c>
      <c r="E45">
        <v>45</v>
      </c>
      <c r="F45" t="s">
        <v>9</v>
      </c>
      <c r="G45" t="s">
        <v>170</v>
      </c>
      <c r="H45" t="s">
        <v>171</v>
      </c>
      <c r="I45" t="s">
        <v>12</v>
      </c>
      <c r="J45" t="s">
        <v>13</v>
      </c>
    </row>
    <row r="46" spans="1:10" x14ac:dyDescent="0.25">
      <c r="A46" t="s">
        <v>172</v>
      </c>
      <c r="B46" t="s">
        <v>173</v>
      </c>
      <c r="C46" t="str">
        <f>PROPER(Table26[[#This Row],[Name]])</f>
        <v>Denise Williams</v>
      </c>
      <c r="D46" t="str">
        <f>TRIM(Table26[[#This Row],[Proper name]])</f>
        <v>Denise Williams</v>
      </c>
      <c r="E46">
        <v>34</v>
      </c>
      <c r="F46" t="s">
        <v>9</v>
      </c>
      <c r="G46" t="s">
        <v>174</v>
      </c>
      <c r="H46" t="s">
        <v>99</v>
      </c>
      <c r="I46" t="s">
        <v>12</v>
      </c>
      <c r="J46" t="s">
        <v>26</v>
      </c>
    </row>
    <row r="47" spans="1:10" x14ac:dyDescent="0.25">
      <c r="A47" t="s">
        <v>175</v>
      </c>
      <c r="B47" t="s">
        <v>176</v>
      </c>
      <c r="C47" t="str">
        <f>PROPER(Table26[[#This Row],[Name]])</f>
        <v>Jordan Jackson Dds</v>
      </c>
      <c r="D47" t="str">
        <f>TRIM(Table26[[#This Row],[Proper name]])</f>
        <v>Jordan Jackson Dds</v>
      </c>
      <c r="E47">
        <v>54</v>
      </c>
      <c r="F47" t="s">
        <v>9</v>
      </c>
      <c r="G47" t="s">
        <v>177</v>
      </c>
      <c r="H47" t="s">
        <v>133</v>
      </c>
      <c r="I47" t="s">
        <v>12</v>
      </c>
      <c r="J47" t="s">
        <v>13</v>
      </c>
    </row>
    <row r="48" spans="1:10" x14ac:dyDescent="0.25">
      <c r="A48" t="s">
        <v>178</v>
      </c>
      <c r="B48" t="s">
        <v>179</v>
      </c>
      <c r="C48" t="str">
        <f>PROPER(Table26[[#This Row],[Name]])</f>
        <v>Michelle Garcia Dds</v>
      </c>
      <c r="D48" t="str">
        <f>TRIM(Table26[[#This Row],[Proper name]])</f>
        <v>Michelle Garcia Dds</v>
      </c>
      <c r="E48">
        <v>55</v>
      </c>
      <c r="F48" t="s">
        <v>16</v>
      </c>
      <c r="G48" t="s">
        <v>180</v>
      </c>
      <c r="H48" t="s">
        <v>25</v>
      </c>
      <c r="I48" t="s">
        <v>12</v>
      </c>
      <c r="J48" t="s">
        <v>19</v>
      </c>
    </row>
    <row r="49" spans="1:10" x14ac:dyDescent="0.25">
      <c r="A49" t="s">
        <v>181</v>
      </c>
      <c r="B49" t="s">
        <v>182</v>
      </c>
      <c r="C49" t="str">
        <f>PROPER(Table26[[#This Row],[Name]])</f>
        <v>Gina Knight</v>
      </c>
      <c r="D49" t="str">
        <f>TRIM(Table26[[#This Row],[Proper name]])</f>
        <v>Gina Knight</v>
      </c>
      <c r="E49">
        <v>54</v>
      </c>
      <c r="F49" t="s">
        <v>16</v>
      </c>
      <c r="G49" t="s">
        <v>183</v>
      </c>
      <c r="H49" t="s">
        <v>184</v>
      </c>
      <c r="I49" t="s">
        <v>12</v>
      </c>
      <c r="J49" t="s">
        <v>31</v>
      </c>
    </row>
    <row r="50" spans="1:10" x14ac:dyDescent="0.25">
      <c r="A50" t="s">
        <v>185</v>
      </c>
      <c r="B50" t="s">
        <v>186</v>
      </c>
      <c r="C50" t="str">
        <f>PROPER(Table26[[#This Row],[Name]])</f>
        <v>April Mullins</v>
      </c>
      <c r="D50" t="str">
        <f>TRIM(Table26[[#This Row],[Proper name]])</f>
        <v>April Mullins</v>
      </c>
      <c r="E50">
        <v>54</v>
      </c>
      <c r="F50" t="s">
        <v>9</v>
      </c>
      <c r="G50" t="s">
        <v>187</v>
      </c>
      <c r="H50" t="s">
        <v>11</v>
      </c>
      <c r="I50" t="s">
        <v>12</v>
      </c>
      <c r="J50" t="s">
        <v>19</v>
      </c>
    </row>
    <row r="51" spans="1:10" x14ac:dyDescent="0.25">
      <c r="A51" t="s">
        <v>188</v>
      </c>
      <c r="B51" t="s">
        <v>189</v>
      </c>
      <c r="C51" t="str">
        <f>PROPER(Table26[[#This Row],[Name]])</f>
        <v>Timothy Weaver</v>
      </c>
      <c r="D51" t="str">
        <f>TRIM(Table26[[#This Row],[Proper name]])</f>
        <v>Timothy Weaver</v>
      </c>
      <c r="E51">
        <v>45</v>
      </c>
      <c r="F51" t="s">
        <v>16</v>
      </c>
      <c r="G51" t="s">
        <v>190</v>
      </c>
      <c r="H51" t="s">
        <v>25</v>
      </c>
      <c r="I51" t="s">
        <v>12</v>
      </c>
      <c r="J51" t="s">
        <v>13</v>
      </c>
    </row>
    <row r="52" spans="1:10" x14ac:dyDescent="0.25">
      <c r="A52" t="s">
        <v>191</v>
      </c>
      <c r="B52" t="s">
        <v>192</v>
      </c>
      <c r="C52" t="str">
        <f>PROPER(Table26[[#This Row],[Name]])</f>
        <v>Matthew Hunter Jr.</v>
      </c>
      <c r="D52" t="str">
        <f>TRIM(Table26[[#This Row],[Proper name]])</f>
        <v>Matthew Hunter Jr.</v>
      </c>
      <c r="E52">
        <v>61</v>
      </c>
      <c r="F52" t="s">
        <v>16</v>
      </c>
      <c r="G52" t="s">
        <v>193</v>
      </c>
      <c r="H52" t="s">
        <v>194</v>
      </c>
      <c r="I52" t="s">
        <v>12</v>
      </c>
      <c r="J52" t="s">
        <v>13</v>
      </c>
    </row>
    <row r="53" spans="1:10" x14ac:dyDescent="0.25">
      <c r="A53" t="s">
        <v>195</v>
      </c>
      <c r="B53" t="s">
        <v>196</v>
      </c>
      <c r="C53" t="str">
        <f>PROPER(Table26[[#This Row],[Name]])</f>
        <v>Sarah Rodgers</v>
      </c>
      <c r="D53" t="str">
        <f>TRIM(Table26[[#This Row],[Proper name]])</f>
        <v>Sarah Rodgers</v>
      </c>
      <c r="E53">
        <v>23</v>
      </c>
      <c r="F53" t="s">
        <v>16</v>
      </c>
      <c r="G53" t="s">
        <v>197</v>
      </c>
      <c r="H53" t="s">
        <v>43</v>
      </c>
      <c r="I53" t="s">
        <v>12</v>
      </c>
      <c r="J53" t="s">
        <v>13</v>
      </c>
    </row>
    <row r="54" spans="1:10" x14ac:dyDescent="0.25">
      <c r="A54" t="s">
        <v>198</v>
      </c>
      <c r="B54" t="s">
        <v>199</v>
      </c>
      <c r="C54" t="str">
        <f>PROPER(Table26[[#This Row],[Name]])</f>
        <v>Debra Liu</v>
      </c>
      <c r="D54" t="str">
        <f>TRIM(Table26[[#This Row],[Proper name]])</f>
        <v>Debra Liu</v>
      </c>
      <c r="E54">
        <v>55</v>
      </c>
      <c r="F54" t="s">
        <v>9</v>
      </c>
      <c r="G54" t="s">
        <v>200</v>
      </c>
      <c r="H54" t="s">
        <v>201</v>
      </c>
      <c r="I54" t="s">
        <v>12</v>
      </c>
      <c r="J54" t="s">
        <v>26</v>
      </c>
    </row>
    <row r="55" spans="1:10" x14ac:dyDescent="0.25">
      <c r="A55" t="s">
        <v>202</v>
      </c>
      <c r="B55" t="s">
        <v>203</v>
      </c>
      <c r="C55" t="str">
        <f>PROPER(Table26[[#This Row],[Name]])</f>
        <v>Sharon Brown</v>
      </c>
      <c r="D55" t="str">
        <f>TRIM(Table26[[#This Row],[Proper name]])</f>
        <v>Sharon Brown</v>
      </c>
      <c r="E55">
        <v>37</v>
      </c>
      <c r="F55" t="s">
        <v>16</v>
      </c>
      <c r="G55" t="s">
        <v>204</v>
      </c>
      <c r="H55" t="s">
        <v>156</v>
      </c>
      <c r="I55" t="s">
        <v>12</v>
      </c>
      <c r="J55" t="s">
        <v>13</v>
      </c>
    </row>
    <row r="56" spans="1:10" x14ac:dyDescent="0.25">
      <c r="A56" t="s">
        <v>205</v>
      </c>
      <c r="B56" t="s">
        <v>206</v>
      </c>
      <c r="C56" t="str">
        <f>PROPER(Table26[[#This Row],[Name]])</f>
        <v>Katherine Dorsey</v>
      </c>
      <c r="D56" t="str">
        <f>TRIM(Table26[[#This Row],[Proper name]])</f>
        <v>Katherine Dorsey</v>
      </c>
      <c r="E56">
        <v>24</v>
      </c>
      <c r="F56" t="s">
        <v>9</v>
      </c>
      <c r="G56" t="s">
        <v>207</v>
      </c>
      <c r="H56" t="s">
        <v>96</v>
      </c>
      <c r="I56" t="s">
        <v>12</v>
      </c>
      <c r="J56" t="s">
        <v>19</v>
      </c>
    </row>
    <row r="57" spans="1:10" x14ac:dyDescent="0.25">
      <c r="A57" t="s">
        <v>208</v>
      </c>
      <c r="B57" t="s">
        <v>209</v>
      </c>
      <c r="C57" t="str">
        <f>PROPER(Table26[[#This Row],[Name]])</f>
        <v>Wayne Mcpherson</v>
      </c>
      <c r="D57" t="str">
        <f>TRIM(Table26[[#This Row],[Proper name]])</f>
        <v>Wayne Mcpherson</v>
      </c>
      <c r="E57">
        <v>56</v>
      </c>
      <c r="F57" t="s">
        <v>16</v>
      </c>
      <c r="G57" t="s">
        <v>210</v>
      </c>
      <c r="H57" t="s">
        <v>201</v>
      </c>
      <c r="I57" t="s">
        <v>12</v>
      </c>
      <c r="J57" t="s">
        <v>26</v>
      </c>
    </row>
    <row r="58" spans="1:10" x14ac:dyDescent="0.25">
      <c r="A58" t="s">
        <v>211</v>
      </c>
      <c r="B58" t="s">
        <v>212</v>
      </c>
      <c r="C58" t="str">
        <f>PROPER(Table26[[#This Row],[Name]])</f>
        <v>Christopher Sutton</v>
      </c>
      <c r="D58" t="str">
        <f>TRIM(Table26[[#This Row],[Proper name]])</f>
        <v>Christopher Sutton</v>
      </c>
      <c r="E58">
        <v>49</v>
      </c>
      <c r="F58" t="s">
        <v>16</v>
      </c>
      <c r="G58" t="s">
        <v>213</v>
      </c>
      <c r="H58" t="s">
        <v>51</v>
      </c>
      <c r="I58" t="s">
        <v>12</v>
      </c>
      <c r="J58" t="s">
        <v>13</v>
      </c>
    </row>
    <row r="59" spans="1:10" x14ac:dyDescent="0.25">
      <c r="A59" t="s">
        <v>214</v>
      </c>
      <c r="B59" t="s">
        <v>215</v>
      </c>
      <c r="C59" t="str">
        <f>PROPER(Table26[[#This Row],[Name]])</f>
        <v>Jay Patel</v>
      </c>
      <c r="D59" t="str">
        <f>TRIM(Table26[[#This Row],[Proper name]])</f>
        <v>Jay Patel</v>
      </c>
      <c r="E59">
        <v>43</v>
      </c>
      <c r="F59" t="s">
        <v>16</v>
      </c>
      <c r="G59" t="s">
        <v>216</v>
      </c>
      <c r="H59" t="s">
        <v>217</v>
      </c>
      <c r="I59" t="s">
        <v>12</v>
      </c>
      <c r="J59" t="s">
        <v>19</v>
      </c>
    </row>
    <row r="60" spans="1:10" x14ac:dyDescent="0.25">
      <c r="A60" t="s">
        <v>218</v>
      </c>
      <c r="B60" t="s">
        <v>219</v>
      </c>
      <c r="C60" t="str">
        <f>PROPER(Table26[[#This Row],[Name]])</f>
        <v>Cheryl Copeland</v>
      </c>
      <c r="D60" t="str">
        <f>TRIM(Table26[[#This Row],[Proper name]])</f>
        <v>Cheryl Copeland</v>
      </c>
      <c r="E60">
        <v>51</v>
      </c>
      <c r="F60" t="s">
        <v>9</v>
      </c>
      <c r="G60" t="s">
        <v>220</v>
      </c>
      <c r="H60" t="s">
        <v>140</v>
      </c>
      <c r="I60" t="s">
        <v>12</v>
      </c>
      <c r="J60" t="s">
        <v>19</v>
      </c>
    </row>
    <row r="61" spans="1:10" x14ac:dyDescent="0.25">
      <c r="A61" t="s">
        <v>221</v>
      </c>
      <c r="B61" t="s">
        <v>222</v>
      </c>
      <c r="C61" t="str">
        <f>PROPER(Table26[[#This Row],[Name]])</f>
        <v>Alyssa Vargas</v>
      </c>
      <c r="D61" t="str">
        <f>TRIM(Table26[[#This Row],[Proper name]])</f>
        <v>Alyssa Vargas</v>
      </c>
      <c r="E61">
        <v>53</v>
      </c>
      <c r="F61" t="s">
        <v>9</v>
      </c>
      <c r="G61" t="s">
        <v>223</v>
      </c>
      <c r="H61" t="s">
        <v>66</v>
      </c>
      <c r="I61" t="s">
        <v>12</v>
      </c>
      <c r="J61" t="s">
        <v>19</v>
      </c>
    </row>
    <row r="62" spans="1:10" x14ac:dyDescent="0.25">
      <c r="A62" t="s">
        <v>224</v>
      </c>
      <c r="B62" t="s">
        <v>225</v>
      </c>
      <c r="C62" t="str">
        <f>PROPER(Table26[[#This Row],[Name]])</f>
        <v>Dr. David Smith</v>
      </c>
      <c r="D62" t="str">
        <f>TRIM(Table26[[#This Row],[Proper name]])</f>
        <v>Dr. David Smith</v>
      </c>
      <c r="E62">
        <v>22</v>
      </c>
      <c r="F62" t="s">
        <v>16</v>
      </c>
      <c r="G62" t="s">
        <v>226</v>
      </c>
      <c r="H62" t="s">
        <v>163</v>
      </c>
      <c r="I62" t="s">
        <v>12</v>
      </c>
      <c r="J62" t="s">
        <v>31</v>
      </c>
    </row>
    <row r="63" spans="1:10" x14ac:dyDescent="0.25">
      <c r="A63" t="s">
        <v>227</v>
      </c>
      <c r="B63" t="s">
        <v>228</v>
      </c>
      <c r="C63" t="str">
        <f>PROPER(Table26[[#This Row],[Name]])</f>
        <v>Kristin Stein</v>
      </c>
      <c r="D63" t="str">
        <f>TRIM(Table26[[#This Row],[Proper name]])</f>
        <v>Kristin Stein</v>
      </c>
      <c r="E63">
        <v>23</v>
      </c>
      <c r="F63" t="s">
        <v>9</v>
      </c>
      <c r="G63" t="s">
        <v>229</v>
      </c>
      <c r="H63" t="s">
        <v>113</v>
      </c>
      <c r="I63" t="s">
        <v>12</v>
      </c>
      <c r="J63" t="s">
        <v>31</v>
      </c>
    </row>
    <row r="64" spans="1:10" x14ac:dyDescent="0.25">
      <c r="A64" t="s">
        <v>230</v>
      </c>
      <c r="B64" t="s">
        <v>231</v>
      </c>
      <c r="C64" t="str">
        <f>PROPER(Table26[[#This Row],[Name]])</f>
        <v>James Bean</v>
      </c>
      <c r="D64" t="str">
        <f>TRIM(Table26[[#This Row],[Proper name]])</f>
        <v>James Bean</v>
      </c>
      <c r="E64">
        <v>50</v>
      </c>
      <c r="F64" t="s">
        <v>9</v>
      </c>
      <c r="G64" t="s">
        <v>232</v>
      </c>
      <c r="H64" t="s">
        <v>233</v>
      </c>
      <c r="I64" t="s">
        <v>12</v>
      </c>
      <c r="J64" t="s">
        <v>26</v>
      </c>
    </row>
    <row r="65" spans="1:10" x14ac:dyDescent="0.25">
      <c r="A65" t="s">
        <v>234</v>
      </c>
      <c r="B65" t="s">
        <v>235</v>
      </c>
      <c r="C65" t="str">
        <f>PROPER(Table26[[#This Row],[Name]])</f>
        <v>Michael Daniel</v>
      </c>
      <c r="D65" t="str">
        <f>TRIM(Table26[[#This Row],[Proper name]])</f>
        <v>Michael Daniel</v>
      </c>
      <c r="E65">
        <v>51</v>
      </c>
      <c r="F65" t="s">
        <v>9</v>
      </c>
      <c r="G65" t="s">
        <v>236</v>
      </c>
      <c r="H65" t="s">
        <v>237</v>
      </c>
      <c r="I65" t="s">
        <v>12</v>
      </c>
      <c r="J65" t="s">
        <v>19</v>
      </c>
    </row>
    <row r="66" spans="1:10" x14ac:dyDescent="0.25">
      <c r="A66" t="s">
        <v>238</v>
      </c>
      <c r="B66" t="s">
        <v>239</v>
      </c>
      <c r="C66" t="str">
        <f>PROPER(Table26[[#This Row],[Name]])</f>
        <v>Mr. Mason Butler</v>
      </c>
      <c r="D66" t="str">
        <f>TRIM(Table26[[#This Row],[Proper name]])</f>
        <v>Mr. Mason Butler</v>
      </c>
      <c r="E66">
        <v>33</v>
      </c>
      <c r="F66" t="s">
        <v>9</v>
      </c>
      <c r="G66" t="s">
        <v>240</v>
      </c>
      <c r="H66" t="s">
        <v>133</v>
      </c>
      <c r="I66" t="s">
        <v>12</v>
      </c>
      <c r="J66" t="s">
        <v>13</v>
      </c>
    </row>
    <row r="67" spans="1:10" x14ac:dyDescent="0.25">
      <c r="A67" t="s">
        <v>241</v>
      </c>
      <c r="B67" t="s">
        <v>242</v>
      </c>
      <c r="C67" t="str">
        <f>PROPER(Table26[[#This Row],[Name]])</f>
        <v>Michael Thomas</v>
      </c>
      <c r="D67" t="str">
        <f>TRIM(Table26[[#This Row],[Proper name]])</f>
        <v>Michael Thomas</v>
      </c>
      <c r="E67">
        <v>21</v>
      </c>
      <c r="F67" t="s">
        <v>16</v>
      </c>
      <c r="G67" t="s">
        <v>243</v>
      </c>
      <c r="H67" t="s">
        <v>184</v>
      </c>
      <c r="I67" t="s">
        <v>12</v>
      </c>
      <c r="J67" t="s">
        <v>31</v>
      </c>
    </row>
    <row r="68" spans="1:10" x14ac:dyDescent="0.25">
      <c r="A68" t="s">
        <v>244</v>
      </c>
      <c r="B68" t="s">
        <v>245</v>
      </c>
      <c r="C68" t="str">
        <f>PROPER(Table26[[#This Row],[Name]])</f>
        <v>Cody Diaz</v>
      </c>
      <c r="D68" t="str">
        <f>TRIM(Table26[[#This Row],[Proper name]])</f>
        <v>Cody Diaz</v>
      </c>
      <c r="E68">
        <v>27</v>
      </c>
      <c r="F68" t="s">
        <v>16</v>
      </c>
      <c r="G68" t="s">
        <v>246</v>
      </c>
      <c r="H68" t="s">
        <v>47</v>
      </c>
      <c r="I68" t="s">
        <v>12</v>
      </c>
      <c r="J68" t="s">
        <v>31</v>
      </c>
    </row>
    <row r="69" spans="1:10" x14ac:dyDescent="0.25">
      <c r="A69" t="s">
        <v>247</v>
      </c>
      <c r="B69" t="s">
        <v>248</v>
      </c>
      <c r="C69" t="str">
        <f>PROPER(Table26[[#This Row],[Name]])</f>
        <v>Amber Mcclain</v>
      </c>
      <c r="D69" t="str">
        <f>TRIM(Table26[[#This Row],[Proper name]])</f>
        <v>Amber Mcclain</v>
      </c>
      <c r="E69">
        <v>58</v>
      </c>
      <c r="F69" t="s">
        <v>9</v>
      </c>
      <c r="G69" t="s">
        <v>249</v>
      </c>
      <c r="H69" t="s">
        <v>250</v>
      </c>
      <c r="I69" t="s">
        <v>12</v>
      </c>
      <c r="J69" t="s">
        <v>31</v>
      </c>
    </row>
    <row r="70" spans="1:10" x14ac:dyDescent="0.25">
      <c r="A70" t="s">
        <v>251</v>
      </c>
      <c r="B70" t="s">
        <v>252</v>
      </c>
      <c r="C70" t="str">
        <f>PROPER(Table26[[#This Row],[Name]])</f>
        <v>Mr. Mark Beasley</v>
      </c>
      <c r="D70" t="str">
        <f>TRIM(Table26[[#This Row],[Proper name]])</f>
        <v>Mr. Mark Beasley</v>
      </c>
      <c r="E70">
        <v>24</v>
      </c>
      <c r="F70" t="s">
        <v>16</v>
      </c>
      <c r="G70" t="s">
        <v>253</v>
      </c>
      <c r="H70" t="s">
        <v>254</v>
      </c>
      <c r="I70" t="s">
        <v>12</v>
      </c>
      <c r="J70" t="s">
        <v>31</v>
      </c>
    </row>
    <row r="71" spans="1:10" x14ac:dyDescent="0.25">
      <c r="A71" t="s">
        <v>255</v>
      </c>
      <c r="B71" t="s">
        <v>256</v>
      </c>
      <c r="C71" t="str">
        <f>PROPER(Table26[[#This Row],[Name]])</f>
        <v>Roy Cole</v>
      </c>
      <c r="D71" t="str">
        <f>TRIM(Table26[[#This Row],[Proper name]])</f>
        <v>Roy Cole</v>
      </c>
      <c r="E71">
        <v>24</v>
      </c>
      <c r="F71" t="s">
        <v>16</v>
      </c>
      <c r="G71" t="s">
        <v>257</v>
      </c>
      <c r="H71" t="s">
        <v>88</v>
      </c>
      <c r="I71" t="s">
        <v>12</v>
      </c>
      <c r="J71" t="s">
        <v>19</v>
      </c>
    </row>
    <row r="72" spans="1:10" x14ac:dyDescent="0.25">
      <c r="A72" t="s">
        <v>258</v>
      </c>
      <c r="B72" t="s">
        <v>259</v>
      </c>
      <c r="C72" t="str">
        <f>PROPER(Table26[[#This Row],[Name]])</f>
        <v>Eric Singh</v>
      </c>
      <c r="D72" t="str">
        <f>TRIM(Table26[[#This Row],[Proper name]])</f>
        <v>Eric Singh</v>
      </c>
      <c r="E72">
        <v>29</v>
      </c>
      <c r="F72" t="s">
        <v>16</v>
      </c>
      <c r="G72" t="s">
        <v>260</v>
      </c>
      <c r="H72" t="s">
        <v>233</v>
      </c>
      <c r="I72" t="s">
        <v>12</v>
      </c>
      <c r="J72" t="s">
        <v>13</v>
      </c>
    </row>
    <row r="73" spans="1:10" x14ac:dyDescent="0.25">
      <c r="A73" t="s">
        <v>261</v>
      </c>
      <c r="B73" t="s">
        <v>262</v>
      </c>
      <c r="C73" t="str">
        <f>PROPER(Table26[[#This Row],[Name]])</f>
        <v>Andrea Perez</v>
      </c>
      <c r="D73" t="str">
        <f>TRIM(Table26[[#This Row],[Proper name]])</f>
        <v>Andrea Perez</v>
      </c>
      <c r="E73">
        <v>61</v>
      </c>
      <c r="F73" t="s">
        <v>16</v>
      </c>
      <c r="G73" t="s">
        <v>263</v>
      </c>
      <c r="H73" t="s">
        <v>233</v>
      </c>
      <c r="I73" t="s">
        <v>12</v>
      </c>
      <c r="J73" t="s">
        <v>13</v>
      </c>
    </row>
    <row r="74" spans="1:10" x14ac:dyDescent="0.25">
      <c r="A74" t="s">
        <v>264</v>
      </c>
      <c r="B74" t="s">
        <v>265</v>
      </c>
      <c r="C74" t="str">
        <f>PROPER(Table26[[#This Row],[Name]])</f>
        <v>Tonya Burch</v>
      </c>
      <c r="D74" t="str">
        <f>TRIM(Table26[[#This Row],[Proper name]])</f>
        <v>Tonya Burch</v>
      </c>
      <c r="E74">
        <v>39</v>
      </c>
      <c r="F74" t="s">
        <v>16</v>
      </c>
      <c r="G74" t="s">
        <v>266</v>
      </c>
      <c r="H74" t="s">
        <v>267</v>
      </c>
      <c r="I74" t="s">
        <v>12</v>
      </c>
      <c r="J74" t="s">
        <v>13</v>
      </c>
    </row>
    <row r="75" spans="1:10" x14ac:dyDescent="0.25">
      <c r="A75" t="s">
        <v>268</v>
      </c>
      <c r="B75" t="s">
        <v>269</v>
      </c>
      <c r="C75" t="str">
        <f>PROPER(Table26[[#This Row],[Name]])</f>
        <v>Christopher Brown</v>
      </c>
      <c r="D75" t="str">
        <f>TRIM(Table26[[#This Row],[Proper name]])</f>
        <v>Christopher Brown</v>
      </c>
      <c r="E75">
        <v>56</v>
      </c>
      <c r="F75" t="s">
        <v>16</v>
      </c>
      <c r="G75" t="s">
        <v>270</v>
      </c>
      <c r="H75" t="s">
        <v>43</v>
      </c>
      <c r="I75" t="s">
        <v>12</v>
      </c>
      <c r="J75" t="s">
        <v>31</v>
      </c>
    </row>
    <row r="76" spans="1:10" x14ac:dyDescent="0.25">
      <c r="A76" t="s">
        <v>271</v>
      </c>
      <c r="B76" t="s">
        <v>272</v>
      </c>
      <c r="C76" t="str">
        <f>PROPER(Table26[[#This Row],[Name]])</f>
        <v>John Mayer</v>
      </c>
      <c r="D76" t="str">
        <f>TRIM(Table26[[#This Row],[Proper name]])</f>
        <v>John Mayer</v>
      </c>
      <c r="E76">
        <v>58</v>
      </c>
      <c r="F76" t="s">
        <v>9</v>
      </c>
      <c r="G76" t="s">
        <v>273</v>
      </c>
      <c r="H76" t="s">
        <v>274</v>
      </c>
      <c r="I76" t="s">
        <v>12</v>
      </c>
      <c r="J76" t="s">
        <v>26</v>
      </c>
    </row>
    <row r="77" spans="1:10" x14ac:dyDescent="0.25">
      <c r="A77" t="s">
        <v>275</v>
      </c>
      <c r="B77" t="s">
        <v>276</v>
      </c>
      <c r="C77" t="str">
        <f>PROPER(Table26[[#This Row],[Name]])</f>
        <v>Rhonda Morales</v>
      </c>
      <c r="D77" t="str">
        <f>TRIM(Table26[[#This Row],[Proper name]])</f>
        <v>Rhonda Morales</v>
      </c>
      <c r="E77">
        <v>61</v>
      </c>
      <c r="F77" t="s">
        <v>16</v>
      </c>
      <c r="G77" t="s">
        <v>277</v>
      </c>
      <c r="H77" t="s">
        <v>30</v>
      </c>
      <c r="I77" t="s">
        <v>12</v>
      </c>
      <c r="J77" t="s">
        <v>13</v>
      </c>
    </row>
    <row r="78" spans="1:10" x14ac:dyDescent="0.25">
      <c r="A78" t="s">
        <v>278</v>
      </c>
      <c r="B78" t="s">
        <v>279</v>
      </c>
      <c r="C78" t="str">
        <f>PROPER(Table26[[#This Row],[Name]])</f>
        <v>Nathan Campbell</v>
      </c>
      <c r="D78" t="str">
        <f>TRIM(Table26[[#This Row],[Proper name]])</f>
        <v>Nathan Campbell</v>
      </c>
      <c r="E78">
        <v>37</v>
      </c>
      <c r="F78" t="s">
        <v>9</v>
      </c>
      <c r="G78" t="s">
        <v>280</v>
      </c>
      <c r="H78" t="s">
        <v>96</v>
      </c>
      <c r="I78" t="s">
        <v>12</v>
      </c>
      <c r="J78" t="s">
        <v>13</v>
      </c>
    </row>
    <row r="79" spans="1:10" x14ac:dyDescent="0.25">
      <c r="A79" t="s">
        <v>281</v>
      </c>
      <c r="B79" t="s">
        <v>282</v>
      </c>
      <c r="C79" t="str">
        <f>PROPER(Table26[[#This Row],[Name]])</f>
        <v>Katherine Young</v>
      </c>
      <c r="D79" t="str">
        <f>TRIM(Table26[[#This Row],[Proper name]])</f>
        <v>Katherine Young</v>
      </c>
      <c r="E79">
        <v>29</v>
      </c>
      <c r="F79" t="s">
        <v>9</v>
      </c>
      <c r="G79" t="s">
        <v>283</v>
      </c>
      <c r="H79" t="s">
        <v>171</v>
      </c>
      <c r="I79" t="s">
        <v>12</v>
      </c>
      <c r="J79" t="s">
        <v>13</v>
      </c>
    </row>
    <row r="80" spans="1:10" x14ac:dyDescent="0.25">
      <c r="A80" t="s">
        <v>284</v>
      </c>
      <c r="B80" t="s">
        <v>285</v>
      </c>
      <c r="C80" t="str">
        <f>PROPER(Table26[[#This Row],[Name]])</f>
        <v>Cody Blake</v>
      </c>
      <c r="D80" t="str">
        <f>TRIM(Table26[[#This Row],[Proper name]])</f>
        <v>Cody Blake</v>
      </c>
      <c r="E80">
        <v>21</v>
      </c>
      <c r="F80" t="s">
        <v>9</v>
      </c>
      <c r="G80" t="s">
        <v>286</v>
      </c>
      <c r="H80" t="s">
        <v>287</v>
      </c>
      <c r="I80" t="s">
        <v>12</v>
      </c>
      <c r="J80" t="s">
        <v>13</v>
      </c>
    </row>
    <row r="81" spans="1:10" x14ac:dyDescent="0.25">
      <c r="A81" t="s">
        <v>288</v>
      </c>
      <c r="B81" t="s">
        <v>289</v>
      </c>
      <c r="C81" t="str">
        <f>PROPER(Table26[[#This Row],[Name]])</f>
        <v>Molly Gardner</v>
      </c>
      <c r="D81" t="str">
        <f>TRIM(Table26[[#This Row],[Proper name]])</f>
        <v>Molly Gardner</v>
      </c>
      <c r="E81">
        <v>22</v>
      </c>
      <c r="F81" t="s">
        <v>16</v>
      </c>
      <c r="G81" t="s">
        <v>290</v>
      </c>
      <c r="H81" t="s">
        <v>291</v>
      </c>
      <c r="I81" t="s">
        <v>12</v>
      </c>
      <c r="J81" t="s">
        <v>19</v>
      </c>
    </row>
    <row r="82" spans="1:10" x14ac:dyDescent="0.25">
      <c r="A82" t="s">
        <v>292</v>
      </c>
      <c r="B82" t="s">
        <v>293</v>
      </c>
      <c r="C82" t="str">
        <f>PROPER(Table26[[#This Row],[Name]])</f>
        <v>Jennifer Garcia</v>
      </c>
      <c r="D82" t="str">
        <f>TRIM(Table26[[#This Row],[Proper name]])</f>
        <v>Jennifer Garcia</v>
      </c>
      <c r="E82">
        <v>61</v>
      </c>
      <c r="F82" t="s">
        <v>16</v>
      </c>
      <c r="G82" t="s">
        <v>294</v>
      </c>
      <c r="H82" t="s">
        <v>233</v>
      </c>
      <c r="I82" t="s">
        <v>12</v>
      </c>
      <c r="J82" t="s">
        <v>26</v>
      </c>
    </row>
    <row r="83" spans="1:10" x14ac:dyDescent="0.25">
      <c r="A83" t="s">
        <v>295</v>
      </c>
      <c r="B83" t="s">
        <v>296</v>
      </c>
      <c r="C83" t="str">
        <f>PROPER(Table26[[#This Row],[Name]])</f>
        <v>Krystal Ford</v>
      </c>
      <c r="D83" t="str">
        <f>TRIM(Table26[[#This Row],[Proper name]])</f>
        <v>Krystal Ford</v>
      </c>
      <c r="E83">
        <v>34</v>
      </c>
      <c r="F83" t="s">
        <v>16</v>
      </c>
      <c r="G83" t="s">
        <v>297</v>
      </c>
      <c r="H83" t="s">
        <v>133</v>
      </c>
      <c r="I83" t="s">
        <v>12</v>
      </c>
      <c r="J83" t="s">
        <v>19</v>
      </c>
    </row>
    <row r="84" spans="1:10" x14ac:dyDescent="0.25">
      <c r="A84" t="s">
        <v>298</v>
      </c>
      <c r="B84" t="s">
        <v>299</v>
      </c>
      <c r="C84" t="str">
        <f>PROPER(Table26[[#This Row],[Name]])</f>
        <v>George Rosario</v>
      </c>
      <c r="D84" t="str">
        <f>TRIM(Table26[[#This Row],[Proper name]])</f>
        <v>George Rosario</v>
      </c>
      <c r="E84">
        <v>53</v>
      </c>
      <c r="F84" t="s">
        <v>9</v>
      </c>
      <c r="G84" t="s">
        <v>300</v>
      </c>
      <c r="H84" t="s">
        <v>250</v>
      </c>
      <c r="I84" t="s">
        <v>12</v>
      </c>
      <c r="J84" t="s">
        <v>26</v>
      </c>
    </row>
    <row r="85" spans="1:10" x14ac:dyDescent="0.25">
      <c r="A85" t="s">
        <v>301</v>
      </c>
      <c r="B85" t="s">
        <v>302</v>
      </c>
      <c r="C85" t="str">
        <f>PROPER(Table26[[#This Row],[Name]])</f>
        <v>Thomas Robinson</v>
      </c>
      <c r="D85" t="str">
        <f>TRIM(Table26[[#This Row],[Proper name]])</f>
        <v>Thomas Robinson</v>
      </c>
      <c r="E85">
        <v>48</v>
      </c>
      <c r="F85" t="s">
        <v>16</v>
      </c>
      <c r="G85" t="s">
        <v>303</v>
      </c>
      <c r="H85" t="s">
        <v>81</v>
      </c>
      <c r="I85" t="s">
        <v>12</v>
      </c>
      <c r="J85" t="s">
        <v>26</v>
      </c>
    </row>
    <row r="86" spans="1:10" x14ac:dyDescent="0.25">
      <c r="A86" t="s">
        <v>304</v>
      </c>
      <c r="B86" t="s">
        <v>305</v>
      </c>
      <c r="C86" t="str">
        <f>PROPER(Table26[[#This Row],[Name]])</f>
        <v>Christy Hoffman</v>
      </c>
      <c r="D86" t="str">
        <f>TRIM(Table26[[#This Row],[Proper name]])</f>
        <v>Christy Hoffman</v>
      </c>
      <c r="E86">
        <v>26</v>
      </c>
      <c r="F86" t="s">
        <v>16</v>
      </c>
      <c r="G86" t="s">
        <v>306</v>
      </c>
      <c r="H86" t="s">
        <v>254</v>
      </c>
      <c r="I86" t="s">
        <v>12</v>
      </c>
      <c r="J86" t="s">
        <v>19</v>
      </c>
    </row>
    <row r="87" spans="1:10" x14ac:dyDescent="0.25">
      <c r="A87" t="s">
        <v>307</v>
      </c>
      <c r="B87" t="s">
        <v>308</v>
      </c>
      <c r="C87" t="str">
        <f>PROPER(Table26[[#This Row],[Name]])</f>
        <v>Richard Delgado</v>
      </c>
      <c r="D87" t="str">
        <f>TRIM(Table26[[#This Row],[Proper name]])</f>
        <v>Richard Delgado</v>
      </c>
      <c r="E87">
        <v>36</v>
      </c>
      <c r="F87" t="s">
        <v>9</v>
      </c>
      <c r="G87" t="s">
        <v>309</v>
      </c>
      <c r="H87" t="s">
        <v>51</v>
      </c>
      <c r="I87" t="s">
        <v>12</v>
      </c>
      <c r="J87" t="s">
        <v>31</v>
      </c>
    </row>
    <row r="88" spans="1:10" x14ac:dyDescent="0.25">
      <c r="A88" t="s">
        <v>310</v>
      </c>
      <c r="B88" t="s">
        <v>311</v>
      </c>
      <c r="C88" t="str">
        <f>PROPER(Table26[[#This Row],[Name]])</f>
        <v>Tammy Miller Md</v>
      </c>
      <c r="D88" t="str">
        <f>TRIM(Table26[[#This Row],[Proper name]])</f>
        <v>Tammy Miller Md</v>
      </c>
      <c r="E88">
        <v>19</v>
      </c>
      <c r="F88" t="s">
        <v>16</v>
      </c>
      <c r="G88" t="s">
        <v>312</v>
      </c>
      <c r="H88" t="s">
        <v>313</v>
      </c>
      <c r="I88" t="s">
        <v>12</v>
      </c>
      <c r="J88" t="s">
        <v>13</v>
      </c>
    </row>
    <row r="89" spans="1:10" x14ac:dyDescent="0.25">
      <c r="A89" t="s">
        <v>314</v>
      </c>
      <c r="B89" t="s">
        <v>315</v>
      </c>
      <c r="C89" t="str">
        <f>PROPER(Table26[[#This Row],[Name]])</f>
        <v>Melissa Duffy Md</v>
      </c>
      <c r="D89" t="str">
        <f>TRIM(Table26[[#This Row],[Proper name]])</f>
        <v>Melissa Duffy Md</v>
      </c>
      <c r="E89">
        <v>58</v>
      </c>
      <c r="F89" t="s">
        <v>16</v>
      </c>
      <c r="G89" t="s">
        <v>316</v>
      </c>
      <c r="H89" t="s">
        <v>317</v>
      </c>
      <c r="I89" t="s">
        <v>12</v>
      </c>
      <c r="J89" t="s">
        <v>26</v>
      </c>
    </row>
    <row r="90" spans="1:10" x14ac:dyDescent="0.25">
      <c r="A90" t="s">
        <v>318</v>
      </c>
      <c r="B90" t="s">
        <v>319</v>
      </c>
      <c r="C90" t="str">
        <f>PROPER(Table26[[#This Row],[Name]])</f>
        <v>Timothy Wright</v>
      </c>
      <c r="D90" t="str">
        <f>TRIM(Table26[[#This Row],[Proper name]])</f>
        <v>Timothy Wright</v>
      </c>
      <c r="E90">
        <v>58</v>
      </c>
      <c r="F90" t="s">
        <v>9</v>
      </c>
      <c r="G90" t="s">
        <v>320</v>
      </c>
      <c r="H90" t="s">
        <v>291</v>
      </c>
      <c r="I90" t="s">
        <v>12</v>
      </c>
      <c r="J90" t="s">
        <v>31</v>
      </c>
    </row>
    <row r="91" spans="1:10" x14ac:dyDescent="0.25">
      <c r="A91" t="s">
        <v>321</v>
      </c>
      <c r="B91" t="s">
        <v>322</v>
      </c>
      <c r="C91" t="str">
        <f>PROPER(Table26[[#This Row],[Name]])</f>
        <v>Jamie Yoder</v>
      </c>
      <c r="D91" t="str">
        <f>TRIM(Table26[[#This Row],[Proper name]])</f>
        <v>Jamie Yoder</v>
      </c>
      <c r="E91">
        <v>43</v>
      </c>
      <c r="F91" t="s">
        <v>9</v>
      </c>
      <c r="G91" t="s">
        <v>323</v>
      </c>
      <c r="H91" t="s">
        <v>324</v>
      </c>
      <c r="I91" t="s">
        <v>12</v>
      </c>
      <c r="J91" t="s">
        <v>19</v>
      </c>
    </row>
    <row r="92" spans="1:10" x14ac:dyDescent="0.25">
      <c r="A92" t="s">
        <v>325</v>
      </c>
      <c r="B92" t="s">
        <v>326</v>
      </c>
      <c r="C92" t="str">
        <f>PROPER(Table26[[#This Row],[Name]])</f>
        <v>Oscar Moon</v>
      </c>
      <c r="D92" t="str">
        <f>TRIM(Table26[[#This Row],[Proper name]])</f>
        <v>Oscar Moon</v>
      </c>
      <c r="E92">
        <v>58</v>
      </c>
      <c r="F92" t="s">
        <v>16</v>
      </c>
      <c r="G92" t="s">
        <v>327</v>
      </c>
      <c r="H92" t="s">
        <v>328</v>
      </c>
      <c r="I92" t="s">
        <v>12</v>
      </c>
      <c r="J92" t="s">
        <v>19</v>
      </c>
    </row>
    <row r="93" spans="1:10" x14ac:dyDescent="0.25">
      <c r="A93" t="s">
        <v>329</v>
      </c>
      <c r="B93" t="s">
        <v>330</v>
      </c>
      <c r="C93" t="str">
        <f>PROPER(Table26[[#This Row],[Name]])</f>
        <v>Donna Gregory</v>
      </c>
      <c r="D93" t="str">
        <f>TRIM(Table26[[#This Row],[Proper name]])</f>
        <v>Donna Gregory</v>
      </c>
      <c r="E93">
        <v>29</v>
      </c>
      <c r="F93" t="s">
        <v>16</v>
      </c>
      <c r="G93" t="s">
        <v>331</v>
      </c>
      <c r="H93" t="s">
        <v>133</v>
      </c>
      <c r="I93" t="s">
        <v>12</v>
      </c>
      <c r="J93" t="s">
        <v>31</v>
      </c>
    </row>
    <row r="94" spans="1:10" x14ac:dyDescent="0.25">
      <c r="A94" t="s">
        <v>332</v>
      </c>
      <c r="B94" t="s">
        <v>333</v>
      </c>
      <c r="C94" t="str">
        <f>PROPER(Table26[[#This Row],[Name]])</f>
        <v>Robert Jackson</v>
      </c>
      <c r="D94" t="str">
        <f>TRIM(Table26[[#This Row],[Proper name]])</f>
        <v>Robert Jackson</v>
      </c>
      <c r="E94">
        <v>44</v>
      </c>
      <c r="F94" t="s">
        <v>16</v>
      </c>
      <c r="G94" t="s">
        <v>334</v>
      </c>
      <c r="H94" t="s">
        <v>237</v>
      </c>
      <c r="I94" t="s">
        <v>12</v>
      </c>
      <c r="J94" t="s">
        <v>19</v>
      </c>
    </row>
    <row r="95" spans="1:10" x14ac:dyDescent="0.25">
      <c r="A95" t="s">
        <v>335</v>
      </c>
      <c r="B95" t="s">
        <v>336</v>
      </c>
      <c r="C95" t="str">
        <f>PROPER(Table26[[#This Row],[Name]])</f>
        <v>Christy Vasquez</v>
      </c>
      <c r="D95" t="str">
        <f>TRIM(Table26[[#This Row],[Proper name]])</f>
        <v>Christy Vasquez</v>
      </c>
      <c r="E95">
        <v>28</v>
      </c>
      <c r="F95" t="s">
        <v>16</v>
      </c>
      <c r="G95" t="s">
        <v>337</v>
      </c>
      <c r="H95" t="s">
        <v>317</v>
      </c>
      <c r="I95" t="s">
        <v>12</v>
      </c>
      <c r="J95" t="s">
        <v>13</v>
      </c>
    </row>
    <row r="96" spans="1:10" x14ac:dyDescent="0.25">
      <c r="A96" t="s">
        <v>338</v>
      </c>
      <c r="B96" t="s">
        <v>339</v>
      </c>
      <c r="C96" t="str">
        <f>PROPER(Table26[[#This Row],[Name]])</f>
        <v>David Patterson</v>
      </c>
      <c r="D96" t="str">
        <f>TRIM(Table26[[#This Row],[Proper name]])</f>
        <v>David Patterson</v>
      </c>
      <c r="E96">
        <v>43</v>
      </c>
      <c r="F96" t="s">
        <v>16</v>
      </c>
      <c r="G96" t="s">
        <v>340</v>
      </c>
      <c r="H96" t="s">
        <v>184</v>
      </c>
      <c r="I96" t="s">
        <v>12</v>
      </c>
      <c r="J96" t="s">
        <v>13</v>
      </c>
    </row>
    <row r="97" spans="1:10" x14ac:dyDescent="0.25">
      <c r="A97" t="s">
        <v>341</v>
      </c>
      <c r="B97" t="s">
        <v>342</v>
      </c>
      <c r="C97" t="str">
        <f>PROPER(Table26[[#This Row],[Name]])</f>
        <v>Amy Fowler</v>
      </c>
      <c r="D97" t="str">
        <f>TRIM(Table26[[#This Row],[Proper name]])</f>
        <v>Amy Fowler</v>
      </c>
      <c r="E97">
        <v>62</v>
      </c>
      <c r="F97" t="s">
        <v>16</v>
      </c>
      <c r="G97" t="s">
        <v>343</v>
      </c>
      <c r="H97" t="s">
        <v>58</v>
      </c>
      <c r="I97" t="s">
        <v>12</v>
      </c>
      <c r="J97" t="s">
        <v>19</v>
      </c>
    </row>
    <row r="98" spans="1:10" x14ac:dyDescent="0.25">
      <c r="A98" t="s">
        <v>344</v>
      </c>
      <c r="B98" t="s">
        <v>345</v>
      </c>
      <c r="C98" t="str">
        <f>PROPER(Table26[[#This Row],[Name]])</f>
        <v>Samantha Walker</v>
      </c>
      <c r="D98" t="str">
        <f>TRIM(Table26[[#This Row],[Proper name]])</f>
        <v>Samantha Walker</v>
      </c>
      <c r="E98">
        <v>30</v>
      </c>
      <c r="F98" t="s">
        <v>16</v>
      </c>
      <c r="G98" t="s">
        <v>346</v>
      </c>
      <c r="H98" t="s">
        <v>328</v>
      </c>
      <c r="I98" t="s">
        <v>12</v>
      </c>
      <c r="J98" t="s">
        <v>19</v>
      </c>
    </row>
    <row r="99" spans="1:10" x14ac:dyDescent="0.25">
      <c r="A99" t="s">
        <v>347</v>
      </c>
      <c r="B99" t="s">
        <v>348</v>
      </c>
      <c r="C99" t="str">
        <f>PROPER(Table26[[#This Row],[Name]])</f>
        <v>David Cobb</v>
      </c>
      <c r="D99" t="str">
        <f>TRIM(Table26[[#This Row],[Proper name]])</f>
        <v>David Cobb</v>
      </c>
      <c r="E99">
        <v>36</v>
      </c>
      <c r="F99" t="s">
        <v>9</v>
      </c>
      <c r="G99" t="s">
        <v>349</v>
      </c>
      <c r="H99" t="s">
        <v>39</v>
      </c>
      <c r="I99" t="s">
        <v>12</v>
      </c>
      <c r="J99" t="s">
        <v>31</v>
      </c>
    </row>
    <row r="100" spans="1:10" x14ac:dyDescent="0.25">
      <c r="A100" t="s">
        <v>350</v>
      </c>
      <c r="B100" t="s">
        <v>351</v>
      </c>
      <c r="C100" t="str">
        <f>PROPER(Table26[[#This Row],[Name]])</f>
        <v>Brittney Morgan</v>
      </c>
      <c r="D100" t="str">
        <f>TRIM(Table26[[#This Row],[Proper name]])</f>
        <v>Brittney Morgan</v>
      </c>
      <c r="E100">
        <v>24</v>
      </c>
      <c r="F100" t="s">
        <v>9</v>
      </c>
      <c r="G100" t="s">
        <v>352</v>
      </c>
      <c r="H100" t="s">
        <v>163</v>
      </c>
      <c r="I100" t="s">
        <v>12</v>
      </c>
      <c r="J100" t="s">
        <v>13</v>
      </c>
    </row>
    <row r="101" spans="1:10" x14ac:dyDescent="0.25">
      <c r="A101" t="s">
        <v>353</v>
      </c>
      <c r="B101" t="s">
        <v>354</v>
      </c>
      <c r="C101" t="str">
        <f>PROPER(Table26[[#This Row],[Name]])</f>
        <v>Sheila Wilson</v>
      </c>
      <c r="D101" t="str">
        <f>TRIM(Table26[[#This Row],[Proper name]])</f>
        <v>Sheila Wilson</v>
      </c>
      <c r="E101">
        <v>35</v>
      </c>
      <c r="F101" t="s">
        <v>9</v>
      </c>
      <c r="G101" t="s">
        <v>355</v>
      </c>
      <c r="H101" t="s">
        <v>237</v>
      </c>
      <c r="I101" t="s">
        <v>12</v>
      </c>
      <c r="J101" t="s">
        <v>31</v>
      </c>
    </row>
    <row r="102" spans="1:10" x14ac:dyDescent="0.25">
      <c r="A102" t="s">
        <v>356</v>
      </c>
      <c r="B102" t="s">
        <v>357</v>
      </c>
      <c r="C102" t="str">
        <f>PROPER(Table26[[#This Row],[Name]])</f>
        <v>Diane Watson</v>
      </c>
      <c r="D102" t="str">
        <f>TRIM(Table26[[#This Row],[Proper name]])</f>
        <v>Diane Watson</v>
      </c>
      <c r="E102">
        <v>53</v>
      </c>
      <c r="F102" t="s">
        <v>16</v>
      </c>
      <c r="G102" t="s">
        <v>358</v>
      </c>
      <c r="H102" t="s">
        <v>359</v>
      </c>
      <c r="I102" t="s">
        <v>12</v>
      </c>
      <c r="J102" t="s">
        <v>19</v>
      </c>
    </row>
    <row r="103" spans="1:10" x14ac:dyDescent="0.25">
      <c r="A103" t="s">
        <v>360</v>
      </c>
      <c r="B103" t="s">
        <v>361</v>
      </c>
      <c r="C103" t="str">
        <f>PROPER(Table26[[#This Row],[Name]])</f>
        <v>Colleen Maynard</v>
      </c>
      <c r="D103" t="str">
        <f>TRIM(Table26[[#This Row],[Proper name]])</f>
        <v>Colleen Maynard</v>
      </c>
      <c r="E103">
        <v>29</v>
      </c>
      <c r="F103" t="s">
        <v>9</v>
      </c>
      <c r="G103" t="s">
        <v>362</v>
      </c>
      <c r="H103" t="s">
        <v>117</v>
      </c>
      <c r="I103" t="s">
        <v>12</v>
      </c>
      <c r="J103" t="s">
        <v>13</v>
      </c>
    </row>
    <row r="104" spans="1:10" x14ac:dyDescent="0.25">
      <c r="A104" t="s">
        <v>363</v>
      </c>
      <c r="B104" t="s">
        <v>364</v>
      </c>
      <c r="C104" t="str">
        <f>PROPER(Table26[[#This Row],[Name]])</f>
        <v>Sarah Schneider</v>
      </c>
      <c r="D104" t="str">
        <f>TRIM(Table26[[#This Row],[Proper name]])</f>
        <v>Sarah Schneider</v>
      </c>
      <c r="E104">
        <v>34</v>
      </c>
      <c r="F104" t="s">
        <v>16</v>
      </c>
      <c r="G104" t="s">
        <v>365</v>
      </c>
      <c r="H104" t="s">
        <v>51</v>
      </c>
      <c r="I104" t="s">
        <v>12</v>
      </c>
      <c r="J104" t="s">
        <v>26</v>
      </c>
    </row>
    <row r="105" spans="1:10" x14ac:dyDescent="0.25">
      <c r="A105" t="s">
        <v>366</v>
      </c>
      <c r="B105" t="s">
        <v>367</v>
      </c>
      <c r="C105" t="str">
        <f>PROPER(Table26[[#This Row],[Name]])</f>
        <v>Steven Stein</v>
      </c>
      <c r="D105" t="str">
        <f>TRIM(Table26[[#This Row],[Proper name]])</f>
        <v>Steven Stein</v>
      </c>
      <c r="E105">
        <v>21</v>
      </c>
      <c r="F105" t="s">
        <v>9</v>
      </c>
      <c r="G105" t="s">
        <v>368</v>
      </c>
      <c r="H105" t="s">
        <v>167</v>
      </c>
      <c r="I105" t="s">
        <v>12</v>
      </c>
      <c r="J105" t="s">
        <v>26</v>
      </c>
    </row>
    <row r="106" spans="1:10" x14ac:dyDescent="0.25">
      <c r="A106" t="s">
        <v>369</v>
      </c>
      <c r="B106" t="s">
        <v>370</v>
      </c>
      <c r="C106" t="str">
        <f>PROPER(Table26[[#This Row],[Name]])</f>
        <v>Christopher Lester</v>
      </c>
      <c r="D106" t="str">
        <f>TRIM(Table26[[#This Row],[Proper name]])</f>
        <v>Christopher Lester</v>
      </c>
      <c r="E106">
        <v>64</v>
      </c>
      <c r="F106" t="s">
        <v>9</v>
      </c>
      <c r="G106" t="s">
        <v>371</v>
      </c>
      <c r="H106" t="s">
        <v>81</v>
      </c>
      <c r="I106" t="s">
        <v>12</v>
      </c>
      <c r="J106" t="s">
        <v>31</v>
      </c>
    </row>
    <row r="107" spans="1:10" x14ac:dyDescent="0.25">
      <c r="A107" t="s">
        <v>372</v>
      </c>
      <c r="B107" t="s">
        <v>373</v>
      </c>
      <c r="C107" t="str">
        <f>PROPER(Table26[[#This Row],[Name]])</f>
        <v>Lance Baker</v>
      </c>
      <c r="D107" t="str">
        <f>TRIM(Table26[[#This Row],[Proper name]])</f>
        <v>Lance Baker</v>
      </c>
      <c r="E107">
        <v>50</v>
      </c>
      <c r="F107" t="s">
        <v>16</v>
      </c>
      <c r="G107" t="s">
        <v>374</v>
      </c>
      <c r="H107" t="s">
        <v>250</v>
      </c>
      <c r="I107" t="s">
        <v>12</v>
      </c>
      <c r="J107" t="s">
        <v>13</v>
      </c>
    </row>
    <row r="108" spans="1:10" x14ac:dyDescent="0.25">
      <c r="A108" t="s">
        <v>375</v>
      </c>
      <c r="B108" t="s">
        <v>376</v>
      </c>
      <c r="C108" t="str">
        <f>PROPER(Table26[[#This Row],[Name]])</f>
        <v>Howard Summers</v>
      </c>
      <c r="D108" t="str">
        <f>TRIM(Table26[[#This Row],[Proper name]])</f>
        <v>Howard Summers</v>
      </c>
      <c r="E108">
        <v>53</v>
      </c>
      <c r="F108" t="s">
        <v>16</v>
      </c>
      <c r="G108" t="s">
        <v>377</v>
      </c>
      <c r="H108" t="s">
        <v>217</v>
      </c>
      <c r="I108" t="s">
        <v>12</v>
      </c>
      <c r="J108" t="s">
        <v>26</v>
      </c>
    </row>
    <row r="109" spans="1:10" x14ac:dyDescent="0.25">
      <c r="A109" t="s">
        <v>378</v>
      </c>
      <c r="B109" t="s">
        <v>379</v>
      </c>
      <c r="C109" t="str">
        <f>PROPER(Table26[[#This Row],[Name]])</f>
        <v>Erica Carney</v>
      </c>
      <c r="D109" t="str">
        <f>TRIM(Table26[[#This Row],[Proper name]])</f>
        <v>Erica Carney</v>
      </c>
      <c r="E109">
        <v>62</v>
      </c>
      <c r="F109" t="s">
        <v>16</v>
      </c>
      <c r="G109" t="s">
        <v>380</v>
      </c>
      <c r="H109" t="s">
        <v>18</v>
      </c>
      <c r="I109" t="s">
        <v>12</v>
      </c>
      <c r="J109" t="s">
        <v>19</v>
      </c>
    </row>
    <row r="110" spans="1:10" x14ac:dyDescent="0.25">
      <c r="A110" t="s">
        <v>381</v>
      </c>
      <c r="B110" t="s">
        <v>382</v>
      </c>
      <c r="C110" t="str">
        <f>PROPER(Table26[[#This Row],[Name]])</f>
        <v>Travis Holland</v>
      </c>
      <c r="D110" t="str">
        <f>TRIM(Table26[[#This Row],[Proper name]])</f>
        <v>Travis Holland</v>
      </c>
      <c r="E110">
        <v>38</v>
      </c>
      <c r="F110" t="s">
        <v>9</v>
      </c>
      <c r="G110" t="s">
        <v>383</v>
      </c>
      <c r="H110" t="s">
        <v>47</v>
      </c>
      <c r="I110" t="s">
        <v>12</v>
      </c>
      <c r="J110" t="s">
        <v>26</v>
      </c>
    </row>
    <row r="111" spans="1:10" x14ac:dyDescent="0.25">
      <c r="A111" t="s">
        <v>384</v>
      </c>
      <c r="B111" t="s">
        <v>385</v>
      </c>
      <c r="C111" t="str">
        <f>PROPER(Table26[[#This Row],[Name]])</f>
        <v>Amy Walker</v>
      </c>
      <c r="D111" t="str">
        <f>TRIM(Table26[[#This Row],[Proper name]])</f>
        <v>Amy Walker</v>
      </c>
      <c r="E111">
        <v>27</v>
      </c>
      <c r="F111" t="s">
        <v>9</v>
      </c>
      <c r="G111" t="s">
        <v>386</v>
      </c>
      <c r="H111" t="s">
        <v>43</v>
      </c>
      <c r="I111" t="s">
        <v>12</v>
      </c>
      <c r="J111" t="s">
        <v>31</v>
      </c>
    </row>
    <row r="112" spans="1:10" x14ac:dyDescent="0.25">
      <c r="A112" t="s">
        <v>387</v>
      </c>
      <c r="B112" t="s">
        <v>388</v>
      </c>
      <c r="C112" t="str">
        <f>PROPER(Table26[[#This Row],[Name]])</f>
        <v>Ashley Griffin</v>
      </c>
      <c r="D112" t="str">
        <f>TRIM(Table26[[#This Row],[Proper name]])</f>
        <v>Ashley Griffin</v>
      </c>
      <c r="E112">
        <v>40</v>
      </c>
      <c r="F112" t="s">
        <v>16</v>
      </c>
      <c r="G112" t="s">
        <v>389</v>
      </c>
      <c r="H112" t="s">
        <v>140</v>
      </c>
      <c r="I112" t="s">
        <v>12</v>
      </c>
      <c r="J112" t="s">
        <v>13</v>
      </c>
    </row>
    <row r="113" spans="1:10" x14ac:dyDescent="0.25">
      <c r="A113" t="s">
        <v>390</v>
      </c>
      <c r="B113" t="s">
        <v>391</v>
      </c>
      <c r="C113" t="str">
        <f>PROPER(Table26[[#This Row],[Name]])</f>
        <v>Julie Farmer</v>
      </c>
      <c r="D113" t="str">
        <f>TRIM(Table26[[#This Row],[Proper name]])</f>
        <v>Julie Farmer</v>
      </c>
      <c r="E113">
        <v>18</v>
      </c>
      <c r="F113" t="s">
        <v>16</v>
      </c>
      <c r="G113" t="s">
        <v>392</v>
      </c>
      <c r="H113" t="s">
        <v>133</v>
      </c>
      <c r="I113" t="s">
        <v>12</v>
      </c>
      <c r="J113" t="s">
        <v>19</v>
      </c>
    </row>
    <row r="114" spans="1:10" x14ac:dyDescent="0.25">
      <c r="A114" t="s">
        <v>393</v>
      </c>
      <c r="B114" t="s">
        <v>394</v>
      </c>
      <c r="C114" t="str">
        <f>PROPER(Table26[[#This Row],[Name]])</f>
        <v>David Cole</v>
      </c>
      <c r="D114" t="str">
        <f>TRIM(Table26[[#This Row],[Proper name]])</f>
        <v>David Cole</v>
      </c>
      <c r="E114">
        <v>27</v>
      </c>
      <c r="F114" t="s">
        <v>16</v>
      </c>
      <c r="G114" t="s">
        <v>395</v>
      </c>
      <c r="H114" t="s">
        <v>156</v>
      </c>
      <c r="I114" t="s">
        <v>12</v>
      </c>
      <c r="J114" t="s">
        <v>31</v>
      </c>
    </row>
    <row r="115" spans="1:10" x14ac:dyDescent="0.25">
      <c r="A115" t="s">
        <v>396</v>
      </c>
      <c r="B115" t="s">
        <v>397</v>
      </c>
      <c r="C115" t="str">
        <f>PROPER(Table26[[#This Row],[Name]])</f>
        <v>Edward Hall</v>
      </c>
      <c r="D115" t="str">
        <f>TRIM(Table26[[#This Row],[Proper name]])</f>
        <v>Edward Hall</v>
      </c>
      <c r="E115">
        <v>51</v>
      </c>
      <c r="F115" t="s">
        <v>9</v>
      </c>
      <c r="G115" t="s">
        <v>398</v>
      </c>
      <c r="H115" t="s">
        <v>233</v>
      </c>
      <c r="I115" t="s">
        <v>12</v>
      </c>
      <c r="J115" t="s">
        <v>13</v>
      </c>
    </row>
    <row r="116" spans="1:10" x14ac:dyDescent="0.25">
      <c r="A116" t="s">
        <v>399</v>
      </c>
      <c r="B116" t="s">
        <v>400</v>
      </c>
      <c r="C116" t="str">
        <f>PROPER(Table26[[#This Row],[Name]])</f>
        <v>Ryan Hernandez</v>
      </c>
      <c r="D116" t="str">
        <f>TRIM(Table26[[#This Row],[Proper name]])</f>
        <v>Ryan Hernandez</v>
      </c>
      <c r="E116">
        <v>30</v>
      </c>
      <c r="F116" t="s">
        <v>9</v>
      </c>
      <c r="G116" t="s">
        <v>401</v>
      </c>
      <c r="H116" t="s">
        <v>184</v>
      </c>
      <c r="I116" t="s">
        <v>12</v>
      </c>
      <c r="J116" t="s">
        <v>26</v>
      </c>
    </row>
    <row r="117" spans="1:10" x14ac:dyDescent="0.25">
      <c r="A117" t="s">
        <v>402</v>
      </c>
      <c r="B117" t="s">
        <v>403</v>
      </c>
      <c r="C117" t="str">
        <f>PROPER(Table26[[#This Row],[Name]])</f>
        <v>Tyler Conrad</v>
      </c>
      <c r="D117" t="str">
        <f>TRIM(Table26[[#This Row],[Proper name]])</f>
        <v>Tyler Conrad</v>
      </c>
      <c r="E117">
        <v>53</v>
      </c>
      <c r="F117" t="s">
        <v>16</v>
      </c>
      <c r="G117" t="s">
        <v>404</v>
      </c>
      <c r="H117" t="s">
        <v>18</v>
      </c>
      <c r="I117" t="s">
        <v>12</v>
      </c>
      <c r="J117" t="s">
        <v>19</v>
      </c>
    </row>
    <row r="118" spans="1:10" x14ac:dyDescent="0.25">
      <c r="A118" t="s">
        <v>405</v>
      </c>
      <c r="B118" t="s">
        <v>406</v>
      </c>
      <c r="C118" t="str">
        <f>PROPER(Table26[[#This Row],[Name]])</f>
        <v>Anthony Phillips</v>
      </c>
      <c r="D118" t="str">
        <f>TRIM(Table26[[#This Row],[Proper name]])</f>
        <v>Anthony Phillips</v>
      </c>
      <c r="E118">
        <v>18</v>
      </c>
      <c r="F118" t="s">
        <v>16</v>
      </c>
      <c r="G118" t="s">
        <v>407</v>
      </c>
      <c r="H118" t="s">
        <v>217</v>
      </c>
      <c r="I118" t="s">
        <v>12</v>
      </c>
      <c r="J118" t="s">
        <v>19</v>
      </c>
    </row>
    <row r="119" spans="1:10" x14ac:dyDescent="0.25">
      <c r="A119" t="s">
        <v>408</v>
      </c>
      <c r="B119" t="s">
        <v>409</v>
      </c>
      <c r="C119" t="str">
        <f>PROPER(Table26[[#This Row],[Name]])</f>
        <v>Colleen Mccarthy</v>
      </c>
      <c r="D119" t="str">
        <f>TRIM(Table26[[#This Row],[Proper name]])</f>
        <v>Colleen Mccarthy</v>
      </c>
      <c r="E119">
        <v>21</v>
      </c>
      <c r="F119" t="s">
        <v>16</v>
      </c>
      <c r="G119" t="s">
        <v>410</v>
      </c>
      <c r="H119" t="s">
        <v>74</v>
      </c>
      <c r="I119" t="s">
        <v>12</v>
      </c>
      <c r="J119" t="s">
        <v>19</v>
      </c>
    </row>
    <row r="120" spans="1:10" x14ac:dyDescent="0.25">
      <c r="A120" t="s">
        <v>411</v>
      </c>
      <c r="B120" t="s">
        <v>412</v>
      </c>
      <c r="C120" t="str">
        <f>PROPER(Table26[[#This Row],[Name]])</f>
        <v>Earl Allen</v>
      </c>
      <c r="D120" t="str">
        <f>TRIM(Table26[[#This Row],[Proper name]])</f>
        <v>Earl Allen</v>
      </c>
      <c r="E120">
        <v>36</v>
      </c>
      <c r="F120" t="s">
        <v>9</v>
      </c>
      <c r="G120" t="s">
        <v>413</v>
      </c>
      <c r="H120" t="s">
        <v>70</v>
      </c>
      <c r="I120" t="s">
        <v>12</v>
      </c>
      <c r="J120" t="s">
        <v>19</v>
      </c>
    </row>
    <row r="121" spans="1:10" x14ac:dyDescent="0.25">
      <c r="A121" t="s">
        <v>414</v>
      </c>
      <c r="B121" t="s">
        <v>415</v>
      </c>
      <c r="C121" t="str">
        <f>PROPER(Table26[[#This Row],[Name]])</f>
        <v>Michael Jones</v>
      </c>
      <c r="D121" t="str">
        <f>TRIM(Table26[[#This Row],[Proper name]])</f>
        <v>Michael Jones</v>
      </c>
      <c r="E121">
        <v>40</v>
      </c>
      <c r="F121" t="s">
        <v>9</v>
      </c>
      <c r="G121" t="s">
        <v>416</v>
      </c>
      <c r="H121" t="s">
        <v>237</v>
      </c>
      <c r="I121" t="s">
        <v>12</v>
      </c>
      <c r="J121" t="s">
        <v>26</v>
      </c>
    </row>
    <row r="122" spans="1:10" x14ac:dyDescent="0.25">
      <c r="A122" t="s">
        <v>417</v>
      </c>
      <c r="B122" t="s">
        <v>418</v>
      </c>
      <c r="C122" t="str">
        <f>PROPER(Table26[[#This Row],[Name]])</f>
        <v>Jacob Hopkins</v>
      </c>
      <c r="D122" t="str">
        <f>TRIM(Table26[[#This Row],[Proper name]])</f>
        <v>Jacob Hopkins</v>
      </c>
      <c r="E122">
        <v>44</v>
      </c>
      <c r="F122" t="s">
        <v>16</v>
      </c>
      <c r="G122" t="s">
        <v>3826</v>
      </c>
      <c r="H122" t="s">
        <v>51</v>
      </c>
      <c r="I122" t="s">
        <v>12</v>
      </c>
      <c r="J122" t="s">
        <v>19</v>
      </c>
    </row>
    <row r="123" spans="1:10" x14ac:dyDescent="0.25">
      <c r="A123" t="s">
        <v>419</v>
      </c>
      <c r="B123" t="s">
        <v>420</v>
      </c>
      <c r="C123" t="str">
        <f>PROPER(Table26[[#This Row],[Name]])</f>
        <v>Joel Robinson</v>
      </c>
      <c r="D123" t="str">
        <f>TRIM(Table26[[#This Row],[Proper name]])</f>
        <v>Joel Robinson</v>
      </c>
      <c r="E123">
        <v>62</v>
      </c>
      <c r="F123" t="s">
        <v>9</v>
      </c>
      <c r="G123" t="s">
        <v>421</v>
      </c>
      <c r="H123" t="s">
        <v>99</v>
      </c>
      <c r="I123" t="s">
        <v>12</v>
      </c>
      <c r="J123" t="s">
        <v>19</v>
      </c>
    </row>
    <row r="124" spans="1:10" x14ac:dyDescent="0.25">
      <c r="A124" t="s">
        <v>422</v>
      </c>
      <c r="B124" t="s">
        <v>423</v>
      </c>
      <c r="C124" t="str">
        <f>PROPER(Table26[[#This Row],[Name]])</f>
        <v>Michael Chang</v>
      </c>
      <c r="D124" t="str">
        <f>TRIM(Table26[[#This Row],[Proper name]])</f>
        <v>Michael Chang</v>
      </c>
      <c r="E124">
        <v>50</v>
      </c>
      <c r="F124" t="s">
        <v>9</v>
      </c>
      <c r="G124" t="s">
        <v>424</v>
      </c>
      <c r="H124" t="s">
        <v>11</v>
      </c>
      <c r="I124" t="s">
        <v>12</v>
      </c>
      <c r="J124" t="s">
        <v>19</v>
      </c>
    </row>
    <row r="125" spans="1:10" x14ac:dyDescent="0.25">
      <c r="A125" t="s">
        <v>425</v>
      </c>
      <c r="B125" t="s">
        <v>426</v>
      </c>
      <c r="C125" t="str">
        <f>PROPER(Table26[[#This Row],[Name]])</f>
        <v>Erin Hopkins</v>
      </c>
      <c r="D125" t="str">
        <f>TRIM(Table26[[#This Row],[Proper name]])</f>
        <v>Erin Hopkins</v>
      </c>
      <c r="E125">
        <v>40</v>
      </c>
      <c r="F125" t="s">
        <v>9</v>
      </c>
      <c r="G125" t="s">
        <v>427</v>
      </c>
      <c r="H125" t="s">
        <v>267</v>
      </c>
      <c r="I125" t="s">
        <v>12</v>
      </c>
      <c r="J125" t="s">
        <v>31</v>
      </c>
    </row>
    <row r="126" spans="1:10" x14ac:dyDescent="0.25">
      <c r="A126" t="s">
        <v>428</v>
      </c>
      <c r="B126" t="s">
        <v>429</v>
      </c>
      <c r="C126" t="str">
        <f>PROPER(Table26[[#This Row],[Name]])</f>
        <v>Donald Lee</v>
      </c>
      <c r="D126" t="str">
        <f>TRIM(Table26[[#This Row],[Proper name]])</f>
        <v>Donald Lee</v>
      </c>
      <c r="E126">
        <v>26</v>
      </c>
      <c r="F126" t="s">
        <v>9</v>
      </c>
      <c r="G126" t="s">
        <v>430</v>
      </c>
      <c r="H126" t="s">
        <v>194</v>
      </c>
      <c r="I126" t="s">
        <v>12</v>
      </c>
      <c r="J126" t="s">
        <v>26</v>
      </c>
    </row>
    <row r="127" spans="1:10" x14ac:dyDescent="0.25">
      <c r="A127" t="s">
        <v>431</v>
      </c>
      <c r="B127" t="s">
        <v>432</v>
      </c>
      <c r="C127" t="str">
        <f>PROPER(Table26[[#This Row],[Name]])</f>
        <v>Keith Miller</v>
      </c>
      <c r="D127" t="str">
        <f>TRIM(Table26[[#This Row],[Proper name]])</f>
        <v>Keith Miller</v>
      </c>
      <c r="E127">
        <v>64</v>
      </c>
      <c r="F127" t="s">
        <v>16</v>
      </c>
      <c r="G127" t="s">
        <v>433</v>
      </c>
      <c r="H127" t="s">
        <v>434</v>
      </c>
      <c r="I127" t="s">
        <v>12</v>
      </c>
      <c r="J127" t="s">
        <v>19</v>
      </c>
    </row>
    <row r="128" spans="1:10" x14ac:dyDescent="0.25">
      <c r="A128" t="s">
        <v>435</v>
      </c>
      <c r="B128" t="s">
        <v>436</v>
      </c>
      <c r="C128" t="str">
        <f>PROPER(Table26[[#This Row],[Name]])</f>
        <v>James Wolfe</v>
      </c>
      <c r="D128" t="str">
        <f>TRIM(Table26[[#This Row],[Proper name]])</f>
        <v>James Wolfe</v>
      </c>
      <c r="E128">
        <v>62</v>
      </c>
      <c r="F128" t="s">
        <v>16</v>
      </c>
      <c r="G128" t="s">
        <v>437</v>
      </c>
      <c r="H128" t="s">
        <v>133</v>
      </c>
      <c r="I128" t="s">
        <v>12</v>
      </c>
      <c r="J128" t="s">
        <v>13</v>
      </c>
    </row>
    <row r="129" spans="1:10" x14ac:dyDescent="0.25">
      <c r="A129" t="s">
        <v>438</v>
      </c>
      <c r="B129" t="s">
        <v>439</v>
      </c>
      <c r="C129" t="str">
        <f>PROPER(Table26[[#This Row],[Name]])</f>
        <v>John Mcknight</v>
      </c>
      <c r="D129" t="str">
        <f>TRIM(Table26[[#This Row],[Proper name]])</f>
        <v>John Mcknight</v>
      </c>
      <c r="E129">
        <v>39</v>
      </c>
      <c r="F129" t="s">
        <v>9</v>
      </c>
      <c r="G129" t="s">
        <v>440</v>
      </c>
      <c r="H129" t="s">
        <v>171</v>
      </c>
      <c r="I129" t="s">
        <v>12</v>
      </c>
      <c r="J129" t="s">
        <v>19</v>
      </c>
    </row>
    <row r="130" spans="1:10" x14ac:dyDescent="0.25">
      <c r="A130" t="s">
        <v>441</v>
      </c>
      <c r="B130" t="s">
        <v>442</v>
      </c>
      <c r="C130" t="str">
        <f>PROPER(Table26[[#This Row],[Name]])</f>
        <v>Susan Mcdonald</v>
      </c>
      <c r="D130" t="str">
        <f>TRIM(Table26[[#This Row],[Proper name]])</f>
        <v>Susan Mcdonald</v>
      </c>
      <c r="E130">
        <v>45</v>
      </c>
      <c r="F130" t="s">
        <v>9</v>
      </c>
      <c r="G130" t="s">
        <v>443</v>
      </c>
      <c r="H130" t="s">
        <v>291</v>
      </c>
      <c r="I130" t="s">
        <v>12</v>
      </c>
      <c r="J130" t="s">
        <v>31</v>
      </c>
    </row>
    <row r="131" spans="1:10" x14ac:dyDescent="0.25">
      <c r="A131" t="s">
        <v>444</v>
      </c>
      <c r="B131" t="s">
        <v>445</v>
      </c>
      <c r="C131" t="str">
        <f>PROPER(Table26[[#This Row],[Name]])</f>
        <v>Jessica Mitchell</v>
      </c>
      <c r="D131" t="str">
        <f>TRIM(Table26[[#This Row],[Proper name]])</f>
        <v>Jessica Mitchell</v>
      </c>
      <c r="E131">
        <v>43</v>
      </c>
      <c r="F131" t="s">
        <v>16</v>
      </c>
      <c r="G131" t="s">
        <v>446</v>
      </c>
      <c r="H131" t="s">
        <v>39</v>
      </c>
      <c r="I131" t="s">
        <v>12</v>
      </c>
      <c r="J131" t="s">
        <v>31</v>
      </c>
    </row>
    <row r="132" spans="1:10" x14ac:dyDescent="0.25">
      <c r="A132" t="s">
        <v>447</v>
      </c>
      <c r="B132" t="s">
        <v>448</v>
      </c>
      <c r="C132" t="str">
        <f>PROPER(Table26[[#This Row],[Name]])</f>
        <v>Jamie Reyes</v>
      </c>
      <c r="D132" t="str">
        <f>TRIM(Table26[[#This Row],[Proper name]])</f>
        <v>Jamie Reyes</v>
      </c>
      <c r="E132">
        <v>29</v>
      </c>
      <c r="F132" t="s">
        <v>9</v>
      </c>
      <c r="G132" t="s">
        <v>3827</v>
      </c>
      <c r="H132" t="s">
        <v>167</v>
      </c>
      <c r="I132" t="s">
        <v>3828</v>
      </c>
      <c r="J132" t="s">
        <v>19</v>
      </c>
    </row>
    <row r="133" spans="1:10" x14ac:dyDescent="0.25">
      <c r="A133" t="s">
        <v>449</v>
      </c>
      <c r="B133" t="s">
        <v>450</v>
      </c>
      <c r="C133" t="str">
        <f>PROPER(Table26[[#This Row],[Name]])</f>
        <v>Joseph Richards</v>
      </c>
      <c r="D133" t="str">
        <f>TRIM(Table26[[#This Row],[Proper name]])</f>
        <v>Joseph Richards</v>
      </c>
      <c r="E133">
        <v>34</v>
      </c>
      <c r="F133" t="s">
        <v>16</v>
      </c>
      <c r="G133" t="s">
        <v>451</v>
      </c>
      <c r="H133" t="s">
        <v>22</v>
      </c>
      <c r="I133" t="s">
        <v>12</v>
      </c>
      <c r="J133" t="s">
        <v>26</v>
      </c>
    </row>
    <row r="134" spans="1:10" x14ac:dyDescent="0.25">
      <c r="A134" t="s">
        <v>452</v>
      </c>
      <c r="B134" t="s">
        <v>453</v>
      </c>
      <c r="C134" t="str">
        <f>PROPER(Table26[[#This Row],[Name]])</f>
        <v>Miguel Reynolds</v>
      </c>
      <c r="D134" t="str">
        <f>TRIM(Table26[[#This Row],[Proper name]])</f>
        <v>Miguel Reynolds</v>
      </c>
      <c r="E134">
        <v>57</v>
      </c>
      <c r="F134" t="s">
        <v>16</v>
      </c>
      <c r="G134" t="s">
        <v>454</v>
      </c>
      <c r="H134" t="s">
        <v>25</v>
      </c>
      <c r="I134" t="s">
        <v>12</v>
      </c>
      <c r="J134" t="s">
        <v>13</v>
      </c>
    </row>
    <row r="135" spans="1:10" x14ac:dyDescent="0.25">
      <c r="A135" t="s">
        <v>455</v>
      </c>
      <c r="B135" t="s">
        <v>456</v>
      </c>
      <c r="C135" t="str">
        <f>PROPER(Table26[[#This Row],[Name]])</f>
        <v>Hayley Pope</v>
      </c>
      <c r="D135" t="str">
        <f>TRIM(Table26[[#This Row],[Proper name]])</f>
        <v>Hayley Pope</v>
      </c>
      <c r="E135">
        <v>62</v>
      </c>
      <c r="F135" t="s">
        <v>16</v>
      </c>
      <c r="G135" t="s">
        <v>457</v>
      </c>
      <c r="H135" t="s">
        <v>250</v>
      </c>
      <c r="I135" t="s">
        <v>12</v>
      </c>
      <c r="J135" t="s">
        <v>26</v>
      </c>
    </row>
    <row r="136" spans="1:10" x14ac:dyDescent="0.25">
      <c r="A136" t="s">
        <v>458</v>
      </c>
      <c r="B136" t="s">
        <v>459</v>
      </c>
      <c r="C136" t="str">
        <f>PROPER(Table26[[#This Row],[Name]])</f>
        <v>Morgan Bowen</v>
      </c>
      <c r="D136" t="str">
        <f>TRIM(Table26[[#This Row],[Proper name]])</f>
        <v>Morgan Bowen</v>
      </c>
      <c r="E136">
        <v>54</v>
      </c>
      <c r="F136" t="s">
        <v>9</v>
      </c>
      <c r="G136" t="s">
        <v>460</v>
      </c>
      <c r="H136" t="s">
        <v>74</v>
      </c>
      <c r="I136" t="s">
        <v>12</v>
      </c>
      <c r="J136" t="s">
        <v>13</v>
      </c>
    </row>
    <row r="137" spans="1:10" x14ac:dyDescent="0.25">
      <c r="A137" t="s">
        <v>461</v>
      </c>
      <c r="B137" t="s">
        <v>462</v>
      </c>
      <c r="C137" t="str">
        <f>PROPER(Table26[[#This Row],[Name]])</f>
        <v>Matthew Hanna</v>
      </c>
      <c r="D137" t="str">
        <f>TRIM(Table26[[#This Row],[Proper name]])</f>
        <v>Matthew Hanna</v>
      </c>
      <c r="E137">
        <v>33</v>
      </c>
      <c r="F137" t="s">
        <v>16</v>
      </c>
      <c r="G137" t="s">
        <v>463</v>
      </c>
      <c r="H137" t="s">
        <v>156</v>
      </c>
      <c r="I137" t="s">
        <v>12</v>
      </c>
      <c r="J137" t="s">
        <v>19</v>
      </c>
    </row>
    <row r="138" spans="1:10" x14ac:dyDescent="0.25">
      <c r="A138" t="s">
        <v>464</v>
      </c>
      <c r="B138" t="s">
        <v>465</v>
      </c>
      <c r="C138" t="str">
        <f>PROPER(Table26[[#This Row],[Name]])</f>
        <v>Patrick Coleman</v>
      </c>
      <c r="D138" t="str">
        <f>TRIM(Table26[[#This Row],[Proper name]])</f>
        <v>Patrick Coleman</v>
      </c>
      <c r="E138">
        <v>29</v>
      </c>
      <c r="F138" t="s">
        <v>9</v>
      </c>
      <c r="G138" t="s">
        <v>466</v>
      </c>
      <c r="H138" t="s">
        <v>70</v>
      </c>
      <c r="I138" t="s">
        <v>12</v>
      </c>
      <c r="J138" t="s">
        <v>31</v>
      </c>
    </row>
    <row r="139" spans="1:10" x14ac:dyDescent="0.25">
      <c r="A139" t="s">
        <v>467</v>
      </c>
      <c r="B139" t="s">
        <v>468</v>
      </c>
      <c r="C139" t="str">
        <f>PROPER(Table26[[#This Row],[Name]])</f>
        <v>Rick Dominguez</v>
      </c>
      <c r="D139" t="str">
        <f>TRIM(Table26[[#This Row],[Proper name]])</f>
        <v>Rick Dominguez</v>
      </c>
      <c r="E139">
        <v>55</v>
      </c>
      <c r="F139" t="s">
        <v>16</v>
      </c>
      <c r="G139" t="s">
        <v>469</v>
      </c>
      <c r="H139" t="s">
        <v>25</v>
      </c>
      <c r="I139" t="s">
        <v>12</v>
      </c>
      <c r="J139" t="s">
        <v>19</v>
      </c>
    </row>
    <row r="140" spans="1:10" x14ac:dyDescent="0.25">
      <c r="A140" t="s">
        <v>470</v>
      </c>
      <c r="B140" t="s">
        <v>471</v>
      </c>
      <c r="C140" t="str">
        <f>PROPER(Table26[[#This Row],[Name]])</f>
        <v>Sean Roth</v>
      </c>
      <c r="D140" t="str">
        <f>TRIM(Table26[[#This Row],[Proper name]])</f>
        <v>Sean Roth</v>
      </c>
      <c r="E140">
        <v>43</v>
      </c>
      <c r="F140" t="s">
        <v>9</v>
      </c>
      <c r="G140" t="s">
        <v>395</v>
      </c>
      <c r="H140" t="s">
        <v>287</v>
      </c>
      <c r="I140" t="s">
        <v>12</v>
      </c>
      <c r="J140" t="s">
        <v>13</v>
      </c>
    </row>
    <row r="141" spans="1:10" x14ac:dyDescent="0.25">
      <c r="A141" t="s">
        <v>472</v>
      </c>
      <c r="B141" t="s">
        <v>473</v>
      </c>
      <c r="C141" t="str">
        <f>PROPER(Table26[[#This Row],[Name]])</f>
        <v>Brian Holder</v>
      </c>
      <c r="D141" t="str">
        <f>TRIM(Table26[[#This Row],[Proper name]])</f>
        <v>Brian Holder</v>
      </c>
      <c r="E141">
        <v>32</v>
      </c>
      <c r="F141" t="s">
        <v>9</v>
      </c>
      <c r="G141" t="s">
        <v>474</v>
      </c>
      <c r="H141" t="s">
        <v>117</v>
      </c>
      <c r="I141" t="s">
        <v>12</v>
      </c>
      <c r="J141" t="s">
        <v>26</v>
      </c>
    </row>
    <row r="142" spans="1:10" x14ac:dyDescent="0.25">
      <c r="A142" t="s">
        <v>475</v>
      </c>
      <c r="B142" t="s">
        <v>476</v>
      </c>
      <c r="C142" t="str">
        <f>PROPER(Table26[[#This Row],[Name]])</f>
        <v>Patty Francis</v>
      </c>
      <c r="D142" t="str">
        <f>TRIM(Table26[[#This Row],[Proper name]])</f>
        <v>Patty Francis</v>
      </c>
      <c r="E142">
        <v>63</v>
      </c>
      <c r="F142" t="s">
        <v>16</v>
      </c>
      <c r="G142" t="s">
        <v>477</v>
      </c>
      <c r="H142" t="s">
        <v>51</v>
      </c>
      <c r="I142" t="s">
        <v>12</v>
      </c>
      <c r="J142" t="s">
        <v>13</v>
      </c>
    </row>
    <row r="143" spans="1:10" x14ac:dyDescent="0.25">
      <c r="A143" t="s">
        <v>478</v>
      </c>
      <c r="B143" t="s">
        <v>479</v>
      </c>
      <c r="C143" t="str">
        <f>PROPER(Table26[[#This Row],[Name]])</f>
        <v>Cristian Wright</v>
      </c>
      <c r="D143" t="str">
        <f>TRIM(Table26[[#This Row],[Proper name]])</f>
        <v>Cristian Wright</v>
      </c>
      <c r="E143">
        <v>30</v>
      </c>
      <c r="F143" t="s">
        <v>9</v>
      </c>
      <c r="G143" t="s">
        <v>480</v>
      </c>
      <c r="H143" t="s">
        <v>30</v>
      </c>
      <c r="I143" t="s">
        <v>3828</v>
      </c>
      <c r="J143" t="s">
        <v>26</v>
      </c>
    </row>
    <row r="144" spans="1:10" x14ac:dyDescent="0.25">
      <c r="A144" t="s">
        <v>481</v>
      </c>
      <c r="B144" t="s">
        <v>482</v>
      </c>
      <c r="C144" t="str">
        <f>PROPER(Table26[[#This Row],[Name]])</f>
        <v>Maria Ramirez</v>
      </c>
      <c r="D144" t="str">
        <f>TRIM(Table26[[#This Row],[Proper name]])</f>
        <v>Maria Ramirez</v>
      </c>
      <c r="E144">
        <v>37</v>
      </c>
      <c r="F144" t="s">
        <v>9</v>
      </c>
      <c r="G144" t="s">
        <v>483</v>
      </c>
      <c r="H144" t="s">
        <v>66</v>
      </c>
      <c r="I144" t="s">
        <v>12</v>
      </c>
      <c r="J144" t="s">
        <v>26</v>
      </c>
    </row>
    <row r="145" spans="1:10" x14ac:dyDescent="0.25">
      <c r="A145" t="s">
        <v>484</v>
      </c>
      <c r="B145" t="s">
        <v>485</v>
      </c>
      <c r="C145" t="str">
        <f>PROPER(Table26[[#This Row],[Name]])</f>
        <v>Carlos Skinner</v>
      </c>
      <c r="D145" t="str">
        <f>TRIM(Table26[[#This Row],[Proper name]])</f>
        <v>Carlos Skinner</v>
      </c>
      <c r="E145">
        <v>46</v>
      </c>
      <c r="F145" t="s">
        <v>9</v>
      </c>
      <c r="G145" t="s">
        <v>486</v>
      </c>
      <c r="H145" t="s">
        <v>22</v>
      </c>
      <c r="I145" t="s">
        <v>12</v>
      </c>
      <c r="J145" t="s">
        <v>26</v>
      </c>
    </row>
    <row r="146" spans="1:10" x14ac:dyDescent="0.25">
      <c r="A146" t="s">
        <v>487</v>
      </c>
      <c r="B146" t="s">
        <v>488</v>
      </c>
      <c r="C146" t="str">
        <f>PROPER(Table26[[#This Row],[Name]])</f>
        <v>Justin Cross</v>
      </c>
      <c r="D146" t="str">
        <f>TRIM(Table26[[#This Row],[Proper name]])</f>
        <v>Justin Cross</v>
      </c>
      <c r="E146">
        <v>62</v>
      </c>
      <c r="F146" t="s">
        <v>16</v>
      </c>
      <c r="G146" t="s">
        <v>489</v>
      </c>
      <c r="H146" t="s">
        <v>184</v>
      </c>
      <c r="I146" t="s">
        <v>12</v>
      </c>
      <c r="J146" t="s">
        <v>26</v>
      </c>
    </row>
    <row r="147" spans="1:10" x14ac:dyDescent="0.25">
      <c r="A147" t="s">
        <v>490</v>
      </c>
      <c r="B147" t="s">
        <v>491</v>
      </c>
      <c r="C147" t="str">
        <f>PROPER(Table26[[#This Row],[Name]])</f>
        <v>Cameron Simpson</v>
      </c>
      <c r="D147" t="str">
        <f>TRIM(Table26[[#This Row],[Proper name]])</f>
        <v>Cameron Simpson</v>
      </c>
      <c r="E147">
        <v>46</v>
      </c>
      <c r="F147" t="s">
        <v>9</v>
      </c>
      <c r="G147" t="s">
        <v>492</v>
      </c>
      <c r="H147" t="s">
        <v>254</v>
      </c>
      <c r="I147" t="s">
        <v>12</v>
      </c>
      <c r="J147" t="s">
        <v>19</v>
      </c>
    </row>
    <row r="148" spans="1:10" x14ac:dyDescent="0.25">
      <c r="A148" t="s">
        <v>493</v>
      </c>
      <c r="B148" t="s">
        <v>494</v>
      </c>
      <c r="C148" t="str">
        <f>PROPER(Table26[[#This Row],[Name]])</f>
        <v>Edward Rivera</v>
      </c>
      <c r="D148" t="str">
        <f>TRIM(Table26[[#This Row],[Proper name]])</f>
        <v>Edward Rivera</v>
      </c>
      <c r="E148">
        <v>32</v>
      </c>
      <c r="F148" t="s">
        <v>16</v>
      </c>
      <c r="G148" t="s">
        <v>495</v>
      </c>
      <c r="H148" t="s">
        <v>317</v>
      </c>
      <c r="I148" t="s">
        <v>12</v>
      </c>
      <c r="J148" t="s">
        <v>13</v>
      </c>
    </row>
    <row r="149" spans="1:10" x14ac:dyDescent="0.25">
      <c r="A149" t="s">
        <v>496</v>
      </c>
      <c r="B149" t="s">
        <v>497</v>
      </c>
      <c r="C149" t="str">
        <f>PROPER(Table26[[#This Row],[Name]])</f>
        <v>Rhonda Young</v>
      </c>
      <c r="D149" t="str">
        <f>TRIM(Table26[[#This Row],[Proper name]])</f>
        <v>Rhonda Young</v>
      </c>
      <c r="E149">
        <v>49</v>
      </c>
      <c r="F149" t="s">
        <v>16</v>
      </c>
      <c r="G149" t="s">
        <v>498</v>
      </c>
      <c r="H149" t="s">
        <v>163</v>
      </c>
      <c r="I149" t="s">
        <v>12</v>
      </c>
      <c r="J149" t="s">
        <v>19</v>
      </c>
    </row>
    <row r="150" spans="1:10" x14ac:dyDescent="0.25">
      <c r="A150" t="s">
        <v>499</v>
      </c>
      <c r="B150" t="s">
        <v>500</v>
      </c>
      <c r="C150" t="str">
        <f>PROPER(Table26[[#This Row],[Name]])</f>
        <v>Theresa Campbell</v>
      </c>
      <c r="D150" t="str">
        <f>TRIM(Table26[[#This Row],[Proper name]])</f>
        <v>Theresa Campbell</v>
      </c>
      <c r="E150">
        <v>42</v>
      </c>
      <c r="F150" t="s">
        <v>16</v>
      </c>
      <c r="G150" t="s">
        <v>501</v>
      </c>
      <c r="H150" t="s">
        <v>324</v>
      </c>
      <c r="I150" t="s">
        <v>12</v>
      </c>
      <c r="J150" t="s">
        <v>26</v>
      </c>
    </row>
    <row r="151" spans="1:10" x14ac:dyDescent="0.25">
      <c r="A151" t="s">
        <v>502</v>
      </c>
      <c r="B151" t="s">
        <v>503</v>
      </c>
      <c r="C151" t="str">
        <f>PROPER(Table26[[#This Row],[Name]])</f>
        <v>Denise Griffin</v>
      </c>
      <c r="D151" t="str">
        <f>TRIM(Table26[[#This Row],[Proper name]])</f>
        <v>Denise Griffin</v>
      </c>
      <c r="E151">
        <v>33</v>
      </c>
      <c r="F151" t="s">
        <v>9</v>
      </c>
      <c r="G151" t="s">
        <v>504</v>
      </c>
      <c r="H151" t="s">
        <v>250</v>
      </c>
      <c r="I151" t="s">
        <v>12</v>
      </c>
      <c r="J151" t="s">
        <v>19</v>
      </c>
    </row>
    <row r="152" spans="1:10" x14ac:dyDescent="0.25">
      <c r="A152" t="s">
        <v>505</v>
      </c>
      <c r="B152" t="s">
        <v>506</v>
      </c>
      <c r="C152" t="str">
        <f>PROPER(Table26[[#This Row],[Name]])</f>
        <v>Stephanie Conway</v>
      </c>
      <c r="D152" t="str">
        <f>TRIM(Table26[[#This Row],[Proper name]])</f>
        <v>Stephanie Conway</v>
      </c>
      <c r="E152">
        <v>24</v>
      </c>
      <c r="F152" t="s">
        <v>9</v>
      </c>
      <c r="G152" t="s">
        <v>507</v>
      </c>
      <c r="H152" t="s">
        <v>313</v>
      </c>
      <c r="I152" t="s">
        <v>12</v>
      </c>
      <c r="J152" t="s">
        <v>13</v>
      </c>
    </row>
    <row r="153" spans="1:10" x14ac:dyDescent="0.25">
      <c r="A153" t="s">
        <v>508</v>
      </c>
      <c r="B153" t="s">
        <v>509</v>
      </c>
      <c r="C153" t="str">
        <f>PROPER(Table26[[#This Row],[Name]])</f>
        <v>Michael Davies</v>
      </c>
      <c r="D153" t="str">
        <f>TRIM(Table26[[#This Row],[Proper name]])</f>
        <v>Michael Davies</v>
      </c>
      <c r="E153">
        <v>25</v>
      </c>
      <c r="F153" t="s">
        <v>16</v>
      </c>
      <c r="G153" t="s">
        <v>510</v>
      </c>
      <c r="H153" t="s">
        <v>35</v>
      </c>
      <c r="I153" t="s">
        <v>12</v>
      </c>
      <c r="J153" t="s">
        <v>13</v>
      </c>
    </row>
    <row r="154" spans="1:10" x14ac:dyDescent="0.25">
      <c r="A154" t="s">
        <v>511</v>
      </c>
      <c r="B154" t="s">
        <v>512</v>
      </c>
      <c r="C154" t="str">
        <f>PROPER(Table26[[#This Row],[Name]])</f>
        <v>Patrick Roberts</v>
      </c>
      <c r="D154" t="str">
        <f>TRIM(Table26[[#This Row],[Proper name]])</f>
        <v>Patrick Roberts</v>
      </c>
      <c r="E154">
        <v>41</v>
      </c>
      <c r="F154" t="s">
        <v>16</v>
      </c>
      <c r="G154" t="s">
        <v>513</v>
      </c>
      <c r="H154" t="s">
        <v>113</v>
      </c>
      <c r="I154" t="s">
        <v>12</v>
      </c>
      <c r="J154" t="s">
        <v>19</v>
      </c>
    </row>
    <row r="155" spans="1:10" x14ac:dyDescent="0.25">
      <c r="A155" t="s">
        <v>514</v>
      </c>
      <c r="B155" t="s">
        <v>515</v>
      </c>
      <c r="C155" t="str">
        <f>PROPER(Table26[[#This Row],[Name]])</f>
        <v>Joseph Faulkner</v>
      </c>
      <c r="D155" t="str">
        <f>TRIM(Table26[[#This Row],[Proper name]])</f>
        <v>Joseph Faulkner</v>
      </c>
      <c r="E155">
        <v>31</v>
      </c>
      <c r="F155" t="s">
        <v>9</v>
      </c>
      <c r="G155" t="s">
        <v>516</v>
      </c>
      <c r="H155" t="s">
        <v>18</v>
      </c>
      <c r="I155" t="s">
        <v>12</v>
      </c>
      <c r="J155" t="s">
        <v>26</v>
      </c>
    </row>
    <row r="156" spans="1:10" x14ac:dyDescent="0.25">
      <c r="A156" t="s">
        <v>517</v>
      </c>
      <c r="B156" t="s">
        <v>518</v>
      </c>
      <c r="C156" t="str">
        <f>PROPER(Table26[[#This Row],[Name]])</f>
        <v>Julie Hale</v>
      </c>
      <c r="D156" t="str">
        <f>TRIM(Table26[[#This Row],[Proper name]])</f>
        <v>Julie Hale</v>
      </c>
      <c r="E156">
        <v>35</v>
      </c>
      <c r="F156" t="s">
        <v>16</v>
      </c>
      <c r="G156" t="s">
        <v>519</v>
      </c>
      <c r="H156" t="s">
        <v>171</v>
      </c>
      <c r="I156" t="s">
        <v>12</v>
      </c>
      <c r="J156" t="s">
        <v>13</v>
      </c>
    </row>
    <row r="157" spans="1:10" x14ac:dyDescent="0.25">
      <c r="A157" t="s">
        <v>520</v>
      </c>
      <c r="B157" t="s">
        <v>521</v>
      </c>
      <c r="C157" t="str">
        <f>PROPER(Table26[[#This Row],[Name]])</f>
        <v>Curtis Haynes</v>
      </c>
      <c r="D157" t="str">
        <f>TRIM(Table26[[#This Row],[Proper name]])</f>
        <v>Curtis Haynes</v>
      </c>
      <c r="E157">
        <v>60</v>
      </c>
      <c r="F157" t="s">
        <v>16</v>
      </c>
      <c r="G157" t="s">
        <v>522</v>
      </c>
      <c r="H157" t="s">
        <v>267</v>
      </c>
      <c r="I157" t="s">
        <v>12</v>
      </c>
      <c r="J157" t="s">
        <v>13</v>
      </c>
    </row>
    <row r="158" spans="1:10" x14ac:dyDescent="0.25">
      <c r="A158" t="s">
        <v>523</v>
      </c>
      <c r="B158" t="s">
        <v>524</v>
      </c>
      <c r="C158" t="str">
        <f>PROPER(Table26[[#This Row],[Name]])</f>
        <v>Maria Sanchez</v>
      </c>
      <c r="D158" t="str">
        <f>TRIM(Table26[[#This Row],[Proper name]])</f>
        <v>Maria Sanchez</v>
      </c>
      <c r="E158">
        <v>46</v>
      </c>
      <c r="F158" t="s">
        <v>9</v>
      </c>
      <c r="G158" t="s">
        <v>525</v>
      </c>
      <c r="H158" t="s">
        <v>18</v>
      </c>
      <c r="I158" t="s">
        <v>12</v>
      </c>
      <c r="J158" t="s">
        <v>26</v>
      </c>
    </row>
    <row r="159" spans="1:10" x14ac:dyDescent="0.25">
      <c r="A159" t="s">
        <v>526</v>
      </c>
      <c r="B159" t="s">
        <v>527</v>
      </c>
      <c r="C159" t="str">
        <f>PROPER(Table26[[#This Row],[Name]])</f>
        <v>Paul Zamora</v>
      </c>
      <c r="D159" t="str">
        <f>TRIM(Table26[[#This Row],[Proper name]])</f>
        <v>Paul Zamora</v>
      </c>
      <c r="E159">
        <v>59</v>
      </c>
      <c r="F159" t="s">
        <v>9</v>
      </c>
      <c r="G159" t="s">
        <v>528</v>
      </c>
      <c r="H159" t="s">
        <v>18</v>
      </c>
      <c r="I159" t="s">
        <v>12</v>
      </c>
      <c r="J159" t="s">
        <v>19</v>
      </c>
    </row>
    <row r="160" spans="1:10" x14ac:dyDescent="0.25">
      <c r="A160" t="s">
        <v>529</v>
      </c>
      <c r="B160" t="s">
        <v>530</v>
      </c>
      <c r="C160" t="str">
        <f>PROPER(Table26[[#This Row],[Name]])</f>
        <v>Sean Powell</v>
      </c>
      <c r="D160" t="str">
        <f>TRIM(Table26[[#This Row],[Proper name]])</f>
        <v>Sean Powell</v>
      </c>
      <c r="E160">
        <v>43</v>
      </c>
      <c r="F160" t="s">
        <v>9</v>
      </c>
      <c r="G160" t="s">
        <v>531</v>
      </c>
      <c r="H160" t="s">
        <v>171</v>
      </c>
      <c r="I160" t="s">
        <v>12</v>
      </c>
      <c r="J160" t="s">
        <v>26</v>
      </c>
    </row>
    <row r="161" spans="1:10" x14ac:dyDescent="0.25">
      <c r="A161" t="s">
        <v>532</v>
      </c>
      <c r="B161" t="s">
        <v>533</v>
      </c>
      <c r="C161" t="str">
        <f>PROPER(Table26[[#This Row],[Name]])</f>
        <v>Brian Choi</v>
      </c>
      <c r="D161" t="str">
        <f>TRIM(Table26[[#This Row],[Proper name]])</f>
        <v>Brian Choi</v>
      </c>
      <c r="E161">
        <v>46</v>
      </c>
      <c r="F161" t="s">
        <v>16</v>
      </c>
      <c r="G161" t="s">
        <v>534</v>
      </c>
      <c r="H161" t="s">
        <v>88</v>
      </c>
      <c r="I161" t="s">
        <v>12</v>
      </c>
      <c r="J161" t="s">
        <v>13</v>
      </c>
    </row>
    <row r="162" spans="1:10" x14ac:dyDescent="0.25">
      <c r="A162" t="s">
        <v>535</v>
      </c>
      <c r="B162" t="s">
        <v>536</v>
      </c>
      <c r="C162" t="str">
        <f>PROPER(Table26[[#This Row],[Name]])</f>
        <v>John Lawson</v>
      </c>
      <c r="D162" t="str">
        <f>TRIM(Table26[[#This Row],[Proper name]])</f>
        <v>John Lawson</v>
      </c>
      <c r="E162">
        <v>41</v>
      </c>
      <c r="F162" t="s">
        <v>16</v>
      </c>
      <c r="G162" t="s">
        <v>537</v>
      </c>
      <c r="H162" t="s">
        <v>11</v>
      </c>
      <c r="I162" t="s">
        <v>12</v>
      </c>
      <c r="J162" t="s">
        <v>19</v>
      </c>
    </row>
    <row r="163" spans="1:10" x14ac:dyDescent="0.25">
      <c r="A163" t="s">
        <v>538</v>
      </c>
      <c r="B163" t="s">
        <v>539</v>
      </c>
      <c r="C163" t="str">
        <f>PROPER(Table26[[#This Row],[Name]])</f>
        <v>Cynthia Morris</v>
      </c>
      <c r="D163" t="str">
        <f>TRIM(Table26[[#This Row],[Proper name]])</f>
        <v>Cynthia Morris</v>
      </c>
      <c r="E163">
        <v>18</v>
      </c>
      <c r="F163" t="s">
        <v>16</v>
      </c>
      <c r="G163" t="s">
        <v>540</v>
      </c>
      <c r="H163" t="s">
        <v>133</v>
      </c>
      <c r="I163" t="s">
        <v>12</v>
      </c>
      <c r="J163" t="s">
        <v>31</v>
      </c>
    </row>
    <row r="164" spans="1:10" x14ac:dyDescent="0.25">
      <c r="A164" t="s">
        <v>541</v>
      </c>
      <c r="B164" t="s">
        <v>542</v>
      </c>
      <c r="C164" t="str">
        <f>PROPER(Table26[[#This Row],[Name]])</f>
        <v>Mariah Brown</v>
      </c>
      <c r="D164" t="str">
        <f>TRIM(Table26[[#This Row],[Proper name]])</f>
        <v>Mariah Brown</v>
      </c>
      <c r="E164">
        <v>37</v>
      </c>
      <c r="F164" t="s">
        <v>9</v>
      </c>
      <c r="G164" t="s">
        <v>543</v>
      </c>
      <c r="H164" t="s">
        <v>237</v>
      </c>
      <c r="I164" t="s">
        <v>3828</v>
      </c>
      <c r="J164" t="s">
        <v>31</v>
      </c>
    </row>
    <row r="165" spans="1:10" x14ac:dyDescent="0.25">
      <c r="A165" t="s">
        <v>544</v>
      </c>
      <c r="B165" t="s">
        <v>545</v>
      </c>
      <c r="C165" t="str">
        <f>PROPER(Table26[[#This Row],[Name]])</f>
        <v>Joseph Jones</v>
      </c>
      <c r="D165" t="str">
        <f>TRIM(Table26[[#This Row],[Proper name]])</f>
        <v>Joseph Jones</v>
      </c>
      <c r="E165">
        <v>21</v>
      </c>
      <c r="F165" t="s">
        <v>9</v>
      </c>
      <c r="G165" t="s">
        <v>546</v>
      </c>
      <c r="H165" t="s">
        <v>194</v>
      </c>
      <c r="I165" t="s">
        <v>12</v>
      </c>
      <c r="J165" t="s">
        <v>26</v>
      </c>
    </row>
    <row r="166" spans="1:10" x14ac:dyDescent="0.25">
      <c r="A166" t="s">
        <v>547</v>
      </c>
      <c r="B166" t="s">
        <v>548</v>
      </c>
      <c r="C166" t="str">
        <f>PROPER(Table26[[#This Row],[Name]])</f>
        <v>Daniel Rivas</v>
      </c>
      <c r="D166" t="str">
        <f>TRIM(Table26[[#This Row],[Proper name]])</f>
        <v>Daniel Rivas</v>
      </c>
      <c r="E166">
        <v>39</v>
      </c>
      <c r="F166" t="s">
        <v>16</v>
      </c>
      <c r="G166" t="s">
        <v>549</v>
      </c>
      <c r="H166" t="s">
        <v>81</v>
      </c>
      <c r="I166" t="s">
        <v>12</v>
      </c>
      <c r="J166" t="s">
        <v>31</v>
      </c>
    </row>
    <row r="167" spans="1:10" x14ac:dyDescent="0.25">
      <c r="A167" t="s">
        <v>550</v>
      </c>
      <c r="B167" t="s">
        <v>551</v>
      </c>
      <c r="C167" t="str">
        <f>PROPER(Table26[[#This Row],[Name]])</f>
        <v>Jason Wheeler</v>
      </c>
      <c r="D167" t="str">
        <f>TRIM(Table26[[#This Row],[Proper name]])</f>
        <v>Jason Wheeler</v>
      </c>
      <c r="E167">
        <v>47</v>
      </c>
      <c r="F167" t="s">
        <v>16</v>
      </c>
      <c r="G167" t="s">
        <v>552</v>
      </c>
      <c r="H167" t="s">
        <v>194</v>
      </c>
      <c r="I167" t="s">
        <v>12</v>
      </c>
      <c r="J167" t="s">
        <v>19</v>
      </c>
    </row>
    <row r="168" spans="1:10" x14ac:dyDescent="0.25">
      <c r="A168" t="s">
        <v>553</v>
      </c>
      <c r="B168" t="s">
        <v>554</v>
      </c>
      <c r="C168" t="str">
        <f>PROPER(Table26[[#This Row],[Name]])</f>
        <v>Patricia Gardner</v>
      </c>
      <c r="D168" t="str">
        <f>TRIM(Table26[[#This Row],[Proper name]])</f>
        <v>Patricia Gardner</v>
      </c>
      <c r="E168">
        <v>25</v>
      </c>
      <c r="F168" t="s">
        <v>16</v>
      </c>
      <c r="G168" t="s">
        <v>555</v>
      </c>
      <c r="H168" t="s">
        <v>156</v>
      </c>
      <c r="I168" t="s">
        <v>12</v>
      </c>
      <c r="J168" t="s">
        <v>31</v>
      </c>
    </row>
    <row r="169" spans="1:10" x14ac:dyDescent="0.25">
      <c r="A169" t="s">
        <v>556</v>
      </c>
      <c r="B169" t="s">
        <v>557</v>
      </c>
      <c r="C169" t="str">
        <f>PROPER(Table26[[#This Row],[Name]])</f>
        <v>Antonio Wade</v>
      </c>
      <c r="D169" t="str">
        <f>TRIM(Table26[[#This Row],[Proper name]])</f>
        <v>Antonio Wade</v>
      </c>
      <c r="E169">
        <v>36</v>
      </c>
      <c r="F169" t="s">
        <v>16</v>
      </c>
      <c r="G169" t="s">
        <v>558</v>
      </c>
      <c r="H169" t="s">
        <v>237</v>
      </c>
      <c r="I169" t="s">
        <v>12</v>
      </c>
      <c r="J169" t="s">
        <v>13</v>
      </c>
    </row>
    <row r="170" spans="1:10" x14ac:dyDescent="0.25">
      <c r="A170" t="s">
        <v>559</v>
      </c>
      <c r="B170" t="s">
        <v>560</v>
      </c>
      <c r="C170" t="str">
        <f>PROPER(Table26[[#This Row],[Name]])</f>
        <v>Daniel Contreras</v>
      </c>
      <c r="D170" t="str">
        <f>TRIM(Table26[[#This Row],[Proper name]])</f>
        <v>Daniel Contreras</v>
      </c>
      <c r="E170">
        <v>36</v>
      </c>
      <c r="F170" t="s">
        <v>16</v>
      </c>
      <c r="G170" t="s">
        <v>561</v>
      </c>
      <c r="H170" t="s">
        <v>250</v>
      </c>
      <c r="I170" t="s">
        <v>12</v>
      </c>
      <c r="J170" t="s">
        <v>19</v>
      </c>
    </row>
    <row r="171" spans="1:10" x14ac:dyDescent="0.25">
      <c r="A171" t="s">
        <v>562</v>
      </c>
      <c r="B171" t="s">
        <v>563</v>
      </c>
      <c r="C171" t="str">
        <f>PROPER(Table26[[#This Row],[Name]])</f>
        <v>Steve Mclaughlin</v>
      </c>
      <c r="D171" t="str">
        <f>TRIM(Table26[[#This Row],[Proper name]])</f>
        <v>Steve Mclaughlin</v>
      </c>
      <c r="E171">
        <v>64</v>
      </c>
      <c r="F171" t="s">
        <v>9</v>
      </c>
      <c r="G171" t="s">
        <v>564</v>
      </c>
      <c r="H171" t="s">
        <v>47</v>
      </c>
      <c r="I171" t="s">
        <v>12</v>
      </c>
      <c r="J171" t="s">
        <v>26</v>
      </c>
    </row>
    <row r="172" spans="1:10" x14ac:dyDescent="0.25">
      <c r="A172" t="s">
        <v>565</v>
      </c>
      <c r="B172" t="s">
        <v>566</v>
      </c>
      <c r="C172" t="str">
        <f>PROPER(Table26[[#This Row],[Name]])</f>
        <v>Christopher Garcia Dds</v>
      </c>
      <c r="D172" t="str">
        <f>TRIM(Table26[[#This Row],[Proper name]])</f>
        <v>Christopher Garcia Dds</v>
      </c>
      <c r="E172">
        <v>18</v>
      </c>
      <c r="F172" t="s">
        <v>9</v>
      </c>
      <c r="G172" t="s">
        <v>567</v>
      </c>
      <c r="H172" t="s">
        <v>113</v>
      </c>
      <c r="I172" t="s">
        <v>12</v>
      </c>
      <c r="J172" t="s">
        <v>13</v>
      </c>
    </row>
    <row r="173" spans="1:10" x14ac:dyDescent="0.25">
      <c r="A173" t="s">
        <v>568</v>
      </c>
      <c r="B173" t="s">
        <v>569</v>
      </c>
      <c r="C173" t="str">
        <f>PROPER(Table26[[#This Row],[Name]])</f>
        <v>Amy Wilson</v>
      </c>
      <c r="D173" t="str">
        <f>TRIM(Table26[[#This Row],[Proper name]])</f>
        <v>Amy Wilson</v>
      </c>
      <c r="E173">
        <v>44</v>
      </c>
      <c r="F173" t="s">
        <v>16</v>
      </c>
      <c r="G173" t="s">
        <v>570</v>
      </c>
      <c r="H173" t="s">
        <v>254</v>
      </c>
      <c r="I173" t="s">
        <v>12</v>
      </c>
      <c r="J173" t="s">
        <v>19</v>
      </c>
    </row>
    <row r="174" spans="1:10" x14ac:dyDescent="0.25">
      <c r="A174" t="s">
        <v>571</v>
      </c>
      <c r="B174" t="s">
        <v>572</v>
      </c>
      <c r="C174" t="str">
        <f>PROPER(Table26[[#This Row],[Name]])</f>
        <v>Thomas Rhodes</v>
      </c>
      <c r="D174" t="str">
        <f>TRIM(Table26[[#This Row],[Proper name]])</f>
        <v>Thomas Rhodes</v>
      </c>
      <c r="E174">
        <v>41</v>
      </c>
      <c r="F174" t="s">
        <v>16</v>
      </c>
      <c r="G174" t="s">
        <v>573</v>
      </c>
      <c r="H174" t="s">
        <v>43</v>
      </c>
      <c r="I174" t="s">
        <v>12</v>
      </c>
      <c r="J174" t="s">
        <v>26</v>
      </c>
    </row>
    <row r="175" spans="1:10" x14ac:dyDescent="0.25">
      <c r="A175" t="s">
        <v>574</v>
      </c>
      <c r="B175" t="s">
        <v>575</v>
      </c>
      <c r="C175" t="str">
        <f>PROPER(Table26[[#This Row],[Name]])</f>
        <v>Teresa Stokes</v>
      </c>
      <c r="D175" t="str">
        <f>TRIM(Table26[[#This Row],[Proper name]])</f>
        <v>Teresa Stokes</v>
      </c>
      <c r="E175">
        <v>41</v>
      </c>
      <c r="F175" t="s">
        <v>16</v>
      </c>
      <c r="G175" t="s">
        <v>398</v>
      </c>
      <c r="H175" t="s">
        <v>267</v>
      </c>
      <c r="I175" t="s">
        <v>3829</v>
      </c>
      <c r="J175" t="s">
        <v>19</v>
      </c>
    </row>
    <row r="176" spans="1:10" x14ac:dyDescent="0.25">
      <c r="A176" t="s">
        <v>576</v>
      </c>
      <c r="B176" t="s">
        <v>577</v>
      </c>
      <c r="C176" t="str">
        <f>PROPER(Table26[[#This Row],[Name]])</f>
        <v>Maria Davis</v>
      </c>
      <c r="D176" t="str">
        <f>TRIM(Table26[[#This Row],[Proper name]])</f>
        <v>Maria Davis</v>
      </c>
      <c r="E176">
        <v>26</v>
      </c>
      <c r="F176" t="s">
        <v>16</v>
      </c>
      <c r="G176" t="s">
        <v>578</v>
      </c>
      <c r="H176" t="s">
        <v>171</v>
      </c>
      <c r="I176" t="s">
        <v>12</v>
      </c>
      <c r="J176" t="s">
        <v>13</v>
      </c>
    </row>
    <row r="177" spans="1:10" x14ac:dyDescent="0.25">
      <c r="A177" t="s">
        <v>579</v>
      </c>
      <c r="B177" t="s">
        <v>580</v>
      </c>
      <c r="C177" t="str">
        <f>PROPER(Table26[[#This Row],[Name]])</f>
        <v>Michelle Rogers</v>
      </c>
      <c r="D177" t="str">
        <f>TRIM(Table26[[#This Row],[Proper name]])</f>
        <v>Michelle Rogers</v>
      </c>
      <c r="E177">
        <v>56</v>
      </c>
      <c r="F177" t="s">
        <v>9</v>
      </c>
      <c r="G177" t="s">
        <v>581</v>
      </c>
      <c r="H177" t="s">
        <v>99</v>
      </c>
      <c r="I177" t="s">
        <v>12</v>
      </c>
      <c r="J177" t="s">
        <v>19</v>
      </c>
    </row>
    <row r="178" spans="1:10" x14ac:dyDescent="0.25">
      <c r="A178" t="s">
        <v>582</v>
      </c>
      <c r="B178" t="s">
        <v>583</v>
      </c>
      <c r="C178" t="str">
        <f>PROPER(Table26[[#This Row],[Name]])</f>
        <v>John Bradford</v>
      </c>
      <c r="D178" t="str">
        <f>TRIM(Table26[[#This Row],[Proper name]])</f>
        <v>John Bradford</v>
      </c>
      <c r="E178">
        <v>48</v>
      </c>
      <c r="F178" t="s">
        <v>9</v>
      </c>
      <c r="G178" t="s">
        <v>584</v>
      </c>
      <c r="H178" t="s">
        <v>171</v>
      </c>
      <c r="I178" t="s">
        <v>12</v>
      </c>
      <c r="J178" t="s">
        <v>31</v>
      </c>
    </row>
    <row r="179" spans="1:10" x14ac:dyDescent="0.25">
      <c r="A179" t="s">
        <v>585</v>
      </c>
      <c r="B179" t="s">
        <v>586</v>
      </c>
      <c r="C179" t="str">
        <f>PROPER(Table26[[#This Row],[Name]])</f>
        <v>Curtis Lam</v>
      </c>
      <c r="D179" t="str">
        <f>TRIM(Table26[[#This Row],[Proper name]])</f>
        <v>Curtis Lam</v>
      </c>
      <c r="E179">
        <v>55</v>
      </c>
      <c r="F179" t="s">
        <v>9</v>
      </c>
      <c r="G179" t="s">
        <v>587</v>
      </c>
      <c r="H179" t="s">
        <v>588</v>
      </c>
      <c r="I179" t="s">
        <v>12</v>
      </c>
      <c r="J179" t="s">
        <v>19</v>
      </c>
    </row>
    <row r="180" spans="1:10" x14ac:dyDescent="0.25">
      <c r="A180" t="s">
        <v>589</v>
      </c>
      <c r="B180" t="s">
        <v>590</v>
      </c>
      <c r="C180" t="str">
        <f>PROPER(Table26[[#This Row],[Name]])</f>
        <v>Michelle Myers</v>
      </c>
      <c r="D180" t="str">
        <f>TRIM(Table26[[#This Row],[Proper name]])</f>
        <v>Michelle Myers</v>
      </c>
      <c r="E180">
        <v>33</v>
      </c>
      <c r="F180" t="s">
        <v>16</v>
      </c>
      <c r="G180" t="s">
        <v>591</v>
      </c>
      <c r="H180" t="s">
        <v>317</v>
      </c>
      <c r="I180" t="s">
        <v>12</v>
      </c>
      <c r="J180" t="s">
        <v>26</v>
      </c>
    </row>
    <row r="181" spans="1:10" x14ac:dyDescent="0.25">
      <c r="A181" t="s">
        <v>592</v>
      </c>
      <c r="B181" t="s">
        <v>593</v>
      </c>
      <c r="C181" t="str">
        <f>PROPER(Table26[[#This Row],[Name]])</f>
        <v>Nicholas Bradshaw</v>
      </c>
      <c r="D181" t="str">
        <f>TRIM(Table26[[#This Row],[Proper name]])</f>
        <v>Nicholas Bradshaw</v>
      </c>
      <c r="E181">
        <v>43</v>
      </c>
      <c r="F181" t="s">
        <v>16</v>
      </c>
      <c r="G181" t="s">
        <v>594</v>
      </c>
      <c r="H181" t="s">
        <v>117</v>
      </c>
      <c r="I181" t="s">
        <v>12</v>
      </c>
      <c r="J181" t="s">
        <v>31</v>
      </c>
    </row>
    <row r="182" spans="1:10" x14ac:dyDescent="0.25">
      <c r="A182" t="s">
        <v>595</v>
      </c>
      <c r="B182" t="s">
        <v>596</v>
      </c>
      <c r="C182" t="str">
        <f>PROPER(Table26[[#This Row],[Name]])</f>
        <v>Wesley Thompson</v>
      </c>
      <c r="D182" t="str">
        <f>TRIM(Table26[[#This Row],[Proper name]])</f>
        <v>Wesley Thompson</v>
      </c>
      <c r="E182">
        <v>38</v>
      </c>
      <c r="F182" t="s">
        <v>9</v>
      </c>
      <c r="G182" t="s">
        <v>597</v>
      </c>
      <c r="H182" t="s">
        <v>434</v>
      </c>
      <c r="I182" t="s">
        <v>12</v>
      </c>
      <c r="J182" t="s">
        <v>26</v>
      </c>
    </row>
    <row r="183" spans="1:10" x14ac:dyDescent="0.25">
      <c r="A183" t="s">
        <v>598</v>
      </c>
      <c r="B183" t="s">
        <v>599</v>
      </c>
      <c r="C183" t="str">
        <f>PROPER(Table26[[#This Row],[Name]])</f>
        <v>Erin Ward</v>
      </c>
      <c r="D183" t="str">
        <f>TRIM(Table26[[#This Row],[Proper name]])</f>
        <v>Erin Ward</v>
      </c>
      <c r="E183">
        <v>60</v>
      </c>
      <c r="F183" t="s">
        <v>9</v>
      </c>
      <c r="G183" t="s">
        <v>600</v>
      </c>
      <c r="H183" t="s">
        <v>58</v>
      </c>
      <c r="I183" t="s">
        <v>12</v>
      </c>
      <c r="J183" t="s">
        <v>26</v>
      </c>
    </row>
    <row r="184" spans="1:10" x14ac:dyDescent="0.25">
      <c r="A184" t="s">
        <v>601</v>
      </c>
      <c r="B184" t="s">
        <v>602</v>
      </c>
      <c r="C184" t="str">
        <f>PROPER(Table26[[#This Row],[Name]])</f>
        <v>Melissa Hamilton</v>
      </c>
      <c r="D184" t="str">
        <f>TRIM(Table26[[#This Row],[Proper name]])</f>
        <v>Melissa Hamilton</v>
      </c>
      <c r="E184">
        <v>23</v>
      </c>
      <c r="F184" t="s">
        <v>16</v>
      </c>
      <c r="G184" t="s">
        <v>603</v>
      </c>
      <c r="H184" t="s">
        <v>96</v>
      </c>
      <c r="I184" t="s">
        <v>12</v>
      </c>
      <c r="J184" t="s">
        <v>31</v>
      </c>
    </row>
    <row r="185" spans="1:10" x14ac:dyDescent="0.25">
      <c r="A185" t="s">
        <v>604</v>
      </c>
      <c r="B185" t="s">
        <v>605</v>
      </c>
      <c r="C185" t="str">
        <f>PROPER(Table26[[#This Row],[Name]])</f>
        <v>Mario Jacobs</v>
      </c>
      <c r="D185" t="str">
        <f>TRIM(Table26[[#This Row],[Proper name]])</f>
        <v>Mario Jacobs</v>
      </c>
      <c r="E185">
        <v>18</v>
      </c>
      <c r="F185" t="s">
        <v>9</v>
      </c>
      <c r="G185" t="s">
        <v>606</v>
      </c>
      <c r="H185" t="s">
        <v>58</v>
      </c>
      <c r="I185" t="s">
        <v>12</v>
      </c>
      <c r="J185" t="s">
        <v>19</v>
      </c>
    </row>
    <row r="186" spans="1:10" x14ac:dyDescent="0.25">
      <c r="A186" t="s">
        <v>607</v>
      </c>
      <c r="B186" t="s">
        <v>608</v>
      </c>
      <c r="C186" t="str">
        <f>PROPER(Table26[[#This Row],[Name]])</f>
        <v>Leonard Cochran</v>
      </c>
      <c r="D186" t="str">
        <f>TRIM(Table26[[#This Row],[Proper name]])</f>
        <v>Leonard Cochran</v>
      </c>
      <c r="E186">
        <v>46</v>
      </c>
      <c r="F186" t="s">
        <v>16</v>
      </c>
      <c r="G186" t="s">
        <v>609</v>
      </c>
      <c r="H186" t="s">
        <v>18</v>
      </c>
      <c r="I186" t="s">
        <v>12</v>
      </c>
      <c r="J186" t="s">
        <v>31</v>
      </c>
    </row>
    <row r="187" spans="1:10" x14ac:dyDescent="0.25">
      <c r="A187" t="s">
        <v>610</v>
      </c>
      <c r="B187" t="s">
        <v>611</v>
      </c>
      <c r="C187" t="str">
        <f>PROPER(Table26[[#This Row],[Name]])</f>
        <v>Brent Rivas</v>
      </c>
      <c r="D187" t="str">
        <f>TRIM(Table26[[#This Row],[Proper name]])</f>
        <v>Brent Rivas</v>
      </c>
      <c r="E187">
        <v>54</v>
      </c>
      <c r="F187" t="s">
        <v>16</v>
      </c>
      <c r="G187" t="s">
        <v>612</v>
      </c>
      <c r="H187" t="s">
        <v>88</v>
      </c>
      <c r="I187" t="s">
        <v>12</v>
      </c>
      <c r="J187" t="s">
        <v>19</v>
      </c>
    </row>
    <row r="188" spans="1:10" x14ac:dyDescent="0.25">
      <c r="A188" t="s">
        <v>613</v>
      </c>
      <c r="B188" t="s">
        <v>614</v>
      </c>
      <c r="C188" t="str">
        <f>PROPER(Table26[[#This Row],[Name]])</f>
        <v>Jennifer Pruitt</v>
      </c>
      <c r="D188" t="str">
        <f>TRIM(Table26[[#This Row],[Proper name]])</f>
        <v>Jennifer Pruitt</v>
      </c>
      <c r="E188">
        <v>53</v>
      </c>
      <c r="F188" t="s">
        <v>9</v>
      </c>
      <c r="G188" t="s">
        <v>615</v>
      </c>
      <c r="H188" t="s">
        <v>113</v>
      </c>
      <c r="I188" t="s">
        <v>12</v>
      </c>
      <c r="J188" t="s">
        <v>31</v>
      </c>
    </row>
    <row r="189" spans="1:10" x14ac:dyDescent="0.25">
      <c r="A189" t="s">
        <v>616</v>
      </c>
      <c r="B189" t="s">
        <v>617</v>
      </c>
      <c r="C189" t="str">
        <f>PROPER(Table26[[#This Row],[Name]])</f>
        <v>Dr. Suzanne Bullock</v>
      </c>
      <c r="D189" t="str">
        <f>TRIM(Table26[[#This Row],[Proper name]])</f>
        <v>Dr. Suzanne Bullock</v>
      </c>
      <c r="E189">
        <v>60</v>
      </c>
      <c r="F189" t="s">
        <v>16</v>
      </c>
      <c r="G189" t="s">
        <v>618</v>
      </c>
      <c r="H189" t="s">
        <v>22</v>
      </c>
      <c r="I189" t="s">
        <v>12</v>
      </c>
      <c r="J189" t="s">
        <v>19</v>
      </c>
    </row>
    <row r="190" spans="1:10" x14ac:dyDescent="0.25">
      <c r="A190" t="s">
        <v>619</v>
      </c>
      <c r="B190" t="s">
        <v>620</v>
      </c>
      <c r="C190" t="str">
        <f>PROPER(Table26[[#This Row],[Name]])</f>
        <v>Kimberly Brooks</v>
      </c>
      <c r="D190" t="str">
        <f>TRIM(Table26[[#This Row],[Proper name]])</f>
        <v>Kimberly Brooks</v>
      </c>
      <c r="E190">
        <v>42</v>
      </c>
      <c r="F190" t="s">
        <v>9</v>
      </c>
      <c r="G190" t="s">
        <v>621</v>
      </c>
      <c r="H190" t="s">
        <v>233</v>
      </c>
      <c r="I190" t="s">
        <v>12</v>
      </c>
      <c r="J190" t="s">
        <v>31</v>
      </c>
    </row>
    <row r="191" spans="1:10" x14ac:dyDescent="0.25">
      <c r="A191" t="s">
        <v>622</v>
      </c>
      <c r="B191" t="s">
        <v>623</v>
      </c>
      <c r="C191" t="str">
        <f>PROPER(Table26[[#This Row],[Name]])</f>
        <v>Daniel Austin</v>
      </c>
      <c r="D191" t="str">
        <f>TRIM(Table26[[#This Row],[Proper name]])</f>
        <v>Daniel Austin</v>
      </c>
      <c r="E191">
        <v>29</v>
      </c>
      <c r="F191" t="s">
        <v>9</v>
      </c>
      <c r="G191" t="s">
        <v>624</v>
      </c>
      <c r="H191" t="s">
        <v>588</v>
      </c>
      <c r="I191" t="s">
        <v>12</v>
      </c>
      <c r="J191" t="s">
        <v>13</v>
      </c>
    </row>
    <row r="192" spans="1:10" x14ac:dyDescent="0.25">
      <c r="A192" t="s">
        <v>625</v>
      </c>
      <c r="B192" t="s">
        <v>626</v>
      </c>
      <c r="C192" t="str">
        <f>PROPER(Table26[[#This Row],[Name]])</f>
        <v>Christopher Stewart</v>
      </c>
      <c r="D192" t="str">
        <f>TRIM(Table26[[#This Row],[Proper name]])</f>
        <v>Christopher Stewart</v>
      </c>
      <c r="E192">
        <v>21</v>
      </c>
      <c r="F192" t="s">
        <v>9</v>
      </c>
      <c r="G192" t="s">
        <v>627</v>
      </c>
      <c r="H192" t="s">
        <v>58</v>
      </c>
      <c r="I192" t="s">
        <v>12</v>
      </c>
      <c r="J192" t="s">
        <v>26</v>
      </c>
    </row>
    <row r="193" spans="1:10" x14ac:dyDescent="0.25">
      <c r="A193" t="s">
        <v>628</v>
      </c>
      <c r="B193" t="s">
        <v>629</v>
      </c>
      <c r="C193" t="str">
        <f>PROPER(Table26[[#This Row],[Name]])</f>
        <v>Todd Poole</v>
      </c>
      <c r="D193" t="str">
        <f>TRIM(Table26[[#This Row],[Proper name]])</f>
        <v>Todd Poole</v>
      </c>
      <c r="E193">
        <v>29</v>
      </c>
      <c r="F193" t="s">
        <v>16</v>
      </c>
      <c r="G193" t="s">
        <v>630</v>
      </c>
      <c r="H193" t="s">
        <v>25</v>
      </c>
      <c r="I193" t="s">
        <v>12</v>
      </c>
      <c r="J193" t="s">
        <v>26</v>
      </c>
    </row>
    <row r="194" spans="1:10" x14ac:dyDescent="0.25">
      <c r="A194" t="s">
        <v>631</v>
      </c>
      <c r="B194" t="s">
        <v>632</v>
      </c>
      <c r="C194" t="str">
        <f>PROPER(Table26[[#This Row],[Name]])</f>
        <v>Jacob Wood</v>
      </c>
      <c r="D194" t="str">
        <f>TRIM(Table26[[#This Row],[Proper name]])</f>
        <v>Jacob Wood</v>
      </c>
      <c r="E194">
        <v>26</v>
      </c>
      <c r="F194" t="s">
        <v>9</v>
      </c>
      <c r="G194" t="s">
        <v>633</v>
      </c>
      <c r="H194" t="s">
        <v>106</v>
      </c>
      <c r="I194" t="s">
        <v>12</v>
      </c>
      <c r="J194" t="s">
        <v>13</v>
      </c>
    </row>
    <row r="195" spans="1:10" x14ac:dyDescent="0.25">
      <c r="A195" t="s">
        <v>634</v>
      </c>
      <c r="B195" t="s">
        <v>635</v>
      </c>
      <c r="C195" t="str">
        <f>PROPER(Table26[[#This Row],[Name]])</f>
        <v>David Roberts</v>
      </c>
      <c r="D195" t="str">
        <f>TRIM(Table26[[#This Row],[Proper name]])</f>
        <v>David Roberts</v>
      </c>
      <c r="E195">
        <v>38</v>
      </c>
      <c r="F195" t="s">
        <v>9</v>
      </c>
      <c r="G195" t="s">
        <v>636</v>
      </c>
      <c r="H195" t="s">
        <v>81</v>
      </c>
      <c r="I195" t="s">
        <v>12</v>
      </c>
      <c r="J195" t="s">
        <v>13</v>
      </c>
    </row>
    <row r="196" spans="1:10" x14ac:dyDescent="0.25">
      <c r="A196" t="s">
        <v>637</v>
      </c>
      <c r="B196" t="s">
        <v>638</v>
      </c>
      <c r="C196" t="str">
        <f>PROPER(Table26[[#This Row],[Name]])</f>
        <v>Ashley Ferguson</v>
      </c>
      <c r="D196" t="str">
        <f>TRIM(Table26[[#This Row],[Proper name]])</f>
        <v>Ashley Ferguson</v>
      </c>
      <c r="E196">
        <v>46</v>
      </c>
      <c r="F196" t="s">
        <v>9</v>
      </c>
      <c r="G196" t="s">
        <v>639</v>
      </c>
      <c r="H196" t="s">
        <v>51</v>
      </c>
      <c r="I196" t="s">
        <v>12</v>
      </c>
      <c r="J196" t="s">
        <v>13</v>
      </c>
    </row>
    <row r="197" spans="1:10" x14ac:dyDescent="0.25">
      <c r="A197" t="s">
        <v>640</v>
      </c>
      <c r="B197" t="s">
        <v>641</v>
      </c>
      <c r="C197" t="str">
        <f>PROPER(Table26[[#This Row],[Name]])</f>
        <v>Anthony Garcia</v>
      </c>
      <c r="D197" t="str">
        <f>TRIM(Table26[[#This Row],[Proper name]])</f>
        <v>Anthony Garcia</v>
      </c>
      <c r="E197">
        <v>60</v>
      </c>
      <c r="F197" t="s">
        <v>9</v>
      </c>
      <c r="G197" t="s">
        <v>642</v>
      </c>
      <c r="H197" t="s">
        <v>133</v>
      </c>
      <c r="I197" t="s">
        <v>12</v>
      </c>
      <c r="J197" t="s">
        <v>31</v>
      </c>
    </row>
    <row r="198" spans="1:10" x14ac:dyDescent="0.25">
      <c r="A198" t="s">
        <v>643</v>
      </c>
      <c r="B198" t="s">
        <v>644</v>
      </c>
      <c r="C198" t="str">
        <f>PROPER(Table26[[#This Row],[Name]])</f>
        <v>Megan Greer</v>
      </c>
      <c r="D198" t="str">
        <f>TRIM(Table26[[#This Row],[Proper name]])</f>
        <v>Megan Greer</v>
      </c>
      <c r="E198">
        <v>18</v>
      </c>
      <c r="F198" t="s">
        <v>16</v>
      </c>
      <c r="G198" t="s">
        <v>645</v>
      </c>
      <c r="H198" t="s">
        <v>163</v>
      </c>
      <c r="I198" t="s">
        <v>12</v>
      </c>
      <c r="J198" t="s">
        <v>19</v>
      </c>
    </row>
    <row r="199" spans="1:10" x14ac:dyDescent="0.25">
      <c r="A199" t="s">
        <v>646</v>
      </c>
      <c r="B199" t="s">
        <v>647</v>
      </c>
      <c r="C199" t="str">
        <f>PROPER(Table26[[#This Row],[Name]])</f>
        <v>Andrea Jacobs</v>
      </c>
      <c r="D199" t="str">
        <f>TRIM(Table26[[#This Row],[Proper name]])</f>
        <v>Andrea Jacobs</v>
      </c>
      <c r="E199">
        <v>45</v>
      </c>
      <c r="F199" t="s">
        <v>16</v>
      </c>
      <c r="G199" t="s">
        <v>207</v>
      </c>
      <c r="H199" t="s">
        <v>201</v>
      </c>
      <c r="I199" t="s">
        <v>12</v>
      </c>
      <c r="J199" t="s">
        <v>19</v>
      </c>
    </row>
    <row r="200" spans="1:10" x14ac:dyDescent="0.25">
      <c r="A200" t="s">
        <v>648</v>
      </c>
      <c r="B200" t="s">
        <v>649</v>
      </c>
      <c r="C200" t="str">
        <f>PROPER(Table26[[#This Row],[Name]])</f>
        <v>Wanda Snyder</v>
      </c>
      <c r="D200" t="str">
        <f>TRIM(Table26[[#This Row],[Proper name]])</f>
        <v>Wanda Snyder</v>
      </c>
      <c r="E200">
        <v>54</v>
      </c>
      <c r="F200" t="s">
        <v>9</v>
      </c>
      <c r="G200" t="s">
        <v>650</v>
      </c>
      <c r="H200" t="s">
        <v>171</v>
      </c>
      <c r="I200" t="s">
        <v>12</v>
      </c>
      <c r="J200" t="s">
        <v>26</v>
      </c>
    </row>
    <row r="201" spans="1:10" x14ac:dyDescent="0.25">
      <c r="A201" t="s">
        <v>651</v>
      </c>
      <c r="B201" t="s">
        <v>652</v>
      </c>
      <c r="C201" t="str">
        <f>PROPER(Table26[[#This Row],[Name]])</f>
        <v>Carmen Price</v>
      </c>
      <c r="D201" t="str">
        <f>TRIM(Table26[[#This Row],[Proper name]])</f>
        <v>Carmen Price</v>
      </c>
      <c r="E201">
        <v>46</v>
      </c>
      <c r="F201" t="s">
        <v>9</v>
      </c>
      <c r="G201" t="s">
        <v>653</v>
      </c>
      <c r="H201" t="s">
        <v>237</v>
      </c>
      <c r="I201" t="s">
        <v>12</v>
      </c>
      <c r="J201" t="s">
        <v>26</v>
      </c>
    </row>
    <row r="202" spans="1:10" x14ac:dyDescent="0.25">
      <c r="A202" t="s">
        <v>654</v>
      </c>
      <c r="B202" t="s">
        <v>655</v>
      </c>
      <c r="C202" t="str">
        <f>PROPER(Table26[[#This Row],[Name]])</f>
        <v>Anna Perez</v>
      </c>
      <c r="D202" t="str">
        <f>TRIM(Table26[[#This Row],[Proper name]])</f>
        <v>Anna Perez</v>
      </c>
      <c r="E202">
        <v>30</v>
      </c>
      <c r="F202" t="s">
        <v>9</v>
      </c>
      <c r="G202" t="s">
        <v>656</v>
      </c>
      <c r="H202" t="s">
        <v>434</v>
      </c>
      <c r="I202" t="s">
        <v>12</v>
      </c>
      <c r="J202" t="s">
        <v>19</v>
      </c>
    </row>
    <row r="203" spans="1:10" x14ac:dyDescent="0.25">
      <c r="A203" t="s">
        <v>657</v>
      </c>
      <c r="B203" t="s">
        <v>658</v>
      </c>
      <c r="C203" t="str">
        <f>PROPER(Table26[[#This Row],[Name]])</f>
        <v>Mary Boyd</v>
      </c>
      <c r="D203" t="str">
        <f>TRIM(Table26[[#This Row],[Proper name]])</f>
        <v>Mary Boyd</v>
      </c>
      <c r="E203">
        <v>25</v>
      </c>
      <c r="F203" t="s">
        <v>16</v>
      </c>
      <c r="G203" t="s">
        <v>659</v>
      </c>
      <c r="H203" t="s">
        <v>156</v>
      </c>
      <c r="I203" t="s">
        <v>12</v>
      </c>
      <c r="J203" t="s">
        <v>26</v>
      </c>
    </row>
    <row r="204" spans="1:10" x14ac:dyDescent="0.25">
      <c r="A204" t="s">
        <v>660</v>
      </c>
      <c r="B204" t="s">
        <v>661</v>
      </c>
      <c r="C204" t="str">
        <f>PROPER(Table26[[#This Row],[Name]])</f>
        <v>Christina Garcia</v>
      </c>
      <c r="D204" t="str">
        <f>TRIM(Table26[[#This Row],[Proper name]])</f>
        <v>Christina Garcia</v>
      </c>
      <c r="E204">
        <v>37</v>
      </c>
      <c r="F204" t="s">
        <v>16</v>
      </c>
      <c r="G204" t="s">
        <v>662</v>
      </c>
      <c r="H204" t="s">
        <v>62</v>
      </c>
      <c r="I204" t="s">
        <v>12</v>
      </c>
      <c r="J204" t="s">
        <v>19</v>
      </c>
    </row>
    <row r="205" spans="1:10" x14ac:dyDescent="0.25">
      <c r="A205" t="s">
        <v>663</v>
      </c>
      <c r="B205" t="s">
        <v>664</v>
      </c>
      <c r="C205" t="str">
        <f>PROPER(Table26[[#This Row],[Name]])</f>
        <v>Sarah Brady</v>
      </c>
      <c r="D205" t="str">
        <f>TRIM(Table26[[#This Row],[Proper name]])</f>
        <v>Sarah Brady</v>
      </c>
      <c r="E205">
        <v>47</v>
      </c>
      <c r="F205" t="s">
        <v>9</v>
      </c>
      <c r="G205" t="s">
        <v>665</v>
      </c>
      <c r="H205" t="s">
        <v>267</v>
      </c>
      <c r="I205" t="s">
        <v>12</v>
      </c>
      <c r="J205" t="s">
        <v>19</v>
      </c>
    </row>
    <row r="206" spans="1:10" x14ac:dyDescent="0.25">
      <c r="A206" t="s">
        <v>666</v>
      </c>
      <c r="B206" t="s">
        <v>667</v>
      </c>
      <c r="C206" t="str">
        <f>PROPER(Table26[[#This Row],[Name]])</f>
        <v>Tiffany Herrera</v>
      </c>
      <c r="D206" t="str">
        <f>TRIM(Table26[[#This Row],[Proper name]])</f>
        <v>Tiffany Herrera</v>
      </c>
      <c r="E206">
        <v>52</v>
      </c>
      <c r="F206" t="s">
        <v>9</v>
      </c>
      <c r="G206" t="s">
        <v>668</v>
      </c>
      <c r="H206" t="s">
        <v>287</v>
      </c>
      <c r="I206" t="s">
        <v>12</v>
      </c>
      <c r="J206" t="s">
        <v>19</v>
      </c>
    </row>
    <row r="207" spans="1:10" x14ac:dyDescent="0.25">
      <c r="A207" t="s">
        <v>669</v>
      </c>
      <c r="B207" t="s">
        <v>670</v>
      </c>
      <c r="C207" t="str">
        <f>PROPER(Table26[[#This Row],[Name]])</f>
        <v>Michelle Carpenter</v>
      </c>
      <c r="D207" t="str">
        <f>TRIM(Table26[[#This Row],[Proper name]])</f>
        <v>Michelle Carpenter</v>
      </c>
      <c r="E207">
        <v>44</v>
      </c>
      <c r="F207" t="s">
        <v>16</v>
      </c>
      <c r="G207" t="s">
        <v>671</v>
      </c>
      <c r="H207" t="s">
        <v>88</v>
      </c>
      <c r="I207" t="s">
        <v>12</v>
      </c>
      <c r="J207" t="s">
        <v>13</v>
      </c>
    </row>
    <row r="208" spans="1:10" x14ac:dyDescent="0.25">
      <c r="A208" t="s">
        <v>672</v>
      </c>
      <c r="B208" t="s">
        <v>673</v>
      </c>
      <c r="C208" t="str">
        <f>PROPER(Table26[[#This Row],[Name]])</f>
        <v>Ronald Jones</v>
      </c>
      <c r="D208" t="str">
        <f>TRIM(Table26[[#This Row],[Proper name]])</f>
        <v>Ronald Jones</v>
      </c>
      <c r="E208">
        <v>26</v>
      </c>
      <c r="F208" t="s">
        <v>16</v>
      </c>
      <c r="G208" t="s">
        <v>674</v>
      </c>
      <c r="H208" t="s">
        <v>237</v>
      </c>
      <c r="I208" t="s">
        <v>12</v>
      </c>
      <c r="J208" t="s">
        <v>31</v>
      </c>
    </row>
    <row r="209" spans="1:10" x14ac:dyDescent="0.25">
      <c r="A209" t="s">
        <v>675</v>
      </c>
      <c r="B209" t="s">
        <v>676</v>
      </c>
      <c r="C209" t="str">
        <f>PROPER(Table26[[#This Row],[Name]])</f>
        <v>Jacqueline Pacheco</v>
      </c>
      <c r="D209" t="str">
        <f>TRIM(Table26[[#This Row],[Proper name]])</f>
        <v>Jacqueline Pacheco</v>
      </c>
      <c r="E209">
        <v>28</v>
      </c>
      <c r="F209" t="s">
        <v>16</v>
      </c>
      <c r="G209" t="s">
        <v>677</v>
      </c>
      <c r="H209" t="s">
        <v>88</v>
      </c>
      <c r="I209" t="s">
        <v>12</v>
      </c>
      <c r="J209" t="s">
        <v>26</v>
      </c>
    </row>
    <row r="210" spans="1:10" x14ac:dyDescent="0.25">
      <c r="A210" t="s">
        <v>678</v>
      </c>
      <c r="B210" t="s">
        <v>679</v>
      </c>
      <c r="C210" t="str">
        <f>PROPER(Table26[[#This Row],[Name]])</f>
        <v>John Perez</v>
      </c>
      <c r="D210" t="str">
        <f>TRIM(Table26[[#This Row],[Proper name]])</f>
        <v>John Perez</v>
      </c>
      <c r="E210">
        <v>54</v>
      </c>
      <c r="F210" t="s">
        <v>9</v>
      </c>
      <c r="G210" t="s">
        <v>680</v>
      </c>
      <c r="H210" t="s">
        <v>328</v>
      </c>
      <c r="I210" t="s">
        <v>12</v>
      </c>
      <c r="J210" t="s">
        <v>19</v>
      </c>
    </row>
    <row r="211" spans="1:10" x14ac:dyDescent="0.25">
      <c r="A211" t="s">
        <v>681</v>
      </c>
      <c r="B211" t="s">
        <v>682</v>
      </c>
      <c r="C211" t="str">
        <f>PROPER(Table26[[#This Row],[Name]])</f>
        <v>Joan Johnson</v>
      </c>
      <c r="D211" t="str">
        <f>TRIM(Table26[[#This Row],[Proper name]])</f>
        <v>Joan Johnson</v>
      </c>
      <c r="E211">
        <v>50</v>
      </c>
      <c r="F211" t="s">
        <v>16</v>
      </c>
      <c r="G211" t="s">
        <v>683</v>
      </c>
      <c r="H211" t="s">
        <v>434</v>
      </c>
      <c r="I211" t="s">
        <v>12</v>
      </c>
      <c r="J211" t="s">
        <v>19</v>
      </c>
    </row>
    <row r="212" spans="1:10" x14ac:dyDescent="0.25">
      <c r="A212" t="s">
        <v>684</v>
      </c>
      <c r="B212" t="s">
        <v>685</v>
      </c>
      <c r="C212" t="str">
        <f>PROPER(Table26[[#This Row],[Name]])</f>
        <v>Antonio Jones</v>
      </c>
      <c r="D212" t="str">
        <f>TRIM(Table26[[#This Row],[Proper name]])</f>
        <v>Antonio Jones</v>
      </c>
      <c r="E212">
        <v>48</v>
      </c>
      <c r="F212" t="s">
        <v>9</v>
      </c>
      <c r="G212" t="s">
        <v>686</v>
      </c>
      <c r="H212" t="s">
        <v>81</v>
      </c>
      <c r="I212" t="s">
        <v>12</v>
      </c>
      <c r="J212" t="s">
        <v>31</v>
      </c>
    </row>
    <row r="213" spans="1:10" x14ac:dyDescent="0.25">
      <c r="A213" t="s">
        <v>687</v>
      </c>
      <c r="B213" t="s">
        <v>688</v>
      </c>
      <c r="C213" t="str">
        <f>PROPER(Table26[[#This Row],[Name]])</f>
        <v>Rodney Huffman</v>
      </c>
      <c r="D213" t="str">
        <f>TRIM(Table26[[#This Row],[Proper name]])</f>
        <v>Rodney Huffman</v>
      </c>
      <c r="E213">
        <v>20</v>
      </c>
      <c r="F213" t="s">
        <v>16</v>
      </c>
      <c r="G213" t="s">
        <v>689</v>
      </c>
      <c r="H213" t="s">
        <v>92</v>
      </c>
      <c r="I213" t="s">
        <v>12</v>
      </c>
      <c r="J213" t="s">
        <v>31</v>
      </c>
    </row>
    <row r="214" spans="1:10" x14ac:dyDescent="0.25">
      <c r="A214" t="s">
        <v>690</v>
      </c>
      <c r="B214" t="s">
        <v>691</v>
      </c>
      <c r="C214" t="str">
        <f>PROPER(Table26[[#This Row],[Name]])</f>
        <v>Blake Harrison</v>
      </c>
      <c r="D214" t="str">
        <f>TRIM(Table26[[#This Row],[Proper name]])</f>
        <v>Blake Harrison</v>
      </c>
      <c r="E214">
        <v>63</v>
      </c>
      <c r="F214" t="s">
        <v>16</v>
      </c>
      <c r="G214" t="s">
        <v>692</v>
      </c>
      <c r="H214" t="s">
        <v>74</v>
      </c>
      <c r="I214" t="s">
        <v>12</v>
      </c>
      <c r="J214" t="s">
        <v>19</v>
      </c>
    </row>
    <row r="215" spans="1:10" x14ac:dyDescent="0.25">
      <c r="A215" t="s">
        <v>693</v>
      </c>
      <c r="B215" t="s">
        <v>694</v>
      </c>
      <c r="C215" t="str">
        <f>PROPER(Table26[[#This Row],[Name]])</f>
        <v>Stuart Johnson</v>
      </c>
      <c r="D215" t="str">
        <f>TRIM(Table26[[#This Row],[Proper name]])</f>
        <v>Stuart Johnson</v>
      </c>
      <c r="E215">
        <v>42</v>
      </c>
      <c r="F215" t="s">
        <v>16</v>
      </c>
      <c r="G215" t="s">
        <v>695</v>
      </c>
      <c r="H215" t="s">
        <v>18</v>
      </c>
      <c r="I215" t="s">
        <v>12</v>
      </c>
      <c r="J215" t="s">
        <v>19</v>
      </c>
    </row>
    <row r="216" spans="1:10" x14ac:dyDescent="0.25">
      <c r="A216" t="s">
        <v>696</v>
      </c>
      <c r="B216" t="s">
        <v>697</v>
      </c>
      <c r="C216" t="str">
        <f>PROPER(Table26[[#This Row],[Name]])</f>
        <v>Eric Todd</v>
      </c>
      <c r="D216" t="str">
        <f>TRIM(Table26[[#This Row],[Proper name]])</f>
        <v>Eric Todd</v>
      </c>
      <c r="E216">
        <v>61</v>
      </c>
      <c r="F216" t="s">
        <v>9</v>
      </c>
      <c r="G216" t="s">
        <v>698</v>
      </c>
      <c r="H216" t="s">
        <v>66</v>
      </c>
      <c r="I216" t="s">
        <v>12</v>
      </c>
      <c r="J216" t="s">
        <v>13</v>
      </c>
    </row>
    <row r="217" spans="1:10" x14ac:dyDescent="0.25">
      <c r="A217" t="s">
        <v>699</v>
      </c>
      <c r="B217" t="s">
        <v>700</v>
      </c>
      <c r="C217" t="str">
        <f>PROPER(Table26[[#This Row],[Name]])</f>
        <v>Steve Medina</v>
      </c>
      <c r="D217" t="str">
        <f>TRIM(Table26[[#This Row],[Proper name]])</f>
        <v>Steve Medina</v>
      </c>
      <c r="E217">
        <v>50</v>
      </c>
      <c r="F217" t="s">
        <v>16</v>
      </c>
      <c r="G217" t="s">
        <v>701</v>
      </c>
      <c r="H217" t="s">
        <v>35</v>
      </c>
      <c r="I217" t="s">
        <v>12</v>
      </c>
      <c r="J217" t="s">
        <v>13</v>
      </c>
    </row>
    <row r="218" spans="1:10" x14ac:dyDescent="0.25">
      <c r="A218" t="s">
        <v>702</v>
      </c>
      <c r="B218" t="s">
        <v>703</v>
      </c>
      <c r="C218" t="str">
        <f>PROPER(Table26[[#This Row],[Name]])</f>
        <v>Kathryn Garcia</v>
      </c>
      <c r="D218" t="str">
        <f>TRIM(Table26[[#This Row],[Proper name]])</f>
        <v>Kathryn Garcia</v>
      </c>
      <c r="E218">
        <v>44</v>
      </c>
      <c r="F218" t="s">
        <v>9</v>
      </c>
      <c r="G218" t="s">
        <v>704</v>
      </c>
      <c r="H218" t="s">
        <v>30</v>
      </c>
      <c r="I218" t="s">
        <v>12</v>
      </c>
      <c r="J218" t="s">
        <v>19</v>
      </c>
    </row>
    <row r="219" spans="1:10" x14ac:dyDescent="0.25">
      <c r="A219" t="s">
        <v>705</v>
      </c>
      <c r="B219" t="s">
        <v>706</v>
      </c>
      <c r="C219" t="str">
        <f>PROPER(Table26[[#This Row],[Name]])</f>
        <v>Kathy Copeland</v>
      </c>
      <c r="D219" t="str">
        <f>TRIM(Table26[[#This Row],[Proper name]])</f>
        <v>Kathy Copeland</v>
      </c>
      <c r="E219">
        <v>42</v>
      </c>
      <c r="F219" t="s">
        <v>9</v>
      </c>
      <c r="G219" t="s">
        <v>707</v>
      </c>
      <c r="H219" t="s">
        <v>113</v>
      </c>
      <c r="I219" t="s">
        <v>12</v>
      </c>
      <c r="J219" t="s">
        <v>31</v>
      </c>
    </row>
    <row r="220" spans="1:10" x14ac:dyDescent="0.25">
      <c r="A220" t="s">
        <v>708</v>
      </c>
      <c r="B220" t="s">
        <v>709</v>
      </c>
      <c r="C220" t="str">
        <f>PROPER(Table26[[#This Row],[Name]])</f>
        <v>Julia Jackson</v>
      </c>
      <c r="D220" t="str">
        <f>TRIM(Table26[[#This Row],[Proper name]])</f>
        <v>Julia Jackson</v>
      </c>
      <c r="E220">
        <v>46</v>
      </c>
      <c r="F220" t="s">
        <v>9</v>
      </c>
      <c r="G220" t="s">
        <v>710</v>
      </c>
      <c r="H220" t="s">
        <v>30</v>
      </c>
      <c r="I220" t="s">
        <v>12</v>
      </c>
      <c r="J220" t="s">
        <v>19</v>
      </c>
    </row>
    <row r="221" spans="1:10" x14ac:dyDescent="0.25">
      <c r="A221" t="s">
        <v>711</v>
      </c>
      <c r="B221" t="s">
        <v>712</v>
      </c>
      <c r="C221" t="str">
        <f>PROPER(Table26[[#This Row],[Name]])</f>
        <v>Jordan Wells</v>
      </c>
      <c r="D221" t="str">
        <f>TRIM(Table26[[#This Row],[Proper name]])</f>
        <v>Jordan Wells</v>
      </c>
      <c r="E221">
        <v>47</v>
      </c>
      <c r="F221" t="s">
        <v>16</v>
      </c>
      <c r="G221" t="s">
        <v>3831</v>
      </c>
      <c r="H221" t="s">
        <v>88</v>
      </c>
      <c r="I221" t="s">
        <v>12</v>
      </c>
      <c r="J221" t="s">
        <v>13</v>
      </c>
    </row>
    <row r="222" spans="1:10" x14ac:dyDescent="0.25">
      <c r="A222" t="s">
        <v>713</v>
      </c>
      <c r="B222" t="s">
        <v>714</v>
      </c>
      <c r="C222" t="str">
        <f>PROPER(Table26[[#This Row],[Name]])</f>
        <v>George Davis</v>
      </c>
      <c r="D222" t="str">
        <f>TRIM(Table26[[#This Row],[Proper name]])</f>
        <v>George Davis</v>
      </c>
      <c r="E222">
        <v>50</v>
      </c>
      <c r="F222" t="s">
        <v>16</v>
      </c>
      <c r="G222" t="s">
        <v>3830</v>
      </c>
      <c r="H222" t="s">
        <v>715</v>
      </c>
      <c r="I222" t="s">
        <v>3829</v>
      </c>
      <c r="J222" t="s">
        <v>26</v>
      </c>
    </row>
    <row r="223" spans="1:10" x14ac:dyDescent="0.25">
      <c r="A223" t="s">
        <v>716</v>
      </c>
      <c r="B223" t="s">
        <v>717</v>
      </c>
      <c r="C223" t="str">
        <f>PROPER(Table26[[#This Row],[Name]])</f>
        <v>Lisa Young</v>
      </c>
      <c r="D223" t="str">
        <f>TRIM(Table26[[#This Row],[Proper name]])</f>
        <v>Lisa Young</v>
      </c>
      <c r="E223">
        <v>38</v>
      </c>
      <c r="F223" t="s">
        <v>9</v>
      </c>
      <c r="G223" t="s">
        <v>718</v>
      </c>
      <c r="H223" t="s">
        <v>81</v>
      </c>
      <c r="I223" t="s">
        <v>12</v>
      </c>
      <c r="J223" t="s">
        <v>19</v>
      </c>
    </row>
    <row r="224" spans="1:10" x14ac:dyDescent="0.25">
      <c r="A224" t="s">
        <v>719</v>
      </c>
      <c r="B224" t="s">
        <v>720</v>
      </c>
      <c r="C224" t="str">
        <f>PROPER(Table26[[#This Row],[Name]])</f>
        <v>Alejandro Doyle</v>
      </c>
      <c r="D224" t="str">
        <f>TRIM(Table26[[#This Row],[Proper name]])</f>
        <v>Alejandro Doyle</v>
      </c>
      <c r="E224">
        <v>35</v>
      </c>
      <c r="F224" t="s">
        <v>9</v>
      </c>
      <c r="G224" t="s">
        <v>721</v>
      </c>
      <c r="H224" t="s">
        <v>233</v>
      </c>
      <c r="I224" t="s">
        <v>12</v>
      </c>
      <c r="J224" t="s">
        <v>19</v>
      </c>
    </row>
    <row r="225" spans="1:10" x14ac:dyDescent="0.25">
      <c r="A225" t="s">
        <v>722</v>
      </c>
      <c r="B225" t="s">
        <v>723</v>
      </c>
      <c r="C225" t="str">
        <f>PROPER(Table26[[#This Row],[Name]])</f>
        <v>Robert Harris</v>
      </c>
      <c r="D225" t="str">
        <f>TRIM(Table26[[#This Row],[Proper name]])</f>
        <v>Robert Harris</v>
      </c>
      <c r="E225">
        <v>50</v>
      </c>
      <c r="F225" t="s">
        <v>9</v>
      </c>
      <c r="G225" t="s">
        <v>3832</v>
      </c>
      <c r="H225" t="s">
        <v>267</v>
      </c>
      <c r="I225" t="s">
        <v>12</v>
      </c>
      <c r="J225" t="s">
        <v>19</v>
      </c>
    </row>
    <row r="226" spans="1:10" x14ac:dyDescent="0.25">
      <c r="A226" t="s">
        <v>724</v>
      </c>
      <c r="B226" t="s">
        <v>725</v>
      </c>
      <c r="C226" t="str">
        <f>PROPER(Table26[[#This Row],[Name]])</f>
        <v>Anthony Morgan</v>
      </c>
      <c r="D226" t="str">
        <f>TRIM(Table26[[#This Row],[Proper name]])</f>
        <v>Anthony Morgan</v>
      </c>
      <c r="E226">
        <v>29</v>
      </c>
      <c r="F226" t="s">
        <v>9</v>
      </c>
      <c r="G226" t="s">
        <v>726</v>
      </c>
      <c r="H226" t="s">
        <v>113</v>
      </c>
      <c r="I226" t="s">
        <v>12</v>
      </c>
      <c r="J226" t="s">
        <v>31</v>
      </c>
    </row>
    <row r="227" spans="1:10" x14ac:dyDescent="0.25">
      <c r="A227" t="s">
        <v>727</v>
      </c>
      <c r="B227" t="s">
        <v>728</v>
      </c>
      <c r="C227" t="str">
        <f>PROPER(Table26[[#This Row],[Name]])</f>
        <v>Elizabeth Stanley</v>
      </c>
      <c r="D227" t="str">
        <f>TRIM(Table26[[#This Row],[Proper name]])</f>
        <v>Elizabeth Stanley</v>
      </c>
      <c r="E227">
        <v>46</v>
      </c>
      <c r="F227" t="s">
        <v>16</v>
      </c>
      <c r="G227" t="s">
        <v>729</v>
      </c>
      <c r="H227" t="s">
        <v>117</v>
      </c>
      <c r="I227" t="s">
        <v>12</v>
      </c>
      <c r="J227" t="s">
        <v>19</v>
      </c>
    </row>
    <row r="228" spans="1:10" x14ac:dyDescent="0.25">
      <c r="A228" t="s">
        <v>730</v>
      </c>
      <c r="B228" t="s">
        <v>731</v>
      </c>
      <c r="C228" t="str">
        <f>PROPER(Table26[[#This Row],[Name]])</f>
        <v>Alexis Castaneda</v>
      </c>
      <c r="D228" t="str">
        <f>TRIM(Table26[[#This Row],[Proper name]])</f>
        <v>Alexis Castaneda</v>
      </c>
      <c r="E228">
        <v>54</v>
      </c>
      <c r="F228" t="s">
        <v>9</v>
      </c>
      <c r="G228" t="s">
        <v>216</v>
      </c>
      <c r="H228" t="s">
        <v>163</v>
      </c>
      <c r="I228" t="s">
        <v>12</v>
      </c>
      <c r="J228" t="s">
        <v>13</v>
      </c>
    </row>
    <row r="229" spans="1:10" x14ac:dyDescent="0.25">
      <c r="A229" t="s">
        <v>732</v>
      </c>
      <c r="B229" t="s">
        <v>733</v>
      </c>
      <c r="C229" t="str">
        <f>PROPER(Table26[[#This Row],[Name]])</f>
        <v>Gregory Pham</v>
      </c>
      <c r="D229" t="str">
        <f>TRIM(Table26[[#This Row],[Proper name]])</f>
        <v>Gregory Pham</v>
      </c>
      <c r="E229">
        <v>63</v>
      </c>
      <c r="F229" t="s">
        <v>16</v>
      </c>
      <c r="G229" t="s">
        <v>734</v>
      </c>
      <c r="H229" t="s">
        <v>62</v>
      </c>
      <c r="I229" t="s">
        <v>12</v>
      </c>
      <c r="J229" t="s">
        <v>13</v>
      </c>
    </row>
    <row r="230" spans="1:10" x14ac:dyDescent="0.25">
      <c r="A230" t="s">
        <v>735</v>
      </c>
      <c r="B230" t="s">
        <v>736</v>
      </c>
      <c r="C230" t="str">
        <f>PROPER(Table26[[#This Row],[Name]])</f>
        <v>Casey Flores</v>
      </c>
      <c r="D230" t="str">
        <f>TRIM(Table26[[#This Row],[Proper name]])</f>
        <v>Casey Flores</v>
      </c>
      <c r="E230">
        <v>52</v>
      </c>
      <c r="F230" t="s">
        <v>16</v>
      </c>
      <c r="G230" t="s">
        <v>395</v>
      </c>
      <c r="H230" t="s">
        <v>117</v>
      </c>
      <c r="I230" t="s">
        <v>12</v>
      </c>
      <c r="J230" t="s">
        <v>13</v>
      </c>
    </row>
    <row r="231" spans="1:10" x14ac:dyDescent="0.25">
      <c r="A231" t="s">
        <v>737</v>
      </c>
      <c r="B231" t="s">
        <v>738</v>
      </c>
      <c r="C231" t="str">
        <f>PROPER(Table26[[#This Row],[Name]])</f>
        <v>Tanner Thompson</v>
      </c>
      <c r="D231" t="str">
        <f>TRIM(Table26[[#This Row],[Proper name]])</f>
        <v>Tanner Thompson</v>
      </c>
      <c r="E231">
        <v>32</v>
      </c>
      <c r="F231" t="s">
        <v>16</v>
      </c>
      <c r="G231" t="s">
        <v>739</v>
      </c>
      <c r="H231" t="s">
        <v>140</v>
      </c>
      <c r="I231" t="s">
        <v>12</v>
      </c>
      <c r="J231" t="s">
        <v>26</v>
      </c>
    </row>
    <row r="232" spans="1:10" x14ac:dyDescent="0.25">
      <c r="A232" t="s">
        <v>740</v>
      </c>
      <c r="B232" t="s">
        <v>741</v>
      </c>
      <c r="C232" t="str">
        <f>PROPER(Table26[[#This Row],[Name]])</f>
        <v>Timothy Sanders</v>
      </c>
      <c r="D232" t="str">
        <f>TRIM(Table26[[#This Row],[Proper name]])</f>
        <v>Timothy Sanders</v>
      </c>
      <c r="E232">
        <v>29</v>
      </c>
      <c r="F232" t="s">
        <v>9</v>
      </c>
      <c r="G232" t="s">
        <v>742</v>
      </c>
      <c r="H232" t="s">
        <v>250</v>
      </c>
      <c r="I232" t="s">
        <v>12</v>
      </c>
      <c r="J232" t="s">
        <v>26</v>
      </c>
    </row>
    <row r="233" spans="1:10" x14ac:dyDescent="0.25">
      <c r="A233" t="s">
        <v>743</v>
      </c>
      <c r="B233" t="s">
        <v>744</v>
      </c>
      <c r="C233" t="str">
        <f>PROPER(Table26[[#This Row],[Name]])</f>
        <v>Timothy Juarez</v>
      </c>
      <c r="D233" t="str">
        <f>TRIM(Table26[[#This Row],[Proper name]])</f>
        <v>Timothy Juarez</v>
      </c>
      <c r="E233">
        <v>22</v>
      </c>
      <c r="F233" t="s">
        <v>16</v>
      </c>
      <c r="G233" t="s">
        <v>745</v>
      </c>
      <c r="H233" t="s">
        <v>317</v>
      </c>
      <c r="I233" t="s">
        <v>12</v>
      </c>
      <c r="J233" t="s">
        <v>26</v>
      </c>
    </row>
    <row r="234" spans="1:10" x14ac:dyDescent="0.25">
      <c r="A234" t="s">
        <v>746</v>
      </c>
      <c r="B234" t="s">
        <v>747</v>
      </c>
      <c r="C234" t="str">
        <f>PROPER(Table26[[#This Row],[Name]])</f>
        <v>Christy Hill</v>
      </c>
      <c r="D234" t="str">
        <f>TRIM(Table26[[#This Row],[Proper name]])</f>
        <v>Christy Hill</v>
      </c>
      <c r="E234">
        <v>27</v>
      </c>
      <c r="F234" t="s">
        <v>16</v>
      </c>
      <c r="G234" t="s">
        <v>748</v>
      </c>
      <c r="H234" t="s">
        <v>88</v>
      </c>
      <c r="I234" t="s">
        <v>12</v>
      </c>
      <c r="J234" t="s">
        <v>19</v>
      </c>
    </row>
    <row r="235" spans="1:10" x14ac:dyDescent="0.25">
      <c r="A235" t="s">
        <v>749</v>
      </c>
      <c r="B235" t="s">
        <v>750</v>
      </c>
      <c r="C235" t="str">
        <f>PROPER(Table26[[#This Row],[Name]])</f>
        <v>Michelle Gonzalez</v>
      </c>
      <c r="D235" t="str">
        <f>TRIM(Table26[[#This Row],[Proper name]])</f>
        <v>Michelle Gonzalez</v>
      </c>
      <c r="E235">
        <v>59</v>
      </c>
      <c r="F235" t="s">
        <v>9</v>
      </c>
      <c r="G235" t="s">
        <v>751</v>
      </c>
      <c r="H235" t="s">
        <v>43</v>
      </c>
      <c r="I235" t="s">
        <v>12</v>
      </c>
      <c r="J235" t="s">
        <v>31</v>
      </c>
    </row>
    <row r="236" spans="1:10" x14ac:dyDescent="0.25">
      <c r="A236" t="s">
        <v>752</v>
      </c>
      <c r="B236" t="s">
        <v>753</v>
      </c>
      <c r="C236" t="str">
        <f>PROPER(Table26[[#This Row],[Name]])</f>
        <v>Nathaniel Hill</v>
      </c>
      <c r="D236" t="str">
        <f>TRIM(Table26[[#This Row],[Proper name]])</f>
        <v>Nathaniel Hill</v>
      </c>
      <c r="E236">
        <v>43</v>
      </c>
      <c r="F236" t="s">
        <v>16</v>
      </c>
      <c r="G236" t="s">
        <v>754</v>
      </c>
      <c r="H236" t="s">
        <v>62</v>
      </c>
      <c r="I236" t="s">
        <v>12</v>
      </c>
      <c r="J236" t="s">
        <v>13</v>
      </c>
    </row>
    <row r="237" spans="1:10" x14ac:dyDescent="0.25">
      <c r="A237" t="s">
        <v>755</v>
      </c>
      <c r="B237" t="s">
        <v>756</v>
      </c>
      <c r="C237" t="str">
        <f>PROPER(Table26[[#This Row],[Name]])</f>
        <v>Jon Ortiz</v>
      </c>
      <c r="D237" t="str">
        <f>TRIM(Table26[[#This Row],[Proper name]])</f>
        <v>Jon Ortiz</v>
      </c>
      <c r="E237">
        <v>28</v>
      </c>
      <c r="F237" t="s">
        <v>16</v>
      </c>
      <c r="G237" t="s">
        <v>757</v>
      </c>
      <c r="H237" t="s">
        <v>92</v>
      </c>
      <c r="I237" t="s">
        <v>12</v>
      </c>
      <c r="J237" t="s">
        <v>26</v>
      </c>
    </row>
    <row r="238" spans="1:10" x14ac:dyDescent="0.25">
      <c r="A238" t="s">
        <v>758</v>
      </c>
      <c r="B238" t="s">
        <v>759</v>
      </c>
      <c r="C238" t="str">
        <f>PROPER(Table26[[#This Row],[Name]])</f>
        <v>Joshua Wilson</v>
      </c>
      <c r="D238" t="str">
        <f>TRIM(Table26[[#This Row],[Proper name]])</f>
        <v>Joshua Wilson</v>
      </c>
      <c r="E238">
        <v>42</v>
      </c>
      <c r="F238" t="s">
        <v>16</v>
      </c>
      <c r="G238" t="s">
        <v>760</v>
      </c>
      <c r="H238" t="s">
        <v>287</v>
      </c>
      <c r="I238" t="s">
        <v>12</v>
      </c>
      <c r="J238" t="s">
        <v>26</v>
      </c>
    </row>
    <row r="239" spans="1:10" x14ac:dyDescent="0.25">
      <c r="A239" t="s">
        <v>761</v>
      </c>
      <c r="B239" t="s">
        <v>762</v>
      </c>
      <c r="C239" t="str">
        <f>PROPER(Table26[[#This Row],[Name]])</f>
        <v>Wesley Short</v>
      </c>
      <c r="D239" t="str">
        <f>TRIM(Table26[[#This Row],[Proper name]])</f>
        <v>Wesley Short</v>
      </c>
      <c r="E239">
        <v>41</v>
      </c>
      <c r="F239" t="s">
        <v>16</v>
      </c>
      <c r="G239" t="s">
        <v>763</v>
      </c>
      <c r="H239" t="s">
        <v>66</v>
      </c>
      <c r="I239" t="s">
        <v>12</v>
      </c>
      <c r="J239" t="s">
        <v>13</v>
      </c>
    </row>
    <row r="240" spans="1:10" x14ac:dyDescent="0.25">
      <c r="A240" t="s">
        <v>764</v>
      </c>
      <c r="B240" t="s">
        <v>765</v>
      </c>
      <c r="C240" t="str">
        <f>PROPER(Table26[[#This Row],[Name]])</f>
        <v>Steven Smith</v>
      </c>
      <c r="D240" t="str">
        <f>TRIM(Table26[[#This Row],[Proper name]])</f>
        <v>Steven Smith</v>
      </c>
      <c r="E240">
        <v>40</v>
      </c>
      <c r="F240" t="s">
        <v>9</v>
      </c>
      <c r="G240" t="s">
        <v>766</v>
      </c>
      <c r="H240" t="s">
        <v>43</v>
      </c>
      <c r="I240" t="s">
        <v>12</v>
      </c>
      <c r="J240" t="s">
        <v>19</v>
      </c>
    </row>
    <row r="241" spans="1:10" x14ac:dyDescent="0.25">
      <c r="A241" t="s">
        <v>767</v>
      </c>
      <c r="B241" t="s">
        <v>768</v>
      </c>
      <c r="C241" t="str">
        <f>PROPER(Table26[[#This Row],[Name]])</f>
        <v>Maria Hill</v>
      </c>
      <c r="D241" t="str">
        <f>TRIM(Table26[[#This Row],[Proper name]])</f>
        <v>Maria Hill</v>
      </c>
      <c r="E241">
        <v>58</v>
      </c>
      <c r="F241" t="s">
        <v>16</v>
      </c>
      <c r="G241" t="s">
        <v>769</v>
      </c>
      <c r="H241" t="s">
        <v>184</v>
      </c>
      <c r="I241" t="s">
        <v>12</v>
      </c>
      <c r="J241" t="s">
        <v>19</v>
      </c>
    </row>
    <row r="242" spans="1:10" x14ac:dyDescent="0.25">
      <c r="A242" t="s">
        <v>770</v>
      </c>
      <c r="B242" t="s">
        <v>771</v>
      </c>
      <c r="C242" t="str">
        <f>PROPER(Table26[[#This Row],[Name]])</f>
        <v>William Hull</v>
      </c>
      <c r="D242" t="str">
        <f>TRIM(Table26[[#This Row],[Proper name]])</f>
        <v>William Hull</v>
      </c>
      <c r="E242">
        <v>59</v>
      </c>
      <c r="F242" t="s">
        <v>16</v>
      </c>
      <c r="G242" t="s">
        <v>772</v>
      </c>
      <c r="H242" t="s">
        <v>156</v>
      </c>
      <c r="I242" t="s">
        <v>12</v>
      </c>
      <c r="J242" t="s">
        <v>19</v>
      </c>
    </row>
    <row r="243" spans="1:10" x14ac:dyDescent="0.25">
      <c r="A243" t="s">
        <v>773</v>
      </c>
      <c r="B243" t="s">
        <v>774</v>
      </c>
      <c r="C243" t="str">
        <f>PROPER(Table26[[#This Row],[Name]])</f>
        <v>Mr. William Horton</v>
      </c>
      <c r="D243" t="str">
        <f>TRIM(Table26[[#This Row],[Proper name]])</f>
        <v>Mr. William Horton</v>
      </c>
      <c r="E243">
        <v>31</v>
      </c>
      <c r="F243" t="s">
        <v>9</v>
      </c>
      <c r="G243" t="s">
        <v>775</v>
      </c>
      <c r="H243" t="s">
        <v>287</v>
      </c>
      <c r="I243" t="s">
        <v>12</v>
      </c>
      <c r="J243" t="s">
        <v>19</v>
      </c>
    </row>
    <row r="244" spans="1:10" x14ac:dyDescent="0.25">
      <c r="A244" t="s">
        <v>776</v>
      </c>
      <c r="B244" t="s">
        <v>777</v>
      </c>
      <c r="C244" t="str">
        <f>PROPER(Table26[[#This Row],[Name]])</f>
        <v>William Jackson</v>
      </c>
      <c r="D244" t="str">
        <f>TRIM(Table26[[#This Row],[Proper name]])</f>
        <v>William Jackson</v>
      </c>
      <c r="E244">
        <v>58</v>
      </c>
      <c r="F244" t="s">
        <v>16</v>
      </c>
      <c r="G244" t="s">
        <v>778</v>
      </c>
      <c r="H244" t="s">
        <v>167</v>
      </c>
      <c r="I244" t="s">
        <v>12</v>
      </c>
      <c r="J244" t="s">
        <v>31</v>
      </c>
    </row>
    <row r="245" spans="1:10" x14ac:dyDescent="0.25">
      <c r="A245" t="s">
        <v>779</v>
      </c>
      <c r="B245" t="s">
        <v>780</v>
      </c>
      <c r="C245" t="str">
        <f>PROPER(Table26[[#This Row],[Name]])</f>
        <v>Brian Hammond</v>
      </c>
      <c r="D245" t="str">
        <f>TRIM(Table26[[#This Row],[Proper name]])</f>
        <v>Brian Hammond</v>
      </c>
      <c r="E245">
        <v>56</v>
      </c>
      <c r="F245" t="s">
        <v>16</v>
      </c>
      <c r="G245" t="s">
        <v>781</v>
      </c>
      <c r="H245" t="s">
        <v>359</v>
      </c>
      <c r="I245" t="s">
        <v>12</v>
      </c>
      <c r="J245" t="s">
        <v>13</v>
      </c>
    </row>
    <row r="246" spans="1:10" x14ac:dyDescent="0.25">
      <c r="A246" t="s">
        <v>782</v>
      </c>
      <c r="B246" t="s">
        <v>783</v>
      </c>
      <c r="C246" t="str">
        <f>PROPER(Table26[[#This Row],[Name]])</f>
        <v>Nancy Page</v>
      </c>
      <c r="D246" t="str">
        <f>TRIM(Table26[[#This Row],[Proper name]])</f>
        <v>Nancy Page</v>
      </c>
      <c r="E246">
        <v>19</v>
      </c>
      <c r="F246" t="s">
        <v>9</v>
      </c>
      <c r="G246" t="s">
        <v>784</v>
      </c>
      <c r="H246" t="s">
        <v>117</v>
      </c>
      <c r="I246" t="s">
        <v>12</v>
      </c>
      <c r="J246" t="s">
        <v>26</v>
      </c>
    </row>
    <row r="247" spans="1:10" x14ac:dyDescent="0.25">
      <c r="A247" t="s">
        <v>785</v>
      </c>
      <c r="B247" t="s">
        <v>786</v>
      </c>
      <c r="C247" t="str">
        <f>PROPER(Table26[[#This Row],[Name]])</f>
        <v>Laura Soto</v>
      </c>
      <c r="D247" t="str">
        <f>TRIM(Table26[[#This Row],[Proper name]])</f>
        <v>Laura Soto</v>
      </c>
      <c r="E247">
        <v>57</v>
      </c>
      <c r="F247" t="s">
        <v>16</v>
      </c>
      <c r="G247" t="s">
        <v>787</v>
      </c>
      <c r="H247" t="s">
        <v>156</v>
      </c>
      <c r="I247" t="s">
        <v>12</v>
      </c>
      <c r="J247" t="s">
        <v>19</v>
      </c>
    </row>
    <row r="248" spans="1:10" x14ac:dyDescent="0.25">
      <c r="A248" t="s">
        <v>788</v>
      </c>
      <c r="B248" t="s">
        <v>789</v>
      </c>
      <c r="C248" t="str">
        <f>PROPER(Table26[[#This Row],[Name]])</f>
        <v>Mary Russell</v>
      </c>
      <c r="D248" t="str">
        <f>TRIM(Table26[[#This Row],[Proper name]])</f>
        <v>Mary Russell</v>
      </c>
      <c r="E248">
        <v>58</v>
      </c>
      <c r="F248" t="s">
        <v>9</v>
      </c>
      <c r="G248" t="s">
        <v>790</v>
      </c>
      <c r="H248" t="s">
        <v>291</v>
      </c>
      <c r="I248" t="s">
        <v>12</v>
      </c>
      <c r="J248" t="s">
        <v>26</v>
      </c>
    </row>
    <row r="249" spans="1:10" x14ac:dyDescent="0.25">
      <c r="A249" t="s">
        <v>791</v>
      </c>
      <c r="B249" t="s">
        <v>792</v>
      </c>
      <c r="C249" t="str">
        <f>PROPER(Table26[[#This Row],[Name]])</f>
        <v>Douglas Rhodes</v>
      </c>
      <c r="D249" t="str">
        <f>TRIM(Table26[[#This Row],[Proper name]])</f>
        <v>Douglas Rhodes</v>
      </c>
      <c r="E249">
        <v>32</v>
      </c>
      <c r="F249" t="s">
        <v>9</v>
      </c>
      <c r="G249" t="s">
        <v>793</v>
      </c>
      <c r="H249" t="s">
        <v>47</v>
      </c>
      <c r="I249" t="s">
        <v>12</v>
      </c>
      <c r="J249" t="s">
        <v>19</v>
      </c>
    </row>
    <row r="250" spans="1:10" x14ac:dyDescent="0.25">
      <c r="A250" t="s">
        <v>794</v>
      </c>
      <c r="B250" t="s">
        <v>795</v>
      </c>
      <c r="C250" t="str">
        <f>PROPER(Table26[[#This Row],[Name]])</f>
        <v>Nicholas Webb</v>
      </c>
      <c r="D250" t="str">
        <f>TRIM(Table26[[#This Row],[Proper name]])</f>
        <v>Nicholas Webb</v>
      </c>
      <c r="E250">
        <v>19</v>
      </c>
      <c r="F250" t="s">
        <v>9</v>
      </c>
      <c r="G250" t="s">
        <v>796</v>
      </c>
      <c r="H250" t="s">
        <v>184</v>
      </c>
      <c r="I250" t="s">
        <v>12</v>
      </c>
      <c r="J250" t="s">
        <v>13</v>
      </c>
    </row>
    <row r="251" spans="1:10" x14ac:dyDescent="0.25">
      <c r="A251" t="s">
        <v>797</v>
      </c>
      <c r="B251" t="s">
        <v>798</v>
      </c>
      <c r="C251" t="str">
        <f>PROPER(Table26[[#This Row],[Name]])</f>
        <v>Lauren George</v>
      </c>
      <c r="D251" t="str">
        <f>TRIM(Table26[[#This Row],[Proper name]])</f>
        <v>Lauren George</v>
      </c>
      <c r="E251">
        <v>41</v>
      </c>
      <c r="F251" t="s">
        <v>16</v>
      </c>
      <c r="G251" t="s">
        <v>799</v>
      </c>
      <c r="H251" t="s">
        <v>58</v>
      </c>
      <c r="I251" t="s">
        <v>12</v>
      </c>
      <c r="J251" t="s">
        <v>13</v>
      </c>
    </row>
    <row r="252" spans="1:10" x14ac:dyDescent="0.25">
      <c r="A252" t="s">
        <v>800</v>
      </c>
      <c r="B252" t="s">
        <v>801</v>
      </c>
      <c r="C252" t="str">
        <f>PROPER(Table26[[#This Row],[Name]])</f>
        <v>Veronica Newman</v>
      </c>
      <c r="D252" t="str">
        <f>TRIM(Table26[[#This Row],[Proper name]])</f>
        <v>Veronica Newman</v>
      </c>
      <c r="E252">
        <v>48</v>
      </c>
      <c r="F252" t="s">
        <v>9</v>
      </c>
      <c r="G252" t="s">
        <v>802</v>
      </c>
      <c r="H252" t="s">
        <v>92</v>
      </c>
      <c r="I252" t="s">
        <v>12</v>
      </c>
      <c r="J252" t="s">
        <v>19</v>
      </c>
    </row>
    <row r="253" spans="1:10" x14ac:dyDescent="0.25">
      <c r="A253" t="s">
        <v>803</v>
      </c>
      <c r="B253" t="s">
        <v>804</v>
      </c>
      <c r="C253" t="str">
        <f>PROPER(Table26[[#This Row],[Name]])</f>
        <v>Tyler Garner</v>
      </c>
      <c r="D253" t="str">
        <f>TRIM(Table26[[#This Row],[Proper name]])</f>
        <v>Tyler Garner</v>
      </c>
      <c r="E253">
        <v>64</v>
      </c>
      <c r="F253" t="s">
        <v>9</v>
      </c>
      <c r="G253" t="s">
        <v>805</v>
      </c>
      <c r="H253" t="s">
        <v>22</v>
      </c>
      <c r="I253" t="s">
        <v>12</v>
      </c>
      <c r="J253" t="s">
        <v>31</v>
      </c>
    </row>
    <row r="254" spans="1:10" x14ac:dyDescent="0.25">
      <c r="A254" t="s">
        <v>806</v>
      </c>
      <c r="B254" t="s">
        <v>807</v>
      </c>
      <c r="C254" t="str">
        <f>PROPER(Table26[[#This Row],[Name]])</f>
        <v>John Mccoy</v>
      </c>
      <c r="D254" t="str">
        <f>TRIM(Table26[[#This Row],[Proper name]])</f>
        <v>John Mccoy</v>
      </c>
      <c r="E254">
        <v>26</v>
      </c>
      <c r="F254" t="s">
        <v>9</v>
      </c>
      <c r="G254" t="s">
        <v>808</v>
      </c>
      <c r="H254" t="s">
        <v>39</v>
      </c>
      <c r="I254" t="s">
        <v>12</v>
      </c>
      <c r="J254" t="s">
        <v>31</v>
      </c>
    </row>
    <row r="255" spans="1:10" x14ac:dyDescent="0.25">
      <c r="A255" t="s">
        <v>809</v>
      </c>
      <c r="B255" t="s">
        <v>810</v>
      </c>
      <c r="C255" t="str">
        <f>PROPER(Table26[[#This Row],[Name]])</f>
        <v>Dr. Ashley Yates Md</v>
      </c>
      <c r="D255" t="str">
        <f>TRIM(Table26[[#This Row],[Proper name]])</f>
        <v>Dr. Ashley Yates Md</v>
      </c>
      <c r="E255">
        <v>32</v>
      </c>
      <c r="F255" t="s">
        <v>9</v>
      </c>
      <c r="G255" t="s">
        <v>811</v>
      </c>
      <c r="H255" t="s">
        <v>324</v>
      </c>
      <c r="I255" t="s">
        <v>12</v>
      </c>
      <c r="J255" t="s">
        <v>26</v>
      </c>
    </row>
    <row r="256" spans="1:10" x14ac:dyDescent="0.25">
      <c r="A256" t="s">
        <v>812</v>
      </c>
      <c r="B256" t="s">
        <v>813</v>
      </c>
      <c r="C256" t="str">
        <f>PROPER(Table26[[#This Row],[Name]])</f>
        <v>Linda Kline</v>
      </c>
      <c r="D256" t="str">
        <f>TRIM(Table26[[#This Row],[Proper name]])</f>
        <v>Linda Kline</v>
      </c>
      <c r="E256">
        <v>34</v>
      </c>
      <c r="F256" t="s">
        <v>9</v>
      </c>
      <c r="G256" t="s">
        <v>814</v>
      </c>
      <c r="H256" t="s">
        <v>163</v>
      </c>
      <c r="I256" t="s">
        <v>12</v>
      </c>
      <c r="J256" t="s">
        <v>31</v>
      </c>
    </row>
    <row r="257" spans="1:10" x14ac:dyDescent="0.25">
      <c r="A257" t="s">
        <v>815</v>
      </c>
      <c r="B257" t="s">
        <v>816</v>
      </c>
      <c r="C257" t="str">
        <f>PROPER(Table26[[#This Row],[Name]])</f>
        <v>Damon Perez</v>
      </c>
      <c r="D257" t="str">
        <f>TRIM(Table26[[#This Row],[Proper name]])</f>
        <v>Damon Perez</v>
      </c>
      <c r="E257">
        <v>21</v>
      </c>
      <c r="F257" t="s">
        <v>9</v>
      </c>
      <c r="G257" t="s">
        <v>817</v>
      </c>
      <c r="H257" t="s">
        <v>25</v>
      </c>
      <c r="I257" t="s">
        <v>12</v>
      </c>
      <c r="J257" t="s">
        <v>13</v>
      </c>
    </row>
    <row r="258" spans="1:10" x14ac:dyDescent="0.25">
      <c r="A258" t="s">
        <v>818</v>
      </c>
      <c r="B258" t="s">
        <v>819</v>
      </c>
      <c r="C258" t="str">
        <f>PROPER(Table26[[#This Row],[Name]])</f>
        <v>Kristen Fischer</v>
      </c>
      <c r="D258" t="str">
        <f>TRIM(Table26[[#This Row],[Proper name]])</f>
        <v>Kristen Fischer</v>
      </c>
      <c r="E258">
        <v>57</v>
      </c>
      <c r="F258" t="s">
        <v>9</v>
      </c>
      <c r="G258" t="s">
        <v>820</v>
      </c>
      <c r="H258" t="s">
        <v>291</v>
      </c>
      <c r="I258" t="s">
        <v>12</v>
      </c>
      <c r="J258" t="s">
        <v>19</v>
      </c>
    </row>
    <row r="259" spans="1:10" x14ac:dyDescent="0.25">
      <c r="A259" t="s">
        <v>821</v>
      </c>
      <c r="B259" t="s">
        <v>822</v>
      </c>
      <c r="C259" t="str">
        <f>PROPER(Table26[[#This Row],[Name]])</f>
        <v>Christopher David</v>
      </c>
      <c r="D259" t="str">
        <f>TRIM(Table26[[#This Row],[Proper name]])</f>
        <v>Christopher David</v>
      </c>
      <c r="E259">
        <v>42</v>
      </c>
      <c r="F259" t="s">
        <v>9</v>
      </c>
      <c r="G259" t="s">
        <v>823</v>
      </c>
      <c r="H259" t="s">
        <v>715</v>
      </c>
      <c r="I259" t="s">
        <v>12</v>
      </c>
      <c r="J259" t="s">
        <v>31</v>
      </c>
    </row>
    <row r="260" spans="1:10" x14ac:dyDescent="0.25">
      <c r="A260" t="s">
        <v>824</v>
      </c>
      <c r="B260" t="s">
        <v>825</v>
      </c>
      <c r="C260" t="str">
        <f>PROPER(Table26[[#This Row],[Name]])</f>
        <v>Sarah Stewart</v>
      </c>
      <c r="D260" t="str">
        <f>TRIM(Table26[[#This Row],[Proper name]])</f>
        <v>Sarah Stewart</v>
      </c>
      <c r="E260">
        <v>24</v>
      </c>
      <c r="F260" t="s">
        <v>16</v>
      </c>
      <c r="G260" t="s">
        <v>826</v>
      </c>
      <c r="H260" t="s">
        <v>359</v>
      </c>
      <c r="I260" t="s">
        <v>12</v>
      </c>
      <c r="J260" t="s">
        <v>19</v>
      </c>
    </row>
    <row r="261" spans="1:10" x14ac:dyDescent="0.25">
      <c r="A261" t="s">
        <v>827</v>
      </c>
      <c r="B261" t="s">
        <v>828</v>
      </c>
      <c r="C261" t="str">
        <f>PROPER(Table26[[#This Row],[Name]])</f>
        <v>Beth Allen</v>
      </c>
      <c r="D261" t="str">
        <f>TRIM(Table26[[#This Row],[Proper name]])</f>
        <v>Beth Allen</v>
      </c>
      <c r="E261">
        <v>32</v>
      </c>
      <c r="F261" t="s">
        <v>16</v>
      </c>
      <c r="G261" t="s">
        <v>829</v>
      </c>
      <c r="H261" t="s">
        <v>96</v>
      </c>
      <c r="I261" t="s">
        <v>12</v>
      </c>
      <c r="J261" t="s">
        <v>31</v>
      </c>
    </row>
    <row r="262" spans="1:10" x14ac:dyDescent="0.25">
      <c r="A262" t="s">
        <v>830</v>
      </c>
      <c r="B262" t="s">
        <v>831</v>
      </c>
      <c r="C262" t="str">
        <f>PROPER(Table26[[#This Row],[Name]])</f>
        <v>Russell Lamb</v>
      </c>
      <c r="D262" t="str">
        <f>TRIM(Table26[[#This Row],[Proper name]])</f>
        <v>Russell Lamb</v>
      </c>
      <c r="E262">
        <v>63</v>
      </c>
      <c r="F262" t="s">
        <v>16</v>
      </c>
      <c r="G262" t="s">
        <v>832</v>
      </c>
      <c r="H262" t="s">
        <v>133</v>
      </c>
      <c r="I262" t="s">
        <v>12</v>
      </c>
      <c r="J262" t="s">
        <v>19</v>
      </c>
    </row>
    <row r="263" spans="1:10" x14ac:dyDescent="0.25">
      <c r="A263" t="s">
        <v>833</v>
      </c>
      <c r="B263" t="s">
        <v>834</v>
      </c>
      <c r="C263" t="str">
        <f>PROPER(Table26[[#This Row],[Name]])</f>
        <v>Carol Bishop</v>
      </c>
      <c r="D263" t="str">
        <f>TRIM(Table26[[#This Row],[Proper name]])</f>
        <v>Carol Bishop</v>
      </c>
      <c r="E263">
        <v>27</v>
      </c>
      <c r="F263" t="s">
        <v>16</v>
      </c>
      <c r="G263" t="s">
        <v>835</v>
      </c>
      <c r="H263" t="s">
        <v>35</v>
      </c>
      <c r="I263" t="s">
        <v>12</v>
      </c>
      <c r="J263" t="s">
        <v>31</v>
      </c>
    </row>
    <row r="264" spans="1:10" x14ac:dyDescent="0.25">
      <c r="A264" t="s">
        <v>836</v>
      </c>
      <c r="B264" t="s">
        <v>837</v>
      </c>
      <c r="C264" t="str">
        <f>PROPER(Table26[[#This Row],[Name]])</f>
        <v>Katherine Cowan</v>
      </c>
      <c r="D264" t="str">
        <f>TRIM(Table26[[#This Row],[Proper name]])</f>
        <v>Katherine Cowan</v>
      </c>
      <c r="E264">
        <v>60</v>
      </c>
      <c r="F264" t="s">
        <v>16</v>
      </c>
      <c r="G264" t="s">
        <v>838</v>
      </c>
      <c r="H264" t="s">
        <v>66</v>
      </c>
      <c r="I264" t="s">
        <v>12</v>
      </c>
      <c r="J264" t="s">
        <v>31</v>
      </c>
    </row>
    <row r="265" spans="1:10" x14ac:dyDescent="0.25">
      <c r="A265" t="s">
        <v>839</v>
      </c>
      <c r="B265" t="s">
        <v>840</v>
      </c>
      <c r="C265" t="str">
        <f>PROPER(Table26[[#This Row],[Name]])</f>
        <v>Crystal Davis</v>
      </c>
      <c r="D265" t="str">
        <f>TRIM(Table26[[#This Row],[Proper name]])</f>
        <v>Crystal Davis</v>
      </c>
      <c r="E265">
        <v>50</v>
      </c>
      <c r="F265" t="s">
        <v>9</v>
      </c>
      <c r="G265" t="s">
        <v>841</v>
      </c>
      <c r="H265" t="s">
        <v>328</v>
      </c>
      <c r="I265" t="s">
        <v>12</v>
      </c>
      <c r="J265" t="s">
        <v>26</v>
      </c>
    </row>
    <row r="266" spans="1:10" x14ac:dyDescent="0.25">
      <c r="A266" t="s">
        <v>842</v>
      </c>
      <c r="B266" t="s">
        <v>843</v>
      </c>
      <c r="C266" t="str">
        <f>PROPER(Table26[[#This Row],[Name]])</f>
        <v>Matthew Payne</v>
      </c>
      <c r="D266" t="str">
        <f>TRIM(Table26[[#This Row],[Proper name]])</f>
        <v>Matthew Payne</v>
      </c>
      <c r="E266">
        <v>25</v>
      </c>
      <c r="F266" t="s">
        <v>9</v>
      </c>
      <c r="G266" t="s">
        <v>844</v>
      </c>
      <c r="H266" t="s">
        <v>845</v>
      </c>
      <c r="I266" t="s">
        <v>12</v>
      </c>
      <c r="J266" t="s">
        <v>13</v>
      </c>
    </row>
    <row r="267" spans="1:10" x14ac:dyDescent="0.25">
      <c r="A267" t="s">
        <v>846</v>
      </c>
      <c r="B267" t="s">
        <v>847</v>
      </c>
      <c r="C267" t="str">
        <f>PROPER(Table26[[#This Row],[Name]])</f>
        <v>Tracy Kelly</v>
      </c>
      <c r="D267" t="str">
        <f>TRIM(Table26[[#This Row],[Proper name]])</f>
        <v>Tracy Kelly</v>
      </c>
      <c r="E267">
        <v>38</v>
      </c>
      <c r="F267" t="s">
        <v>9</v>
      </c>
      <c r="G267" t="s">
        <v>848</v>
      </c>
      <c r="H267" t="s">
        <v>237</v>
      </c>
      <c r="I267" t="s">
        <v>12</v>
      </c>
      <c r="J267" t="s">
        <v>31</v>
      </c>
    </row>
    <row r="268" spans="1:10" x14ac:dyDescent="0.25">
      <c r="A268" t="s">
        <v>849</v>
      </c>
      <c r="B268" t="s">
        <v>850</v>
      </c>
      <c r="C268" t="str">
        <f>PROPER(Table26[[#This Row],[Name]])</f>
        <v>Cynthia Payne</v>
      </c>
      <c r="D268" t="str">
        <f>TRIM(Table26[[#This Row],[Proper name]])</f>
        <v>Cynthia Payne</v>
      </c>
      <c r="E268">
        <v>32</v>
      </c>
      <c r="F268" t="s">
        <v>16</v>
      </c>
      <c r="G268" t="s">
        <v>851</v>
      </c>
      <c r="H268" t="s">
        <v>588</v>
      </c>
      <c r="I268" t="s">
        <v>12</v>
      </c>
      <c r="J268" t="s">
        <v>26</v>
      </c>
    </row>
    <row r="269" spans="1:10" x14ac:dyDescent="0.25">
      <c r="A269" t="s">
        <v>852</v>
      </c>
      <c r="B269" t="s">
        <v>853</v>
      </c>
      <c r="C269" t="str">
        <f>PROPER(Table26[[#This Row],[Name]])</f>
        <v>Zachary Shelton</v>
      </c>
      <c r="D269" t="str">
        <f>TRIM(Table26[[#This Row],[Proper name]])</f>
        <v>Zachary Shelton</v>
      </c>
      <c r="E269">
        <v>18</v>
      </c>
      <c r="F269" t="s">
        <v>9</v>
      </c>
      <c r="G269" t="s">
        <v>781</v>
      </c>
      <c r="H269" t="s">
        <v>66</v>
      </c>
      <c r="I269" t="s">
        <v>12</v>
      </c>
      <c r="J269" t="s">
        <v>26</v>
      </c>
    </row>
    <row r="270" spans="1:10" x14ac:dyDescent="0.25">
      <c r="A270" t="s">
        <v>854</v>
      </c>
      <c r="B270" t="s">
        <v>855</v>
      </c>
      <c r="C270" t="str">
        <f>PROPER(Table26[[#This Row],[Name]])</f>
        <v>Kevin Orr</v>
      </c>
      <c r="D270" t="str">
        <f>TRIM(Table26[[#This Row],[Proper name]])</f>
        <v>Kevin Orr</v>
      </c>
      <c r="E270">
        <v>53</v>
      </c>
      <c r="F270" t="s">
        <v>16</v>
      </c>
      <c r="G270" t="s">
        <v>856</v>
      </c>
      <c r="H270" t="s">
        <v>201</v>
      </c>
      <c r="I270" t="s">
        <v>12</v>
      </c>
      <c r="J270" t="s">
        <v>26</v>
      </c>
    </row>
    <row r="271" spans="1:10" x14ac:dyDescent="0.25">
      <c r="A271" t="s">
        <v>857</v>
      </c>
      <c r="B271" t="s">
        <v>858</v>
      </c>
      <c r="C271" t="str">
        <f>PROPER(Table26[[#This Row],[Name]])</f>
        <v>Tyrone Olson</v>
      </c>
      <c r="D271" t="str">
        <f>TRIM(Table26[[#This Row],[Proper name]])</f>
        <v>Tyrone Olson</v>
      </c>
      <c r="E271">
        <v>45</v>
      </c>
      <c r="F271" t="s">
        <v>16</v>
      </c>
      <c r="G271" t="s">
        <v>859</v>
      </c>
      <c r="H271" t="s">
        <v>30</v>
      </c>
      <c r="I271" t="s">
        <v>12</v>
      </c>
      <c r="J271" t="s">
        <v>31</v>
      </c>
    </row>
    <row r="272" spans="1:10" x14ac:dyDescent="0.25">
      <c r="A272" t="s">
        <v>860</v>
      </c>
      <c r="B272" t="s">
        <v>861</v>
      </c>
      <c r="C272" t="str">
        <f>PROPER(Table26[[#This Row],[Name]])</f>
        <v>Brian Garcia</v>
      </c>
      <c r="D272" t="str">
        <f>TRIM(Table26[[#This Row],[Proper name]])</f>
        <v>Brian Garcia</v>
      </c>
      <c r="E272">
        <v>31</v>
      </c>
      <c r="F272" t="s">
        <v>16</v>
      </c>
      <c r="G272" t="s">
        <v>862</v>
      </c>
      <c r="H272" t="s">
        <v>328</v>
      </c>
      <c r="I272" t="s">
        <v>12</v>
      </c>
      <c r="J272" t="s">
        <v>13</v>
      </c>
    </row>
    <row r="273" spans="1:10" x14ac:dyDescent="0.25">
      <c r="A273" t="s">
        <v>863</v>
      </c>
      <c r="B273" t="s">
        <v>864</v>
      </c>
      <c r="C273" t="str">
        <f>PROPER(Table26[[#This Row],[Name]])</f>
        <v>Daisy Johnson Dds</v>
      </c>
      <c r="D273" t="str">
        <f>TRIM(Table26[[#This Row],[Proper name]])</f>
        <v>Daisy Johnson Dds</v>
      </c>
      <c r="E273">
        <v>64</v>
      </c>
      <c r="F273" t="s">
        <v>9</v>
      </c>
      <c r="G273" t="s">
        <v>865</v>
      </c>
      <c r="H273" t="s">
        <v>70</v>
      </c>
      <c r="I273" t="s">
        <v>12</v>
      </c>
      <c r="J273" t="s">
        <v>19</v>
      </c>
    </row>
    <row r="274" spans="1:10" x14ac:dyDescent="0.25">
      <c r="A274" t="s">
        <v>866</v>
      </c>
      <c r="B274" t="s">
        <v>867</v>
      </c>
      <c r="C274" t="str">
        <f>PROPER(Table26[[#This Row],[Name]])</f>
        <v>Adam Rowland</v>
      </c>
      <c r="D274" t="str">
        <f>TRIM(Table26[[#This Row],[Proper name]])</f>
        <v>Adam Rowland</v>
      </c>
      <c r="E274">
        <v>48</v>
      </c>
      <c r="F274" t="s">
        <v>16</v>
      </c>
      <c r="G274" t="s">
        <v>868</v>
      </c>
      <c r="H274" t="s">
        <v>30</v>
      </c>
      <c r="I274" t="s">
        <v>12</v>
      </c>
      <c r="J274" t="s">
        <v>13</v>
      </c>
    </row>
    <row r="275" spans="1:10" x14ac:dyDescent="0.25">
      <c r="A275" t="s">
        <v>869</v>
      </c>
      <c r="B275" t="s">
        <v>870</v>
      </c>
      <c r="C275" t="str">
        <f>PROPER(Table26[[#This Row],[Name]])</f>
        <v>Samantha Robinson</v>
      </c>
      <c r="D275" t="str">
        <f>TRIM(Table26[[#This Row],[Proper name]])</f>
        <v>Samantha Robinson</v>
      </c>
      <c r="E275">
        <v>23</v>
      </c>
      <c r="F275" t="s">
        <v>9</v>
      </c>
      <c r="G275" t="s">
        <v>871</v>
      </c>
      <c r="H275" t="s">
        <v>313</v>
      </c>
      <c r="I275" t="s">
        <v>12</v>
      </c>
      <c r="J275" t="s">
        <v>26</v>
      </c>
    </row>
    <row r="276" spans="1:10" x14ac:dyDescent="0.25">
      <c r="A276" t="s">
        <v>872</v>
      </c>
      <c r="B276" t="s">
        <v>873</v>
      </c>
      <c r="C276" t="str">
        <f>PROPER(Table26[[#This Row],[Name]])</f>
        <v>Sarah Lane</v>
      </c>
      <c r="D276" t="str">
        <f>TRIM(Table26[[#This Row],[Proper name]])</f>
        <v>Sarah Lane</v>
      </c>
      <c r="E276">
        <v>38</v>
      </c>
      <c r="F276" t="s">
        <v>9</v>
      </c>
      <c r="G276" t="s">
        <v>874</v>
      </c>
      <c r="H276" t="s">
        <v>171</v>
      </c>
      <c r="I276" t="s">
        <v>12</v>
      </c>
      <c r="J276" t="s">
        <v>31</v>
      </c>
    </row>
    <row r="277" spans="1:10" x14ac:dyDescent="0.25">
      <c r="A277" t="s">
        <v>875</v>
      </c>
      <c r="B277" t="s">
        <v>876</v>
      </c>
      <c r="C277" t="str">
        <f>PROPER(Table26[[#This Row],[Name]])</f>
        <v>Shannon Miller</v>
      </c>
      <c r="D277" t="str">
        <f>TRIM(Table26[[#This Row],[Proper name]])</f>
        <v>Shannon Miller</v>
      </c>
      <c r="E277">
        <v>22</v>
      </c>
      <c r="F277" t="s">
        <v>9</v>
      </c>
      <c r="G277" t="s">
        <v>877</v>
      </c>
      <c r="H277" t="s">
        <v>588</v>
      </c>
      <c r="I277" t="s">
        <v>12</v>
      </c>
      <c r="J277" t="s">
        <v>13</v>
      </c>
    </row>
    <row r="278" spans="1:10" x14ac:dyDescent="0.25">
      <c r="A278" t="s">
        <v>878</v>
      </c>
      <c r="B278" t="s">
        <v>879</v>
      </c>
      <c r="C278" t="str">
        <f>PROPER(Table26[[#This Row],[Name]])</f>
        <v>Arthur Warren</v>
      </c>
      <c r="D278" t="str">
        <f>TRIM(Table26[[#This Row],[Proper name]])</f>
        <v>Arthur Warren</v>
      </c>
      <c r="E278">
        <v>38</v>
      </c>
      <c r="F278" t="s">
        <v>9</v>
      </c>
      <c r="G278" t="s">
        <v>880</v>
      </c>
      <c r="H278" t="s">
        <v>184</v>
      </c>
      <c r="I278" t="s">
        <v>12</v>
      </c>
      <c r="J278" t="s">
        <v>13</v>
      </c>
    </row>
    <row r="279" spans="1:10" x14ac:dyDescent="0.25">
      <c r="A279" t="s">
        <v>881</v>
      </c>
      <c r="B279" t="s">
        <v>882</v>
      </c>
      <c r="C279" t="str">
        <f>PROPER(Table26[[#This Row],[Name]])</f>
        <v>Jeffrey Gomez</v>
      </c>
      <c r="D279" t="str">
        <f>TRIM(Table26[[#This Row],[Proper name]])</f>
        <v>Jeffrey Gomez</v>
      </c>
      <c r="E279">
        <v>22</v>
      </c>
      <c r="F279" t="s">
        <v>16</v>
      </c>
      <c r="G279" t="s">
        <v>883</v>
      </c>
      <c r="H279" t="s">
        <v>274</v>
      </c>
      <c r="I279" t="s">
        <v>12</v>
      </c>
      <c r="J279" t="s">
        <v>19</v>
      </c>
    </row>
    <row r="280" spans="1:10" x14ac:dyDescent="0.25">
      <c r="A280" t="s">
        <v>884</v>
      </c>
      <c r="B280" t="s">
        <v>885</v>
      </c>
      <c r="C280" t="str">
        <f>PROPER(Table26[[#This Row],[Name]])</f>
        <v>Stephen Fowler</v>
      </c>
      <c r="D280" t="str">
        <f>TRIM(Table26[[#This Row],[Proper name]])</f>
        <v>Stephen Fowler</v>
      </c>
      <c r="E280">
        <v>42</v>
      </c>
      <c r="F280" t="s">
        <v>16</v>
      </c>
      <c r="G280" t="s">
        <v>886</v>
      </c>
      <c r="H280" t="s">
        <v>217</v>
      </c>
      <c r="I280" t="s">
        <v>12</v>
      </c>
      <c r="J280" t="s">
        <v>19</v>
      </c>
    </row>
    <row r="281" spans="1:10" x14ac:dyDescent="0.25">
      <c r="A281" t="s">
        <v>887</v>
      </c>
      <c r="B281" t="s">
        <v>888</v>
      </c>
      <c r="C281" t="str">
        <f>PROPER(Table26[[#This Row],[Name]])</f>
        <v>Aaron Luna</v>
      </c>
      <c r="D281" t="str">
        <f>TRIM(Table26[[#This Row],[Proper name]])</f>
        <v>Aaron Luna</v>
      </c>
      <c r="E281">
        <v>21</v>
      </c>
      <c r="F281" t="s">
        <v>16</v>
      </c>
      <c r="G281" t="s">
        <v>889</v>
      </c>
      <c r="H281" t="s">
        <v>25</v>
      </c>
      <c r="I281" t="s">
        <v>12</v>
      </c>
      <c r="J281" t="s">
        <v>26</v>
      </c>
    </row>
    <row r="282" spans="1:10" x14ac:dyDescent="0.25">
      <c r="A282" t="s">
        <v>890</v>
      </c>
      <c r="B282" t="s">
        <v>891</v>
      </c>
      <c r="C282" t="str">
        <f>PROPER(Table26[[#This Row],[Name]])</f>
        <v>Antonio Leon</v>
      </c>
      <c r="D282" t="str">
        <f>TRIM(Table26[[#This Row],[Proper name]])</f>
        <v>Antonio Leon</v>
      </c>
      <c r="E282">
        <v>48</v>
      </c>
      <c r="F282" t="s">
        <v>9</v>
      </c>
      <c r="G282" t="s">
        <v>892</v>
      </c>
      <c r="H282" t="s">
        <v>99</v>
      </c>
      <c r="I282" t="s">
        <v>12</v>
      </c>
      <c r="J282" t="s">
        <v>26</v>
      </c>
    </row>
    <row r="283" spans="1:10" x14ac:dyDescent="0.25">
      <c r="A283" t="s">
        <v>893</v>
      </c>
      <c r="B283" t="s">
        <v>894</v>
      </c>
      <c r="C283" t="str">
        <f>PROPER(Table26[[#This Row],[Name]])</f>
        <v>Brittany Watson</v>
      </c>
      <c r="D283" t="str">
        <f>TRIM(Table26[[#This Row],[Proper name]])</f>
        <v>Brittany Watson</v>
      </c>
      <c r="E283">
        <v>59</v>
      </c>
      <c r="F283" t="s">
        <v>9</v>
      </c>
      <c r="G283" t="s">
        <v>895</v>
      </c>
      <c r="H283" t="s">
        <v>167</v>
      </c>
      <c r="I283" t="s">
        <v>12</v>
      </c>
      <c r="J283" t="s">
        <v>19</v>
      </c>
    </row>
    <row r="284" spans="1:10" x14ac:dyDescent="0.25">
      <c r="A284" t="s">
        <v>896</v>
      </c>
      <c r="B284" t="s">
        <v>897</v>
      </c>
      <c r="C284" t="str">
        <f>PROPER(Table26[[#This Row],[Name]])</f>
        <v>Kristi Lopez</v>
      </c>
      <c r="D284" t="str">
        <f>TRIM(Table26[[#This Row],[Proper name]])</f>
        <v>Kristi Lopez</v>
      </c>
      <c r="E284">
        <v>46</v>
      </c>
      <c r="F284" t="s">
        <v>16</v>
      </c>
      <c r="G284" t="s">
        <v>898</v>
      </c>
      <c r="H284" t="s">
        <v>88</v>
      </c>
      <c r="I284" t="s">
        <v>12</v>
      </c>
      <c r="J284" t="s">
        <v>13</v>
      </c>
    </row>
    <row r="285" spans="1:10" x14ac:dyDescent="0.25">
      <c r="A285" t="s">
        <v>899</v>
      </c>
      <c r="B285" t="s">
        <v>900</v>
      </c>
      <c r="C285" t="str">
        <f>PROPER(Table26[[#This Row],[Name]])</f>
        <v>Bryan Garcia</v>
      </c>
      <c r="D285" t="str">
        <f>TRIM(Table26[[#This Row],[Proper name]])</f>
        <v>Bryan Garcia</v>
      </c>
      <c r="E285">
        <v>54</v>
      </c>
      <c r="F285" t="s">
        <v>16</v>
      </c>
      <c r="G285" t="s">
        <v>901</v>
      </c>
      <c r="H285" t="s">
        <v>845</v>
      </c>
      <c r="I285" t="s">
        <v>12</v>
      </c>
      <c r="J285" t="s">
        <v>31</v>
      </c>
    </row>
    <row r="286" spans="1:10" x14ac:dyDescent="0.25">
      <c r="A286" t="s">
        <v>902</v>
      </c>
      <c r="B286" t="s">
        <v>903</v>
      </c>
      <c r="C286" t="str">
        <f>PROPER(Table26[[#This Row],[Name]])</f>
        <v>Hunter Sutton</v>
      </c>
      <c r="D286" t="str">
        <f>TRIM(Table26[[#This Row],[Proper name]])</f>
        <v>Hunter Sutton</v>
      </c>
      <c r="E286">
        <v>54</v>
      </c>
      <c r="F286" t="s">
        <v>9</v>
      </c>
      <c r="G286" t="s">
        <v>904</v>
      </c>
      <c r="H286" t="s">
        <v>167</v>
      </c>
      <c r="I286" t="s">
        <v>12</v>
      </c>
      <c r="J286" t="s">
        <v>13</v>
      </c>
    </row>
    <row r="287" spans="1:10" x14ac:dyDescent="0.25">
      <c r="A287" t="s">
        <v>905</v>
      </c>
      <c r="B287" t="s">
        <v>906</v>
      </c>
      <c r="C287" t="str">
        <f>PROPER(Table26[[#This Row],[Name]])</f>
        <v>Donna Guerra</v>
      </c>
      <c r="D287" t="str">
        <f>TRIM(Table26[[#This Row],[Proper name]])</f>
        <v>Donna Guerra</v>
      </c>
      <c r="E287">
        <v>46</v>
      </c>
      <c r="F287" t="s">
        <v>16</v>
      </c>
      <c r="G287" t="s">
        <v>907</v>
      </c>
      <c r="H287" t="s">
        <v>715</v>
      </c>
      <c r="I287" t="s">
        <v>12</v>
      </c>
      <c r="J287" t="s">
        <v>31</v>
      </c>
    </row>
    <row r="288" spans="1:10" x14ac:dyDescent="0.25">
      <c r="A288" t="s">
        <v>908</v>
      </c>
      <c r="B288" t="s">
        <v>909</v>
      </c>
      <c r="C288" t="str">
        <f>PROPER(Table26[[#This Row],[Name]])</f>
        <v>Tommy Roberts</v>
      </c>
      <c r="D288" t="str">
        <f>TRIM(Table26[[#This Row],[Proper name]])</f>
        <v>Tommy Roberts</v>
      </c>
      <c r="E288">
        <v>22</v>
      </c>
      <c r="F288" t="s">
        <v>9</v>
      </c>
      <c r="G288" t="s">
        <v>910</v>
      </c>
      <c r="H288" t="s">
        <v>39</v>
      </c>
      <c r="I288" t="s">
        <v>12</v>
      </c>
      <c r="J288" t="s">
        <v>31</v>
      </c>
    </row>
    <row r="289" spans="1:10" x14ac:dyDescent="0.25">
      <c r="A289" t="s">
        <v>911</v>
      </c>
      <c r="B289" t="s">
        <v>912</v>
      </c>
      <c r="C289" t="str">
        <f>PROPER(Table26[[#This Row],[Name]])</f>
        <v>Cynthia Roberts</v>
      </c>
      <c r="D289" t="str">
        <f>TRIM(Table26[[#This Row],[Proper name]])</f>
        <v>Cynthia Roberts</v>
      </c>
      <c r="E289">
        <v>22</v>
      </c>
      <c r="F289" t="s">
        <v>16</v>
      </c>
      <c r="G289" t="s">
        <v>913</v>
      </c>
      <c r="H289" t="s">
        <v>171</v>
      </c>
      <c r="I289" t="s">
        <v>12</v>
      </c>
      <c r="J289" t="s">
        <v>13</v>
      </c>
    </row>
    <row r="290" spans="1:10" x14ac:dyDescent="0.25">
      <c r="A290" t="s">
        <v>914</v>
      </c>
      <c r="B290" t="s">
        <v>915</v>
      </c>
      <c r="C290" t="str">
        <f>PROPER(Table26[[#This Row],[Name]])</f>
        <v>Misty Ferguson</v>
      </c>
      <c r="D290" t="str">
        <f>TRIM(Table26[[#This Row],[Proper name]])</f>
        <v>Misty Ferguson</v>
      </c>
      <c r="E290">
        <v>58</v>
      </c>
      <c r="F290" t="s">
        <v>9</v>
      </c>
      <c r="G290" t="s">
        <v>916</v>
      </c>
      <c r="H290" t="s">
        <v>167</v>
      </c>
      <c r="I290" t="s">
        <v>12</v>
      </c>
      <c r="J290" t="s">
        <v>13</v>
      </c>
    </row>
    <row r="291" spans="1:10" x14ac:dyDescent="0.25">
      <c r="A291" t="s">
        <v>917</v>
      </c>
      <c r="B291" t="s">
        <v>918</v>
      </c>
      <c r="C291" t="str">
        <f>PROPER(Table26[[#This Row],[Name]])</f>
        <v>Jennifer Figueroa</v>
      </c>
      <c r="D291" t="str">
        <f>TRIM(Table26[[#This Row],[Proper name]])</f>
        <v>Jennifer Figueroa</v>
      </c>
      <c r="E291">
        <v>45</v>
      </c>
      <c r="F291" t="s">
        <v>9</v>
      </c>
      <c r="G291" t="s">
        <v>919</v>
      </c>
      <c r="H291" t="s">
        <v>25</v>
      </c>
      <c r="I291" t="s">
        <v>12</v>
      </c>
      <c r="J291" t="s">
        <v>26</v>
      </c>
    </row>
    <row r="292" spans="1:10" x14ac:dyDescent="0.25">
      <c r="A292" t="s">
        <v>920</v>
      </c>
      <c r="B292" t="s">
        <v>921</v>
      </c>
      <c r="C292" t="str">
        <f>PROPER(Table26[[#This Row],[Name]])</f>
        <v>Chase Williams Md</v>
      </c>
      <c r="D292" t="str">
        <f>TRIM(Table26[[#This Row],[Proper name]])</f>
        <v>Chase Williams Md</v>
      </c>
      <c r="E292">
        <v>52</v>
      </c>
      <c r="F292" t="s">
        <v>16</v>
      </c>
      <c r="G292" t="s">
        <v>922</v>
      </c>
      <c r="H292" t="s">
        <v>287</v>
      </c>
      <c r="I292" t="s">
        <v>12</v>
      </c>
      <c r="J292" t="s">
        <v>31</v>
      </c>
    </row>
    <row r="293" spans="1:10" x14ac:dyDescent="0.25">
      <c r="A293" t="s">
        <v>923</v>
      </c>
      <c r="B293" t="s">
        <v>924</v>
      </c>
      <c r="C293" t="str">
        <f>PROPER(Table26[[#This Row],[Name]])</f>
        <v>James Powell</v>
      </c>
      <c r="D293" t="str">
        <f>TRIM(Table26[[#This Row],[Proper name]])</f>
        <v>James Powell</v>
      </c>
      <c r="E293">
        <v>40</v>
      </c>
      <c r="F293" t="s">
        <v>16</v>
      </c>
      <c r="G293" t="s">
        <v>925</v>
      </c>
      <c r="H293" t="s">
        <v>113</v>
      </c>
      <c r="I293" t="s">
        <v>12</v>
      </c>
      <c r="J293" t="s">
        <v>26</v>
      </c>
    </row>
    <row r="294" spans="1:10" x14ac:dyDescent="0.25">
      <c r="A294" t="s">
        <v>926</v>
      </c>
      <c r="B294" t="s">
        <v>927</v>
      </c>
      <c r="C294" t="str">
        <f>PROPER(Table26[[#This Row],[Name]])</f>
        <v>Ricardo Jones</v>
      </c>
      <c r="D294" t="str">
        <f>TRIM(Table26[[#This Row],[Proper name]])</f>
        <v>Ricardo Jones</v>
      </c>
      <c r="E294">
        <v>30</v>
      </c>
      <c r="F294" t="s">
        <v>9</v>
      </c>
      <c r="G294" t="s">
        <v>928</v>
      </c>
      <c r="H294" t="s">
        <v>201</v>
      </c>
      <c r="I294" t="s">
        <v>12</v>
      </c>
      <c r="J294" t="s">
        <v>31</v>
      </c>
    </row>
    <row r="295" spans="1:10" x14ac:dyDescent="0.25">
      <c r="A295" t="s">
        <v>929</v>
      </c>
      <c r="B295" t="s">
        <v>930</v>
      </c>
      <c r="C295" t="str">
        <f>PROPER(Table26[[#This Row],[Name]])</f>
        <v>Gloria Taylor</v>
      </c>
      <c r="D295" t="str">
        <f>TRIM(Table26[[#This Row],[Proper name]])</f>
        <v>Gloria Taylor</v>
      </c>
      <c r="E295">
        <v>56</v>
      </c>
      <c r="F295" t="s">
        <v>16</v>
      </c>
      <c r="G295" t="s">
        <v>931</v>
      </c>
      <c r="H295" t="s">
        <v>328</v>
      </c>
      <c r="I295" t="s">
        <v>12</v>
      </c>
      <c r="J295" t="s">
        <v>19</v>
      </c>
    </row>
    <row r="296" spans="1:10" x14ac:dyDescent="0.25">
      <c r="A296" t="s">
        <v>932</v>
      </c>
      <c r="B296" t="s">
        <v>933</v>
      </c>
      <c r="C296" t="str">
        <f>PROPER(Table26[[#This Row],[Name]])</f>
        <v>Lisa Chandler</v>
      </c>
      <c r="D296" t="str">
        <f>TRIM(Table26[[#This Row],[Proper name]])</f>
        <v>Lisa Chandler</v>
      </c>
      <c r="E296">
        <v>29</v>
      </c>
      <c r="F296" t="s">
        <v>9</v>
      </c>
      <c r="G296" t="s">
        <v>573</v>
      </c>
      <c r="H296" t="s">
        <v>66</v>
      </c>
      <c r="I296" t="s">
        <v>12</v>
      </c>
      <c r="J296" t="s">
        <v>19</v>
      </c>
    </row>
    <row r="297" spans="1:10" x14ac:dyDescent="0.25">
      <c r="A297" t="s">
        <v>934</v>
      </c>
      <c r="B297" t="s">
        <v>935</v>
      </c>
      <c r="C297" t="str">
        <f>PROPER(Table26[[#This Row],[Name]])</f>
        <v>Crystal Waters</v>
      </c>
      <c r="D297" t="str">
        <f>TRIM(Table26[[#This Row],[Proper name]])</f>
        <v>Crystal Waters</v>
      </c>
      <c r="E297">
        <v>19</v>
      </c>
      <c r="F297" t="s">
        <v>16</v>
      </c>
      <c r="G297" t="s">
        <v>936</v>
      </c>
      <c r="H297" t="s">
        <v>62</v>
      </c>
      <c r="I297" t="s">
        <v>12</v>
      </c>
      <c r="J297" t="s">
        <v>26</v>
      </c>
    </row>
    <row r="298" spans="1:10" x14ac:dyDescent="0.25">
      <c r="A298" t="s">
        <v>937</v>
      </c>
      <c r="B298" t="s">
        <v>938</v>
      </c>
      <c r="C298" t="str">
        <f>PROPER(Table26[[#This Row],[Name]])</f>
        <v>Jared Moran</v>
      </c>
      <c r="D298" t="str">
        <f>TRIM(Table26[[#This Row],[Proper name]])</f>
        <v>Jared Moran</v>
      </c>
      <c r="E298">
        <v>28</v>
      </c>
      <c r="F298" t="s">
        <v>16</v>
      </c>
      <c r="G298" t="s">
        <v>297</v>
      </c>
      <c r="H298" t="s">
        <v>43</v>
      </c>
      <c r="I298" t="s">
        <v>12</v>
      </c>
      <c r="J298" t="s">
        <v>26</v>
      </c>
    </row>
    <row r="299" spans="1:10" x14ac:dyDescent="0.25">
      <c r="A299" t="s">
        <v>939</v>
      </c>
      <c r="B299" t="s">
        <v>940</v>
      </c>
      <c r="C299" t="str">
        <f>PROPER(Table26[[#This Row],[Name]])</f>
        <v>Jennifer Carr</v>
      </c>
      <c r="D299" t="str">
        <f>TRIM(Table26[[#This Row],[Proper name]])</f>
        <v>Jennifer Carr</v>
      </c>
      <c r="E299">
        <v>47</v>
      </c>
      <c r="F299" t="s">
        <v>16</v>
      </c>
      <c r="G299" t="s">
        <v>941</v>
      </c>
      <c r="H299" t="s">
        <v>113</v>
      </c>
      <c r="I299" t="s">
        <v>12</v>
      </c>
      <c r="J299" t="s">
        <v>31</v>
      </c>
    </row>
    <row r="300" spans="1:10" x14ac:dyDescent="0.25">
      <c r="A300" t="s">
        <v>942</v>
      </c>
      <c r="B300" t="s">
        <v>943</v>
      </c>
      <c r="C300" t="str">
        <f>PROPER(Table26[[#This Row],[Name]])</f>
        <v>Tracy Stephens</v>
      </c>
      <c r="D300" t="str">
        <f>TRIM(Table26[[#This Row],[Proper name]])</f>
        <v>Tracy Stephens</v>
      </c>
      <c r="E300">
        <v>64</v>
      </c>
      <c r="F300" t="s">
        <v>9</v>
      </c>
      <c r="G300" t="s">
        <v>944</v>
      </c>
      <c r="H300" t="s">
        <v>434</v>
      </c>
      <c r="I300" t="s">
        <v>12</v>
      </c>
      <c r="J300" t="s">
        <v>19</v>
      </c>
    </row>
    <row r="301" spans="1:10" x14ac:dyDescent="0.25">
      <c r="A301" t="s">
        <v>945</v>
      </c>
      <c r="B301" t="s">
        <v>946</v>
      </c>
      <c r="C301" t="str">
        <f>PROPER(Table26[[#This Row],[Name]])</f>
        <v>Stephanie Jacobs</v>
      </c>
      <c r="D301" t="str">
        <f>TRIM(Table26[[#This Row],[Proper name]])</f>
        <v>Stephanie Jacobs</v>
      </c>
      <c r="E301">
        <v>48</v>
      </c>
      <c r="F301" t="s">
        <v>16</v>
      </c>
      <c r="G301" t="s">
        <v>947</v>
      </c>
      <c r="H301" t="s">
        <v>328</v>
      </c>
      <c r="I301" t="s">
        <v>12</v>
      </c>
      <c r="J301" t="s">
        <v>19</v>
      </c>
    </row>
    <row r="302" spans="1:10" x14ac:dyDescent="0.25">
      <c r="A302" t="s">
        <v>948</v>
      </c>
      <c r="B302" t="s">
        <v>949</v>
      </c>
      <c r="C302" t="str">
        <f>PROPER(Table26[[#This Row],[Name]])</f>
        <v>Matthew Avery</v>
      </c>
      <c r="D302" t="str">
        <f>TRIM(Table26[[#This Row],[Proper name]])</f>
        <v>Matthew Avery</v>
      </c>
      <c r="E302">
        <v>29</v>
      </c>
      <c r="F302" t="s">
        <v>9</v>
      </c>
      <c r="G302" t="s">
        <v>950</v>
      </c>
      <c r="H302" t="s">
        <v>35</v>
      </c>
      <c r="I302" t="s">
        <v>12</v>
      </c>
      <c r="J302" t="s">
        <v>31</v>
      </c>
    </row>
    <row r="303" spans="1:10" x14ac:dyDescent="0.25">
      <c r="A303" t="s">
        <v>951</v>
      </c>
      <c r="B303" t="s">
        <v>952</v>
      </c>
      <c r="C303" t="str">
        <f>PROPER(Table26[[#This Row],[Name]])</f>
        <v>Ryan Kane</v>
      </c>
      <c r="D303" t="str">
        <f>TRIM(Table26[[#This Row],[Proper name]])</f>
        <v>Ryan Kane</v>
      </c>
      <c r="E303">
        <v>50</v>
      </c>
      <c r="F303" t="s">
        <v>9</v>
      </c>
      <c r="G303" t="s">
        <v>953</v>
      </c>
      <c r="H303" t="s">
        <v>287</v>
      </c>
      <c r="I303" t="s">
        <v>12</v>
      </c>
      <c r="J303" t="s">
        <v>13</v>
      </c>
    </row>
    <row r="304" spans="1:10" x14ac:dyDescent="0.25">
      <c r="A304" t="s">
        <v>954</v>
      </c>
      <c r="B304" t="s">
        <v>955</v>
      </c>
      <c r="C304" t="str">
        <f>PROPER(Table26[[#This Row],[Name]])</f>
        <v>Edward Cole</v>
      </c>
      <c r="D304" t="str">
        <f>TRIM(Table26[[#This Row],[Proper name]])</f>
        <v>Edward Cole</v>
      </c>
      <c r="E304">
        <v>36</v>
      </c>
      <c r="F304" t="s">
        <v>9</v>
      </c>
      <c r="G304" t="s">
        <v>956</v>
      </c>
      <c r="H304" t="s">
        <v>133</v>
      </c>
      <c r="I304" t="s">
        <v>12</v>
      </c>
      <c r="J304" t="s">
        <v>13</v>
      </c>
    </row>
    <row r="305" spans="1:10" x14ac:dyDescent="0.25">
      <c r="A305" t="s">
        <v>957</v>
      </c>
      <c r="B305" t="s">
        <v>958</v>
      </c>
      <c r="C305" t="str">
        <f>PROPER(Table26[[#This Row],[Name]])</f>
        <v>John Sloan</v>
      </c>
      <c r="D305" t="str">
        <f>TRIM(Table26[[#This Row],[Proper name]])</f>
        <v>John Sloan</v>
      </c>
      <c r="E305">
        <v>23</v>
      </c>
      <c r="F305" t="s">
        <v>16</v>
      </c>
      <c r="G305" t="s">
        <v>959</v>
      </c>
      <c r="H305" t="s">
        <v>92</v>
      </c>
      <c r="I305" t="s">
        <v>12</v>
      </c>
      <c r="J305" t="s">
        <v>19</v>
      </c>
    </row>
    <row r="306" spans="1:10" x14ac:dyDescent="0.25">
      <c r="A306" t="s">
        <v>960</v>
      </c>
      <c r="B306" t="s">
        <v>961</v>
      </c>
      <c r="C306" t="str">
        <f>PROPER(Table26[[#This Row],[Name]])</f>
        <v>Miss Alexandria Li Dvm</v>
      </c>
      <c r="D306" t="str">
        <f>TRIM(Table26[[#This Row],[Proper name]])</f>
        <v>Miss Alexandria Li Dvm</v>
      </c>
      <c r="E306">
        <v>41</v>
      </c>
      <c r="F306" t="s">
        <v>9</v>
      </c>
      <c r="G306" t="s">
        <v>962</v>
      </c>
      <c r="H306" t="s">
        <v>62</v>
      </c>
      <c r="I306" t="s">
        <v>12</v>
      </c>
      <c r="J306" t="s">
        <v>31</v>
      </c>
    </row>
    <row r="307" spans="1:10" x14ac:dyDescent="0.25">
      <c r="A307" t="s">
        <v>963</v>
      </c>
      <c r="B307" t="s">
        <v>964</v>
      </c>
      <c r="C307" t="str">
        <f>PROPER(Table26[[#This Row],[Name]])</f>
        <v>Roberta Green</v>
      </c>
      <c r="D307" t="str">
        <f>TRIM(Table26[[#This Row],[Proper name]])</f>
        <v>Roberta Green</v>
      </c>
      <c r="E307">
        <v>64</v>
      </c>
      <c r="F307" t="s">
        <v>9</v>
      </c>
      <c r="G307" t="s">
        <v>965</v>
      </c>
      <c r="H307" t="s">
        <v>74</v>
      </c>
      <c r="I307" t="s">
        <v>12</v>
      </c>
      <c r="J307" t="s">
        <v>19</v>
      </c>
    </row>
    <row r="308" spans="1:10" x14ac:dyDescent="0.25">
      <c r="A308" t="s">
        <v>966</v>
      </c>
      <c r="B308" t="s">
        <v>967</v>
      </c>
      <c r="C308" t="str">
        <f>PROPER(Table26[[#This Row],[Name]])</f>
        <v>Angela Robinson</v>
      </c>
      <c r="D308" t="str">
        <f>TRIM(Table26[[#This Row],[Proper name]])</f>
        <v>Angela Robinson</v>
      </c>
      <c r="E308">
        <v>44</v>
      </c>
      <c r="F308" t="s">
        <v>9</v>
      </c>
      <c r="G308" t="s">
        <v>968</v>
      </c>
      <c r="H308" t="s">
        <v>237</v>
      </c>
      <c r="I308" t="s">
        <v>12</v>
      </c>
      <c r="J308" t="s">
        <v>19</v>
      </c>
    </row>
    <row r="309" spans="1:10" x14ac:dyDescent="0.25">
      <c r="A309" t="s">
        <v>969</v>
      </c>
      <c r="B309" t="s">
        <v>970</v>
      </c>
      <c r="C309" t="str">
        <f>PROPER(Table26[[#This Row],[Name]])</f>
        <v>Brandy Thompson</v>
      </c>
      <c r="D309" t="str">
        <f>TRIM(Table26[[#This Row],[Proper name]])</f>
        <v>Brandy Thompson</v>
      </c>
      <c r="E309">
        <v>56</v>
      </c>
      <c r="F309" t="s">
        <v>16</v>
      </c>
      <c r="G309" t="s">
        <v>971</v>
      </c>
      <c r="H309" t="s">
        <v>22</v>
      </c>
      <c r="I309" t="s">
        <v>12</v>
      </c>
      <c r="J309" t="s">
        <v>26</v>
      </c>
    </row>
    <row r="310" spans="1:10" x14ac:dyDescent="0.25">
      <c r="A310" t="s">
        <v>972</v>
      </c>
      <c r="B310" t="s">
        <v>973</v>
      </c>
      <c r="C310" t="str">
        <f>PROPER(Table26[[#This Row],[Name]])</f>
        <v>Jennifer Zamora</v>
      </c>
      <c r="D310" t="str">
        <f>TRIM(Table26[[#This Row],[Proper name]])</f>
        <v>Jennifer Zamora</v>
      </c>
      <c r="E310">
        <v>60</v>
      </c>
      <c r="F310" t="s">
        <v>16</v>
      </c>
      <c r="G310" t="s">
        <v>974</v>
      </c>
      <c r="H310" t="s">
        <v>267</v>
      </c>
      <c r="I310" t="s">
        <v>12</v>
      </c>
      <c r="J310" t="s">
        <v>13</v>
      </c>
    </row>
    <row r="311" spans="1:10" x14ac:dyDescent="0.25">
      <c r="A311" t="s">
        <v>975</v>
      </c>
      <c r="B311" t="s">
        <v>976</v>
      </c>
      <c r="C311" t="str">
        <f>PROPER(Table26[[#This Row],[Name]])</f>
        <v>Stacy Collins</v>
      </c>
      <c r="D311" t="str">
        <f>TRIM(Table26[[#This Row],[Proper name]])</f>
        <v>Stacy Collins</v>
      </c>
      <c r="E311">
        <v>41</v>
      </c>
      <c r="F311" t="s">
        <v>16</v>
      </c>
      <c r="G311" t="s">
        <v>977</v>
      </c>
      <c r="H311" t="s">
        <v>30</v>
      </c>
      <c r="I311" t="s">
        <v>12</v>
      </c>
      <c r="J311" t="s">
        <v>26</v>
      </c>
    </row>
    <row r="312" spans="1:10" x14ac:dyDescent="0.25">
      <c r="A312" t="s">
        <v>978</v>
      </c>
      <c r="B312" t="s">
        <v>979</v>
      </c>
      <c r="C312" t="str">
        <f>PROPER(Table26[[#This Row],[Name]])</f>
        <v>Kara Dodson</v>
      </c>
      <c r="D312" t="str">
        <f>TRIM(Table26[[#This Row],[Proper name]])</f>
        <v>Kara Dodson</v>
      </c>
      <c r="E312">
        <v>20</v>
      </c>
      <c r="F312" t="s">
        <v>9</v>
      </c>
      <c r="G312" t="s">
        <v>980</v>
      </c>
      <c r="H312" t="s">
        <v>171</v>
      </c>
      <c r="I312" t="s">
        <v>12</v>
      </c>
      <c r="J312" t="s">
        <v>31</v>
      </c>
    </row>
    <row r="313" spans="1:10" x14ac:dyDescent="0.25">
      <c r="A313" t="s">
        <v>981</v>
      </c>
      <c r="B313" t="s">
        <v>982</v>
      </c>
      <c r="C313" t="str">
        <f>PROPER(Table26[[#This Row],[Name]])</f>
        <v>Kevin Larson</v>
      </c>
      <c r="D313" t="str">
        <f>TRIM(Table26[[#This Row],[Proper name]])</f>
        <v>Kevin Larson</v>
      </c>
      <c r="E313">
        <v>35</v>
      </c>
      <c r="F313" t="s">
        <v>9</v>
      </c>
      <c r="G313" t="s">
        <v>983</v>
      </c>
      <c r="H313" t="s">
        <v>35</v>
      </c>
      <c r="I313" t="s">
        <v>12</v>
      </c>
      <c r="J313" t="s">
        <v>19</v>
      </c>
    </row>
    <row r="314" spans="1:10" x14ac:dyDescent="0.25">
      <c r="A314" t="s">
        <v>984</v>
      </c>
      <c r="B314" t="s">
        <v>985</v>
      </c>
      <c r="C314" t="str">
        <f>PROPER(Table26[[#This Row],[Name]])</f>
        <v>Jason Mullins</v>
      </c>
      <c r="D314" t="str">
        <f>TRIM(Table26[[#This Row],[Proper name]])</f>
        <v>Jason Mullins</v>
      </c>
      <c r="E314">
        <v>47</v>
      </c>
      <c r="F314" t="s">
        <v>16</v>
      </c>
      <c r="G314" t="s">
        <v>986</v>
      </c>
      <c r="H314" t="s">
        <v>92</v>
      </c>
      <c r="I314" t="s">
        <v>12</v>
      </c>
      <c r="J314" t="s">
        <v>31</v>
      </c>
    </row>
    <row r="315" spans="1:10" x14ac:dyDescent="0.25">
      <c r="A315" t="s">
        <v>987</v>
      </c>
      <c r="B315" t="s">
        <v>988</v>
      </c>
      <c r="C315" t="str">
        <f>PROPER(Table26[[#This Row],[Name]])</f>
        <v>Elizabeth Jones</v>
      </c>
      <c r="D315" t="str">
        <f>TRIM(Table26[[#This Row],[Proper name]])</f>
        <v>Elizabeth Jones</v>
      </c>
      <c r="E315">
        <v>62</v>
      </c>
      <c r="F315" t="s">
        <v>9</v>
      </c>
      <c r="G315" t="s">
        <v>989</v>
      </c>
      <c r="H315" t="s">
        <v>140</v>
      </c>
      <c r="I315" t="s">
        <v>12</v>
      </c>
      <c r="J315" t="s">
        <v>19</v>
      </c>
    </row>
    <row r="316" spans="1:10" x14ac:dyDescent="0.25">
      <c r="A316" t="s">
        <v>990</v>
      </c>
      <c r="B316" t="s">
        <v>991</v>
      </c>
      <c r="C316" t="str">
        <f>PROPER(Table26[[#This Row],[Name]])</f>
        <v>Elizabeth Johnson</v>
      </c>
      <c r="D316" t="str">
        <f>TRIM(Table26[[#This Row],[Proper name]])</f>
        <v>Elizabeth Johnson</v>
      </c>
      <c r="E316">
        <v>53</v>
      </c>
      <c r="F316" t="s">
        <v>16</v>
      </c>
      <c r="G316" t="s">
        <v>992</v>
      </c>
      <c r="H316" t="s">
        <v>74</v>
      </c>
      <c r="I316" t="s">
        <v>12</v>
      </c>
      <c r="J316" t="s">
        <v>31</v>
      </c>
    </row>
    <row r="317" spans="1:10" x14ac:dyDescent="0.25">
      <c r="A317" t="s">
        <v>993</v>
      </c>
      <c r="B317" t="s">
        <v>994</v>
      </c>
      <c r="C317" t="str">
        <f>PROPER(Table26[[#This Row],[Name]])</f>
        <v>William Rodriguez</v>
      </c>
      <c r="D317" t="str">
        <f>TRIM(Table26[[#This Row],[Proper name]])</f>
        <v>William Rodriguez</v>
      </c>
      <c r="E317">
        <v>49</v>
      </c>
      <c r="F317" t="s">
        <v>9</v>
      </c>
      <c r="G317" t="s">
        <v>995</v>
      </c>
      <c r="H317" t="s">
        <v>715</v>
      </c>
      <c r="I317" t="s">
        <v>12</v>
      </c>
      <c r="J317" t="s">
        <v>31</v>
      </c>
    </row>
    <row r="318" spans="1:10" x14ac:dyDescent="0.25">
      <c r="A318" t="s">
        <v>996</v>
      </c>
      <c r="B318" t="s">
        <v>997</v>
      </c>
      <c r="C318" t="str">
        <f>PROPER(Table26[[#This Row],[Name]])</f>
        <v>Robert House</v>
      </c>
      <c r="D318" t="str">
        <f>TRIM(Table26[[#This Row],[Proper name]])</f>
        <v>Robert House</v>
      </c>
      <c r="E318">
        <v>34</v>
      </c>
      <c r="F318" t="s">
        <v>9</v>
      </c>
      <c r="G318" t="s">
        <v>998</v>
      </c>
      <c r="H318" t="s">
        <v>140</v>
      </c>
      <c r="I318" t="s">
        <v>12</v>
      </c>
      <c r="J318" t="s">
        <v>13</v>
      </c>
    </row>
    <row r="319" spans="1:10" x14ac:dyDescent="0.25">
      <c r="A319" t="s">
        <v>999</v>
      </c>
      <c r="B319" t="s">
        <v>1000</v>
      </c>
      <c r="C319" t="str">
        <f>PROPER(Table26[[#This Row],[Name]])</f>
        <v>Tiffany Williams</v>
      </c>
      <c r="D319" t="str">
        <f>TRIM(Table26[[#This Row],[Proper name]])</f>
        <v>Tiffany Williams</v>
      </c>
      <c r="E319">
        <v>64</v>
      </c>
      <c r="F319" t="s">
        <v>16</v>
      </c>
      <c r="G319" t="s">
        <v>1001</v>
      </c>
      <c r="H319" t="s">
        <v>47</v>
      </c>
      <c r="I319" t="s">
        <v>12</v>
      </c>
      <c r="J319" t="s">
        <v>13</v>
      </c>
    </row>
    <row r="320" spans="1:10" x14ac:dyDescent="0.25">
      <c r="A320" t="s">
        <v>1002</v>
      </c>
      <c r="B320" t="s">
        <v>1003</v>
      </c>
      <c r="C320" t="str">
        <f>PROPER(Table26[[#This Row],[Name]])</f>
        <v>Madison Wright</v>
      </c>
      <c r="D320" t="str">
        <f>TRIM(Table26[[#This Row],[Proper name]])</f>
        <v>Madison Wright</v>
      </c>
      <c r="E320">
        <v>25</v>
      </c>
      <c r="F320" t="s">
        <v>9</v>
      </c>
      <c r="G320" t="s">
        <v>1004</v>
      </c>
      <c r="H320" t="s">
        <v>62</v>
      </c>
      <c r="I320" t="s">
        <v>12</v>
      </c>
      <c r="J320" t="s">
        <v>19</v>
      </c>
    </row>
    <row r="321" spans="1:10" x14ac:dyDescent="0.25">
      <c r="A321" t="s">
        <v>1005</v>
      </c>
      <c r="B321" t="s">
        <v>1006</v>
      </c>
      <c r="C321" t="str">
        <f>PROPER(Table26[[#This Row],[Name]])</f>
        <v>Casey Simpson</v>
      </c>
      <c r="D321" t="str">
        <f>TRIM(Table26[[#This Row],[Proper name]])</f>
        <v>Casey Simpson</v>
      </c>
      <c r="E321">
        <v>54</v>
      </c>
      <c r="F321" t="s">
        <v>9</v>
      </c>
      <c r="G321" t="s">
        <v>1007</v>
      </c>
      <c r="H321" t="s">
        <v>313</v>
      </c>
      <c r="I321" t="s">
        <v>12</v>
      </c>
      <c r="J321" t="s">
        <v>19</v>
      </c>
    </row>
    <row r="322" spans="1:10" x14ac:dyDescent="0.25">
      <c r="A322" t="s">
        <v>1008</v>
      </c>
      <c r="B322" t="s">
        <v>1009</v>
      </c>
      <c r="C322" t="str">
        <f>PROPER(Table26[[#This Row],[Name]])</f>
        <v>Jessica Gonzalez</v>
      </c>
      <c r="D322" t="str">
        <f>TRIM(Table26[[#This Row],[Proper name]])</f>
        <v>Jessica Gonzalez</v>
      </c>
      <c r="E322">
        <v>34</v>
      </c>
      <c r="F322" t="s">
        <v>16</v>
      </c>
      <c r="G322" t="s">
        <v>1010</v>
      </c>
      <c r="H322" t="s">
        <v>267</v>
      </c>
      <c r="I322" t="s">
        <v>12</v>
      </c>
      <c r="J322" t="s">
        <v>26</v>
      </c>
    </row>
    <row r="323" spans="1:10" x14ac:dyDescent="0.25">
      <c r="A323" t="s">
        <v>1011</v>
      </c>
      <c r="B323" t="s">
        <v>1012</v>
      </c>
      <c r="C323" t="str">
        <f>PROPER(Table26[[#This Row],[Name]])</f>
        <v>Darren Burton</v>
      </c>
      <c r="D323" t="str">
        <f>TRIM(Table26[[#This Row],[Proper name]])</f>
        <v>Darren Burton</v>
      </c>
      <c r="E323">
        <v>21</v>
      </c>
      <c r="F323" t="s">
        <v>16</v>
      </c>
      <c r="G323" t="s">
        <v>1013</v>
      </c>
      <c r="H323" t="s">
        <v>237</v>
      </c>
      <c r="I323" t="s">
        <v>12</v>
      </c>
      <c r="J323" t="s">
        <v>26</v>
      </c>
    </row>
    <row r="324" spans="1:10" x14ac:dyDescent="0.25">
      <c r="A324" t="s">
        <v>1014</v>
      </c>
      <c r="B324" t="s">
        <v>1015</v>
      </c>
      <c r="C324" t="str">
        <f>PROPER(Table26[[#This Row],[Name]])</f>
        <v>Samuel Arias</v>
      </c>
      <c r="D324" t="str">
        <f>TRIM(Table26[[#This Row],[Proper name]])</f>
        <v>Samuel Arias</v>
      </c>
      <c r="E324">
        <v>54</v>
      </c>
      <c r="F324" t="s">
        <v>9</v>
      </c>
      <c r="G324" t="s">
        <v>1016</v>
      </c>
      <c r="H324" t="s">
        <v>845</v>
      </c>
      <c r="I324" t="s">
        <v>12</v>
      </c>
      <c r="J324" t="s">
        <v>26</v>
      </c>
    </row>
    <row r="325" spans="1:10" x14ac:dyDescent="0.25">
      <c r="A325" t="s">
        <v>1017</v>
      </c>
      <c r="B325" t="s">
        <v>1018</v>
      </c>
      <c r="C325" t="str">
        <f>PROPER(Table26[[#This Row],[Name]])</f>
        <v>Kristy Dunlap</v>
      </c>
      <c r="D325" t="str">
        <f>TRIM(Table26[[#This Row],[Proper name]])</f>
        <v>Kristy Dunlap</v>
      </c>
      <c r="E325">
        <v>64</v>
      </c>
      <c r="F325" t="s">
        <v>16</v>
      </c>
      <c r="G325" t="s">
        <v>1019</v>
      </c>
      <c r="H325" t="s">
        <v>11</v>
      </c>
      <c r="I325" t="s">
        <v>12</v>
      </c>
      <c r="J325" t="s">
        <v>19</v>
      </c>
    </row>
    <row r="326" spans="1:10" x14ac:dyDescent="0.25">
      <c r="A326" t="s">
        <v>1020</v>
      </c>
      <c r="B326" t="s">
        <v>1021</v>
      </c>
      <c r="C326" t="str">
        <f>PROPER(Table26[[#This Row],[Name]])</f>
        <v>Alex Mann Ii</v>
      </c>
      <c r="D326" t="str">
        <f>TRIM(Table26[[#This Row],[Proper name]])</f>
        <v>Alex Mann Ii</v>
      </c>
      <c r="E326">
        <v>58</v>
      </c>
      <c r="F326" t="s">
        <v>9</v>
      </c>
      <c r="G326" t="s">
        <v>1022</v>
      </c>
      <c r="H326" t="s">
        <v>96</v>
      </c>
      <c r="I326" t="s">
        <v>12</v>
      </c>
      <c r="J326" t="s">
        <v>26</v>
      </c>
    </row>
    <row r="327" spans="1:10" x14ac:dyDescent="0.25">
      <c r="A327" t="s">
        <v>1023</v>
      </c>
      <c r="B327" t="s">
        <v>1024</v>
      </c>
      <c r="C327" t="str">
        <f>PROPER(Table26[[#This Row],[Name]])</f>
        <v>Andrew Smith</v>
      </c>
      <c r="D327" t="str">
        <f>TRIM(Table26[[#This Row],[Proper name]])</f>
        <v>Andrew Smith</v>
      </c>
      <c r="E327">
        <v>60</v>
      </c>
      <c r="F327" t="s">
        <v>9</v>
      </c>
      <c r="G327" t="s">
        <v>1025</v>
      </c>
      <c r="H327" t="s">
        <v>324</v>
      </c>
      <c r="I327" t="s">
        <v>12</v>
      </c>
      <c r="J327" t="s">
        <v>26</v>
      </c>
    </row>
    <row r="328" spans="1:10" x14ac:dyDescent="0.25">
      <c r="A328" t="s">
        <v>1026</v>
      </c>
      <c r="B328" t="s">
        <v>1027</v>
      </c>
      <c r="C328" t="str">
        <f>PROPER(Table26[[#This Row],[Name]])</f>
        <v>Robert King</v>
      </c>
      <c r="D328" t="str">
        <f>TRIM(Table26[[#This Row],[Proper name]])</f>
        <v>Robert King</v>
      </c>
      <c r="E328">
        <v>58</v>
      </c>
      <c r="F328" t="s">
        <v>16</v>
      </c>
      <c r="G328" t="s">
        <v>1028</v>
      </c>
      <c r="H328" t="s">
        <v>217</v>
      </c>
      <c r="I328" t="s">
        <v>12</v>
      </c>
      <c r="J328" t="s">
        <v>13</v>
      </c>
    </row>
    <row r="329" spans="1:10" x14ac:dyDescent="0.25">
      <c r="A329" t="s">
        <v>1029</v>
      </c>
      <c r="B329" t="s">
        <v>1030</v>
      </c>
      <c r="C329" t="str">
        <f>PROPER(Table26[[#This Row],[Name]])</f>
        <v>Reginald Willis</v>
      </c>
      <c r="D329" t="str">
        <f>TRIM(Table26[[#This Row],[Proper name]])</f>
        <v>Reginald Willis</v>
      </c>
      <c r="E329">
        <v>62</v>
      </c>
      <c r="F329" t="s">
        <v>16</v>
      </c>
      <c r="G329" t="s">
        <v>1031</v>
      </c>
      <c r="H329" t="s">
        <v>58</v>
      </c>
      <c r="I329" t="s">
        <v>12</v>
      </c>
      <c r="J329" t="s">
        <v>26</v>
      </c>
    </row>
    <row r="330" spans="1:10" x14ac:dyDescent="0.25">
      <c r="A330" t="s">
        <v>1032</v>
      </c>
      <c r="B330" t="s">
        <v>1033</v>
      </c>
      <c r="C330" t="str">
        <f>PROPER(Table26[[#This Row],[Name]])</f>
        <v>Mario Harvey Jr.</v>
      </c>
      <c r="D330" t="str">
        <f>TRIM(Table26[[#This Row],[Proper name]])</f>
        <v>Mario Harvey Jr.</v>
      </c>
      <c r="E330">
        <v>46</v>
      </c>
      <c r="F330" t="s">
        <v>9</v>
      </c>
      <c r="G330" t="s">
        <v>1034</v>
      </c>
      <c r="H330" t="s">
        <v>201</v>
      </c>
      <c r="I330" t="s">
        <v>12</v>
      </c>
      <c r="J330" t="s">
        <v>19</v>
      </c>
    </row>
    <row r="331" spans="1:10" x14ac:dyDescent="0.25">
      <c r="A331" t="s">
        <v>1035</v>
      </c>
      <c r="B331" t="s">
        <v>1036</v>
      </c>
      <c r="C331" t="str">
        <f>PROPER(Table26[[#This Row],[Name]])</f>
        <v>Victor Mcintosh</v>
      </c>
      <c r="D331" t="str">
        <f>TRIM(Table26[[#This Row],[Proper name]])</f>
        <v>Victor Mcintosh</v>
      </c>
      <c r="E331">
        <v>62</v>
      </c>
      <c r="F331" t="s">
        <v>16</v>
      </c>
      <c r="G331" t="s">
        <v>1037</v>
      </c>
      <c r="H331" t="s">
        <v>201</v>
      </c>
      <c r="I331" t="s">
        <v>12</v>
      </c>
      <c r="J331" t="s">
        <v>26</v>
      </c>
    </row>
    <row r="332" spans="1:10" x14ac:dyDescent="0.25">
      <c r="A332" t="s">
        <v>1038</v>
      </c>
      <c r="B332" t="s">
        <v>1039</v>
      </c>
      <c r="C332" t="str">
        <f>PROPER(Table26[[#This Row],[Name]])</f>
        <v>Pamela Mcguire</v>
      </c>
      <c r="D332" t="str">
        <f>TRIM(Table26[[#This Row],[Proper name]])</f>
        <v>Pamela Mcguire</v>
      </c>
      <c r="E332">
        <v>54</v>
      </c>
      <c r="F332" t="s">
        <v>9</v>
      </c>
      <c r="G332" t="s">
        <v>1040</v>
      </c>
      <c r="H332" t="s">
        <v>194</v>
      </c>
      <c r="I332" t="s">
        <v>12</v>
      </c>
      <c r="J332" t="s">
        <v>19</v>
      </c>
    </row>
    <row r="333" spans="1:10" x14ac:dyDescent="0.25">
      <c r="A333" t="s">
        <v>1041</v>
      </c>
      <c r="B333" t="s">
        <v>1042</v>
      </c>
      <c r="C333" t="str">
        <f>PROPER(Table26[[#This Row],[Name]])</f>
        <v>Maria Phillips</v>
      </c>
      <c r="D333" t="str">
        <f>TRIM(Table26[[#This Row],[Proper name]])</f>
        <v>Maria Phillips</v>
      </c>
      <c r="E333">
        <v>38</v>
      </c>
      <c r="F333" t="s">
        <v>16</v>
      </c>
      <c r="G333" t="s">
        <v>1043</v>
      </c>
      <c r="H333" t="s">
        <v>66</v>
      </c>
      <c r="I333" t="s">
        <v>12</v>
      </c>
      <c r="J333" t="s">
        <v>26</v>
      </c>
    </row>
    <row r="334" spans="1:10" x14ac:dyDescent="0.25">
      <c r="A334" t="s">
        <v>1044</v>
      </c>
      <c r="B334" t="s">
        <v>1045</v>
      </c>
      <c r="C334" t="str">
        <f>PROPER(Table26[[#This Row],[Name]])</f>
        <v>Dr. Lindsay Hanna</v>
      </c>
      <c r="D334" t="str">
        <f>TRIM(Table26[[#This Row],[Proper name]])</f>
        <v>Dr. Lindsay Hanna</v>
      </c>
      <c r="E334">
        <v>34</v>
      </c>
      <c r="F334" t="s">
        <v>16</v>
      </c>
      <c r="G334" t="s">
        <v>1046</v>
      </c>
      <c r="H334" t="s">
        <v>99</v>
      </c>
      <c r="I334" t="s">
        <v>12</v>
      </c>
      <c r="J334" t="s">
        <v>26</v>
      </c>
    </row>
    <row r="335" spans="1:10" x14ac:dyDescent="0.25">
      <c r="A335" t="s">
        <v>1047</v>
      </c>
      <c r="B335" t="s">
        <v>1048</v>
      </c>
      <c r="C335" t="str">
        <f>PROPER(Table26[[#This Row],[Name]])</f>
        <v>Teresa Johnson</v>
      </c>
      <c r="D335" t="str">
        <f>TRIM(Table26[[#This Row],[Proper name]])</f>
        <v>Teresa Johnson</v>
      </c>
      <c r="E335">
        <v>64</v>
      </c>
      <c r="F335" t="s">
        <v>16</v>
      </c>
      <c r="G335" t="s">
        <v>1049</v>
      </c>
      <c r="H335" t="s">
        <v>81</v>
      </c>
      <c r="I335" t="s">
        <v>12</v>
      </c>
      <c r="J335" t="s">
        <v>13</v>
      </c>
    </row>
    <row r="336" spans="1:10" x14ac:dyDescent="0.25">
      <c r="A336" t="s">
        <v>1050</v>
      </c>
      <c r="B336" t="s">
        <v>1051</v>
      </c>
      <c r="C336" t="str">
        <f>PROPER(Table26[[#This Row],[Name]])</f>
        <v>Mr. Christopher Sims</v>
      </c>
      <c r="D336" t="str">
        <f>TRIM(Table26[[#This Row],[Proper name]])</f>
        <v>Mr. Christopher Sims</v>
      </c>
      <c r="E336">
        <v>50</v>
      </c>
      <c r="F336" t="s">
        <v>16</v>
      </c>
      <c r="G336" t="s">
        <v>1052</v>
      </c>
      <c r="H336" t="s">
        <v>167</v>
      </c>
      <c r="I336" t="s">
        <v>12</v>
      </c>
      <c r="J336" t="s">
        <v>31</v>
      </c>
    </row>
    <row r="337" spans="1:10" x14ac:dyDescent="0.25">
      <c r="A337" t="s">
        <v>1053</v>
      </c>
      <c r="B337" t="s">
        <v>1054</v>
      </c>
      <c r="C337" t="str">
        <f>PROPER(Table26[[#This Row],[Name]])</f>
        <v>Jennifer Woods</v>
      </c>
      <c r="D337" t="str">
        <f>TRIM(Table26[[#This Row],[Proper name]])</f>
        <v>Jennifer Woods</v>
      </c>
      <c r="E337">
        <v>37</v>
      </c>
      <c r="F337" t="s">
        <v>9</v>
      </c>
      <c r="G337" t="s">
        <v>1055</v>
      </c>
      <c r="H337" t="s">
        <v>11</v>
      </c>
      <c r="I337" t="s">
        <v>12</v>
      </c>
      <c r="J337" t="s">
        <v>19</v>
      </c>
    </row>
    <row r="338" spans="1:10" x14ac:dyDescent="0.25">
      <c r="A338" t="s">
        <v>1056</v>
      </c>
      <c r="B338" t="s">
        <v>1057</v>
      </c>
      <c r="C338" t="str">
        <f>PROPER(Table26[[#This Row],[Name]])</f>
        <v>John Jones</v>
      </c>
      <c r="D338" t="str">
        <f>TRIM(Table26[[#This Row],[Proper name]])</f>
        <v>John Jones</v>
      </c>
      <c r="E338">
        <v>58</v>
      </c>
      <c r="F338" t="s">
        <v>16</v>
      </c>
      <c r="G338" t="s">
        <v>1058</v>
      </c>
      <c r="H338" t="s">
        <v>35</v>
      </c>
      <c r="I338" t="s">
        <v>12</v>
      </c>
      <c r="J338" t="s">
        <v>31</v>
      </c>
    </row>
    <row r="339" spans="1:10" x14ac:dyDescent="0.25">
      <c r="A339" t="s">
        <v>1059</v>
      </c>
      <c r="B339" t="s">
        <v>1060</v>
      </c>
      <c r="C339" t="str">
        <f>PROPER(Table26[[#This Row],[Name]])</f>
        <v>Carol Lewis</v>
      </c>
      <c r="D339" t="str">
        <f>TRIM(Table26[[#This Row],[Proper name]])</f>
        <v>Carol Lewis</v>
      </c>
      <c r="E339">
        <v>40</v>
      </c>
      <c r="F339" t="s">
        <v>16</v>
      </c>
      <c r="G339" t="s">
        <v>1061</v>
      </c>
      <c r="H339" t="s">
        <v>11</v>
      </c>
      <c r="I339" t="s">
        <v>12</v>
      </c>
      <c r="J339" t="s">
        <v>26</v>
      </c>
    </row>
    <row r="340" spans="1:10" x14ac:dyDescent="0.25">
      <c r="A340" t="s">
        <v>1062</v>
      </c>
      <c r="B340" t="s">
        <v>1063</v>
      </c>
      <c r="C340" t="str">
        <f>PROPER(Table26[[#This Row],[Name]])</f>
        <v>Jasmine Snyder</v>
      </c>
      <c r="D340" t="str">
        <f>TRIM(Table26[[#This Row],[Proper name]])</f>
        <v>Jasmine Snyder</v>
      </c>
      <c r="E340">
        <v>46</v>
      </c>
      <c r="F340" t="s">
        <v>16</v>
      </c>
      <c r="G340" t="s">
        <v>1064</v>
      </c>
      <c r="H340" t="s">
        <v>167</v>
      </c>
      <c r="I340" t="s">
        <v>12</v>
      </c>
      <c r="J340" t="s">
        <v>31</v>
      </c>
    </row>
    <row r="341" spans="1:10" x14ac:dyDescent="0.25">
      <c r="A341" t="s">
        <v>1065</v>
      </c>
      <c r="B341" t="s">
        <v>1066</v>
      </c>
      <c r="C341" t="str">
        <f>PROPER(Table26[[#This Row],[Name]])</f>
        <v>Mrs. Susan Buckley</v>
      </c>
      <c r="D341" t="str">
        <f>TRIM(Table26[[#This Row],[Proper name]])</f>
        <v>Mrs. Susan Buckley</v>
      </c>
      <c r="E341">
        <v>52</v>
      </c>
      <c r="F341" t="s">
        <v>16</v>
      </c>
      <c r="G341" t="s">
        <v>1067</v>
      </c>
      <c r="H341" t="s">
        <v>133</v>
      </c>
      <c r="I341" t="s">
        <v>12</v>
      </c>
      <c r="J341" t="s">
        <v>19</v>
      </c>
    </row>
    <row r="342" spans="1:10" x14ac:dyDescent="0.25">
      <c r="A342" t="s">
        <v>1068</v>
      </c>
      <c r="B342" t="s">
        <v>1069</v>
      </c>
      <c r="C342" t="str">
        <f>PROPER(Table26[[#This Row],[Name]])</f>
        <v>Eric Davis</v>
      </c>
      <c r="D342" t="str">
        <f>TRIM(Table26[[#This Row],[Proper name]])</f>
        <v>Eric Davis</v>
      </c>
      <c r="E342">
        <v>27</v>
      </c>
      <c r="F342" t="s">
        <v>9</v>
      </c>
      <c r="G342" t="s">
        <v>1070</v>
      </c>
      <c r="H342" t="s">
        <v>274</v>
      </c>
      <c r="I342" t="s">
        <v>12</v>
      </c>
      <c r="J342" t="s">
        <v>26</v>
      </c>
    </row>
    <row r="343" spans="1:10" x14ac:dyDescent="0.25">
      <c r="A343" t="s">
        <v>1071</v>
      </c>
      <c r="B343" t="s">
        <v>1072</v>
      </c>
      <c r="C343" t="str">
        <f>PROPER(Table26[[#This Row],[Name]])</f>
        <v>Angela Williams</v>
      </c>
      <c r="D343" t="str">
        <f>TRIM(Table26[[#This Row],[Proper name]])</f>
        <v>Angela Williams</v>
      </c>
      <c r="E343">
        <v>56</v>
      </c>
      <c r="F343" t="s">
        <v>16</v>
      </c>
      <c r="G343" t="s">
        <v>1073</v>
      </c>
      <c r="H343" t="s">
        <v>194</v>
      </c>
      <c r="I343" t="s">
        <v>12</v>
      </c>
      <c r="J343" t="s">
        <v>26</v>
      </c>
    </row>
    <row r="344" spans="1:10" x14ac:dyDescent="0.25">
      <c r="A344" t="s">
        <v>1074</v>
      </c>
      <c r="B344" t="s">
        <v>1075</v>
      </c>
      <c r="C344" t="str">
        <f>PROPER(Table26[[#This Row],[Name]])</f>
        <v>Michelle Cunningham</v>
      </c>
      <c r="D344" t="str">
        <f>TRIM(Table26[[#This Row],[Proper name]])</f>
        <v>Michelle Cunningham</v>
      </c>
      <c r="E344">
        <v>30</v>
      </c>
      <c r="F344" t="s">
        <v>16</v>
      </c>
      <c r="G344" t="s">
        <v>1076</v>
      </c>
      <c r="H344" t="s">
        <v>167</v>
      </c>
      <c r="I344" t="s">
        <v>12</v>
      </c>
      <c r="J344" t="s">
        <v>26</v>
      </c>
    </row>
    <row r="345" spans="1:10" x14ac:dyDescent="0.25">
      <c r="A345" t="s">
        <v>1077</v>
      </c>
      <c r="B345" t="s">
        <v>1078</v>
      </c>
      <c r="C345" t="str">
        <f>PROPER(Table26[[#This Row],[Name]])</f>
        <v>Ryan Moore</v>
      </c>
      <c r="D345" t="str">
        <f>TRIM(Table26[[#This Row],[Proper name]])</f>
        <v>Ryan Moore</v>
      </c>
      <c r="E345">
        <v>38</v>
      </c>
      <c r="F345" t="s">
        <v>9</v>
      </c>
      <c r="G345" t="s">
        <v>1079</v>
      </c>
      <c r="H345" t="s">
        <v>287</v>
      </c>
      <c r="I345" t="s">
        <v>12</v>
      </c>
      <c r="J345" t="s">
        <v>26</v>
      </c>
    </row>
    <row r="346" spans="1:10" x14ac:dyDescent="0.25">
      <c r="A346" t="s">
        <v>1080</v>
      </c>
      <c r="B346" t="s">
        <v>1081</v>
      </c>
      <c r="C346" t="str">
        <f>PROPER(Table26[[#This Row],[Name]])</f>
        <v>Evelyn Brown</v>
      </c>
      <c r="D346" t="str">
        <f>TRIM(Table26[[#This Row],[Proper name]])</f>
        <v>Evelyn Brown</v>
      </c>
      <c r="E346">
        <v>39</v>
      </c>
      <c r="F346" t="s">
        <v>9</v>
      </c>
      <c r="G346" t="s">
        <v>1082</v>
      </c>
      <c r="H346" t="s">
        <v>233</v>
      </c>
      <c r="I346" t="s">
        <v>12</v>
      </c>
      <c r="J346" t="s">
        <v>13</v>
      </c>
    </row>
    <row r="347" spans="1:10" x14ac:dyDescent="0.25">
      <c r="A347" t="s">
        <v>1083</v>
      </c>
      <c r="B347" t="s">
        <v>1084</v>
      </c>
      <c r="C347" t="str">
        <f>PROPER(Table26[[#This Row],[Name]])</f>
        <v>Daniel Nelson</v>
      </c>
      <c r="D347" t="str">
        <f>TRIM(Table26[[#This Row],[Proper name]])</f>
        <v>Daniel Nelson</v>
      </c>
      <c r="E347">
        <v>33</v>
      </c>
      <c r="F347" t="s">
        <v>9</v>
      </c>
      <c r="G347" t="s">
        <v>1085</v>
      </c>
      <c r="H347" t="s">
        <v>96</v>
      </c>
      <c r="I347" t="s">
        <v>12</v>
      </c>
      <c r="J347" t="s">
        <v>26</v>
      </c>
    </row>
    <row r="348" spans="1:10" x14ac:dyDescent="0.25">
      <c r="A348" t="s">
        <v>1086</v>
      </c>
      <c r="B348" t="s">
        <v>1087</v>
      </c>
      <c r="C348" t="str">
        <f>PROPER(Table26[[#This Row],[Name]])</f>
        <v>John Jordan</v>
      </c>
      <c r="D348" t="str">
        <f>TRIM(Table26[[#This Row],[Proper name]])</f>
        <v>John Jordan</v>
      </c>
      <c r="E348">
        <v>58</v>
      </c>
      <c r="F348" t="s">
        <v>16</v>
      </c>
      <c r="G348" t="s">
        <v>1088</v>
      </c>
      <c r="H348" t="s">
        <v>237</v>
      </c>
      <c r="I348" t="s">
        <v>12</v>
      </c>
      <c r="J348" t="s">
        <v>19</v>
      </c>
    </row>
    <row r="349" spans="1:10" x14ac:dyDescent="0.25">
      <c r="A349" t="s">
        <v>1089</v>
      </c>
      <c r="B349" t="s">
        <v>1090</v>
      </c>
      <c r="C349" t="str">
        <f>PROPER(Table26[[#This Row],[Name]])</f>
        <v>Justin Mason Dds</v>
      </c>
      <c r="D349" t="str">
        <f>TRIM(Table26[[#This Row],[Proper name]])</f>
        <v>Justin Mason Dds</v>
      </c>
      <c r="E349">
        <v>39</v>
      </c>
      <c r="F349" t="s">
        <v>16</v>
      </c>
      <c r="G349" t="s">
        <v>1091</v>
      </c>
      <c r="H349" t="s">
        <v>167</v>
      </c>
      <c r="I349" t="s">
        <v>12</v>
      </c>
      <c r="J349" t="s">
        <v>13</v>
      </c>
    </row>
    <row r="350" spans="1:10" x14ac:dyDescent="0.25">
      <c r="A350" t="s">
        <v>1092</v>
      </c>
      <c r="B350" t="s">
        <v>1093</v>
      </c>
      <c r="C350" t="str">
        <f>PROPER(Table26[[#This Row],[Name]])</f>
        <v>Sherry Cabrera</v>
      </c>
      <c r="D350" t="str">
        <f>TRIM(Table26[[#This Row],[Proper name]])</f>
        <v>Sherry Cabrera</v>
      </c>
      <c r="E350">
        <v>55</v>
      </c>
      <c r="F350" t="s">
        <v>9</v>
      </c>
      <c r="G350" t="s">
        <v>1094</v>
      </c>
      <c r="H350" t="s">
        <v>51</v>
      </c>
      <c r="I350" t="s">
        <v>12</v>
      </c>
      <c r="J350" t="s">
        <v>31</v>
      </c>
    </row>
    <row r="351" spans="1:10" x14ac:dyDescent="0.25">
      <c r="A351" t="s">
        <v>1095</v>
      </c>
      <c r="B351" t="s">
        <v>1096</v>
      </c>
      <c r="C351" t="str">
        <f>PROPER(Table26[[#This Row],[Name]])</f>
        <v>Heather Valenzuela</v>
      </c>
      <c r="D351" t="str">
        <f>TRIM(Table26[[#This Row],[Proper name]])</f>
        <v>Heather Valenzuela</v>
      </c>
      <c r="E351">
        <v>31</v>
      </c>
      <c r="F351" t="s">
        <v>9</v>
      </c>
      <c r="G351" t="s">
        <v>1097</v>
      </c>
      <c r="H351" t="s">
        <v>163</v>
      </c>
      <c r="I351" t="s">
        <v>12</v>
      </c>
      <c r="J351" t="s">
        <v>26</v>
      </c>
    </row>
    <row r="352" spans="1:10" x14ac:dyDescent="0.25">
      <c r="A352" t="s">
        <v>1098</v>
      </c>
      <c r="B352" t="s">
        <v>1099</v>
      </c>
      <c r="C352" t="str">
        <f>PROPER(Table26[[#This Row],[Name]])</f>
        <v>Charles Miller</v>
      </c>
      <c r="D352" t="str">
        <f>TRIM(Table26[[#This Row],[Proper name]])</f>
        <v>Charles Miller</v>
      </c>
      <c r="E352">
        <v>26</v>
      </c>
      <c r="F352" t="s">
        <v>9</v>
      </c>
      <c r="G352" t="s">
        <v>1100</v>
      </c>
      <c r="H352" t="s">
        <v>267</v>
      </c>
      <c r="I352" t="s">
        <v>12</v>
      </c>
      <c r="J352" t="s">
        <v>31</v>
      </c>
    </row>
    <row r="353" spans="1:10" x14ac:dyDescent="0.25">
      <c r="A353" t="s">
        <v>1101</v>
      </c>
      <c r="B353" t="s">
        <v>1102</v>
      </c>
      <c r="C353" t="str">
        <f>PROPER(Table26[[#This Row],[Name]])</f>
        <v>Jeffrey Mccarthy</v>
      </c>
      <c r="D353" t="str">
        <f>TRIM(Table26[[#This Row],[Proper name]])</f>
        <v>Jeffrey Mccarthy</v>
      </c>
      <c r="E353">
        <v>25</v>
      </c>
      <c r="F353" t="s">
        <v>16</v>
      </c>
      <c r="G353" t="s">
        <v>1103</v>
      </c>
      <c r="H353" t="s">
        <v>70</v>
      </c>
      <c r="I353" t="s">
        <v>12</v>
      </c>
      <c r="J353" t="s">
        <v>26</v>
      </c>
    </row>
    <row r="354" spans="1:10" x14ac:dyDescent="0.25">
      <c r="A354" t="s">
        <v>1104</v>
      </c>
      <c r="B354" t="s">
        <v>1105</v>
      </c>
      <c r="C354" t="str">
        <f>PROPER(Table26[[#This Row],[Name]])</f>
        <v>Michael Greene</v>
      </c>
      <c r="D354" t="str">
        <f>TRIM(Table26[[#This Row],[Proper name]])</f>
        <v>Michael Greene</v>
      </c>
      <c r="E354">
        <v>52</v>
      </c>
      <c r="F354" t="s">
        <v>16</v>
      </c>
      <c r="G354" t="s">
        <v>1106</v>
      </c>
      <c r="H354" t="s">
        <v>324</v>
      </c>
      <c r="I354" t="s">
        <v>12</v>
      </c>
      <c r="J354" t="s">
        <v>31</v>
      </c>
    </row>
    <row r="355" spans="1:10" x14ac:dyDescent="0.25">
      <c r="A355" t="s">
        <v>1107</v>
      </c>
      <c r="B355" t="s">
        <v>3833</v>
      </c>
      <c r="C355" t="str">
        <f>PROPER(Table26[[#This Row],[Name]])</f>
        <v xml:space="preserve">   Laura Green</v>
      </c>
      <c r="D355" t="str">
        <f>TRIM(Table26[[#This Row],[Proper name]])</f>
        <v>Laura Green</v>
      </c>
      <c r="E355">
        <v>56</v>
      </c>
      <c r="F355" t="s">
        <v>16</v>
      </c>
      <c r="G355" t="s">
        <v>1108</v>
      </c>
      <c r="H355" t="s">
        <v>35</v>
      </c>
      <c r="I355" t="s">
        <v>12</v>
      </c>
      <c r="J355" t="s">
        <v>19</v>
      </c>
    </row>
    <row r="356" spans="1:10" x14ac:dyDescent="0.25">
      <c r="A356" t="s">
        <v>1109</v>
      </c>
      <c r="B356" t="s">
        <v>1110</v>
      </c>
      <c r="C356" t="str">
        <f>PROPER(Table26[[#This Row],[Name]])</f>
        <v>Ryan Torres</v>
      </c>
      <c r="D356" t="str">
        <f>TRIM(Table26[[#This Row],[Proper name]])</f>
        <v>Ryan Torres</v>
      </c>
      <c r="E356">
        <v>38</v>
      </c>
      <c r="F356" t="s">
        <v>9</v>
      </c>
      <c r="G356" t="s">
        <v>1111</v>
      </c>
      <c r="H356" t="s">
        <v>167</v>
      </c>
      <c r="I356" t="s">
        <v>12</v>
      </c>
      <c r="J356" t="s">
        <v>31</v>
      </c>
    </row>
    <row r="357" spans="1:10" x14ac:dyDescent="0.25">
      <c r="A357" t="s">
        <v>1112</v>
      </c>
      <c r="B357" t="s">
        <v>1113</v>
      </c>
      <c r="C357" t="str">
        <f>PROPER(Table26[[#This Row],[Name]])</f>
        <v>Carlos Flores</v>
      </c>
      <c r="D357" t="str">
        <f>TRIM(Table26[[#This Row],[Proper name]])</f>
        <v>Carlos Flores</v>
      </c>
      <c r="E357">
        <v>20</v>
      </c>
      <c r="F357" t="s">
        <v>9</v>
      </c>
      <c r="G357" t="s">
        <v>1114</v>
      </c>
      <c r="H357" t="s">
        <v>74</v>
      </c>
      <c r="I357" t="s">
        <v>12</v>
      </c>
      <c r="J357" t="s">
        <v>13</v>
      </c>
    </row>
    <row r="358" spans="1:10" x14ac:dyDescent="0.25">
      <c r="A358" t="s">
        <v>1115</v>
      </c>
      <c r="B358" t="s">
        <v>1116</v>
      </c>
      <c r="C358" t="str">
        <f>PROPER(Table26[[#This Row],[Name]])</f>
        <v>Steve Hunt</v>
      </c>
      <c r="D358" t="str">
        <f>TRIM(Table26[[#This Row],[Proper name]])</f>
        <v>Steve Hunt</v>
      </c>
      <c r="E358">
        <v>54</v>
      </c>
      <c r="F358" t="s">
        <v>9</v>
      </c>
      <c r="G358" t="s">
        <v>1117</v>
      </c>
      <c r="H358" t="s">
        <v>287</v>
      </c>
      <c r="I358" t="s">
        <v>12</v>
      </c>
      <c r="J358" t="s">
        <v>26</v>
      </c>
    </row>
    <row r="359" spans="1:10" x14ac:dyDescent="0.25">
      <c r="A359" t="s">
        <v>1118</v>
      </c>
      <c r="B359" t="s">
        <v>1119</v>
      </c>
      <c r="C359" t="str">
        <f>PROPER(Table26[[#This Row],[Name]])</f>
        <v>Manuel Castillo</v>
      </c>
      <c r="D359" t="str">
        <f>TRIM(Table26[[#This Row],[Proper name]])</f>
        <v>Manuel Castillo</v>
      </c>
      <c r="E359">
        <v>41</v>
      </c>
      <c r="F359" t="s">
        <v>9</v>
      </c>
      <c r="G359" t="s">
        <v>1120</v>
      </c>
      <c r="H359" t="s">
        <v>237</v>
      </c>
      <c r="I359" t="s">
        <v>12</v>
      </c>
      <c r="J359" t="s">
        <v>13</v>
      </c>
    </row>
    <row r="360" spans="1:10" x14ac:dyDescent="0.25">
      <c r="A360" t="s">
        <v>1121</v>
      </c>
      <c r="B360" t="s">
        <v>1122</v>
      </c>
      <c r="C360" t="str">
        <f>PROPER(Table26[[#This Row],[Name]])</f>
        <v>Ashley Anderson</v>
      </c>
      <c r="D360" t="str">
        <f>TRIM(Table26[[#This Row],[Proper name]])</f>
        <v>Ashley Anderson</v>
      </c>
      <c r="E360">
        <v>60</v>
      </c>
      <c r="F360" t="s">
        <v>16</v>
      </c>
      <c r="G360" t="s">
        <v>1123</v>
      </c>
      <c r="H360" t="s">
        <v>313</v>
      </c>
      <c r="I360" t="s">
        <v>12</v>
      </c>
      <c r="J360" t="s">
        <v>13</v>
      </c>
    </row>
    <row r="361" spans="1:10" x14ac:dyDescent="0.25">
      <c r="A361" t="s">
        <v>1124</v>
      </c>
      <c r="B361" t="s">
        <v>1125</v>
      </c>
      <c r="C361" t="str">
        <f>PROPER(Table26[[#This Row],[Name]])</f>
        <v>Melanie Lam</v>
      </c>
      <c r="D361" t="str">
        <f>TRIM(Table26[[#This Row],[Proper name]])</f>
        <v>Melanie Lam</v>
      </c>
      <c r="E361">
        <v>32</v>
      </c>
      <c r="F361" t="s">
        <v>9</v>
      </c>
      <c r="G361" t="s">
        <v>1126</v>
      </c>
      <c r="H361" t="s">
        <v>62</v>
      </c>
      <c r="I361" t="s">
        <v>12</v>
      </c>
      <c r="J361" t="s">
        <v>31</v>
      </c>
    </row>
    <row r="362" spans="1:10" x14ac:dyDescent="0.25">
      <c r="A362" t="s">
        <v>1127</v>
      </c>
      <c r="B362" t="s">
        <v>1128</v>
      </c>
      <c r="C362" t="str">
        <f>PROPER(Table26[[#This Row],[Name]])</f>
        <v>Denise Tate</v>
      </c>
      <c r="D362" t="str">
        <f>TRIM(Table26[[#This Row],[Proper name]])</f>
        <v>Denise Tate</v>
      </c>
      <c r="E362">
        <v>34</v>
      </c>
      <c r="F362" t="s">
        <v>9</v>
      </c>
      <c r="G362" t="s">
        <v>1129</v>
      </c>
      <c r="H362" t="s">
        <v>291</v>
      </c>
      <c r="I362" t="s">
        <v>12</v>
      </c>
      <c r="J362" t="s">
        <v>19</v>
      </c>
    </row>
    <row r="363" spans="1:10" x14ac:dyDescent="0.25">
      <c r="A363" t="s">
        <v>1130</v>
      </c>
      <c r="B363" t="s">
        <v>1131</v>
      </c>
      <c r="C363" t="str">
        <f>PROPER(Table26[[#This Row],[Name]])</f>
        <v>Natalie Johnson</v>
      </c>
      <c r="D363" t="str">
        <f>TRIM(Table26[[#This Row],[Proper name]])</f>
        <v>Natalie Johnson</v>
      </c>
      <c r="E363">
        <v>64</v>
      </c>
      <c r="F363" t="s">
        <v>9</v>
      </c>
      <c r="G363" t="s">
        <v>1132</v>
      </c>
      <c r="H363" t="s">
        <v>254</v>
      </c>
      <c r="I363" t="s">
        <v>12</v>
      </c>
      <c r="J363" t="s">
        <v>19</v>
      </c>
    </row>
    <row r="364" spans="1:10" x14ac:dyDescent="0.25">
      <c r="A364" t="s">
        <v>1133</v>
      </c>
      <c r="B364" t="s">
        <v>1134</v>
      </c>
      <c r="C364" t="str">
        <f>PROPER(Table26[[#This Row],[Name]])</f>
        <v>Joshua Smith Dvm</v>
      </c>
      <c r="D364" t="str">
        <f>TRIM(Table26[[#This Row],[Proper name]])</f>
        <v>Joshua Smith Dvm</v>
      </c>
      <c r="E364">
        <v>60</v>
      </c>
      <c r="F364" t="s">
        <v>9</v>
      </c>
      <c r="G364" t="s">
        <v>1135</v>
      </c>
      <c r="H364" t="s">
        <v>163</v>
      </c>
      <c r="I364" t="s">
        <v>12</v>
      </c>
      <c r="J364" t="s">
        <v>13</v>
      </c>
    </row>
    <row r="365" spans="1:10" x14ac:dyDescent="0.25">
      <c r="A365" t="s">
        <v>1136</v>
      </c>
      <c r="B365" t="s">
        <v>1137</v>
      </c>
      <c r="C365" t="str">
        <f>PROPER(Table26[[#This Row],[Name]])</f>
        <v>Elizabeth Smith</v>
      </c>
      <c r="D365" t="str">
        <f>TRIM(Table26[[#This Row],[Proper name]])</f>
        <v>Elizabeth Smith</v>
      </c>
      <c r="E365">
        <v>23</v>
      </c>
      <c r="F365" t="s">
        <v>9</v>
      </c>
      <c r="G365" t="s">
        <v>1138</v>
      </c>
      <c r="H365" t="s">
        <v>25</v>
      </c>
      <c r="I365" t="s">
        <v>12</v>
      </c>
      <c r="J365" t="s">
        <v>26</v>
      </c>
    </row>
    <row r="366" spans="1:10" x14ac:dyDescent="0.25">
      <c r="A366" t="s">
        <v>1139</v>
      </c>
      <c r="B366" t="s">
        <v>1140</v>
      </c>
      <c r="C366" t="str">
        <f>PROPER(Table26[[#This Row],[Name]])</f>
        <v>Chloe Aguilar</v>
      </c>
      <c r="D366" t="str">
        <f>TRIM(Table26[[#This Row],[Proper name]])</f>
        <v>Chloe Aguilar</v>
      </c>
      <c r="E366">
        <v>58</v>
      </c>
      <c r="F366" t="s">
        <v>9</v>
      </c>
      <c r="G366" t="s">
        <v>1141</v>
      </c>
      <c r="H366" t="s">
        <v>133</v>
      </c>
      <c r="I366" t="s">
        <v>12</v>
      </c>
      <c r="J366" t="s">
        <v>26</v>
      </c>
    </row>
    <row r="367" spans="1:10" x14ac:dyDescent="0.25">
      <c r="A367" t="s">
        <v>1142</v>
      </c>
      <c r="B367" t="s">
        <v>1143</v>
      </c>
      <c r="C367" t="str">
        <f>PROPER(Table26[[#This Row],[Name]])</f>
        <v>Brandon Mcbride</v>
      </c>
      <c r="D367" t="str">
        <f>TRIM(Table26[[#This Row],[Proper name]])</f>
        <v>Brandon Mcbride</v>
      </c>
      <c r="E367">
        <v>63</v>
      </c>
      <c r="F367" t="s">
        <v>16</v>
      </c>
      <c r="G367" t="s">
        <v>1144</v>
      </c>
      <c r="H367" t="s">
        <v>163</v>
      </c>
      <c r="I367" t="s">
        <v>12</v>
      </c>
      <c r="J367" t="s">
        <v>19</v>
      </c>
    </row>
    <row r="368" spans="1:10" x14ac:dyDescent="0.25">
      <c r="A368" t="s">
        <v>1145</v>
      </c>
      <c r="B368" t="s">
        <v>1146</v>
      </c>
      <c r="C368" t="str">
        <f>PROPER(Table26[[#This Row],[Name]])</f>
        <v>Mallory Allen</v>
      </c>
      <c r="D368" t="str">
        <f>TRIM(Table26[[#This Row],[Proper name]])</f>
        <v>Mallory Allen</v>
      </c>
      <c r="E368">
        <v>40</v>
      </c>
      <c r="F368" t="s">
        <v>16</v>
      </c>
      <c r="G368" t="s">
        <v>1147</v>
      </c>
      <c r="H368" t="s">
        <v>22</v>
      </c>
      <c r="I368" t="s">
        <v>12</v>
      </c>
      <c r="J368" t="s">
        <v>19</v>
      </c>
    </row>
    <row r="369" spans="1:10" x14ac:dyDescent="0.25">
      <c r="A369" t="s">
        <v>1148</v>
      </c>
      <c r="B369" t="s">
        <v>1149</v>
      </c>
      <c r="C369" t="str">
        <f>PROPER(Table26[[#This Row],[Name]])</f>
        <v>Melinda Johnson</v>
      </c>
      <c r="D369" t="str">
        <f>TRIM(Table26[[#This Row],[Proper name]])</f>
        <v>Melinda Johnson</v>
      </c>
      <c r="E369">
        <v>51</v>
      </c>
      <c r="F369" t="s">
        <v>9</v>
      </c>
      <c r="G369" t="s">
        <v>1150</v>
      </c>
      <c r="H369" t="s">
        <v>25</v>
      </c>
      <c r="I369" t="s">
        <v>12</v>
      </c>
      <c r="J369" t="s">
        <v>26</v>
      </c>
    </row>
    <row r="370" spans="1:10" x14ac:dyDescent="0.25">
      <c r="A370" t="s">
        <v>1151</v>
      </c>
      <c r="B370" t="s">
        <v>1152</v>
      </c>
      <c r="C370" t="str">
        <f>PROPER(Table26[[#This Row],[Name]])</f>
        <v>Miranda King</v>
      </c>
      <c r="D370" t="str">
        <f>TRIM(Table26[[#This Row],[Proper name]])</f>
        <v>Miranda King</v>
      </c>
      <c r="E370">
        <v>34</v>
      </c>
      <c r="F370" t="s">
        <v>16</v>
      </c>
      <c r="G370" t="s">
        <v>1153</v>
      </c>
      <c r="H370" t="s">
        <v>58</v>
      </c>
      <c r="I370" t="s">
        <v>12</v>
      </c>
      <c r="J370" t="s">
        <v>19</v>
      </c>
    </row>
    <row r="371" spans="1:10" x14ac:dyDescent="0.25">
      <c r="A371" t="s">
        <v>1154</v>
      </c>
      <c r="B371" t="s">
        <v>1155</v>
      </c>
      <c r="C371" t="str">
        <f>PROPER(Table26[[#This Row],[Name]])</f>
        <v>Gregory Allen</v>
      </c>
      <c r="D371" t="str">
        <f>TRIM(Table26[[#This Row],[Proper name]])</f>
        <v>Gregory Allen</v>
      </c>
      <c r="E371">
        <v>20</v>
      </c>
      <c r="F371" t="s">
        <v>16</v>
      </c>
      <c r="G371" t="s">
        <v>1156</v>
      </c>
      <c r="H371" t="s">
        <v>171</v>
      </c>
      <c r="I371" t="s">
        <v>12</v>
      </c>
      <c r="J371" t="s">
        <v>19</v>
      </c>
    </row>
    <row r="372" spans="1:10" x14ac:dyDescent="0.25">
      <c r="A372" t="s">
        <v>1157</v>
      </c>
      <c r="B372" t="s">
        <v>1158</v>
      </c>
      <c r="C372" t="str">
        <f>PROPER(Table26[[#This Row],[Name]])</f>
        <v>James Holloway Jr.</v>
      </c>
      <c r="D372" t="str">
        <f>TRIM(Table26[[#This Row],[Proper name]])</f>
        <v>James Holloway Jr.</v>
      </c>
      <c r="E372">
        <v>45</v>
      </c>
      <c r="F372" t="s">
        <v>9</v>
      </c>
      <c r="G372" t="s">
        <v>1159</v>
      </c>
      <c r="H372" t="s">
        <v>254</v>
      </c>
      <c r="I372" t="s">
        <v>12</v>
      </c>
      <c r="J372" t="s">
        <v>31</v>
      </c>
    </row>
    <row r="373" spans="1:10" x14ac:dyDescent="0.25">
      <c r="A373" t="s">
        <v>1160</v>
      </c>
      <c r="B373" t="s">
        <v>1161</v>
      </c>
      <c r="C373" t="str">
        <f>PROPER(Table26[[#This Row],[Name]])</f>
        <v>Michael Garner</v>
      </c>
      <c r="D373" t="str">
        <f>TRIM(Table26[[#This Row],[Proper name]])</f>
        <v>Michael Garner</v>
      </c>
      <c r="E373">
        <v>21</v>
      </c>
      <c r="F373" t="s">
        <v>16</v>
      </c>
      <c r="G373" t="s">
        <v>1162</v>
      </c>
      <c r="H373" t="s">
        <v>47</v>
      </c>
      <c r="I373" t="s">
        <v>12</v>
      </c>
      <c r="J373" t="s">
        <v>19</v>
      </c>
    </row>
    <row r="374" spans="1:10" x14ac:dyDescent="0.25">
      <c r="A374" t="s">
        <v>1163</v>
      </c>
      <c r="B374" t="s">
        <v>1164</v>
      </c>
      <c r="C374" t="str">
        <f>PROPER(Table26[[#This Row],[Name]])</f>
        <v>Jacqueline Anthony</v>
      </c>
      <c r="D374" t="str">
        <f>TRIM(Table26[[#This Row],[Proper name]])</f>
        <v>Jacqueline Anthony</v>
      </c>
      <c r="E374">
        <v>28</v>
      </c>
      <c r="F374" t="s">
        <v>9</v>
      </c>
      <c r="G374" t="s">
        <v>1165</v>
      </c>
      <c r="H374" t="s">
        <v>25</v>
      </c>
      <c r="I374" t="s">
        <v>12</v>
      </c>
      <c r="J374" t="s">
        <v>26</v>
      </c>
    </row>
    <row r="375" spans="1:10" x14ac:dyDescent="0.25">
      <c r="A375" t="s">
        <v>1166</v>
      </c>
      <c r="B375" t="s">
        <v>1167</v>
      </c>
      <c r="C375" t="str">
        <f>PROPER(Table26[[#This Row],[Name]])</f>
        <v>James Orozco</v>
      </c>
      <c r="D375" t="str">
        <f>TRIM(Table26[[#This Row],[Proper name]])</f>
        <v>James Orozco</v>
      </c>
      <c r="E375">
        <v>37</v>
      </c>
      <c r="F375" t="s">
        <v>16</v>
      </c>
      <c r="G375" t="s">
        <v>1168</v>
      </c>
      <c r="H375" t="s">
        <v>434</v>
      </c>
      <c r="I375" t="s">
        <v>12</v>
      </c>
      <c r="J375" t="s">
        <v>13</v>
      </c>
    </row>
    <row r="376" spans="1:10" x14ac:dyDescent="0.25">
      <c r="A376" t="s">
        <v>1169</v>
      </c>
      <c r="B376" t="s">
        <v>1170</v>
      </c>
      <c r="C376" t="str">
        <f>PROPER(Table26[[#This Row],[Name]])</f>
        <v>Emma Wilson</v>
      </c>
      <c r="D376" t="str">
        <f>TRIM(Table26[[#This Row],[Proper name]])</f>
        <v>Emma Wilson</v>
      </c>
      <c r="E376">
        <v>60</v>
      </c>
      <c r="F376" t="s">
        <v>9</v>
      </c>
      <c r="G376" t="s">
        <v>1171</v>
      </c>
      <c r="H376" t="s">
        <v>99</v>
      </c>
      <c r="I376" t="s">
        <v>12</v>
      </c>
      <c r="J376" t="s">
        <v>19</v>
      </c>
    </row>
    <row r="377" spans="1:10" x14ac:dyDescent="0.25">
      <c r="A377" t="s">
        <v>1172</v>
      </c>
      <c r="B377" t="s">
        <v>1173</v>
      </c>
      <c r="C377" t="str">
        <f>PROPER(Table26[[#This Row],[Name]])</f>
        <v>Joshua Bell</v>
      </c>
      <c r="D377" t="str">
        <f>TRIM(Table26[[#This Row],[Proper name]])</f>
        <v>Joshua Bell</v>
      </c>
      <c r="E377">
        <v>26</v>
      </c>
      <c r="F377" t="s">
        <v>9</v>
      </c>
      <c r="G377" t="s">
        <v>1174</v>
      </c>
      <c r="H377" t="s">
        <v>201</v>
      </c>
      <c r="I377" t="s">
        <v>12</v>
      </c>
      <c r="J377" t="s">
        <v>19</v>
      </c>
    </row>
    <row r="378" spans="1:10" x14ac:dyDescent="0.25">
      <c r="A378" t="s">
        <v>1175</v>
      </c>
      <c r="B378" t="s">
        <v>1176</v>
      </c>
      <c r="C378" t="str">
        <f>PROPER(Table26[[#This Row],[Name]])</f>
        <v>Michele Burke</v>
      </c>
      <c r="D378" t="str">
        <f>TRIM(Table26[[#This Row],[Proper name]])</f>
        <v>Michele Burke</v>
      </c>
      <c r="E378">
        <v>30</v>
      </c>
      <c r="F378" t="s">
        <v>9</v>
      </c>
      <c r="G378" t="s">
        <v>1177</v>
      </c>
      <c r="H378" t="s">
        <v>167</v>
      </c>
      <c r="I378" t="s">
        <v>12</v>
      </c>
      <c r="J378" t="s">
        <v>26</v>
      </c>
    </row>
    <row r="379" spans="1:10" x14ac:dyDescent="0.25">
      <c r="A379" t="s">
        <v>1178</v>
      </c>
      <c r="B379" t="s">
        <v>1179</v>
      </c>
      <c r="C379" t="str">
        <f>PROPER(Table26[[#This Row],[Name]])</f>
        <v>Charles Conley</v>
      </c>
      <c r="D379" t="str">
        <f>TRIM(Table26[[#This Row],[Proper name]])</f>
        <v>Charles Conley</v>
      </c>
      <c r="E379">
        <v>39</v>
      </c>
      <c r="F379" t="s">
        <v>16</v>
      </c>
      <c r="G379" t="s">
        <v>1180</v>
      </c>
      <c r="H379" t="s">
        <v>434</v>
      </c>
      <c r="I379" t="s">
        <v>12</v>
      </c>
      <c r="J379" t="s">
        <v>13</v>
      </c>
    </row>
    <row r="380" spans="1:10" x14ac:dyDescent="0.25">
      <c r="A380" t="s">
        <v>1181</v>
      </c>
      <c r="B380" t="s">
        <v>1182</v>
      </c>
      <c r="C380" t="str">
        <f>PROPER(Table26[[#This Row],[Name]])</f>
        <v>Frank Stewart</v>
      </c>
      <c r="D380" t="str">
        <f>TRIM(Table26[[#This Row],[Proper name]])</f>
        <v>Frank Stewart</v>
      </c>
      <c r="E380">
        <v>44</v>
      </c>
      <c r="F380" t="s">
        <v>16</v>
      </c>
      <c r="G380" t="s">
        <v>1183</v>
      </c>
      <c r="H380" t="s">
        <v>92</v>
      </c>
      <c r="I380" t="s">
        <v>12</v>
      </c>
      <c r="J380" t="s">
        <v>26</v>
      </c>
    </row>
    <row r="381" spans="1:10" x14ac:dyDescent="0.25">
      <c r="A381" t="s">
        <v>1184</v>
      </c>
      <c r="B381" t="s">
        <v>1185</v>
      </c>
      <c r="C381" t="str">
        <f>PROPER(Table26[[#This Row],[Name]])</f>
        <v>Tanya Lopez</v>
      </c>
      <c r="D381" t="str">
        <f>TRIM(Table26[[#This Row],[Proper name]])</f>
        <v>Tanya Lopez</v>
      </c>
      <c r="E381">
        <v>34</v>
      </c>
      <c r="F381" t="s">
        <v>16</v>
      </c>
      <c r="G381" t="s">
        <v>1186</v>
      </c>
      <c r="H381" t="s">
        <v>267</v>
      </c>
      <c r="I381" t="s">
        <v>12</v>
      </c>
      <c r="J381" t="s">
        <v>13</v>
      </c>
    </row>
    <row r="382" spans="1:10" x14ac:dyDescent="0.25">
      <c r="A382" t="s">
        <v>1187</v>
      </c>
      <c r="B382" t="s">
        <v>1188</v>
      </c>
      <c r="C382" t="str">
        <f>PROPER(Table26[[#This Row],[Name]])</f>
        <v>Shelley Ponce</v>
      </c>
      <c r="D382" t="str">
        <f>TRIM(Table26[[#This Row],[Proper name]])</f>
        <v>Shelley Ponce</v>
      </c>
      <c r="E382">
        <v>23</v>
      </c>
      <c r="F382" t="s">
        <v>9</v>
      </c>
      <c r="G382" t="s">
        <v>1189</v>
      </c>
      <c r="H382" t="s">
        <v>217</v>
      </c>
      <c r="I382" t="s">
        <v>12</v>
      </c>
      <c r="J382" t="s">
        <v>13</v>
      </c>
    </row>
    <row r="383" spans="1:10" x14ac:dyDescent="0.25">
      <c r="A383" t="s">
        <v>1190</v>
      </c>
      <c r="B383" t="s">
        <v>1191</v>
      </c>
      <c r="C383" t="str">
        <f>PROPER(Table26[[#This Row],[Name]])</f>
        <v>Erika Padilla</v>
      </c>
      <c r="D383" t="str">
        <f>TRIM(Table26[[#This Row],[Proper name]])</f>
        <v>Erika Padilla</v>
      </c>
      <c r="E383">
        <v>50</v>
      </c>
      <c r="F383" t="s">
        <v>9</v>
      </c>
      <c r="G383" t="s">
        <v>1192</v>
      </c>
      <c r="H383" t="s">
        <v>22</v>
      </c>
      <c r="I383" t="s">
        <v>12</v>
      </c>
      <c r="J383" t="s">
        <v>31</v>
      </c>
    </row>
    <row r="384" spans="1:10" x14ac:dyDescent="0.25">
      <c r="A384" t="s">
        <v>1193</v>
      </c>
      <c r="B384" t="s">
        <v>1194</v>
      </c>
      <c r="C384" t="str">
        <f>PROPER(Table26[[#This Row],[Name]])</f>
        <v>Martha Brown</v>
      </c>
      <c r="D384" t="str">
        <f>TRIM(Table26[[#This Row],[Proper name]])</f>
        <v>Martha Brown</v>
      </c>
      <c r="E384">
        <v>20</v>
      </c>
      <c r="F384" t="s">
        <v>16</v>
      </c>
      <c r="G384" t="s">
        <v>1195</v>
      </c>
      <c r="H384" t="s">
        <v>30</v>
      </c>
      <c r="I384" t="s">
        <v>12</v>
      </c>
      <c r="J384" t="s">
        <v>13</v>
      </c>
    </row>
    <row r="385" spans="1:10" x14ac:dyDescent="0.25">
      <c r="A385" t="s">
        <v>1196</v>
      </c>
      <c r="B385" t="s">
        <v>1197</v>
      </c>
      <c r="C385" t="str">
        <f>PROPER(Table26[[#This Row],[Name]])</f>
        <v>Kristine Higgins</v>
      </c>
      <c r="D385" t="str">
        <f>TRIM(Table26[[#This Row],[Proper name]])</f>
        <v>Kristine Higgins</v>
      </c>
      <c r="E385">
        <v>27</v>
      </c>
      <c r="F385" t="s">
        <v>16</v>
      </c>
      <c r="G385" t="s">
        <v>1198</v>
      </c>
      <c r="H385" t="s">
        <v>317</v>
      </c>
      <c r="I385" t="s">
        <v>12</v>
      </c>
      <c r="J385" t="s">
        <v>31</v>
      </c>
    </row>
    <row r="386" spans="1:10" x14ac:dyDescent="0.25">
      <c r="A386" t="s">
        <v>1199</v>
      </c>
      <c r="B386" t="s">
        <v>1200</v>
      </c>
      <c r="C386" t="str">
        <f>PROPER(Table26[[#This Row],[Name]])</f>
        <v>Andrew Mason</v>
      </c>
      <c r="D386" t="str">
        <f>TRIM(Table26[[#This Row],[Proper name]])</f>
        <v>Andrew Mason</v>
      </c>
      <c r="E386">
        <v>52</v>
      </c>
      <c r="F386" t="s">
        <v>16</v>
      </c>
      <c r="G386" t="s">
        <v>1201</v>
      </c>
      <c r="H386" t="s">
        <v>267</v>
      </c>
      <c r="I386" t="s">
        <v>12</v>
      </c>
      <c r="J386" t="s">
        <v>26</v>
      </c>
    </row>
    <row r="387" spans="1:10" x14ac:dyDescent="0.25">
      <c r="A387" t="s">
        <v>1202</v>
      </c>
      <c r="B387" t="s">
        <v>1203</v>
      </c>
      <c r="C387" t="str">
        <f>PROPER(Table26[[#This Row],[Name]])</f>
        <v>Tammy Brennan</v>
      </c>
      <c r="D387" t="str">
        <f>TRIM(Table26[[#This Row],[Proper name]])</f>
        <v>Tammy Brennan</v>
      </c>
      <c r="E387">
        <v>60</v>
      </c>
      <c r="F387" t="s">
        <v>9</v>
      </c>
      <c r="G387" t="s">
        <v>1204</v>
      </c>
      <c r="H387" t="s">
        <v>317</v>
      </c>
      <c r="I387" t="s">
        <v>12</v>
      </c>
      <c r="J387" t="s">
        <v>13</v>
      </c>
    </row>
    <row r="388" spans="1:10" x14ac:dyDescent="0.25">
      <c r="A388" t="s">
        <v>1205</v>
      </c>
      <c r="B388" t="s">
        <v>1206</v>
      </c>
      <c r="C388" t="str">
        <f>PROPER(Table26[[#This Row],[Name]])</f>
        <v>Melanie Mitchell</v>
      </c>
      <c r="D388" t="str">
        <f>TRIM(Table26[[#This Row],[Proper name]])</f>
        <v>Melanie Mitchell</v>
      </c>
      <c r="E388">
        <v>18</v>
      </c>
      <c r="F388" t="s">
        <v>16</v>
      </c>
      <c r="G388" t="s">
        <v>1207</v>
      </c>
      <c r="H388" t="s">
        <v>140</v>
      </c>
      <c r="I388" t="s">
        <v>12</v>
      </c>
      <c r="J388" t="s">
        <v>26</v>
      </c>
    </row>
    <row r="389" spans="1:10" x14ac:dyDescent="0.25">
      <c r="A389" t="s">
        <v>1208</v>
      </c>
      <c r="B389" t="s">
        <v>1209</v>
      </c>
      <c r="C389" t="str">
        <f>PROPER(Table26[[#This Row],[Name]])</f>
        <v>Timothy Gardner</v>
      </c>
      <c r="D389" t="str">
        <f>TRIM(Table26[[#This Row],[Proper name]])</f>
        <v>Timothy Gardner</v>
      </c>
      <c r="E389">
        <v>28</v>
      </c>
      <c r="F389" t="s">
        <v>16</v>
      </c>
      <c r="G389" t="s">
        <v>1210</v>
      </c>
      <c r="H389" t="s">
        <v>88</v>
      </c>
      <c r="I389" t="s">
        <v>12</v>
      </c>
      <c r="J389" t="s">
        <v>31</v>
      </c>
    </row>
    <row r="390" spans="1:10" x14ac:dyDescent="0.25">
      <c r="A390" t="s">
        <v>1211</v>
      </c>
      <c r="B390" t="s">
        <v>1212</v>
      </c>
      <c r="C390" t="str">
        <f>PROPER(Table26[[#This Row],[Name]])</f>
        <v>Timothy Valenzuela</v>
      </c>
      <c r="D390" t="str">
        <f>TRIM(Table26[[#This Row],[Proper name]])</f>
        <v>Timothy Valenzuela</v>
      </c>
      <c r="E390">
        <v>53</v>
      </c>
      <c r="F390" t="s">
        <v>9</v>
      </c>
      <c r="G390" t="s">
        <v>1213</v>
      </c>
      <c r="H390" t="s">
        <v>113</v>
      </c>
      <c r="I390" t="s">
        <v>12</v>
      </c>
      <c r="J390" t="s">
        <v>19</v>
      </c>
    </row>
    <row r="391" spans="1:10" x14ac:dyDescent="0.25">
      <c r="A391" t="s">
        <v>1214</v>
      </c>
      <c r="B391" t="s">
        <v>1215</v>
      </c>
      <c r="C391" t="str">
        <f>PROPER(Table26[[#This Row],[Name]])</f>
        <v>Cynthia Lopez</v>
      </c>
      <c r="D391" t="str">
        <f>TRIM(Table26[[#This Row],[Proper name]])</f>
        <v>Cynthia Lopez</v>
      </c>
      <c r="E391">
        <v>50</v>
      </c>
      <c r="F391" t="s">
        <v>9</v>
      </c>
      <c r="G391" t="s">
        <v>1216</v>
      </c>
      <c r="H391" t="s">
        <v>70</v>
      </c>
      <c r="I391" t="s">
        <v>12</v>
      </c>
      <c r="J391" t="s">
        <v>19</v>
      </c>
    </row>
    <row r="392" spans="1:10" x14ac:dyDescent="0.25">
      <c r="A392" t="s">
        <v>1217</v>
      </c>
      <c r="B392" t="s">
        <v>1218</v>
      </c>
      <c r="C392" t="str">
        <f>PROPER(Table26[[#This Row],[Name]])</f>
        <v>Daniel Bell</v>
      </c>
      <c r="D392" t="str">
        <f>TRIM(Table26[[#This Row],[Proper name]])</f>
        <v>Daniel Bell</v>
      </c>
      <c r="E392">
        <v>56</v>
      </c>
      <c r="F392" t="s">
        <v>9</v>
      </c>
      <c r="G392" t="s">
        <v>1219</v>
      </c>
      <c r="H392" t="s">
        <v>291</v>
      </c>
      <c r="I392" t="s">
        <v>12</v>
      </c>
      <c r="J392" t="s">
        <v>31</v>
      </c>
    </row>
    <row r="393" spans="1:10" x14ac:dyDescent="0.25">
      <c r="A393" t="s">
        <v>1220</v>
      </c>
      <c r="B393" t="s">
        <v>1221</v>
      </c>
      <c r="C393" t="str">
        <f>PROPER(Table26[[#This Row],[Name]])</f>
        <v>Heidi Tyler</v>
      </c>
      <c r="D393" t="str">
        <f>TRIM(Table26[[#This Row],[Proper name]])</f>
        <v>Heidi Tyler</v>
      </c>
      <c r="E393">
        <v>40</v>
      </c>
      <c r="F393" t="s">
        <v>16</v>
      </c>
      <c r="G393" t="s">
        <v>1222</v>
      </c>
      <c r="H393" t="s">
        <v>35</v>
      </c>
      <c r="I393" t="s">
        <v>12</v>
      </c>
      <c r="J393" t="s">
        <v>26</v>
      </c>
    </row>
    <row r="394" spans="1:10" x14ac:dyDescent="0.25">
      <c r="A394" t="s">
        <v>1223</v>
      </c>
      <c r="B394" t="s">
        <v>1224</v>
      </c>
      <c r="C394" t="str">
        <f>PROPER(Table26[[#This Row],[Name]])</f>
        <v>Jacqueline Payne</v>
      </c>
      <c r="D394" t="str">
        <f>TRIM(Table26[[#This Row],[Proper name]])</f>
        <v>Jacqueline Payne</v>
      </c>
      <c r="E394">
        <v>46</v>
      </c>
      <c r="F394" t="s">
        <v>9</v>
      </c>
      <c r="G394" t="s">
        <v>1225</v>
      </c>
      <c r="H394" t="s">
        <v>113</v>
      </c>
      <c r="I394" t="s">
        <v>12</v>
      </c>
      <c r="J394" t="s">
        <v>13</v>
      </c>
    </row>
    <row r="395" spans="1:10" x14ac:dyDescent="0.25">
      <c r="A395" t="s">
        <v>1226</v>
      </c>
      <c r="B395" t="s">
        <v>1227</v>
      </c>
      <c r="C395" t="str">
        <f>PROPER(Table26[[#This Row],[Name]])</f>
        <v>Michael Mcneil</v>
      </c>
      <c r="D395" t="str">
        <f>TRIM(Table26[[#This Row],[Proper name]])</f>
        <v>Michael Mcneil</v>
      </c>
      <c r="E395">
        <v>46</v>
      </c>
      <c r="F395" t="s">
        <v>9</v>
      </c>
      <c r="G395" t="s">
        <v>1228</v>
      </c>
      <c r="H395" t="s">
        <v>117</v>
      </c>
      <c r="I395" t="s">
        <v>12</v>
      </c>
      <c r="J395" t="s">
        <v>26</v>
      </c>
    </row>
    <row r="396" spans="1:10" x14ac:dyDescent="0.25">
      <c r="A396" t="s">
        <v>1229</v>
      </c>
      <c r="B396" t="s">
        <v>1230</v>
      </c>
      <c r="C396" t="str">
        <f>PROPER(Table26[[#This Row],[Name]])</f>
        <v>Alejandro Evans</v>
      </c>
      <c r="D396" t="str">
        <f>TRIM(Table26[[#This Row],[Proper name]])</f>
        <v>Alejandro Evans</v>
      </c>
      <c r="E396">
        <v>43</v>
      </c>
      <c r="F396" t="s">
        <v>16</v>
      </c>
      <c r="G396" t="s">
        <v>1231</v>
      </c>
      <c r="H396" t="s">
        <v>167</v>
      </c>
      <c r="I396" t="s">
        <v>12</v>
      </c>
      <c r="J396" t="s">
        <v>26</v>
      </c>
    </row>
    <row r="397" spans="1:10" x14ac:dyDescent="0.25">
      <c r="A397" t="s">
        <v>1232</v>
      </c>
      <c r="B397" t="s">
        <v>1233</v>
      </c>
      <c r="C397" t="str">
        <f>PROPER(Table26[[#This Row],[Name]])</f>
        <v>Brandon Mcguire</v>
      </c>
      <c r="D397" t="str">
        <f>TRIM(Table26[[#This Row],[Proper name]])</f>
        <v>Brandon Mcguire</v>
      </c>
      <c r="E397">
        <v>50</v>
      </c>
      <c r="F397" t="s">
        <v>9</v>
      </c>
      <c r="G397" t="s">
        <v>1234</v>
      </c>
      <c r="H397" t="s">
        <v>62</v>
      </c>
      <c r="I397" t="s">
        <v>12</v>
      </c>
      <c r="J397" t="s">
        <v>13</v>
      </c>
    </row>
    <row r="398" spans="1:10" x14ac:dyDescent="0.25">
      <c r="A398" t="s">
        <v>1235</v>
      </c>
      <c r="B398" t="s">
        <v>1236</v>
      </c>
      <c r="C398" t="str">
        <f>PROPER(Table26[[#This Row],[Name]])</f>
        <v>Alexander Byrd</v>
      </c>
      <c r="D398" t="str">
        <f>TRIM(Table26[[#This Row],[Proper name]])</f>
        <v>Alexander Byrd</v>
      </c>
      <c r="E398">
        <v>25</v>
      </c>
      <c r="F398" t="s">
        <v>16</v>
      </c>
      <c r="G398" t="s">
        <v>1237</v>
      </c>
      <c r="H398" t="s">
        <v>58</v>
      </c>
      <c r="I398" t="s">
        <v>12</v>
      </c>
      <c r="J398" t="s">
        <v>31</v>
      </c>
    </row>
    <row r="399" spans="1:10" x14ac:dyDescent="0.25">
      <c r="A399" t="s">
        <v>1238</v>
      </c>
      <c r="B399" t="s">
        <v>1239</v>
      </c>
      <c r="C399" t="str">
        <f>PROPER(Table26[[#This Row],[Name]])</f>
        <v>Charles Norman Phd</v>
      </c>
      <c r="D399" t="str">
        <f>TRIM(Table26[[#This Row],[Proper name]])</f>
        <v>Charles Norman Phd</v>
      </c>
      <c r="E399">
        <v>62</v>
      </c>
      <c r="F399" t="s">
        <v>16</v>
      </c>
      <c r="G399" t="s">
        <v>123</v>
      </c>
      <c r="H399" t="s">
        <v>62</v>
      </c>
      <c r="I399" t="s">
        <v>12</v>
      </c>
      <c r="J399" t="s">
        <v>19</v>
      </c>
    </row>
    <row r="400" spans="1:10" x14ac:dyDescent="0.25">
      <c r="A400" t="s">
        <v>1240</v>
      </c>
      <c r="B400" t="s">
        <v>1241</v>
      </c>
      <c r="C400" t="str">
        <f>PROPER(Table26[[#This Row],[Name]])</f>
        <v>Jennifer Johnson</v>
      </c>
      <c r="D400" t="str">
        <f>TRIM(Table26[[#This Row],[Proper name]])</f>
        <v>Jennifer Johnson</v>
      </c>
      <c r="E400">
        <v>54</v>
      </c>
      <c r="F400" t="s">
        <v>9</v>
      </c>
      <c r="G400" t="s">
        <v>1242</v>
      </c>
      <c r="H400" t="s">
        <v>47</v>
      </c>
      <c r="I400" t="s">
        <v>12</v>
      </c>
      <c r="J400" t="s">
        <v>26</v>
      </c>
    </row>
    <row r="401" spans="1:10" x14ac:dyDescent="0.25">
      <c r="A401" t="s">
        <v>1243</v>
      </c>
      <c r="B401" t="s">
        <v>1244</v>
      </c>
      <c r="C401" t="str">
        <f>PROPER(Table26[[#This Row],[Name]])</f>
        <v>John Donaldson</v>
      </c>
      <c r="D401" t="str">
        <f>TRIM(Table26[[#This Row],[Proper name]])</f>
        <v>John Donaldson</v>
      </c>
      <c r="E401">
        <v>27</v>
      </c>
      <c r="F401" t="s">
        <v>9</v>
      </c>
      <c r="G401" t="s">
        <v>1245</v>
      </c>
      <c r="H401" t="s">
        <v>434</v>
      </c>
      <c r="I401" t="s">
        <v>12</v>
      </c>
      <c r="J401" t="s">
        <v>26</v>
      </c>
    </row>
    <row r="402" spans="1:10" x14ac:dyDescent="0.25">
      <c r="A402" t="s">
        <v>1246</v>
      </c>
      <c r="B402" t="s">
        <v>1247</v>
      </c>
      <c r="C402" t="str">
        <f>PROPER(Table26[[#This Row],[Name]])</f>
        <v>Mark Rogers</v>
      </c>
      <c r="D402" t="str">
        <f>TRIM(Table26[[#This Row],[Proper name]])</f>
        <v>Mark Rogers</v>
      </c>
      <c r="E402">
        <v>57</v>
      </c>
      <c r="F402" t="s">
        <v>16</v>
      </c>
      <c r="G402" t="s">
        <v>1248</v>
      </c>
      <c r="H402" t="s">
        <v>96</v>
      </c>
      <c r="I402" t="s">
        <v>12</v>
      </c>
      <c r="J402" t="s">
        <v>19</v>
      </c>
    </row>
    <row r="403" spans="1:10" x14ac:dyDescent="0.25">
      <c r="A403" t="s">
        <v>1249</v>
      </c>
      <c r="B403" t="s">
        <v>1250</v>
      </c>
      <c r="C403" t="str">
        <f>PROPER(Table26[[#This Row],[Name]])</f>
        <v>Terry Moses</v>
      </c>
      <c r="D403" t="str">
        <f>TRIM(Table26[[#This Row],[Proper name]])</f>
        <v>Terry Moses</v>
      </c>
      <c r="E403">
        <v>51</v>
      </c>
      <c r="F403" t="s">
        <v>16</v>
      </c>
      <c r="G403" t="s">
        <v>1251</v>
      </c>
      <c r="H403" t="s">
        <v>184</v>
      </c>
      <c r="I403" t="s">
        <v>12</v>
      </c>
      <c r="J403" t="s">
        <v>19</v>
      </c>
    </row>
    <row r="404" spans="1:10" x14ac:dyDescent="0.25">
      <c r="A404" t="s">
        <v>1252</v>
      </c>
      <c r="B404" t="s">
        <v>1253</v>
      </c>
      <c r="C404" t="str">
        <f>PROPER(Table26[[#This Row],[Name]])</f>
        <v>Cassandra Perez</v>
      </c>
      <c r="D404" t="str">
        <f>TRIM(Table26[[#This Row],[Proper name]])</f>
        <v>Cassandra Perez</v>
      </c>
      <c r="E404">
        <v>31</v>
      </c>
      <c r="F404" t="s">
        <v>9</v>
      </c>
      <c r="G404" t="s">
        <v>80</v>
      </c>
      <c r="H404" t="s">
        <v>313</v>
      </c>
      <c r="I404" t="s">
        <v>12</v>
      </c>
      <c r="J404" t="s">
        <v>26</v>
      </c>
    </row>
    <row r="405" spans="1:10" x14ac:dyDescent="0.25">
      <c r="A405" t="s">
        <v>1254</v>
      </c>
      <c r="B405" t="s">
        <v>1255</v>
      </c>
      <c r="C405" t="str">
        <f>PROPER(Table26[[#This Row],[Name]])</f>
        <v>Justin Ingram</v>
      </c>
      <c r="D405" t="str">
        <f>TRIM(Table26[[#This Row],[Proper name]])</f>
        <v>Justin Ingram</v>
      </c>
      <c r="E405">
        <v>34</v>
      </c>
      <c r="F405" t="s">
        <v>9</v>
      </c>
      <c r="G405" t="s">
        <v>1256</v>
      </c>
      <c r="H405" t="s">
        <v>328</v>
      </c>
      <c r="I405" t="s">
        <v>12</v>
      </c>
      <c r="J405" t="s">
        <v>26</v>
      </c>
    </row>
    <row r="406" spans="1:10" x14ac:dyDescent="0.25">
      <c r="A406" t="s">
        <v>1257</v>
      </c>
      <c r="B406" t="s">
        <v>1258</v>
      </c>
      <c r="C406" t="str">
        <f>PROPER(Table26[[#This Row],[Name]])</f>
        <v>David Ross</v>
      </c>
      <c r="D406" t="str">
        <f>TRIM(Table26[[#This Row],[Proper name]])</f>
        <v>David Ross</v>
      </c>
      <c r="E406">
        <v>22</v>
      </c>
      <c r="F406" t="s">
        <v>16</v>
      </c>
      <c r="G406" t="s">
        <v>1259</v>
      </c>
      <c r="H406" t="s">
        <v>291</v>
      </c>
      <c r="I406" t="s">
        <v>12</v>
      </c>
      <c r="J406" t="s">
        <v>31</v>
      </c>
    </row>
    <row r="407" spans="1:10" x14ac:dyDescent="0.25">
      <c r="A407" t="s">
        <v>1260</v>
      </c>
      <c r="B407" t="s">
        <v>1261</v>
      </c>
      <c r="C407" t="str">
        <f>PROPER(Table26[[#This Row],[Name]])</f>
        <v>Eric Wolfe</v>
      </c>
      <c r="D407" t="str">
        <f>TRIM(Table26[[#This Row],[Proper name]])</f>
        <v>Eric Wolfe</v>
      </c>
      <c r="E407">
        <v>18</v>
      </c>
      <c r="F407" t="s">
        <v>16</v>
      </c>
      <c r="G407" t="s">
        <v>1262</v>
      </c>
      <c r="H407" t="s">
        <v>328</v>
      </c>
      <c r="I407" t="s">
        <v>12</v>
      </c>
      <c r="J407" t="s">
        <v>13</v>
      </c>
    </row>
    <row r="408" spans="1:10" x14ac:dyDescent="0.25">
      <c r="A408" t="s">
        <v>1263</v>
      </c>
      <c r="B408" t="s">
        <v>1264</v>
      </c>
      <c r="C408" t="str">
        <f>PROPER(Table26[[#This Row],[Name]])</f>
        <v>David Lozano</v>
      </c>
      <c r="D408" t="str">
        <f>TRIM(Table26[[#This Row],[Proper name]])</f>
        <v>David Lozano</v>
      </c>
      <c r="E408">
        <v>23</v>
      </c>
      <c r="F408" t="s">
        <v>16</v>
      </c>
      <c r="G408" t="s">
        <v>1265</v>
      </c>
      <c r="H408" t="s">
        <v>324</v>
      </c>
      <c r="I408" t="s">
        <v>12</v>
      </c>
      <c r="J408" t="s">
        <v>13</v>
      </c>
    </row>
    <row r="409" spans="1:10" x14ac:dyDescent="0.25">
      <c r="A409" t="s">
        <v>1266</v>
      </c>
      <c r="B409" t="s">
        <v>1267</v>
      </c>
      <c r="C409" t="str">
        <f>PROPER(Table26[[#This Row],[Name]])</f>
        <v>Joseph Mendoza</v>
      </c>
      <c r="D409" t="str">
        <f>TRIM(Table26[[#This Row],[Proper name]])</f>
        <v>Joseph Mendoza</v>
      </c>
      <c r="E409">
        <v>33</v>
      </c>
      <c r="F409" t="s">
        <v>9</v>
      </c>
      <c r="G409" t="s">
        <v>1268</v>
      </c>
      <c r="H409" t="s">
        <v>140</v>
      </c>
      <c r="I409" t="s">
        <v>12</v>
      </c>
      <c r="J409" t="s">
        <v>13</v>
      </c>
    </row>
    <row r="410" spans="1:10" x14ac:dyDescent="0.25">
      <c r="A410" t="s">
        <v>1269</v>
      </c>
      <c r="B410" t="s">
        <v>1270</v>
      </c>
      <c r="C410" t="str">
        <f>PROPER(Table26[[#This Row],[Name]])</f>
        <v>Isabel Foster</v>
      </c>
      <c r="D410" t="str">
        <f>TRIM(Table26[[#This Row],[Proper name]])</f>
        <v>Isabel Foster</v>
      </c>
      <c r="E410">
        <v>36</v>
      </c>
      <c r="F410" t="s">
        <v>9</v>
      </c>
      <c r="G410" t="s">
        <v>1271</v>
      </c>
      <c r="H410" t="s">
        <v>88</v>
      </c>
      <c r="I410" t="s">
        <v>12</v>
      </c>
      <c r="J410" t="s">
        <v>13</v>
      </c>
    </row>
    <row r="411" spans="1:10" x14ac:dyDescent="0.25">
      <c r="A411" t="s">
        <v>1272</v>
      </c>
      <c r="B411" t="s">
        <v>1273</v>
      </c>
      <c r="C411" t="str">
        <f>PROPER(Table26[[#This Row],[Name]])</f>
        <v>Sarah Smith</v>
      </c>
      <c r="D411" t="str">
        <f>TRIM(Table26[[#This Row],[Proper name]])</f>
        <v>Sarah Smith</v>
      </c>
      <c r="E411">
        <v>55</v>
      </c>
      <c r="F411" t="s">
        <v>9</v>
      </c>
      <c r="G411" t="s">
        <v>1274</v>
      </c>
      <c r="H411" t="s">
        <v>845</v>
      </c>
      <c r="I411" t="s">
        <v>12</v>
      </c>
      <c r="J411" t="s">
        <v>13</v>
      </c>
    </row>
    <row r="412" spans="1:10" x14ac:dyDescent="0.25">
      <c r="A412" t="s">
        <v>1275</v>
      </c>
      <c r="B412" t="s">
        <v>1276</v>
      </c>
      <c r="C412" t="str">
        <f>PROPER(Table26[[#This Row],[Name]])</f>
        <v>Jackie Thompson</v>
      </c>
      <c r="D412" t="str">
        <f>TRIM(Table26[[#This Row],[Proper name]])</f>
        <v>Jackie Thompson</v>
      </c>
      <c r="E412">
        <v>48</v>
      </c>
      <c r="F412" t="s">
        <v>16</v>
      </c>
      <c r="G412" t="s">
        <v>1277</v>
      </c>
      <c r="H412" t="s">
        <v>88</v>
      </c>
      <c r="I412" t="s">
        <v>12</v>
      </c>
      <c r="J412" t="s">
        <v>26</v>
      </c>
    </row>
    <row r="413" spans="1:10" x14ac:dyDescent="0.25">
      <c r="A413" t="s">
        <v>1278</v>
      </c>
      <c r="B413" t="s">
        <v>1279</v>
      </c>
      <c r="C413" t="str">
        <f>PROPER(Table26[[#This Row],[Name]])</f>
        <v>Katrina Perez</v>
      </c>
      <c r="D413" t="str">
        <f>TRIM(Table26[[#This Row],[Proper name]])</f>
        <v>Katrina Perez</v>
      </c>
      <c r="E413">
        <v>63</v>
      </c>
      <c r="F413" t="s">
        <v>9</v>
      </c>
      <c r="G413" t="s">
        <v>1280</v>
      </c>
      <c r="H413" t="s">
        <v>25</v>
      </c>
      <c r="I413" t="s">
        <v>12</v>
      </c>
      <c r="J413" t="s">
        <v>31</v>
      </c>
    </row>
    <row r="414" spans="1:10" x14ac:dyDescent="0.25">
      <c r="A414" t="s">
        <v>1281</v>
      </c>
      <c r="B414" t="s">
        <v>1282</v>
      </c>
      <c r="C414" t="str">
        <f>PROPER(Table26[[#This Row],[Name]])</f>
        <v>Shane Brown</v>
      </c>
      <c r="D414" t="str">
        <f>TRIM(Table26[[#This Row],[Proper name]])</f>
        <v>Shane Brown</v>
      </c>
      <c r="E414">
        <v>23</v>
      </c>
      <c r="F414" t="s">
        <v>16</v>
      </c>
      <c r="G414" t="s">
        <v>204</v>
      </c>
      <c r="H414" t="s">
        <v>156</v>
      </c>
      <c r="I414" t="s">
        <v>12</v>
      </c>
      <c r="J414" t="s">
        <v>13</v>
      </c>
    </row>
    <row r="415" spans="1:10" x14ac:dyDescent="0.25">
      <c r="A415" t="s">
        <v>1283</v>
      </c>
      <c r="B415" t="s">
        <v>1284</v>
      </c>
      <c r="C415" t="str">
        <f>PROPER(Table26[[#This Row],[Name]])</f>
        <v>Megan Ryan</v>
      </c>
      <c r="D415" t="str">
        <f>TRIM(Table26[[#This Row],[Proper name]])</f>
        <v>Megan Ryan</v>
      </c>
      <c r="E415">
        <v>59</v>
      </c>
      <c r="F415" t="s">
        <v>16</v>
      </c>
      <c r="G415" t="s">
        <v>1285</v>
      </c>
      <c r="H415" t="s">
        <v>106</v>
      </c>
      <c r="I415" t="s">
        <v>12</v>
      </c>
      <c r="J415" t="s">
        <v>26</v>
      </c>
    </row>
    <row r="416" spans="1:10" x14ac:dyDescent="0.25">
      <c r="A416" t="s">
        <v>1286</v>
      </c>
      <c r="B416" t="s">
        <v>1287</v>
      </c>
      <c r="C416" t="str">
        <f>PROPER(Table26[[#This Row],[Name]])</f>
        <v>Melissa Valentine</v>
      </c>
      <c r="D416" t="str">
        <f>TRIM(Table26[[#This Row],[Proper name]])</f>
        <v>Melissa Valentine</v>
      </c>
      <c r="E416">
        <v>35</v>
      </c>
      <c r="F416" t="s">
        <v>16</v>
      </c>
      <c r="G416" t="s">
        <v>1288</v>
      </c>
      <c r="H416" t="s">
        <v>113</v>
      </c>
      <c r="I416" t="s">
        <v>12</v>
      </c>
      <c r="J416" t="s">
        <v>13</v>
      </c>
    </row>
    <row r="417" spans="1:10" x14ac:dyDescent="0.25">
      <c r="A417" t="s">
        <v>1289</v>
      </c>
      <c r="B417" t="s">
        <v>1290</v>
      </c>
      <c r="C417" t="str">
        <f>PROPER(Table26[[#This Row],[Name]])</f>
        <v>Tyler Cook</v>
      </c>
      <c r="D417" t="str">
        <f>TRIM(Table26[[#This Row],[Proper name]])</f>
        <v>Tyler Cook</v>
      </c>
      <c r="E417">
        <v>26</v>
      </c>
      <c r="F417" t="s">
        <v>16</v>
      </c>
      <c r="G417" t="s">
        <v>1291</v>
      </c>
      <c r="H417" t="s">
        <v>163</v>
      </c>
      <c r="I417" t="s">
        <v>12</v>
      </c>
      <c r="J417" t="s">
        <v>31</v>
      </c>
    </row>
    <row r="418" spans="1:10" x14ac:dyDescent="0.25">
      <c r="A418" t="s">
        <v>1292</v>
      </c>
      <c r="B418" t="s">
        <v>1293</v>
      </c>
      <c r="C418" t="str">
        <f>PROPER(Table26[[#This Row],[Name]])</f>
        <v>Jennifer Myers</v>
      </c>
      <c r="D418" t="str">
        <f>TRIM(Table26[[#This Row],[Proper name]])</f>
        <v>Jennifer Myers</v>
      </c>
      <c r="E418">
        <v>46</v>
      </c>
      <c r="F418" t="s">
        <v>9</v>
      </c>
      <c r="G418" t="s">
        <v>1294</v>
      </c>
      <c r="H418" t="s">
        <v>324</v>
      </c>
      <c r="I418" t="s">
        <v>12</v>
      </c>
      <c r="J418" t="s">
        <v>19</v>
      </c>
    </row>
    <row r="419" spans="1:10" x14ac:dyDescent="0.25">
      <c r="A419" t="s">
        <v>1295</v>
      </c>
      <c r="B419" t="s">
        <v>1296</v>
      </c>
      <c r="C419" t="str">
        <f>PROPER(Table26[[#This Row],[Name]])</f>
        <v>Karen King</v>
      </c>
      <c r="D419" t="str">
        <f>TRIM(Table26[[#This Row],[Proper name]])</f>
        <v>Karen King</v>
      </c>
      <c r="E419">
        <v>64</v>
      </c>
      <c r="F419" t="s">
        <v>16</v>
      </c>
      <c r="G419" t="s">
        <v>1297</v>
      </c>
      <c r="H419" t="s">
        <v>11</v>
      </c>
      <c r="I419" t="s">
        <v>12</v>
      </c>
      <c r="J419" t="s">
        <v>26</v>
      </c>
    </row>
    <row r="420" spans="1:10" x14ac:dyDescent="0.25">
      <c r="A420" t="s">
        <v>1298</v>
      </c>
      <c r="B420" t="s">
        <v>1299</v>
      </c>
      <c r="C420" t="str">
        <f>PROPER(Table26[[#This Row],[Name]])</f>
        <v>Luke Parks</v>
      </c>
      <c r="D420" t="str">
        <f>TRIM(Table26[[#This Row],[Proper name]])</f>
        <v>Luke Parks</v>
      </c>
      <c r="E420">
        <v>60</v>
      </c>
      <c r="F420" t="s">
        <v>16</v>
      </c>
      <c r="G420" t="s">
        <v>1300</v>
      </c>
      <c r="H420" t="s">
        <v>47</v>
      </c>
      <c r="I420" t="s">
        <v>12</v>
      </c>
      <c r="J420" t="s">
        <v>31</v>
      </c>
    </row>
    <row r="421" spans="1:10" x14ac:dyDescent="0.25">
      <c r="A421" t="s">
        <v>1301</v>
      </c>
      <c r="B421" t="s">
        <v>1302</v>
      </c>
      <c r="C421" t="str">
        <f>PROPER(Table26[[#This Row],[Name]])</f>
        <v>Monica Miller</v>
      </c>
      <c r="D421" t="str">
        <f>TRIM(Table26[[#This Row],[Proper name]])</f>
        <v>Monica Miller</v>
      </c>
      <c r="E421">
        <v>33</v>
      </c>
      <c r="F421" t="s">
        <v>9</v>
      </c>
      <c r="G421" t="s">
        <v>1303</v>
      </c>
      <c r="H421" t="s">
        <v>313</v>
      </c>
      <c r="I421" t="s">
        <v>12</v>
      </c>
      <c r="J421" t="s">
        <v>13</v>
      </c>
    </row>
    <row r="422" spans="1:10" x14ac:dyDescent="0.25">
      <c r="A422" t="s">
        <v>1304</v>
      </c>
      <c r="B422" t="s">
        <v>1305</v>
      </c>
      <c r="C422" t="str">
        <f>PROPER(Table26[[#This Row],[Name]])</f>
        <v>Dr. Tamara White Md</v>
      </c>
      <c r="D422" t="str">
        <f>TRIM(Table26[[#This Row],[Proper name]])</f>
        <v>Dr. Tamara White Md</v>
      </c>
      <c r="E422">
        <v>60</v>
      </c>
      <c r="F422" t="s">
        <v>9</v>
      </c>
      <c r="G422" t="s">
        <v>1306</v>
      </c>
      <c r="H422" t="s">
        <v>11</v>
      </c>
      <c r="I422" t="s">
        <v>12</v>
      </c>
      <c r="J422" t="s">
        <v>26</v>
      </c>
    </row>
    <row r="423" spans="1:10" x14ac:dyDescent="0.25">
      <c r="A423" t="s">
        <v>1307</v>
      </c>
      <c r="B423" t="s">
        <v>1308</v>
      </c>
      <c r="C423" t="str">
        <f>PROPER(Table26[[#This Row],[Name]])</f>
        <v>Holly Robinson</v>
      </c>
      <c r="D423" t="str">
        <f>TRIM(Table26[[#This Row],[Proper name]])</f>
        <v>Holly Robinson</v>
      </c>
      <c r="E423">
        <v>45</v>
      </c>
      <c r="F423" t="s">
        <v>16</v>
      </c>
      <c r="G423" t="s">
        <v>1309</v>
      </c>
      <c r="H423" t="s">
        <v>74</v>
      </c>
      <c r="I423" t="s">
        <v>12</v>
      </c>
      <c r="J423" t="s">
        <v>19</v>
      </c>
    </row>
    <row r="424" spans="1:10" x14ac:dyDescent="0.25">
      <c r="A424" t="s">
        <v>1310</v>
      </c>
      <c r="B424" t="s">
        <v>1311</v>
      </c>
      <c r="C424" t="str">
        <f>PROPER(Table26[[#This Row],[Name]])</f>
        <v>Brittany Edwards Dds</v>
      </c>
      <c r="D424" t="str">
        <f>TRIM(Table26[[#This Row],[Proper name]])</f>
        <v>Brittany Edwards Dds</v>
      </c>
      <c r="E424">
        <v>42</v>
      </c>
      <c r="F424" t="s">
        <v>16</v>
      </c>
      <c r="G424" t="s">
        <v>1312</v>
      </c>
      <c r="H424" t="s">
        <v>62</v>
      </c>
      <c r="I424" t="s">
        <v>12</v>
      </c>
      <c r="J424" t="s">
        <v>19</v>
      </c>
    </row>
    <row r="425" spans="1:10" x14ac:dyDescent="0.25">
      <c r="A425" t="s">
        <v>1313</v>
      </c>
      <c r="B425" t="s">
        <v>1314</v>
      </c>
      <c r="C425" t="str">
        <f>PROPER(Table26[[#This Row],[Name]])</f>
        <v>Rebecca Baker</v>
      </c>
      <c r="D425" t="str">
        <f>TRIM(Table26[[#This Row],[Proper name]])</f>
        <v>Rebecca Baker</v>
      </c>
      <c r="E425">
        <v>35</v>
      </c>
      <c r="F425" t="s">
        <v>9</v>
      </c>
      <c r="G425" t="s">
        <v>1315</v>
      </c>
      <c r="H425" t="s">
        <v>62</v>
      </c>
      <c r="I425" t="s">
        <v>12</v>
      </c>
      <c r="J425" t="s">
        <v>31</v>
      </c>
    </row>
    <row r="426" spans="1:10" x14ac:dyDescent="0.25">
      <c r="A426" t="s">
        <v>1316</v>
      </c>
      <c r="B426" t="s">
        <v>1317</v>
      </c>
      <c r="C426" t="str">
        <f>PROPER(Table26[[#This Row],[Name]])</f>
        <v>Edwin Barnes</v>
      </c>
      <c r="D426" t="str">
        <f>TRIM(Table26[[#This Row],[Proper name]])</f>
        <v>Edwin Barnes</v>
      </c>
      <c r="E426">
        <v>53</v>
      </c>
      <c r="F426" t="s">
        <v>9</v>
      </c>
      <c r="G426" t="s">
        <v>1318</v>
      </c>
      <c r="H426" t="s">
        <v>11</v>
      </c>
      <c r="I426" t="s">
        <v>12</v>
      </c>
      <c r="J426" t="s">
        <v>26</v>
      </c>
    </row>
    <row r="427" spans="1:10" x14ac:dyDescent="0.25">
      <c r="A427" t="s">
        <v>1319</v>
      </c>
      <c r="B427" t="s">
        <v>1320</v>
      </c>
      <c r="C427" t="str">
        <f>PROPER(Table26[[#This Row],[Name]])</f>
        <v>Bryce Hawkins</v>
      </c>
      <c r="D427" t="str">
        <f>TRIM(Table26[[#This Row],[Proper name]])</f>
        <v>Bryce Hawkins</v>
      </c>
      <c r="E427">
        <v>40</v>
      </c>
      <c r="F427" t="s">
        <v>9</v>
      </c>
      <c r="G427" t="s">
        <v>1321</v>
      </c>
      <c r="H427" t="s">
        <v>117</v>
      </c>
      <c r="I427" t="s">
        <v>12</v>
      </c>
      <c r="J427" t="s">
        <v>26</v>
      </c>
    </row>
    <row r="428" spans="1:10" x14ac:dyDescent="0.25">
      <c r="A428" t="s">
        <v>1322</v>
      </c>
      <c r="B428" t="s">
        <v>1323</v>
      </c>
      <c r="C428" t="str">
        <f>PROPER(Table26[[#This Row],[Name]])</f>
        <v>Jeanette Nichols</v>
      </c>
      <c r="D428" t="str">
        <f>TRIM(Table26[[#This Row],[Proper name]])</f>
        <v>Jeanette Nichols</v>
      </c>
      <c r="E428">
        <v>28</v>
      </c>
      <c r="F428" t="s">
        <v>9</v>
      </c>
      <c r="G428" t="s">
        <v>1324</v>
      </c>
      <c r="H428" t="s">
        <v>11</v>
      </c>
      <c r="I428" t="s">
        <v>12</v>
      </c>
      <c r="J428" t="s">
        <v>19</v>
      </c>
    </row>
    <row r="429" spans="1:10" x14ac:dyDescent="0.25">
      <c r="A429" t="s">
        <v>1325</v>
      </c>
      <c r="B429" t="s">
        <v>1326</v>
      </c>
      <c r="C429" t="str">
        <f>PROPER(Table26[[#This Row],[Name]])</f>
        <v>Jose Stewart</v>
      </c>
      <c r="D429" t="str">
        <f>TRIM(Table26[[#This Row],[Proper name]])</f>
        <v>Jose Stewart</v>
      </c>
      <c r="E429">
        <v>18</v>
      </c>
      <c r="F429" t="s">
        <v>16</v>
      </c>
      <c r="G429" t="s">
        <v>1327</v>
      </c>
      <c r="H429" t="s">
        <v>434</v>
      </c>
      <c r="I429" t="s">
        <v>12</v>
      </c>
      <c r="J429" t="s">
        <v>13</v>
      </c>
    </row>
    <row r="430" spans="1:10" x14ac:dyDescent="0.25">
      <c r="A430" t="s">
        <v>1328</v>
      </c>
      <c r="B430" t="s">
        <v>1329</v>
      </c>
      <c r="C430" t="str">
        <f>PROPER(Table26[[#This Row],[Name]])</f>
        <v>Samuel Mullins</v>
      </c>
      <c r="D430" t="str">
        <f>TRIM(Table26[[#This Row],[Proper name]])</f>
        <v>Samuel Mullins</v>
      </c>
      <c r="E430">
        <v>27</v>
      </c>
      <c r="F430" t="s">
        <v>16</v>
      </c>
      <c r="G430" t="s">
        <v>1330</v>
      </c>
      <c r="H430" t="s">
        <v>328</v>
      </c>
      <c r="I430" t="s">
        <v>12</v>
      </c>
      <c r="J430" t="s">
        <v>26</v>
      </c>
    </row>
    <row r="431" spans="1:10" x14ac:dyDescent="0.25">
      <c r="A431" t="s">
        <v>1331</v>
      </c>
      <c r="B431" t="s">
        <v>1332</v>
      </c>
      <c r="C431" t="str">
        <f>PROPER(Table26[[#This Row],[Name]])</f>
        <v>Sean Vang</v>
      </c>
      <c r="D431" t="str">
        <f>TRIM(Table26[[#This Row],[Proper name]])</f>
        <v>Sean Vang</v>
      </c>
      <c r="E431">
        <v>43</v>
      </c>
      <c r="F431" t="s">
        <v>9</v>
      </c>
      <c r="G431" t="s">
        <v>1333</v>
      </c>
      <c r="H431" t="s">
        <v>106</v>
      </c>
      <c r="I431" t="s">
        <v>12</v>
      </c>
      <c r="J431" t="s">
        <v>19</v>
      </c>
    </row>
    <row r="432" spans="1:10" x14ac:dyDescent="0.25">
      <c r="A432" t="s">
        <v>1334</v>
      </c>
      <c r="B432" t="s">
        <v>1335</v>
      </c>
      <c r="C432" t="str">
        <f>PROPER(Table26[[#This Row],[Name]])</f>
        <v>Kimberly Roberts</v>
      </c>
      <c r="D432" t="str">
        <f>TRIM(Table26[[#This Row],[Proper name]])</f>
        <v>Kimberly Roberts</v>
      </c>
      <c r="E432">
        <v>36</v>
      </c>
      <c r="F432" t="s">
        <v>16</v>
      </c>
      <c r="G432" t="s">
        <v>1336</v>
      </c>
      <c r="H432" t="s">
        <v>88</v>
      </c>
      <c r="I432" t="s">
        <v>12</v>
      </c>
      <c r="J432" t="s">
        <v>13</v>
      </c>
    </row>
    <row r="433" spans="1:10" x14ac:dyDescent="0.25">
      <c r="A433" t="s">
        <v>1337</v>
      </c>
      <c r="B433" t="s">
        <v>1338</v>
      </c>
      <c r="C433" t="str">
        <f>PROPER(Table26[[#This Row],[Name]])</f>
        <v>John Smith</v>
      </c>
      <c r="D433" t="str">
        <f>TRIM(Table26[[#This Row],[Proper name]])</f>
        <v>John Smith</v>
      </c>
      <c r="E433">
        <v>27</v>
      </c>
      <c r="F433" t="s">
        <v>9</v>
      </c>
      <c r="G433" t="s">
        <v>1339</v>
      </c>
      <c r="H433" t="s">
        <v>30</v>
      </c>
      <c r="I433" t="s">
        <v>12</v>
      </c>
      <c r="J433" t="s">
        <v>19</v>
      </c>
    </row>
    <row r="434" spans="1:10" x14ac:dyDescent="0.25">
      <c r="A434" t="s">
        <v>1340</v>
      </c>
      <c r="B434" t="s">
        <v>1341</v>
      </c>
      <c r="C434" t="str">
        <f>PROPER(Table26[[#This Row],[Name]])</f>
        <v>Summer Weiss</v>
      </c>
      <c r="D434" t="str">
        <f>TRIM(Table26[[#This Row],[Proper name]])</f>
        <v>Summer Weiss</v>
      </c>
      <c r="E434">
        <v>37</v>
      </c>
      <c r="F434" t="s">
        <v>9</v>
      </c>
      <c r="G434" t="s">
        <v>1342</v>
      </c>
      <c r="H434" t="s">
        <v>88</v>
      </c>
      <c r="I434" t="s">
        <v>12</v>
      </c>
      <c r="J434" t="s">
        <v>26</v>
      </c>
    </row>
    <row r="435" spans="1:10" x14ac:dyDescent="0.25">
      <c r="A435" t="s">
        <v>1343</v>
      </c>
      <c r="B435" t="s">
        <v>1344</v>
      </c>
      <c r="C435" t="str">
        <f>PROPER(Table26[[#This Row],[Name]])</f>
        <v>Thomas Moore</v>
      </c>
      <c r="D435" t="str">
        <f>TRIM(Table26[[#This Row],[Proper name]])</f>
        <v>Thomas Moore</v>
      </c>
      <c r="E435">
        <v>51</v>
      </c>
      <c r="F435" t="s">
        <v>16</v>
      </c>
      <c r="G435" t="s">
        <v>1345</v>
      </c>
      <c r="H435" t="s">
        <v>58</v>
      </c>
      <c r="I435" t="s">
        <v>12</v>
      </c>
      <c r="J435" t="s">
        <v>31</v>
      </c>
    </row>
    <row r="436" spans="1:10" x14ac:dyDescent="0.25">
      <c r="A436" t="s">
        <v>1346</v>
      </c>
      <c r="B436" t="s">
        <v>1347</v>
      </c>
      <c r="C436" t="str">
        <f>PROPER(Table26[[#This Row],[Name]])</f>
        <v>Monique Castro</v>
      </c>
      <c r="D436" t="str">
        <f>TRIM(Table26[[#This Row],[Proper name]])</f>
        <v>Monique Castro</v>
      </c>
      <c r="E436">
        <v>48</v>
      </c>
      <c r="F436" t="s">
        <v>16</v>
      </c>
      <c r="G436" t="s">
        <v>1348</v>
      </c>
      <c r="H436" t="s">
        <v>254</v>
      </c>
      <c r="I436" t="s">
        <v>12</v>
      </c>
      <c r="J436" t="s">
        <v>13</v>
      </c>
    </row>
    <row r="437" spans="1:10" x14ac:dyDescent="0.25">
      <c r="A437" t="s">
        <v>1349</v>
      </c>
      <c r="B437" t="s">
        <v>1350</v>
      </c>
      <c r="C437" t="str">
        <f>PROPER(Table26[[#This Row],[Name]])</f>
        <v>Lindsay Beasley</v>
      </c>
      <c r="D437" t="str">
        <f>TRIM(Table26[[#This Row],[Proper name]])</f>
        <v>Lindsay Beasley</v>
      </c>
      <c r="E437">
        <v>37</v>
      </c>
      <c r="F437" t="s">
        <v>16</v>
      </c>
      <c r="G437" t="s">
        <v>1351</v>
      </c>
      <c r="H437" t="s">
        <v>106</v>
      </c>
      <c r="I437" t="s">
        <v>12</v>
      </c>
      <c r="J437" t="s">
        <v>31</v>
      </c>
    </row>
    <row r="438" spans="1:10" x14ac:dyDescent="0.25">
      <c r="A438" t="s">
        <v>1352</v>
      </c>
      <c r="B438" t="s">
        <v>1353</v>
      </c>
      <c r="C438" t="str">
        <f>PROPER(Table26[[#This Row],[Name]])</f>
        <v>Sharon Simpson</v>
      </c>
      <c r="D438" t="str">
        <f>TRIM(Table26[[#This Row],[Proper name]])</f>
        <v>Sharon Simpson</v>
      </c>
      <c r="E438">
        <v>61</v>
      </c>
      <c r="F438" t="s">
        <v>9</v>
      </c>
      <c r="G438" t="s">
        <v>1354</v>
      </c>
      <c r="H438" t="s">
        <v>39</v>
      </c>
      <c r="I438" t="s">
        <v>12</v>
      </c>
      <c r="J438" t="s">
        <v>13</v>
      </c>
    </row>
    <row r="439" spans="1:10" x14ac:dyDescent="0.25">
      <c r="A439" t="s">
        <v>1355</v>
      </c>
      <c r="B439" t="s">
        <v>1356</v>
      </c>
      <c r="C439" t="str">
        <f>PROPER(Table26[[#This Row],[Name]])</f>
        <v>Melinda Rivera</v>
      </c>
      <c r="D439" t="str">
        <f>TRIM(Table26[[#This Row],[Proper name]])</f>
        <v>Melinda Rivera</v>
      </c>
      <c r="E439">
        <v>47</v>
      </c>
      <c r="F439" t="s">
        <v>16</v>
      </c>
      <c r="G439" t="s">
        <v>597</v>
      </c>
      <c r="H439" t="s">
        <v>47</v>
      </c>
      <c r="I439" t="s">
        <v>12</v>
      </c>
      <c r="J439" t="s">
        <v>19</v>
      </c>
    </row>
    <row r="440" spans="1:10" x14ac:dyDescent="0.25">
      <c r="A440" t="s">
        <v>1357</v>
      </c>
      <c r="B440" t="s">
        <v>1358</v>
      </c>
      <c r="C440" t="str">
        <f>PROPER(Table26[[#This Row],[Name]])</f>
        <v>Monica Flynn</v>
      </c>
      <c r="D440" t="str">
        <f>TRIM(Table26[[#This Row],[Proper name]])</f>
        <v>Monica Flynn</v>
      </c>
      <c r="E440">
        <v>59</v>
      </c>
      <c r="F440" t="s">
        <v>16</v>
      </c>
      <c r="G440" t="s">
        <v>1359</v>
      </c>
      <c r="H440" t="s">
        <v>237</v>
      </c>
      <c r="I440" t="s">
        <v>12</v>
      </c>
      <c r="J440" t="s">
        <v>19</v>
      </c>
    </row>
    <row r="441" spans="1:10" x14ac:dyDescent="0.25">
      <c r="A441" t="s">
        <v>1360</v>
      </c>
      <c r="B441" t="s">
        <v>1361</v>
      </c>
      <c r="C441" t="str">
        <f>PROPER(Table26[[#This Row],[Name]])</f>
        <v>John Compton</v>
      </c>
      <c r="D441" t="str">
        <f>TRIM(Table26[[#This Row],[Proper name]])</f>
        <v>John Compton</v>
      </c>
      <c r="E441">
        <v>53</v>
      </c>
      <c r="F441" t="s">
        <v>9</v>
      </c>
      <c r="G441" t="s">
        <v>931</v>
      </c>
      <c r="H441" t="s">
        <v>156</v>
      </c>
      <c r="I441" t="s">
        <v>12</v>
      </c>
      <c r="J441" t="s">
        <v>31</v>
      </c>
    </row>
    <row r="442" spans="1:10" x14ac:dyDescent="0.25">
      <c r="A442" t="s">
        <v>1362</v>
      </c>
      <c r="B442" t="s">
        <v>1363</v>
      </c>
      <c r="C442" t="str">
        <f>PROPER(Table26[[#This Row],[Name]])</f>
        <v>Tammy Trevino</v>
      </c>
      <c r="D442" t="str">
        <f>TRIM(Table26[[#This Row],[Proper name]])</f>
        <v>Tammy Trevino</v>
      </c>
      <c r="E442">
        <v>60</v>
      </c>
      <c r="F442" t="s">
        <v>9</v>
      </c>
      <c r="G442" t="s">
        <v>1364</v>
      </c>
      <c r="H442" t="s">
        <v>18</v>
      </c>
      <c r="I442" t="s">
        <v>12</v>
      </c>
      <c r="J442" t="s">
        <v>31</v>
      </c>
    </row>
    <row r="443" spans="1:10" x14ac:dyDescent="0.25">
      <c r="A443" t="s">
        <v>1365</v>
      </c>
      <c r="B443" t="s">
        <v>1366</v>
      </c>
      <c r="C443" t="str">
        <f>PROPER(Table26[[#This Row],[Name]])</f>
        <v>Dalton Walters</v>
      </c>
      <c r="D443" t="str">
        <f>TRIM(Table26[[#This Row],[Proper name]])</f>
        <v>Dalton Walters</v>
      </c>
      <c r="E443">
        <v>31</v>
      </c>
      <c r="F443" t="s">
        <v>9</v>
      </c>
      <c r="G443" t="s">
        <v>1367</v>
      </c>
      <c r="H443" t="s">
        <v>324</v>
      </c>
      <c r="I443" t="s">
        <v>12</v>
      </c>
      <c r="J443" t="s">
        <v>31</v>
      </c>
    </row>
    <row r="444" spans="1:10" x14ac:dyDescent="0.25">
      <c r="A444" t="s">
        <v>1368</v>
      </c>
      <c r="B444" t="s">
        <v>1369</v>
      </c>
      <c r="C444" t="str">
        <f>PROPER(Table26[[#This Row],[Name]])</f>
        <v>Kelli Smith</v>
      </c>
      <c r="D444" t="str">
        <f>TRIM(Table26[[#This Row],[Proper name]])</f>
        <v>Kelli Smith</v>
      </c>
      <c r="E444">
        <v>42</v>
      </c>
      <c r="F444" t="s">
        <v>16</v>
      </c>
      <c r="G444" t="s">
        <v>1370</v>
      </c>
      <c r="H444" t="s">
        <v>35</v>
      </c>
      <c r="I444" t="s">
        <v>12</v>
      </c>
      <c r="J444" t="s">
        <v>26</v>
      </c>
    </row>
    <row r="445" spans="1:10" x14ac:dyDescent="0.25">
      <c r="A445" t="s">
        <v>1371</v>
      </c>
      <c r="B445" t="s">
        <v>1372</v>
      </c>
      <c r="C445" t="str">
        <f>PROPER(Table26[[#This Row],[Name]])</f>
        <v>Adam Castro</v>
      </c>
      <c r="D445" t="str">
        <f>TRIM(Table26[[#This Row],[Proper name]])</f>
        <v>Adam Castro</v>
      </c>
      <c r="E445">
        <v>51</v>
      </c>
      <c r="F445" t="s">
        <v>9</v>
      </c>
      <c r="G445" t="s">
        <v>1373</v>
      </c>
      <c r="H445" t="s">
        <v>359</v>
      </c>
      <c r="I445" t="s">
        <v>12</v>
      </c>
      <c r="J445" t="s">
        <v>31</v>
      </c>
    </row>
    <row r="446" spans="1:10" x14ac:dyDescent="0.25">
      <c r="A446" t="s">
        <v>1374</v>
      </c>
      <c r="B446" t="s">
        <v>1375</v>
      </c>
      <c r="C446" t="str">
        <f>PROPER(Table26[[#This Row],[Name]])</f>
        <v>Cheryl Carr</v>
      </c>
      <c r="D446" t="str">
        <f>TRIM(Table26[[#This Row],[Proper name]])</f>
        <v>Cheryl Carr</v>
      </c>
      <c r="E446">
        <v>19</v>
      </c>
      <c r="F446" t="s">
        <v>9</v>
      </c>
      <c r="G446" t="s">
        <v>1376</v>
      </c>
      <c r="H446" t="s">
        <v>845</v>
      </c>
      <c r="I446" t="s">
        <v>12</v>
      </c>
      <c r="J446" t="s">
        <v>13</v>
      </c>
    </row>
    <row r="447" spans="1:10" x14ac:dyDescent="0.25">
      <c r="A447" t="s">
        <v>1377</v>
      </c>
      <c r="B447" t="s">
        <v>1378</v>
      </c>
      <c r="C447" t="str">
        <f>PROPER(Table26[[#This Row],[Name]])</f>
        <v>Gene Lee</v>
      </c>
      <c r="D447" t="str">
        <f>TRIM(Table26[[#This Row],[Proper name]])</f>
        <v>Gene Lee</v>
      </c>
      <c r="E447">
        <v>41</v>
      </c>
      <c r="F447" t="s">
        <v>16</v>
      </c>
      <c r="G447" t="s">
        <v>1379</v>
      </c>
      <c r="H447" t="s">
        <v>287</v>
      </c>
      <c r="I447" t="s">
        <v>12</v>
      </c>
      <c r="J447" t="s">
        <v>19</v>
      </c>
    </row>
    <row r="448" spans="1:10" x14ac:dyDescent="0.25">
      <c r="A448" t="s">
        <v>1380</v>
      </c>
      <c r="B448" t="s">
        <v>1381</v>
      </c>
      <c r="C448" t="str">
        <f>PROPER(Table26[[#This Row],[Name]])</f>
        <v>Shannon Turner</v>
      </c>
      <c r="D448" t="str">
        <f>TRIM(Table26[[#This Row],[Proper name]])</f>
        <v>Shannon Turner</v>
      </c>
      <c r="E448">
        <v>35</v>
      </c>
      <c r="F448" t="s">
        <v>9</v>
      </c>
      <c r="G448" t="s">
        <v>1382</v>
      </c>
      <c r="H448" t="s">
        <v>96</v>
      </c>
      <c r="I448" t="s">
        <v>12</v>
      </c>
      <c r="J448" t="s">
        <v>31</v>
      </c>
    </row>
    <row r="449" spans="1:10" x14ac:dyDescent="0.25">
      <c r="A449" t="s">
        <v>1383</v>
      </c>
      <c r="B449" t="s">
        <v>1384</v>
      </c>
      <c r="C449" t="str">
        <f>PROPER(Table26[[#This Row],[Name]])</f>
        <v>Monica Wright</v>
      </c>
      <c r="D449" t="str">
        <f>TRIM(Table26[[#This Row],[Proper name]])</f>
        <v>Monica Wright</v>
      </c>
      <c r="E449">
        <v>45</v>
      </c>
      <c r="F449" t="s">
        <v>9</v>
      </c>
      <c r="G449" t="s">
        <v>1385</v>
      </c>
      <c r="H449" t="s">
        <v>11</v>
      </c>
      <c r="I449" t="s">
        <v>12</v>
      </c>
      <c r="J449" t="s">
        <v>13</v>
      </c>
    </row>
    <row r="450" spans="1:10" x14ac:dyDescent="0.25">
      <c r="A450" t="s">
        <v>1386</v>
      </c>
      <c r="B450" t="s">
        <v>1387</v>
      </c>
      <c r="C450" t="str">
        <f>PROPER(Table26[[#This Row],[Name]])</f>
        <v>Eric Holmes</v>
      </c>
      <c r="D450" t="str">
        <f>TRIM(Table26[[#This Row],[Proper name]])</f>
        <v>Eric Holmes</v>
      </c>
      <c r="E450">
        <v>64</v>
      </c>
      <c r="F450" t="s">
        <v>16</v>
      </c>
      <c r="G450" t="s">
        <v>1388</v>
      </c>
      <c r="H450" t="s">
        <v>845</v>
      </c>
      <c r="I450" t="s">
        <v>12</v>
      </c>
      <c r="J450" t="s">
        <v>26</v>
      </c>
    </row>
    <row r="451" spans="1:10" x14ac:dyDescent="0.25">
      <c r="A451" t="s">
        <v>1389</v>
      </c>
      <c r="B451" t="s">
        <v>1390</v>
      </c>
      <c r="C451" t="str">
        <f>PROPER(Table26[[#This Row],[Name]])</f>
        <v>William Cortez</v>
      </c>
      <c r="D451" t="str">
        <f>TRIM(Table26[[#This Row],[Proper name]])</f>
        <v>William Cortez</v>
      </c>
      <c r="E451">
        <v>29</v>
      </c>
      <c r="F451" t="s">
        <v>9</v>
      </c>
      <c r="G451" t="s">
        <v>1391</v>
      </c>
      <c r="H451" t="s">
        <v>25</v>
      </c>
      <c r="I451" t="s">
        <v>12</v>
      </c>
      <c r="J451" t="s">
        <v>26</v>
      </c>
    </row>
    <row r="452" spans="1:10" x14ac:dyDescent="0.25">
      <c r="A452" t="s">
        <v>1392</v>
      </c>
      <c r="B452" t="s">
        <v>1393</v>
      </c>
      <c r="C452" t="str">
        <f>PROPER(Table26[[#This Row],[Name]])</f>
        <v>Shane Mills</v>
      </c>
      <c r="D452" t="str">
        <f>TRIM(Table26[[#This Row],[Proper name]])</f>
        <v>Shane Mills</v>
      </c>
      <c r="E452">
        <v>59</v>
      </c>
      <c r="F452" t="s">
        <v>9</v>
      </c>
      <c r="G452" t="s">
        <v>1394</v>
      </c>
      <c r="H452" t="s">
        <v>70</v>
      </c>
      <c r="I452" t="s">
        <v>12</v>
      </c>
      <c r="J452" t="s">
        <v>26</v>
      </c>
    </row>
    <row r="453" spans="1:10" x14ac:dyDescent="0.25">
      <c r="A453" t="s">
        <v>1395</v>
      </c>
      <c r="B453" t="s">
        <v>1396</v>
      </c>
      <c r="C453" t="str">
        <f>PROPER(Table26[[#This Row],[Name]])</f>
        <v>Ashley Roberts</v>
      </c>
      <c r="D453" t="str">
        <f>TRIM(Table26[[#This Row],[Proper name]])</f>
        <v>Ashley Roberts</v>
      </c>
      <c r="E453">
        <v>46</v>
      </c>
      <c r="F453" t="s">
        <v>9</v>
      </c>
      <c r="G453" t="s">
        <v>564</v>
      </c>
      <c r="H453" t="s">
        <v>233</v>
      </c>
      <c r="I453" t="s">
        <v>12</v>
      </c>
      <c r="J453" t="s">
        <v>13</v>
      </c>
    </row>
    <row r="454" spans="1:10" x14ac:dyDescent="0.25">
      <c r="A454" t="s">
        <v>1397</v>
      </c>
      <c r="B454" t="s">
        <v>1398</v>
      </c>
      <c r="C454" t="str">
        <f>PROPER(Table26[[#This Row],[Name]])</f>
        <v>Jeffery Wolf</v>
      </c>
      <c r="D454" t="str">
        <f>TRIM(Table26[[#This Row],[Proper name]])</f>
        <v>Jeffery Wolf</v>
      </c>
      <c r="E454">
        <v>60</v>
      </c>
      <c r="F454" t="s">
        <v>16</v>
      </c>
      <c r="G454" t="s">
        <v>1399</v>
      </c>
      <c r="H454" t="s">
        <v>313</v>
      </c>
      <c r="I454" t="s">
        <v>12</v>
      </c>
      <c r="J454" t="s">
        <v>26</v>
      </c>
    </row>
    <row r="455" spans="1:10" x14ac:dyDescent="0.25">
      <c r="A455" t="s">
        <v>1400</v>
      </c>
      <c r="B455" t="s">
        <v>1401</v>
      </c>
      <c r="C455" t="str">
        <f>PROPER(Table26[[#This Row],[Name]])</f>
        <v>April Phillips</v>
      </c>
      <c r="D455" t="str">
        <f>TRIM(Table26[[#This Row],[Proper name]])</f>
        <v>April Phillips</v>
      </c>
      <c r="E455">
        <v>62</v>
      </c>
      <c r="F455" t="s">
        <v>16</v>
      </c>
      <c r="G455" t="s">
        <v>1402</v>
      </c>
      <c r="H455" t="s">
        <v>99</v>
      </c>
      <c r="I455" t="s">
        <v>12</v>
      </c>
      <c r="J455" t="s">
        <v>19</v>
      </c>
    </row>
    <row r="456" spans="1:10" x14ac:dyDescent="0.25">
      <c r="A456" t="s">
        <v>1403</v>
      </c>
      <c r="B456" t="s">
        <v>1404</v>
      </c>
      <c r="C456" t="str">
        <f>PROPER(Table26[[#This Row],[Name]])</f>
        <v>John Berg</v>
      </c>
      <c r="D456" t="str">
        <f>TRIM(Table26[[#This Row],[Proper name]])</f>
        <v>John Berg</v>
      </c>
      <c r="E456">
        <v>60</v>
      </c>
      <c r="F456" t="s">
        <v>9</v>
      </c>
      <c r="G456" t="s">
        <v>129</v>
      </c>
      <c r="H456" t="s">
        <v>96</v>
      </c>
      <c r="I456" t="s">
        <v>12</v>
      </c>
      <c r="J456" t="s">
        <v>13</v>
      </c>
    </row>
    <row r="457" spans="1:10" x14ac:dyDescent="0.25">
      <c r="A457" t="s">
        <v>1405</v>
      </c>
      <c r="B457" t="s">
        <v>1406</v>
      </c>
      <c r="C457" t="str">
        <f>PROPER(Table26[[#This Row],[Name]])</f>
        <v>Tyler Weber</v>
      </c>
      <c r="D457" t="str">
        <f>TRIM(Table26[[#This Row],[Proper name]])</f>
        <v>Tyler Weber</v>
      </c>
      <c r="E457">
        <v>54</v>
      </c>
      <c r="F457" t="s">
        <v>9</v>
      </c>
      <c r="G457" t="s">
        <v>1407</v>
      </c>
      <c r="H457" t="s">
        <v>194</v>
      </c>
      <c r="I457" t="s">
        <v>12</v>
      </c>
      <c r="J457" t="s">
        <v>13</v>
      </c>
    </row>
    <row r="458" spans="1:10" x14ac:dyDescent="0.25">
      <c r="A458" t="s">
        <v>1408</v>
      </c>
      <c r="B458" t="s">
        <v>1409</v>
      </c>
      <c r="C458" t="str">
        <f>PROPER(Table26[[#This Row],[Name]])</f>
        <v>Julie Powell</v>
      </c>
      <c r="D458" t="str">
        <f>TRIM(Table26[[#This Row],[Proper name]])</f>
        <v>Julie Powell</v>
      </c>
      <c r="E458">
        <v>59</v>
      </c>
      <c r="F458" t="s">
        <v>16</v>
      </c>
      <c r="G458" t="s">
        <v>1410</v>
      </c>
      <c r="H458" t="s">
        <v>291</v>
      </c>
      <c r="I458" t="s">
        <v>12</v>
      </c>
      <c r="J458" t="s">
        <v>13</v>
      </c>
    </row>
    <row r="459" spans="1:10" x14ac:dyDescent="0.25">
      <c r="A459" t="s">
        <v>1411</v>
      </c>
      <c r="B459" t="s">
        <v>1412</v>
      </c>
      <c r="C459" t="str">
        <f>PROPER(Table26[[#This Row],[Name]])</f>
        <v>Christina Robertson</v>
      </c>
      <c r="D459" t="str">
        <f>TRIM(Table26[[#This Row],[Proper name]])</f>
        <v>Christina Robertson</v>
      </c>
      <c r="E459">
        <v>59</v>
      </c>
      <c r="F459" t="s">
        <v>9</v>
      </c>
      <c r="G459" t="s">
        <v>1413</v>
      </c>
      <c r="H459" t="s">
        <v>588</v>
      </c>
      <c r="I459" t="s">
        <v>12</v>
      </c>
      <c r="J459" t="s">
        <v>19</v>
      </c>
    </row>
    <row r="460" spans="1:10" x14ac:dyDescent="0.25">
      <c r="A460" t="s">
        <v>1414</v>
      </c>
      <c r="B460" t="s">
        <v>1415</v>
      </c>
      <c r="C460" t="str">
        <f>PROPER(Table26[[#This Row],[Name]])</f>
        <v>Kelly Garrett</v>
      </c>
      <c r="D460" t="str">
        <f>TRIM(Table26[[#This Row],[Proper name]])</f>
        <v>Kelly Garrett</v>
      </c>
      <c r="E460">
        <v>62</v>
      </c>
      <c r="F460" t="s">
        <v>16</v>
      </c>
      <c r="G460" t="s">
        <v>1416</v>
      </c>
      <c r="H460" t="s">
        <v>51</v>
      </c>
      <c r="I460" t="s">
        <v>12</v>
      </c>
      <c r="J460" t="s">
        <v>31</v>
      </c>
    </row>
    <row r="461" spans="1:10" x14ac:dyDescent="0.25">
      <c r="A461" t="s">
        <v>1417</v>
      </c>
      <c r="B461" t="s">
        <v>679</v>
      </c>
      <c r="C461" t="str">
        <f>PROPER(Table26[[#This Row],[Name]])</f>
        <v>John Perez</v>
      </c>
      <c r="D461" t="str">
        <f>TRIM(Table26[[#This Row],[Proper name]])</f>
        <v>John Perez</v>
      </c>
      <c r="E461">
        <v>29</v>
      </c>
      <c r="F461" t="s">
        <v>16</v>
      </c>
      <c r="G461" t="s">
        <v>1418</v>
      </c>
      <c r="H461" t="s">
        <v>317</v>
      </c>
      <c r="I461" t="s">
        <v>12</v>
      </c>
      <c r="J461" t="s">
        <v>13</v>
      </c>
    </row>
    <row r="462" spans="1:10" x14ac:dyDescent="0.25">
      <c r="A462" t="s">
        <v>1419</v>
      </c>
      <c r="B462" t="s">
        <v>1420</v>
      </c>
      <c r="C462" t="str">
        <f>PROPER(Table26[[#This Row],[Name]])</f>
        <v>Justin Johnson</v>
      </c>
      <c r="D462" t="str">
        <f>TRIM(Table26[[#This Row],[Proper name]])</f>
        <v>Justin Johnson</v>
      </c>
      <c r="E462">
        <v>35</v>
      </c>
      <c r="F462" t="s">
        <v>9</v>
      </c>
      <c r="G462" t="s">
        <v>1421</v>
      </c>
      <c r="H462" t="s">
        <v>267</v>
      </c>
      <c r="I462" t="s">
        <v>12</v>
      </c>
      <c r="J462" t="s">
        <v>13</v>
      </c>
    </row>
    <row r="463" spans="1:10" x14ac:dyDescent="0.25">
      <c r="A463" t="s">
        <v>1422</v>
      </c>
      <c r="B463" t="s">
        <v>1423</v>
      </c>
      <c r="C463" t="str">
        <f>PROPER(Table26[[#This Row],[Name]])</f>
        <v>Paul Cox</v>
      </c>
      <c r="D463" t="str">
        <f>TRIM(Table26[[#This Row],[Proper name]])</f>
        <v>Paul Cox</v>
      </c>
      <c r="E463">
        <v>60</v>
      </c>
      <c r="F463" t="s">
        <v>16</v>
      </c>
      <c r="G463" t="s">
        <v>1424</v>
      </c>
      <c r="H463" t="s">
        <v>62</v>
      </c>
      <c r="I463" t="s">
        <v>12</v>
      </c>
      <c r="J463" t="s">
        <v>31</v>
      </c>
    </row>
    <row r="464" spans="1:10" x14ac:dyDescent="0.25">
      <c r="A464" t="s">
        <v>1425</v>
      </c>
      <c r="B464" t="s">
        <v>1426</v>
      </c>
      <c r="C464" t="str">
        <f>PROPER(Table26[[#This Row],[Name]])</f>
        <v>Beth Martin</v>
      </c>
      <c r="D464" t="str">
        <f>TRIM(Table26[[#This Row],[Proper name]])</f>
        <v>Beth Martin</v>
      </c>
      <c r="E464">
        <v>34</v>
      </c>
      <c r="F464" t="s">
        <v>16</v>
      </c>
      <c r="G464" t="s">
        <v>1427</v>
      </c>
      <c r="H464" t="s">
        <v>43</v>
      </c>
      <c r="I464" t="s">
        <v>12</v>
      </c>
      <c r="J464" t="s">
        <v>31</v>
      </c>
    </row>
    <row r="465" spans="1:10" x14ac:dyDescent="0.25">
      <c r="A465" t="s">
        <v>1428</v>
      </c>
      <c r="B465" t="s">
        <v>1429</v>
      </c>
      <c r="C465" t="str">
        <f>PROPER(Table26[[#This Row],[Name]])</f>
        <v>Samantha Lee</v>
      </c>
      <c r="D465" t="str">
        <f>TRIM(Table26[[#This Row],[Proper name]])</f>
        <v>Samantha Lee</v>
      </c>
      <c r="E465">
        <v>36</v>
      </c>
      <c r="F465" t="s">
        <v>16</v>
      </c>
      <c r="G465" t="s">
        <v>1430</v>
      </c>
      <c r="H465" t="s">
        <v>167</v>
      </c>
      <c r="I465" t="s">
        <v>12</v>
      </c>
      <c r="J465" t="s">
        <v>26</v>
      </c>
    </row>
    <row r="466" spans="1:10" x14ac:dyDescent="0.25">
      <c r="A466" t="s">
        <v>1431</v>
      </c>
      <c r="B466" t="s">
        <v>1432</v>
      </c>
      <c r="C466" t="str">
        <f>PROPER(Table26[[#This Row],[Name]])</f>
        <v>David Pierce</v>
      </c>
      <c r="D466" t="str">
        <f>TRIM(Table26[[#This Row],[Proper name]])</f>
        <v>David Pierce</v>
      </c>
      <c r="E466">
        <v>45</v>
      </c>
      <c r="F466" t="s">
        <v>16</v>
      </c>
      <c r="G466" t="s">
        <v>1433</v>
      </c>
      <c r="H466" t="s">
        <v>74</v>
      </c>
      <c r="I466" t="s">
        <v>12</v>
      </c>
      <c r="J466" t="s">
        <v>19</v>
      </c>
    </row>
    <row r="467" spans="1:10" x14ac:dyDescent="0.25">
      <c r="A467" t="s">
        <v>1434</v>
      </c>
      <c r="B467" t="s">
        <v>1435</v>
      </c>
      <c r="C467" t="str">
        <f>PROPER(Table26[[#This Row],[Name]])</f>
        <v>Ronald Ross</v>
      </c>
      <c r="D467" t="str">
        <f>TRIM(Table26[[#This Row],[Proper name]])</f>
        <v>Ronald Ross</v>
      </c>
      <c r="E467">
        <v>28</v>
      </c>
      <c r="F467" t="s">
        <v>16</v>
      </c>
      <c r="G467" t="s">
        <v>1436</v>
      </c>
      <c r="H467" t="s">
        <v>11</v>
      </c>
      <c r="I467" t="s">
        <v>12</v>
      </c>
      <c r="J467" t="s">
        <v>31</v>
      </c>
    </row>
    <row r="468" spans="1:10" x14ac:dyDescent="0.25">
      <c r="A468" t="s">
        <v>1437</v>
      </c>
      <c r="B468" t="s">
        <v>1438</v>
      </c>
      <c r="C468" t="str">
        <f>PROPER(Table26[[#This Row],[Name]])</f>
        <v>Cynthia Parrish</v>
      </c>
      <c r="D468" t="str">
        <f>TRIM(Table26[[#This Row],[Proper name]])</f>
        <v>Cynthia Parrish</v>
      </c>
      <c r="E468">
        <v>18</v>
      </c>
      <c r="F468" t="s">
        <v>9</v>
      </c>
      <c r="G468" t="s">
        <v>1439</v>
      </c>
      <c r="H468" t="s">
        <v>201</v>
      </c>
      <c r="I468" t="s">
        <v>12</v>
      </c>
      <c r="J468" t="s">
        <v>31</v>
      </c>
    </row>
    <row r="469" spans="1:10" x14ac:dyDescent="0.25">
      <c r="A469" t="s">
        <v>1440</v>
      </c>
      <c r="B469" t="s">
        <v>1441</v>
      </c>
      <c r="C469" t="str">
        <f>PROPER(Table26[[#This Row],[Name]])</f>
        <v>Michael Foley</v>
      </c>
      <c r="D469" t="str">
        <f>TRIM(Table26[[#This Row],[Proper name]])</f>
        <v>Michael Foley</v>
      </c>
      <c r="E469">
        <v>63</v>
      </c>
      <c r="F469" t="s">
        <v>16</v>
      </c>
      <c r="G469" t="s">
        <v>1442</v>
      </c>
      <c r="H469" t="s">
        <v>171</v>
      </c>
      <c r="I469" t="s">
        <v>12</v>
      </c>
      <c r="J469" t="s">
        <v>13</v>
      </c>
    </row>
    <row r="470" spans="1:10" x14ac:dyDescent="0.25">
      <c r="A470" t="s">
        <v>1443</v>
      </c>
      <c r="B470" t="s">
        <v>1444</v>
      </c>
      <c r="C470" t="str">
        <f>PROPER(Table26[[#This Row],[Name]])</f>
        <v>Gregory Curtis</v>
      </c>
      <c r="D470" t="str">
        <f>TRIM(Table26[[#This Row],[Proper name]])</f>
        <v>Gregory Curtis</v>
      </c>
      <c r="E470">
        <v>45</v>
      </c>
      <c r="F470" t="s">
        <v>9</v>
      </c>
      <c r="G470" t="s">
        <v>1445</v>
      </c>
      <c r="H470" t="s">
        <v>171</v>
      </c>
      <c r="I470" t="s">
        <v>12</v>
      </c>
      <c r="J470" t="s">
        <v>26</v>
      </c>
    </row>
    <row r="471" spans="1:10" x14ac:dyDescent="0.25">
      <c r="A471" t="s">
        <v>1446</v>
      </c>
      <c r="B471" t="s">
        <v>1447</v>
      </c>
      <c r="C471" t="str">
        <f>PROPER(Table26[[#This Row],[Name]])</f>
        <v>James Foster</v>
      </c>
      <c r="D471" t="str">
        <f>TRIM(Table26[[#This Row],[Proper name]])</f>
        <v>James Foster</v>
      </c>
      <c r="E471">
        <v>19</v>
      </c>
      <c r="F471" t="s">
        <v>9</v>
      </c>
      <c r="G471" t="s">
        <v>1448</v>
      </c>
      <c r="H471" t="s">
        <v>117</v>
      </c>
      <c r="I471" t="s">
        <v>12</v>
      </c>
      <c r="J471" t="s">
        <v>13</v>
      </c>
    </row>
    <row r="472" spans="1:10" x14ac:dyDescent="0.25">
      <c r="A472" t="s">
        <v>1449</v>
      </c>
      <c r="B472" t="s">
        <v>1450</v>
      </c>
      <c r="C472" t="str">
        <f>PROPER(Table26[[#This Row],[Name]])</f>
        <v>Manuel Fisher</v>
      </c>
      <c r="D472" t="str">
        <f>TRIM(Table26[[#This Row],[Proper name]])</f>
        <v>Manuel Fisher</v>
      </c>
      <c r="E472">
        <v>21</v>
      </c>
      <c r="F472" t="s">
        <v>16</v>
      </c>
      <c r="G472" t="s">
        <v>1451</v>
      </c>
      <c r="H472" t="s">
        <v>47</v>
      </c>
      <c r="I472" t="s">
        <v>12</v>
      </c>
      <c r="J472" t="s">
        <v>13</v>
      </c>
    </row>
    <row r="473" spans="1:10" x14ac:dyDescent="0.25">
      <c r="A473" t="s">
        <v>1452</v>
      </c>
      <c r="B473" t="s">
        <v>1453</v>
      </c>
      <c r="C473" t="str">
        <f>PROPER(Table26[[#This Row],[Name]])</f>
        <v>Debra Mccullough</v>
      </c>
      <c r="D473" t="str">
        <f>TRIM(Table26[[#This Row],[Proper name]])</f>
        <v>Debra Mccullough</v>
      </c>
      <c r="E473">
        <v>42</v>
      </c>
      <c r="F473" t="s">
        <v>9</v>
      </c>
      <c r="G473" t="s">
        <v>1454</v>
      </c>
      <c r="H473" t="s">
        <v>66</v>
      </c>
      <c r="I473" t="s">
        <v>12</v>
      </c>
      <c r="J473" t="s">
        <v>19</v>
      </c>
    </row>
    <row r="474" spans="1:10" x14ac:dyDescent="0.25">
      <c r="A474" t="s">
        <v>1455</v>
      </c>
      <c r="B474" t="s">
        <v>1456</v>
      </c>
      <c r="C474" t="str">
        <f>PROPER(Table26[[#This Row],[Name]])</f>
        <v>Philip Mendoza</v>
      </c>
      <c r="D474" t="str">
        <f>TRIM(Table26[[#This Row],[Proper name]])</f>
        <v>Philip Mendoza</v>
      </c>
      <c r="E474">
        <v>42</v>
      </c>
      <c r="F474" t="s">
        <v>9</v>
      </c>
      <c r="G474" t="s">
        <v>1457</v>
      </c>
      <c r="H474" t="s">
        <v>715</v>
      </c>
      <c r="I474" t="s">
        <v>12</v>
      </c>
      <c r="J474" t="s">
        <v>31</v>
      </c>
    </row>
    <row r="475" spans="1:10" x14ac:dyDescent="0.25">
      <c r="A475" t="s">
        <v>1458</v>
      </c>
      <c r="B475" t="s">
        <v>1459</v>
      </c>
      <c r="C475" t="str">
        <f>PROPER(Table26[[#This Row],[Name]])</f>
        <v>Laura Mathews</v>
      </c>
      <c r="D475" t="str">
        <f>TRIM(Table26[[#This Row],[Proper name]])</f>
        <v>Laura Mathews</v>
      </c>
      <c r="E475">
        <v>53</v>
      </c>
      <c r="F475" t="s">
        <v>9</v>
      </c>
      <c r="G475" t="s">
        <v>1460</v>
      </c>
      <c r="H475" t="s">
        <v>324</v>
      </c>
      <c r="I475" t="s">
        <v>12</v>
      </c>
      <c r="J475" t="s">
        <v>26</v>
      </c>
    </row>
    <row r="476" spans="1:10" x14ac:dyDescent="0.25">
      <c r="A476" t="s">
        <v>1461</v>
      </c>
      <c r="B476" t="s">
        <v>1462</v>
      </c>
      <c r="C476" t="str">
        <f>PROPER(Table26[[#This Row],[Name]])</f>
        <v>Joshua Howard</v>
      </c>
      <c r="D476" t="str">
        <f>TRIM(Table26[[#This Row],[Proper name]])</f>
        <v>Joshua Howard</v>
      </c>
      <c r="E476">
        <v>32</v>
      </c>
      <c r="F476" t="s">
        <v>16</v>
      </c>
      <c r="G476" t="s">
        <v>1463</v>
      </c>
      <c r="H476" t="s">
        <v>39</v>
      </c>
      <c r="I476" t="s">
        <v>12</v>
      </c>
      <c r="J476" t="s">
        <v>19</v>
      </c>
    </row>
    <row r="477" spans="1:10" x14ac:dyDescent="0.25">
      <c r="A477" t="s">
        <v>1464</v>
      </c>
      <c r="B477" t="s">
        <v>1465</v>
      </c>
      <c r="C477" t="str">
        <f>PROPER(Table26[[#This Row],[Name]])</f>
        <v>Barbara Berry</v>
      </c>
      <c r="D477" t="str">
        <f>TRIM(Table26[[#This Row],[Proper name]])</f>
        <v>Barbara Berry</v>
      </c>
      <c r="E477">
        <v>18</v>
      </c>
      <c r="F477" t="s">
        <v>16</v>
      </c>
      <c r="G477" t="s">
        <v>395</v>
      </c>
      <c r="H477" t="s">
        <v>171</v>
      </c>
      <c r="I477" t="s">
        <v>12</v>
      </c>
      <c r="J477" t="s">
        <v>19</v>
      </c>
    </row>
    <row r="478" spans="1:10" x14ac:dyDescent="0.25">
      <c r="A478" t="s">
        <v>1466</v>
      </c>
      <c r="B478" t="s">
        <v>1467</v>
      </c>
      <c r="C478" t="str">
        <f>PROPER(Table26[[#This Row],[Name]])</f>
        <v>Elizabeth Foster</v>
      </c>
      <c r="D478" t="str">
        <f>TRIM(Table26[[#This Row],[Proper name]])</f>
        <v>Elizabeth Foster</v>
      </c>
      <c r="E478">
        <v>33</v>
      </c>
      <c r="F478" t="s">
        <v>16</v>
      </c>
      <c r="G478" t="s">
        <v>1468</v>
      </c>
      <c r="H478" t="s">
        <v>96</v>
      </c>
      <c r="I478" t="s">
        <v>12</v>
      </c>
      <c r="J478" t="s">
        <v>13</v>
      </c>
    </row>
    <row r="479" spans="1:10" x14ac:dyDescent="0.25">
      <c r="A479" t="s">
        <v>1469</v>
      </c>
      <c r="B479" t="s">
        <v>1470</v>
      </c>
      <c r="C479" t="str">
        <f>PROPER(Table26[[#This Row],[Name]])</f>
        <v>Andrea Harris</v>
      </c>
      <c r="D479" t="str">
        <f>TRIM(Table26[[#This Row],[Proper name]])</f>
        <v>Andrea Harris</v>
      </c>
      <c r="E479">
        <v>41</v>
      </c>
      <c r="F479" t="s">
        <v>16</v>
      </c>
      <c r="G479" t="s">
        <v>1471</v>
      </c>
      <c r="H479" t="s">
        <v>62</v>
      </c>
      <c r="I479" t="s">
        <v>12</v>
      </c>
      <c r="J479" t="s">
        <v>19</v>
      </c>
    </row>
    <row r="480" spans="1:10" x14ac:dyDescent="0.25">
      <c r="A480" t="s">
        <v>1472</v>
      </c>
      <c r="B480" t="s">
        <v>1473</v>
      </c>
      <c r="C480" t="str">
        <f>PROPER(Table26[[#This Row],[Name]])</f>
        <v>Earl Smith Dds</v>
      </c>
      <c r="D480" t="str">
        <f>TRIM(Table26[[#This Row],[Proper name]])</f>
        <v>Earl Smith Dds</v>
      </c>
      <c r="E480">
        <v>59</v>
      </c>
      <c r="F480" t="s">
        <v>9</v>
      </c>
      <c r="G480" t="s">
        <v>1474</v>
      </c>
      <c r="H480" t="s">
        <v>39</v>
      </c>
      <c r="I480" t="s">
        <v>12</v>
      </c>
      <c r="J480" t="s">
        <v>13</v>
      </c>
    </row>
    <row r="481" spans="1:10" x14ac:dyDescent="0.25">
      <c r="A481" t="s">
        <v>1475</v>
      </c>
      <c r="B481" t="s">
        <v>1476</v>
      </c>
      <c r="C481" t="str">
        <f>PROPER(Table26[[#This Row],[Name]])</f>
        <v>Dylan Gutierrez</v>
      </c>
      <c r="D481" t="str">
        <f>TRIM(Table26[[#This Row],[Proper name]])</f>
        <v>Dylan Gutierrez</v>
      </c>
      <c r="E481">
        <v>40</v>
      </c>
      <c r="F481" t="s">
        <v>9</v>
      </c>
      <c r="G481" t="s">
        <v>1477</v>
      </c>
      <c r="H481" t="s">
        <v>43</v>
      </c>
      <c r="I481" t="s">
        <v>12</v>
      </c>
      <c r="J481" t="s">
        <v>26</v>
      </c>
    </row>
    <row r="482" spans="1:10" x14ac:dyDescent="0.25">
      <c r="A482" t="s">
        <v>1478</v>
      </c>
      <c r="B482" t="s">
        <v>1479</v>
      </c>
      <c r="C482" t="str">
        <f>PROPER(Table26[[#This Row],[Name]])</f>
        <v>Jordan Medina</v>
      </c>
      <c r="D482" t="str">
        <f>TRIM(Table26[[#This Row],[Proper name]])</f>
        <v>Jordan Medina</v>
      </c>
      <c r="E482">
        <v>33</v>
      </c>
      <c r="F482" t="s">
        <v>9</v>
      </c>
      <c r="G482" t="s">
        <v>1480</v>
      </c>
      <c r="H482" t="s">
        <v>250</v>
      </c>
      <c r="I482" t="s">
        <v>12</v>
      </c>
      <c r="J482" t="s">
        <v>26</v>
      </c>
    </row>
    <row r="483" spans="1:10" x14ac:dyDescent="0.25">
      <c r="A483" t="s">
        <v>1481</v>
      </c>
      <c r="B483" t="s">
        <v>1482</v>
      </c>
      <c r="C483" t="str">
        <f>PROPER(Table26[[#This Row],[Name]])</f>
        <v>Bryan Tran</v>
      </c>
      <c r="D483" t="str">
        <f>TRIM(Table26[[#This Row],[Proper name]])</f>
        <v>Bryan Tran</v>
      </c>
      <c r="E483">
        <v>21</v>
      </c>
      <c r="F483" t="s">
        <v>9</v>
      </c>
      <c r="G483" t="s">
        <v>1483</v>
      </c>
      <c r="H483" t="s">
        <v>81</v>
      </c>
      <c r="I483" t="s">
        <v>12</v>
      </c>
      <c r="J483" t="s">
        <v>13</v>
      </c>
    </row>
    <row r="484" spans="1:10" x14ac:dyDescent="0.25">
      <c r="A484" t="s">
        <v>1484</v>
      </c>
      <c r="B484" t="s">
        <v>1485</v>
      </c>
      <c r="C484" t="str">
        <f>PROPER(Table26[[#This Row],[Name]])</f>
        <v>Sheri Joyce</v>
      </c>
      <c r="D484" t="str">
        <f>TRIM(Table26[[#This Row],[Proper name]])</f>
        <v>Sheri Joyce</v>
      </c>
      <c r="E484">
        <v>26</v>
      </c>
      <c r="F484" t="s">
        <v>9</v>
      </c>
      <c r="G484" t="s">
        <v>1486</v>
      </c>
      <c r="H484" t="s">
        <v>588</v>
      </c>
      <c r="I484" t="s">
        <v>12</v>
      </c>
      <c r="J484" t="s">
        <v>19</v>
      </c>
    </row>
    <row r="485" spans="1:10" x14ac:dyDescent="0.25">
      <c r="A485" t="s">
        <v>1487</v>
      </c>
      <c r="B485" t="s">
        <v>1273</v>
      </c>
      <c r="C485" t="str">
        <f>PROPER(Table26[[#This Row],[Name]])</f>
        <v>Sarah Smith</v>
      </c>
      <c r="D485" t="str">
        <f>TRIM(Table26[[#This Row],[Proper name]])</f>
        <v>Sarah Smith</v>
      </c>
      <c r="E485">
        <v>48</v>
      </c>
      <c r="F485" t="s">
        <v>9</v>
      </c>
      <c r="G485" t="s">
        <v>1488</v>
      </c>
      <c r="H485" t="s">
        <v>184</v>
      </c>
      <c r="I485" t="s">
        <v>12</v>
      </c>
      <c r="J485" t="s">
        <v>13</v>
      </c>
    </row>
    <row r="486" spans="1:10" x14ac:dyDescent="0.25">
      <c r="A486" t="s">
        <v>1489</v>
      </c>
      <c r="B486" t="s">
        <v>1490</v>
      </c>
      <c r="C486" t="str">
        <f>PROPER(Table26[[#This Row],[Name]])</f>
        <v>Jessica Castro</v>
      </c>
      <c r="D486" t="str">
        <f>TRIM(Table26[[#This Row],[Proper name]])</f>
        <v>Jessica Castro</v>
      </c>
      <c r="E486">
        <v>32</v>
      </c>
      <c r="F486" t="s">
        <v>9</v>
      </c>
      <c r="G486" t="s">
        <v>1491</v>
      </c>
      <c r="H486" t="s">
        <v>715</v>
      </c>
      <c r="I486" t="s">
        <v>12</v>
      </c>
      <c r="J486" t="s">
        <v>26</v>
      </c>
    </row>
    <row r="487" spans="1:10" x14ac:dyDescent="0.25">
      <c r="A487" t="s">
        <v>1492</v>
      </c>
      <c r="B487" t="s">
        <v>1493</v>
      </c>
      <c r="C487" t="str">
        <f>PROPER(Table26[[#This Row],[Name]])</f>
        <v>Sara Ingram</v>
      </c>
      <c r="D487" t="str">
        <f>TRIM(Table26[[#This Row],[Proper name]])</f>
        <v>Sara Ingram</v>
      </c>
      <c r="E487">
        <v>46</v>
      </c>
      <c r="F487" t="s">
        <v>16</v>
      </c>
      <c r="G487" t="s">
        <v>1494</v>
      </c>
      <c r="H487" t="s">
        <v>287</v>
      </c>
      <c r="I487" t="s">
        <v>12</v>
      </c>
      <c r="J487" t="s">
        <v>26</v>
      </c>
    </row>
    <row r="488" spans="1:10" x14ac:dyDescent="0.25">
      <c r="A488" t="s">
        <v>1495</v>
      </c>
      <c r="B488" t="s">
        <v>1496</v>
      </c>
      <c r="C488" t="str">
        <f>PROPER(Table26[[#This Row],[Name]])</f>
        <v>Eric Lee</v>
      </c>
      <c r="D488" t="str">
        <f>TRIM(Table26[[#This Row],[Proper name]])</f>
        <v>Eric Lee</v>
      </c>
      <c r="E488">
        <v>22</v>
      </c>
      <c r="F488" t="s">
        <v>16</v>
      </c>
      <c r="G488" t="s">
        <v>1497</v>
      </c>
      <c r="H488" t="s">
        <v>171</v>
      </c>
      <c r="I488" t="s">
        <v>12</v>
      </c>
      <c r="J488" t="s">
        <v>26</v>
      </c>
    </row>
    <row r="489" spans="1:10" x14ac:dyDescent="0.25">
      <c r="A489" t="s">
        <v>1498</v>
      </c>
      <c r="B489" t="s">
        <v>1499</v>
      </c>
      <c r="C489" t="str">
        <f>PROPER(Table26[[#This Row],[Name]])</f>
        <v>Amanda Medina</v>
      </c>
      <c r="D489" t="str">
        <f>TRIM(Table26[[#This Row],[Proper name]])</f>
        <v>Amanda Medina</v>
      </c>
      <c r="E489">
        <v>36</v>
      </c>
      <c r="F489" t="s">
        <v>16</v>
      </c>
      <c r="G489" t="s">
        <v>1500</v>
      </c>
      <c r="H489" t="s">
        <v>117</v>
      </c>
      <c r="I489" t="s">
        <v>12</v>
      </c>
      <c r="J489" t="s">
        <v>19</v>
      </c>
    </row>
    <row r="490" spans="1:10" x14ac:dyDescent="0.25">
      <c r="A490" t="s">
        <v>1501</v>
      </c>
      <c r="B490" t="s">
        <v>1502</v>
      </c>
      <c r="C490" t="str">
        <f>PROPER(Table26[[#This Row],[Name]])</f>
        <v>Zachary Andrade</v>
      </c>
      <c r="D490" t="str">
        <f>TRIM(Table26[[#This Row],[Proper name]])</f>
        <v>Zachary Andrade</v>
      </c>
      <c r="E490">
        <v>23</v>
      </c>
      <c r="F490" t="s">
        <v>16</v>
      </c>
      <c r="G490" t="s">
        <v>1503</v>
      </c>
      <c r="H490" t="s">
        <v>30</v>
      </c>
      <c r="I490" t="s">
        <v>12</v>
      </c>
      <c r="J490" t="s">
        <v>19</v>
      </c>
    </row>
    <row r="491" spans="1:10" x14ac:dyDescent="0.25">
      <c r="A491" t="s">
        <v>1504</v>
      </c>
      <c r="B491" t="s">
        <v>1505</v>
      </c>
      <c r="C491" t="str">
        <f>PROPER(Table26[[#This Row],[Name]])</f>
        <v>Melinda Thomas</v>
      </c>
      <c r="D491" t="str">
        <f>TRIM(Table26[[#This Row],[Proper name]])</f>
        <v>Melinda Thomas</v>
      </c>
      <c r="E491">
        <v>42</v>
      </c>
      <c r="F491" t="s">
        <v>16</v>
      </c>
      <c r="G491" t="s">
        <v>1506</v>
      </c>
      <c r="H491" t="s">
        <v>254</v>
      </c>
      <c r="I491" t="s">
        <v>12</v>
      </c>
      <c r="J491" t="s">
        <v>31</v>
      </c>
    </row>
    <row r="492" spans="1:10" x14ac:dyDescent="0.25">
      <c r="A492" t="s">
        <v>1507</v>
      </c>
      <c r="B492" t="s">
        <v>1508</v>
      </c>
      <c r="C492" t="str">
        <f>PROPER(Table26[[#This Row],[Name]])</f>
        <v>Scott Harris</v>
      </c>
      <c r="D492" t="str">
        <f>TRIM(Table26[[#This Row],[Proper name]])</f>
        <v>Scott Harris</v>
      </c>
      <c r="E492">
        <v>23</v>
      </c>
      <c r="F492" t="s">
        <v>9</v>
      </c>
      <c r="G492" t="s">
        <v>1509</v>
      </c>
      <c r="H492" t="s">
        <v>140</v>
      </c>
      <c r="I492" t="s">
        <v>12</v>
      </c>
      <c r="J492" t="s">
        <v>19</v>
      </c>
    </row>
    <row r="493" spans="1:10" x14ac:dyDescent="0.25">
      <c r="A493" t="s">
        <v>1510</v>
      </c>
      <c r="B493" t="s">
        <v>1511</v>
      </c>
      <c r="C493" t="str">
        <f>PROPER(Table26[[#This Row],[Name]])</f>
        <v>Kaitlin Brown</v>
      </c>
      <c r="D493" t="str">
        <f>TRIM(Table26[[#This Row],[Proper name]])</f>
        <v>Kaitlin Brown</v>
      </c>
      <c r="E493">
        <v>52</v>
      </c>
      <c r="F493" t="s">
        <v>16</v>
      </c>
      <c r="G493" t="s">
        <v>1512</v>
      </c>
      <c r="H493" t="s">
        <v>39</v>
      </c>
      <c r="I493" t="s">
        <v>12</v>
      </c>
      <c r="J493" t="s">
        <v>13</v>
      </c>
    </row>
    <row r="494" spans="1:10" x14ac:dyDescent="0.25">
      <c r="A494" t="s">
        <v>1513</v>
      </c>
      <c r="B494" t="s">
        <v>1514</v>
      </c>
      <c r="C494" t="str">
        <f>PROPER(Table26[[#This Row],[Name]])</f>
        <v>Darrell Miller</v>
      </c>
      <c r="D494" t="str">
        <f>TRIM(Table26[[#This Row],[Proper name]])</f>
        <v>Darrell Miller</v>
      </c>
      <c r="E494">
        <v>59</v>
      </c>
      <c r="F494" t="s">
        <v>16</v>
      </c>
      <c r="G494" t="s">
        <v>1515</v>
      </c>
      <c r="H494" t="s">
        <v>250</v>
      </c>
      <c r="I494" t="s">
        <v>12</v>
      </c>
      <c r="J494" t="s">
        <v>19</v>
      </c>
    </row>
    <row r="495" spans="1:10" x14ac:dyDescent="0.25">
      <c r="A495" t="s">
        <v>1516</v>
      </c>
      <c r="B495" t="s">
        <v>1517</v>
      </c>
      <c r="C495" t="str">
        <f>PROPER(Table26[[#This Row],[Name]])</f>
        <v>Amanda Powell</v>
      </c>
      <c r="D495" t="str">
        <f>TRIM(Table26[[#This Row],[Proper name]])</f>
        <v>Amanda Powell</v>
      </c>
      <c r="E495">
        <v>28</v>
      </c>
      <c r="F495" t="s">
        <v>9</v>
      </c>
      <c r="G495" t="s">
        <v>84</v>
      </c>
      <c r="H495" t="s">
        <v>22</v>
      </c>
      <c r="I495" t="s">
        <v>12</v>
      </c>
      <c r="J495" t="s">
        <v>31</v>
      </c>
    </row>
    <row r="496" spans="1:10" x14ac:dyDescent="0.25">
      <c r="A496" t="s">
        <v>1518</v>
      </c>
      <c r="B496" t="s">
        <v>1519</v>
      </c>
      <c r="C496" t="str">
        <f>PROPER(Table26[[#This Row],[Name]])</f>
        <v>Justin Lopez</v>
      </c>
      <c r="D496" t="str">
        <f>TRIM(Table26[[#This Row],[Proper name]])</f>
        <v>Justin Lopez</v>
      </c>
      <c r="E496">
        <v>21</v>
      </c>
      <c r="F496" t="s">
        <v>9</v>
      </c>
      <c r="G496" t="s">
        <v>1520</v>
      </c>
      <c r="H496" t="s">
        <v>359</v>
      </c>
      <c r="I496" t="s">
        <v>12</v>
      </c>
      <c r="J496" t="s">
        <v>13</v>
      </c>
    </row>
    <row r="497" spans="1:10" x14ac:dyDescent="0.25">
      <c r="A497" t="s">
        <v>1521</v>
      </c>
      <c r="B497" t="s">
        <v>1522</v>
      </c>
      <c r="C497" t="str">
        <f>PROPER(Table26[[#This Row],[Name]])</f>
        <v>James Berger</v>
      </c>
      <c r="D497" t="str">
        <f>TRIM(Table26[[#This Row],[Proper name]])</f>
        <v>James Berger</v>
      </c>
      <c r="E497">
        <v>23</v>
      </c>
      <c r="F497" t="s">
        <v>16</v>
      </c>
      <c r="G497" t="s">
        <v>1523</v>
      </c>
      <c r="H497" t="s">
        <v>92</v>
      </c>
      <c r="I497" t="s">
        <v>12</v>
      </c>
      <c r="J497" t="s">
        <v>26</v>
      </c>
    </row>
    <row r="498" spans="1:10" x14ac:dyDescent="0.25">
      <c r="A498" t="s">
        <v>1524</v>
      </c>
      <c r="B498" t="s">
        <v>1525</v>
      </c>
      <c r="C498" t="str">
        <f>PROPER(Table26[[#This Row],[Name]])</f>
        <v>Christopher Ford</v>
      </c>
      <c r="D498" t="str">
        <f>TRIM(Table26[[#This Row],[Proper name]])</f>
        <v>Christopher Ford</v>
      </c>
      <c r="E498">
        <v>56</v>
      </c>
      <c r="F498" t="s">
        <v>9</v>
      </c>
      <c r="G498" t="s">
        <v>1526</v>
      </c>
      <c r="H498" t="s">
        <v>25</v>
      </c>
      <c r="I498" t="s">
        <v>12</v>
      </c>
      <c r="J498" t="s">
        <v>26</v>
      </c>
    </row>
    <row r="499" spans="1:10" x14ac:dyDescent="0.25">
      <c r="A499" t="s">
        <v>1527</v>
      </c>
      <c r="B499" t="s">
        <v>1528</v>
      </c>
      <c r="C499" t="str">
        <f>PROPER(Table26[[#This Row],[Name]])</f>
        <v>Sarah Marsh</v>
      </c>
      <c r="D499" t="str">
        <f>TRIM(Table26[[#This Row],[Proper name]])</f>
        <v>Sarah Marsh</v>
      </c>
      <c r="E499">
        <v>47</v>
      </c>
      <c r="F499" t="s">
        <v>16</v>
      </c>
      <c r="G499" t="s">
        <v>1529</v>
      </c>
      <c r="H499" t="s">
        <v>58</v>
      </c>
      <c r="I499" t="s">
        <v>12</v>
      </c>
      <c r="J499" t="s">
        <v>13</v>
      </c>
    </row>
    <row r="500" spans="1:10" x14ac:dyDescent="0.25">
      <c r="A500" t="s">
        <v>1530</v>
      </c>
      <c r="B500" t="s">
        <v>1531</v>
      </c>
      <c r="C500" t="str">
        <f>PROPER(Table26[[#This Row],[Name]])</f>
        <v>Traci Gonzalez</v>
      </c>
      <c r="D500" t="str">
        <f>TRIM(Table26[[#This Row],[Proper name]])</f>
        <v>Traci Gonzalez</v>
      </c>
      <c r="E500">
        <v>35</v>
      </c>
      <c r="F500" t="s">
        <v>9</v>
      </c>
      <c r="G500" t="s">
        <v>1532</v>
      </c>
      <c r="H500" t="s">
        <v>233</v>
      </c>
      <c r="I500" t="s">
        <v>12</v>
      </c>
      <c r="J500" t="s">
        <v>31</v>
      </c>
    </row>
    <row r="501" spans="1:10" x14ac:dyDescent="0.25">
      <c r="A501" t="s">
        <v>1533</v>
      </c>
      <c r="B501" t="s">
        <v>1534</v>
      </c>
      <c r="C501" t="str">
        <f>PROPER(Table26[[#This Row],[Name]])</f>
        <v>Philip Pennington</v>
      </c>
      <c r="D501" t="str">
        <f>TRIM(Table26[[#This Row],[Proper name]])</f>
        <v>Philip Pennington</v>
      </c>
      <c r="E501">
        <v>27</v>
      </c>
      <c r="F501" t="s">
        <v>16</v>
      </c>
      <c r="G501" t="s">
        <v>1535</v>
      </c>
      <c r="H501" t="s">
        <v>35</v>
      </c>
      <c r="I501" t="s">
        <v>12</v>
      </c>
      <c r="J501" t="s">
        <v>19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484" workbookViewId="0">
      <selection activeCell="E500" sqref="E500"/>
    </sheetView>
  </sheetViews>
  <sheetFormatPr defaultRowHeight="15" x14ac:dyDescent="0.25"/>
  <cols>
    <col min="1" max="1" width="17" bestFit="1" customWidth="1"/>
    <col min="2" max="2" width="22" customWidth="1"/>
    <col min="3" max="3" width="9" bestFit="1" customWidth="1"/>
    <col min="4" max="4" width="12.28515625" bestFit="1" customWidth="1"/>
    <col min="5" max="5" width="22.42578125" bestFit="1" customWidth="1"/>
    <col min="6" max="6" width="15.28515625" bestFit="1" customWidth="1"/>
    <col min="7" max="7" width="23.28515625" bestFit="1" customWidth="1"/>
    <col min="8" max="8" width="17.7109375" bestFit="1" customWidth="1"/>
  </cols>
  <sheetData>
    <row r="1" spans="1:8" x14ac:dyDescent="0.25">
      <c r="A1" s="2" t="s">
        <v>0</v>
      </c>
      <c r="B1" s="3" t="s">
        <v>1</v>
      </c>
      <c r="C1" s="2" t="s">
        <v>2</v>
      </c>
      <c r="D1" s="2" t="s">
        <v>3</v>
      </c>
      <c r="E1" s="2" t="s">
        <v>4</v>
      </c>
      <c r="F1" s="2" t="s">
        <v>5</v>
      </c>
      <c r="G1" s="2" t="s">
        <v>6</v>
      </c>
      <c r="H1" s="2" t="s">
        <v>7</v>
      </c>
    </row>
    <row r="2" spans="1:8" x14ac:dyDescent="0.25">
      <c r="A2" t="s">
        <v>8</v>
      </c>
      <c r="B2" t="s">
        <v>3963</v>
      </c>
      <c r="C2">
        <v>55</v>
      </c>
      <c r="D2" t="s">
        <v>9</v>
      </c>
      <c r="E2" t="s">
        <v>10</v>
      </c>
      <c r="F2" t="s">
        <v>11</v>
      </c>
      <c r="G2" t="s">
        <v>12</v>
      </c>
      <c r="H2" t="s">
        <v>19</v>
      </c>
    </row>
    <row r="3" spans="1:8" x14ac:dyDescent="0.25">
      <c r="A3" t="s">
        <v>14</v>
      </c>
      <c r="B3" t="s">
        <v>15</v>
      </c>
      <c r="C3">
        <v>26</v>
      </c>
      <c r="D3" t="s">
        <v>16</v>
      </c>
      <c r="E3" t="s">
        <v>17</v>
      </c>
      <c r="F3" t="s">
        <v>18</v>
      </c>
      <c r="G3" t="s">
        <v>12</v>
      </c>
      <c r="H3" t="s">
        <v>19</v>
      </c>
    </row>
    <row r="4" spans="1:8" x14ac:dyDescent="0.25">
      <c r="A4" t="s">
        <v>20</v>
      </c>
      <c r="B4" t="s">
        <v>3964</v>
      </c>
      <c r="C4">
        <v>29</v>
      </c>
      <c r="D4" t="s">
        <v>16</v>
      </c>
      <c r="E4" t="s">
        <v>21</v>
      </c>
      <c r="F4" t="s">
        <v>22</v>
      </c>
      <c r="G4" t="s">
        <v>12</v>
      </c>
      <c r="H4" t="s">
        <v>19</v>
      </c>
    </row>
    <row r="5" spans="1:8" x14ac:dyDescent="0.25">
      <c r="A5" t="s">
        <v>23</v>
      </c>
      <c r="B5" t="s">
        <v>3965</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8" x14ac:dyDescent="0.25">
      <c r="A17" t="s">
        <v>71</v>
      </c>
      <c r="B17" t="s">
        <v>72</v>
      </c>
      <c r="C17">
        <v>49</v>
      </c>
      <c r="D17" t="s">
        <v>16</v>
      </c>
      <c r="E17" t="s">
        <v>73</v>
      </c>
      <c r="F17" t="s">
        <v>74</v>
      </c>
      <c r="G17" t="s">
        <v>12</v>
      </c>
      <c r="H17" t="s">
        <v>19</v>
      </c>
    </row>
    <row r="18" spans="1:8" x14ac:dyDescent="0.25">
      <c r="A18" t="s">
        <v>75</v>
      </c>
      <c r="B18" t="s">
        <v>76</v>
      </c>
      <c r="C18">
        <v>24</v>
      </c>
      <c r="D18" t="s">
        <v>16</v>
      </c>
      <c r="E18" t="s">
        <v>77</v>
      </c>
      <c r="F18" t="s">
        <v>51</v>
      </c>
      <c r="G18" t="s">
        <v>12</v>
      </c>
      <c r="H18" t="s">
        <v>26</v>
      </c>
    </row>
    <row r="19" spans="1:8" x14ac:dyDescent="0.25">
      <c r="A19" t="s">
        <v>78</v>
      </c>
      <c r="B19" t="s">
        <v>79</v>
      </c>
      <c r="C19">
        <v>60</v>
      </c>
      <c r="D19" t="s">
        <v>16</v>
      </c>
      <c r="E19" t="s">
        <v>80</v>
      </c>
      <c r="F19" t="s">
        <v>81</v>
      </c>
      <c r="G19" t="s">
        <v>12</v>
      </c>
      <c r="H19" t="s">
        <v>19</v>
      </c>
    </row>
    <row r="20" spans="1:8" x14ac:dyDescent="0.25">
      <c r="A20" t="s">
        <v>82</v>
      </c>
      <c r="B20" t="s">
        <v>83</v>
      </c>
      <c r="C20">
        <v>43</v>
      </c>
      <c r="D20" t="s">
        <v>9</v>
      </c>
      <c r="E20" t="s">
        <v>84</v>
      </c>
      <c r="F20" t="s">
        <v>62</v>
      </c>
      <c r="G20" t="s">
        <v>12</v>
      </c>
      <c r="H20" t="s">
        <v>19</v>
      </c>
    </row>
    <row r="21" spans="1:8" x14ac:dyDescent="0.25">
      <c r="A21" t="s">
        <v>85</v>
      </c>
      <c r="B21" t="s">
        <v>86</v>
      </c>
      <c r="C21">
        <v>46</v>
      </c>
      <c r="D21" t="s">
        <v>16</v>
      </c>
      <c r="E21" t="s">
        <v>87</v>
      </c>
      <c r="F21" t="s">
        <v>88</v>
      </c>
      <c r="G21" t="s">
        <v>12</v>
      </c>
      <c r="H21" t="s">
        <v>19</v>
      </c>
    </row>
    <row r="22" spans="1:8" x14ac:dyDescent="0.25">
      <c r="A22" t="s">
        <v>89</v>
      </c>
      <c r="B22" t="s">
        <v>90</v>
      </c>
      <c r="C22">
        <v>59</v>
      </c>
      <c r="D22" t="s">
        <v>9</v>
      </c>
      <c r="E22" t="s">
        <v>91</v>
      </c>
      <c r="F22" t="s">
        <v>92</v>
      </c>
      <c r="G22" t="s">
        <v>12</v>
      </c>
      <c r="H22" t="s">
        <v>31</v>
      </c>
    </row>
    <row r="23" spans="1:8" x14ac:dyDescent="0.25">
      <c r="A23" t="s">
        <v>93</v>
      </c>
      <c r="B23" t="s">
        <v>94</v>
      </c>
      <c r="C23">
        <v>36</v>
      </c>
      <c r="D23" t="s">
        <v>16</v>
      </c>
      <c r="E23" t="s">
        <v>95</v>
      </c>
      <c r="F23" t="s">
        <v>96</v>
      </c>
      <c r="G23" t="s">
        <v>12</v>
      </c>
      <c r="H23" t="s">
        <v>13</v>
      </c>
    </row>
    <row r="24" spans="1:8" x14ac:dyDescent="0.25">
      <c r="A24" t="s">
        <v>97</v>
      </c>
      <c r="B24" t="s">
        <v>3966</v>
      </c>
      <c r="C24">
        <v>33</v>
      </c>
      <c r="D24" t="s">
        <v>16</v>
      </c>
      <c r="E24" t="s">
        <v>98</v>
      </c>
      <c r="F24" t="s">
        <v>99</v>
      </c>
      <c r="G24" t="s">
        <v>12</v>
      </c>
      <c r="H24" t="s">
        <v>31</v>
      </c>
    </row>
    <row r="25" spans="1:8" x14ac:dyDescent="0.25">
      <c r="A25" t="s">
        <v>100</v>
      </c>
      <c r="B25" t="s">
        <v>101</v>
      </c>
      <c r="C25">
        <v>52</v>
      </c>
      <c r="D25" t="s">
        <v>16</v>
      </c>
      <c r="E25" t="s">
        <v>102</v>
      </c>
      <c r="F25" t="s">
        <v>35</v>
      </c>
      <c r="G25" t="s">
        <v>12</v>
      </c>
      <c r="H25" t="s">
        <v>31</v>
      </c>
    </row>
    <row r="26" spans="1:8" x14ac:dyDescent="0.25">
      <c r="A26" t="s">
        <v>103</v>
      </c>
      <c r="B26" t="s">
        <v>104</v>
      </c>
      <c r="C26">
        <v>40</v>
      </c>
      <c r="D26" t="s">
        <v>9</v>
      </c>
      <c r="E26" t="s">
        <v>105</v>
      </c>
      <c r="F26" t="s">
        <v>106</v>
      </c>
      <c r="G26" t="s">
        <v>12</v>
      </c>
      <c r="H26" t="s">
        <v>19</v>
      </c>
    </row>
    <row r="27" spans="1:8" x14ac:dyDescent="0.25">
      <c r="A27" t="s">
        <v>107</v>
      </c>
      <c r="B27" t="s">
        <v>108</v>
      </c>
      <c r="C27">
        <v>59</v>
      </c>
      <c r="D27" t="s">
        <v>16</v>
      </c>
      <c r="E27" t="s">
        <v>109</v>
      </c>
      <c r="F27" t="s">
        <v>30</v>
      </c>
      <c r="G27" t="s">
        <v>12</v>
      </c>
      <c r="H27" t="s">
        <v>26</v>
      </c>
    </row>
    <row r="28" spans="1:8" x14ac:dyDescent="0.25">
      <c r="A28" t="s">
        <v>110</v>
      </c>
      <c r="B28" t="s">
        <v>111</v>
      </c>
      <c r="C28">
        <v>18</v>
      </c>
      <c r="D28" t="s">
        <v>16</v>
      </c>
      <c r="E28" t="s">
        <v>112</v>
      </c>
      <c r="F28" t="s">
        <v>113</v>
      </c>
      <c r="G28" t="s">
        <v>12</v>
      </c>
      <c r="H28" t="s">
        <v>13</v>
      </c>
    </row>
    <row r="29" spans="1:8" x14ac:dyDescent="0.25">
      <c r="A29" t="s">
        <v>114</v>
      </c>
      <c r="B29" t="s">
        <v>115</v>
      </c>
      <c r="C29">
        <v>31</v>
      </c>
      <c r="D29" t="s">
        <v>9</v>
      </c>
      <c r="E29" t="s">
        <v>116</v>
      </c>
      <c r="F29" t="s">
        <v>117</v>
      </c>
      <c r="G29" t="s">
        <v>12</v>
      </c>
      <c r="H29" t="s">
        <v>26</v>
      </c>
    </row>
    <row r="30" spans="1:8" x14ac:dyDescent="0.25">
      <c r="A30" t="s">
        <v>118</v>
      </c>
      <c r="B30" t="s">
        <v>119</v>
      </c>
      <c r="C30">
        <v>27</v>
      </c>
      <c r="D30" t="s">
        <v>16</v>
      </c>
      <c r="E30" t="s">
        <v>120</v>
      </c>
      <c r="F30" t="s">
        <v>88</v>
      </c>
      <c r="G30" t="s">
        <v>12</v>
      </c>
      <c r="H30" t="s">
        <v>19</v>
      </c>
    </row>
    <row r="31" spans="1:8" x14ac:dyDescent="0.25">
      <c r="A31" t="s">
        <v>121</v>
      </c>
      <c r="B31" t="s">
        <v>122</v>
      </c>
      <c r="C31">
        <v>54</v>
      </c>
      <c r="D31" t="s">
        <v>16</v>
      </c>
      <c r="E31" t="s">
        <v>123</v>
      </c>
      <c r="F31" t="s">
        <v>30</v>
      </c>
      <c r="G31" t="s">
        <v>12</v>
      </c>
      <c r="H31" t="s">
        <v>31</v>
      </c>
    </row>
    <row r="32" spans="1:8"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3967</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c r="H39" t="s">
        <v>31</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3968</v>
      </c>
      <c r="C47">
        <v>54</v>
      </c>
      <c r="D47" t="s">
        <v>9</v>
      </c>
      <c r="E47" t="s">
        <v>177</v>
      </c>
      <c r="F47" t="s">
        <v>133</v>
      </c>
      <c r="G47" t="s">
        <v>12</v>
      </c>
      <c r="H47" t="s">
        <v>13</v>
      </c>
    </row>
    <row r="48" spans="1:8" x14ac:dyDescent="0.25">
      <c r="A48" t="s">
        <v>178</v>
      </c>
      <c r="B48" t="s">
        <v>3969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3970</v>
      </c>
      <c r="C88">
        <v>19</v>
      </c>
      <c r="D88" t="s">
        <v>16</v>
      </c>
      <c r="E88" t="s">
        <v>312</v>
      </c>
      <c r="F88" t="s">
        <v>313</v>
      </c>
      <c r="G88" t="s">
        <v>12</v>
      </c>
      <c r="H88" t="s">
        <v>13</v>
      </c>
    </row>
    <row r="89" spans="1:8" x14ac:dyDescent="0.25">
      <c r="A89" t="s">
        <v>314</v>
      </c>
      <c r="B89" t="s">
        <v>3971</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3826</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3827</v>
      </c>
      <c r="F132" t="s">
        <v>167</v>
      </c>
      <c r="G132" t="s">
        <v>3828</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3828</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3828</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3972</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3829</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3831</v>
      </c>
      <c r="F221" t="s">
        <v>88</v>
      </c>
      <c r="G221" t="s">
        <v>12</v>
      </c>
      <c r="H221" t="s">
        <v>13</v>
      </c>
    </row>
    <row r="222" spans="1:8" x14ac:dyDescent="0.25">
      <c r="A222" t="s">
        <v>713</v>
      </c>
      <c r="B222" t="s">
        <v>714</v>
      </c>
      <c r="C222">
        <v>50</v>
      </c>
      <c r="D222" t="s">
        <v>16</v>
      </c>
      <c r="E222" t="s">
        <v>3830</v>
      </c>
      <c r="F222" t="s">
        <v>715</v>
      </c>
      <c r="G222" t="s">
        <v>3829</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3832</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3973</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3974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3975</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3976</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3977</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3978</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3979</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3980</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3981</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3982</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3983</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1431</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3984</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1495</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1510</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1533</v>
      </c>
      <c r="B501" t="s">
        <v>1534</v>
      </c>
      <c r="C501">
        <v>27</v>
      </c>
      <c r="D501" t="s">
        <v>16</v>
      </c>
      <c r="E501" t="s">
        <v>1535</v>
      </c>
      <c r="F501" t="s">
        <v>35</v>
      </c>
      <c r="G501" t="s">
        <v>12</v>
      </c>
      <c r="H501" t="s">
        <v>19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92" workbookViewId="0">
      <selection activeCell="A104" sqref="A104:XFD104"/>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2" t="s">
        <v>1536</v>
      </c>
      <c r="B1" s="2" t="s">
        <v>1537</v>
      </c>
      <c r="C1" s="2" t="s">
        <v>1538</v>
      </c>
      <c r="D1" s="2" t="s">
        <v>1539</v>
      </c>
      <c r="E1" s="2" t="s">
        <v>1540</v>
      </c>
      <c r="F1" s="2" t="s">
        <v>1541</v>
      </c>
      <c r="G1" s="2" t="s">
        <v>1542</v>
      </c>
    </row>
    <row r="2" spans="1:7" x14ac:dyDescent="0.25">
      <c r="A2" t="s">
        <v>1543</v>
      </c>
      <c r="B2" t="s">
        <v>3838</v>
      </c>
      <c r="C2" t="s">
        <v>1563</v>
      </c>
      <c r="D2" t="s">
        <v>3839</v>
      </c>
      <c r="E2" t="s">
        <v>1545</v>
      </c>
      <c r="F2">
        <v>112.42</v>
      </c>
      <c r="G2">
        <v>416</v>
      </c>
    </row>
    <row r="3" spans="1:7" x14ac:dyDescent="0.25">
      <c r="A3" t="s">
        <v>1546</v>
      </c>
      <c r="B3" t="s">
        <v>3840</v>
      </c>
      <c r="C3" t="s">
        <v>1547</v>
      </c>
      <c r="D3" t="s">
        <v>3841</v>
      </c>
      <c r="E3" t="s">
        <v>1548</v>
      </c>
      <c r="F3">
        <v>342.56</v>
      </c>
      <c r="G3">
        <v>181</v>
      </c>
    </row>
    <row r="4" spans="1:7" x14ac:dyDescent="0.25">
      <c r="A4" t="s">
        <v>1549</v>
      </c>
      <c r="B4" t="s">
        <v>3842</v>
      </c>
      <c r="C4" t="s">
        <v>1547</v>
      </c>
      <c r="D4" t="s">
        <v>3843</v>
      </c>
      <c r="E4" t="s">
        <v>1550</v>
      </c>
      <c r="F4">
        <v>167.34</v>
      </c>
      <c r="G4">
        <v>352</v>
      </c>
    </row>
    <row r="5" spans="1:7" x14ac:dyDescent="0.25">
      <c r="A5" t="s">
        <v>1551</v>
      </c>
      <c r="B5" t="s">
        <v>3844</v>
      </c>
      <c r="C5" t="s">
        <v>1547</v>
      </c>
      <c r="D5" t="s">
        <v>3843</v>
      </c>
      <c r="E5" t="s">
        <v>1552</v>
      </c>
      <c r="F5">
        <v>364.67</v>
      </c>
      <c r="G5">
        <v>452</v>
      </c>
    </row>
    <row r="6" spans="1:7" x14ac:dyDescent="0.25">
      <c r="A6" t="s">
        <v>1553</v>
      </c>
      <c r="B6" t="s">
        <v>3845</v>
      </c>
      <c r="C6" t="s">
        <v>1547</v>
      </c>
      <c r="D6" t="s">
        <v>3846</v>
      </c>
      <c r="E6" t="s">
        <v>1554</v>
      </c>
      <c r="F6">
        <v>306.45999999999998</v>
      </c>
      <c r="G6">
        <v>487</v>
      </c>
    </row>
    <row r="7" spans="1:7" x14ac:dyDescent="0.25">
      <c r="A7" t="s">
        <v>1555</v>
      </c>
      <c r="B7" t="s">
        <v>3847</v>
      </c>
      <c r="C7" t="s">
        <v>1547</v>
      </c>
      <c r="D7" t="s">
        <v>3848</v>
      </c>
      <c r="E7" t="s">
        <v>1556</v>
      </c>
      <c r="F7">
        <v>261</v>
      </c>
      <c r="G7">
        <v>59</v>
      </c>
    </row>
    <row r="8" spans="1:7" x14ac:dyDescent="0.25">
      <c r="A8" t="s">
        <v>1557</v>
      </c>
      <c r="B8" t="s">
        <v>3849</v>
      </c>
      <c r="C8" t="s">
        <v>1558</v>
      </c>
      <c r="D8" t="s">
        <v>3850</v>
      </c>
      <c r="E8" t="s">
        <v>1559</v>
      </c>
      <c r="F8">
        <v>312.8</v>
      </c>
      <c r="G8">
        <v>350</v>
      </c>
    </row>
    <row r="9" spans="1:7" x14ac:dyDescent="0.25">
      <c r="A9" t="s">
        <v>1560</v>
      </c>
      <c r="B9" t="s">
        <v>3851</v>
      </c>
      <c r="C9" t="s">
        <v>1544</v>
      </c>
      <c r="D9" t="s">
        <v>3852</v>
      </c>
      <c r="E9" t="s">
        <v>1561</v>
      </c>
      <c r="F9">
        <v>218.86</v>
      </c>
      <c r="G9">
        <v>170</v>
      </c>
    </row>
    <row r="10" spans="1:7" x14ac:dyDescent="0.25">
      <c r="A10" t="s">
        <v>1562</v>
      </c>
      <c r="B10" t="s">
        <v>3853</v>
      </c>
      <c r="C10" t="s">
        <v>1563</v>
      </c>
      <c r="D10" t="s">
        <v>3854</v>
      </c>
      <c r="E10" t="s">
        <v>1564</v>
      </c>
      <c r="F10">
        <v>439.07</v>
      </c>
      <c r="G10">
        <v>142</v>
      </c>
    </row>
    <row r="11" spans="1:7" x14ac:dyDescent="0.25">
      <c r="A11" t="s">
        <v>1565</v>
      </c>
      <c r="B11" t="s">
        <v>3855</v>
      </c>
      <c r="C11" t="s">
        <v>1566</v>
      </c>
      <c r="D11" t="s">
        <v>3856</v>
      </c>
      <c r="E11" t="s">
        <v>1567</v>
      </c>
      <c r="F11">
        <v>495.72</v>
      </c>
      <c r="G11">
        <v>323</v>
      </c>
    </row>
    <row r="12" spans="1:7" x14ac:dyDescent="0.25">
      <c r="A12" t="s">
        <v>1568</v>
      </c>
      <c r="B12" t="s">
        <v>3857</v>
      </c>
      <c r="C12" t="s">
        <v>1544</v>
      </c>
      <c r="D12" t="s">
        <v>3858</v>
      </c>
      <c r="E12" t="s">
        <v>1569</v>
      </c>
      <c r="F12">
        <v>298.86</v>
      </c>
      <c r="G12">
        <v>308</v>
      </c>
    </row>
    <row r="13" spans="1:7" x14ac:dyDescent="0.25">
      <c r="A13" t="s">
        <v>1570</v>
      </c>
      <c r="B13" t="s">
        <v>3859</v>
      </c>
      <c r="C13" t="s">
        <v>1563</v>
      </c>
      <c r="D13" t="s">
        <v>3848</v>
      </c>
      <c r="E13" t="s">
        <v>1571</v>
      </c>
      <c r="F13">
        <v>449.4</v>
      </c>
      <c r="G13">
        <v>0</v>
      </c>
    </row>
    <row r="14" spans="1:7" x14ac:dyDescent="0.25">
      <c r="A14" t="s">
        <v>1572</v>
      </c>
      <c r="B14" t="s">
        <v>3860</v>
      </c>
      <c r="C14" t="s">
        <v>1558</v>
      </c>
      <c r="D14" t="s">
        <v>3861</v>
      </c>
      <c r="E14" t="s">
        <v>1573</v>
      </c>
      <c r="F14">
        <v>115.82</v>
      </c>
      <c r="G14">
        <v>460</v>
      </c>
    </row>
    <row r="15" spans="1:7" x14ac:dyDescent="0.25">
      <c r="A15" t="s">
        <v>1574</v>
      </c>
      <c r="B15" t="s">
        <v>3862</v>
      </c>
      <c r="C15" t="s">
        <v>1563</v>
      </c>
      <c r="D15" t="s">
        <v>3848</v>
      </c>
      <c r="E15" t="s">
        <v>1575</v>
      </c>
      <c r="F15">
        <v>242.23</v>
      </c>
      <c r="G15">
        <v>453</v>
      </c>
    </row>
    <row r="16" spans="1:7" x14ac:dyDescent="0.25">
      <c r="A16" t="s">
        <v>1576</v>
      </c>
      <c r="B16" t="s">
        <v>3863</v>
      </c>
      <c r="C16" t="s">
        <v>1544</v>
      </c>
      <c r="D16" t="s">
        <v>3864</v>
      </c>
      <c r="E16" t="s">
        <v>1577</v>
      </c>
      <c r="F16">
        <v>48.01</v>
      </c>
      <c r="G16">
        <v>439</v>
      </c>
    </row>
    <row r="17" spans="1:7" x14ac:dyDescent="0.25">
      <c r="A17" t="s">
        <v>1578</v>
      </c>
      <c r="B17" t="s">
        <v>3865</v>
      </c>
      <c r="C17" t="s">
        <v>1563</v>
      </c>
      <c r="D17" t="s">
        <v>3866</v>
      </c>
      <c r="E17" t="s">
        <v>1579</v>
      </c>
      <c r="F17">
        <v>465.34</v>
      </c>
      <c r="G17">
        <v>301</v>
      </c>
    </row>
    <row r="18" spans="1:7" x14ac:dyDescent="0.25">
      <c r="A18" t="s">
        <v>1580</v>
      </c>
      <c r="B18" t="s">
        <v>3867</v>
      </c>
      <c r="C18" t="s">
        <v>1558</v>
      </c>
      <c r="D18" t="s">
        <v>3868</v>
      </c>
      <c r="E18" t="s">
        <v>1581</v>
      </c>
      <c r="F18">
        <v>337.42</v>
      </c>
      <c r="G18">
        <v>256</v>
      </c>
    </row>
    <row r="19" spans="1:7" x14ac:dyDescent="0.25">
      <c r="A19" t="s">
        <v>1582</v>
      </c>
      <c r="B19" t="s">
        <v>3869</v>
      </c>
      <c r="C19" t="s">
        <v>1566</v>
      </c>
      <c r="D19" t="s">
        <v>3848</v>
      </c>
      <c r="E19" t="s">
        <v>1583</v>
      </c>
      <c r="F19">
        <v>144.53</v>
      </c>
      <c r="G19">
        <v>367</v>
      </c>
    </row>
    <row r="20" spans="1:7" x14ac:dyDescent="0.25">
      <c r="A20" t="s">
        <v>1584</v>
      </c>
      <c r="B20" t="s">
        <v>3870</v>
      </c>
      <c r="C20" t="s">
        <v>1547</v>
      </c>
      <c r="D20" t="s">
        <v>3846</v>
      </c>
      <c r="E20" t="s">
        <v>1585</v>
      </c>
      <c r="F20">
        <v>303.74</v>
      </c>
      <c r="G20">
        <v>343</v>
      </c>
    </row>
    <row r="21" spans="1:7" x14ac:dyDescent="0.25">
      <c r="A21" t="s">
        <v>1586</v>
      </c>
      <c r="B21" t="s">
        <v>3871</v>
      </c>
      <c r="C21" t="s">
        <v>1566</v>
      </c>
      <c r="D21" t="s">
        <v>3872</v>
      </c>
      <c r="E21" t="s">
        <v>1587</v>
      </c>
      <c r="F21">
        <v>21.34</v>
      </c>
      <c r="G21">
        <v>65</v>
      </c>
    </row>
    <row r="22" spans="1:7" x14ac:dyDescent="0.25">
      <c r="A22" t="s">
        <v>1588</v>
      </c>
      <c r="B22" t="s">
        <v>3873</v>
      </c>
      <c r="C22" t="s">
        <v>1566</v>
      </c>
      <c r="D22" t="s">
        <v>3848</v>
      </c>
      <c r="E22" t="s">
        <v>1589</v>
      </c>
      <c r="F22">
        <v>131.51</v>
      </c>
      <c r="G22">
        <v>0</v>
      </c>
    </row>
    <row r="23" spans="1:7" x14ac:dyDescent="0.25">
      <c r="A23" t="s">
        <v>1590</v>
      </c>
      <c r="B23" t="s">
        <v>3874</v>
      </c>
      <c r="C23" t="s">
        <v>1544</v>
      </c>
      <c r="D23" t="s">
        <v>3875</v>
      </c>
      <c r="E23" t="s">
        <v>1591</v>
      </c>
      <c r="F23">
        <v>123.46</v>
      </c>
      <c r="G23">
        <v>76</v>
      </c>
    </row>
    <row r="24" spans="1:7" x14ac:dyDescent="0.25">
      <c r="A24" t="s">
        <v>1592</v>
      </c>
      <c r="B24" t="s">
        <v>3876</v>
      </c>
      <c r="C24" t="s">
        <v>1566</v>
      </c>
      <c r="D24" t="s">
        <v>3872</v>
      </c>
      <c r="E24" t="s">
        <v>1593</v>
      </c>
      <c r="F24">
        <v>484.62</v>
      </c>
      <c r="G24">
        <v>432</v>
      </c>
    </row>
    <row r="25" spans="1:7" x14ac:dyDescent="0.25">
      <c r="A25" t="s">
        <v>1594</v>
      </c>
      <c r="B25" t="s">
        <v>3877</v>
      </c>
      <c r="C25" t="s">
        <v>1547</v>
      </c>
      <c r="D25" t="s">
        <v>3841</v>
      </c>
      <c r="E25" t="s">
        <v>1595</v>
      </c>
      <c r="F25">
        <v>283</v>
      </c>
      <c r="G25">
        <v>360</v>
      </c>
    </row>
    <row r="26" spans="1:7" x14ac:dyDescent="0.25">
      <c r="A26" t="s">
        <v>1596</v>
      </c>
      <c r="B26" t="s">
        <v>3878</v>
      </c>
      <c r="C26" t="s">
        <v>1566</v>
      </c>
      <c r="D26" t="s">
        <v>3879</v>
      </c>
      <c r="E26" t="s">
        <v>1597</v>
      </c>
      <c r="F26">
        <v>166.06</v>
      </c>
      <c r="G26">
        <v>340</v>
      </c>
    </row>
    <row r="27" spans="1:7" x14ac:dyDescent="0.25">
      <c r="A27" t="s">
        <v>1598</v>
      </c>
      <c r="B27" t="s">
        <v>3880</v>
      </c>
      <c r="C27" t="s">
        <v>1547</v>
      </c>
      <c r="D27" t="s">
        <v>3848</v>
      </c>
      <c r="E27" t="s">
        <v>1599</v>
      </c>
      <c r="F27">
        <v>174.02</v>
      </c>
      <c r="G27">
        <v>268</v>
      </c>
    </row>
    <row r="28" spans="1:7" x14ac:dyDescent="0.25">
      <c r="A28" t="s">
        <v>1600</v>
      </c>
      <c r="B28" t="s">
        <v>3881</v>
      </c>
      <c r="C28" t="s">
        <v>1563</v>
      </c>
      <c r="D28" t="s">
        <v>3854</v>
      </c>
      <c r="E28" t="s">
        <v>1601</v>
      </c>
      <c r="F28">
        <v>322.41000000000003</v>
      </c>
      <c r="G28">
        <v>213</v>
      </c>
    </row>
    <row r="29" spans="1:7" x14ac:dyDescent="0.25">
      <c r="A29" t="s">
        <v>1602</v>
      </c>
      <c r="B29" t="s">
        <v>3882</v>
      </c>
      <c r="C29" t="s">
        <v>1544</v>
      </c>
      <c r="D29" t="s">
        <v>3864</v>
      </c>
      <c r="E29" t="s">
        <v>1603</v>
      </c>
      <c r="F29">
        <v>81.75</v>
      </c>
      <c r="G29">
        <v>378</v>
      </c>
    </row>
    <row r="30" spans="1:7" x14ac:dyDescent="0.25">
      <c r="A30" t="s">
        <v>1604</v>
      </c>
      <c r="B30" t="s">
        <v>3883</v>
      </c>
      <c r="C30" t="s">
        <v>1566</v>
      </c>
      <c r="D30" t="s">
        <v>3848</v>
      </c>
      <c r="E30" t="s">
        <v>1605</v>
      </c>
      <c r="F30">
        <v>38.76</v>
      </c>
      <c r="G30">
        <v>137</v>
      </c>
    </row>
    <row r="31" spans="1:7" x14ac:dyDescent="0.25">
      <c r="A31" t="s">
        <v>1606</v>
      </c>
      <c r="B31" t="s">
        <v>3884</v>
      </c>
      <c r="C31" t="s">
        <v>1544</v>
      </c>
      <c r="D31" t="s">
        <v>3864</v>
      </c>
      <c r="E31" t="s">
        <v>1607</v>
      </c>
      <c r="F31">
        <v>218.48</v>
      </c>
      <c r="G31">
        <v>276</v>
      </c>
    </row>
    <row r="32" spans="1:7" x14ac:dyDescent="0.25">
      <c r="A32" t="s">
        <v>1608</v>
      </c>
      <c r="B32" t="s">
        <v>3885</v>
      </c>
      <c r="C32" t="s">
        <v>1544</v>
      </c>
      <c r="D32" t="s">
        <v>3858</v>
      </c>
      <c r="E32" t="s">
        <v>1609</v>
      </c>
      <c r="F32">
        <v>19.52</v>
      </c>
      <c r="G32">
        <v>57</v>
      </c>
    </row>
    <row r="33" spans="1:7" x14ac:dyDescent="0.25">
      <c r="A33" t="s">
        <v>1610</v>
      </c>
      <c r="B33" t="s">
        <v>3886</v>
      </c>
      <c r="C33" t="s">
        <v>1566</v>
      </c>
      <c r="D33" t="s">
        <v>3887</v>
      </c>
      <c r="E33" t="s">
        <v>1611</v>
      </c>
      <c r="F33">
        <v>204.39</v>
      </c>
      <c r="G33">
        <v>281</v>
      </c>
    </row>
    <row r="34" spans="1:7" x14ac:dyDescent="0.25">
      <c r="A34" t="s">
        <v>1612</v>
      </c>
      <c r="B34" t="s">
        <v>3888</v>
      </c>
      <c r="C34" t="s">
        <v>1558</v>
      </c>
      <c r="D34" t="s">
        <v>3850</v>
      </c>
      <c r="E34" t="s">
        <v>1613</v>
      </c>
      <c r="F34">
        <v>283.83</v>
      </c>
      <c r="G34">
        <v>244</v>
      </c>
    </row>
    <row r="35" spans="1:7" x14ac:dyDescent="0.25">
      <c r="A35" t="s">
        <v>1614</v>
      </c>
      <c r="B35" t="s">
        <v>3889</v>
      </c>
      <c r="C35" t="s">
        <v>1544</v>
      </c>
      <c r="D35" t="s">
        <v>3864</v>
      </c>
      <c r="E35" t="s">
        <v>1615</v>
      </c>
      <c r="F35">
        <v>179.77</v>
      </c>
      <c r="G35">
        <v>305</v>
      </c>
    </row>
    <row r="36" spans="1:7" x14ac:dyDescent="0.25">
      <c r="A36" t="s">
        <v>1616</v>
      </c>
      <c r="B36" t="s">
        <v>3890</v>
      </c>
      <c r="C36" t="s">
        <v>1563</v>
      </c>
      <c r="D36" t="s">
        <v>3839</v>
      </c>
      <c r="E36" t="s">
        <v>1617</v>
      </c>
      <c r="F36">
        <v>419.28</v>
      </c>
      <c r="G36">
        <v>86</v>
      </c>
    </row>
    <row r="37" spans="1:7" x14ac:dyDescent="0.25">
      <c r="A37" t="s">
        <v>1618</v>
      </c>
      <c r="B37" t="s">
        <v>3891</v>
      </c>
      <c r="C37" t="s">
        <v>1544</v>
      </c>
      <c r="D37" t="s">
        <v>3852</v>
      </c>
      <c r="E37" t="s">
        <v>1619</v>
      </c>
      <c r="F37">
        <v>382.22</v>
      </c>
      <c r="G37">
        <v>329</v>
      </c>
    </row>
    <row r="38" spans="1:7" x14ac:dyDescent="0.25">
      <c r="A38" t="s">
        <v>1620</v>
      </c>
      <c r="B38" t="s">
        <v>3892</v>
      </c>
      <c r="C38" t="s">
        <v>1547</v>
      </c>
      <c r="D38" t="s">
        <v>3841</v>
      </c>
      <c r="E38" t="s">
        <v>1621</v>
      </c>
      <c r="F38">
        <v>223.43</v>
      </c>
      <c r="G38">
        <v>154</v>
      </c>
    </row>
    <row r="39" spans="1:7" x14ac:dyDescent="0.25">
      <c r="A39" t="s">
        <v>1622</v>
      </c>
      <c r="B39" t="s">
        <v>3893</v>
      </c>
      <c r="C39" t="s">
        <v>1547</v>
      </c>
      <c r="D39" t="s">
        <v>3894</v>
      </c>
      <c r="E39" t="s">
        <v>1623</v>
      </c>
      <c r="F39">
        <v>353.47</v>
      </c>
      <c r="G39">
        <v>214</v>
      </c>
    </row>
    <row r="40" spans="1:7" x14ac:dyDescent="0.25">
      <c r="A40" t="s">
        <v>1624</v>
      </c>
      <c r="B40" t="s">
        <v>3895</v>
      </c>
      <c r="C40" t="s">
        <v>1566</v>
      </c>
      <c r="D40" t="s">
        <v>3879</v>
      </c>
      <c r="E40" t="s">
        <v>1625</v>
      </c>
      <c r="F40">
        <v>135.61000000000001</v>
      </c>
      <c r="G40">
        <v>394</v>
      </c>
    </row>
    <row r="41" spans="1:7" x14ac:dyDescent="0.25">
      <c r="A41" t="s">
        <v>1626</v>
      </c>
      <c r="B41" t="s">
        <v>3896</v>
      </c>
      <c r="C41" t="s">
        <v>1563</v>
      </c>
      <c r="D41" t="s">
        <v>3897</v>
      </c>
      <c r="E41" t="s">
        <v>1627</v>
      </c>
      <c r="F41">
        <v>326.06</v>
      </c>
      <c r="G41">
        <v>301</v>
      </c>
    </row>
    <row r="42" spans="1:7" x14ac:dyDescent="0.25">
      <c r="A42" t="s">
        <v>1628</v>
      </c>
      <c r="B42" t="s">
        <v>3898</v>
      </c>
      <c r="C42" t="s">
        <v>1563</v>
      </c>
      <c r="D42" t="s">
        <v>3854</v>
      </c>
      <c r="E42" t="s">
        <v>1629</v>
      </c>
      <c r="F42">
        <v>38.520000000000003</v>
      </c>
      <c r="G42">
        <v>378</v>
      </c>
    </row>
    <row r="43" spans="1:7" x14ac:dyDescent="0.25">
      <c r="A43" t="s">
        <v>1630</v>
      </c>
      <c r="B43" t="s">
        <v>3899</v>
      </c>
      <c r="C43" t="s">
        <v>1566</v>
      </c>
      <c r="D43" t="s">
        <v>3856</v>
      </c>
      <c r="E43" t="s">
        <v>1631</v>
      </c>
      <c r="F43">
        <v>313.26</v>
      </c>
      <c r="G43">
        <v>369</v>
      </c>
    </row>
    <row r="44" spans="1:7" x14ac:dyDescent="0.25">
      <c r="A44" t="s">
        <v>1632</v>
      </c>
      <c r="B44" t="s">
        <v>3900</v>
      </c>
      <c r="C44" t="s">
        <v>1563</v>
      </c>
      <c r="D44" t="s">
        <v>3848</v>
      </c>
      <c r="E44" t="s">
        <v>1633</v>
      </c>
      <c r="F44">
        <v>450.71</v>
      </c>
      <c r="G44">
        <v>389</v>
      </c>
    </row>
    <row r="45" spans="1:7" x14ac:dyDescent="0.25">
      <c r="A45" t="s">
        <v>1634</v>
      </c>
      <c r="B45" t="s">
        <v>3901</v>
      </c>
      <c r="C45" t="s">
        <v>1563</v>
      </c>
      <c r="D45" t="s">
        <v>3839</v>
      </c>
      <c r="E45" t="s">
        <v>1635</v>
      </c>
      <c r="F45">
        <v>253.33</v>
      </c>
      <c r="G45">
        <v>266</v>
      </c>
    </row>
    <row r="46" spans="1:7" x14ac:dyDescent="0.25">
      <c r="A46" t="s">
        <v>1636</v>
      </c>
      <c r="B46" t="s">
        <v>3902</v>
      </c>
      <c r="C46" t="s">
        <v>1566</v>
      </c>
      <c r="D46" t="s">
        <v>3856</v>
      </c>
      <c r="E46" t="s">
        <v>1637</v>
      </c>
      <c r="F46">
        <v>167.12</v>
      </c>
      <c r="G46">
        <v>316</v>
      </c>
    </row>
    <row r="47" spans="1:7" x14ac:dyDescent="0.25">
      <c r="A47" t="s">
        <v>1638</v>
      </c>
      <c r="B47" t="s">
        <v>3903</v>
      </c>
      <c r="C47" t="s">
        <v>1566</v>
      </c>
      <c r="D47" t="s">
        <v>3887</v>
      </c>
      <c r="E47" t="s">
        <v>1639</v>
      </c>
      <c r="F47">
        <v>318.91000000000003</v>
      </c>
      <c r="G47">
        <v>114</v>
      </c>
    </row>
    <row r="48" spans="1:7" x14ac:dyDescent="0.25">
      <c r="A48" t="s">
        <v>1640</v>
      </c>
      <c r="B48" t="s">
        <v>3904</v>
      </c>
      <c r="C48" t="s">
        <v>1547</v>
      </c>
      <c r="D48" t="s">
        <v>3843</v>
      </c>
      <c r="E48" t="s">
        <v>1641</v>
      </c>
      <c r="F48">
        <v>167.34</v>
      </c>
      <c r="G48">
        <v>296</v>
      </c>
    </row>
    <row r="49" spans="1:7" x14ac:dyDescent="0.25">
      <c r="A49" t="s">
        <v>1642</v>
      </c>
      <c r="B49" t="s">
        <v>3905</v>
      </c>
      <c r="C49" t="s">
        <v>1558</v>
      </c>
      <c r="D49" t="s">
        <v>3906</v>
      </c>
      <c r="E49" t="s">
        <v>1643</v>
      </c>
      <c r="F49">
        <v>241</v>
      </c>
      <c r="G49">
        <v>431</v>
      </c>
    </row>
    <row r="50" spans="1:7" x14ac:dyDescent="0.25">
      <c r="A50" t="s">
        <v>1644</v>
      </c>
      <c r="B50" t="s">
        <v>3907</v>
      </c>
      <c r="C50" t="s">
        <v>1563</v>
      </c>
      <c r="D50" t="s">
        <v>3848</v>
      </c>
      <c r="E50" t="s">
        <v>1645</v>
      </c>
      <c r="F50">
        <v>177.98</v>
      </c>
      <c r="G50">
        <v>103</v>
      </c>
    </row>
    <row r="51" spans="1:7" x14ac:dyDescent="0.25">
      <c r="A51" t="s">
        <v>1646</v>
      </c>
      <c r="B51" t="s">
        <v>3908</v>
      </c>
      <c r="C51" t="s">
        <v>1558</v>
      </c>
      <c r="D51" t="s">
        <v>3909</v>
      </c>
      <c r="E51" t="s">
        <v>1647</v>
      </c>
      <c r="F51">
        <v>43.29</v>
      </c>
      <c r="G51">
        <v>267</v>
      </c>
    </row>
    <row r="52" spans="1:7" x14ac:dyDescent="0.25">
      <c r="A52" t="s">
        <v>1648</v>
      </c>
      <c r="B52" t="s">
        <v>3910</v>
      </c>
      <c r="C52" t="s">
        <v>1566</v>
      </c>
      <c r="D52" t="s">
        <v>3856</v>
      </c>
      <c r="E52" t="s">
        <v>1649</v>
      </c>
      <c r="F52">
        <v>190.29</v>
      </c>
      <c r="G52">
        <v>260</v>
      </c>
    </row>
    <row r="53" spans="1:7" x14ac:dyDescent="0.25">
      <c r="A53" t="s">
        <v>1650</v>
      </c>
      <c r="B53" t="s">
        <v>3911</v>
      </c>
      <c r="C53" t="s">
        <v>1563</v>
      </c>
      <c r="D53" t="s">
        <v>3848</v>
      </c>
      <c r="E53" t="s">
        <v>1651</v>
      </c>
      <c r="F53">
        <v>88.49</v>
      </c>
      <c r="G53">
        <v>246</v>
      </c>
    </row>
    <row r="54" spans="1:7" x14ac:dyDescent="0.25">
      <c r="A54" t="s">
        <v>1652</v>
      </c>
      <c r="B54" t="s">
        <v>3912</v>
      </c>
      <c r="C54" t="s">
        <v>1566</v>
      </c>
      <c r="D54" t="s">
        <v>3887</v>
      </c>
      <c r="E54" t="s">
        <v>1653</v>
      </c>
      <c r="F54">
        <v>212.26</v>
      </c>
      <c r="G54">
        <v>82</v>
      </c>
    </row>
    <row r="55" spans="1:7" x14ac:dyDescent="0.25">
      <c r="A55" t="s">
        <v>1654</v>
      </c>
      <c r="B55" t="s">
        <v>3913</v>
      </c>
      <c r="C55" t="s">
        <v>1547</v>
      </c>
      <c r="D55" t="s">
        <v>3846</v>
      </c>
      <c r="E55" t="s">
        <v>1655</v>
      </c>
      <c r="F55">
        <v>386.56</v>
      </c>
      <c r="G55">
        <v>125</v>
      </c>
    </row>
    <row r="56" spans="1:7" x14ac:dyDescent="0.25">
      <c r="A56" t="s">
        <v>1656</v>
      </c>
      <c r="B56" t="s">
        <v>3914</v>
      </c>
      <c r="C56" t="s">
        <v>1566</v>
      </c>
      <c r="D56" t="s">
        <v>3848</v>
      </c>
      <c r="E56" t="s">
        <v>1657</v>
      </c>
      <c r="F56">
        <v>434.84</v>
      </c>
      <c r="G56">
        <v>185</v>
      </c>
    </row>
    <row r="57" spans="1:7" x14ac:dyDescent="0.25">
      <c r="A57" t="s">
        <v>1658</v>
      </c>
      <c r="B57" t="s">
        <v>3915</v>
      </c>
      <c r="C57" t="s">
        <v>1544</v>
      </c>
      <c r="D57" t="s">
        <v>3864</v>
      </c>
      <c r="E57" t="s">
        <v>1659</v>
      </c>
      <c r="F57">
        <v>81.75</v>
      </c>
      <c r="G57">
        <v>0</v>
      </c>
    </row>
    <row r="58" spans="1:7" x14ac:dyDescent="0.25">
      <c r="A58" t="s">
        <v>1660</v>
      </c>
      <c r="B58" t="s">
        <v>3916</v>
      </c>
      <c r="C58" t="s">
        <v>1544</v>
      </c>
      <c r="D58" t="s">
        <v>3864</v>
      </c>
      <c r="E58" t="s">
        <v>1661</v>
      </c>
      <c r="F58">
        <v>461.47</v>
      </c>
      <c r="G58">
        <v>190</v>
      </c>
    </row>
    <row r="59" spans="1:7" x14ac:dyDescent="0.25">
      <c r="A59" t="s">
        <v>1662</v>
      </c>
      <c r="B59" t="s">
        <v>3917</v>
      </c>
      <c r="C59" t="s">
        <v>1566</v>
      </c>
      <c r="D59" t="s">
        <v>3856</v>
      </c>
      <c r="E59" t="s">
        <v>1663</v>
      </c>
      <c r="F59">
        <v>30.62</v>
      </c>
      <c r="G59">
        <v>138</v>
      </c>
    </row>
    <row r="60" spans="1:7" x14ac:dyDescent="0.25">
      <c r="A60" t="s">
        <v>1664</v>
      </c>
      <c r="B60" t="s">
        <v>3918</v>
      </c>
      <c r="C60" t="s">
        <v>1547</v>
      </c>
      <c r="D60" t="s">
        <v>3848</v>
      </c>
      <c r="E60" t="s">
        <v>1665</v>
      </c>
      <c r="F60">
        <v>113.83</v>
      </c>
      <c r="G60">
        <v>485</v>
      </c>
    </row>
    <row r="61" spans="1:7" x14ac:dyDescent="0.25">
      <c r="A61" t="s">
        <v>1666</v>
      </c>
      <c r="B61" t="s">
        <v>3919</v>
      </c>
      <c r="C61" t="s">
        <v>1558</v>
      </c>
      <c r="D61" t="s">
        <v>3861</v>
      </c>
      <c r="E61" t="s">
        <v>1667</v>
      </c>
      <c r="F61">
        <v>17.309999999999999</v>
      </c>
      <c r="G61">
        <v>399</v>
      </c>
    </row>
    <row r="62" spans="1:7" x14ac:dyDescent="0.25">
      <c r="A62" t="s">
        <v>1668</v>
      </c>
      <c r="B62" t="s">
        <v>3920</v>
      </c>
      <c r="C62" t="s">
        <v>1558</v>
      </c>
      <c r="D62" t="s">
        <v>3909</v>
      </c>
      <c r="E62" t="s">
        <v>1669</v>
      </c>
      <c r="F62">
        <v>482.75</v>
      </c>
      <c r="G62">
        <v>444</v>
      </c>
    </row>
    <row r="63" spans="1:7" x14ac:dyDescent="0.25">
      <c r="A63" t="s">
        <v>1670</v>
      </c>
      <c r="B63" t="s">
        <v>3921</v>
      </c>
      <c r="C63" t="s">
        <v>1566</v>
      </c>
      <c r="D63" t="s">
        <v>3872</v>
      </c>
      <c r="E63" t="s">
        <v>1671</v>
      </c>
      <c r="F63">
        <v>103.45</v>
      </c>
      <c r="G63">
        <v>465</v>
      </c>
    </row>
    <row r="64" spans="1:7" x14ac:dyDescent="0.25">
      <c r="A64" t="s">
        <v>1672</v>
      </c>
      <c r="B64" t="s">
        <v>3922</v>
      </c>
      <c r="C64" t="s">
        <v>1563</v>
      </c>
      <c r="D64" t="s">
        <v>3839</v>
      </c>
      <c r="E64" t="s">
        <v>1673</v>
      </c>
      <c r="F64">
        <v>86.42</v>
      </c>
      <c r="G64">
        <v>222</v>
      </c>
    </row>
    <row r="65" spans="1:7" x14ac:dyDescent="0.25">
      <c r="A65" t="s">
        <v>1674</v>
      </c>
      <c r="B65" t="s">
        <v>3923</v>
      </c>
      <c r="C65" t="s">
        <v>1558</v>
      </c>
      <c r="D65" t="s">
        <v>3850</v>
      </c>
      <c r="E65" t="s">
        <v>1675</v>
      </c>
      <c r="F65">
        <v>266.86</v>
      </c>
      <c r="G65">
        <v>458</v>
      </c>
    </row>
    <row r="66" spans="1:7" x14ac:dyDescent="0.25">
      <c r="A66" t="s">
        <v>1676</v>
      </c>
      <c r="B66" t="s">
        <v>3924</v>
      </c>
      <c r="C66" t="s">
        <v>1558</v>
      </c>
      <c r="D66" t="s">
        <v>3906</v>
      </c>
      <c r="E66" t="s">
        <v>1677</v>
      </c>
      <c r="F66">
        <v>299.11</v>
      </c>
      <c r="G66">
        <v>118</v>
      </c>
    </row>
    <row r="67" spans="1:7" x14ac:dyDescent="0.25">
      <c r="A67" t="s">
        <v>1678</v>
      </c>
      <c r="B67" t="s">
        <v>3925</v>
      </c>
      <c r="C67" t="s">
        <v>1566</v>
      </c>
      <c r="D67" t="s">
        <v>3856</v>
      </c>
      <c r="E67" t="s">
        <v>1679</v>
      </c>
      <c r="F67">
        <v>240.63</v>
      </c>
      <c r="G67">
        <v>423</v>
      </c>
    </row>
    <row r="68" spans="1:7" x14ac:dyDescent="0.25">
      <c r="A68" t="s">
        <v>1680</v>
      </c>
      <c r="B68" t="s">
        <v>3926</v>
      </c>
      <c r="C68" t="s">
        <v>1558</v>
      </c>
      <c r="D68" t="s">
        <v>3861</v>
      </c>
      <c r="E68" t="s">
        <v>1681</v>
      </c>
      <c r="F68">
        <v>340.39</v>
      </c>
      <c r="G68">
        <v>177</v>
      </c>
    </row>
    <row r="69" spans="1:7" x14ac:dyDescent="0.25">
      <c r="A69" t="s">
        <v>1682</v>
      </c>
      <c r="B69" t="s">
        <v>3927</v>
      </c>
      <c r="C69" t="s">
        <v>1563</v>
      </c>
      <c r="D69" t="s">
        <v>3848</v>
      </c>
      <c r="E69" t="s">
        <v>1683</v>
      </c>
      <c r="F69">
        <v>349.17</v>
      </c>
      <c r="G69">
        <v>476</v>
      </c>
    </row>
    <row r="70" spans="1:7" x14ac:dyDescent="0.25">
      <c r="A70" t="s">
        <v>1684</v>
      </c>
      <c r="B70" t="s">
        <v>3928</v>
      </c>
      <c r="C70" t="s">
        <v>1544</v>
      </c>
      <c r="D70" t="s">
        <v>3929</v>
      </c>
      <c r="E70" t="s">
        <v>1685</v>
      </c>
      <c r="F70">
        <v>243.7</v>
      </c>
      <c r="G70">
        <v>130</v>
      </c>
    </row>
    <row r="71" spans="1:7" x14ac:dyDescent="0.25">
      <c r="A71" t="s">
        <v>1686</v>
      </c>
      <c r="B71" t="s">
        <v>3930</v>
      </c>
      <c r="C71" t="s">
        <v>1547</v>
      </c>
      <c r="D71" t="s">
        <v>3846</v>
      </c>
      <c r="E71" t="s">
        <v>1687</v>
      </c>
      <c r="F71">
        <v>218.22</v>
      </c>
      <c r="G71">
        <v>224</v>
      </c>
    </row>
    <row r="72" spans="1:7" x14ac:dyDescent="0.25">
      <c r="A72" t="s">
        <v>1688</v>
      </c>
      <c r="B72" t="s">
        <v>3931</v>
      </c>
      <c r="C72" t="s">
        <v>1544</v>
      </c>
      <c r="D72" t="s">
        <v>3875</v>
      </c>
      <c r="E72" t="s">
        <v>1689</v>
      </c>
      <c r="F72">
        <v>138.05000000000001</v>
      </c>
      <c r="G72">
        <v>89</v>
      </c>
    </row>
    <row r="73" spans="1:7" x14ac:dyDescent="0.25">
      <c r="A73" t="s">
        <v>1690</v>
      </c>
      <c r="B73" t="s">
        <v>3932</v>
      </c>
      <c r="C73" t="s">
        <v>1558</v>
      </c>
      <c r="D73" t="s">
        <v>3861</v>
      </c>
      <c r="E73" t="s">
        <v>1691</v>
      </c>
      <c r="F73">
        <v>214.32</v>
      </c>
      <c r="G73">
        <v>383</v>
      </c>
    </row>
    <row r="74" spans="1:7" x14ac:dyDescent="0.25">
      <c r="A74" t="s">
        <v>1692</v>
      </c>
      <c r="B74" t="s">
        <v>3933</v>
      </c>
      <c r="C74" t="s">
        <v>1566</v>
      </c>
      <c r="D74" t="s">
        <v>3856</v>
      </c>
      <c r="E74" t="s">
        <v>1693</v>
      </c>
      <c r="F74">
        <v>477.61</v>
      </c>
      <c r="G74">
        <v>300</v>
      </c>
    </row>
    <row r="75" spans="1:7" x14ac:dyDescent="0.25">
      <c r="A75" t="s">
        <v>1694</v>
      </c>
      <c r="B75" t="s">
        <v>3934</v>
      </c>
      <c r="C75" t="s">
        <v>1566</v>
      </c>
      <c r="D75" t="s">
        <v>3887</v>
      </c>
      <c r="E75" t="s">
        <v>1695</v>
      </c>
      <c r="F75">
        <v>107.06</v>
      </c>
      <c r="G75">
        <v>359</v>
      </c>
    </row>
    <row r="76" spans="1:7" x14ac:dyDescent="0.25">
      <c r="A76" t="s">
        <v>1696</v>
      </c>
      <c r="B76" t="s">
        <v>3935</v>
      </c>
      <c r="C76" t="s">
        <v>1563</v>
      </c>
      <c r="D76" t="s">
        <v>3854</v>
      </c>
      <c r="E76" t="s">
        <v>1697</v>
      </c>
      <c r="F76">
        <v>403.71</v>
      </c>
      <c r="G76">
        <v>159</v>
      </c>
    </row>
    <row r="77" spans="1:7" x14ac:dyDescent="0.25">
      <c r="A77" t="s">
        <v>1698</v>
      </c>
      <c r="B77" t="s">
        <v>3936</v>
      </c>
      <c r="C77" t="s">
        <v>1547</v>
      </c>
      <c r="D77" t="s">
        <v>3894</v>
      </c>
      <c r="E77" t="s">
        <v>1699</v>
      </c>
      <c r="F77">
        <v>158.13999999999999</v>
      </c>
      <c r="G77">
        <v>82</v>
      </c>
    </row>
    <row r="78" spans="1:7" x14ac:dyDescent="0.25">
      <c r="A78" t="s">
        <v>1700</v>
      </c>
      <c r="B78" t="s">
        <v>3937</v>
      </c>
      <c r="C78" t="s">
        <v>1563</v>
      </c>
      <c r="D78" t="s">
        <v>3839</v>
      </c>
      <c r="E78" t="s">
        <v>1701</v>
      </c>
      <c r="F78">
        <v>392.89</v>
      </c>
      <c r="G78">
        <v>320</v>
      </c>
    </row>
    <row r="79" spans="1:7" x14ac:dyDescent="0.25">
      <c r="A79" t="s">
        <v>1702</v>
      </c>
      <c r="B79" t="s">
        <v>3938</v>
      </c>
      <c r="C79" t="s">
        <v>1563</v>
      </c>
      <c r="D79" t="s">
        <v>3866</v>
      </c>
      <c r="E79" t="s">
        <v>1703</v>
      </c>
      <c r="F79">
        <v>480.9</v>
      </c>
      <c r="G79">
        <v>104</v>
      </c>
    </row>
    <row r="80" spans="1:7" x14ac:dyDescent="0.25">
      <c r="A80" t="s">
        <v>1704</v>
      </c>
      <c r="B80" t="s">
        <v>3939</v>
      </c>
      <c r="C80" t="s">
        <v>1544</v>
      </c>
      <c r="D80" t="s">
        <v>3864</v>
      </c>
      <c r="E80" t="s">
        <v>1705</v>
      </c>
      <c r="F80">
        <v>325.26</v>
      </c>
      <c r="G80">
        <v>400</v>
      </c>
    </row>
    <row r="81" spans="1:7" x14ac:dyDescent="0.25">
      <c r="A81" t="s">
        <v>1706</v>
      </c>
      <c r="B81" t="s">
        <v>3940</v>
      </c>
      <c r="C81" t="s">
        <v>1544</v>
      </c>
      <c r="D81" t="s">
        <v>3852</v>
      </c>
      <c r="E81" t="s">
        <v>1707</v>
      </c>
      <c r="F81">
        <v>228.53</v>
      </c>
      <c r="G81">
        <v>469</v>
      </c>
    </row>
    <row r="82" spans="1:7" x14ac:dyDescent="0.25">
      <c r="A82" t="s">
        <v>1708</v>
      </c>
      <c r="B82" t="s">
        <v>3941</v>
      </c>
      <c r="C82" t="s">
        <v>1544</v>
      </c>
      <c r="D82" t="s">
        <v>3858</v>
      </c>
      <c r="E82" t="s">
        <v>1709</v>
      </c>
      <c r="F82">
        <v>143.43</v>
      </c>
      <c r="G82">
        <v>58</v>
      </c>
    </row>
    <row r="83" spans="1:7" x14ac:dyDescent="0.25">
      <c r="A83" t="s">
        <v>1710</v>
      </c>
      <c r="B83" t="s">
        <v>3942</v>
      </c>
      <c r="C83" t="s">
        <v>1566</v>
      </c>
      <c r="D83" t="s">
        <v>3872</v>
      </c>
      <c r="E83" t="s">
        <v>1711</v>
      </c>
      <c r="F83">
        <v>285.54000000000002</v>
      </c>
      <c r="G83">
        <v>358</v>
      </c>
    </row>
    <row r="84" spans="1:7" x14ac:dyDescent="0.25">
      <c r="A84" t="s">
        <v>1712</v>
      </c>
      <c r="B84" t="s">
        <v>3943</v>
      </c>
      <c r="C84" t="s">
        <v>1566</v>
      </c>
      <c r="D84" t="s">
        <v>3856</v>
      </c>
      <c r="E84" t="s">
        <v>1713</v>
      </c>
      <c r="F84">
        <v>152.91999999999999</v>
      </c>
      <c r="G84">
        <v>281</v>
      </c>
    </row>
    <row r="85" spans="1:7" x14ac:dyDescent="0.25">
      <c r="A85" t="s">
        <v>1714</v>
      </c>
      <c r="B85" t="s">
        <v>3944</v>
      </c>
      <c r="C85" t="s">
        <v>1558</v>
      </c>
      <c r="D85" t="s">
        <v>3850</v>
      </c>
      <c r="E85" t="s">
        <v>1715</v>
      </c>
      <c r="F85">
        <v>305.49</v>
      </c>
      <c r="G85">
        <v>159</v>
      </c>
    </row>
    <row r="86" spans="1:7" x14ac:dyDescent="0.25">
      <c r="A86" t="s">
        <v>1716</v>
      </c>
      <c r="B86" t="s">
        <v>3945</v>
      </c>
      <c r="C86" t="s">
        <v>1544</v>
      </c>
      <c r="D86" t="s">
        <v>3929</v>
      </c>
      <c r="E86" t="s">
        <v>1717</v>
      </c>
      <c r="F86">
        <v>388.46</v>
      </c>
      <c r="G86">
        <v>208</v>
      </c>
    </row>
    <row r="87" spans="1:7" x14ac:dyDescent="0.25">
      <c r="A87" t="s">
        <v>1718</v>
      </c>
      <c r="B87" t="s">
        <v>3946</v>
      </c>
      <c r="C87" t="s">
        <v>1547</v>
      </c>
      <c r="D87" t="s">
        <v>3848</v>
      </c>
      <c r="E87" t="s">
        <v>1719</v>
      </c>
      <c r="F87">
        <v>119.57</v>
      </c>
      <c r="G87">
        <v>210</v>
      </c>
    </row>
    <row r="88" spans="1:7" x14ac:dyDescent="0.25">
      <c r="A88" t="s">
        <v>1720</v>
      </c>
      <c r="B88" t="s">
        <v>3947</v>
      </c>
      <c r="C88" t="s">
        <v>1544</v>
      </c>
      <c r="D88" t="s">
        <v>3858</v>
      </c>
      <c r="E88" t="s">
        <v>1721</v>
      </c>
      <c r="F88">
        <v>176.07</v>
      </c>
      <c r="G88">
        <v>82</v>
      </c>
    </row>
    <row r="89" spans="1:7" x14ac:dyDescent="0.25">
      <c r="A89" t="s">
        <v>1722</v>
      </c>
      <c r="B89" t="s">
        <v>3948</v>
      </c>
      <c r="C89" t="s">
        <v>1544</v>
      </c>
      <c r="D89" t="s">
        <v>3852</v>
      </c>
      <c r="E89" t="s">
        <v>1723</v>
      </c>
      <c r="F89">
        <v>371.38</v>
      </c>
      <c r="G89">
        <v>220</v>
      </c>
    </row>
    <row r="90" spans="1:7" x14ac:dyDescent="0.25">
      <c r="A90" t="s">
        <v>1724</v>
      </c>
      <c r="B90" t="s">
        <v>3949</v>
      </c>
      <c r="C90" t="s">
        <v>1566</v>
      </c>
      <c r="D90" t="s">
        <v>3848</v>
      </c>
      <c r="E90" t="s">
        <v>1725</v>
      </c>
      <c r="F90">
        <v>131.24</v>
      </c>
      <c r="G90">
        <v>232</v>
      </c>
    </row>
    <row r="91" spans="1:7" x14ac:dyDescent="0.25">
      <c r="A91" t="s">
        <v>1726</v>
      </c>
      <c r="B91" t="s">
        <v>3950</v>
      </c>
      <c r="C91" t="s">
        <v>1558</v>
      </c>
      <c r="D91" t="s">
        <v>3906</v>
      </c>
      <c r="E91" t="s">
        <v>1727</v>
      </c>
      <c r="F91">
        <v>183.04</v>
      </c>
      <c r="G91">
        <v>457</v>
      </c>
    </row>
    <row r="92" spans="1:7" x14ac:dyDescent="0.25">
      <c r="A92" t="s">
        <v>1728</v>
      </c>
      <c r="B92" t="s">
        <v>3951</v>
      </c>
      <c r="C92" t="s">
        <v>1563</v>
      </c>
      <c r="D92" t="s">
        <v>3848</v>
      </c>
      <c r="E92" t="s">
        <v>1729</v>
      </c>
      <c r="F92">
        <v>340.14</v>
      </c>
      <c r="G92">
        <v>361</v>
      </c>
    </row>
    <row r="93" spans="1:7" x14ac:dyDescent="0.25">
      <c r="A93" t="s">
        <v>1730</v>
      </c>
      <c r="B93" t="s">
        <v>3952</v>
      </c>
      <c r="C93" t="s">
        <v>1547</v>
      </c>
      <c r="D93" t="s">
        <v>3894</v>
      </c>
      <c r="E93" t="s">
        <v>1731</v>
      </c>
      <c r="F93">
        <v>438.25</v>
      </c>
      <c r="G93">
        <v>496</v>
      </c>
    </row>
    <row r="94" spans="1:7" x14ac:dyDescent="0.25">
      <c r="A94" t="s">
        <v>1732</v>
      </c>
      <c r="B94" t="s">
        <v>3953</v>
      </c>
      <c r="C94" t="s">
        <v>1544</v>
      </c>
      <c r="D94" t="s">
        <v>3866</v>
      </c>
      <c r="E94" t="s">
        <v>1733</v>
      </c>
      <c r="F94">
        <v>447.43</v>
      </c>
      <c r="G94">
        <v>191</v>
      </c>
    </row>
    <row r="95" spans="1:7" x14ac:dyDescent="0.25">
      <c r="A95" t="s">
        <v>1734</v>
      </c>
      <c r="B95" t="s">
        <v>3954</v>
      </c>
      <c r="C95" t="s">
        <v>1563</v>
      </c>
      <c r="D95" t="s">
        <v>3839</v>
      </c>
      <c r="E95" t="s">
        <v>1735</v>
      </c>
      <c r="F95">
        <v>377.52</v>
      </c>
      <c r="G95">
        <v>485</v>
      </c>
    </row>
    <row r="96" spans="1:7" x14ac:dyDescent="0.25">
      <c r="A96" t="s">
        <v>1736</v>
      </c>
      <c r="B96" t="s">
        <v>3955</v>
      </c>
      <c r="C96" t="s">
        <v>1558</v>
      </c>
      <c r="D96" t="s">
        <v>3850</v>
      </c>
      <c r="E96" t="s">
        <v>1737</v>
      </c>
      <c r="F96">
        <v>358.47</v>
      </c>
      <c r="G96">
        <v>213</v>
      </c>
    </row>
    <row r="97" spans="1:7" x14ac:dyDescent="0.25">
      <c r="A97" t="s">
        <v>1738</v>
      </c>
      <c r="B97" t="s">
        <v>3956</v>
      </c>
      <c r="C97" t="s">
        <v>1566</v>
      </c>
      <c r="D97" t="s">
        <v>3848</v>
      </c>
      <c r="E97" t="s">
        <v>1739</v>
      </c>
      <c r="F97">
        <v>60.65</v>
      </c>
      <c r="G97">
        <v>75</v>
      </c>
    </row>
    <row r="98" spans="1:7" x14ac:dyDescent="0.25">
      <c r="A98" t="s">
        <v>1740</v>
      </c>
      <c r="B98" t="s">
        <v>3957</v>
      </c>
      <c r="C98" t="s">
        <v>1547</v>
      </c>
      <c r="D98" t="s">
        <v>3843</v>
      </c>
      <c r="E98" t="s">
        <v>1741</v>
      </c>
      <c r="F98">
        <v>358.47</v>
      </c>
      <c r="G98">
        <v>143</v>
      </c>
    </row>
    <row r="99" spans="1:7" x14ac:dyDescent="0.25">
      <c r="A99" t="s">
        <v>1742</v>
      </c>
      <c r="B99" t="s">
        <v>3958</v>
      </c>
      <c r="C99" t="s">
        <v>1566</v>
      </c>
      <c r="D99" t="s">
        <v>3887</v>
      </c>
      <c r="E99" t="s">
        <v>1743</v>
      </c>
      <c r="F99">
        <v>245.98</v>
      </c>
      <c r="G99">
        <v>471</v>
      </c>
    </row>
    <row r="100" spans="1:7" x14ac:dyDescent="0.25">
      <c r="A100" t="s">
        <v>1744</v>
      </c>
      <c r="B100" t="s">
        <v>3959</v>
      </c>
      <c r="C100" t="s">
        <v>1563</v>
      </c>
      <c r="D100" t="s">
        <v>3854</v>
      </c>
      <c r="E100" t="s">
        <v>1745</v>
      </c>
      <c r="F100">
        <v>431.67</v>
      </c>
      <c r="G100">
        <v>73</v>
      </c>
    </row>
    <row r="101" spans="1:7" x14ac:dyDescent="0.25">
      <c r="A101" t="s">
        <v>1746</v>
      </c>
      <c r="B101" t="s">
        <v>3960</v>
      </c>
      <c r="C101" t="s">
        <v>1544</v>
      </c>
      <c r="D101" t="s">
        <v>3858</v>
      </c>
      <c r="E101" t="s">
        <v>1747</v>
      </c>
      <c r="F101">
        <v>201.41</v>
      </c>
      <c r="G101">
        <v>146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topLeftCell="A16" workbookViewId="0">
      <selection activeCell="B1" sqref="B1:E1"/>
    </sheetView>
  </sheetViews>
  <sheetFormatPr defaultRowHeight="15" x14ac:dyDescent="0.25"/>
  <cols>
    <col min="1" max="1" width="10.7109375" customWidth="1"/>
    <col min="2" max="2" width="23.28515625" customWidth="1"/>
    <col min="3" max="3" width="17.5703125" customWidth="1"/>
    <col min="4" max="4" width="19.7109375" customWidth="1"/>
    <col min="5" max="5" width="13.140625" customWidth="1"/>
  </cols>
  <sheetData>
    <row r="1" spans="1:5" x14ac:dyDescent="0.25">
      <c r="A1" s="2" t="s">
        <v>1748</v>
      </c>
      <c r="B1" s="2" t="s">
        <v>1749</v>
      </c>
      <c r="C1" s="2" t="s">
        <v>1750</v>
      </c>
      <c r="D1" s="2" t="s">
        <v>4</v>
      </c>
      <c r="E1" s="2"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1"/>
  <sheetViews>
    <sheetView topLeftCell="A1996" workbookViewId="0">
      <selection activeCell="A2004" sqref="A2004:XFD2006"/>
    </sheetView>
  </sheetViews>
  <sheetFormatPr defaultRowHeight="15" x14ac:dyDescent="0.25"/>
  <cols>
    <col min="1" max="1" width="10.5703125" customWidth="1"/>
    <col min="2" max="2" width="16.42578125" customWidth="1"/>
    <col min="3" max="3" width="14.5703125" customWidth="1"/>
    <col min="4" max="4" width="12.85546875" customWidth="1"/>
    <col min="5" max="5" width="10.7109375" customWidth="1"/>
    <col min="6" max="6" width="10.85546875" style="5" customWidth="1"/>
    <col min="7" max="7" width="12.42578125" customWidth="1"/>
    <col min="8" max="8" width="10.85546875" customWidth="1"/>
    <col min="9" max="9" width="16.28515625" customWidth="1"/>
    <col min="10" max="10" width="15.7109375" customWidth="1"/>
  </cols>
  <sheetData>
    <row r="1" spans="1:13" x14ac:dyDescent="0.25">
      <c r="A1" s="2" t="s">
        <v>1816</v>
      </c>
      <c r="B1" s="2" t="s">
        <v>1817</v>
      </c>
      <c r="C1" s="2" t="s">
        <v>0</v>
      </c>
      <c r="D1" s="2" t="s">
        <v>1536</v>
      </c>
      <c r="E1" s="2" t="s">
        <v>1748</v>
      </c>
      <c r="F1" s="3" t="s">
        <v>1818</v>
      </c>
      <c r="G1" s="2" t="s">
        <v>1819</v>
      </c>
      <c r="H1" s="2" t="s">
        <v>1820</v>
      </c>
      <c r="I1" s="2" t="s">
        <v>1821</v>
      </c>
      <c r="J1" s="2" t="s">
        <v>1822</v>
      </c>
    </row>
    <row r="2" spans="1:13" x14ac:dyDescent="0.25">
      <c r="A2" t="s">
        <v>1823</v>
      </c>
      <c r="B2" s="1">
        <v>45480</v>
      </c>
      <c r="C2" t="s">
        <v>1272</v>
      </c>
      <c r="D2" t="s">
        <v>1742</v>
      </c>
      <c r="E2" t="s">
        <v>1766</v>
      </c>
      <c r="F2" s="5">
        <v>1</v>
      </c>
      <c r="G2">
        <v>218.04</v>
      </c>
      <c r="H2">
        <v>0.09</v>
      </c>
      <c r="I2" t="s">
        <v>1824</v>
      </c>
      <c r="J2">
        <v>198.41640000000001</v>
      </c>
    </row>
    <row r="3" spans="1:13" x14ac:dyDescent="0.25">
      <c r="A3" t="s">
        <v>1825</v>
      </c>
      <c r="B3" s="1">
        <v>45285</v>
      </c>
      <c r="C3" t="s">
        <v>1440</v>
      </c>
      <c r="D3" t="s">
        <v>1696</v>
      </c>
      <c r="E3" t="s">
        <v>1807</v>
      </c>
      <c r="F3" s="5">
        <v>3</v>
      </c>
      <c r="G3">
        <v>104.47</v>
      </c>
      <c r="H3">
        <v>0.27</v>
      </c>
      <c r="I3" t="s">
        <v>1826</v>
      </c>
      <c r="J3">
        <v>228.7893</v>
      </c>
    </row>
    <row r="4" spans="1:13" x14ac:dyDescent="0.25">
      <c r="A4" t="s">
        <v>1827</v>
      </c>
      <c r="B4" s="1">
        <v>45446</v>
      </c>
      <c r="C4" t="s">
        <v>211</v>
      </c>
      <c r="D4" t="s">
        <v>1646</v>
      </c>
      <c r="E4" t="s">
        <v>1782</v>
      </c>
      <c r="F4" s="5">
        <v>4</v>
      </c>
      <c r="G4">
        <v>914.05</v>
      </c>
      <c r="H4">
        <v>0.25</v>
      </c>
      <c r="I4" t="s">
        <v>1824</v>
      </c>
      <c r="J4">
        <v>2742.15</v>
      </c>
    </row>
    <row r="5" spans="1:13" x14ac:dyDescent="0.25">
      <c r="A5" t="s">
        <v>1828</v>
      </c>
      <c r="B5" s="1">
        <v>45259</v>
      </c>
      <c r="C5" t="s">
        <v>1086</v>
      </c>
      <c r="D5" t="s">
        <v>1700</v>
      </c>
      <c r="E5" t="s">
        <v>1782</v>
      </c>
      <c r="F5" s="5">
        <v>1</v>
      </c>
      <c r="G5">
        <v>921.51</v>
      </c>
      <c r="H5">
        <v>0.16</v>
      </c>
      <c r="I5" t="s">
        <v>1829</v>
      </c>
      <c r="J5">
        <v>774.0684</v>
      </c>
    </row>
    <row r="6" spans="1:13" x14ac:dyDescent="0.25">
      <c r="A6" t="s">
        <v>1830</v>
      </c>
      <c r="B6" s="1">
        <v>45297</v>
      </c>
      <c r="C6" t="s">
        <v>1516</v>
      </c>
      <c r="D6" t="s">
        <v>1666</v>
      </c>
      <c r="E6" t="s">
        <v>1773</v>
      </c>
      <c r="F6" s="5">
        <v>3</v>
      </c>
      <c r="G6">
        <v>745.3</v>
      </c>
      <c r="H6">
        <v>0.18</v>
      </c>
      <c r="I6" t="s">
        <v>1824</v>
      </c>
      <c r="J6">
        <v>1833.4380000000001</v>
      </c>
    </row>
    <row r="7" spans="1:13" x14ac:dyDescent="0.25">
      <c r="A7" t="s">
        <v>1831</v>
      </c>
      <c r="B7" s="1">
        <v>45499</v>
      </c>
      <c r="C7" t="s">
        <v>405</v>
      </c>
      <c r="D7" t="s">
        <v>1578</v>
      </c>
      <c r="E7" t="s">
        <v>1779</v>
      </c>
      <c r="F7" s="5">
        <v>3</v>
      </c>
      <c r="G7">
        <v>147.01</v>
      </c>
      <c r="H7">
        <v>0.19</v>
      </c>
      <c r="I7" t="s">
        <v>1829</v>
      </c>
      <c r="J7">
        <v>357.23430000000002</v>
      </c>
    </row>
    <row r="8" spans="1:13" x14ac:dyDescent="0.25">
      <c r="A8" t="s">
        <v>1832</v>
      </c>
      <c r="B8" s="1">
        <v>45850</v>
      </c>
      <c r="C8" t="s">
        <v>75</v>
      </c>
      <c r="D8" t="s">
        <v>1660</v>
      </c>
      <c r="E8" t="s">
        <v>1769</v>
      </c>
      <c r="F8" s="5">
        <v>2</v>
      </c>
      <c r="G8">
        <v>785.31</v>
      </c>
      <c r="H8">
        <v>0.15</v>
      </c>
      <c r="I8" t="s">
        <v>1826</v>
      </c>
      <c r="J8">
        <v>1335.027</v>
      </c>
    </row>
    <row r="9" spans="1:13" x14ac:dyDescent="0.25">
      <c r="A9" t="s">
        <v>1833</v>
      </c>
      <c r="B9" s="1">
        <v>45248</v>
      </c>
      <c r="C9" t="s">
        <v>511</v>
      </c>
      <c r="D9" t="s">
        <v>1688</v>
      </c>
      <c r="E9" t="s">
        <v>1782</v>
      </c>
      <c r="F9" s="5">
        <v>4</v>
      </c>
      <c r="G9">
        <v>342.39</v>
      </c>
      <c r="H9">
        <v>0.23</v>
      </c>
      <c r="I9" t="s">
        <v>1826</v>
      </c>
      <c r="J9">
        <v>1054.5612000000001</v>
      </c>
    </row>
    <row r="10" spans="1:13" x14ac:dyDescent="0.25">
      <c r="A10" t="s">
        <v>1834</v>
      </c>
      <c r="B10" s="1">
        <v>45781</v>
      </c>
      <c r="C10" t="s">
        <v>616</v>
      </c>
      <c r="D10" t="s">
        <v>1746</v>
      </c>
      <c r="E10" t="s">
        <v>1773</v>
      </c>
      <c r="F10" s="5">
        <v>3</v>
      </c>
      <c r="G10">
        <v>448.25</v>
      </c>
      <c r="H10">
        <v>7.0000000000000007E-2</v>
      </c>
      <c r="I10" t="s">
        <v>1826</v>
      </c>
      <c r="J10">
        <v>1250.6175000000001</v>
      </c>
      <c r="L10" s="4">
        <f>Table1[[#This Row],[Unit_Price]]*(1-Table1[[#This Row],[Discount]])</f>
        <v>416.87249999999995</v>
      </c>
      <c r="M10" s="4">
        <f>Table1[[#This Row],[Total_Amount]]/L10</f>
        <v>3.0000000000000004</v>
      </c>
    </row>
    <row r="11" spans="1:13" x14ac:dyDescent="0.25">
      <c r="A11" t="s">
        <v>1835</v>
      </c>
      <c r="B11" s="1">
        <v>45869</v>
      </c>
      <c r="C11" t="s">
        <v>1431</v>
      </c>
      <c r="D11" t="s">
        <v>1614</v>
      </c>
      <c r="E11" t="s">
        <v>1752</v>
      </c>
      <c r="F11" s="5">
        <v>2</v>
      </c>
      <c r="G11">
        <v>873.17</v>
      </c>
      <c r="H11">
        <v>0.23</v>
      </c>
      <c r="I11" t="s">
        <v>1826</v>
      </c>
      <c r="J11">
        <v>1344.6818000000001</v>
      </c>
      <c r="L11" s="4">
        <f>Table1[[#This Row],[Unit_Price]]*(1-Table1[[#This Row],[Discount]])</f>
        <v>672.34090000000003</v>
      </c>
      <c r="M11" s="4">
        <f>Table1[[#This Row],[Total_Amount]]/L11</f>
        <v>2</v>
      </c>
    </row>
    <row r="12" spans="1:13" x14ac:dyDescent="0.25">
      <c r="A12" t="s">
        <v>1836</v>
      </c>
      <c r="B12" s="1">
        <v>45335</v>
      </c>
      <c r="C12" t="s">
        <v>241</v>
      </c>
      <c r="D12" t="s">
        <v>1596</v>
      </c>
      <c r="E12" t="s">
        <v>1799</v>
      </c>
      <c r="F12" s="5">
        <v>1</v>
      </c>
      <c r="G12">
        <v>278.63</v>
      </c>
      <c r="H12">
        <v>7.0000000000000007E-2</v>
      </c>
      <c r="I12" t="s">
        <v>1824</v>
      </c>
      <c r="J12">
        <v>259.1259</v>
      </c>
      <c r="L12" s="4">
        <f>Table1[[#This Row],[Unit_Price]]*(1-Table1[[#This Row],[Discount]])</f>
        <v>259.1259</v>
      </c>
      <c r="M12" s="4">
        <f>Table1[[#This Row],[Total_Amount]]/L12</f>
        <v>1</v>
      </c>
    </row>
    <row r="13" spans="1:13" x14ac:dyDescent="0.25">
      <c r="A13" t="s">
        <v>1837</v>
      </c>
      <c r="B13" s="1">
        <v>45801</v>
      </c>
      <c r="C13" t="s">
        <v>1008</v>
      </c>
      <c r="D13" t="s">
        <v>1626</v>
      </c>
      <c r="E13" t="s">
        <v>1757</v>
      </c>
      <c r="F13" s="5">
        <v>4</v>
      </c>
      <c r="G13">
        <v>286.92</v>
      </c>
      <c r="H13">
        <v>0.17</v>
      </c>
      <c r="I13" t="s">
        <v>1824</v>
      </c>
      <c r="J13">
        <v>952.57439999999997</v>
      </c>
      <c r="L13" s="4">
        <f>Table1[[#This Row],[Unit_Price]]*(1-Table1[[#This Row],[Discount]])</f>
        <v>238.14359999999999</v>
      </c>
      <c r="M13" s="4">
        <f>Table1[[#This Row],[Total_Amount]]/L13</f>
        <v>4</v>
      </c>
    </row>
    <row r="14" spans="1:13" x14ac:dyDescent="0.25">
      <c r="A14" t="s">
        <v>1838</v>
      </c>
      <c r="B14" s="1">
        <v>45528</v>
      </c>
      <c r="C14" t="s">
        <v>761</v>
      </c>
      <c r="D14" t="s">
        <v>1724</v>
      </c>
      <c r="E14" t="s">
        <v>1769</v>
      </c>
      <c r="F14" s="5">
        <v>4</v>
      </c>
      <c r="G14">
        <v>644.58000000000004</v>
      </c>
      <c r="H14">
        <v>0.01</v>
      </c>
      <c r="I14" t="s">
        <v>1824</v>
      </c>
      <c r="J14">
        <v>2552.5367999999999</v>
      </c>
      <c r="L14" s="4">
        <f>Table1[[#This Row],[Unit_Price]]*(1-Table1[[#This Row],[Discount]])</f>
        <v>638.13420000000008</v>
      </c>
      <c r="M14" s="4">
        <f>Table1[[#This Row],[Total_Amount]]/L14</f>
        <v>3.9999999999999991</v>
      </c>
    </row>
    <row r="15" spans="1:13" x14ac:dyDescent="0.25">
      <c r="A15" t="s">
        <v>1839</v>
      </c>
      <c r="B15" s="1">
        <v>45875</v>
      </c>
      <c r="C15" t="s">
        <v>1371</v>
      </c>
      <c r="D15" t="s">
        <v>1616</v>
      </c>
      <c r="E15" t="s">
        <v>1804</v>
      </c>
      <c r="F15" s="5">
        <v>2</v>
      </c>
      <c r="G15">
        <v>316.89999999999998</v>
      </c>
      <c r="H15">
        <v>0.3</v>
      </c>
      <c r="I15" t="s">
        <v>1826</v>
      </c>
      <c r="J15">
        <v>443.66</v>
      </c>
      <c r="L15" s="4">
        <f>Table1[[#This Row],[Unit_Price]]*(1-Table1[[#This Row],[Discount]])</f>
        <v>221.82999999999998</v>
      </c>
      <c r="M15" s="4">
        <f>Table1[[#This Row],[Total_Amount]]/L15</f>
        <v>2.0000000000000004</v>
      </c>
    </row>
    <row r="16" spans="1:13" x14ac:dyDescent="0.25">
      <c r="A16" t="s">
        <v>1840</v>
      </c>
      <c r="B16" s="1">
        <v>45829</v>
      </c>
      <c r="C16" t="s">
        <v>1092</v>
      </c>
      <c r="D16" t="s">
        <v>1596</v>
      </c>
      <c r="E16" t="s">
        <v>1801</v>
      </c>
      <c r="F16" s="5">
        <v>4</v>
      </c>
      <c r="G16">
        <v>403.47</v>
      </c>
      <c r="H16">
        <v>0.28999999999999998</v>
      </c>
      <c r="I16" t="s">
        <v>1826</v>
      </c>
      <c r="J16">
        <v>1145.8548000000001</v>
      </c>
      <c r="L16" s="4">
        <f>Table1[[#This Row],[Unit_Price]]*(1-Table1[[#This Row],[Discount]])</f>
        <v>286.46370000000002</v>
      </c>
      <c r="M16" s="4">
        <f>Table1[[#This Row],[Total_Amount]]/L16</f>
        <v>4</v>
      </c>
    </row>
    <row r="17" spans="1:13" x14ac:dyDescent="0.25">
      <c r="A17" t="s">
        <v>1841</v>
      </c>
      <c r="B17" s="1">
        <v>45636</v>
      </c>
      <c r="C17" t="s">
        <v>1349</v>
      </c>
      <c r="D17" t="s">
        <v>1620</v>
      </c>
      <c r="E17" t="s">
        <v>1786</v>
      </c>
      <c r="F17" s="5">
        <v>3</v>
      </c>
      <c r="G17">
        <v>871.34</v>
      </c>
      <c r="H17">
        <v>0.04</v>
      </c>
      <c r="I17" t="s">
        <v>1829</v>
      </c>
      <c r="J17">
        <v>2509.4591999999998</v>
      </c>
      <c r="L17" s="4">
        <f>Table1[[#This Row],[Unit_Price]]*(1-Table1[[#This Row],[Discount]])</f>
        <v>836.4864</v>
      </c>
      <c r="M17" s="4">
        <f>Table1[[#This Row],[Total_Amount]]/L17</f>
        <v>2.9999999999999996</v>
      </c>
    </row>
    <row r="18" spans="1:13" x14ac:dyDescent="0.25">
      <c r="A18" t="s">
        <v>1842</v>
      </c>
      <c r="B18" s="1">
        <v>45913</v>
      </c>
      <c r="C18" t="s">
        <v>878</v>
      </c>
      <c r="D18" t="s">
        <v>1678</v>
      </c>
      <c r="E18" t="s">
        <v>1813</v>
      </c>
      <c r="F18" s="5">
        <v>2</v>
      </c>
      <c r="G18">
        <v>451.98</v>
      </c>
      <c r="H18">
        <v>0.25</v>
      </c>
      <c r="I18" t="s">
        <v>1824</v>
      </c>
      <c r="J18">
        <v>677.97</v>
      </c>
      <c r="L18" s="4">
        <f>Table1[[#This Row],[Unit_Price]]*(1-Table1[[#This Row],[Discount]])</f>
        <v>338.98500000000001</v>
      </c>
      <c r="M18" s="4">
        <f>Table1[[#This Row],[Total_Amount]]/L18</f>
        <v>2</v>
      </c>
    </row>
    <row r="19" spans="1:13" x14ac:dyDescent="0.25">
      <c r="A19" t="s">
        <v>1843</v>
      </c>
      <c r="B19" s="1">
        <v>45637</v>
      </c>
      <c r="C19" t="s">
        <v>288</v>
      </c>
      <c r="D19" t="s">
        <v>1602</v>
      </c>
      <c r="E19" t="s">
        <v>1769</v>
      </c>
      <c r="F19" s="5">
        <v>2</v>
      </c>
      <c r="G19">
        <v>502.69</v>
      </c>
      <c r="H19">
        <v>0.23</v>
      </c>
      <c r="I19" t="s">
        <v>1824</v>
      </c>
      <c r="J19">
        <v>774.14260000000002</v>
      </c>
      <c r="L19" s="4">
        <f>Table1[[#This Row],[Unit_Price]]*(1-Table1[[#This Row],[Discount]])</f>
        <v>387.07130000000001</v>
      </c>
      <c r="M19" s="4">
        <f>Table1[[#This Row],[Total_Amount]]/L19</f>
        <v>2</v>
      </c>
    </row>
    <row r="20" spans="1:13" x14ac:dyDescent="0.25">
      <c r="A20" t="s">
        <v>1844</v>
      </c>
      <c r="B20" s="1">
        <v>45517</v>
      </c>
      <c r="C20" t="s">
        <v>338</v>
      </c>
      <c r="D20" t="s">
        <v>1626</v>
      </c>
      <c r="E20" t="s">
        <v>1769</v>
      </c>
      <c r="F20" s="5">
        <v>2</v>
      </c>
      <c r="G20">
        <v>559.23</v>
      </c>
      <c r="H20">
        <v>0.25</v>
      </c>
      <c r="I20" t="s">
        <v>1829</v>
      </c>
      <c r="J20">
        <v>838.84500000000003</v>
      </c>
      <c r="L20" s="4">
        <f>Table1[[#This Row],[Unit_Price]]*(1-Table1[[#This Row],[Discount]])</f>
        <v>419.42250000000001</v>
      </c>
      <c r="M20" s="4">
        <f>Table1[[#This Row],[Total_Amount]]/L20</f>
        <v>2</v>
      </c>
    </row>
    <row r="21" spans="1:13" x14ac:dyDescent="0.25">
      <c r="A21" t="s">
        <v>1845</v>
      </c>
      <c r="B21" s="1">
        <v>45369</v>
      </c>
      <c r="C21" t="s">
        <v>767</v>
      </c>
      <c r="D21" t="s">
        <v>1668</v>
      </c>
      <c r="E21" t="s">
        <v>1797</v>
      </c>
      <c r="F21" s="5">
        <v>4</v>
      </c>
      <c r="G21">
        <v>464.18</v>
      </c>
      <c r="H21">
        <v>0.04</v>
      </c>
      <c r="I21" t="s">
        <v>1829</v>
      </c>
      <c r="J21">
        <v>1782.4512</v>
      </c>
      <c r="L21" s="4">
        <f>Table1[[#This Row],[Unit_Price]]*(1-Table1[[#This Row],[Discount]])</f>
        <v>445.61279999999999</v>
      </c>
      <c r="M21" s="4">
        <f>Table1[[#This Row],[Total_Amount]]/L21</f>
        <v>4</v>
      </c>
    </row>
    <row r="22" spans="1:13" x14ac:dyDescent="0.25">
      <c r="A22" t="s">
        <v>1846</v>
      </c>
      <c r="B22" s="1">
        <v>45843</v>
      </c>
      <c r="C22" t="s">
        <v>487</v>
      </c>
      <c r="D22" t="s">
        <v>1692</v>
      </c>
      <c r="E22" t="s">
        <v>1807</v>
      </c>
      <c r="F22" s="5">
        <v>3</v>
      </c>
      <c r="G22">
        <v>986.04</v>
      </c>
      <c r="H22">
        <v>0.27</v>
      </c>
      <c r="I22" t="s">
        <v>1829</v>
      </c>
      <c r="J22">
        <v>2159.4276</v>
      </c>
      <c r="L22" s="4">
        <f>Table1[[#This Row],[Unit_Price]]*(1-Table1[[#This Row],[Discount]])</f>
        <v>719.80919999999992</v>
      </c>
      <c r="M22" s="4">
        <f>Table1[[#This Row],[Total_Amount]]/L22</f>
        <v>3.0000000000000004</v>
      </c>
    </row>
    <row r="23" spans="1:13" x14ac:dyDescent="0.25">
      <c r="A23" t="s">
        <v>1847</v>
      </c>
      <c r="B23" s="1">
        <v>45447</v>
      </c>
      <c r="C23" t="s">
        <v>1235</v>
      </c>
      <c r="D23" t="s">
        <v>1634</v>
      </c>
      <c r="E23" t="s">
        <v>1810</v>
      </c>
      <c r="F23" s="5">
        <v>1</v>
      </c>
      <c r="G23">
        <v>589.55999999999995</v>
      </c>
      <c r="H23">
        <v>0.22</v>
      </c>
      <c r="I23" t="s">
        <v>1824</v>
      </c>
      <c r="J23">
        <v>459.85680000000002</v>
      </c>
      <c r="L23" s="4">
        <f>Table1[[#This Row],[Unit_Price]]*(1-Table1[[#This Row],[Discount]])</f>
        <v>459.85679999999996</v>
      </c>
      <c r="M23" s="4">
        <f>Table1[[#This Row],[Total_Amount]]/L23</f>
        <v>1.0000000000000002</v>
      </c>
    </row>
    <row r="24" spans="1:13" x14ac:dyDescent="0.25">
      <c r="A24" t="s">
        <v>1848</v>
      </c>
      <c r="B24" s="1">
        <v>45394</v>
      </c>
      <c r="C24" t="s">
        <v>1466</v>
      </c>
      <c r="D24" t="s">
        <v>1686</v>
      </c>
      <c r="E24" t="s">
        <v>1789</v>
      </c>
      <c r="F24" s="5">
        <v>3</v>
      </c>
      <c r="G24">
        <v>979.42</v>
      </c>
      <c r="H24">
        <v>0.03</v>
      </c>
      <c r="I24" t="s">
        <v>1826</v>
      </c>
      <c r="J24">
        <v>2850.1122</v>
      </c>
      <c r="L24" s="4">
        <f>Table1[[#This Row],[Unit_Price]]*(1-Table1[[#This Row],[Discount]])</f>
        <v>950.03739999999993</v>
      </c>
      <c r="M24" s="4">
        <f>Table1[[#This Row],[Total_Amount]]/L24</f>
        <v>3.0000000000000004</v>
      </c>
    </row>
    <row r="25" spans="1:13" x14ac:dyDescent="0.25">
      <c r="A25" t="s">
        <v>1849</v>
      </c>
      <c r="B25" s="1">
        <v>45466</v>
      </c>
      <c r="C25" t="s">
        <v>1151</v>
      </c>
      <c r="D25" t="s">
        <v>1572</v>
      </c>
      <c r="E25" t="s">
        <v>1782</v>
      </c>
      <c r="F25" s="5">
        <v>1</v>
      </c>
      <c r="G25">
        <v>719.28</v>
      </c>
      <c r="H25">
        <v>0.08</v>
      </c>
      <c r="I25" t="s">
        <v>1824</v>
      </c>
      <c r="J25">
        <v>661.73760000000004</v>
      </c>
      <c r="L25" s="4">
        <f>Table1[[#This Row],[Unit_Price]]*(1-Table1[[#This Row],[Discount]])</f>
        <v>661.73760000000004</v>
      </c>
      <c r="M25" s="4">
        <f>Table1[[#This Row],[Total_Amount]]/L25</f>
        <v>1</v>
      </c>
    </row>
    <row r="26" spans="1:13" x14ac:dyDescent="0.25">
      <c r="A26" t="s">
        <v>1850</v>
      </c>
      <c r="B26" s="1">
        <v>45908</v>
      </c>
      <c r="C26" t="s">
        <v>613</v>
      </c>
      <c r="D26" t="s">
        <v>1682</v>
      </c>
      <c r="E26" t="s">
        <v>1776</v>
      </c>
      <c r="F26" s="5">
        <v>3</v>
      </c>
      <c r="G26">
        <v>77.599999999999994</v>
      </c>
      <c r="H26">
        <v>7.0000000000000007E-2</v>
      </c>
      <c r="I26" t="s">
        <v>1824</v>
      </c>
      <c r="J26">
        <v>216.50399999999999</v>
      </c>
      <c r="L26" s="4">
        <f>Table1[[#This Row],[Unit_Price]]*(1-Table1[[#This Row],[Discount]])</f>
        <v>72.167999999999992</v>
      </c>
      <c r="M26" s="4">
        <f>Table1[[#This Row],[Total_Amount]]/L26</f>
        <v>3</v>
      </c>
    </row>
    <row r="27" spans="1:13" x14ac:dyDescent="0.25">
      <c r="A27" t="s">
        <v>1851</v>
      </c>
      <c r="B27" s="1">
        <v>45552</v>
      </c>
      <c r="C27" t="s">
        <v>1190</v>
      </c>
      <c r="D27" t="s">
        <v>1555</v>
      </c>
      <c r="E27" t="s">
        <v>1766</v>
      </c>
      <c r="F27" s="5">
        <v>4</v>
      </c>
      <c r="G27">
        <v>852.71</v>
      </c>
      <c r="H27">
        <v>0.14000000000000001</v>
      </c>
      <c r="I27" t="s">
        <v>1826</v>
      </c>
      <c r="J27">
        <v>2933.3224</v>
      </c>
      <c r="L27" s="4">
        <f>Table1[[#This Row],[Unit_Price]]*(1-Table1[[#This Row],[Discount]])</f>
        <v>733.3306</v>
      </c>
      <c r="M27" s="4">
        <f>Table1[[#This Row],[Total_Amount]]/L27</f>
        <v>4</v>
      </c>
    </row>
    <row r="28" spans="1:13" x14ac:dyDescent="0.25">
      <c r="A28" t="s">
        <v>1852</v>
      </c>
      <c r="B28" s="1">
        <v>45294</v>
      </c>
      <c r="C28" t="s">
        <v>693</v>
      </c>
      <c r="D28" t="s">
        <v>1744</v>
      </c>
      <c r="E28" t="s">
        <v>1782</v>
      </c>
      <c r="F28" s="5">
        <v>4</v>
      </c>
      <c r="G28">
        <v>156.16</v>
      </c>
      <c r="H28">
        <f>1-(Table1[[#This Row],[Total_Amount]]/(Table1[[#This Row],[Unit_Price]]*Table1[[#This Row],[Quantity]]))</f>
        <v>3.9999999999999925E-2</v>
      </c>
      <c r="I28" t="s">
        <v>1824</v>
      </c>
      <c r="J28">
        <v>599.65440000000001</v>
      </c>
      <c r="L28" s="4">
        <f>Table1[[#This Row],[Unit_Price]]*(1-Table1[[#This Row],[Discount]])</f>
        <v>149.9136</v>
      </c>
      <c r="M28" s="4">
        <f>Table1[[#This Row],[Total_Amount]]/L28</f>
        <v>4</v>
      </c>
    </row>
    <row r="29" spans="1:13" x14ac:dyDescent="0.25">
      <c r="A29" t="s">
        <v>1853</v>
      </c>
      <c r="B29" s="1">
        <v>45710</v>
      </c>
      <c r="C29" t="s">
        <v>654</v>
      </c>
      <c r="D29" t="s">
        <v>1702</v>
      </c>
      <c r="E29" t="s">
        <v>1782</v>
      </c>
      <c r="F29" s="5">
        <v>3</v>
      </c>
      <c r="G29">
        <v>815.49</v>
      </c>
      <c r="H29">
        <v>0.17</v>
      </c>
      <c r="I29" t="s">
        <v>1824</v>
      </c>
      <c r="J29">
        <v>2030.5700999999999</v>
      </c>
      <c r="L29" s="4">
        <f>Table1[[#This Row],[Unit_Price]]*(1-Table1[[#This Row],[Discount]])</f>
        <v>676.85669999999993</v>
      </c>
      <c r="M29" s="4">
        <f>Table1[[#This Row],[Total_Amount]]/L29</f>
        <v>3</v>
      </c>
    </row>
    <row r="30" spans="1:13" x14ac:dyDescent="0.25">
      <c r="A30" t="s">
        <v>1854</v>
      </c>
      <c r="B30" s="1">
        <v>45923</v>
      </c>
      <c r="C30" t="s">
        <v>499</v>
      </c>
      <c r="D30" t="s">
        <v>1574</v>
      </c>
      <c r="E30" t="s">
        <v>1761</v>
      </c>
      <c r="F30" s="5">
        <v>2</v>
      </c>
      <c r="G30">
        <v>74.209999999999994</v>
      </c>
      <c r="H30">
        <v>0.11</v>
      </c>
      <c r="I30" t="s">
        <v>1826</v>
      </c>
      <c r="J30">
        <v>132.09379999999999</v>
      </c>
      <c r="L30" s="4">
        <f>Table1[[#This Row],[Unit_Price]]*(1-Table1[[#This Row],[Discount]])</f>
        <v>66.046899999999994</v>
      </c>
      <c r="M30" s="4">
        <f>Table1[[#This Row],[Total_Amount]]/L30</f>
        <v>2</v>
      </c>
    </row>
    <row r="31" spans="1:13" x14ac:dyDescent="0.25">
      <c r="A31" t="s">
        <v>1855</v>
      </c>
      <c r="B31" s="1">
        <v>45302</v>
      </c>
      <c r="C31" t="s">
        <v>1092</v>
      </c>
      <c r="D31" t="s">
        <v>1746</v>
      </c>
      <c r="E31" t="s">
        <v>1766</v>
      </c>
      <c r="F31" s="5">
        <v>4</v>
      </c>
      <c r="G31">
        <v>451.67</v>
      </c>
      <c r="H31">
        <v>0.15</v>
      </c>
      <c r="I31" t="s">
        <v>1824</v>
      </c>
      <c r="J31">
        <v>1535.6780000000001</v>
      </c>
      <c r="L31" s="4">
        <f>Table1[[#This Row],[Unit_Price]]*(1-Table1[[#This Row],[Discount]])</f>
        <v>383.91950000000003</v>
      </c>
      <c r="M31" s="4">
        <f>Table1[[#This Row],[Total_Amount]]/L31</f>
        <v>4</v>
      </c>
    </row>
    <row r="32" spans="1:13" x14ac:dyDescent="0.25">
      <c r="A32" t="s">
        <v>1856</v>
      </c>
      <c r="B32" s="1">
        <v>45217</v>
      </c>
      <c r="C32" t="s">
        <v>118</v>
      </c>
      <c r="D32" t="s">
        <v>1555</v>
      </c>
      <c r="E32" t="s">
        <v>1813</v>
      </c>
      <c r="F32" s="5">
        <v>1</v>
      </c>
      <c r="G32">
        <v>429.38</v>
      </c>
      <c r="H32">
        <v>0.13</v>
      </c>
      <c r="I32" t="s">
        <v>1826</v>
      </c>
      <c r="J32">
        <v>373.56060000000002</v>
      </c>
      <c r="L32" s="4">
        <f>Table1[[#This Row],[Unit_Price]]*(1-Table1[[#This Row],[Discount]])</f>
        <v>373.56060000000002</v>
      </c>
      <c r="M32" s="4">
        <f>Table1[[#This Row],[Total_Amount]]/L32</f>
        <v>1</v>
      </c>
    </row>
    <row r="33" spans="1:13" x14ac:dyDescent="0.25">
      <c r="A33" t="s">
        <v>1857</v>
      </c>
      <c r="B33" s="1">
        <v>45593</v>
      </c>
      <c r="C33" t="s">
        <v>1281</v>
      </c>
      <c r="D33" t="s">
        <v>1654</v>
      </c>
      <c r="E33" t="s">
        <v>1794</v>
      </c>
      <c r="F33" s="5">
        <v>2</v>
      </c>
      <c r="G33">
        <v>148.96</v>
      </c>
      <c r="H33">
        <v>0.03</v>
      </c>
      <c r="I33" t="s">
        <v>1829</v>
      </c>
      <c r="J33">
        <v>288.98239999999998</v>
      </c>
      <c r="L33" s="4">
        <f>Table1[[#This Row],[Unit_Price]]*(1-Table1[[#This Row],[Discount]])</f>
        <v>144.49119999999999</v>
      </c>
      <c r="M33" s="4">
        <f>Table1[[#This Row],[Total_Amount]]/L33</f>
        <v>2</v>
      </c>
    </row>
    <row r="34" spans="1:13" x14ac:dyDescent="0.25">
      <c r="A34" t="s">
        <v>1858</v>
      </c>
      <c r="B34" s="1">
        <v>45597</v>
      </c>
      <c r="C34" t="s">
        <v>1240</v>
      </c>
      <c r="D34" t="s">
        <v>1698</v>
      </c>
      <c r="E34" t="s">
        <v>1782</v>
      </c>
      <c r="F34" s="5">
        <v>4</v>
      </c>
      <c r="G34">
        <v>313.83</v>
      </c>
      <c r="H34">
        <v>0.08</v>
      </c>
      <c r="I34" t="s">
        <v>1824</v>
      </c>
      <c r="J34">
        <v>1154.8943999999999</v>
      </c>
      <c r="L34" s="4">
        <f>Table1[[#This Row],[Unit_Price]]*(1-Table1[[#This Row],[Discount]])</f>
        <v>288.72359999999998</v>
      </c>
      <c r="M34" s="4">
        <f>Table1[[#This Row],[Total_Amount]]/L34</f>
        <v>4</v>
      </c>
    </row>
    <row r="35" spans="1:13" x14ac:dyDescent="0.25">
      <c r="A35" t="s">
        <v>1859</v>
      </c>
      <c r="B35" s="1">
        <v>45620</v>
      </c>
      <c r="C35" t="s">
        <v>1400</v>
      </c>
      <c r="D35" t="s">
        <v>1572</v>
      </c>
      <c r="E35" t="s">
        <v>1776</v>
      </c>
      <c r="F35" s="5">
        <v>2</v>
      </c>
      <c r="G35">
        <v>717.31</v>
      </c>
      <c r="H35">
        <v>0.15</v>
      </c>
      <c r="I35" t="s">
        <v>1824</v>
      </c>
      <c r="J35">
        <v>1219.4269999999999</v>
      </c>
      <c r="L35" s="4">
        <f>Table1[[#This Row],[Unit_Price]]*(1-Table1[[#This Row],[Discount]])</f>
        <v>609.71349999999995</v>
      </c>
      <c r="M35" s="4">
        <f>Table1[[#This Row],[Total_Amount]]/L35</f>
        <v>2</v>
      </c>
    </row>
    <row r="36" spans="1:13" x14ac:dyDescent="0.25">
      <c r="A36" t="s">
        <v>1860</v>
      </c>
      <c r="B36" s="1">
        <v>45215</v>
      </c>
      <c r="C36" t="s">
        <v>1080</v>
      </c>
      <c r="D36" t="s">
        <v>1706</v>
      </c>
      <c r="E36" t="s">
        <v>1757</v>
      </c>
      <c r="F36" s="5">
        <v>3</v>
      </c>
      <c r="G36">
        <v>873.22</v>
      </c>
      <c r="H36">
        <v>0.18</v>
      </c>
      <c r="I36" t="s">
        <v>1824</v>
      </c>
      <c r="J36">
        <v>2148.1212</v>
      </c>
      <c r="L36" s="4">
        <f>Table1[[#This Row],[Unit_Price]]*(1-Table1[[#This Row],[Discount]])</f>
        <v>716.04040000000009</v>
      </c>
      <c r="M36" s="4">
        <f>Table1[[#This Row],[Total_Amount]]/L36</f>
        <v>2.9999999999999996</v>
      </c>
    </row>
    <row r="37" spans="1:13" x14ac:dyDescent="0.25">
      <c r="A37" t="s">
        <v>1861</v>
      </c>
      <c r="B37" s="1">
        <v>45878</v>
      </c>
      <c r="C37" t="s">
        <v>708</v>
      </c>
      <c r="D37" t="s">
        <v>1580</v>
      </c>
      <c r="E37" t="s">
        <v>1766</v>
      </c>
      <c r="F37" s="5">
        <v>4</v>
      </c>
      <c r="G37">
        <v>109.36</v>
      </c>
      <c r="H37">
        <v>0.19</v>
      </c>
      <c r="I37" t="s">
        <v>1829</v>
      </c>
      <c r="J37">
        <v>354.32639999999998</v>
      </c>
      <c r="L37" s="4">
        <f>Table1[[#This Row],[Unit_Price]]*(1-Table1[[#This Row],[Discount]])</f>
        <v>88.581600000000009</v>
      </c>
      <c r="M37" s="4">
        <f>Table1[[#This Row],[Total_Amount]]/L37</f>
        <v>3.9999999999999996</v>
      </c>
    </row>
    <row r="38" spans="1:13" x14ac:dyDescent="0.25">
      <c r="A38" t="s">
        <v>1862</v>
      </c>
      <c r="B38" s="1">
        <v>45635</v>
      </c>
      <c r="C38" t="s">
        <v>310</v>
      </c>
      <c r="D38" t="s">
        <v>1555</v>
      </c>
      <c r="E38" t="s">
        <v>1779</v>
      </c>
      <c r="F38" s="5">
        <v>3</v>
      </c>
      <c r="G38">
        <v>559.52</v>
      </c>
      <c r="H38">
        <v>0.16</v>
      </c>
      <c r="I38" t="s">
        <v>1826</v>
      </c>
      <c r="J38">
        <v>1409.9903999999999</v>
      </c>
      <c r="L38" s="4">
        <f>Table1[[#This Row],[Unit_Price]]*(1-Table1[[#This Row],[Discount]])</f>
        <v>469.99679999999995</v>
      </c>
      <c r="M38" s="4">
        <f>Table1[[#This Row],[Total_Amount]]/L38</f>
        <v>3</v>
      </c>
    </row>
    <row r="39" spans="1:13" x14ac:dyDescent="0.25">
      <c r="A39" t="s">
        <v>1863</v>
      </c>
      <c r="B39" s="1">
        <v>45329</v>
      </c>
      <c r="C39" t="s">
        <v>1513</v>
      </c>
      <c r="D39" t="s">
        <v>1568</v>
      </c>
      <c r="E39" t="s">
        <v>1807</v>
      </c>
      <c r="F39" s="5">
        <v>3</v>
      </c>
      <c r="G39">
        <v>121.76</v>
      </c>
      <c r="H39">
        <v>0.27</v>
      </c>
      <c r="I39" t="s">
        <v>1826</v>
      </c>
      <c r="J39">
        <v>266.65440000000001</v>
      </c>
      <c r="L39" s="4">
        <f>Table1[[#This Row],[Unit_Price]]*(1-Table1[[#This Row],[Discount]])</f>
        <v>88.884799999999998</v>
      </c>
      <c r="M39" s="4">
        <f>Table1[[#This Row],[Total_Amount]]/L39</f>
        <v>3</v>
      </c>
    </row>
    <row r="40" spans="1:13" x14ac:dyDescent="0.25">
      <c r="A40" t="s">
        <v>1864</v>
      </c>
      <c r="B40" s="1">
        <v>45378</v>
      </c>
      <c r="C40" t="s">
        <v>622</v>
      </c>
      <c r="D40" t="s">
        <v>1614</v>
      </c>
      <c r="E40" t="s">
        <v>1797</v>
      </c>
      <c r="F40" s="5">
        <v>4</v>
      </c>
      <c r="G40">
        <v>735.32</v>
      </c>
      <c r="H40">
        <v>0.06</v>
      </c>
      <c r="I40" t="s">
        <v>1829</v>
      </c>
      <c r="J40">
        <v>2764.8031999999998</v>
      </c>
      <c r="L40" s="4">
        <f>Table1[[#This Row],[Unit_Price]]*(1-Table1[[#This Row],[Discount]])</f>
        <v>691.20079999999996</v>
      </c>
      <c r="M40" s="4">
        <f>Table1[[#This Row],[Total_Amount]]/L40</f>
        <v>4</v>
      </c>
    </row>
    <row r="41" spans="1:13" x14ac:dyDescent="0.25">
      <c r="A41" t="s">
        <v>1865</v>
      </c>
      <c r="B41" s="1">
        <v>45264</v>
      </c>
      <c r="C41" t="s">
        <v>1337</v>
      </c>
      <c r="D41" t="s">
        <v>1736</v>
      </c>
      <c r="E41" t="s">
        <v>1766</v>
      </c>
      <c r="F41" s="5">
        <v>2</v>
      </c>
      <c r="G41">
        <v>600.73</v>
      </c>
      <c r="H41">
        <v>0.08</v>
      </c>
      <c r="I41" t="s">
        <v>1824</v>
      </c>
      <c r="J41">
        <v>1105.3432</v>
      </c>
      <c r="L41" s="4">
        <f>Table1[[#This Row],[Unit_Price]]*(1-Table1[[#This Row],[Discount]])</f>
        <v>552.67160000000001</v>
      </c>
      <c r="M41" s="4">
        <f>Table1[[#This Row],[Total_Amount]]/L41</f>
        <v>2</v>
      </c>
    </row>
    <row r="42" spans="1:13" x14ac:dyDescent="0.25">
      <c r="A42" t="s">
        <v>1866</v>
      </c>
      <c r="B42" s="1">
        <v>45486</v>
      </c>
      <c r="C42" t="s">
        <v>264</v>
      </c>
      <c r="D42" t="s">
        <v>1600</v>
      </c>
      <c r="E42" t="s">
        <v>1813</v>
      </c>
      <c r="F42" s="5">
        <v>2</v>
      </c>
      <c r="G42">
        <v>873.86</v>
      </c>
      <c r="H42">
        <v>7.0000000000000007E-2</v>
      </c>
      <c r="I42" t="s">
        <v>1829</v>
      </c>
      <c r="J42">
        <v>1625.3796</v>
      </c>
      <c r="L42" s="4">
        <f>Table1[[#This Row],[Unit_Price]]*(1-Table1[[#This Row],[Discount]])</f>
        <v>812.68979999999999</v>
      </c>
      <c r="M42" s="4">
        <f>Table1[[#This Row],[Total_Amount]]/L42</f>
        <v>2</v>
      </c>
    </row>
    <row r="43" spans="1:13" x14ac:dyDescent="0.25">
      <c r="A43" t="s">
        <v>1867</v>
      </c>
      <c r="B43" s="1">
        <v>45241</v>
      </c>
      <c r="C43" t="s">
        <v>954</v>
      </c>
      <c r="D43" t="s">
        <v>1594</v>
      </c>
      <c r="E43" t="s">
        <v>1782</v>
      </c>
      <c r="F43" s="5">
        <v>3</v>
      </c>
      <c r="G43">
        <v>342.47</v>
      </c>
      <c r="H43">
        <v>0.08</v>
      </c>
      <c r="I43" t="s">
        <v>1826</v>
      </c>
      <c r="J43">
        <v>945.21720000000016</v>
      </c>
      <c r="L43" s="4">
        <f>Table1[[#This Row],[Unit_Price]]*(1-Table1[[#This Row],[Discount]])</f>
        <v>315.07240000000002</v>
      </c>
      <c r="M43" s="4">
        <f>Table1[[#This Row],[Total_Amount]]/L43</f>
        <v>3.0000000000000004</v>
      </c>
    </row>
    <row r="44" spans="1:13" x14ac:dyDescent="0.25">
      <c r="A44" t="s">
        <v>1868</v>
      </c>
      <c r="B44" s="1">
        <v>45649</v>
      </c>
      <c r="C44" t="s">
        <v>1053</v>
      </c>
      <c r="D44" t="s">
        <v>1606</v>
      </c>
      <c r="E44" t="s">
        <v>1786</v>
      </c>
      <c r="F44" s="5">
        <v>2</v>
      </c>
      <c r="G44">
        <v>915.15</v>
      </c>
      <c r="H44">
        <v>0.16</v>
      </c>
      <c r="I44" t="s">
        <v>1826</v>
      </c>
      <c r="J44">
        <v>1537.452</v>
      </c>
      <c r="L44" s="4">
        <f>Table1[[#This Row],[Unit_Price]]*(1-Table1[[#This Row],[Discount]])</f>
        <v>768.726</v>
      </c>
      <c r="M44" s="4">
        <f>Table1[[#This Row],[Total_Amount]]/L44</f>
        <v>2</v>
      </c>
    </row>
    <row r="45" spans="1:13" x14ac:dyDescent="0.25">
      <c r="A45" t="s">
        <v>1869</v>
      </c>
      <c r="B45" s="1">
        <v>45677</v>
      </c>
      <c r="C45" t="s">
        <v>304</v>
      </c>
      <c r="D45" t="s">
        <v>1614</v>
      </c>
      <c r="E45" t="s">
        <v>1807</v>
      </c>
      <c r="F45" s="5">
        <v>3</v>
      </c>
      <c r="G45">
        <v>863.11</v>
      </c>
      <c r="H45">
        <v>0.28000000000000003</v>
      </c>
      <c r="I45" t="s">
        <v>1826</v>
      </c>
      <c r="J45">
        <v>1864.3176000000001</v>
      </c>
      <c r="L45" s="4">
        <f>Table1[[#This Row],[Unit_Price]]*(1-Table1[[#This Row],[Discount]])</f>
        <v>621.43920000000003</v>
      </c>
      <c r="M45" s="4">
        <f>Table1[[#This Row],[Total_Amount]]/L45</f>
        <v>3</v>
      </c>
    </row>
    <row r="46" spans="1:13" x14ac:dyDescent="0.25">
      <c r="A46" t="s">
        <v>1870</v>
      </c>
      <c r="B46" s="1">
        <v>45538</v>
      </c>
      <c r="C46" t="s">
        <v>663</v>
      </c>
      <c r="D46" t="s">
        <v>1634</v>
      </c>
      <c r="E46" t="s">
        <v>1794</v>
      </c>
      <c r="F46" s="5">
        <v>2</v>
      </c>
      <c r="G46">
        <v>209.32</v>
      </c>
      <c r="H46">
        <v>0.23</v>
      </c>
      <c r="I46" t="s">
        <v>1829</v>
      </c>
      <c r="J46">
        <v>322.3528</v>
      </c>
    </row>
    <row r="47" spans="1:13" x14ac:dyDescent="0.25">
      <c r="A47" t="s">
        <v>1871</v>
      </c>
      <c r="B47" s="1">
        <v>45606</v>
      </c>
      <c r="C47" t="s">
        <v>1449</v>
      </c>
      <c r="D47" t="s">
        <v>1666</v>
      </c>
      <c r="E47" t="s">
        <v>1782</v>
      </c>
      <c r="F47" s="5">
        <v>4</v>
      </c>
      <c r="G47">
        <v>288.60000000000002</v>
      </c>
      <c r="H47">
        <v>0.09</v>
      </c>
      <c r="I47" t="s">
        <v>1826</v>
      </c>
      <c r="J47">
        <v>1050.5039999999999</v>
      </c>
    </row>
    <row r="48" spans="1:13" x14ac:dyDescent="0.25">
      <c r="A48" t="s">
        <v>1872</v>
      </c>
      <c r="B48" s="1">
        <v>45570</v>
      </c>
      <c r="C48" t="s">
        <v>258</v>
      </c>
      <c r="D48" t="s">
        <v>1704</v>
      </c>
      <c r="E48" t="s">
        <v>1804</v>
      </c>
      <c r="F48" s="5">
        <v>1</v>
      </c>
      <c r="G48">
        <v>418.69</v>
      </c>
      <c r="H48">
        <v>0.06</v>
      </c>
      <c r="I48" t="s">
        <v>1826</v>
      </c>
      <c r="J48">
        <v>393.5686</v>
      </c>
    </row>
    <row r="49" spans="1:10" x14ac:dyDescent="0.25">
      <c r="A49" t="s">
        <v>1873</v>
      </c>
      <c r="B49" s="1">
        <v>45466</v>
      </c>
      <c r="C49" t="s">
        <v>44</v>
      </c>
      <c r="D49" t="s">
        <v>1608</v>
      </c>
      <c r="E49" t="s">
        <v>1792</v>
      </c>
      <c r="F49" s="5">
        <v>1</v>
      </c>
      <c r="G49">
        <v>135.78</v>
      </c>
      <c r="H49">
        <v>0.14000000000000001</v>
      </c>
      <c r="I49" t="s">
        <v>1826</v>
      </c>
      <c r="J49">
        <v>116.77079999999999</v>
      </c>
    </row>
    <row r="50" spans="1:10" x14ac:dyDescent="0.25">
      <c r="A50" t="s">
        <v>1874</v>
      </c>
      <c r="B50" s="1">
        <v>45218</v>
      </c>
      <c r="C50" t="s">
        <v>663</v>
      </c>
      <c r="D50" t="s">
        <v>1636</v>
      </c>
      <c r="E50" t="s">
        <v>1807</v>
      </c>
      <c r="F50" s="5">
        <v>1</v>
      </c>
      <c r="G50">
        <v>517.13</v>
      </c>
      <c r="H50">
        <v>0.28000000000000003</v>
      </c>
      <c r="I50" t="s">
        <v>1824</v>
      </c>
      <c r="J50">
        <v>372.33359999999999</v>
      </c>
    </row>
    <row r="51" spans="1:10" x14ac:dyDescent="0.25">
      <c r="A51" t="s">
        <v>1875</v>
      </c>
      <c r="B51" s="1">
        <v>45607</v>
      </c>
      <c r="C51" t="s">
        <v>1304</v>
      </c>
      <c r="D51" t="s">
        <v>1590</v>
      </c>
      <c r="E51" t="s">
        <v>1804</v>
      </c>
      <c r="F51" s="5">
        <v>2</v>
      </c>
      <c r="G51">
        <v>384.66</v>
      </c>
      <c r="H51">
        <v>0.08</v>
      </c>
      <c r="I51" t="s">
        <v>1829</v>
      </c>
      <c r="J51">
        <v>707.77440000000013</v>
      </c>
    </row>
    <row r="52" spans="1:10" x14ac:dyDescent="0.25">
      <c r="A52" t="s">
        <v>1876</v>
      </c>
      <c r="B52" s="1">
        <v>45291</v>
      </c>
      <c r="C52" t="s">
        <v>258</v>
      </c>
      <c r="D52" t="s">
        <v>1652</v>
      </c>
      <c r="E52" t="s">
        <v>1786</v>
      </c>
      <c r="F52" s="5">
        <v>3</v>
      </c>
      <c r="G52">
        <v>83.7</v>
      </c>
      <c r="H52">
        <v>0.24</v>
      </c>
      <c r="I52" t="s">
        <v>1826</v>
      </c>
      <c r="J52">
        <v>190.83600000000001</v>
      </c>
    </row>
    <row r="53" spans="1:10" x14ac:dyDescent="0.25">
      <c r="A53" t="s">
        <v>1877</v>
      </c>
      <c r="B53" s="1">
        <v>45689</v>
      </c>
      <c r="C53" t="s">
        <v>481</v>
      </c>
      <c r="D53" t="s">
        <v>1686</v>
      </c>
      <c r="E53" t="s">
        <v>1779</v>
      </c>
      <c r="F53" s="5">
        <v>3</v>
      </c>
      <c r="G53">
        <v>76.569999999999993</v>
      </c>
      <c r="H53">
        <v>0.26</v>
      </c>
      <c r="I53" t="s">
        <v>1824</v>
      </c>
      <c r="J53">
        <v>169.9854</v>
      </c>
    </row>
    <row r="54" spans="1:10" x14ac:dyDescent="0.25">
      <c r="A54" t="s">
        <v>1878</v>
      </c>
      <c r="B54" s="1">
        <v>45894</v>
      </c>
      <c r="C54" t="s">
        <v>499</v>
      </c>
      <c r="D54" t="s">
        <v>1726</v>
      </c>
      <c r="E54" t="s">
        <v>1776</v>
      </c>
      <c r="F54" s="5">
        <v>3</v>
      </c>
      <c r="G54">
        <f>Table1[[#This Row],[Total_Amount]]/3</f>
        <v>162.02110000000002</v>
      </c>
      <c r="H54">
        <v>0</v>
      </c>
      <c r="I54" t="s">
        <v>1824</v>
      </c>
      <c r="J54">
        <v>486.06330000000003</v>
      </c>
    </row>
    <row r="55" spans="1:10" x14ac:dyDescent="0.25">
      <c r="A55" t="s">
        <v>1879</v>
      </c>
      <c r="B55" s="1">
        <v>45677</v>
      </c>
      <c r="C55" t="s">
        <v>1020</v>
      </c>
      <c r="D55" t="s">
        <v>1588</v>
      </c>
      <c r="E55" t="s">
        <v>1782</v>
      </c>
      <c r="F55" s="5">
        <v>1</v>
      </c>
      <c r="G55">
        <v>900.35</v>
      </c>
      <c r="H55">
        <v>0.13</v>
      </c>
      <c r="I55" t="s">
        <v>1829</v>
      </c>
      <c r="J55">
        <v>783.30449999999996</v>
      </c>
    </row>
    <row r="56" spans="1:10" x14ac:dyDescent="0.25">
      <c r="A56" t="s">
        <v>1880</v>
      </c>
      <c r="B56" s="1">
        <v>45706</v>
      </c>
      <c r="C56" t="s">
        <v>341</v>
      </c>
      <c r="D56" t="s">
        <v>1628</v>
      </c>
      <c r="E56" t="s">
        <v>1789</v>
      </c>
      <c r="F56" s="5">
        <v>4</v>
      </c>
      <c r="G56">
        <v>428.09</v>
      </c>
      <c r="H56">
        <v>7.0000000000000007E-2</v>
      </c>
      <c r="I56" t="s">
        <v>1824</v>
      </c>
      <c r="J56">
        <v>1592.4947999999999</v>
      </c>
    </row>
    <row r="57" spans="1:10" x14ac:dyDescent="0.25">
      <c r="A57" t="s">
        <v>1881</v>
      </c>
      <c r="B57" s="1">
        <v>45589</v>
      </c>
      <c r="C57" t="s">
        <v>1292</v>
      </c>
      <c r="D57" t="s">
        <v>1646</v>
      </c>
      <c r="E57" t="s">
        <v>1792</v>
      </c>
      <c r="F57" s="5">
        <v>2</v>
      </c>
      <c r="G57">
        <v>559.71</v>
      </c>
      <c r="H57">
        <v>0.3</v>
      </c>
      <c r="I57" t="s">
        <v>1829</v>
      </c>
      <c r="J57">
        <v>783.59400000000005</v>
      </c>
    </row>
    <row r="58" spans="1:10" x14ac:dyDescent="0.25">
      <c r="A58" t="s">
        <v>1882</v>
      </c>
      <c r="B58" s="1">
        <v>45282</v>
      </c>
      <c r="C58" t="s">
        <v>292</v>
      </c>
      <c r="D58" t="s">
        <v>1616</v>
      </c>
      <c r="E58" t="s">
        <v>1776</v>
      </c>
      <c r="F58" s="5">
        <v>2</v>
      </c>
      <c r="G58">
        <v>833.7</v>
      </c>
      <c r="H58">
        <v>0.06</v>
      </c>
      <c r="I58" t="s">
        <v>1826</v>
      </c>
      <c r="J58">
        <v>1567.356</v>
      </c>
    </row>
    <row r="59" spans="1:10" x14ac:dyDescent="0.25">
      <c r="A59" t="s">
        <v>1883</v>
      </c>
      <c r="B59" s="1">
        <v>45462</v>
      </c>
      <c r="C59" t="s">
        <v>1440</v>
      </c>
      <c r="D59" t="s">
        <v>1642</v>
      </c>
      <c r="E59" t="s">
        <v>1799</v>
      </c>
      <c r="F59" s="5">
        <v>2</v>
      </c>
      <c r="G59">
        <v>680.16</v>
      </c>
      <c r="H59">
        <v>0.28000000000000003</v>
      </c>
      <c r="I59" t="s">
        <v>1824</v>
      </c>
      <c r="J59">
        <v>979.43039999999996</v>
      </c>
    </row>
    <row r="60" spans="1:10" x14ac:dyDescent="0.25">
      <c r="A60" t="s">
        <v>1884</v>
      </c>
      <c r="B60" s="1">
        <v>45633</v>
      </c>
      <c r="C60" t="s">
        <v>1257</v>
      </c>
      <c r="D60" t="s">
        <v>1578</v>
      </c>
      <c r="E60" t="s">
        <v>1779</v>
      </c>
      <c r="F60" s="5">
        <v>4</v>
      </c>
      <c r="G60">
        <v>733.42</v>
      </c>
      <c r="H60">
        <f>1-(Table1[[#This Row],[Total_Amount]]/(Table1[[#This Row],[Unit_Price]]*Table1[[#This Row],[Quantity]]))</f>
        <v>0.13</v>
      </c>
      <c r="I60" t="s">
        <v>1826</v>
      </c>
      <c r="J60">
        <v>2552.3015999999998</v>
      </c>
    </row>
    <row r="61" spans="1:10" x14ac:dyDescent="0.25">
      <c r="A61" t="s">
        <v>1885</v>
      </c>
      <c r="B61" s="1">
        <v>45257</v>
      </c>
      <c r="C61" t="s">
        <v>1148</v>
      </c>
      <c r="D61" t="s">
        <v>1726</v>
      </c>
      <c r="E61" t="s">
        <v>1792</v>
      </c>
      <c r="F61" s="5">
        <v>1</v>
      </c>
      <c r="G61">
        <v>996.33</v>
      </c>
      <c r="H61">
        <v>0.23</v>
      </c>
      <c r="I61" t="s">
        <v>1826</v>
      </c>
      <c r="J61">
        <v>767.17410000000007</v>
      </c>
    </row>
    <row r="62" spans="1:10" x14ac:dyDescent="0.25">
      <c r="A62" t="s">
        <v>1886</v>
      </c>
      <c r="B62" s="1">
        <v>45854</v>
      </c>
      <c r="C62" t="s">
        <v>1269</v>
      </c>
      <c r="D62" t="s">
        <v>1610</v>
      </c>
      <c r="E62" t="s">
        <v>1789</v>
      </c>
      <c r="F62" s="5">
        <v>1</v>
      </c>
      <c r="G62">
        <v>198.83</v>
      </c>
      <c r="H62">
        <v>0.09</v>
      </c>
      <c r="I62" t="s">
        <v>1829</v>
      </c>
      <c r="J62">
        <v>180.93530000000001</v>
      </c>
    </row>
    <row r="63" spans="1:10" x14ac:dyDescent="0.25">
      <c r="A63" t="s">
        <v>1887</v>
      </c>
      <c r="B63" s="1">
        <v>45716</v>
      </c>
      <c r="C63" t="s">
        <v>767</v>
      </c>
      <c r="D63" t="s">
        <v>1586</v>
      </c>
      <c r="E63" t="s">
        <v>1779</v>
      </c>
      <c r="F63" s="5">
        <v>1</v>
      </c>
      <c r="G63">
        <v>374.92</v>
      </c>
      <c r="H63">
        <v>0.18</v>
      </c>
      <c r="I63" t="s">
        <v>1826</v>
      </c>
      <c r="J63">
        <v>307.43439999999998</v>
      </c>
    </row>
    <row r="64" spans="1:10" x14ac:dyDescent="0.25">
      <c r="A64" t="s">
        <v>1888</v>
      </c>
      <c r="B64" s="1">
        <v>45515</v>
      </c>
      <c r="C64" t="s">
        <v>1431</v>
      </c>
      <c r="D64" t="s">
        <v>1734</v>
      </c>
      <c r="E64" t="s">
        <v>1804</v>
      </c>
      <c r="F64" s="5">
        <v>1</v>
      </c>
      <c r="G64">
        <v>468.94</v>
      </c>
      <c r="H64">
        <v>0.12</v>
      </c>
      <c r="I64" t="s">
        <v>1824</v>
      </c>
      <c r="J64">
        <v>412.66719999999998</v>
      </c>
    </row>
    <row r="65" spans="1:10" x14ac:dyDescent="0.25">
      <c r="A65" t="s">
        <v>1889</v>
      </c>
      <c r="B65" s="1">
        <v>45927</v>
      </c>
      <c r="C65" t="s">
        <v>435</v>
      </c>
      <c r="D65" t="s">
        <v>1726</v>
      </c>
      <c r="E65" t="s">
        <v>1794</v>
      </c>
      <c r="F65" s="5">
        <v>2</v>
      </c>
      <c r="G65">
        <v>121.37</v>
      </c>
      <c r="H65">
        <v>0.05</v>
      </c>
      <c r="I65" t="s">
        <v>1824</v>
      </c>
      <c r="J65">
        <v>230.60300000000001</v>
      </c>
    </row>
    <row r="66" spans="1:10" x14ac:dyDescent="0.25">
      <c r="A66" t="s">
        <v>1890</v>
      </c>
      <c r="B66" s="1">
        <v>45914</v>
      </c>
      <c r="C66" t="s">
        <v>815</v>
      </c>
      <c r="D66" t="s">
        <v>1654</v>
      </c>
      <c r="E66" t="s">
        <v>1789</v>
      </c>
      <c r="F66" s="5">
        <v>3</v>
      </c>
      <c r="G66">
        <v>480.06</v>
      </c>
      <c r="H66">
        <v>0.01</v>
      </c>
      <c r="I66" t="s">
        <v>1824</v>
      </c>
      <c r="J66">
        <f>(Table1[[#This Row],[Unit_Price]]*Table1[[#This Row],[Quantity]])*(1-Table1[[#This Row],[Discount]])</f>
        <v>1425.7782</v>
      </c>
    </row>
    <row r="67" spans="1:10" x14ac:dyDescent="0.25">
      <c r="A67" t="s">
        <v>1891</v>
      </c>
      <c r="B67" s="1">
        <v>45290</v>
      </c>
      <c r="C67" t="s">
        <v>541</v>
      </c>
      <c r="D67" t="s">
        <v>1746</v>
      </c>
      <c r="E67" t="s">
        <v>1807</v>
      </c>
      <c r="F67" s="5">
        <v>2</v>
      </c>
      <c r="G67">
        <v>856.57</v>
      </c>
      <c r="H67">
        <v>0.24</v>
      </c>
      <c r="I67" t="s">
        <v>1824</v>
      </c>
      <c r="J67">
        <v>1301.9864</v>
      </c>
    </row>
    <row r="68" spans="1:10" x14ac:dyDescent="0.25">
      <c r="A68" t="s">
        <v>1892</v>
      </c>
      <c r="B68" s="1">
        <v>45213</v>
      </c>
      <c r="C68" t="s">
        <v>857</v>
      </c>
      <c r="D68" t="s">
        <v>1702</v>
      </c>
      <c r="E68" t="s">
        <v>1761</v>
      </c>
      <c r="F68" s="5">
        <v>4</v>
      </c>
      <c r="G68">
        <v>814.25</v>
      </c>
      <c r="H68">
        <v>0.18</v>
      </c>
      <c r="I68" t="s">
        <v>1824</v>
      </c>
      <c r="J68">
        <v>2670.74</v>
      </c>
    </row>
    <row r="69" spans="1:10" x14ac:dyDescent="0.25">
      <c r="A69" t="s">
        <v>1893</v>
      </c>
      <c r="B69" s="1">
        <v>45255</v>
      </c>
      <c r="C69" t="s">
        <v>1487</v>
      </c>
      <c r="D69" t="s">
        <v>1572</v>
      </c>
      <c r="E69" t="s">
        <v>1761</v>
      </c>
      <c r="F69" s="5">
        <v>1</v>
      </c>
      <c r="G69">
        <v>989.17</v>
      </c>
      <c r="H69">
        <v>0.2</v>
      </c>
      <c r="I69" t="s">
        <v>1826</v>
      </c>
      <c r="J69">
        <v>791.33600000000001</v>
      </c>
    </row>
    <row r="70" spans="1:10" x14ac:dyDescent="0.25">
      <c r="A70" t="s">
        <v>1894</v>
      </c>
      <c r="B70" s="1">
        <v>45270</v>
      </c>
      <c r="C70" t="s">
        <v>1163</v>
      </c>
      <c r="D70" t="s">
        <v>1692</v>
      </c>
      <c r="E70" t="s">
        <v>1789</v>
      </c>
      <c r="F70" s="5">
        <v>4</v>
      </c>
      <c r="G70">
        <v>62.48</v>
      </c>
      <c r="H70">
        <v>0.18</v>
      </c>
      <c r="I70" t="s">
        <v>1824</v>
      </c>
      <c r="J70">
        <v>204.93440000000001</v>
      </c>
    </row>
    <row r="71" spans="1:10" x14ac:dyDescent="0.25">
      <c r="A71" t="s">
        <v>1895</v>
      </c>
      <c r="B71" s="1">
        <v>45897</v>
      </c>
      <c r="C71" t="s">
        <v>1313</v>
      </c>
      <c r="D71" t="s">
        <v>1574</v>
      </c>
      <c r="E71" t="s">
        <v>1804</v>
      </c>
      <c r="F71" s="5">
        <v>4</v>
      </c>
      <c r="G71">
        <v>561.24</v>
      </c>
      <c r="H71">
        <v>0.24</v>
      </c>
      <c r="I71" t="s">
        <v>1824</v>
      </c>
      <c r="J71">
        <v>1706.1695999999999</v>
      </c>
    </row>
    <row r="72" spans="1:10" x14ac:dyDescent="0.25">
      <c r="A72" t="s">
        <v>1896</v>
      </c>
      <c r="B72" s="1">
        <v>45849</v>
      </c>
      <c r="C72" t="s">
        <v>218</v>
      </c>
      <c r="D72" t="s">
        <v>1668</v>
      </c>
      <c r="E72" t="s">
        <v>1773</v>
      </c>
      <c r="F72" s="5">
        <v>3</v>
      </c>
      <c r="G72">
        <v>92.24</v>
      </c>
      <c r="H72">
        <v>0.28000000000000003</v>
      </c>
      <c r="I72" t="s">
        <v>1829</v>
      </c>
      <c r="J72">
        <f>(Table1[[#This Row],[Unit_Price]]*Table1[[#This Row],[Quantity]])*(1-Table1[[#This Row],[Discount]])</f>
        <v>199.23839999999998</v>
      </c>
    </row>
    <row r="73" spans="1:10" x14ac:dyDescent="0.25">
      <c r="A73" t="s">
        <v>1897</v>
      </c>
      <c r="B73" s="1">
        <v>45889</v>
      </c>
      <c r="C73" t="s">
        <v>559</v>
      </c>
      <c r="D73" t="s">
        <v>1692</v>
      </c>
      <c r="E73" t="s">
        <v>1757</v>
      </c>
      <c r="F73" s="5">
        <v>2</v>
      </c>
      <c r="G73">
        <v>668.3</v>
      </c>
      <c r="H73">
        <v>7.0000000000000007E-2</v>
      </c>
      <c r="I73" t="s">
        <v>1824</v>
      </c>
      <c r="J73">
        <v>1243.038</v>
      </c>
    </row>
    <row r="74" spans="1:10" x14ac:dyDescent="0.25">
      <c r="A74" t="s">
        <v>1898</v>
      </c>
      <c r="B74" s="1">
        <v>45533</v>
      </c>
      <c r="C74" t="s">
        <v>1272</v>
      </c>
      <c r="D74" t="s">
        <v>1624</v>
      </c>
      <c r="E74" t="s">
        <v>1773</v>
      </c>
      <c r="F74" s="5">
        <v>1</v>
      </c>
      <c r="G74">
        <v>553.82000000000005</v>
      </c>
      <c r="H74">
        <v>0.09</v>
      </c>
      <c r="I74" t="s">
        <v>1824</v>
      </c>
      <c r="J74">
        <v>503.97620000000012</v>
      </c>
    </row>
    <row r="75" spans="1:10" x14ac:dyDescent="0.25">
      <c r="A75" t="s">
        <v>1899</v>
      </c>
      <c r="B75" s="1">
        <v>45626</v>
      </c>
      <c r="C75" t="s">
        <v>147</v>
      </c>
      <c r="D75" t="s">
        <v>1638</v>
      </c>
      <c r="E75" t="s">
        <v>1792</v>
      </c>
      <c r="F75" s="5">
        <v>2</v>
      </c>
      <c r="G75">
        <v>556.42999999999995</v>
      </c>
      <c r="H75">
        <v>0.13</v>
      </c>
      <c r="I75" t="s">
        <v>1824</v>
      </c>
      <c r="J75">
        <v>968.18819999999994</v>
      </c>
    </row>
    <row r="76" spans="1:10" x14ac:dyDescent="0.25">
      <c r="A76" t="s">
        <v>1900</v>
      </c>
      <c r="B76" s="1">
        <v>45942</v>
      </c>
      <c r="C76" t="s">
        <v>869</v>
      </c>
      <c r="D76" t="s">
        <v>1588</v>
      </c>
      <c r="E76" t="s">
        <v>1782</v>
      </c>
      <c r="F76" s="5">
        <v>1</v>
      </c>
      <c r="G76">
        <v>184.98</v>
      </c>
      <c r="H76">
        <v>0.1</v>
      </c>
      <c r="I76" t="s">
        <v>1829</v>
      </c>
      <c r="J76">
        <v>166.482</v>
      </c>
    </row>
    <row r="77" spans="1:10" x14ac:dyDescent="0.25">
      <c r="A77" t="s">
        <v>1901</v>
      </c>
      <c r="B77" s="1">
        <v>45500</v>
      </c>
      <c r="C77" t="s">
        <v>141</v>
      </c>
      <c r="D77" t="s">
        <v>1742</v>
      </c>
      <c r="E77" t="s">
        <v>1794</v>
      </c>
      <c r="F77" s="5">
        <v>4</v>
      </c>
      <c r="G77">
        <v>700.18</v>
      </c>
      <c r="H77">
        <v>0.23</v>
      </c>
      <c r="I77" t="s">
        <v>1824</v>
      </c>
      <c r="J77">
        <v>2156.5544</v>
      </c>
    </row>
    <row r="78" spans="1:10" x14ac:dyDescent="0.25">
      <c r="A78" t="s">
        <v>1902</v>
      </c>
      <c r="B78" s="1">
        <v>45285</v>
      </c>
      <c r="C78" t="s">
        <v>85</v>
      </c>
      <c r="D78" t="s">
        <v>1700</v>
      </c>
      <c r="E78" t="s">
        <v>1789</v>
      </c>
      <c r="F78" s="5">
        <v>2</v>
      </c>
      <c r="G78">
        <v>686.31</v>
      </c>
      <c r="H78">
        <v>0.25</v>
      </c>
      <c r="I78" t="s">
        <v>1824</v>
      </c>
      <c r="J78">
        <v>1029.4649999999999</v>
      </c>
    </row>
    <row r="79" spans="1:10" x14ac:dyDescent="0.25">
      <c r="A79" t="s">
        <v>1903</v>
      </c>
      <c r="B79" s="1">
        <v>45800</v>
      </c>
      <c r="C79" t="s">
        <v>40</v>
      </c>
      <c r="D79" t="s">
        <v>1682</v>
      </c>
      <c r="E79" t="s">
        <v>1801</v>
      </c>
      <c r="F79" s="5">
        <v>1</v>
      </c>
      <c r="G79">
        <v>687.82</v>
      </c>
      <c r="H79">
        <v>0.27</v>
      </c>
      <c r="I79" t="s">
        <v>1829</v>
      </c>
      <c r="J79">
        <v>502.10860000000002</v>
      </c>
    </row>
    <row r="80" spans="1:10" x14ac:dyDescent="0.25">
      <c r="A80" t="s">
        <v>1904</v>
      </c>
      <c r="B80" s="1">
        <v>45609</v>
      </c>
      <c r="C80" t="s">
        <v>716</v>
      </c>
      <c r="D80" t="s">
        <v>1714</v>
      </c>
      <c r="E80" t="s">
        <v>1782</v>
      </c>
      <c r="F80" s="5">
        <v>2</v>
      </c>
      <c r="G80">
        <v>900.55</v>
      </c>
      <c r="H80">
        <v>0.16</v>
      </c>
      <c r="I80" t="s">
        <v>1824</v>
      </c>
      <c r="J80">
        <v>1512.924</v>
      </c>
    </row>
    <row r="81" spans="1:10" x14ac:dyDescent="0.25">
      <c r="A81" t="s">
        <v>1905</v>
      </c>
      <c r="B81" s="1">
        <v>45268</v>
      </c>
      <c r="C81" t="s">
        <v>402</v>
      </c>
      <c r="D81" t="s">
        <v>1590</v>
      </c>
      <c r="E81" t="s">
        <v>1761</v>
      </c>
      <c r="F81" s="5">
        <v>1</v>
      </c>
      <c r="G81">
        <v>341.17</v>
      </c>
      <c r="H81">
        <v>0.15</v>
      </c>
      <c r="I81" t="s">
        <v>1824</v>
      </c>
      <c r="J81">
        <v>289.99450000000002</v>
      </c>
    </row>
    <row r="82" spans="1:10" x14ac:dyDescent="0.25">
      <c r="A82" t="s">
        <v>1906</v>
      </c>
      <c r="B82" s="1">
        <v>45885</v>
      </c>
      <c r="C82" t="s">
        <v>582</v>
      </c>
      <c r="D82" t="s">
        <v>1652</v>
      </c>
      <c r="E82" t="s">
        <v>1782</v>
      </c>
      <c r="F82" s="5">
        <v>1</v>
      </c>
      <c r="G82">
        <v>442.27</v>
      </c>
      <c r="H82">
        <v>0.06</v>
      </c>
      <c r="I82" t="s">
        <v>1829</v>
      </c>
      <c r="J82">
        <v>415.73379999999997</v>
      </c>
    </row>
    <row r="83" spans="1:10" x14ac:dyDescent="0.25">
      <c r="A83" t="s">
        <v>1907</v>
      </c>
      <c r="B83" s="1">
        <v>45616</v>
      </c>
      <c r="C83" t="s">
        <v>809</v>
      </c>
      <c r="D83" t="s">
        <v>1690</v>
      </c>
      <c r="E83" t="s">
        <v>1786</v>
      </c>
      <c r="F83" s="5">
        <v>1</v>
      </c>
      <c r="G83">
        <v>363.73</v>
      </c>
      <c r="H83">
        <v>0.25</v>
      </c>
      <c r="I83" t="s">
        <v>1826</v>
      </c>
      <c r="J83">
        <v>272.79750000000001</v>
      </c>
    </row>
    <row r="84" spans="1:10" x14ac:dyDescent="0.25">
      <c r="A84" t="s">
        <v>1908</v>
      </c>
      <c r="B84" s="1">
        <v>45518</v>
      </c>
      <c r="C84" t="s">
        <v>1181</v>
      </c>
      <c r="D84" t="s">
        <v>1730</v>
      </c>
      <c r="E84" t="s">
        <v>1807</v>
      </c>
      <c r="F84" s="5">
        <v>2</v>
      </c>
      <c r="G84">
        <v>601.33000000000004</v>
      </c>
      <c r="H84">
        <v>0.16</v>
      </c>
      <c r="I84" t="s">
        <v>1826</v>
      </c>
      <c r="J84">
        <v>1010.2344000000001</v>
      </c>
    </row>
    <row r="85" spans="1:10" x14ac:dyDescent="0.25">
      <c r="A85" t="s">
        <v>1909</v>
      </c>
      <c r="B85" s="1">
        <v>45427</v>
      </c>
      <c r="C85" t="s">
        <v>1254</v>
      </c>
      <c r="D85" t="s">
        <v>1582</v>
      </c>
      <c r="E85" t="s">
        <v>1810</v>
      </c>
      <c r="F85" s="5">
        <v>4</v>
      </c>
      <c r="G85">
        <v>34.39</v>
      </c>
      <c r="H85">
        <v>0.03</v>
      </c>
      <c r="I85" t="s">
        <v>1826</v>
      </c>
      <c r="J85">
        <v>133.4332</v>
      </c>
    </row>
    <row r="86" spans="1:10" x14ac:dyDescent="0.25">
      <c r="A86" t="s">
        <v>1910</v>
      </c>
      <c r="B86" s="1">
        <v>45268</v>
      </c>
      <c r="C86" t="s">
        <v>1313</v>
      </c>
      <c r="D86" t="s">
        <v>1640</v>
      </c>
      <c r="E86" t="s">
        <v>1807</v>
      </c>
      <c r="F86" s="5">
        <v>1</v>
      </c>
      <c r="G86">
        <v>773.57</v>
      </c>
      <c r="H86">
        <v>0.05</v>
      </c>
      <c r="I86" t="s">
        <v>1829</v>
      </c>
      <c r="J86">
        <f>(Table1[[#This Row],[Unit_Price]]*Table1[[#This Row],[Quantity]])*(1-Table1[[#This Row],[Discount]])</f>
        <v>734.89150000000006</v>
      </c>
    </row>
    <row r="87" spans="1:10" x14ac:dyDescent="0.25">
      <c r="A87" t="s">
        <v>1911</v>
      </c>
      <c r="B87" s="1">
        <v>45282</v>
      </c>
      <c r="C87" t="s">
        <v>205</v>
      </c>
      <c r="D87" t="s">
        <v>1724</v>
      </c>
      <c r="E87" t="s">
        <v>1779</v>
      </c>
      <c r="F87" s="5">
        <v>4</v>
      </c>
      <c r="G87">
        <v>127.1</v>
      </c>
      <c r="H87">
        <v>0.24</v>
      </c>
      <c r="I87" t="s">
        <v>1829</v>
      </c>
      <c r="J87">
        <v>386.38400000000001</v>
      </c>
    </row>
    <row r="88" spans="1:10" x14ac:dyDescent="0.25">
      <c r="A88" t="s">
        <v>1912</v>
      </c>
      <c r="B88" s="1">
        <v>45545</v>
      </c>
      <c r="C88" t="s">
        <v>957</v>
      </c>
      <c r="D88" t="s">
        <v>1588</v>
      </c>
      <c r="E88" t="s">
        <v>1766</v>
      </c>
      <c r="F88" s="5">
        <v>3</v>
      </c>
      <c r="G88">
        <v>899.58</v>
      </c>
      <c r="H88">
        <v>0.28000000000000003</v>
      </c>
      <c r="I88" t="s">
        <v>1826</v>
      </c>
      <c r="J88">
        <v>1943.0927999999999</v>
      </c>
    </row>
    <row r="89" spans="1:10" x14ac:dyDescent="0.25">
      <c r="A89" t="s">
        <v>1913</v>
      </c>
      <c r="B89" s="1">
        <v>45755</v>
      </c>
      <c r="C89" t="s">
        <v>1029</v>
      </c>
      <c r="D89" t="s">
        <v>1546</v>
      </c>
      <c r="E89" t="s">
        <v>1789</v>
      </c>
      <c r="F89" s="5">
        <v>3</v>
      </c>
      <c r="G89">
        <v>964.39</v>
      </c>
      <c r="H89">
        <v>0.04</v>
      </c>
      <c r="I89" t="s">
        <v>1824</v>
      </c>
      <c r="J89">
        <v>2777.4432000000002</v>
      </c>
    </row>
    <row r="90" spans="1:10" x14ac:dyDescent="0.25">
      <c r="A90" t="s">
        <v>1914</v>
      </c>
      <c r="B90" s="1">
        <v>45588</v>
      </c>
      <c r="C90" t="s">
        <v>604</v>
      </c>
      <c r="D90" t="s">
        <v>1624</v>
      </c>
      <c r="E90" t="s">
        <v>1752</v>
      </c>
      <c r="F90" s="5">
        <v>2</v>
      </c>
      <c r="G90">
        <v>217.83</v>
      </c>
      <c r="H90">
        <v>0.14000000000000001</v>
      </c>
      <c r="I90" t="s">
        <v>1826</v>
      </c>
      <c r="J90">
        <v>374.66759999999999</v>
      </c>
    </row>
    <row r="91" spans="1:10" x14ac:dyDescent="0.25">
      <c r="A91" t="s">
        <v>1915</v>
      </c>
      <c r="B91" s="1">
        <v>45848</v>
      </c>
      <c r="C91" t="s">
        <v>484</v>
      </c>
      <c r="D91" t="s">
        <v>1582</v>
      </c>
      <c r="E91" t="s">
        <v>1757</v>
      </c>
      <c r="F91" s="5">
        <v>4</v>
      </c>
      <c r="G91">
        <v>187.71</v>
      </c>
      <c r="H91">
        <v>0.06</v>
      </c>
      <c r="I91" t="s">
        <v>1829</v>
      </c>
      <c r="J91">
        <v>705.78959999999995</v>
      </c>
    </row>
    <row r="92" spans="1:10" x14ac:dyDescent="0.25">
      <c r="A92" t="s">
        <v>1916</v>
      </c>
      <c r="B92" s="1">
        <v>45577</v>
      </c>
      <c r="C92" t="s">
        <v>52</v>
      </c>
      <c r="D92" t="s">
        <v>1614</v>
      </c>
      <c r="E92" t="s">
        <v>1810</v>
      </c>
      <c r="F92" s="5">
        <v>2</v>
      </c>
      <c r="G92">
        <v>350.12</v>
      </c>
      <c r="H92">
        <v>0.12</v>
      </c>
      <c r="I92" t="s">
        <v>1829</v>
      </c>
      <c r="J92">
        <v>616.21119999999996</v>
      </c>
    </row>
    <row r="93" spans="1:10" x14ac:dyDescent="0.25">
      <c r="A93" t="s">
        <v>1917</v>
      </c>
      <c r="B93" s="1">
        <v>45312</v>
      </c>
      <c r="C93" t="s">
        <v>1263</v>
      </c>
      <c r="D93" t="s">
        <v>1580</v>
      </c>
      <c r="E93" t="s">
        <v>1757</v>
      </c>
      <c r="F93" s="5">
        <v>4</v>
      </c>
      <c r="G93">
        <v>102.19</v>
      </c>
      <c r="H93">
        <v>0.17</v>
      </c>
      <c r="I93" t="s">
        <v>1826</v>
      </c>
      <c r="J93">
        <v>339.27080000000001</v>
      </c>
    </row>
    <row r="94" spans="1:10" x14ac:dyDescent="0.25">
      <c r="A94" t="s">
        <v>1918</v>
      </c>
      <c r="B94" s="1">
        <v>45350</v>
      </c>
      <c r="C94" t="s">
        <v>40</v>
      </c>
      <c r="D94" t="s">
        <v>1720</v>
      </c>
      <c r="E94" t="s">
        <v>1769</v>
      </c>
      <c r="F94" s="5">
        <v>1</v>
      </c>
      <c r="G94">
        <v>696.53</v>
      </c>
      <c r="H94">
        <v>0.17</v>
      </c>
      <c r="I94" t="s">
        <v>1824</v>
      </c>
      <c r="J94">
        <v>578.11989999999992</v>
      </c>
    </row>
    <row r="95" spans="1:10" x14ac:dyDescent="0.25">
      <c r="A95" t="s">
        <v>1919</v>
      </c>
      <c r="B95" s="1">
        <v>45657</v>
      </c>
      <c r="C95" t="s">
        <v>241</v>
      </c>
      <c r="D95" t="s">
        <v>1586</v>
      </c>
      <c r="E95" t="s">
        <v>1769</v>
      </c>
      <c r="F95" s="5">
        <v>2</v>
      </c>
      <c r="G95">
        <v>327.52</v>
      </c>
      <c r="H95">
        <v>0.15</v>
      </c>
      <c r="I95" t="s">
        <v>1826</v>
      </c>
      <c r="J95">
        <v>556.78399999999999</v>
      </c>
    </row>
    <row r="96" spans="1:10" x14ac:dyDescent="0.25">
      <c r="A96" t="s">
        <v>1920</v>
      </c>
      <c r="B96" s="1">
        <v>45530</v>
      </c>
      <c r="C96" t="s">
        <v>942</v>
      </c>
      <c r="D96" t="s">
        <v>1742</v>
      </c>
      <c r="E96" t="s">
        <v>1813</v>
      </c>
      <c r="F96" s="5">
        <v>2</v>
      </c>
      <c r="G96">
        <v>569.36</v>
      </c>
      <c r="H96">
        <v>0.01</v>
      </c>
      <c r="I96" t="s">
        <v>1826</v>
      </c>
      <c r="J96">
        <f>(Table1[[#This Row],[Unit_Price]]*Table1[[#This Row],[Quantity]])*(1-Table1[[#This Row],[Discount]])</f>
        <v>1127.3327999999999</v>
      </c>
    </row>
    <row r="97" spans="1:10" x14ac:dyDescent="0.25">
      <c r="A97" t="s">
        <v>1921</v>
      </c>
      <c r="B97" s="1">
        <v>45556</v>
      </c>
      <c r="C97" t="s">
        <v>1011</v>
      </c>
      <c r="D97" t="s">
        <v>1746</v>
      </c>
      <c r="E97" t="s">
        <v>1776</v>
      </c>
      <c r="F97" s="5">
        <v>2</v>
      </c>
      <c r="G97">
        <v>68.290000000000006</v>
      </c>
      <c r="H97">
        <v>0.14000000000000001</v>
      </c>
      <c r="I97" t="s">
        <v>1829</v>
      </c>
      <c r="J97">
        <v>117.4588</v>
      </c>
    </row>
    <row r="98" spans="1:10" x14ac:dyDescent="0.25">
      <c r="A98" t="s">
        <v>1922</v>
      </c>
      <c r="B98" s="1">
        <v>45523</v>
      </c>
      <c r="C98" t="s">
        <v>782</v>
      </c>
      <c r="D98" t="s">
        <v>1648</v>
      </c>
      <c r="E98" t="s">
        <v>1789</v>
      </c>
      <c r="F98" s="5">
        <v>1</v>
      </c>
      <c r="G98">
        <v>842.9</v>
      </c>
      <c r="H98">
        <v>0.06</v>
      </c>
      <c r="I98" t="s">
        <v>1829</v>
      </c>
      <c r="J98">
        <v>792.32599999999991</v>
      </c>
    </row>
    <row r="99" spans="1:10" x14ac:dyDescent="0.25">
      <c r="A99" t="s">
        <v>1923</v>
      </c>
      <c r="B99" s="1">
        <v>45587</v>
      </c>
      <c r="C99" t="s">
        <v>911</v>
      </c>
      <c r="D99" t="s">
        <v>1551</v>
      </c>
      <c r="E99" t="s">
        <v>1766</v>
      </c>
      <c r="F99" s="5">
        <v>3</v>
      </c>
      <c r="G99">
        <v>751.94</v>
      </c>
      <c r="H99">
        <v>0.26</v>
      </c>
      <c r="I99" t="s">
        <v>1826</v>
      </c>
      <c r="J99">
        <v>1669.3068000000001</v>
      </c>
    </row>
    <row r="100" spans="1:10" x14ac:dyDescent="0.25">
      <c r="A100" t="s">
        <v>1924</v>
      </c>
      <c r="B100" s="1">
        <v>45580</v>
      </c>
      <c r="C100" t="s">
        <v>449</v>
      </c>
      <c r="D100" t="s">
        <v>1660</v>
      </c>
      <c r="E100" t="s">
        <v>1779</v>
      </c>
      <c r="F100" s="5">
        <v>4</v>
      </c>
      <c r="G100">
        <v>476.28</v>
      </c>
      <c r="H100">
        <v>0.17</v>
      </c>
      <c r="I100" t="s">
        <v>1824</v>
      </c>
      <c r="J100">
        <v>1581.2496000000001</v>
      </c>
    </row>
    <row r="101" spans="1:10" x14ac:dyDescent="0.25">
      <c r="A101" t="s">
        <v>1925</v>
      </c>
      <c r="B101" s="1">
        <v>45479</v>
      </c>
      <c r="C101" t="s">
        <v>1023</v>
      </c>
      <c r="D101" t="s">
        <v>1656</v>
      </c>
      <c r="E101" t="s">
        <v>1766</v>
      </c>
      <c r="F101" s="5">
        <v>3</v>
      </c>
      <c r="G101">
        <v>541.99</v>
      </c>
      <c r="H101">
        <v>0.24</v>
      </c>
      <c r="I101" t="s">
        <v>1829</v>
      </c>
      <c r="J101">
        <v>1235.7372</v>
      </c>
    </row>
    <row r="102" spans="1:10" x14ac:dyDescent="0.25">
      <c r="A102" t="s">
        <v>1926</v>
      </c>
      <c r="B102" s="1">
        <v>45677</v>
      </c>
      <c r="C102" t="s">
        <v>1154</v>
      </c>
      <c r="D102" t="s">
        <v>1614</v>
      </c>
      <c r="E102" t="s">
        <v>1773</v>
      </c>
      <c r="F102" s="5">
        <v>2</v>
      </c>
      <c r="G102">
        <v>401.5</v>
      </c>
      <c r="H102">
        <v>0.18</v>
      </c>
      <c r="I102" t="s">
        <v>1824</v>
      </c>
      <c r="J102">
        <v>658.46</v>
      </c>
    </row>
    <row r="103" spans="1:10" x14ac:dyDescent="0.25">
      <c r="A103" t="s">
        <v>1927</v>
      </c>
      <c r="B103" s="1">
        <v>45453</v>
      </c>
      <c r="C103" t="s">
        <v>304</v>
      </c>
      <c r="D103" t="s">
        <v>1598</v>
      </c>
      <c r="E103" t="s">
        <v>1797</v>
      </c>
      <c r="F103" s="5">
        <v>3</v>
      </c>
      <c r="G103">
        <v>359.56</v>
      </c>
      <c r="H103">
        <v>0.17</v>
      </c>
      <c r="I103" t="s">
        <v>1826</v>
      </c>
      <c r="J103">
        <v>895.30439999999999</v>
      </c>
    </row>
    <row r="104" spans="1:10" x14ac:dyDescent="0.25">
      <c r="A104" t="s">
        <v>1928</v>
      </c>
      <c r="B104" s="1">
        <v>45552</v>
      </c>
      <c r="C104" t="s">
        <v>347</v>
      </c>
      <c r="D104" t="s">
        <v>1708</v>
      </c>
      <c r="E104" t="s">
        <v>1794</v>
      </c>
      <c r="F104" s="5">
        <v>2</v>
      </c>
      <c r="G104">
        <v>471.88</v>
      </c>
      <c r="H104">
        <v>0.24</v>
      </c>
      <c r="I104" t="s">
        <v>1826</v>
      </c>
      <c r="J104">
        <v>717.25760000000002</v>
      </c>
    </row>
    <row r="105" spans="1:10" x14ac:dyDescent="0.25">
      <c r="A105" t="s">
        <v>1929</v>
      </c>
      <c r="B105" s="1">
        <v>45907</v>
      </c>
      <c r="C105" t="s">
        <v>601</v>
      </c>
      <c r="D105" t="s">
        <v>1616</v>
      </c>
      <c r="E105" t="s">
        <v>1769</v>
      </c>
      <c r="F105" s="5">
        <v>4</v>
      </c>
      <c r="G105">
        <v>925.19</v>
      </c>
      <c r="H105">
        <v>0.19</v>
      </c>
      <c r="I105" t="s">
        <v>1826</v>
      </c>
      <c r="J105">
        <v>2997.615600000001</v>
      </c>
    </row>
    <row r="106" spans="1:10" x14ac:dyDescent="0.25">
      <c r="A106" t="s">
        <v>1930</v>
      </c>
      <c r="B106" s="1">
        <v>45330</v>
      </c>
      <c r="C106" t="s">
        <v>121</v>
      </c>
      <c r="D106" t="s">
        <v>1720</v>
      </c>
      <c r="E106" t="s">
        <v>1792</v>
      </c>
      <c r="F106" s="5">
        <v>2</v>
      </c>
      <c r="G106">
        <v>879.63</v>
      </c>
      <c r="H106">
        <v>7.0000000000000007E-2</v>
      </c>
      <c r="I106" t="s">
        <v>1829</v>
      </c>
      <c r="J106">
        <v>1636.1117999999999</v>
      </c>
    </row>
    <row r="107" spans="1:10" x14ac:dyDescent="0.25">
      <c r="A107" t="s">
        <v>1931</v>
      </c>
      <c r="B107" s="1">
        <v>45214</v>
      </c>
      <c r="C107" t="s">
        <v>20</v>
      </c>
      <c r="D107" t="s">
        <v>1706</v>
      </c>
      <c r="E107" t="s">
        <v>1807</v>
      </c>
      <c r="F107" s="5">
        <v>2</v>
      </c>
      <c r="G107">
        <v>418.23</v>
      </c>
      <c r="H107">
        <v>0.28000000000000003</v>
      </c>
      <c r="I107" t="s">
        <v>1824</v>
      </c>
      <c r="J107">
        <v>602.25120000000004</v>
      </c>
    </row>
    <row r="108" spans="1:10" x14ac:dyDescent="0.25">
      <c r="A108" t="s">
        <v>1932</v>
      </c>
      <c r="B108" s="1">
        <v>45891</v>
      </c>
      <c r="C108" t="s">
        <v>857</v>
      </c>
      <c r="D108" t="s">
        <v>1586</v>
      </c>
      <c r="E108" t="s">
        <v>1810</v>
      </c>
      <c r="F108" s="5">
        <v>3</v>
      </c>
      <c r="G108">
        <v>551.72</v>
      </c>
      <c r="H108">
        <v>0.03</v>
      </c>
      <c r="I108" t="s">
        <v>1829</v>
      </c>
      <c r="J108">
        <v>1605.5052000000001</v>
      </c>
    </row>
    <row r="109" spans="1:10" x14ac:dyDescent="0.25">
      <c r="A109" t="s">
        <v>1933</v>
      </c>
      <c r="B109" s="1">
        <v>45323</v>
      </c>
      <c r="C109" t="s">
        <v>1062</v>
      </c>
      <c r="D109" t="s">
        <v>1720</v>
      </c>
      <c r="E109" t="s">
        <v>1779</v>
      </c>
      <c r="F109" s="5">
        <v>4</v>
      </c>
      <c r="G109">
        <v>525.61</v>
      </c>
      <c r="H109">
        <v>0.02</v>
      </c>
      <c r="I109" t="s">
        <v>1826</v>
      </c>
      <c r="J109">
        <v>2060.3912</v>
      </c>
    </row>
    <row r="110" spans="1:10" x14ac:dyDescent="0.25">
      <c r="A110" t="s">
        <v>1934</v>
      </c>
      <c r="B110" s="1">
        <v>45785</v>
      </c>
      <c r="C110" t="s">
        <v>160</v>
      </c>
      <c r="D110" t="s">
        <v>1592</v>
      </c>
      <c r="E110" t="s">
        <v>1797</v>
      </c>
      <c r="F110" s="5">
        <v>3</v>
      </c>
      <c r="G110">
        <v>815.3</v>
      </c>
      <c r="H110">
        <v>0.03</v>
      </c>
      <c r="I110" t="s">
        <v>1824</v>
      </c>
      <c r="J110">
        <v>2372.5230000000001</v>
      </c>
    </row>
    <row r="111" spans="1:10" x14ac:dyDescent="0.25">
      <c r="A111" t="s">
        <v>1935</v>
      </c>
      <c r="B111" s="1">
        <v>45738</v>
      </c>
      <c r="C111" t="s">
        <v>696</v>
      </c>
      <c r="D111" t="s">
        <v>1730</v>
      </c>
      <c r="E111" t="s">
        <v>1752</v>
      </c>
      <c r="F111" s="5">
        <v>3</v>
      </c>
      <c r="G111">
        <v>376.46</v>
      </c>
      <c r="H111">
        <v>0.09</v>
      </c>
      <c r="I111" t="s">
        <v>1829</v>
      </c>
      <c r="J111">
        <v>1027.7357999999999</v>
      </c>
    </row>
    <row r="112" spans="1:10" x14ac:dyDescent="0.25">
      <c r="A112" t="s">
        <v>1936</v>
      </c>
      <c r="B112" s="1">
        <v>45851</v>
      </c>
      <c r="C112" t="s">
        <v>40</v>
      </c>
      <c r="D112" t="s">
        <v>1632</v>
      </c>
      <c r="E112" t="s">
        <v>1782</v>
      </c>
      <c r="F112" s="5">
        <v>4</v>
      </c>
      <c r="G112">
        <v>239.83</v>
      </c>
      <c r="H112">
        <v>0.08</v>
      </c>
      <c r="I112" t="s">
        <v>1824</v>
      </c>
      <c r="J112">
        <v>882.57440000000008</v>
      </c>
    </row>
    <row r="113" spans="1:10" x14ac:dyDescent="0.25">
      <c r="A113" t="s">
        <v>1937</v>
      </c>
      <c r="B113" s="1">
        <v>45798</v>
      </c>
      <c r="C113" t="s">
        <v>414</v>
      </c>
      <c r="D113" t="s">
        <v>1728</v>
      </c>
      <c r="E113" t="s">
        <v>1766</v>
      </c>
      <c r="F113" s="5">
        <v>2</v>
      </c>
      <c r="G113">
        <v>845.71</v>
      </c>
      <c r="H113">
        <v>0.01</v>
      </c>
      <c r="I113" t="s">
        <v>1826</v>
      </c>
      <c r="J113">
        <v>1674.5057999999999</v>
      </c>
    </row>
    <row r="114" spans="1:10" x14ac:dyDescent="0.25">
      <c r="A114" t="s">
        <v>1938</v>
      </c>
      <c r="B114" s="1">
        <v>45705</v>
      </c>
      <c r="C114" t="s">
        <v>314</v>
      </c>
      <c r="D114" t="s">
        <v>1700</v>
      </c>
      <c r="E114" t="s">
        <v>1797</v>
      </c>
      <c r="F114" s="5">
        <v>3</v>
      </c>
      <c r="G114">
        <v>948.69</v>
      </c>
      <c r="H114">
        <v>0.28999999999999998</v>
      </c>
      <c r="I114" t="s">
        <v>1824</v>
      </c>
      <c r="J114">
        <v>2020.7097000000001</v>
      </c>
    </row>
    <row r="115" spans="1:10" x14ac:dyDescent="0.25">
      <c r="A115" t="s">
        <v>1939</v>
      </c>
      <c r="B115" s="1">
        <v>45413</v>
      </c>
      <c r="C115" t="s">
        <v>1440</v>
      </c>
      <c r="D115" t="s">
        <v>1602</v>
      </c>
      <c r="E115" t="s">
        <v>1789</v>
      </c>
      <c r="F115" s="5">
        <v>1</v>
      </c>
      <c r="G115">
        <v>281.97000000000003</v>
      </c>
      <c r="H115">
        <v>0.2</v>
      </c>
      <c r="I115" t="s">
        <v>1826</v>
      </c>
      <c r="J115">
        <v>225.57599999999999</v>
      </c>
    </row>
    <row r="116" spans="1:10" x14ac:dyDescent="0.25">
      <c r="A116" t="s">
        <v>1940</v>
      </c>
      <c r="B116" s="1">
        <v>45482</v>
      </c>
      <c r="C116" t="s">
        <v>511</v>
      </c>
      <c r="D116" t="s">
        <v>1730</v>
      </c>
      <c r="E116" t="s">
        <v>1769</v>
      </c>
      <c r="F116" s="5">
        <v>2</v>
      </c>
      <c r="G116">
        <v>731.01</v>
      </c>
      <c r="H116">
        <v>0.05</v>
      </c>
      <c r="I116" t="s">
        <v>1826</v>
      </c>
      <c r="J116">
        <v>1388.9190000000001</v>
      </c>
    </row>
    <row r="117" spans="1:10" x14ac:dyDescent="0.25">
      <c r="A117" t="s">
        <v>1941</v>
      </c>
      <c r="B117" s="1">
        <v>45925</v>
      </c>
      <c r="C117" t="s">
        <v>821</v>
      </c>
      <c r="D117" t="s">
        <v>1718</v>
      </c>
      <c r="E117" t="s">
        <v>1779</v>
      </c>
      <c r="F117" s="5">
        <v>4</v>
      </c>
      <c r="G117">
        <v>930.85</v>
      </c>
      <c r="H117">
        <v>0.13</v>
      </c>
      <c r="I117" t="s">
        <v>1826</v>
      </c>
      <c r="J117">
        <v>3239.3580000000002</v>
      </c>
    </row>
    <row r="118" spans="1:10" x14ac:dyDescent="0.25">
      <c r="A118" t="s">
        <v>1942</v>
      </c>
      <c r="B118" s="1">
        <v>45420</v>
      </c>
      <c r="C118" t="s">
        <v>1301</v>
      </c>
      <c r="D118" t="s">
        <v>1551</v>
      </c>
      <c r="E118" t="s">
        <v>1782</v>
      </c>
      <c r="F118" s="5">
        <v>4</v>
      </c>
      <c r="G118">
        <v>770.77</v>
      </c>
      <c r="H118">
        <v>0.22</v>
      </c>
      <c r="I118" t="s">
        <v>1824</v>
      </c>
      <c r="J118">
        <v>2404.8024</v>
      </c>
    </row>
    <row r="119" spans="1:10" x14ac:dyDescent="0.25">
      <c r="A119" t="s">
        <v>1943</v>
      </c>
      <c r="B119" s="1">
        <v>45554</v>
      </c>
      <c r="C119" t="s">
        <v>247</v>
      </c>
      <c r="D119" t="s">
        <v>1640</v>
      </c>
      <c r="E119" t="s">
        <v>1769</v>
      </c>
      <c r="F119" s="5">
        <v>3</v>
      </c>
      <c r="G119">
        <v>479.63</v>
      </c>
      <c r="H119">
        <v>0.3</v>
      </c>
      <c r="I119" t="s">
        <v>1826</v>
      </c>
      <c r="J119">
        <v>1007.223</v>
      </c>
    </row>
    <row r="120" spans="1:10" x14ac:dyDescent="0.25">
      <c r="A120" t="s">
        <v>1944</v>
      </c>
      <c r="B120" s="1">
        <v>45405</v>
      </c>
      <c r="C120" t="s">
        <v>372</v>
      </c>
      <c r="D120" t="s">
        <v>1626</v>
      </c>
      <c r="E120" t="s">
        <v>1792</v>
      </c>
      <c r="F120" s="5">
        <v>1</v>
      </c>
      <c r="G120">
        <v>165</v>
      </c>
      <c r="H120">
        <v>0.3</v>
      </c>
      <c r="I120" t="s">
        <v>1829</v>
      </c>
      <c r="J120">
        <v>115.5</v>
      </c>
    </row>
    <row r="121" spans="1:10" x14ac:dyDescent="0.25">
      <c r="A121" t="s">
        <v>1945</v>
      </c>
      <c r="B121" s="1">
        <v>45503</v>
      </c>
      <c r="C121" t="s">
        <v>529</v>
      </c>
      <c r="D121" t="s">
        <v>1586</v>
      </c>
      <c r="E121" t="s">
        <v>1782</v>
      </c>
      <c r="F121" s="5">
        <v>2</v>
      </c>
      <c r="G121">
        <v>151.51</v>
      </c>
      <c r="H121">
        <v>0.28999999999999998</v>
      </c>
      <c r="I121" t="s">
        <v>1829</v>
      </c>
      <c r="J121">
        <v>215.14420000000001</v>
      </c>
    </row>
    <row r="122" spans="1:10" x14ac:dyDescent="0.25">
      <c r="A122" t="s">
        <v>1946</v>
      </c>
      <c r="B122" s="1">
        <v>45274</v>
      </c>
      <c r="C122" t="s">
        <v>743</v>
      </c>
      <c r="D122" t="s">
        <v>1610</v>
      </c>
      <c r="E122" t="s">
        <v>1807</v>
      </c>
      <c r="F122" s="5">
        <v>2</v>
      </c>
      <c r="G122">
        <v>872.93</v>
      </c>
      <c r="H122">
        <v>0.28999999999999998</v>
      </c>
      <c r="I122" t="s">
        <v>1829</v>
      </c>
      <c r="J122">
        <v>1239.5606</v>
      </c>
    </row>
    <row r="123" spans="1:10" x14ac:dyDescent="0.25">
      <c r="A123" t="s">
        <v>1947</v>
      </c>
      <c r="B123" s="1">
        <v>45558</v>
      </c>
      <c r="C123" t="s">
        <v>842</v>
      </c>
      <c r="D123" t="s">
        <v>1592</v>
      </c>
      <c r="E123" t="s">
        <v>1789</v>
      </c>
      <c r="F123" s="5">
        <v>3</v>
      </c>
      <c r="G123">
        <v>432.4</v>
      </c>
      <c r="H123">
        <v>0.04</v>
      </c>
      <c r="I123" t="s">
        <v>1824</v>
      </c>
      <c r="J123">
        <v>1245.3119999999999</v>
      </c>
    </row>
    <row r="124" spans="1:10" x14ac:dyDescent="0.25">
      <c r="A124" t="s">
        <v>1948</v>
      </c>
      <c r="B124" s="1">
        <v>45886</v>
      </c>
      <c r="C124" t="s">
        <v>1062</v>
      </c>
      <c r="D124" t="s">
        <v>1648</v>
      </c>
      <c r="E124" t="s">
        <v>1779</v>
      </c>
      <c r="F124" s="5">
        <v>2</v>
      </c>
      <c r="G124">
        <v>197.76</v>
      </c>
      <c r="H124">
        <v>0.04</v>
      </c>
      <c r="I124" t="s">
        <v>1824</v>
      </c>
      <c r="J124">
        <v>379.69920000000002</v>
      </c>
    </row>
    <row r="125" spans="1:10" x14ac:dyDescent="0.25">
      <c r="A125" t="s">
        <v>1949</v>
      </c>
      <c r="B125" s="1">
        <v>45674</v>
      </c>
      <c r="C125" t="s">
        <v>1466</v>
      </c>
      <c r="D125" t="s">
        <v>1628</v>
      </c>
      <c r="E125" t="s">
        <v>1761</v>
      </c>
      <c r="F125" s="5">
        <v>3</v>
      </c>
      <c r="G125">
        <v>334.6</v>
      </c>
      <c r="H125">
        <v>0.11</v>
      </c>
      <c r="I125" t="s">
        <v>1826</v>
      </c>
      <c r="J125">
        <v>893.38200000000006</v>
      </c>
    </row>
    <row r="126" spans="1:10" x14ac:dyDescent="0.25">
      <c r="A126" t="s">
        <v>1950</v>
      </c>
      <c r="B126" s="1">
        <v>45777</v>
      </c>
      <c r="C126" t="s">
        <v>314</v>
      </c>
      <c r="D126" t="s">
        <v>1576</v>
      </c>
      <c r="E126" t="s">
        <v>1766</v>
      </c>
      <c r="F126" s="5">
        <v>2</v>
      </c>
      <c r="G126">
        <v>44.35</v>
      </c>
      <c r="H126">
        <v>0.2</v>
      </c>
      <c r="I126" t="s">
        <v>1829</v>
      </c>
      <c r="J126">
        <v>70.960000000000008</v>
      </c>
    </row>
    <row r="127" spans="1:10" x14ac:dyDescent="0.25">
      <c r="A127" t="s">
        <v>1951</v>
      </c>
      <c r="B127" s="1">
        <v>45598</v>
      </c>
      <c r="C127" t="s">
        <v>1530</v>
      </c>
      <c r="D127" t="s">
        <v>1562</v>
      </c>
      <c r="E127" t="s">
        <v>1776</v>
      </c>
      <c r="F127" s="5">
        <v>1</v>
      </c>
      <c r="G127">
        <v>846.31</v>
      </c>
      <c r="H127">
        <v>0.05</v>
      </c>
      <c r="I127" t="s">
        <v>1826</v>
      </c>
      <c r="J127">
        <v>803.9944999999999</v>
      </c>
    </row>
    <row r="128" spans="1:10" x14ac:dyDescent="0.25">
      <c r="A128" t="s">
        <v>1952</v>
      </c>
      <c r="B128" s="1">
        <v>45884</v>
      </c>
      <c r="C128" t="s">
        <v>449</v>
      </c>
      <c r="D128" t="s">
        <v>1618</v>
      </c>
      <c r="E128" t="s">
        <v>1794</v>
      </c>
      <c r="F128" s="5">
        <v>1</v>
      </c>
      <c r="G128">
        <v>996.48</v>
      </c>
      <c r="H128">
        <v>7.0000000000000007E-2</v>
      </c>
      <c r="I128" t="s">
        <v>1829</v>
      </c>
      <c r="J128">
        <v>926.7263999999999</v>
      </c>
    </row>
    <row r="129" spans="1:10" x14ac:dyDescent="0.25">
      <c r="A129" t="s">
        <v>1953</v>
      </c>
      <c r="B129" s="1">
        <v>45916</v>
      </c>
      <c r="C129" t="s">
        <v>881</v>
      </c>
      <c r="D129" t="s">
        <v>1734</v>
      </c>
      <c r="E129" t="s">
        <v>1776</v>
      </c>
      <c r="F129" s="5">
        <v>3</v>
      </c>
      <c r="G129">
        <v>949.19</v>
      </c>
      <c r="H129">
        <v>0.03</v>
      </c>
      <c r="I129" t="s">
        <v>1829</v>
      </c>
      <c r="J129">
        <v>2762.1428999999998</v>
      </c>
    </row>
    <row r="130" spans="1:10" x14ac:dyDescent="0.25">
      <c r="A130" t="s">
        <v>1954</v>
      </c>
      <c r="B130" s="1">
        <v>45347</v>
      </c>
      <c r="C130" t="s">
        <v>1238</v>
      </c>
      <c r="D130" t="s">
        <v>1736</v>
      </c>
      <c r="E130" t="s">
        <v>1786</v>
      </c>
      <c r="F130" s="5">
        <v>2</v>
      </c>
      <c r="G130">
        <v>724.97</v>
      </c>
      <c r="H130">
        <v>0.1</v>
      </c>
      <c r="I130" t="s">
        <v>1824</v>
      </c>
      <c r="J130">
        <v>1304.9459999999999</v>
      </c>
    </row>
    <row r="131" spans="1:10" x14ac:dyDescent="0.25">
      <c r="A131" t="s">
        <v>1955</v>
      </c>
      <c r="B131" s="1">
        <v>45723</v>
      </c>
      <c r="C131" t="s">
        <v>993</v>
      </c>
      <c r="D131" t="s">
        <v>1546</v>
      </c>
      <c r="E131" t="s">
        <v>1804</v>
      </c>
      <c r="F131" s="5">
        <v>1</v>
      </c>
      <c r="G131">
        <v>783.25</v>
      </c>
      <c r="H131">
        <v>0.3</v>
      </c>
      <c r="I131" t="s">
        <v>1824</v>
      </c>
      <c r="J131">
        <v>548.27499999999998</v>
      </c>
    </row>
    <row r="132" spans="1:10" x14ac:dyDescent="0.25">
      <c r="A132" t="s">
        <v>1956</v>
      </c>
      <c r="B132" s="1">
        <v>45495</v>
      </c>
      <c r="C132" t="s">
        <v>1077</v>
      </c>
      <c r="D132" t="s">
        <v>1582</v>
      </c>
      <c r="E132" t="s">
        <v>1766</v>
      </c>
      <c r="F132" s="5">
        <v>1</v>
      </c>
      <c r="G132">
        <v>942.38</v>
      </c>
      <c r="H132">
        <v>0.17</v>
      </c>
      <c r="I132" t="s">
        <v>1824</v>
      </c>
      <c r="J132">
        <v>782.17539999999997</v>
      </c>
    </row>
    <row r="133" spans="1:10" x14ac:dyDescent="0.25">
      <c r="A133" t="s">
        <v>1957</v>
      </c>
      <c r="B133" s="1">
        <v>45444</v>
      </c>
      <c r="C133" t="s">
        <v>1524</v>
      </c>
      <c r="D133" t="s">
        <v>1650</v>
      </c>
      <c r="E133" t="s">
        <v>1792</v>
      </c>
      <c r="F133" s="5">
        <v>3</v>
      </c>
      <c r="G133">
        <v>298.35000000000002</v>
      </c>
      <c r="H133">
        <v>0.05</v>
      </c>
      <c r="I133" t="s">
        <v>1829</v>
      </c>
      <c r="J133">
        <v>850.29750000000001</v>
      </c>
    </row>
    <row r="134" spans="1:10" x14ac:dyDescent="0.25">
      <c r="A134" t="s">
        <v>1958</v>
      </c>
      <c r="B134" s="1">
        <v>45662</v>
      </c>
      <c r="C134" t="s">
        <v>547</v>
      </c>
      <c r="D134" t="s">
        <v>1644</v>
      </c>
      <c r="E134" t="s">
        <v>1794</v>
      </c>
      <c r="F134" s="5">
        <v>4</v>
      </c>
      <c r="G134">
        <v>950.04</v>
      </c>
      <c r="H134">
        <v>0.13</v>
      </c>
      <c r="I134" t="s">
        <v>1826</v>
      </c>
      <c r="J134">
        <v>3306.1392000000001</v>
      </c>
    </row>
    <row r="135" spans="1:10" x14ac:dyDescent="0.25">
      <c r="A135" t="s">
        <v>1959</v>
      </c>
      <c r="B135" s="1">
        <v>45910</v>
      </c>
      <c r="C135" t="s">
        <v>1035</v>
      </c>
      <c r="D135" t="s">
        <v>1662</v>
      </c>
      <c r="E135" t="s">
        <v>1769</v>
      </c>
      <c r="F135" s="5">
        <v>2</v>
      </c>
      <c r="G135">
        <v>267.19</v>
      </c>
      <c r="H135">
        <v>7.0000000000000007E-2</v>
      </c>
      <c r="I135" t="s">
        <v>1824</v>
      </c>
      <c r="J135">
        <v>496.97340000000003</v>
      </c>
    </row>
    <row r="136" spans="1:10" x14ac:dyDescent="0.25">
      <c r="A136" t="s">
        <v>1960</v>
      </c>
      <c r="B136" s="1">
        <v>45827</v>
      </c>
      <c r="C136" t="s">
        <v>657</v>
      </c>
      <c r="D136" t="s">
        <v>1722</v>
      </c>
      <c r="E136" t="s">
        <v>1801</v>
      </c>
      <c r="F136" s="5">
        <v>4</v>
      </c>
      <c r="G136">
        <v>72.63</v>
      </c>
      <c r="H136">
        <v>0.06</v>
      </c>
      <c r="I136" t="s">
        <v>1826</v>
      </c>
      <c r="J136">
        <v>273.08879999999999</v>
      </c>
    </row>
    <row r="137" spans="1:10" x14ac:dyDescent="0.25">
      <c r="A137" t="s">
        <v>1961</v>
      </c>
      <c r="B137" s="1">
        <v>45544</v>
      </c>
      <c r="C137" t="s">
        <v>1325</v>
      </c>
      <c r="D137" t="s">
        <v>1654</v>
      </c>
      <c r="E137" t="s">
        <v>1773</v>
      </c>
      <c r="F137" s="5">
        <v>3</v>
      </c>
      <c r="G137">
        <v>576.52</v>
      </c>
      <c r="H137">
        <v>0.22</v>
      </c>
      <c r="I137" t="s">
        <v>1829</v>
      </c>
      <c r="J137">
        <v>1349.0568000000001</v>
      </c>
    </row>
    <row r="138" spans="1:10" x14ac:dyDescent="0.25">
      <c r="A138" t="s">
        <v>1962</v>
      </c>
      <c r="B138" s="1">
        <v>45751</v>
      </c>
      <c r="C138" t="s">
        <v>1095</v>
      </c>
      <c r="D138" t="s">
        <v>1690</v>
      </c>
      <c r="E138" t="s">
        <v>1786</v>
      </c>
      <c r="F138" s="5">
        <v>3</v>
      </c>
      <c r="G138">
        <v>849.36</v>
      </c>
      <c r="H138">
        <v>0.03</v>
      </c>
      <c r="I138" t="s">
        <v>1824</v>
      </c>
      <c r="J138">
        <v>2471.6376</v>
      </c>
    </row>
    <row r="139" spans="1:10" x14ac:dyDescent="0.25">
      <c r="A139" t="s">
        <v>1963</v>
      </c>
      <c r="B139" s="1">
        <v>45392</v>
      </c>
      <c r="C139" t="s">
        <v>1458</v>
      </c>
      <c r="D139" t="s">
        <v>1648</v>
      </c>
      <c r="E139" t="s">
        <v>1776</v>
      </c>
      <c r="F139" s="5">
        <v>1</v>
      </c>
      <c r="G139">
        <v>245.85</v>
      </c>
      <c r="H139">
        <v>0.18</v>
      </c>
      <c r="I139" t="s">
        <v>1829</v>
      </c>
      <c r="J139">
        <v>201.59700000000001</v>
      </c>
    </row>
    <row r="140" spans="1:10" x14ac:dyDescent="0.25">
      <c r="A140" t="s">
        <v>1964</v>
      </c>
      <c r="B140" s="1">
        <v>45589</v>
      </c>
      <c r="C140" t="s">
        <v>589</v>
      </c>
      <c r="D140" t="s">
        <v>1742</v>
      </c>
      <c r="E140" t="s">
        <v>1789</v>
      </c>
      <c r="F140" s="5">
        <v>3</v>
      </c>
      <c r="G140">
        <v>237.68</v>
      </c>
      <c r="H140">
        <v>0.1</v>
      </c>
      <c r="I140" t="s">
        <v>1829</v>
      </c>
      <c r="J140">
        <v>641.73599999999999</v>
      </c>
    </row>
    <row r="141" spans="1:10" x14ac:dyDescent="0.25">
      <c r="A141" t="s">
        <v>1965</v>
      </c>
      <c r="B141" s="1">
        <v>45756</v>
      </c>
      <c r="C141" t="s">
        <v>1059</v>
      </c>
      <c r="D141" t="s">
        <v>1690</v>
      </c>
      <c r="E141" t="s">
        <v>1799</v>
      </c>
      <c r="F141" s="5">
        <v>4</v>
      </c>
      <c r="G141">
        <v>715.85</v>
      </c>
      <c r="H141">
        <v>0.25</v>
      </c>
      <c r="I141" t="s">
        <v>1826</v>
      </c>
      <c r="J141">
        <v>2147.5500000000002</v>
      </c>
    </row>
    <row r="142" spans="1:10" x14ac:dyDescent="0.25">
      <c r="A142" t="s">
        <v>1966</v>
      </c>
      <c r="B142" s="1">
        <v>45255</v>
      </c>
      <c r="C142" t="s">
        <v>568</v>
      </c>
      <c r="D142" t="s">
        <v>1728</v>
      </c>
      <c r="E142" t="s">
        <v>1773</v>
      </c>
      <c r="F142" s="5">
        <v>2</v>
      </c>
      <c r="G142">
        <v>478.85</v>
      </c>
      <c r="H142">
        <v>0.01</v>
      </c>
      <c r="I142" t="s">
        <v>1829</v>
      </c>
      <c r="J142">
        <v>948.12300000000005</v>
      </c>
    </row>
    <row r="143" spans="1:10" x14ac:dyDescent="0.25">
      <c r="A143" t="s">
        <v>1967</v>
      </c>
      <c r="B143" s="1">
        <v>45718</v>
      </c>
      <c r="C143" t="s">
        <v>396</v>
      </c>
      <c r="D143" t="s">
        <v>1642</v>
      </c>
      <c r="E143" t="s">
        <v>1752</v>
      </c>
      <c r="F143" s="5">
        <v>1</v>
      </c>
      <c r="G143">
        <v>503.95</v>
      </c>
      <c r="H143">
        <v>0.26</v>
      </c>
      <c r="I143" t="s">
        <v>1829</v>
      </c>
      <c r="J143">
        <v>372.923</v>
      </c>
    </row>
    <row r="144" spans="1:10" x14ac:dyDescent="0.25">
      <c r="A144" t="s">
        <v>1968</v>
      </c>
      <c r="B144" s="1">
        <v>45573</v>
      </c>
      <c r="C144" t="s">
        <v>1243</v>
      </c>
      <c r="D144" t="s">
        <v>1680</v>
      </c>
      <c r="E144" t="s">
        <v>1794</v>
      </c>
      <c r="F144" s="5">
        <v>2</v>
      </c>
      <c r="G144">
        <v>975.48</v>
      </c>
      <c r="H144">
        <v>0.26</v>
      </c>
      <c r="I144" t="s">
        <v>1829</v>
      </c>
      <c r="J144">
        <v>1443.7103999999999</v>
      </c>
    </row>
    <row r="145" spans="1:10" x14ac:dyDescent="0.25">
      <c r="A145" t="s">
        <v>1969</v>
      </c>
      <c r="B145" s="1">
        <v>45884</v>
      </c>
      <c r="C145" t="s">
        <v>1249</v>
      </c>
      <c r="D145" t="s">
        <v>1616</v>
      </c>
      <c r="E145" t="s">
        <v>1804</v>
      </c>
      <c r="F145" s="5">
        <v>4</v>
      </c>
      <c r="G145">
        <v>450.12</v>
      </c>
      <c r="H145">
        <v>0.28999999999999998</v>
      </c>
      <c r="I145" t="s">
        <v>1829</v>
      </c>
      <c r="J145">
        <v>1278.3407999999999</v>
      </c>
    </row>
    <row r="146" spans="1:10" x14ac:dyDescent="0.25">
      <c r="A146" t="s">
        <v>1970</v>
      </c>
      <c r="B146" s="1">
        <v>45448</v>
      </c>
      <c r="C146" t="s">
        <v>1349</v>
      </c>
      <c r="D146" t="s">
        <v>1620</v>
      </c>
      <c r="E146" t="s">
        <v>1782</v>
      </c>
      <c r="F146" s="5">
        <v>3</v>
      </c>
      <c r="G146">
        <v>237.24</v>
      </c>
      <c r="H146">
        <v>0.24</v>
      </c>
      <c r="I146" t="s">
        <v>1826</v>
      </c>
      <c r="J146">
        <v>540.90719999999999</v>
      </c>
    </row>
    <row r="147" spans="1:10" x14ac:dyDescent="0.25">
      <c r="A147" t="s">
        <v>1971</v>
      </c>
      <c r="B147" s="1">
        <v>45522</v>
      </c>
      <c r="C147" t="s">
        <v>1417</v>
      </c>
      <c r="D147" t="s">
        <v>1656</v>
      </c>
      <c r="E147" t="s">
        <v>1801</v>
      </c>
      <c r="F147" s="5">
        <v>2</v>
      </c>
      <c r="G147">
        <v>536.84</v>
      </c>
      <c r="H147">
        <v>0.09</v>
      </c>
      <c r="I147" t="s">
        <v>1829</v>
      </c>
      <c r="J147">
        <v>977.04880000000014</v>
      </c>
    </row>
    <row r="148" spans="1:10" x14ac:dyDescent="0.25">
      <c r="A148" t="s">
        <v>1972</v>
      </c>
      <c r="B148" s="1">
        <v>45626</v>
      </c>
      <c r="C148" t="s">
        <v>1371</v>
      </c>
      <c r="D148" t="s">
        <v>1620</v>
      </c>
      <c r="E148" t="s">
        <v>1813</v>
      </c>
      <c r="F148" s="5">
        <v>3</v>
      </c>
      <c r="G148">
        <v>584.41</v>
      </c>
      <c r="H148">
        <v>0</v>
      </c>
      <c r="I148" t="s">
        <v>1829</v>
      </c>
      <c r="J148">
        <v>1753.23</v>
      </c>
    </row>
    <row r="149" spans="1:10" x14ac:dyDescent="0.25">
      <c r="A149" t="s">
        <v>1973</v>
      </c>
      <c r="B149" s="1">
        <v>45617</v>
      </c>
      <c r="C149" t="s">
        <v>932</v>
      </c>
      <c r="D149" t="s">
        <v>1712</v>
      </c>
      <c r="E149" t="s">
        <v>1813</v>
      </c>
      <c r="F149" s="5">
        <v>1</v>
      </c>
      <c r="G149">
        <v>653.87</v>
      </c>
      <c r="H149">
        <v>0.14000000000000001</v>
      </c>
      <c r="I149" t="s">
        <v>1826</v>
      </c>
      <c r="J149">
        <v>562.32820000000004</v>
      </c>
    </row>
    <row r="150" spans="1:10" x14ac:dyDescent="0.25">
      <c r="A150" t="s">
        <v>1974</v>
      </c>
      <c r="B150" s="1">
        <v>45878</v>
      </c>
      <c r="C150" t="s">
        <v>1516</v>
      </c>
      <c r="D150" t="s">
        <v>1722</v>
      </c>
      <c r="E150" t="s">
        <v>1752</v>
      </c>
      <c r="F150" s="5">
        <v>1</v>
      </c>
      <c r="G150">
        <v>652.03</v>
      </c>
      <c r="H150">
        <v>0.27</v>
      </c>
      <c r="I150" t="s">
        <v>1824</v>
      </c>
      <c r="J150">
        <v>475.9819</v>
      </c>
    </row>
    <row r="151" spans="1:10" x14ac:dyDescent="0.25">
      <c r="A151" t="s">
        <v>1975</v>
      </c>
      <c r="B151" s="1">
        <v>45502</v>
      </c>
      <c r="C151" t="s">
        <v>335</v>
      </c>
      <c r="D151" t="s">
        <v>1555</v>
      </c>
      <c r="E151" t="s">
        <v>1794</v>
      </c>
      <c r="F151" s="5">
        <v>3</v>
      </c>
      <c r="G151">
        <v>513.36</v>
      </c>
      <c r="H151">
        <v>7.0000000000000007E-2</v>
      </c>
      <c r="I151" t="s">
        <v>1829</v>
      </c>
      <c r="J151">
        <v>1432.2744</v>
      </c>
    </row>
    <row r="152" spans="1:10" x14ac:dyDescent="0.25">
      <c r="A152" t="s">
        <v>1976</v>
      </c>
      <c r="B152" s="1">
        <v>45433</v>
      </c>
      <c r="C152" t="s">
        <v>251</v>
      </c>
      <c r="D152" t="s">
        <v>1652</v>
      </c>
      <c r="E152" t="s">
        <v>1773</v>
      </c>
      <c r="F152" s="5">
        <v>4</v>
      </c>
      <c r="G152">
        <v>355.64</v>
      </c>
      <c r="H152">
        <v>0.16</v>
      </c>
      <c r="I152" t="s">
        <v>1829</v>
      </c>
      <c r="J152">
        <v>1194.9503999999999</v>
      </c>
    </row>
    <row r="153" spans="1:10" x14ac:dyDescent="0.25">
      <c r="A153" t="s">
        <v>1977</v>
      </c>
      <c r="B153" s="1">
        <v>45594</v>
      </c>
      <c r="C153" t="s">
        <v>97</v>
      </c>
      <c r="D153" t="s">
        <v>1574</v>
      </c>
      <c r="E153" t="s">
        <v>1782</v>
      </c>
      <c r="F153" s="5">
        <v>4</v>
      </c>
      <c r="G153">
        <v>535.4</v>
      </c>
      <c r="H153">
        <v>0.26</v>
      </c>
      <c r="I153" t="s">
        <v>1826</v>
      </c>
      <c r="J153">
        <v>1584.7840000000001</v>
      </c>
    </row>
    <row r="154" spans="1:10" x14ac:dyDescent="0.25">
      <c r="A154" t="s">
        <v>1978</v>
      </c>
      <c r="B154" s="1">
        <v>45798</v>
      </c>
      <c r="C154" t="s">
        <v>779</v>
      </c>
      <c r="D154" t="s">
        <v>1686</v>
      </c>
      <c r="E154" t="s">
        <v>1813</v>
      </c>
      <c r="F154" s="5">
        <v>2</v>
      </c>
      <c r="G154">
        <v>108.74</v>
      </c>
      <c r="H154">
        <v>0.11</v>
      </c>
      <c r="I154" t="s">
        <v>1826</v>
      </c>
      <c r="J154">
        <v>193.55719999999999</v>
      </c>
    </row>
    <row r="155" spans="1:10" x14ac:dyDescent="0.25">
      <c r="A155" t="s">
        <v>1979</v>
      </c>
      <c r="B155" s="1">
        <v>45579</v>
      </c>
      <c r="C155" t="s">
        <v>990</v>
      </c>
      <c r="D155" t="s">
        <v>1570</v>
      </c>
      <c r="E155" t="s">
        <v>1813</v>
      </c>
      <c r="F155" s="5">
        <v>3</v>
      </c>
      <c r="G155">
        <v>591.98</v>
      </c>
      <c r="H155">
        <v>0.16</v>
      </c>
      <c r="I155" t="s">
        <v>1824</v>
      </c>
      <c r="J155">
        <v>1491.7896000000001</v>
      </c>
    </row>
    <row r="156" spans="1:10" x14ac:dyDescent="0.25">
      <c r="A156" t="s">
        <v>1980</v>
      </c>
      <c r="B156" s="1">
        <v>45613</v>
      </c>
      <c r="C156" t="s">
        <v>1260</v>
      </c>
      <c r="D156" t="s">
        <v>1644</v>
      </c>
      <c r="E156" t="s">
        <v>1761</v>
      </c>
      <c r="F156" s="5">
        <v>1</v>
      </c>
      <c r="G156">
        <v>345.06</v>
      </c>
      <c r="H156">
        <v>0.13</v>
      </c>
      <c r="I156" t="s">
        <v>1829</v>
      </c>
      <c r="J156">
        <v>300.2022</v>
      </c>
    </row>
    <row r="157" spans="1:10" x14ac:dyDescent="0.25">
      <c r="A157" t="s">
        <v>1981</v>
      </c>
      <c r="B157" s="1">
        <v>45745</v>
      </c>
      <c r="C157" t="s">
        <v>969</v>
      </c>
      <c r="D157" t="s">
        <v>1734</v>
      </c>
      <c r="E157" t="s">
        <v>1794</v>
      </c>
      <c r="F157" s="5">
        <v>4</v>
      </c>
      <c r="G157">
        <v>986.41</v>
      </c>
      <c r="H157">
        <v>0.22</v>
      </c>
      <c r="I157" t="s">
        <v>1824</v>
      </c>
      <c r="J157">
        <v>3077.5992000000001</v>
      </c>
    </row>
    <row r="158" spans="1:10" x14ac:dyDescent="0.25">
      <c r="A158" t="s">
        <v>1982</v>
      </c>
      <c r="B158" s="1">
        <v>45494</v>
      </c>
      <c r="C158" t="s">
        <v>1005</v>
      </c>
      <c r="D158" t="s">
        <v>1646</v>
      </c>
      <c r="E158" t="s">
        <v>1752</v>
      </c>
      <c r="F158" s="5">
        <v>2</v>
      </c>
      <c r="G158">
        <v>921.52</v>
      </c>
      <c r="H158">
        <v>0</v>
      </c>
      <c r="I158" t="s">
        <v>1826</v>
      </c>
      <c r="J158">
        <v>1843.04</v>
      </c>
    </row>
    <row r="159" spans="1:10" x14ac:dyDescent="0.25">
      <c r="A159" t="s">
        <v>1983</v>
      </c>
      <c r="B159" s="1">
        <v>45883</v>
      </c>
      <c r="C159" t="s">
        <v>347</v>
      </c>
      <c r="D159" t="s">
        <v>1658</v>
      </c>
      <c r="E159" t="s">
        <v>1773</v>
      </c>
      <c r="F159" s="5">
        <v>1</v>
      </c>
      <c r="G159">
        <v>83.1</v>
      </c>
      <c r="H159">
        <v>0.04</v>
      </c>
      <c r="I159" t="s">
        <v>1826</v>
      </c>
      <c r="J159">
        <v>79.775999999999996</v>
      </c>
    </row>
    <row r="160" spans="1:10" x14ac:dyDescent="0.25">
      <c r="A160" t="s">
        <v>1984</v>
      </c>
      <c r="B160" s="1">
        <v>45601</v>
      </c>
      <c r="C160" t="s">
        <v>1154</v>
      </c>
      <c r="D160" t="s">
        <v>1604</v>
      </c>
      <c r="E160" t="s">
        <v>1792</v>
      </c>
      <c r="F160" s="5">
        <v>2</v>
      </c>
      <c r="G160">
        <v>60.98</v>
      </c>
      <c r="H160">
        <v>0.23</v>
      </c>
      <c r="I160" t="s">
        <v>1826</v>
      </c>
      <c r="J160">
        <v>93.909199999999998</v>
      </c>
    </row>
    <row r="161" spans="1:10" x14ac:dyDescent="0.25">
      <c r="A161" t="s">
        <v>1985</v>
      </c>
      <c r="B161" s="1">
        <v>45454</v>
      </c>
      <c r="C161" t="s">
        <v>1229</v>
      </c>
      <c r="D161" t="s">
        <v>1726</v>
      </c>
      <c r="E161" t="s">
        <v>1804</v>
      </c>
      <c r="F161" s="5">
        <v>2</v>
      </c>
      <c r="G161">
        <v>122.23</v>
      </c>
      <c r="H161">
        <v>0.21</v>
      </c>
      <c r="I161" t="s">
        <v>1829</v>
      </c>
      <c r="J161">
        <v>193.1234</v>
      </c>
    </row>
    <row r="162" spans="1:10" x14ac:dyDescent="0.25">
      <c r="A162" t="s">
        <v>1986</v>
      </c>
      <c r="B162" s="1">
        <v>45918</v>
      </c>
      <c r="C162" t="s">
        <v>89</v>
      </c>
      <c r="D162" t="s">
        <v>1688</v>
      </c>
      <c r="E162" t="s">
        <v>1810</v>
      </c>
      <c r="F162" s="5">
        <v>2</v>
      </c>
      <c r="G162">
        <v>623.38</v>
      </c>
      <c r="H162">
        <v>0.13</v>
      </c>
      <c r="I162" t="s">
        <v>1824</v>
      </c>
      <c r="J162">
        <v>1084.6812</v>
      </c>
    </row>
    <row r="163" spans="1:10" x14ac:dyDescent="0.25">
      <c r="A163" t="s">
        <v>1987</v>
      </c>
      <c r="B163" s="1">
        <v>45729</v>
      </c>
      <c r="C163" t="s">
        <v>218</v>
      </c>
      <c r="D163" t="s">
        <v>1688</v>
      </c>
      <c r="E163" t="s">
        <v>1752</v>
      </c>
      <c r="F163" s="5">
        <v>1</v>
      </c>
      <c r="G163">
        <v>479.58</v>
      </c>
      <c r="H163">
        <v>0.05</v>
      </c>
      <c r="I163" t="s">
        <v>1826</v>
      </c>
      <c r="J163">
        <v>455.60099999999989</v>
      </c>
    </row>
    <row r="164" spans="1:10" x14ac:dyDescent="0.25">
      <c r="A164" t="s">
        <v>1988</v>
      </c>
      <c r="B164" s="1">
        <v>45276</v>
      </c>
      <c r="C164" t="s">
        <v>942</v>
      </c>
      <c r="D164" t="s">
        <v>1694</v>
      </c>
      <c r="E164" t="s">
        <v>1776</v>
      </c>
      <c r="F164" s="5">
        <v>3</v>
      </c>
      <c r="G164">
        <v>369.32</v>
      </c>
      <c r="H164">
        <v>0.14000000000000001</v>
      </c>
      <c r="I164" t="s">
        <v>1826</v>
      </c>
      <c r="J164">
        <v>952.84559999999999</v>
      </c>
    </row>
    <row r="165" spans="1:10" x14ac:dyDescent="0.25">
      <c r="A165" t="s">
        <v>1989</v>
      </c>
      <c r="B165" s="1">
        <v>45851</v>
      </c>
      <c r="C165" t="s">
        <v>278</v>
      </c>
      <c r="D165" t="s">
        <v>1612</v>
      </c>
      <c r="E165" t="s">
        <v>1757</v>
      </c>
      <c r="F165" s="5">
        <v>1</v>
      </c>
      <c r="G165">
        <v>488.31</v>
      </c>
      <c r="H165">
        <v>0.03</v>
      </c>
      <c r="I165" t="s">
        <v>1826</v>
      </c>
      <c r="J165">
        <v>473.66070000000002</v>
      </c>
    </row>
    <row r="166" spans="1:10" x14ac:dyDescent="0.25">
      <c r="A166" t="s">
        <v>1990</v>
      </c>
      <c r="B166" s="1">
        <v>45418</v>
      </c>
      <c r="C166" t="s">
        <v>878</v>
      </c>
      <c r="D166" t="s">
        <v>1656</v>
      </c>
      <c r="E166" t="s">
        <v>1794</v>
      </c>
      <c r="F166" s="5">
        <v>4</v>
      </c>
      <c r="G166">
        <v>164.04</v>
      </c>
      <c r="H166">
        <v>0.26</v>
      </c>
      <c r="I166" t="s">
        <v>1824</v>
      </c>
      <c r="J166">
        <v>485.55839999999989</v>
      </c>
    </row>
    <row r="167" spans="1:10" x14ac:dyDescent="0.25">
      <c r="A167" t="s">
        <v>1991</v>
      </c>
      <c r="B167" s="1">
        <v>45508</v>
      </c>
      <c r="C167" t="s">
        <v>268</v>
      </c>
      <c r="D167" t="s">
        <v>1568</v>
      </c>
      <c r="E167" t="s">
        <v>1807</v>
      </c>
      <c r="F167" s="5">
        <v>3</v>
      </c>
      <c r="G167">
        <v>707.95</v>
      </c>
      <c r="H167">
        <v>0.18</v>
      </c>
      <c r="I167" t="s">
        <v>1826</v>
      </c>
      <c r="J167">
        <v>1741.557</v>
      </c>
    </row>
    <row r="168" spans="1:10" x14ac:dyDescent="0.25">
      <c r="A168" t="s">
        <v>1992</v>
      </c>
      <c r="B168" s="1">
        <v>45269</v>
      </c>
      <c r="C168" t="s">
        <v>934</v>
      </c>
      <c r="D168" t="s">
        <v>1686</v>
      </c>
      <c r="E168" t="s">
        <v>1782</v>
      </c>
      <c r="F168" s="5">
        <v>4</v>
      </c>
      <c r="G168">
        <v>714.47</v>
      </c>
      <c r="H168">
        <v>0.18</v>
      </c>
      <c r="I168" t="s">
        <v>1829</v>
      </c>
      <c r="J168">
        <v>2343.4616000000001</v>
      </c>
    </row>
    <row r="169" spans="1:10" x14ac:dyDescent="0.25">
      <c r="A169" t="s">
        <v>1993</v>
      </c>
      <c r="B169" s="1">
        <v>45866</v>
      </c>
      <c r="C169" t="s">
        <v>1289</v>
      </c>
      <c r="D169" t="s">
        <v>1706</v>
      </c>
      <c r="E169" t="s">
        <v>1779</v>
      </c>
      <c r="F169" s="5">
        <v>4</v>
      </c>
      <c r="G169">
        <v>422.09</v>
      </c>
      <c r="H169">
        <v>0.04</v>
      </c>
      <c r="I169" t="s">
        <v>1824</v>
      </c>
      <c r="J169">
        <v>1620.8255999999999</v>
      </c>
    </row>
    <row r="170" spans="1:10" x14ac:dyDescent="0.25">
      <c r="A170" t="s">
        <v>1994</v>
      </c>
      <c r="B170" s="1">
        <v>45462</v>
      </c>
      <c r="C170" t="s">
        <v>381</v>
      </c>
      <c r="D170" t="s">
        <v>1608</v>
      </c>
      <c r="E170" t="s">
        <v>1786</v>
      </c>
      <c r="F170" s="5">
        <v>1</v>
      </c>
      <c r="G170">
        <v>998.19</v>
      </c>
      <c r="H170">
        <v>0.2</v>
      </c>
      <c r="I170" t="s">
        <v>1824</v>
      </c>
      <c r="J170">
        <v>798.55200000000013</v>
      </c>
    </row>
    <row r="171" spans="1:10" x14ac:dyDescent="0.25">
      <c r="A171" t="s">
        <v>1995</v>
      </c>
      <c r="B171" s="1">
        <v>45313</v>
      </c>
      <c r="C171" t="s">
        <v>1166</v>
      </c>
      <c r="D171" t="s">
        <v>1692</v>
      </c>
      <c r="E171" t="s">
        <v>1779</v>
      </c>
      <c r="F171" s="5">
        <v>2</v>
      </c>
      <c r="G171">
        <v>343.42</v>
      </c>
      <c r="H171">
        <v>0.12</v>
      </c>
      <c r="I171" t="s">
        <v>1829</v>
      </c>
      <c r="J171">
        <v>604.41920000000005</v>
      </c>
    </row>
    <row r="172" spans="1:10" x14ac:dyDescent="0.25">
      <c r="A172" t="s">
        <v>1996</v>
      </c>
      <c r="B172" s="1">
        <v>45390</v>
      </c>
      <c r="C172" t="s">
        <v>818</v>
      </c>
      <c r="D172" t="s">
        <v>1616</v>
      </c>
      <c r="E172" t="s">
        <v>1776</v>
      </c>
      <c r="F172" s="5">
        <v>1</v>
      </c>
      <c r="G172">
        <v>152.16999999999999</v>
      </c>
      <c r="H172">
        <v>0.28000000000000003</v>
      </c>
      <c r="I172" t="s">
        <v>1829</v>
      </c>
      <c r="J172">
        <v>109.5624</v>
      </c>
    </row>
    <row r="173" spans="1:10" x14ac:dyDescent="0.25">
      <c r="A173" t="s">
        <v>1997</v>
      </c>
      <c r="B173" s="1">
        <v>45795</v>
      </c>
      <c r="C173" t="s">
        <v>579</v>
      </c>
      <c r="D173" t="s">
        <v>1646</v>
      </c>
      <c r="E173" t="s">
        <v>1792</v>
      </c>
      <c r="F173" s="5">
        <v>1</v>
      </c>
      <c r="G173">
        <v>325.08</v>
      </c>
      <c r="H173">
        <v>0.26</v>
      </c>
      <c r="I173" t="s">
        <v>1826</v>
      </c>
      <c r="J173">
        <v>240.5592</v>
      </c>
    </row>
    <row r="174" spans="1:10" x14ac:dyDescent="0.25">
      <c r="A174" t="s">
        <v>1998</v>
      </c>
      <c r="B174" s="1">
        <v>45267</v>
      </c>
      <c r="C174" t="s">
        <v>1080</v>
      </c>
      <c r="D174" t="s">
        <v>1726</v>
      </c>
      <c r="E174" t="s">
        <v>1789</v>
      </c>
      <c r="F174" s="5">
        <v>2</v>
      </c>
      <c r="G174">
        <v>827.92</v>
      </c>
      <c r="H174">
        <v>0.25</v>
      </c>
      <c r="I174" t="s">
        <v>1829</v>
      </c>
      <c r="J174">
        <v>1241.8800000000001</v>
      </c>
    </row>
    <row r="175" spans="1:10" x14ac:dyDescent="0.25">
      <c r="A175" t="s">
        <v>1999</v>
      </c>
      <c r="B175" s="1">
        <v>45314</v>
      </c>
      <c r="C175" t="s">
        <v>1492</v>
      </c>
      <c r="D175" t="s">
        <v>1600</v>
      </c>
      <c r="E175" t="s">
        <v>1761</v>
      </c>
      <c r="F175" s="5">
        <v>2</v>
      </c>
      <c r="G175">
        <v>593.47</v>
      </c>
      <c r="H175">
        <v>0.1</v>
      </c>
      <c r="I175" t="s">
        <v>1829</v>
      </c>
      <c r="J175">
        <v>1068.2460000000001</v>
      </c>
    </row>
    <row r="176" spans="1:10" x14ac:dyDescent="0.25">
      <c r="A176" t="s">
        <v>2000</v>
      </c>
      <c r="B176" s="1">
        <v>45267</v>
      </c>
      <c r="C176" t="s">
        <v>929</v>
      </c>
      <c r="D176" t="s">
        <v>1588</v>
      </c>
      <c r="E176" t="s">
        <v>1779</v>
      </c>
      <c r="F176" s="5">
        <v>4</v>
      </c>
      <c r="G176">
        <v>756.28</v>
      </c>
      <c r="H176">
        <v>0.05</v>
      </c>
      <c r="I176" t="s">
        <v>1829</v>
      </c>
      <c r="J176">
        <v>2873.864</v>
      </c>
    </row>
    <row r="177" spans="1:10" x14ac:dyDescent="0.25">
      <c r="A177" t="s">
        <v>2001</v>
      </c>
      <c r="B177" s="1">
        <v>45641</v>
      </c>
      <c r="C177" t="s">
        <v>1178</v>
      </c>
      <c r="D177" t="s">
        <v>1732</v>
      </c>
      <c r="E177" t="s">
        <v>1757</v>
      </c>
      <c r="F177" s="5">
        <v>2</v>
      </c>
      <c r="G177">
        <v>707.65</v>
      </c>
      <c r="H177">
        <v>0.14000000000000001</v>
      </c>
      <c r="I177" t="s">
        <v>1824</v>
      </c>
      <c r="J177">
        <v>1217.1579999999999</v>
      </c>
    </row>
    <row r="178" spans="1:10" x14ac:dyDescent="0.25">
      <c r="A178" t="s">
        <v>2002</v>
      </c>
      <c r="B178" s="1">
        <v>45371</v>
      </c>
      <c r="C178" t="s">
        <v>441</v>
      </c>
      <c r="D178" t="s">
        <v>1598</v>
      </c>
      <c r="E178" t="s">
        <v>1801</v>
      </c>
      <c r="F178" s="5">
        <v>1</v>
      </c>
      <c r="G178">
        <v>857.35</v>
      </c>
      <c r="H178">
        <v>0.28000000000000003</v>
      </c>
      <c r="I178" t="s">
        <v>1826</v>
      </c>
      <c r="J178">
        <v>617.29200000000003</v>
      </c>
    </row>
    <row r="179" spans="1:10" x14ac:dyDescent="0.25">
      <c r="A179" t="s">
        <v>2003</v>
      </c>
      <c r="B179" s="1">
        <v>45670</v>
      </c>
      <c r="C179" t="s">
        <v>1533</v>
      </c>
      <c r="D179" t="s">
        <v>1658</v>
      </c>
      <c r="E179" t="s">
        <v>1782</v>
      </c>
      <c r="F179" s="5">
        <v>1</v>
      </c>
      <c r="G179">
        <v>79</v>
      </c>
      <c r="H179">
        <v>0.04</v>
      </c>
      <c r="I179" t="s">
        <v>1826</v>
      </c>
      <c r="J179">
        <v>75.84</v>
      </c>
    </row>
    <row r="180" spans="1:10" x14ac:dyDescent="0.25">
      <c r="A180" t="s">
        <v>2004</v>
      </c>
      <c r="B180" s="1">
        <v>45885</v>
      </c>
      <c r="C180" t="s">
        <v>244</v>
      </c>
      <c r="D180" t="s">
        <v>1736</v>
      </c>
      <c r="E180" t="s">
        <v>1773</v>
      </c>
      <c r="F180" s="5">
        <v>4</v>
      </c>
      <c r="G180">
        <v>638.91</v>
      </c>
      <c r="H180">
        <v>0</v>
      </c>
      <c r="I180" t="s">
        <v>1829</v>
      </c>
      <c r="J180">
        <v>2555.64</v>
      </c>
    </row>
    <row r="181" spans="1:10" x14ac:dyDescent="0.25">
      <c r="A181" t="s">
        <v>2005</v>
      </c>
      <c r="B181" s="1">
        <v>45812</v>
      </c>
      <c r="C181" t="s">
        <v>295</v>
      </c>
      <c r="D181" t="s">
        <v>1638</v>
      </c>
      <c r="E181" t="s">
        <v>1752</v>
      </c>
      <c r="F181" s="5">
        <v>2</v>
      </c>
      <c r="G181">
        <v>522.16999999999996</v>
      </c>
      <c r="H181">
        <v>0.27</v>
      </c>
      <c r="I181" t="s">
        <v>1824</v>
      </c>
      <c r="J181">
        <v>762.36819999999989</v>
      </c>
    </row>
    <row r="182" spans="1:10" x14ac:dyDescent="0.25">
      <c r="A182" t="s">
        <v>2006</v>
      </c>
      <c r="B182" s="1">
        <v>45235</v>
      </c>
      <c r="C182" t="s">
        <v>1472</v>
      </c>
      <c r="D182" t="s">
        <v>1626</v>
      </c>
      <c r="E182" t="s">
        <v>1794</v>
      </c>
      <c r="F182" s="5">
        <v>3</v>
      </c>
      <c r="G182">
        <v>954.29</v>
      </c>
      <c r="H182">
        <v>0.27</v>
      </c>
      <c r="I182" t="s">
        <v>1824</v>
      </c>
      <c r="J182">
        <v>2089.8951000000002</v>
      </c>
    </row>
    <row r="183" spans="1:10" x14ac:dyDescent="0.25">
      <c r="A183" t="s">
        <v>2007</v>
      </c>
      <c r="B183" s="1">
        <v>45710</v>
      </c>
      <c r="C183" t="s">
        <v>1425</v>
      </c>
      <c r="D183" t="s">
        <v>1614</v>
      </c>
      <c r="E183" t="s">
        <v>1797</v>
      </c>
      <c r="F183" s="5">
        <v>3</v>
      </c>
      <c r="G183">
        <v>53.92</v>
      </c>
      <c r="H183">
        <v>0.15</v>
      </c>
      <c r="I183" t="s">
        <v>1826</v>
      </c>
      <c r="J183">
        <v>137.49600000000001</v>
      </c>
    </row>
    <row r="184" spans="1:10" x14ac:dyDescent="0.25">
      <c r="A184" t="s">
        <v>2008</v>
      </c>
      <c r="B184" s="1">
        <v>45753</v>
      </c>
      <c r="C184" t="s">
        <v>1235</v>
      </c>
      <c r="D184" t="s">
        <v>1616</v>
      </c>
      <c r="E184" t="s">
        <v>1752</v>
      </c>
      <c r="F184" s="5">
        <v>4</v>
      </c>
      <c r="G184">
        <v>741.88</v>
      </c>
      <c r="H184">
        <v>0.02</v>
      </c>
      <c r="I184" t="s">
        <v>1829</v>
      </c>
      <c r="J184">
        <v>2908.1696000000002</v>
      </c>
    </row>
    <row r="185" spans="1:10" x14ac:dyDescent="0.25">
      <c r="A185" t="s">
        <v>2009</v>
      </c>
      <c r="B185" s="1">
        <v>45594</v>
      </c>
      <c r="C185" t="s">
        <v>134</v>
      </c>
      <c r="D185" t="s">
        <v>1640</v>
      </c>
      <c r="E185" t="s">
        <v>1766</v>
      </c>
      <c r="F185" s="5">
        <v>1</v>
      </c>
      <c r="G185">
        <v>547.09</v>
      </c>
      <c r="H185">
        <v>0.01</v>
      </c>
      <c r="I185" t="s">
        <v>1826</v>
      </c>
      <c r="J185">
        <v>541.6191</v>
      </c>
    </row>
    <row r="186" spans="1:10" x14ac:dyDescent="0.25">
      <c r="A186" t="s">
        <v>2010</v>
      </c>
      <c r="B186" s="1">
        <v>45686</v>
      </c>
      <c r="C186" t="s">
        <v>1504</v>
      </c>
      <c r="D186" t="s">
        <v>1726</v>
      </c>
      <c r="E186" t="s">
        <v>1766</v>
      </c>
      <c r="F186" s="5">
        <v>1</v>
      </c>
      <c r="G186">
        <v>789.35</v>
      </c>
      <c r="H186">
        <v>0.14000000000000001</v>
      </c>
      <c r="I186" t="s">
        <v>1826</v>
      </c>
      <c r="J186">
        <v>678.84100000000001</v>
      </c>
    </row>
    <row r="187" spans="1:10" x14ac:dyDescent="0.25">
      <c r="A187" t="s">
        <v>2011</v>
      </c>
      <c r="B187" s="1">
        <v>45354</v>
      </c>
      <c r="C187" t="s">
        <v>1328</v>
      </c>
      <c r="D187" t="s">
        <v>1674</v>
      </c>
      <c r="E187" t="s">
        <v>1766</v>
      </c>
      <c r="F187" s="5">
        <v>3</v>
      </c>
      <c r="G187">
        <v>476.78</v>
      </c>
      <c r="H187">
        <v>0.09</v>
      </c>
      <c r="I187" t="s">
        <v>1829</v>
      </c>
      <c r="J187">
        <v>1301.6094000000001</v>
      </c>
    </row>
    <row r="188" spans="1:10" x14ac:dyDescent="0.25">
      <c r="A188" t="s">
        <v>2012</v>
      </c>
      <c r="B188" s="1">
        <v>45600</v>
      </c>
      <c r="C188" t="s">
        <v>1400</v>
      </c>
      <c r="D188" t="s">
        <v>1706</v>
      </c>
      <c r="E188" t="s">
        <v>1810</v>
      </c>
      <c r="F188" s="5">
        <v>2</v>
      </c>
      <c r="G188">
        <v>504.26</v>
      </c>
      <c r="H188">
        <v>0.04</v>
      </c>
      <c r="I188" t="s">
        <v>1826</v>
      </c>
      <c r="J188">
        <v>968.17919999999992</v>
      </c>
    </row>
    <row r="189" spans="1:10" x14ac:dyDescent="0.25">
      <c r="A189" t="s">
        <v>2013</v>
      </c>
      <c r="B189" s="1">
        <v>45538</v>
      </c>
      <c r="C189" t="s">
        <v>866</v>
      </c>
      <c r="D189" t="s">
        <v>1710</v>
      </c>
      <c r="E189" t="s">
        <v>1776</v>
      </c>
      <c r="F189" s="5">
        <v>2</v>
      </c>
      <c r="G189">
        <v>549.33000000000004</v>
      </c>
      <c r="H189">
        <v>0.01</v>
      </c>
      <c r="I189" t="s">
        <v>1829</v>
      </c>
      <c r="J189">
        <v>1087.6733999999999</v>
      </c>
    </row>
    <row r="190" spans="1:10" x14ac:dyDescent="0.25">
      <c r="A190" t="s">
        <v>2014</v>
      </c>
      <c r="B190" s="1">
        <v>45411</v>
      </c>
      <c r="C190" t="s">
        <v>1193</v>
      </c>
      <c r="D190" t="s">
        <v>1553</v>
      </c>
      <c r="E190" t="s">
        <v>1766</v>
      </c>
      <c r="F190" s="5">
        <v>3</v>
      </c>
      <c r="G190">
        <v>620.22</v>
      </c>
      <c r="H190">
        <v>0.04</v>
      </c>
      <c r="I190" t="s">
        <v>1824</v>
      </c>
      <c r="J190">
        <v>1786.2336</v>
      </c>
    </row>
    <row r="191" spans="1:10" x14ac:dyDescent="0.25">
      <c r="A191" t="s">
        <v>2015</v>
      </c>
      <c r="B191" s="1">
        <v>45411</v>
      </c>
      <c r="C191" t="s">
        <v>329</v>
      </c>
      <c r="D191" t="s">
        <v>1640</v>
      </c>
      <c r="E191" t="s">
        <v>1766</v>
      </c>
      <c r="F191" s="5">
        <v>1</v>
      </c>
      <c r="G191">
        <v>580.76</v>
      </c>
      <c r="H191">
        <v>0.1</v>
      </c>
      <c r="I191" t="s">
        <v>1829</v>
      </c>
      <c r="J191">
        <v>522.68399999999997</v>
      </c>
    </row>
    <row r="192" spans="1:10" x14ac:dyDescent="0.25">
      <c r="A192" t="s">
        <v>2016</v>
      </c>
      <c r="B192" s="1">
        <v>45775</v>
      </c>
      <c r="C192" t="s">
        <v>1050</v>
      </c>
      <c r="D192" t="s">
        <v>1690</v>
      </c>
      <c r="E192" t="s">
        <v>1786</v>
      </c>
      <c r="F192" s="5">
        <v>3</v>
      </c>
      <c r="G192">
        <v>444.55</v>
      </c>
      <c r="H192">
        <v>0.14000000000000001</v>
      </c>
      <c r="I192" t="s">
        <v>1826</v>
      </c>
      <c r="J192">
        <v>1146.9390000000001</v>
      </c>
    </row>
    <row r="193" spans="1:10" x14ac:dyDescent="0.25">
      <c r="A193" t="s">
        <v>2017</v>
      </c>
      <c r="B193" s="1">
        <v>45459</v>
      </c>
      <c r="C193" t="s">
        <v>470</v>
      </c>
      <c r="D193" t="s">
        <v>1640</v>
      </c>
      <c r="E193" t="s">
        <v>1810</v>
      </c>
      <c r="F193" s="5">
        <v>1</v>
      </c>
      <c r="G193">
        <v>804.9</v>
      </c>
      <c r="H193">
        <v>0.03</v>
      </c>
      <c r="I193" t="s">
        <v>1826</v>
      </c>
      <c r="J193">
        <v>780.75299999999993</v>
      </c>
    </row>
    <row r="194" spans="1:10" x14ac:dyDescent="0.25">
      <c r="A194" t="s">
        <v>2018</v>
      </c>
      <c r="B194" s="1">
        <v>45617</v>
      </c>
      <c r="C194" t="s">
        <v>1316</v>
      </c>
      <c r="D194" t="s">
        <v>1732</v>
      </c>
      <c r="E194" t="s">
        <v>1799</v>
      </c>
      <c r="F194" s="5">
        <v>3</v>
      </c>
      <c r="G194">
        <v>361.65</v>
      </c>
      <c r="H194">
        <v>0.15</v>
      </c>
      <c r="I194" t="s">
        <v>1829</v>
      </c>
      <c r="J194">
        <v>922.20749999999987</v>
      </c>
    </row>
    <row r="195" spans="1:10" x14ac:dyDescent="0.25">
      <c r="A195" t="s">
        <v>2019</v>
      </c>
      <c r="B195" s="1">
        <v>45763</v>
      </c>
      <c r="C195" t="s">
        <v>541</v>
      </c>
      <c r="D195" t="s">
        <v>1560</v>
      </c>
      <c r="E195" t="s">
        <v>1769</v>
      </c>
      <c r="F195" s="5">
        <v>1</v>
      </c>
      <c r="G195">
        <v>271.76</v>
      </c>
      <c r="H195">
        <v>0.03</v>
      </c>
      <c r="I195" t="s">
        <v>1824</v>
      </c>
      <c r="J195">
        <v>263.60719999999998</v>
      </c>
    </row>
    <row r="196" spans="1:10" x14ac:dyDescent="0.25">
      <c r="A196" t="s">
        <v>2020</v>
      </c>
      <c r="B196" s="1">
        <v>45618</v>
      </c>
      <c r="C196" t="s">
        <v>1017</v>
      </c>
      <c r="D196" t="s">
        <v>1646</v>
      </c>
      <c r="E196" t="s">
        <v>1789</v>
      </c>
      <c r="F196" s="5">
        <v>3</v>
      </c>
      <c r="G196">
        <v>958.15</v>
      </c>
      <c r="H196">
        <v>0.24</v>
      </c>
      <c r="I196" t="s">
        <v>1829</v>
      </c>
      <c r="J196">
        <v>2184.5819999999999</v>
      </c>
    </row>
    <row r="197" spans="1:10" x14ac:dyDescent="0.25">
      <c r="A197" t="s">
        <v>2021</v>
      </c>
      <c r="B197" s="1">
        <v>45290</v>
      </c>
      <c r="C197" t="s">
        <v>1325</v>
      </c>
      <c r="D197" t="s">
        <v>1668</v>
      </c>
      <c r="E197" t="s">
        <v>1807</v>
      </c>
      <c r="F197" s="5">
        <v>1</v>
      </c>
      <c r="G197">
        <v>889.19</v>
      </c>
      <c r="H197">
        <v>0.03</v>
      </c>
      <c r="I197" t="s">
        <v>1824</v>
      </c>
      <c r="J197">
        <v>862.51430000000005</v>
      </c>
    </row>
    <row r="198" spans="1:10" x14ac:dyDescent="0.25">
      <c r="A198" t="s">
        <v>2022</v>
      </c>
      <c r="B198" s="1">
        <v>45904</v>
      </c>
      <c r="C198" t="s">
        <v>1431</v>
      </c>
      <c r="D198" t="s">
        <v>1662</v>
      </c>
      <c r="E198" t="s">
        <v>1804</v>
      </c>
      <c r="F198" s="5">
        <v>4</v>
      </c>
      <c r="G198">
        <v>689.67</v>
      </c>
      <c r="H198">
        <v>0.05</v>
      </c>
      <c r="I198" t="s">
        <v>1829</v>
      </c>
      <c r="J198">
        <v>2620.7460000000001</v>
      </c>
    </row>
    <row r="199" spans="1:10" x14ac:dyDescent="0.25">
      <c r="A199" t="s">
        <v>2023</v>
      </c>
      <c r="B199" s="1">
        <v>45227</v>
      </c>
      <c r="C199" t="s">
        <v>461</v>
      </c>
      <c r="D199" t="s">
        <v>1636</v>
      </c>
      <c r="E199" t="s">
        <v>1792</v>
      </c>
      <c r="F199" s="5">
        <v>1</v>
      </c>
      <c r="G199">
        <v>541.24</v>
      </c>
      <c r="H199">
        <v>0.03</v>
      </c>
      <c r="I199" t="s">
        <v>1826</v>
      </c>
      <c r="J199">
        <v>525.00279999999998</v>
      </c>
    </row>
    <row r="200" spans="1:10" x14ac:dyDescent="0.25">
      <c r="A200" t="s">
        <v>2024</v>
      </c>
      <c r="B200" s="1">
        <v>45600</v>
      </c>
      <c r="C200" t="s">
        <v>1386</v>
      </c>
      <c r="D200" t="s">
        <v>1710</v>
      </c>
      <c r="E200" t="s">
        <v>1776</v>
      </c>
      <c r="F200" s="5">
        <v>1</v>
      </c>
      <c r="G200">
        <v>454.71</v>
      </c>
      <c r="H200">
        <v>0.16</v>
      </c>
      <c r="I200" t="s">
        <v>1826</v>
      </c>
      <c r="J200">
        <v>381.95639999999997</v>
      </c>
    </row>
    <row r="201" spans="1:10" x14ac:dyDescent="0.25">
      <c r="A201" t="s">
        <v>2025</v>
      </c>
      <c r="B201" s="1">
        <v>45646</v>
      </c>
      <c r="C201" t="s">
        <v>150</v>
      </c>
      <c r="D201" t="s">
        <v>1680</v>
      </c>
      <c r="E201" t="s">
        <v>1773</v>
      </c>
      <c r="F201" s="5">
        <v>2</v>
      </c>
      <c r="G201">
        <v>397.63</v>
      </c>
      <c r="H201">
        <v>0.26</v>
      </c>
      <c r="I201" t="s">
        <v>1824</v>
      </c>
      <c r="J201">
        <v>588.49239999999998</v>
      </c>
    </row>
    <row r="202" spans="1:10" x14ac:dyDescent="0.25">
      <c r="A202" t="s">
        <v>2026</v>
      </c>
      <c r="B202" s="1">
        <v>45725</v>
      </c>
      <c r="C202" t="s">
        <v>565</v>
      </c>
      <c r="D202" t="s">
        <v>1714</v>
      </c>
      <c r="E202" t="s">
        <v>1776</v>
      </c>
      <c r="F202" s="5">
        <v>3</v>
      </c>
      <c r="G202">
        <v>748.56</v>
      </c>
      <c r="H202">
        <v>0.26</v>
      </c>
      <c r="I202" t="s">
        <v>1826</v>
      </c>
      <c r="J202">
        <v>1661.8032000000001</v>
      </c>
    </row>
    <row r="203" spans="1:10" x14ac:dyDescent="0.25">
      <c r="A203" t="s">
        <v>2027</v>
      </c>
      <c r="B203" s="1">
        <v>45742</v>
      </c>
      <c r="C203" t="s">
        <v>487</v>
      </c>
      <c r="D203" t="s">
        <v>1614</v>
      </c>
      <c r="E203" t="s">
        <v>1769</v>
      </c>
      <c r="F203" s="5">
        <v>1</v>
      </c>
      <c r="G203">
        <v>885.72</v>
      </c>
      <c r="H203">
        <v>0.15</v>
      </c>
      <c r="I203" t="s">
        <v>1824</v>
      </c>
      <c r="J203">
        <v>752.86199999999997</v>
      </c>
    </row>
    <row r="204" spans="1:10" x14ac:dyDescent="0.25">
      <c r="A204" t="s">
        <v>2028</v>
      </c>
      <c r="B204" s="1">
        <v>45750</v>
      </c>
      <c r="C204" t="s">
        <v>381</v>
      </c>
      <c r="D204" t="s">
        <v>1672</v>
      </c>
      <c r="E204" t="s">
        <v>1757</v>
      </c>
      <c r="F204" s="5">
        <v>4</v>
      </c>
      <c r="G204">
        <v>408.07</v>
      </c>
      <c r="H204">
        <v>0.28000000000000003</v>
      </c>
      <c r="I204" t="s">
        <v>1829</v>
      </c>
      <c r="J204">
        <v>1175.2416000000001</v>
      </c>
    </row>
    <row r="205" spans="1:10" x14ac:dyDescent="0.25">
      <c r="A205" t="s">
        <v>2029</v>
      </c>
      <c r="B205" s="1">
        <v>45327</v>
      </c>
      <c r="C205" t="s">
        <v>1455</v>
      </c>
      <c r="D205" t="s">
        <v>1616</v>
      </c>
      <c r="E205" t="s">
        <v>1786</v>
      </c>
      <c r="F205" s="5">
        <v>2</v>
      </c>
      <c r="G205">
        <v>597.07000000000005</v>
      </c>
      <c r="H205">
        <v>0.28000000000000003</v>
      </c>
      <c r="I205" t="s">
        <v>1826</v>
      </c>
      <c r="J205">
        <v>859.7808</v>
      </c>
    </row>
    <row r="206" spans="1:10" x14ac:dyDescent="0.25">
      <c r="A206" t="s">
        <v>2030</v>
      </c>
      <c r="B206" s="1">
        <v>45465</v>
      </c>
      <c r="C206" t="s">
        <v>97</v>
      </c>
      <c r="D206" t="s">
        <v>1682</v>
      </c>
      <c r="E206" t="s">
        <v>1786</v>
      </c>
      <c r="F206" s="5">
        <v>3</v>
      </c>
      <c r="G206">
        <v>723.47</v>
      </c>
      <c r="H206">
        <v>0.12</v>
      </c>
      <c r="I206" t="s">
        <v>1829</v>
      </c>
      <c r="J206">
        <v>1909.9608000000001</v>
      </c>
    </row>
    <row r="207" spans="1:10" x14ac:dyDescent="0.25">
      <c r="A207" t="s">
        <v>2031</v>
      </c>
      <c r="B207" s="1">
        <v>45883</v>
      </c>
      <c r="C207" t="s">
        <v>1355</v>
      </c>
      <c r="D207" t="s">
        <v>1724</v>
      </c>
      <c r="E207" t="s">
        <v>1773</v>
      </c>
      <c r="F207" s="5">
        <v>1</v>
      </c>
      <c r="G207">
        <v>479.93</v>
      </c>
      <c r="H207">
        <v>0.22</v>
      </c>
      <c r="I207" t="s">
        <v>1824</v>
      </c>
      <c r="J207">
        <v>374.34539999999998</v>
      </c>
    </row>
    <row r="208" spans="1:10" x14ac:dyDescent="0.25">
      <c r="A208" t="s">
        <v>2032</v>
      </c>
      <c r="B208" s="1">
        <v>45445</v>
      </c>
      <c r="C208" t="s">
        <v>779</v>
      </c>
      <c r="D208" t="s">
        <v>1616</v>
      </c>
      <c r="E208" t="s">
        <v>1804</v>
      </c>
      <c r="F208" s="5">
        <v>4</v>
      </c>
      <c r="G208">
        <v>362.81</v>
      </c>
      <c r="H208">
        <v>0.21</v>
      </c>
      <c r="I208" t="s">
        <v>1829</v>
      </c>
      <c r="J208">
        <v>1146.4795999999999</v>
      </c>
    </row>
    <row r="209" spans="1:10" x14ac:dyDescent="0.25">
      <c r="A209" t="s">
        <v>2033</v>
      </c>
      <c r="B209" s="1">
        <v>45640</v>
      </c>
      <c r="C209" t="s">
        <v>610</v>
      </c>
      <c r="D209" t="s">
        <v>1706</v>
      </c>
      <c r="E209" t="s">
        <v>1766</v>
      </c>
      <c r="F209" s="5">
        <v>1</v>
      </c>
      <c r="G209">
        <v>127.11</v>
      </c>
      <c r="H209">
        <v>0.01</v>
      </c>
      <c r="I209" t="s">
        <v>1826</v>
      </c>
      <c r="J209">
        <v>125.8389</v>
      </c>
    </row>
    <row r="210" spans="1:10" x14ac:dyDescent="0.25">
      <c r="A210" t="s">
        <v>2034</v>
      </c>
      <c r="B210" s="1">
        <v>45411</v>
      </c>
      <c r="C210" t="s">
        <v>607</v>
      </c>
      <c r="D210" t="s">
        <v>1616</v>
      </c>
      <c r="E210" t="s">
        <v>1807</v>
      </c>
      <c r="F210" s="5">
        <v>4</v>
      </c>
      <c r="G210">
        <v>931.26</v>
      </c>
      <c r="H210">
        <v>0.04</v>
      </c>
      <c r="I210" t="s">
        <v>1824</v>
      </c>
      <c r="J210">
        <v>3576.0383999999999</v>
      </c>
    </row>
    <row r="211" spans="1:10" x14ac:dyDescent="0.25">
      <c r="A211" t="s">
        <v>2035</v>
      </c>
      <c r="B211" s="1">
        <v>45224</v>
      </c>
      <c r="C211" t="s">
        <v>1160</v>
      </c>
      <c r="D211" t="s">
        <v>1682</v>
      </c>
      <c r="E211" t="s">
        <v>1782</v>
      </c>
      <c r="F211" s="5">
        <v>1</v>
      </c>
      <c r="G211">
        <v>620.80999999999995</v>
      </c>
      <c r="H211">
        <v>0.04</v>
      </c>
      <c r="I211" t="s">
        <v>1826</v>
      </c>
      <c r="J211">
        <v>595.97759999999994</v>
      </c>
    </row>
    <row r="212" spans="1:10" x14ac:dyDescent="0.25">
      <c r="A212" t="s">
        <v>2036</v>
      </c>
      <c r="B212" s="1">
        <v>45497</v>
      </c>
      <c r="C212" t="s">
        <v>338</v>
      </c>
      <c r="D212" t="s">
        <v>1648</v>
      </c>
      <c r="E212" t="s">
        <v>1761</v>
      </c>
      <c r="F212" s="5">
        <v>1</v>
      </c>
      <c r="G212">
        <v>823.26</v>
      </c>
      <c r="H212">
        <v>0.27</v>
      </c>
      <c r="I212" t="s">
        <v>1829</v>
      </c>
      <c r="J212">
        <v>600.97979999999995</v>
      </c>
    </row>
    <row r="213" spans="1:10" x14ac:dyDescent="0.25">
      <c r="A213" t="s">
        <v>2037</v>
      </c>
      <c r="B213" s="1">
        <v>45807</v>
      </c>
      <c r="C213" t="s">
        <v>59</v>
      </c>
      <c r="D213" t="s">
        <v>1602</v>
      </c>
      <c r="E213" t="s">
        <v>1782</v>
      </c>
      <c r="F213" s="5">
        <v>3</v>
      </c>
      <c r="G213">
        <v>681.01</v>
      </c>
      <c r="H213">
        <v>0.27</v>
      </c>
      <c r="I213" t="s">
        <v>1829</v>
      </c>
      <c r="J213">
        <v>1491.4119000000001</v>
      </c>
    </row>
    <row r="214" spans="1:10" x14ac:dyDescent="0.25">
      <c r="A214" t="s">
        <v>2038</v>
      </c>
      <c r="B214" s="1">
        <v>45942</v>
      </c>
      <c r="C214" t="s">
        <v>1368</v>
      </c>
      <c r="D214" t="s">
        <v>1660</v>
      </c>
      <c r="E214" t="s">
        <v>1813</v>
      </c>
      <c r="F214" s="5">
        <v>4</v>
      </c>
      <c r="G214">
        <v>119.83</v>
      </c>
      <c r="H214">
        <v>0.13</v>
      </c>
      <c r="I214" t="s">
        <v>1824</v>
      </c>
      <c r="J214">
        <v>417.00839999999999</v>
      </c>
    </row>
    <row r="215" spans="1:10" x14ac:dyDescent="0.25">
      <c r="A215" t="s">
        <v>2039</v>
      </c>
      <c r="B215" s="1">
        <v>45314</v>
      </c>
      <c r="C215" t="s">
        <v>969</v>
      </c>
      <c r="D215" t="s">
        <v>1704</v>
      </c>
      <c r="E215" t="s">
        <v>1761</v>
      </c>
      <c r="F215" s="5">
        <v>1</v>
      </c>
      <c r="G215">
        <v>575.66</v>
      </c>
      <c r="H215">
        <v>0.03</v>
      </c>
      <c r="I215" t="s">
        <v>1826</v>
      </c>
      <c r="J215">
        <v>558.39019999999994</v>
      </c>
    </row>
    <row r="216" spans="1:10" x14ac:dyDescent="0.25">
      <c r="A216" t="s">
        <v>2040</v>
      </c>
      <c r="B216" s="1">
        <v>45943</v>
      </c>
      <c r="C216" t="s">
        <v>651</v>
      </c>
      <c r="D216" t="s">
        <v>1644</v>
      </c>
      <c r="E216" t="s">
        <v>1804</v>
      </c>
      <c r="F216" s="5">
        <v>1</v>
      </c>
      <c r="G216">
        <v>775.84</v>
      </c>
      <c r="H216">
        <v>0.26</v>
      </c>
      <c r="I216" t="s">
        <v>1824</v>
      </c>
      <c r="J216">
        <v>574.12160000000006</v>
      </c>
    </row>
    <row r="217" spans="1:10" x14ac:dyDescent="0.25">
      <c r="A217" t="s">
        <v>2041</v>
      </c>
      <c r="B217" s="1">
        <v>45356</v>
      </c>
      <c r="C217" t="s">
        <v>1371</v>
      </c>
      <c r="D217" t="s">
        <v>1576</v>
      </c>
      <c r="E217" t="s">
        <v>1786</v>
      </c>
      <c r="F217" s="5">
        <v>3</v>
      </c>
      <c r="G217">
        <v>318.43</v>
      </c>
      <c r="H217">
        <v>0.05</v>
      </c>
      <c r="I217" t="s">
        <v>1824</v>
      </c>
      <c r="J217">
        <v>907.52549999999997</v>
      </c>
    </row>
    <row r="218" spans="1:10" x14ac:dyDescent="0.25">
      <c r="A218" t="s">
        <v>2042</v>
      </c>
      <c r="B218" s="1">
        <v>45854</v>
      </c>
      <c r="C218" t="s">
        <v>514</v>
      </c>
      <c r="D218" t="s">
        <v>1692</v>
      </c>
      <c r="E218" t="s">
        <v>1782</v>
      </c>
      <c r="F218" s="5">
        <v>3</v>
      </c>
      <c r="G218">
        <v>141.6</v>
      </c>
      <c r="H218">
        <v>0.08</v>
      </c>
      <c r="I218" t="s">
        <v>1829</v>
      </c>
      <c r="J218">
        <v>390.81599999999997</v>
      </c>
    </row>
    <row r="219" spans="1:10" x14ac:dyDescent="0.25">
      <c r="A219" t="s">
        <v>2043</v>
      </c>
      <c r="B219" s="1">
        <v>45219</v>
      </c>
      <c r="C219" t="s">
        <v>849</v>
      </c>
      <c r="D219" t="s">
        <v>1578</v>
      </c>
      <c r="E219" t="s">
        <v>1813</v>
      </c>
      <c r="F219" s="5">
        <v>1</v>
      </c>
      <c r="G219">
        <v>332.82</v>
      </c>
      <c r="H219">
        <v>0.14000000000000001</v>
      </c>
      <c r="I219" t="s">
        <v>1826</v>
      </c>
      <c r="J219">
        <v>286.22519999999997</v>
      </c>
    </row>
    <row r="220" spans="1:10" x14ac:dyDescent="0.25">
      <c r="A220" t="s">
        <v>2044</v>
      </c>
      <c r="B220" s="1">
        <v>45447</v>
      </c>
      <c r="C220" t="s">
        <v>788</v>
      </c>
      <c r="D220" t="s">
        <v>1692</v>
      </c>
      <c r="E220" t="s">
        <v>1757</v>
      </c>
      <c r="F220" s="5">
        <v>4</v>
      </c>
      <c r="G220">
        <v>640.97</v>
      </c>
      <c r="H220">
        <v>0.11</v>
      </c>
      <c r="I220" t="s">
        <v>1829</v>
      </c>
      <c r="J220">
        <v>2281.8532</v>
      </c>
    </row>
    <row r="221" spans="1:10" x14ac:dyDescent="0.25">
      <c r="A221" t="s">
        <v>2045</v>
      </c>
      <c r="B221" s="1">
        <v>45225</v>
      </c>
      <c r="C221" t="s">
        <v>663</v>
      </c>
      <c r="D221" t="s">
        <v>1728</v>
      </c>
      <c r="E221" t="s">
        <v>1801</v>
      </c>
      <c r="F221" s="5">
        <v>4</v>
      </c>
      <c r="G221">
        <v>75.37</v>
      </c>
      <c r="H221">
        <v>0.02</v>
      </c>
      <c r="I221" t="s">
        <v>1829</v>
      </c>
      <c r="J221">
        <v>295.4504</v>
      </c>
    </row>
    <row r="222" spans="1:10" x14ac:dyDescent="0.25">
      <c r="A222" t="s">
        <v>2046</v>
      </c>
      <c r="B222" s="1">
        <v>45754</v>
      </c>
      <c r="C222" t="s">
        <v>275</v>
      </c>
      <c r="D222" t="s">
        <v>1580</v>
      </c>
      <c r="E222" t="s">
        <v>1810</v>
      </c>
      <c r="F222" s="5">
        <v>3</v>
      </c>
      <c r="G222">
        <v>434.55</v>
      </c>
      <c r="H222">
        <v>0.08</v>
      </c>
      <c r="I222" t="s">
        <v>1829</v>
      </c>
      <c r="J222">
        <v>1199.3579999999999</v>
      </c>
    </row>
    <row r="223" spans="1:10" x14ac:dyDescent="0.25">
      <c r="A223" t="s">
        <v>2047</v>
      </c>
      <c r="B223" s="1">
        <v>45729</v>
      </c>
      <c r="C223" t="s">
        <v>353</v>
      </c>
      <c r="D223" t="s">
        <v>1600</v>
      </c>
      <c r="E223" t="s">
        <v>1799</v>
      </c>
      <c r="F223" s="5">
        <v>4</v>
      </c>
      <c r="G223">
        <v>652.28</v>
      </c>
      <c r="H223">
        <v>0.15</v>
      </c>
      <c r="I223" t="s">
        <v>1824</v>
      </c>
      <c r="J223">
        <v>2217.752</v>
      </c>
    </row>
    <row r="224" spans="1:10" x14ac:dyDescent="0.25">
      <c r="A224" t="s">
        <v>2048</v>
      </c>
      <c r="B224" s="1">
        <v>45480</v>
      </c>
      <c r="C224" t="s">
        <v>857</v>
      </c>
      <c r="D224" t="s">
        <v>1700</v>
      </c>
      <c r="E224" t="s">
        <v>1807</v>
      </c>
      <c r="F224" s="5">
        <v>3</v>
      </c>
      <c r="G224">
        <v>207.8</v>
      </c>
      <c r="H224">
        <v>0.15</v>
      </c>
      <c r="I224" t="s">
        <v>1824</v>
      </c>
      <c r="J224">
        <v>529.8900000000001</v>
      </c>
    </row>
    <row r="225" spans="1:10" x14ac:dyDescent="0.25">
      <c r="A225" t="s">
        <v>2049</v>
      </c>
      <c r="B225" s="1">
        <v>45361</v>
      </c>
      <c r="C225" t="s">
        <v>1521</v>
      </c>
      <c r="D225" t="s">
        <v>1670</v>
      </c>
      <c r="E225" t="s">
        <v>1801</v>
      </c>
      <c r="F225" s="5">
        <v>4</v>
      </c>
      <c r="G225">
        <v>385.5</v>
      </c>
      <c r="H225">
        <v>0.03</v>
      </c>
      <c r="I225" t="s">
        <v>1826</v>
      </c>
      <c r="J225">
        <v>1495.74</v>
      </c>
    </row>
    <row r="226" spans="1:10" x14ac:dyDescent="0.25">
      <c r="A226" t="s">
        <v>2050</v>
      </c>
      <c r="B226" s="1">
        <v>45915</v>
      </c>
      <c r="C226" t="s">
        <v>344</v>
      </c>
      <c r="D226" t="s">
        <v>1678</v>
      </c>
      <c r="E226" t="s">
        <v>1776</v>
      </c>
      <c r="F226" s="5">
        <v>3</v>
      </c>
      <c r="G226">
        <v>548.19000000000005</v>
      </c>
      <c r="H226">
        <v>0.12</v>
      </c>
      <c r="I226" t="s">
        <v>1824</v>
      </c>
      <c r="J226">
        <v>1447.2216000000001</v>
      </c>
    </row>
    <row r="227" spans="1:10" x14ac:dyDescent="0.25">
      <c r="A227" t="s">
        <v>2051</v>
      </c>
      <c r="B227" s="1">
        <v>45607</v>
      </c>
      <c r="C227" t="s">
        <v>255</v>
      </c>
      <c r="D227" t="s">
        <v>1694</v>
      </c>
      <c r="E227" t="s">
        <v>1786</v>
      </c>
      <c r="F227" s="5">
        <v>3</v>
      </c>
      <c r="G227">
        <v>927.6</v>
      </c>
      <c r="H227">
        <v>0.09</v>
      </c>
      <c r="I227" t="s">
        <v>1824</v>
      </c>
      <c r="J227">
        <v>2532.348</v>
      </c>
    </row>
    <row r="228" spans="1:10" x14ac:dyDescent="0.25">
      <c r="A228" t="s">
        <v>2052</v>
      </c>
      <c r="B228" s="1">
        <v>45666</v>
      </c>
      <c r="C228" t="s">
        <v>849</v>
      </c>
      <c r="D228" t="s">
        <v>1670</v>
      </c>
      <c r="E228" t="s">
        <v>1766</v>
      </c>
      <c r="F228" s="5">
        <v>4</v>
      </c>
      <c r="G228">
        <v>585.04</v>
      </c>
      <c r="H228">
        <v>0.22</v>
      </c>
      <c r="I228" t="s">
        <v>1826</v>
      </c>
      <c r="J228">
        <v>1825.3248000000001</v>
      </c>
    </row>
    <row r="229" spans="1:10" x14ac:dyDescent="0.25">
      <c r="A229" t="s">
        <v>2053</v>
      </c>
      <c r="B229" s="1">
        <v>45406</v>
      </c>
      <c r="C229" t="s">
        <v>1533</v>
      </c>
      <c r="D229" t="s">
        <v>1626</v>
      </c>
      <c r="E229" t="s">
        <v>1761</v>
      </c>
      <c r="F229" s="5">
        <v>2</v>
      </c>
      <c r="G229">
        <v>999.89</v>
      </c>
      <c r="H229">
        <v>0.09</v>
      </c>
      <c r="I229" t="s">
        <v>1824</v>
      </c>
      <c r="J229">
        <v>1819.7998</v>
      </c>
    </row>
    <row r="230" spans="1:10" x14ac:dyDescent="0.25">
      <c r="A230" t="s">
        <v>2054</v>
      </c>
      <c r="B230" s="1">
        <v>45284</v>
      </c>
      <c r="C230" t="s">
        <v>378</v>
      </c>
      <c r="D230" t="s">
        <v>1698</v>
      </c>
      <c r="E230" t="s">
        <v>1766</v>
      </c>
      <c r="F230" s="5">
        <v>2</v>
      </c>
      <c r="G230">
        <v>848.98</v>
      </c>
      <c r="H230">
        <v>0.04</v>
      </c>
      <c r="I230" t="s">
        <v>1826</v>
      </c>
      <c r="J230">
        <v>1630.0416</v>
      </c>
    </row>
    <row r="231" spans="1:10" x14ac:dyDescent="0.25">
      <c r="A231" t="s">
        <v>2055</v>
      </c>
      <c r="B231" s="1">
        <v>45348</v>
      </c>
      <c r="C231" t="s">
        <v>481</v>
      </c>
      <c r="D231" t="s">
        <v>1668</v>
      </c>
      <c r="E231" t="s">
        <v>1799</v>
      </c>
      <c r="F231" s="5">
        <v>3</v>
      </c>
      <c r="G231">
        <v>769.56</v>
      </c>
      <c r="H231">
        <v>0.08</v>
      </c>
      <c r="I231" t="s">
        <v>1824</v>
      </c>
      <c r="J231">
        <v>2123.9856</v>
      </c>
    </row>
    <row r="232" spans="1:10" x14ac:dyDescent="0.25">
      <c r="A232" t="s">
        <v>2056</v>
      </c>
      <c r="B232" s="1">
        <v>45676</v>
      </c>
      <c r="C232" t="s">
        <v>188</v>
      </c>
      <c r="D232" t="s">
        <v>1644</v>
      </c>
      <c r="E232" t="s">
        <v>1797</v>
      </c>
      <c r="F232" s="5">
        <v>3</v>
      </c>
      <c r="G232">
        <v>449.88</v>
      </c>
      <c r="H232">
        <v>0.1</v>
      </c>
      <c r="I232" t="s">
        <v>1826</v>
      </c>
      <c r="J232">
        <v>1214.6759999999999</v>
      </c>
    </row>
    <row r="233" spans="1:10" x14ac:dyDescent="0.25">
      <c r="A233" t="s">
        <v>2057</v>
      </c>
      <c r="B233" s="1">
        <v>45863</v>
      </c>
      <c r="C233" t="s">
        <v>875</v>
      </c>
      <c r="D233" t="s">
        <v>1686</v>
      </c>
      <c r="E233" t="s">
        <v>1794</v>
      </c>
      <c r="F233" s="5">
        <v>4</v>
      </c>
      <c r="G233">
        <v>383.74</v>
      </c>
      <c r="H233">
        <v>0.01</v>
      </c>
      <c r="I233" t="s">
        <v>1824</v>
      </c>
      <c r="J233">
        <v>1519.6104</v>
      </c>
    </row>
    <row r="234" spans="1:10" x14ac:dyDescent="0.25">
      <c r="A234" t="s">
        <v>2058</v>
      </c>
      <c r="B234" s="1">
        <v>45409</v>
      </c>
      <c r="C234" t="s">
        <v>499</v>
      </c>
      <c r="D234" t="s">
        <v>1664</v>
      </c>
      <c r="E234" t="s">
        <v>1789</v>
      </c>
      <c r="F234" s="5">
        <v>4</v>
      </c>
      <c r="G234">
        <v>794.97</v>
      </c>
      <c r="H234">
        <v>0.24</v>
      </c>
      <c r="I234" t="s">
        <v>1826</v>
      </c>
      <c r="J234">
        <v>2416.7087999999999</v>
      </c>
    </row>
    <row r="235" spans="1:10" x14ac:dyDescent="0.25">
      <c r="A235" t="s">
        <v>2059</v>
      </c>
      <c r="B235" s="1">
        <v>45880</v>
      </c>
      <c r="C235" t="s">
        <v>52</v>
      </c>
      <c r="D235" t="s">
        <v>1706</v>
      </c>
      <c r="E235" t="s">
        <v>1773</v>
      </c>
      <c r="F235" s="5">
        <v>1</v>
      </c>
      <c r="G235">
        <v>989.63</v>
      </c>
      <c r="H235">
        <v>0.05</v>
      </c>
      <c r="I235" t="s">
        <v>1826</v>
      </c>
      <c r="J235">
        <v>940.1484999999999</v>
      </c>
    </row>
    <row r="236" spans="1:10" x14ac:dyDescent="0.25">
      <c r="A236" t="s">
        <v>2060</v>
      </c>
      <c r="B236" s="1">
        <v>45731</v>
      </c>
      <c r="C236" t="s">
        <v>1053</v>
      </c>
      <c r="D236" t="s">
        <v>1656</v>
      </c>
      <c r="E236" t="s">
        <v>1752</v>
      </c>
      <c r="F236" s="5">
        <v>1</v>
      </c>
      <c r="G236">
        <v>447.16</v>
      </c>
      <c r="H236">
        <v>0.22</v>
      </c>
      <c r="I236" t="s">
        <v>1829</v>
      </c>
      <c r="J236">
        <v>348.78480000000002</v>
      </c>
    </row>
    <row r="237" spans="1:10" x14ac:dyDescent="0.25">
      <c r="A237" t="s">
        <v>2061</v>
      </c>
      <c r="B237" s="1">
        <v>45671</v>
      </c>
      <c r="C237" t="s">
        <v>44</v>
      </c>
      <c r="D237" t="s">
        <v>1736</v>
      </c>
      <c r="E237" t="s">
        <v>1776</v>
      </c>
      <c r="F237" s="5">
        <v>1</v>
      </c>
      <c r="G237">
        <v>946.9</v>
      </c>
      <c r="H237">
        <v>0.28999999999999998</v>
      </c>
      <c r="I237" t="s">
        <v>1829</v>
      </c>
      <c r="J237">
        <v>672.29899999999998</v>
      </c>
    </row>
    <row r="238" spans="1:10" x14ac:dyDescent="0.25">
      <c r="A238" t="s">
        <v>2062</v>
      </c>
      <c r="B238" s="1">
        <v>45809</v>
      </c>
      <c r="C238" t="s">
        <v>562</v>
      </c>
      <c r="D238" t="s">
        <v>1582</v>
      </c>
      <c r="E238" t="s">
        <v>1752</v>
      </c>
      <c r="F238" s="5">
        <v>4</v>
      </c>
      <c r="G238">
        <v>469.68</v>
      </c>
      <c r="H238">
        <v>0.19</v>
      </c>
      <c r="I238" t="s">
        <v>1824</v>
      </c>
      <c r="J238">
        <v>1521.7632000000001</v>
      </c>
    </row>
    <row r="239" spans="1:10" x14ac:dyDescent="0.25">
      <c r="A239" t="s">
        <v>2063</v>
      </c>
      <c r="B239" s="1">
        <v>45559</v>
      </c>
      <c r="C239" t="s">
        <v>1518</v>
      </c>
      <c r="D239" t="s">
        <v>1604</v>
      </c>
      <c r="E239" t="s">
        <v>1807</v>
      </c>
      <c r="F239" s="5">
        <v>4</v>
      </c>
      <c r="G239">
        <v>320.64</v>
      </c>
      <c r="H239">
        <v>0.2</v>
      </c>
      <c r="I239" t="s">
        <v>1829</v>
      </c>
      <c r="J239">
        <v>1026.048</v>
      </c>
    </row>
    <row r="240" spans="1:10" x14ac:dyDescent="0.25">
      <c r="A240" t="s">
        <v>2064</v>
      </c>
      <c r="B240" s="1">
        <v>45253</v>
      </c>
      <c r="C240" t="s">
        <v>461</v>
      </c>
      <c r="D240" t="s">
        <v>1578</v>
      </c>
      <c r="E240" t="s">
        <v>1773</v>
      </c>
      <c r="F240" s="5">
        <v>1</v>
      </c>
      <c r="G240">
        <v>594.44000000000005</v>
      </c>
      <c r="H240">
        <v>0.21</v>
      </c>
      <c r="I240" t="s">
        <v>1824</v>
      </c>
      <c r="J240">
        <v>469.60759999999999</v>
      </c>
    </row>
    <row r="241" spans="1:10" x14ac:dyDescent="0.25">
      <c r="A241" t="s">
        <v>2065</v>
      </c>
      <c r="B241" s="1">
        <v>45861</v>
      </c>
      <c r="C241" t="s">
        <v>702</v>
      </c>
      <c r="D241" t="s">
        <v>1720</v>
      </c>
      <c r="E241" t="s">
        <v>1782</v>
      </c>
      <c r="F241" s="5">
        <v>3</v>
      </c>
      <c r="G241">
        <v>91.7</v>
      </c>
      <c r="H241">
        <v>0.08</v>
      </c>
      <c r="I241" t="s">
        <v>1829</v>
      </c>
      <c r="J241">
        <v>253.09200000000001</v>
      </c>
    </row>
    <row r="242" spans="1:10" x14ac:dyDescent="0.25">
      <c r="A242" t="s">
        <v>2066</v>
      </c>
      <c r="B242" s="1">
        <v>45917</v>
      </c>
      <c r="C242" t="s">
        <v>127</v>
      </c>
      <c r="D242" t="s">
        <v>1672</v>
      </c>
      <c r="E242" t="s">
        <v>1794</v>
      </c>
      <c r="F242" s="5">
        <v>3</v>
      </c>
      <c r="G242">
        <v>741.33</v>
      </c>
      <c r="H242">
        <v>0.03</v>
      </c>
      <c r="I242" t="s">
        <v>1824</v>
      </c>
      <c r="J242">
        <v>2157.2703000000001</v>
      </c>
    </row>
    <row r="243" spans="1:10" x14ac:dyDescent="0.25">
      <c r="A243" t="s">
        <v>2067</v>
      </c>
      <c r="B243" s="1">
        <v>45754</v>
      </c>
      <c r="C243" t="s">
        <v>1466</v>
      </c>
      <c r="D243" t="s">
        <v>1580</v>
      </c>
      <c r="E243" t="s">
        <v>1813</v>
      </c>
      <c r="F243" s="5">
        <v>1</v>
      </c>
      <c r="G243">
        <v>922.78</v>
      </c>
      <c r="H243">
        <v>0.28999999999999998</v>
      </c>
      <c r="I243" t="s">
        <v>1829</v>
      </c>
      <c r="J243">
        <v>655.17379999999991</v>
      </c>
    </row>
    <row r="244" spans="1:10" x14ac:dyDescent="0.25">
      <c r="A244" t="s">
        <v>2068</v>
      </c>
      <c r="B244" s="1">
        <v>45312</v>
      </c>
      <c r="C244" t="s">
        <v>1023</v>
      </c>
      <c r="D244" t="s">
        <v>1562</v>
      </c>
      <c r="E244" t="s">
        <v>1804</v>
      </c>
      <c r="F244" s="5">
        <v>1</v>
      </c>
      <c r="G244">
        <v>394.35</v>
      </c>
      <c r="H244">
        <v>0.09</v>
      </c>
      <c r="I244" t="s">
        <v>1826</v>
      </c>
      <c r="J244">
        <v>358.85849999999999</v>
      </c>
    </row>
    <row r="245" spans="1:10" x14ac:dyDescent="0.25">
      <c r="A245" t="s">
        <v>2069</v>
      </c>
      <c r="B245" s="1">
        <v>45480</v>
      </c>
      <c r="C245" t="s">
        <v>1139</v>
      </c>
      <c r="D245" t="s">
        <v>1678</v>
      </c>
      <c r="E245" t="s">
        <v>1792</v>
      </c>
      <c r="F245" s="5">
        <v>2</v>
      </c>
      <c r="G245">
        <v>703.95</v>
      </c>
      <c r="H245">
        <v>0.03</v>
      </c>
      <c r="I245" t="s">
        <v>1824</v>
      </c>
      <c r="J245">
        <v>1365.663</v>
      </c>
    </row>
    <row r="246" spans="1:10" x14ac:dyDescent="0.25">
      <c r="A246" t="s">
        <v>2070</v>
      </c>
      <c r="B246" s="1">
        <v>45780</v>
      </c>
      <c r="C246" t="s">
        <v>654</v>
      </c>
      <c r="D246" t="s">
        <v>1576</v>
      </c>
      <c r="E246" t="s">
        <v>1752</v>
      </c>
      <c r="F246" s="5">
        <v>4</v>
      </c>
      <c r="G246">
        <v>452.67</v>
      </c>
      <c r="H246">
        <v>0.28000000000000003</v>
      </c>
      <c r="I246" t="s">
        <v>1826</v>
      </c>
      <c r="J246">
        <v>1303.6895999999999</v>
      </c>
    </row>
    <row r="247" spans="1:10" x14ac:dyDescent="0.25">
      <c r="A247" t="s">
        <v>2071</v>
      </c>
      <c r="B247" s="1">
        <v>45349</v>
      </c>
      <c r="C247" t="s">
        <v>1428</v>
      </c>
      <c r="D247" t="s">
        <v>1562</v>
      </c>
      <c r="E247" t="s">
        <v>1779</v>
      </c>
      <c r="F247" s="5">
        <v>2</v>
      </c>
      <c r="G247">
        <v>377.3</v>
      </c>
      <c r="H247">
        <v>0.15</v>
      </c>
      <c r="I247" t="s">
        <v>1826</v>
      </c>
      <c r="J247">
        <v>641.41</v>
      </c>
    </row>
    <row r="248" spans="1:10" x14ac:dyDescent="0.25">
      <c r="A248" t="s">
        <v>2072</v>
      </c>
      <c r="B248" s="1">
        <v>45846</v>
      </c>
      <c r="C248" t="s">
        <v>1080</v>
      </c>
      <c r="D248" t="s">
        <v>1696</v>
      </c>
      <c r="E248" t="s">
        <v>1779</v>
      </c>
      <c r="F248" s="5">
        <v>2</v>
      </c>
      <c r="G248">
        <v>130.47999999999999</v>
      </c>
      <c r="H248">
        <v>0.23</v>
      </c>
      <c r="I248" t="s">
        <v>1826</v>
      </c>
      <c r="J248">
        <v>200.9392</v>
      </c>
    </row>
    <row r="249" spans="1:10" x14ac:dyDescent="0.25">
      <c r="A249" t="s">
        <v>2073</v>
      </c>
      <c r="B249" s="1">
        <v>45729</v>
      </c>
      <c r="C249" t="s">
        <v>1349</v>
      </c>
      <c r="D249" t="s">
        <v>1736</v>
      </c>
      <c r="E249" t="s">
        <v>1794</v>
      </c>
      <c r="F249" s="5">
        <v>1</v>
      </c>
      <c r="G249">
        <v>809.45</v>
      </c>
      <c r="H249">
        <v>0.09</v>
      </c>
      <c r="I249" t="s">
        <v>1829</v>
      </c>
      <c r="J249">
        <v>736.59950000000003</v>
      </c>
    </row>
    <row r="250" spans="1:10" x14ac:dyDescent="0.25">
      <c r="A250" t="s">
        <v>2074</v>
      </c>
      <c r="B250" s="1">
        <v>45768</v>
      </c>
      <c r="C250" t="s">
        <v>301</v>
      </c>
      <c r="D250" t="s">
        <v>1638</v>
      </c>
      <c r="E250" t="s">
        <v>1786</v>
      </c>
      <c r="F250" s="5">
        <v>3</v>
      </c>
      <c r="G250">
        <v>499.12</v>
      </c>
      <c r="H250">
        <v>0.05</v>
      </c>
      <c r="I250" t="s">
        <v>1826</v>
      </c>
      <c r="J250">
        <v>1422.492</v>
      </c>
    </row>
    <row r="251" spans="1:10" x14ac:dyDescent="0.25">
      <c r="A251" t="s">
        <v>2075</v>
      </c>
      <c r="B251" s="1">
        <v>45606</v>
      </c>
      <c r="C251" t="s">
        <v>100</v>
      </c>
      <c r="D251" t="s">
        <v>1684</v>
      </c>
      <c r="E251" t="s">
        <v>1766</v>
      </c>
      <c r="F251" s="5">
        <v>2</v>
      </c>
      <c r="G251">
        <v>894.58</v>
      </c>
      <c r="H251">
        <v>0.25</v>
      </c>
      <c r="I251" t="s">
        <v>1824</v>
      </c>
      <c r="J251">
        <v>1341.87</v>
      </c>
    </row>
    <row r="252" spans="1:10" x14ac:dyDescent="0.25">
      <c r="A252" t="s">
        <v>2076</v>
      </c>
      <c r="B252" s="1">
        <v>45513</v>
      </c>
      <c r="C252" t="s">
        <v>449</v>
      </c>
      <c r="D252" t="s">
        <v>1698</v>
      </c>
      <c r="E252" t="s">
        <v>1786</v>
      </c>
      <c r="F252" s="5">
        <v>4</v>
      </c>
      <c r="G252">
        <v>578.39</v>
      </c>
      <c r="H252">
        <v>0.01</v>
      </c>
      <c r="I252" t="s">
        <v>1824</v>
      </c>
      <c r="J252">
        <v>2290.4243999999999</v>
      </c>
    </row>
    <row r="253" spans="1:10" x14ac:dyDescent="0.25">
      <c r="A253" t="s">
        <v>2077</v>
      </c>
      <c r="B253" s="1">
        <v>45356</v>
      </c>
      <c r="C253" t="s">
        <v>1492</v>
      </c>
      <c r="D253" t="s">
        <v>1630</v>
      </c>
      <c r="E253" t="s">
        <v>1807</v>
      </c>
      <c r="F253" s="5">
        <v>4</v>
      </c>
      <c r="G253">
        <v>982.45</v>
      </c>
      <c r="H253">
        <v>0.2</v>
      </c>
      <c r="I253" t="s">
        <v>1826</v>
      </c>
      <c r="J253">
        <v>3143.84</v>
      </c>
    </row>
    <row r="254" spans="1:10" x14ac:dyDescent="0.25">
      <c r="A254" t="s">
        <v>2078</v>
      </c>
      <c r="B254" s="1">
        <v>45925</v>
      </c>
      <c r="C254" t="s">
        <v>1389</v>
      </c>
      <c r="D254" t="s">
        <v>1744</v>
      </c>
      <c r="E254" t="s">
        <v>1813</v>
      </c>
      <c r="F254" s="5">
        <v>1</v>
      </c>
      <c r="G254">
        <v>549.52</v>
      </c>
      <c r="H254">
        <v>0.1</v>
      </c>
      <c r="I254" t="s">
        <v>1826</v>
      </c>
      <c r="J254">
        <v>494.56799999999998</v>
      </c>
    </row>
    <row r="255" spans="1:10" x14ac:dyDescent="0.25">
      <c r="A255" t="s">
        <v>2079</v>
      </c>
      <c r="B255" s="1">
        <v>45876</v>
      </c>
      <c r="C255" t="s">
        <v>770</v>
      </c>
      <c r="D255" t="s">
        <v>1732</v>
      </c>
      <c r="E255" t="s">
        <v>1810</v>
      </c>
      <c r="F255" s="5">
        <v>2</v>
      </c>
      <c r="G255">
        <v>239.92</v>
      </c>
      <c r="H255">
        <v>0.16</v>
      </c>
      <c r="I255" t="s">
        <v>1824</v>
      </c>
      <c r="J255">
        <v>403.06560000000002</v>
      </c>
    </row>
    <row r="256" spans="1:10" x14ac:dyDescent="0.25">
      <c r="A256" t="s">
        <v>2080</v>
      </c>
      <c r="B256" s="1">
        <v>45338</v>
      </c>
      <c r="C256" t="s">
        <v>298</v>
      </c>
      <c r="D256" t="s">
        <v>1732</v>
      </c>
      <c r="E256" t="s">
        <v>1776</v>
      </c>
      <c r="F256" s="5">
        <v>2</v>
      </c>
      <c r="G256">
        <v>878.05</v>
      </c>
      <c r="H256">
        <v>0.11</v>
      </c>
      <c r="I256" t="s">
        <v>1826</v>
      </c>
      <c r="J256">
        <v>1562.9290000000001</v>
      </c>
    </row>
    <row r="257" spans="1:10" x14ac:dyDescent="0.25">
      <c r="A257" t="s">
        <v>2081</v>
      </c>
      <c r="B257" s="1">
        <v>45746</v>
      </c>
      <c r="C257" t="s">
        <v>172</v>
      </c>
      <c r="D257" t="s">
        <v>1546</v>
      </c>
      <c r="E257" t="s">
        <v>1786</v>
      </c>
      <c r="F257" s="5">
        <v>3</v>
      </c>
      <c r="G257">
        <v>546.96</v>
      </c>
      <c r="H257">
        <v>0.19</v>
      </c>
      <c r="I257" t="s">
        <v>1824</v>
      </c>
      <c r="J257">
        <v>1329.1128000000001</v>
      </c>
    </row>
    <row r="258" spans="1:10" x14ac:dyDescent="0.25">
      <c r="A258" t="s">
        <v>2082</v>
      </c>
      <c r="B258" s="1">
        <v>45706</v>
      </c>
      <c r="C258" t="s">
        <v>1452</v>
      </c>
      <c r="D258" t="s">
        <v>1582</v>
      </c>
      <c r="E258" t="s">
        <v>1789</v>
      </c>
      <c r="F258" s="5">
        <v>2</v>
      </c>
      <c r="G258">
        <v>71.77</v>
      </c>
      <c r="H258">
        <v>0.22</v>
      </c>
      <c r="I258" t="s">
        <v>1824</v>
      </c>
      <c r="J258">
        <v>111.96120000000001</v>
      </c>
    </row>
    <row r="259" spans="1:10" x14ac:dyDescent="0.25">
      <c r="A259" t="s">
        <v>2083</v>
      </c>
      <c r="B259" s="1">
        <v>45717</v>
      </c>
      <c r="C259" t="s">
        <v>63</v>
      </c>
      <c r="D259" t="s">
        <v>1596</v>
      </c>
      <c r="E259" t="s">
        <v>1757</v>
      </c>
      <c r="F259" s="5">
        <v>2</v>
      </c>
      <c r="G259">
        <v>679.86</v>
      </c>
      <c r="H259">
        <v>0.22</v>
      </c>
      <c r="I259" t="s">
        <v>1829</v>
      </c>
      <c r="J259">
        <v>1060.5816</v>
      </c>
    </row>
    <row r="260" spans="1:10" x14ac:dyDescent="0.25">
      <c r="A260" t="s">
        <v>2084</v>
      </c>
      <c r="B260" s="1">
        <v>45300</v>
      </c>
      <c r="C260" t="s">
        <v>464</v>
      </c>
      <c r="D260" t="s">
        <v>1618</v>
      </c>
      <c r="E260" t="s">
        <v>1807</v>
      </c>
      <c r="F260" s="5">
        <v>1</v>
      </c>
      <c r="G260">
        <v>222.94</v>
      </c>
      <c r="H260">
        <v>0.19</v>
      </c>
      <c r="I260" t="s">
        <v>1824</v>
      </c>
      <c r="J260">
        <v>180.5814</v>
      </c>
    </row>
    <row r="261" spans="1:10" x14ac:dyDescent="0.25">
      <c r="A261" t="s">
        <v>2085</v>
      </c>
      <c r="B261" s="1">
        <v>45773</v>
      </c>
      <c r="C261" t="s">
        <v>794</v>
      </c>
      <c r="D261" t="s">
        <v>1618</v>
      </c>
      <c r="E261" t="s">
        <v>1761</v>
      </c>
      <c r="F261" s="5">
        <v>2</v>
      </c>
      <c r="G261">
        <v>355.3</v>
      </c>
      <c r="H261">
        <f>1-(Table1[[#This Row],[Total_Amount]]/(Table1[[#This Row],[Unit_Price]]*Table1[[#This Row],[Quantity]]))</f>
        <v>0.17000000000000004</v>
      </c>
      <c r="I261" t="s">
        <v>1826</v>
      </c>
      <c r="J261">
        <v>589.798</v>
      </c>
    </row>
    <row r="262" spans="1:10" x14ac:dyDescent="0.25">
      <c r="A262" t="s">
        <v>2086</v>
      </c>
      <c r="B262" s="1">
        <v>45497</v>
      </c>
      <c r="C262" t="s">
        <v>366</v>
      </c>
      <c r="D262" t="s">
        <v>1726</v>
      </c>
      <c r="E262" t="s">
        <v>1813</v>
      </c>
      <c r="F262" s="5">
        <v>4</v>
      </c>
      <c r="G262">
        <v>611.29999999999995</v>
      </c>
      <c r="H262">
        <v>0.11</v>
      </c>
      <c r="I262" t="s">
        <v>1826</v>
      </c>
      <c r="J262">
        <v>2176.2280000000001</v>
      </c>
    </row>
    <row r="263" spans="1:10" x14ac:dyDescent="0.25">
      <c r="A263" t="s">
        <v>2087</v>
      </c>
      <c r="B263" s="1">
        <v>45742</v>
      </c>
      <c r="C263" t="s">
        <v>1047</v>
      </c>
      <c r="D263" t="s">
        <v>1543</v>
      </c>
      <c r="E263" t="s">
        <v>1782</v>
      </c>
      <c r="F263" s="5">
        <v>4</v>
      </c>
      <c r="G263">
        <v>849.21</v>
      </c>
      <c r="H263">
        <v>7.0000000000000007E-2</v>
      </c>
      <c r="I263" t="s">
        <v>1824</v>
      </c>
      <c r="J263">
        <v>3159.0612000000001</v>
      </c>
    </row>
    <row r="264" spans="1:10" x14ac:dyDescent="0.25">
      <c r="A264" t="s">
        <v>2088</v>
      </c>
      <c r="B264" s="1">
        <v>45713</v>
      </c>
      <c r="C264" t="s">
        <v>681</v>
      </c>
      <c r="D264" t="s">
        <v>1632</v>
      </c>
      <c r="E264" t="s">
        <v>1779</v>
      </c>
      <c r="F264" s="5">
        <v>3</v>
      </c>
      <c r="G264">
        <v>553.12</v>
      </c>
      <c r="H264">
        <v>0.28000000000000003</v>
      </c>
      <c r="I264" t="s">
        <v>1829</v>
      </c>
      <c r="J264">
        <v>1194.7392</v>
      </c>
    </row>
    <row r="265" spans="1:10" x14ac:dyDescent="0.25">
      <c r="A265" t="s">
        <v>2089</v>
      </c>
      <c r="B265" s="1">
        <v>45826</v>
      </c>
      <c r="C265" t="s">
        <v>896</v>
      </c>
      <c r="D265" t="s">
        <v>1730</v>
      </c>
      <c r="E265" t="s">
        <v>1786</v>
      </c>
      <c r="F265" s="5">
        <v>2</v>
      </c>
      <c r="G265">
        <v>903.08</v>
      </c>
      <c r="H265">
        <v>0.18</v>
      </c>
      <c r="I265" t="s">
        <v>1829</v>
      </c>
      <c r="J265">
        <v>1481.0512000000001</v>
      </c>
    </row>
    <row r="266" spans="1:10" x14ac:dyDescent="0.25">
      <c r="A266" t="s">
        <v>2090</v>
      </c>
      <c r="B266" s="1">
        <v>45648</v>
      </c>
      <c r="C266" t="s">
        <v>1472</v>
      </c>
      <c r="D266" t="s">
        <v>1580</v>
      </c>
      <c r="E266" t="s">
        <v>1792</v>
      </c>
      <c r="F266" s="5">
        <v>4</v>
      </c>
      <c r="G266">
        <v>640.23</v>
      </c>
      <c r="H266">
        <v>0.06</v>
      </c>
      <c r="I266" t="s">
        <v>1829</v>
      </c>
      <c r="J266">
        <v>2407.2647999999999</v>
      </c>
    </row>
    <row r="267" spans="1:10" x14ac:dyDescent="0.25">
      <c r="A267" t="s">
        <v>2091</v>
      </c>
      <c r="B267" s="1">
        <v>45836</v>
      </c>
      <c r="C267" t="s">
        <v>478</v>
      </c>
      <c r="D267" t="s">
        <v>1590</v>
      </c>
      <c r="E267" t="s">
        <v>1776</v>
      </c>
      <c r="F267" s="5">
        <v>1</v>
      </c>
      <c r="G267">
        <v>518</v>
      </c>
      <c r="H267">
        <v>0.25</v>
      </c>
      <c r="I267" t="s">
        <v>1824</v>
      </c>
      <c r="J267">
        <v>388.5</v>
      </c>
    </row>
    <row r="268" spans="1:10" x14ac:dyDescent="0.25">
      <c r="A268" t="s">
        <v>2092</v>
      </c>
      <c r="B268" s="1">
        <v>45437</v>
      </c>
      <c r="C268" t="s">
        <v>1343</v>
      </c>
      <c r="D268" t="s">
        <v>1676</v>
      </c>
      <c r="E268" t="s">
        <v>1769</v>
      </c>
      <c r="F268" s="5">
        <v>4</v>
      </c>
      <c r="G268">
        <v>779.25</v>
      </c>
      <c r="H268">
        <v>0.25</v>
      </c>
      <c r="I268" t="s">
        <v>1824</v>
      </c>
      <c r="J268">
        <v>2337.75</v>
      </c>
    </row>
    <row r="269" spans="1:10" x14ac:dyDescent="0.25">
      <c r="A269" t="s">
        <v>2093</v>
      </c>
      <c r="B269" s="1">
        <v>45807</v>
      </c>
      <c r="C269" t="s">
        <v>411</v>
      </c>
      <c r="D269" t="s">
        <v>1714</v>
      </c>
      <c r="E269" t="s">
        <v>1779</v>
      </c>
      <c r="F269" s="5">
        <v>2</v>
      </c>
      <c r="G269">
        <v>467.75</v>
      </c>
      <c r="H269">
        <v>0.26</v>
      </c>
      <c r="I269" t="s">
        <v>1824</v>
      </c>
      <c r="J269">
        <v>692.27</v>
      </c>
    </row>
    <row r="270" spans="1:10" x14ac:dyDescent="0.25">
      <c r="A270" t="s">
        <v>2094</v>
      </c>
      <c r="B270" s="1">
        <v>45555</v>
      </c>
      <c r="C270" t="s">
        <v>1263</v>
      </c>
      <c r="D270" t="s">
        <v>1728</v>
      </c>
      <c r="E270" t="s">
        <v>1810</v>
      </c>
      <c r="F270" s="5">
        <v>3</v>
      </c>
      <c r="G270">
        <f>(Table1[[#This Row],[Total_Amount]]/(1-H270))/Table1[[#This Row],[Quantity]]</f>
        <v>111.79</v>
      </c>
      <c r="H270">
        <v>0.06</v>
      </c>
      <c r="I270" t="s">
        <v>1824</v>
      </c>
      <c r="J270">
        <v>315.24779999999998</v>
      </c>
    </row>
    <row r="271" spans="1:10" x14ac:dyDescent="0.25">
      <c r="A271" t="s">
        <v>2095</v>
      </c>
      <c r="B271" s="1">
        <v>45803</v>
      </c>
      <c r="C271" t="s">
        <v>711</v>
      </c>
      <c r="D271" t="s">
        <v>1622</v>
      </c>
      <c r="E271" t="s">
        <v>1752</v>
      </c>
      <c r="F271" s="5">
        <v>4</v>
      </c>
      <c r="G271">
        <v>747.01</v>
      </c>
      <c r="H271">
        <v>0.13</v>
      </c>
      <c r="I271" t="s">
        <v>1826</v>
      </c>
      <c r="J271">
        <v>2599.5947999999999</v>
      </c>
    </row>
    <row r="272" spans="1:10" x14ac:dyDescent="0.25">
      <c r="A272" t="s">
        <v>2096</v>
      </c>
      <c r="B272" s="1">
        <v>45735</v>
      </c>
      <c r="C272" t="s">
        <v>360</v>
      </c>
      <c r="D272" t="s">
        <v>1726</v>
      </c>
      <c r="E272" t="s">
        <v>1794</v>
      </c>
      <c r="F272" s="5">
        <v>4</v>
      </c>
      <c r="G272">
        <v>461.83</v>
      </c>
      <c r="H272">
        <v>0.28000000000000003</v>
      </c>
      <c r="I272" t="s">
        <v>1826</v>
      </c>
      <c r="J272">
        <v>1330.0704000000001</v>
      </c>
    </row>
    <row r="273" spans="1:10" x14ac:dyDescent="0.25">
      <c r="A273" t="s">
        <v>2097</v>
      </c>
      <c r="B273" s="1">
        <v>45750</v>
      </c>
      <c r="C273" t="s">
        <v>458</v>
      </c>
      <c r="D273" t="s">
        <v>1688</v>
      </c>
      <c r="E273" t="s">
        <v>1782</v>
      </c>
      <c r="F273" s="5">
        <v>2</v>
      </c>
      <c r="G273">
        <v>105.15</v>
      </c>
      <c r="H273">
        <v>0.06</v>
      </c>
      <c r="I273" t="s">
        <v>1824</v>
      </c>
      <c r="J273">
        <v>197.68199999999999</v>
      </c>
    </row>
    <row r="274" spans="1:10" x14ac:dyDescent="0.25">
      <c r="A274" t="s">
        <v>2098</v>
      </c>
      <c r="B274" s="1">
        <v>45693</v>
      </c>
      <c r="C274" t="s">
        <v>134</v>
      </c>
      <c r="D274" t="s">
        <v>1594</v>
      </c>
      <c r="E274" t="s">
        <v>1766</v>
      </c>
      <c r="F274" s="5">
        <v>3</v>
      </c>
      <c r="G274">
        <v>610.24</v>
      </c>
      <c r="H274">
        <v>0.17</v>
      </c>
      <c r="I274" t="s">
        <v>1829</v>
      </c>
      <c r="J274">
        <v>1519.4975999999999</v>
      </c>
    </row>
    <row r="275" spans="1:10" x14ac:dyDescent="0.25">
      <c r="A275" t="s">
        <v>2099</v>
      </c>
      <c r="B275" s="1">
        <v>45667</v>
      </c>
      <c r="C275" t="s">
        <v>984</v>
      </c>
      <c r="D275" t="s">
        <v>1696</v>
      </c>
      <c r="E275" t="s">
        <v>1782</v>
      </c>
      <c r="F275" s="5">
        <v>1</v>
      </c>
      <c r="G275">
        <v>872.12</v>
      </c>
      <c r="H275">
        <v>7.0000000000000007E-2</v>
      </c>
      <c r="I275" t="s">
        <v>1826</v>
      </c>
      <c r="J275">
        <v>811.07159999999999</v>
      </c>
    </row>
    <row r="276" spans="1:10" x14ac:dyDescent="0.25">
      <c r="A276" t="s">
        <v>2100</v>
      </c>
      <c r="B276" s="1">
        <v>45316</v>
      </c>
      <c r="C276" t="s">
        <v>1343</v>
      </c>
      <c r="D276" t="s">
        <v>1568</v>
      </c>
      <c r="E276" t="s">
        <v>1757</v>
      </c>
      <c r="F276" s="5">
        <v>1</v>
      </c>
      <c r="G276">
        <v>406.79</v>
      </c>
      <c r="H276">
        <v>0.03</v>
      </c>
      <c r="I276" t="s">
        <v>1829</v>
      </c>
      <c r="J276">
        <v>394.58629999999999</v>
      </c>
    </row>
    <row r="277" spans="1:10" x14ac:dyDescent="0.25">
      <c r="A277" t="s">
        <v>2101</v>
      </c>
      <c r="B277" s="1">
        <v>45932</v>
      </c>
      <c r="C277" t="s">
        <v>1163</v>
      </c>
      <c r="D277" t="s">
        <v>1656</v>
      </c>
      <c r="E277" t="s">
        <v>1799</v>
      </c>
      <c r="F277" s="5">
        <v>1</v>
      </c>
      <c r="G277">
        <v>606.01</v>
      </c>
      <c r="H277">
        <v>0.04</v>
      </c>
      <c r="I277" t="s">
        <v>1826</v>
      </c>
      <c r="J277">
        <v>581.76959999999997</v>
      </c>
    </row>
    <row r="278" spans="1:10" x14ac:dyDescent="0.25">
      <c r="A278" t="s">
        <v>2102</v>
      </c>
      <c r="B278" s="1">
        <v>45483</v>
      </c>
      <c r="C278" t="s">
        <v>1095</v>
      </c>
      <c r="D278" t="s">
        <v>1582</v>
      </c>
      <c r="E278" t="s">
        <v>1773</v>
      </c>
      <c r="F278" s="5">
        <v>4</v>
      </c>
      <c r="G278">
        <v>322.58</v>
      </c>
      <c r="H278">
        <v>0.06</v>
      </c>
      <c r="I278" t="s">
        <v>1824</v>
      </c>
      <c r="J278">
        <v>1212.9007999999999</v>
      </c>
    </row>
    <row r="279" spans="1:10" x14ac:dyDescent="0.25">
      <c r="A279" t="s">
        <v>2103</v>
      </c>
      <c r="B279" s="1">
        <v>45661</v>
      </c>
      <c r="C279" t="s">
        <v>1489</v>
      </c>
      <c r="D279" t="s">
        <v>1702</v>
      </c>
      <c r="E279" t="s">
        <v>1810</v>
      </c>
      <c r="F279" s="5">
        <v>4</v>
      </c>
      <c r="G279">
        <v>463.17</v>
      </c>
      <c r="H279">
        <v>0.06</v>
      </c>
      <c r="I279" t="s">
        <v>1826</v>
      </c>
      <c r="J279">
        <v>1741.5192</v>
      </c>
    </row>
    <row r="280" spans="1:10" x14ac:dyDescent="0.25">
      <c r="A280" t="s">
        <v>2104</v>
      </c>
      <c r="B280" s="1">
        <v>45798</v>
      </c>
      <c r="C280" t="s">
        <v>996</v>
      </c>
      <c r="D280" t="s">
        <v>1598</v>
      </c>
      <c r="E280" t="s">
        <v>1779</v>
      </c>
      <c r="F280" s="5">
        <v>4</v>
      </c>
      <c r="G280">
        <v>285.82</v>
      </c>
      <c r="H280">
        <v>0.18</v>
      </c>
      <c r="I280" t="s">
        <v>1826</v>
      </c>
      <c r="J280">
        <v>937.4896</v>
      </c>
    </row>
    <row r="281" spans="1:10" x14ac:dyDescent="0.25">
      <c r="A281" t="s">
        <v>2105</v>
      </c>
      <c r="B281" s="1">
        <v>45868</v>
      </c>
      <c r="C281" t="s">
        <v>1026</v>
      </c>
      <c r="D281" t="s">
        <v>1622</v>
      </c>
      <c r="E281" t="s">
        <v>1792</v>
      </c>
      <c r="F281" s="5">
        <v>3</v>
      </c>
      <c r="G281">
        <v>995.38</v>
      </c>
      <c r="H281">
        <v>0.1</v>
      </c>
      <c r="I281" t="s">
        <v>1826</v>
      </c>
      <c r="J281">
        <v>2687.5259999999998</v>
      </c>
    </row>
    <row r="282" spans="1:10" x14ac:dyDescent="0.25">
      <c r="A282" t="s">
        <v>2106</v>
      </c>
      <c r="B282" s="1">
        <v>45757</v>
      </c>
      <c r="C282" t="s">
        <v>414</v>
      </c>
      <c r="D282" t="s">
        <v>1672</v>
      </c>
      <c r="E282" t="s">
        <v>1782</v>
      </c>
      <c r="F282" s="5">
        <v>1</v>
      </c>
      <c r="G282">
        <v>329.31</v>
      </c>
      <c r="H282">
        <v>0.09</v>
      </c>
      <c r="I282" t="s">
        <v>1824</v>
      </c>
      <c r="J282">
        <v>299.6721</v>
      </c>
    </row>
    <row r="283" spans="1:10" x14ac:dyDescent="0.25">
      <c r="A283" t="s">
        <v>2107</v>
      </c>
      <c r="B283" s="1">
        <v>45475</v>
      </c>
      <c r="C283" t="s">
        <v>1507</v>
      </c>
      <c r="D283" t="s">
        <v>1642</v>
      </c>
      <c r="E283" t="s">
        <v>1804</v>
      </c>
      <c r="F283" s="5">
        <v>3</v>
      </c>
      <c r="G283">
        <v>64.2</v>
      </c>
      <c r="H283">
        <v>0.08</v>
      </c>
      <c r="I283" t="s">
        <v>1829</v>
      </c>
      <c r="J283">
        <v>177.19200000000001</v>
      </c>
    </row>
    <row r="284" spans="1:10" x14ac:dyDescent="0.25">
      <c r="A284" t="s">
        <v>2108</v>
      </c>
      <c r="B284" s="1">
        <v>45829</v>
      </c>
      <c r="C284" t="s">
        <v>836</v>
      </c>
      <c r="D284" t="s">
        <v>1570</v>
      </c>
      <c r="E284" t="s">
        <v>1797</v>
      </c>
      <c r="F284" s="5">
        <v>3</v>
      </c>
      <c r="G284">
        <v>697.13</v>
      </c>
      <c r="H284">
        <v>0.25</v>
      </c>
      <c r="I284" t="s">
        <v>1829</v>
      </c>
      <c r="J284">
        <v>1568.5425</v>
      </c>
    </row>
    <row r="285" spans="1:10" x14ac:dyDescent="0.25">
      <c r="A285" t="s">
        <v>2109</v>
      </c>
      <c r="B285" s="1">
        <v>45639</v>
      </c>
      <c r="C285" t="s">
        <v>97</v>
      </c>
      <c r="D285" t="s">
        <v>1565</v>
      </c>
      <c r="E285" t="s">
        <v>1773</v>
      </c>
      <c r="F285" s="5">
        <v>3</v>
      </c>
      <c r="G285">
        <v>134.30000000000001</v>
      </c>
      <c r="H285">
        <v>0.14000000000000001</v>
      </c>
      <c r="I285" t="s">
        <v>1824</v>
      </c>
      <c r="J285">
        <v>346.49400000000003</v>
      </c>
    </row>
    <row r="286" spans="1:10" x14ac:dyDescent="0.25">
      <c r="A286" t="s">
        <v>2110</v>
      </c>
      <c r="B286" s="1">
        <v>45518</v>
      </c>
      <c r="C286" t="s">
        <v>830</v>
      </c>
      <c r="D286" t="s">
        <v>1716</v>
      </c>
      <c r="E286" t="s">
        <v>1797</v>
      </c>
      <c r="F286" s="5">
        <v>1</v>
      </c>
      <c r="G286">
        <v>520.92999999999995</v>
      </c>
      <c r="H286">
        <v>0.15</v>
      </c>
      <c r="I286" t="s">
        <v>1824</v>
      </c>
      <c r="J286">
        <v>442.79050000000001</v>
      </c>
    </row>
    <row r="287" spans="1:10" x14ac:dyDescent="0.25">
      <c r="A287" t="s">
        <v>2111</v>
      </c>
      <c r="B287" s="1">
        <v>45721</v>
      </c>
      <c r="C287" t="s">
        <v>727</v>
      </c>
      <c r="D287" t="s">
        <v>1586</v>
      </c>
      <c r="E287" t="s">
        <v>1779</v>
      </c>
      <c r="F287" s="5">
        <v>2</v>
      </c>
      <c r="G287">
        <v>350.12</v>
      </c>
      <c r="H287">
        <v>0.21</v>
      </c>
      <c r="I287" t="s">
        <v>1829</v>
      </c>
      <c r="J287">
        <v>553.18960000000004</v>
      </c>
    </row>
    <row r="288" spans="1:10" x14ac:dyDescent="0.25">
      <c r="A288" t="s">
        <v>2112</v>
      </c>
      <c r="B288" s="1">
        <v>45308</v>
      </c>
      <c r="C288" t="s">
        <v>1437</v>
      </c>
      <c r="D288" t="s">
        <v>1644</v>
      </c>
      <c r="E288" t="s">
        <v>1813</v>
      </c>
      <c r="F288" s="5">
        <v>3</v>
      </c>
      <c r="G288">
        <v>807.95</v>
      </c>
      <c r="H288">
        <v>0.1</v>
      </c>
      <c r="I288" t="s">
        <v>1826</v>
      </c>
      <c r="J288">
        <v>2181.4650000000011</v>
      </c>
    </row>
    <row r="289" spans="1:10" x14ac:dyDescent="0.25">
      <c r="A289" t="s">
        <v>2113</v>
      </c>
      <c r="B289" s="1">
        <v>45889</v>
      </c>
      <c r="C289" t="s">
        <v>1053</v>
      </c>
      <c r="D289" t="s">
        <v>1624</v>
      </c>
      <c r="E289" t="s">
        <v>1776</v>
      </c>
      <c r="F289" s="5">
        <v>4</v>
      </c>
      <c r="G289">
        <v>766.03</v>
      </c>
      <c r="H289">
        <v>0.28999999999999998</v>
      </c>
      <c r="I289" t="s">
        <v>1826</v>
      </c>
      <c r="J289">
        <v>2175.5252</v>
      </c>
    </row>
    <row r="290" spans="1:10" x14ac:dyDescent="0.25">
      <c r="A290" t="s">
        <v>2114</v>
      </c>
      <c r="B290" s="1">
        <v>45386</v>
      </c>
      <c r="C290" t="s">
        <v>601</v>
      </c>
      <c r="D290" t="s">
        <v>1662</v>
      </c>
      <c r="E290" t="s">
        <v>1782</v>
      </c>
      <c r="F290" s="5">
        <v>3</v>
      </c>
      <c r="G290">
        <v>545.1</v>
      </c>
      <c r="H290">
        <v>0.08</v>
      </c>
      <c r="I290" t="s">
        <v>1829</v>
      </c>
      <c r="J290">
        <v>1504.4760000000001</v>
      </c>
    </row>
    <row r="291" spans="1:10" x14ac:dyDescent="0.25">
      <c r="A291" t="s">
        <v>2115</v>
      </c>
      <c r="B291" s="1">
        <v>45438</v>
      </c>
      <c r="C291" t="s">
        <v>839</v>
      </c>
      <c r="D291" t="s">
        <v>1678</v>
      </c>
      <c r="E291" t="s">
        <v>1779</v>
      </c>
      <c r="F291" s="5">
        <v>1</v>
      </c>
      <c r="G291">
        <v>203.61</v>
      </c>
      <c r="H291">
        <v>0.24</v>
      </c>
      <c r="I291" t="s">
        <v>1829</v>
      </c>
      <c r="J291">
        <v>154.74359999999999</v>
      </c>
    </row>
    <row r="292" spans="1:10" x14ac:dyDescent="0.25">
      <c r="A292" t="s">
        <v>2116</v>
      </c>
      <c r="B292" s="1">
        <v>45856</v>
      </c>
      <c r="C292" t="s">
        <v>1295</v>
      </c>
      <c r="D292" t="s">
        <v>1742</v>
      </c>
      <c r="E292" t="s">
        <v>1801</v>
      </c>
      <c r="F292" s="5">
        <v>4</v>
      </c>
      <c r="G292">
        <v>493.8</v>
      </c>
      <c r="H292">
        <v>0.24</v>
      </c>
      <c r="I292" t="s">
        <v>1829</v>
      </c>
      <c r="J292">
        <v>1501.152</v>
      </c>
    </row>
    <row r="293" spans="1:10" x14ac:dyDescent="0.25">
      <c r="A293" t="s">
        <v>2117</v>
      </c>
      <c r="B293" s="1">
        <v>45485</v>
      </c>
      <c r="C293" t="s">
        <v>78</v>
      </c>
      <c r="D293" t="s">
        <v>1630</v>
      </c>
      <c r="E293" t="s">
        <v>1807</v>
      </c>
      <c r="F293" s="5">
        <v>1</v>
      </c>
      <c r="G293">
        <v>640.54999999999995</v>
      </c>
      <c r="H293">
        <v>0.25</v>
      </c>
      <c r="I293" t="s">
        <v>1824</v>
      </c>
      <c r="J293">
        <v>480.41250000000002</v>
      </c>
    </row>
    <row r="294" spans="1:10" x14ac:dyDescent="0.25">
      <c r="A294" t="s">
        <v>2118</v>
      </c>
      <c r="B294" s="1">
        <v>45545</v>
      </c>
      <c r="C294" t="s">
        <v>414</v>
      </c>
      <c r="D294" t="s">
        <v>1696</v>
      </c>
      <c r="E294" t="s">
        <v>1769</v>
      </c>
      <c r="F294" s="5">
        <v>1</v>
      </c>
      <c r="G294">
        <v>702.53</v>
      </c>
      <c r="H294">
        <v>0.3</v>
      </c>
      <c r="I294" t="s">
        <v>1824</v>
      </c>
      <c r="J294">
        <v>491.77100000000002</v>
      </c>
    </row>
    <row r="295" spans="1:10" x14ac:dyDescent="0.25">
      <c r="A295" t="s">
        <v>2119</v>
      </c>
      <c r="B295" s="1">
        <v>45826</v>
      </c>
      <c r="C295" t="s">
        <v>724</v>
      </c>
      <c r="D295" t="s">
        <v>1626</v>
      </c>
      <c r="E295" t="s">
        <v>1782</v>
      </c>
      <c r="F295" s="5">
        <v>4</v>
      </c>
      <c r="G295">
        <v>139.94</v>
      </c>
      <c r="H295">
        <v>0.24</v>
      </c>
      <c r="I295" t="s">
        <v>1824</v>
      </c>
      <c r="J295">
        <v>425.41759999999999</v>
      </c>
    </row>
    <row r="296" spans="1:10" x14ac:dyDescent="0.25">
      <c r="A296" t="s">
        <v>2120</v>
      </c>
      <c r="B296" s="1">
        <v>45654</v>
      </c>
      <c r="C296" t="s">
        <v>881</v>
      </c>
      <c r="D296" t="s">
        <v>1586</v>
      </c>
      <c r="E296" t="s">
        <v>1782</v>
      </c>
      <c r="F296" s="5">
        <v>2</v>
      </c>
      <c r="G296">
        <v>230.85</v>
      </c>
      <c r="H296">
        <v>0.18</v>
      </c>
      <c r="I296" t="s">
        <v>1824</v>
      </c>
      <c r="J296">
        <v>378.59399999999999</v>
      </c>
    </row>
    <row r="297" spans="1:10" x14ac:dyDescent="0.25">
      <c r="A297" t="s">
        <v>2121</v>
      </c>
      <c r="B297" s="1">
        <v>45556</v>
      </c>
      <c r="C297" t="s">
        <v>687</v>
      </c>
      <c r="D297" t="s">
        <v>1718</v>
      </c>
      <c r="E297" t="s">
        <v>1807</v>
      </c>
      <c r="F297" s="5">
        <v>4</v>
      </c>
      <c r="G297">
        <v>626.35</v>
      </c>
      <c r="H297">
        <v>0.25</v>
      </c>
      <c r="I297" t="s">
        <v>1829</v>
      </c>
      <c r="J297">
        <v>1879.05</v>
      </c>
    </row>
    <row r="298" spans="1:10" x14ac:dyDescent="0.25">
      <c r="A298" t="s">
        <v>2122</v>
      </c>
      <c r="B298" s="1">
        <v>45434</v>
      </c>
      <c r="C298" t="s">
        <v>298</v>
      </c>
      <c r="D298" t="s">
        <v>1630</v>
      </c>
      <c r="E298" t="s">
        <v>1799</v>
      </c>
      <c r="F298" s="5">
        <v>4</v>
      </c>
      <c r="G298">
        <v>108.55</v>
      </c>
      <c r="H298">
        <v>0.18</v>
      </c>
      <c r="I298" t="s">
        <v>1826</v>
      </c>
      <c r="J298">
        <v>356.04399999999998</v>
      </c>
    </row>
    <row r="299" spans="1:10" x14ac:dyDescent="0.25">
      <c r="A299" t="s">
        <v>2123</v>
      </c>
      <c r="B299" s="1">
        <v>45871</v>
      </c>
      <c r="C299" t="s">
        <v>628</v>
      </c>
      <c r="D299" t="s">
        <v>1582</v>
      </c>
      <c r="E299" t="s">
        <v>1757</v>
      </c>
      <c r="F299" s="5">
        <v>4</v>
      </c>
      <c r="G299">
        <v>353.67</v>
      </c>
      <c r="H299">
        <v>0.03</v>
      </c>
      <c r="I299" t="s">
        <v>1829</v>
      </c>
      <c r="J299">
        <v>1372.2396000000001</v>
      </c>
    </row>
    <row r="300" spans="1:10" x14ac:dyDescent="0.25">
      <c r="A300" t="s">
        <v>2124</v>
      </c>
      <c r="B300" s="1">
        <v>45583</v>
      </c>
      <c r="C300" t="s">
        <v>241</v>
      </c>
      <c r="D300" t="s">
        <v>1728</v>
      </c>
      <c r="E300" t="s">
        <v>1757</v>
      </c>
      <c r="F300" s="5">
        <v>4</v>
      </c>
      <c r="G300">
        <v>61.98</v>
      </c>
      <c r="H300">
        <v>0.16</v>
      </c>
      <c r="I300" t="s">
        <v>1824</v>
      </c>
      <c r="J300">
        <v>208.25280000000001</v>
      </c>
    </row>
    <row r="301" spans="1:10" x14ac:dyDescent="0.25">
      <c r="A301" t="s">
        <v>2125</v>
      </c>
      <c r="B301" s="1">
        <v>45348</v>
      </c>
      <c r="C301" t="s">
        <v>702</v>
      </c>
      <c r="D301" t="s">
        <v>1592</v>
      </c>
      <c r="E301" t="s">
        <v>1813</v>
      </c>
      <c r="F301" s="5">
        <v>2</v>
      </c>
      <c r="G301">
        <v>873.1</v>
      </c>
      <c r="H301">
        <v>0.12</v>
      </c>
      <c r="I301" t="s">
        <v>1826</v>
      </c>
      <c r="J301">
        <v>1536.6559999999999</v>
      </c>
    </row>
    <row r="302" spans="1:10" x14ac:dyDescent="0.25">
      <c r="A302" t="s">
        <v>2126</v>
      </c>
      <c r="B302" s="1">
        <v>45268</v>
      </c>
      <c r="C302" t="s">
        <v>648</v>
      </c>
      <c r="D302" t="s">
        <v>1572</v>
      </c>
      <c r="E302" t="s">
        <v>1801</v>
      </c>
      <c r="F302" s="5">
        <v>4</v>
      </c>
      <c r="G302">
        <v>889.47</v>
      </c>
      <c r="H302">
        <v>0.24</v>
      </c>
      <c r="I302" t="s">
        <v>1824</v>
      </c>
      <c r="J302">
        <v>2703.9888000000001</v>
      </c>
    </row>
    <row r="303" spans="1:10" x14ac:dyDescent="0.25">
      <c r="A303" t="s">
        <v>2127</v>
      </c>
      <c r="B303" s="1">
        <v>45596</v>
      </c>
      <c r="C303" t="s">
        <v>118</v>
      </c>
      <c r="D303" t="s">
        <v>1696</v>
      </c>
      <c r="E303" t="s">
        <v>1792</v>
      </c>
      <c r="F303" s="5">
        <v>3</v>
      </c>
      <c r="G303">
        <v>803.76</v>
      </c>
      <c r="H303">
        <v>0.19</v>
      </c>
      <c r="I303" t="s">
        <v>1829</v>
      </c>
      <c r="J303">
        <v>1953.1368</v>
      </c>
    </row>
    <row r="304" spans="1:10" x14ac:dyDescent="0.25">
      <c r="A304" t="s">
        <v>2128</v>
      </c>
      <c r="B304" s="1">
        <v>45624</v>
      </c>
      <c r="C304" t="s">
        <v>1443</v>
      </c>
      <c r="D304" t="s">
        <v>1698</v>
      </c>
      <c r="E304" t="s">
        <v>1773</v>
      </c>
      <c r="F304" s="5">
        <v>2</v>
      </c>
      <c r="G304">
        <v>865.14</v>
      </c>
      <c r="H304">
        <v>0.2</v>
      </c>
      <c r="I304" t="s">
        <v>1826</v>
      </c>
      <c r="J304">
        <v>1384.2239999999999</v>
      </c>
    </row>
    <row r="305" spans="1:10" x14ac:dyDescent="0.25">
      <c r="A305" t="s">
        <v>2129</v>
      </c>
      <c r="B305" s="1">
        <v>45813</v>
      </c>
      <c r="C305" t="s">
        <v>347</v>
      </c>
      <c r="D305" t="s">
        <v>1610</v>
      </c>
      <c r="E305" t="s">
        <v>1786</v>
      </c>
      <c r="F305" s="5">
        <v>2</v>
      </c>
      <c r="G305">
        <v>916.49</v>
      </c>
      <c r="H305">
        <v>0.3</v>
      </c>
      <c r="I305" t="s">
        <v>1829</v>
      </c>
      <c r="J305">
        <v>1283.086</v>
      </c>
    </row>
    <row r="306" spans="1:10" x14ac:dyDescent="0.25">
      <c r="A306" t="s">
        <v>2130</v>
      </c>
      <c r="B306" s="1">
        <v>45615</v>
      </c>
      <c r="C306" t="s">
        <v>164</v>
      </c>
      <c r="D306" t="s">
        <v>1650</v>
      </c>
      <c r="E306" t="s">
        <v>1794</v>
      </c>
      <c r="F306" s="5">
        <v>3</v>
      </c>
      <c r="G306">
        <v>781.39</v>
      </c>
      <c r="H306">
        <v>0.12</v>
      </c>
      <c r="I306" t="s">
        <v>1824</v>
      </c>
      <c r="J306">
        <v>2062.8696</v>
      </c>
    </row>
    <row r="307" spans="1:10" x14ac:dyDescent="0.25">
      <c r="A307" t="s">
        <v>2131</v>
      </c>
      <c r="B307" s="1">
        <v>45431</v>
      </c>
      <c r="C307" t="s">
        <v>687</v>
      </c>
      <c r="D307" t="s">
        <v>1624</v>
      </c>
      <c r="E307" t="s">
        <v>1794</v>
      </c>
      <c r="F307" s="5">
        <v>4</v>
      </c>
      <c r="G307">
        <v>619.74</v>
      </c>
      <c r="H307">
        <v>0.13</v>
      </c>
      <c r="I307" t="s">
        <v>1829</v>
      </c>
      <c r="J307">
        <v>2156.6952000000001</v>
      </c>
    </row>
    <row r="308" spans="1:10" x14ac:dyDescent="0.25">
      <c r="A308" t="s">
        <v>2132</v>
      </c>
      <c r="B308" s="1">
        <v>45679</v>
      </c>
      <c r="C308" t="s">
        <v>1481</v>
      </c>
      <c r="D308" t="s">
        <v>1672</v>
      </c>
      <c r="E308" t="s">
        <v>1799</v>
      </c>
      <c r="F308" s="5">
        <v>2</v>
      </c>
      <c r="G308">
        <v>837.76</v>
      </c>
      <c r="H308">
        <v>0.03</v>
      </c>
      <c r="I308" t="s">
        <v>1829</v>
      </c>
      <c r="J308">
        <v>1625.2544</v>
      </c>
    </row>
    <row r="309" spans="1:10" x14ac:dyDescent="0.25">
      <c r="A309" t="s">
        <v>2133</v>
      </c>
      <c r="B309" s="1">
        <v>45842</v>
      </c>
      <c r="C309" t="s">
        <v>1395</v>
      </c>
      <c r="D309" t="s">
        <v>1728</v>
      </c>
      <c r="E309" t="s">
        <v>1757</v>
      </c>
      <c r="F309" s="5">
        <v>3</v>
      </c>
      <c r="G309">
        <v>135.94</v>
      </c>
      <c r="H309">
        <v>0.2</v>
      </c>
      <c r="I309" t="s">
        <v>1824</v>
      </c>
      <c r="J309">
        <v>326.25599999999997</v>
      </c>
    </row>
    <row r="310" spans="1:10" x14ac:dyDescent="0.25">
      <c r="A310" t="s">
        <v>2134</v>
      </c>
      <c r="B310" s="1">
        <v>45796</v>
      </c>
      <c r="C310" t="s">
        <v>1475</v>
      </c>
      <c r="D310" t="s">
        <v>1696</v>
      </c>
      <c r="E310" t="s">
        <v>1757</v>
      </c>
      <c r="F310" s="5">
        <v>4</v>
      </c>
      <c r="G310">
        <v>396.53</v>
      </c>
      <c r="H310">
        <v>7.0000000000000007E-2</v>
      </c>
      <c r="I310" t="s">
        <v>1826</v>
      </c>
      <c r="J310">
        <v>1475.0916</v>
      </c>
    </row>
    <row r="311" spans="1:10" x14ac:dyDescent="0.25">
      <c r="A311" t="s">
        <v>2135</v>
      </c>
      <c r="B311" s="1">
        <v>45264</v>
      </c>
      <c r="C311" t="s">
        <v>713</v>
      </c>
      <c r="D311" t="s">
        <v>1606</v>
      </c>
      <c r="E311" t="s">
        <v>1799</v>
      </c>
      <c r="F311" s="5">
        <v>2</v>
      </c>
      <c r="G311">
        <v>722.45</v>
      </c>
      <c r="H311">
        <v>0.22</v>
      </c>
      <c r="I311" t="s">
        <v>1826</v>
      </c>
      <c r="J311">
        <v>1127.0219999999999</v>
      </c>
    </row>
    <row r="312" spans="1:10" x14ac:dyDescent="0.25">
      <c r="A312" t="s">
        <v>2136</v>
      </c>
      <c r="B312" s="1">
        <v>45504</v>
      </c>
      <c r="C312" t="s">
        <v>181</v>
      </c>
      <c r="D312" t="s">
        <v>1676</v>
      </c>
      <c r="E312" t="s">
        <v>1761</v>
      </c>
      <c r="F312" s="5">
        <v>2</v>
      </c>
      <c r="G312">
        <v>138.41</v>
      </c>
      <c r="H312">
        <v>0.02</v>
      </c>
      <c r="I312" t="s">
        <v>1824</v>
      </c>
      <c r="J312">
        <v>271.28359999999998</v>
      </c>
    </row>
    <row r="313" spans="1:10" x14ac:dyDescent="0.25">
      <c r="A313" t="s">
        <v>2137</v>
      </c>
      <c r="B313" s="1">
        <v>45679</v>
      </c>
      <c r="C313" t="s">
        <v>435</v>
      </c>
      <c r="D313" t="s">
        <v>1708</v>
      </c>
      <c r="E313" t="s">
        <v>1761</v>
      </c>
      <c r="F313" s="5">
        <v>4</v>
      </c>
      <c r="G313">
        <v>741.51</v>
      </c>
      <c r="H313">
        <v>0.09</v>
      </c>
      <c r="I313" t="s">
        <v>1829</v>
      </c>
      <c r="J313">
        <v>2699.0963999999999</v>
      </c>
    </row>
    <row r="314" spans="1:10" x14ac:dyDescent="0.25">
      <c r="A314" t="s">
        <v>2138</v>
      </c>
      <c r="B314" s="1">
        <v>45611</v>
      </c>
      <c r="C314" t="s">
        <v>100</v>
      </c>
      <c r="D314" t="s">
        <v>1708</v>
      </c>
      <c r="E314" t="s">
        <v>1807</v>
      </c>
      <c r="F314" s="5">
        <v>2</v>
      </c>
      <c r="G314">
        <v>588.9</v>
      </c>
      <c r="H314">
        <v>0.19</v>
      </c>
      <c r="I314" t="s">
        <v>1826</v>
      </c>
      <c r="J314">
        <v>954.01800000000003</v>
      </c>
    </row>
    <row r="315" spans="1:10" x14ac:dyDescent="0.25">
      <c r="A315" t="s">
        <v>2139</v>
      </c>
      <c r="B315" s="1">
        <v>45389</v>
      </c>
      <c r="C315" t="s">
        <v>960</v>
      </c>
      <c r="D315" t="s">
        <v>1648</v>
      </c>
      <c r="E315" t="s">
        <v>1761</v>
      </c>
      <c r="F315" s="5">
        <v>1</v>
      </c>
      <c r="G315">
        <v>88.92</v>
      </c>
      <c r="H315">
        <v>0.19</v>
      </c>
      <c r="I315" t="s">
        <v>1826</v>
      </c>
      <c r="J315">
        <v>72.025200000000012</v>
      </c>
    </row>
    <row r="316" spans="1:10" x14ac:dyDescent="0.25">
      <c r="A316" t="s">
        <v>2140</v>
      </c>
      <c r="B316" s="1">
        <v>45339</v>
      </c>
      <c r="C316" t="s">
        <v>411</v>
      </c>
      <c r="D316" t="s">
        <v>1670</v>
      </c>
      <c r="E316" t="s">
        <v>1804</v>
      </c>
      <c r="F316" s="5">
        <v>1</v>
      </c>
      <c r="G316">
        <v>299.13</v>
      </c>
      <c r="H316">
        <v>0.1</v>
      </c>
      <c r="I316" t="s">
        <v>1829</v>
      </c>
      <c r="J316">
        <v>269.21699999999998</v>
      </c>
    </row>
    <row r="317" spans="1:10" x14ac:dyDescent="0.25">
      <c r="A317" t="s">
        <v>2141</v>
      </c>
      <c r="B317" s="1">
        <v>45433</v>
      </c>
      <c r="C317" t="s">
        <v>405</v>
      </c>
      <c r="D317" t="s">
        <v>1702</v>
      </c>
      <c r="E317" t="s">
        <v>1766</v>
      </c>
      <c r="F317" s="5">
        <v>2</v>
      </c>
      <c r="G317">
        <v>548.29999999999995</v>
      </c>
      <c r="H317">
        <v>0.23</v>
      </c>
      <c r="I317" t="s">
        <v>1824</v>
      </c>
      <c r="J317">
        <v>844.38199999999995</v>
      </c>
    </row>
    <row r="318" spans="1:10" x14ac:dyDescent="0.25">
      <c r="A318" t="s">
        <v>2142</v>
      </c>
      <c r="B318" s="1">
        <v>45435</v>
      </c>
      <c r="C318" t="s">
        <v>836</v>
      </c>
      <c r="D318" t="s">
        <v>1656</v>
      </c>
      <c r="E318" t="s">
        <v>1789</v>
      </c>
      <c r="F318" s="5">
        <v>3</v>
      </c>
      <c r="G318">
        <v>977.55</v>
      </c>
      <c r="H318">
        <v>0.02</v>
      </c>
      <c r="I318" t="s">
        <v>1826</v>
      </c>
      <c r="J318">
        <v>2873.9969999999989</v>
      </c>
    </row>
    <row r="319" spans="1:10" x14ac:dyDescent="0.25">
      <c r="A319" t="s">
        <v>2143</v>
      </c>
      <c r="B319" s="1">
        <v>45823</v>
      </c>
      <c r="C319" t="s">
        <v>1086</v>
      </c>
      <c r="D319" t="s">
        <v>1636</v>
      </c>
      <c r="E319" t="s">
        <v>1810</v>
      </c>
      <c r="F319" s="5">
        <v>1</v>
      </c>
      <c r="G319">
        <v>459.42</v>
      </c>
      <c r="H319">
        <v>0.28000000000000003</v>
      </c>
      <c r="I319" t="s">
        <v>1829</v>
      </c>
      <c r="J319">
        <v>330.7824</v>
      </c>
    </row>
    <row r="320" spans="1:10" x14ac:dyDescent="0.25">
      <c r="A320" t="s">
        <v>2144</v>
      </c>
      <c r="B320" s="1">
        <v>45663</v>
      </c>
      <c r="C320" t="s">
        <v>318</v>
      </c>
      <c r="D320" t="s">
        <v>1549</v>
      </c>
      <c r="E320" t="s">
        <v>1769</v>
      </c>
      <c r="F320" s="5">
        <v>2</v>
      </c>
      <c r="G320">
        <v>123.19</v>
      </c>
      <c r="H320">
        <v>0.19</v>
      </c>
      <c r="I320" t="s">
        <v>1824</v>
      </c>
      <c r="J320">
        <v>199.56780000000001</v>
      </c>
    </row>
    <row r="321" spans="1:10" x14ac:dyDescent="0.25">
      <c r="A321" t="s">
        <v>2145</v>
      </c>
      <c r="B321" s="1">
        <v>45879</v>
      </c>
      <c r="C321" t="s">
        <v>1121</v>
      </c>
      <c r="D321" t="s">
        <v>1658</v>
      </c>
      <c r="E321" t="s">
        <v>1813</v>
      </c>
      <c r="F321" s="5">
        <v>1</v>
      </c>
      <c r="G321">
        <v>222.95</v>
      </c>
      <c r="H321">
        <v>0.02</v>
      </c>
      <c r="I321" t="s">
        <v>1826</v>
      </c>
      <c r="J321">
        <v>218.49100000000001</v>
      </c>
    </row>
    <row r="322" spans="1:10" x14ac:dyDescent="0.25">
      <c r="A322" t="s">
        <v>2146</v>
      </c>
      <c r="B322" s="1">
        <v>45840</v>
      </c>
      <c r="C322" t="s">
        <v>1044</v>
      </c>
      <c r="D322" t="s">
        <v>1612</v>
      </c>
      <c r="E322" t="s">
        <v>1769</v>
      </c>
      <c r="F322" s="5">
        <v>3</v>
      </c>
      <c r="G322">
        <v>601.92999999999995</v>
      </c>
      <c r="H322">
        <v>0.14000000000000001</v>
      </c>
      <c r="I322" t="s">
        <v>1824</v>
      </c>
      <c r="J322">
        <v>1552.9793999999999</v>
      </c>
    </row>
    <row r="323" spans="1:10" x14ac:dyDescent="0.25">
      <c r="A323" t="s">
        <v>2147</v>
      </c>
      <c r="B323" s="1">
        <v>45380</v>
      </c>
      <c r="C323" t="s">
        <v>939</v>
      </c>
      <c r="D323" t="s">
        <v>1686</v>
      </c>
      <c r="E323" t="s">
        <v>1761</v>
      </c>
      <c r="F323" s="5">
        <v>1</v>
      </c>
      <c r="G323">
        <v>564.1</v>
      </c>
      <c r="H323">
        <v>0.03</v>
      </c>
      <c r="I323" t="s">
        <v>1824</v>
      </c>
      <c r="J323">
        <v>547.17700000000002</v>
      </c>
    </row>
    <row r="324" spans="1:10" x14ac:dyDescent="0.25">
      <c r="A324" t="s">
        <v>2148</v>
      </c>
      <c r="B324" s="1">
        <v>45672</v>
      </c>
      <c r="C324" t="s">
        <v>341</v>
      </c>
      <c r="D324" t="s">
        <v>1708</v>
      </c>
      <c r="E324" t="s">
        <v>1773</v>
      </c>
      <c r="F324" s="5">
        <v>1</v>
      </c>
      <c r="G324">
        <v>516.62</v>
      </c>
      <c r="H324">
        <v>0.18</v>
      </c>
      <c r="I324" t="s">
        <v>1824</v>
      </c>
      <c r="J324">
        <v>423.62840000000011</v>
      </c>
    </row>
    <row r="325" spans="1:10" x14ac:dyDescent="0.25">
      <c r="A325" t="s">
        <v>2149</v>
      </c>
      <c r="B325" s="1">
        <v>45497</v>
      </c>
      <c r="C325" t="s">
        <v>1357</v>
      </c>
      <c r="D325" t="s">
        <v>1674</v>
      </c>
      <c r="E325" t="s">
        <v>1794</v>
      </c>
      <c r="F325" s="5">
        <v>1</v>
      </c>
      <c r="G325">
        <v>934.75</v>
      </c>
      <c r="H325">
        <v>0.11</v>
      </c>
      <c r="I325" t="s">
        <v>1826</v>
      </c>
      <c r="J325">
        <v>831.92750000000001</v>
      </c>
    </row>
    <row r="326" spans="1:10" x14ac:dyDescent="0.25">
      <c r="A326" t="s">
        <v>2150</v>
      </c>
      <c r="B326" s="1">
        <v>45407</v>
      </c>
      <c r="C326" t="s">
        <v>752</v>
      </c>
      <c r="D326" t="s">
        <v>1744</v>
      </c>
      <c r="E326" t="s">
        <v>1779</v>
      </c>
      <c r="F326" s="5">
        <v>4</v>
      </c>
      <c r="G326">
        <v>548.44000000000005</v>
      </c>
      <c r="H326">
        <v>0.05</v>
      </c>
      <c r="I326" t="s">
        <v>1826</v>
      </c>
      <c r="J326">
        <v>2084.0720000000001</v>
      </c>
    </row>
    <row r="327" spans="1:10" x14ac:dyDescent="0.25">
      <c r="A327" t="s">
        <v>2151</v>
      </c>
      <c r="B327" s="1">
        <v>45764</v>
      </c>
      <c r="C327" t="s">
        <v>63</v>
      </c>
      <c r="D327" t="s">
        <v>1622</v>
      </c>
      <c r="E327" t="s">
        <v>1766</v>
      </c>
      <c r="F327" s="5">
        <v>3</v>
      </c>
      <c r="G327">
        <v>361.11</v>
      </c>
      <c r="H327">
        <v>0.06</v>
      </c>
      <c r="I327" t="s">
        <v>1824</v>
      </c>
      <c r="J327">
        <v>1018.3302</v>
      </c>
    </row>
    <row r="328" spans="1:10" x14ac:dyDescent="0.25">
      <c r="A328" t="s">
        <v>2152</v>
      </c>
      <c r="B328" s="1">
        <v>45924</v>
      </c>
      <c r="C328" t="s">
        <v>616</v>
      </c>
      <c r="D328" t="s">
        <v>1574</v>
      </c>
      <c r="E328" t="s">
        <v>1757</v>
      </c>
      <c r="F328" s="5">
        <v>2</v>
      </c>
      <c r="G328">
        <v>610.37</v>
      </c>
      <c r="H328">
        <v>0.1</v>
      </c>
      <c r="I328" t="s">
        <v>1826</v>
      </c>
      <c r="J328">
        <v>1098.6659999999999</v>
      </c>
    </row>
    <row r="329" spans="1:10" x14ac:dyDescent="0.25">
      <c r="A329" t="s">
        <v>2153</v>
      </c>
      <c r="B329" s="1">
        <v>45240</v>
      </c>
      <c r="C329" t="s">
        <v>1050</v>
      </c>
      <c r="D329" t="s">
        <v>1650</v>
      </c>
      <c r="E329" t="s">
        <v>1804</v>
      </c>
      <c r="F329" s="5">
        <v>1</v>
      </c>
      <c r="G329">
        <v>272.2</v>
      </c>
      <c r="H329">
        <v>0.3</v>
      </c>
      <c r="I329" t="s">
        <v>1824</v>
      </c>
      <c r="J329">
        <v>190.54</v>
      </c>
    </row>
    <row r="330" spans="1:10" x14ac:dyDescent="0.25">
      <c r="A330" t="s">
        <v>2154</v>
      </c>
      <c r="B330" s="1">
        <v>45349</v>
      </c>
      <c r="C330" t="s">
        <v>1357</v>
      </c>
      <c r="D330" t="s">
        <v>1702</v>
      </c>
      <c r="E330" t="s">
        <v>1776</v>
      </c>
      <c r="F330" s="5">
        <v>3</v>
      </c>
      <c r="G330">
        <v>573.1</v>
      </c>
      <c r="H330">
        <v>0.16</v>
      </c>
      <c r="I330" t="s">
        <v>1829</v>
      </c>
      <c r="J330">
        <v>1444.212</v>
      </c>
    </row>
    <row r="331" spans="1:10" x14ac:dyDescent="0.25">
      <c r="A331" t="s">
        <v>2155</v>
      </c>
      <c r="B331" s="1">
        <v>45756</v>
      </c>
      <c r="C331" t="s">
        <v>1014</v>
      </c>
      <c r="D331" t="s">
        <v>1557</v>
      </c>
      <c r="E331" t="s">
        <v>1752</v>
      </c>
      <c r="F331" s="5">
        <v>4</v>
      </c>
      <c r="G331">
        <v>24.72</v>
      </c>
      <c r="H331">
        <v>0.28000000000000003</v>
      </c>
      <c r="I331" t="s">
        <v>1824</v>
      </c>
      <c r="J331">
        <v>71.193599999999989</v>
      </c>
    </row>
    <row r="332" spans="1:10" x14ac:dyDescent="0.25">
      <c r="A332" t="s">
        <v>2156</v>
      </c>
      <c r="B332" s="1">
        <v>45478</v>
      </c>
      <c r="C332" t="s">
        <v>803</v>
      </c>
      <c r="D332" t="s">
        <v>1565</v>
      </c>
      <c r="E332" t="s">
        <v>1786</v>
      </c>
      <c r="F332" s="5">
        <v>3</v>
      </c>
      <c r="G332">
        <v>268.89</v>
      </c>
      <c r="H332">
        <v>7.0000000000000007E-2</v>
      </c>
      <c r="I332" t="s">
        <v>1829</v>
      </c>
      <c r="J332">
        <v>750.20309999999995</v>
      </c>
    </row>
    <row r="333" spans="1:10" x14ac:dyDescent="0.25">
      <c r="A333" t="s">
        <v>2157</v>
      </c>
      <c r="B333" s="1">
        <v>45890</v>
      </c>
      <c r="C333" t="s">
        <v>821</v>
      </c>
      <c r="D333" t="s">
        <v>1684</v>
      </c>
      <c r="E333" t="s">
        <v>1786</v>
      </c>
      <c r="F333" s="5">
        <v>1</v>
      </c>
      <c r="G333">
        <v>78.5</v>
      </c>
      <c r="H333">
        <v>0.17</v>
      </c>
      <c r="I333" t="s">
        <v>1829</v>
      </c>
      <c r="J333">
        <v>65.155000000000001</v>
      </c>
    </row>
    <row r="334" spans="1:10" x14ac:dyDescent="0.25">
      <c r="A334" t="s">
        <v>2158</v>
      </c>
      <c r="B334" s="1">
        <v>45815</v>
      </c>
      <c r="C334" t="s">
        <v>455</v>
      </c>
      <c r="D334" t="s">
        <v>1620</v>
      </c>
      <c r="E334" t="s">
        <v>1769</v>
      </c>
      <c r="F334" s="5">
        <v>3</v>
      </c>
      <c r="G334">
        <v>399.42</v>
      </c>
      <c r="H334">
        <v>0.02</v>
      </c>
      <c r="I334" t="s">
        <v>1824</v>
      </c>
      <c r="J334">
        <v>1174.2947999999999</v>
      </c>
    </row>
    <row r="335" spans="1:10" x14ac:dyDescent="0.25">
      <c r="A335" t="s">
        <v>2159</v>
      </c>
      <c r="B335" s="1">
        <v>45891</v>
      </c>
      <c r="C335" t="s">
        <v>307</v>
      </c>
      <c r="D335" t="s">
        <v>1610</v>
      </c>
      <c r="E335" t="s">
        <v>1813</v>
      </c>
      <c r="F335" s="5">
        <v>3</v>
      </c>
      <c r="G335">
        <v>455.82</v>
      </c>
      <c r="H335">
        <v>0.01</v>
      </c>
      <c r="I335" t="s">
        <v>1826</v>
      </c>
      <c r="J335">
        <v>1353.7854</v>
      </c>
    </row>
    <row r="336" spans="1:10" x14ac:dyDescent="0.25">
      <c r="A336" t="s">
        <v>2160</v>
      </c>
      <c r="B336" s="1">
        <v>45609</v>
      </c>
      <c r="C336" t="s">
        <v>1095</v>
      </c>
      <c r="D336" t="s">
        <v>1648</v>
      </c>
      <c r="E336" t="s">
        <v>1773</v>
      </c>
      <c r="F336" s="5">
        <v>2</v>
      </c>
      <c r="G336">
        <v>613.23</v>
      </c>
      <c r="H336">
        <v>0.15</v>
      </c>
      <c r="I336" t="s">
        <v>1826</v>
      </c>
      <c r="J336">
        <v>1042.491</v>
      </c>
    </row>
    <row r="337" spans="1:10" x14ac:dyDescent="0.25">
      <c r="A337" t="s">
        <v>2161</v>
      </c>
      <c r="B337" s="1">
        <v>45309</v>
      </c>
      <c r="C337" t="s">
        <v>1414</v>
      </c>
      <c r="D337" t="s">
        <v>1549</v>
      </c>
      <c r="E337" t="s">
        <v>1799</v>
      </c>
      <c r="F337" s="5">
        <v>4</v>
      </c>
      <c r="G337">
        <v>971.9</v>
      </c>
      <c r="H337">
        <v>0.28000000000000003</v>
      </c>
      <c r="I337" t="s">
        <v>1826</v>
      </c>
      <c r="J337">
        <v>2799.0720000000001</v>
      </c>
    </row>
    <row r="338" spans="1:10" x14ac:dyDescent="0.25">
      <c r="A338" t="s">
        <v>2162</v>
      </c>
      <c r="B338" s="1">
        <v>45519</v>
      </c>
      <c r="C338" t="s">
        <v>137</v>
      </c>
      <c r="D338" t="s">
        <v>1604</v>
      </c>
      <c r="E338" t="s">
        <v>1779</v>
      </c>
      <c r="F338" s="5">
        <v>3</v>
      </c>
      <c r="G338">
        <v>884.92</v>
      </c>
      <c r="H338">
        <v>0.06</v>
      </c>
      <c r="I338" t="s">
        <v>1826</v>
      </c>
      <c r="J338">
        <v>2495.4744000000001</v>
      </c>
    </row>
    <row r="339" spans="1:10" x14ac:dyDescent="0.25">
      <c r="A339" t="s">
        <v>2163</v>
      </c>
      <c r="B339" s="1">
        <v>45921</v>
      </c>
      <c r="C339" t="s">
        <v>314</v>
      </c>
      <c r="D339" t="s">
        <v>1562</v>
      </c>
      <c r="E339" t="s">
        <v>1786</v>
      </c>
      <c r="F339" s="5">
        <v>1</v>
      </c>
      <c r="G339">
        <v>125</v>
      </c>
      <c r="H339">
        <v>0.23</v>
      </c>
      <c r="I339" t="s">
        <v>1824</v>
      </c>
      <c r="J339">
        <v>96.25</v>
      </c>
    </row>
    <row r="340" spans="1:10" x14ac:dyDescent="0.25">
      <c r="A340" t="s">
        <v>2164</v>
      </c>
      <c r="B340" s="1">
        <v>45465</v>
      </c>
      <c r="C340" t="s">
        <v>441</v>
      </c>
      <c r="D340" t="s">
        <v>1568</v>
      </c>
      <c r="E340" t="s">
        <v>1801</v>
      </c>
      <c r="F340" s="5">
        <v>2</v>
      </c>
      <c r="G340">
        <v>188.25</v>
      </c>
      <c r="H340">
        <v>0.08</v>
      </c>
      <c r="I340" t="s">
        <v>1826</v>
      </c>
      <c r="J340">
        <v>346.38</v>
      </c>
    </row>
    <row r="341" spans="1:10" x14ac:dyDescent="0.25">
      <c r="A341" t="s">
        <v>2165</v>
      </c>
      <c r="B341" s="1">
        <v>45303</v>
      </c>
      <c r="C341" t="s">
        <v>719</v>
      </c>
      <c r="D341" t="s">
        <v>1640</v>
      </c>
      <c r="E341" t="s">
        <v>1776</v>
      </c>
      <c r="F341" s="5">
        <v>4</v>
      </c>
      <c r="G341">
        <v>344.12</v>
      </c>
      <c r="H341">
        <v>0.25</v>
      </c>
      <c r="I341" t="s">
        <v>1826</v>
      </c>
      <c r="J341">
        <v>1032.3599999999999</v>
      </c>
    </row>
    <row r="342" spans="1:10" x14ac:dyDescent="0.25">
      <c r="A342" t="s">
        <v>2166</v>
      </c>
      <c r="B342" s="1">
        <v>45218</v>
      </c>
      <c r="C342" t="s">
        <v>181</v>
      </c>
      <c r="D342" t="s">
        <v>1582</v>
      </c>
      <c r="E342" t="s">
        <v>1813</v>
      </c>
      <c r="F342" s="5">
        <v>3</v>
      </c>
      <c r="G342">
        <v>997.95</v>
      </c>
      <c r="H342">
        <v>0.09</v>
      </c>
      <c r="I342" t="s">
        <v>1829</v>
      </c>
      <c r="J342">
        <v>2724.4034999999999</v>
      </c>
    </row>
    <row r="343" spans="1:10" x14ac:dyDescent="0.25">
      <c r="A343" t="s">
        <v>2167</v>
      </c>
      <c r="B343" s="1">
        <v>45727</v>
      </c>
      <c r="C343" t="s">
        <v>505</v>
      </c>
      <c r="D343" t="s">
        <v>1570</v>
      </c>
      <c r="E343" t="s">
        <v>1801</v>
      </c>
      <c r="F343" s="5">
        <v>3</v>
      </c>
      <c r="G343">
        <v>121.64</v>
      </c>
      <c r="H343">
        <v>7.0000000000000007E-2</v>
      </c>
      <c r="I343" t="s">
        <v>1826</v>
      </c>
      <c r="J343">
        <v>339.37560000000002</v>
      </c>
    </row>
    <row r="344" spans="1:10" x14ac:dyDescent="0.25">
      <c r="A344" t="s">
        <v>2168</v>
      </c>
      <c r="B344" s="1">
        <v>45557</v>
      </c>
      <c r="C344" t="s">
        <v>716</v>
      </c>
      <c r="D344" t="s">
        <v>1684</v>
      </c>
      <c r="E344" t="s">
        <v>1789</v>
      </c>
      <c r="F344" s="5">
        <v>2</v>
      </c>
      <c r="G344">
        <v>692.72</v>
      </c>
      <c r="H344">
        <v>0.13</v>
      </c>
      <c r="I344" t="s">
        <v>1826</v>
      </c>
      <c r="J344">
        <v>1205.3327999999999</v>
      </c>
    </row>
    <row r="345" spans="1:10" x14ac:dyDescent="0.25">
      <c r="A345" t="s">
        <v>2169</v>
      </c>
      <c r="B345" s="1">
        <v>45623</v>
      </c>
      <c r="C345" t="s">
        <v>114</v>
      </c>
      <c r="D345" t="s">
        <v>1596</v>
      </c>
      <c r="E345" t="s">
        <v>1813</v>
      </c>
      <c r="F345" s="5">
        <v>3</v>
      </c>
      <c r="G345">
        <v>794.59</v>
      </c>
      <c r="H345">
        <v>0.03</v>
      </c>
      <c r="I345" t="s">
        <v>1826</v>
      </c>
      <c r="J345">
        <v>2312.2568999999999</v>
      </c>
    </row>
    <row r="346" spans="1:10" x14ac:dyDescent="0.25">
      <c r="A346" t="s">
        <v>2170</v>
      </c>
      <c r="B346" s="1">
        <v>45224</v>
      </c>
      <c r="C346" t="s">
        <v>67</v>
      </c>
      <c r="D346" t="s">
        <v>1600</v>
      </c>
      <c r="E346" t="s">
        <v>1786</v>
      </c>
      <c r="F346" s="5">
        <v>1</v>
      </c>
      <c r="G346">
        <v>907.95</v>
      </c>
      <c r="H346">
        <v>0.1</v>
      </c>
      <c r="I346" t="s">
        <v>1826</v>
      </c>
      <c r="J346">
        <v>817.15500000000009</v>
      </c>
    </row>
    <row r="347" spans="1:10" x14ac:dyDescent="0.25">
      <c r="A347" t="s">
        <v>2171</v>
      </c>
      <c r="B347" s="1">
        <v>45940</v>
      </c>
      <c r="C347" t="s">
        <v>911</v>
      </c>
      <c r="D347" t="s">
        <v>1648</v>
      </c>
      <c r="E347" t="s">
        <v>1752</v>
      </c>
      <c r="F347" s="5">
        <v>2</v>
      </c>
      <c r="G347">
        <v>660.81</v>
      </c>
      <c r="H347">
        <v>0.18</v>
      </c>
      <c r="I347" t="s">
        <v>1824</v>
      </c>
      <c r="J347">
        <v>1083.7284</v>
      </c>
    </row>
    <row r="348" spans="1:10" x14ac:dyDescent="0.25">
      <c r="A348" t="s">
        <v>2172</v>
      </c>
      <c r="B348" s="1">
        <v>45915</v>
      </c>
      <c r="C348" t="s">
        <v>227</v>
      </c>
      <c r="D348" t="s">
        <v>1650</v>
      </c>
      <c r="E348" t="s">
        <v>1782</v>
      </c>
      <c r="F348" s="5">
        <v>3</v>
      </c>
      <c r="G348">
        <v>564.94000000000005</v>
      </c>
      <c r="H348">
        <v>0.22</v>
      </c>
      <c r="I348" t="s">
        <v>1829</v>
      </c>
      <c r="J348">
        <v>1321.9595999999999</v>
      </c>
    </row>
    <row r="349" spans="1:10" x14ac:dyDescent="0.25">
      <c r="A349" t="s">
        <v>2173</v>
      </c>
      <c r="B349" s="1">
        <v>45541</v>
      </c>
      <c r="C349" t="s">
        <v>205</v>
      </c>
      <c r="D349" t="s">
        <v>1578</v>
      </c>
      <c r="E349" t="s">
        <v>1801</v>
      </c>
      <c r="F349" s="5">
        <v>2</v>
      </c>
      <c r="G349">
        <v>280.37</v>
      </c>
      <c r="H349">
        <v>0.22</v>
      </c>
      <c r="I349" t="s">
        <v>1829</v>
      </c>
      <c r="J349">
        <v>437.37720000000002</v>
      </c>
    </row>
    <row r="350" spans="1:10" x14ac:dyDescent="0.25">
      <c r="A350" t="s">
        <v>2174</v>
      </c>
      <c r="B350" s="1">
        <v>45489</v>
      </c>
      <c r="C350" t="s">
        <v>1163</v>
      </c>
      <c r="D350" t="s">
        <v>1648</v>
      </c>
      <c r="E350" t="s">
        <v>1766</v>
      </c>
      <c r="F350" s="5">
        <v>2</v>
      </c>
      <c r="G350">
        <v>85.23</v>
      </c>
      <c r="H350">
        <v>0.13</v>
      </c>
      <c r="I350" t="s">
        <v>1824</v>
      </c>
      <c r="J350">
        <v>148.30019999999999</v>
      </c>
    </row>
    <row r="351" spans="1:10" x14ac:dyDescent="0.25">
      <c r="A351" t="s">
        <v>2175</v>
      </c>
      <c r="B351" s="1">
        <v>45748</v>
      </c>
      <c r="C351" t="s">
        <v>984</v>
      </c>
      <c r="D351" t="s">
        <v>1602</v>
      </c>
      <c r="E351" t="s">
        <v>1797</v>
      </c>
      <c r="F351" s="5">
        <v>2</v>
      </c>
      <c r="G351">
        <v>563.29999999999995</v>
      </c>
      <c r="H351">
        <v>0.26</v>
      </c>
      <c r="I351" t="s">
        <v>1824</v>
      </c>
      <c r="J351">
        <v>833.68399999999997</v>
      </c>
    </row>
    <row r="352" spans="1:10" x14ac:dyDescent="0.25">
      <c r="A352" t="s">
        <v>2176</v>
      </c>
      <c r="B352" s="1">
        <v>45309</v>
      </c>
      <c r="C352" t="s">
        <v>134</v>
      </c>
      <c r="D352" t="s">
        <v>1708</v>
      </c>
      <c r="E352" t="s">
        <v>1810</v>
      </c>
      <c r="F352" s="5">
        <v>2</v>
      </c>
      <c r="G352">
        <v>827.81</v>
      </c>
      <c r="H352">
        <v>0.04</v>
      </c>
      <c r="I352" t="s">
        <v>1826</v>
      </c>
      <c r="J352">
        <v>1589.3951999999999</v>
      </c>
    </row>
    <row r="353" spans="1:10" x14ac:dyDescent="0.25">
      <c r="A353" t="s">
        <v>2177</v>
      </c>
      <c r="B353" s="1">
        <v>45621</v>
      </c>
      <c r="C353" t="s">
        <v>696</v>
      </c>
      <c r="D353" t="s">
        <v>1572</v>
      </c>
      <c r="E353" t="s">
        <v>1810</v>
      </c>
      <c r="F353" s="5">
        <v>3</v>
      </c>
      <c r="G353">
        <v>877.71</v>
      </c>
      <c r="H353">
        <v>0.12</v>
      </c>
      <c r="I353" t="s">
        <v>1826</v>
      </c>
      <c r="J353">
        <v>2317.1543999999999</v>
      </c>
    </row>
    <row r="354" spans="1:10" x14ac:dyDescent="0.25">
      <c r="A354" t="s">
        <v>2178</v>
      </c>
      <c r="B354" s="1">
        <v>45603</v>
      </c>
      <c r="C354" t="s">
        <v>821</v>
      </c>
      <c r="D354" t="s">
        <v>1662</v>
      </c>
      <c r="E354" t="s">
        <v>1786</v>
      </c>
      <c r="F354" s="5">
        <v>4</v>
      </c>
      <c r="G354">
        <v>488.56</v>
      </c>
      <c r="H354">
        <v>0.26</v>
      </c>
      <c r="I354" t="s">
        <v>1829</v>
      </c>
      <c r="J354">
        <v>1446.1376</v>
      </c>
    </row>
    <row r="355" spans="1:10" x14ac:dyDescent="0.25">
      <c r="A355" t="s">
        <v>2179</v>
      </c>
      <c r="B355" s="1">
        <v>45501</v>
      </c>
      <c r="C355" t="s">
        <v>369</v>
      </c>
      <c r="D355" t="s">
        <v>1598</v>
      </c>
      <c r="E355" t="s">
        <v>1794</v>
      </c>
      <c r="F355" s="5">
        <v>4</v>
      </c>
      <c r="G355">
        <v>175.91</v>
      </c>
      <c r="H355">
        <v>0.13</v>
      </c>
      <c r="I355" t="s">
        <v>1826</v>
      </c>
      <c r="J355">
        <v>612.16679999999997</v>
      </c>
    </row>
    <row r="356" spans="1:10" x14ac:dyDescent="0.25">
      <c r="A356" t="s">
        <v>2180</v>
      </c>
      <c r="B356" s="1">
        <v>45398</v>
      </c>
      <c r="C356" t="s">
        <v>794</v>
      </c>
      <c r="D356" t="s">
        <v>1722</v>
      </c>
      <c r="E356" t="s">
        <v>1782</v>
      </c>
      <c r="F356" s="5">
        <v>4</v>
      </c>
      <c r="G356">
        <v>289.66000000000003</v>
      </c>
      <c r="H356">
        <v>0.25</v>
      </c>
      <c r="I356" t="s">
        <v>1829</v>
      </c>
      <c r="J356">
        <v>868.98</v>
      </c>
    </row>
    <row r="357" spans="1:10" x14ac:dyDescent="0.25">
      <c r="A357" t="s">
        <v>2181</v>
      </c>
      <c r="B357" s="1">
        <v>45304</v>
      </c>
      <c r="C357" t="s">
        <v>773</v>
      </c>
      <c r="D357" t="s">
        <v>1578</v>
      </c>
      <c r="E357" t="s">
        <v>1801</v>
      </c>
      <c r="F357" s="5">
        <v>2</v>
      </c>
      <c r="G357">
        <v>899.27</v>
      </c>
      <c r="H357">
        <v>0.17</v>
      </c>
      <c r="I357" t="s">
        <v>1824</v>
      </c>
      <c r="J357">
        <v>1492.7882</v>
      </c>
    </row>
    <row r="358" spans="1:10" x14ac:dyDescent="0.25">
      <c r="A358" t="s">
        <v>2182</v>
      </c>
      <c r="B358" s="1">
        <v>45299</v>
      </c>
      <c r="C358" t="s">
        <v>241</v>
      </c>
      <c r="D358" t="s">
        <v>1584</v>
      </c>
      <c r="E358" t="s">
        <v>1757</v>
      </c>
      <c r="F358" s="5">
        <v>1</v>
      </c>
      <c r="G358">
        <v>691.38</v>
      </c>
      <c r="H358">
        <v>0.11</v>
      </c>
      <c r="I358" t="s">
        <v>1829</v>
      </c>
      <c r="J358">
        <v>615.32820000000004</v>
      </c>
    </row>
    <row r="359" spans="1:10" x14ac:dyDescent="0.25">
      <c r="A359" t="s">
        <v>2183</v>
      </c>
      <c r="B359" s="1">
        <v>45564</v>
      </c>
      <c r="C359" t="s">
        <v>550</v>
      </c>
      <c r="D359" t="s">
        <v>1602</v>
      </c>
      <c r="E359" t="s">
        <v>1752</v>
      </c>
      <c r="F359" s="5">
        <v>3</v>
      </c>
      <c r="G359">
        <v>158.72</v>
      </c>
      <c r="H359">
        <v>0.13</v>
      </c>
      <c r="I359" t="s">
        <v>1824</v>
      </c>
      <c r="J359">
        <v>414.25920000000002</v>
      </c>
    </row>
    <row r="360" spans="1:10" x14ac:dyDescent="0.25">
      <c r="A360" t="s">
        <v>2184</v>
      </c>
      <c r="B360" s="1">
        <v>45413</v>
      </c>
      <c r="C360" t="s">
        <v>684</v>
      </c>
      <c r="D360" t="s">
        <v>1668</v>
      </c>
      <c r="E360" t="s">
        <v>1804</v>
      </c>
      <c r="F360" s="5">
        <v>4</v>
      </c>
      <c r="G360">
        <v>537.15</v>
      </c>
      <c r="H360">
        <v>0.06</v>
      </c>
      <c r="I360" t="s">
        <v>1829</v>
      </c>
      <c r="J360">
        <v>2019.684</v>
      </c>
    </row>
    <row r="361" spans="1:10" x14ac:dyDescent="0.25">
      <c r="A361" t="s">
        <v>2185</v>
      </c>
      <c r="B361" s="1">
        <v>45480</v>
      </c>
      <c r="C361" t="s">
        <v>1295</v>
      </c>
      <c r="D361" t="s">
        <v>1630</v>
      </c>
      <c r="E361" t="s">
        <v>1786</v>
      </c>
      <c r="F361" s="5">
        <v>3</v>
      </c>
      <c r="G361">
        <v>771.7</v>
      </c>
      <c r="H361">
        <v>0.05</v>
      </c>
      <c r="I361" t="s">
        <v>1829</v>
      </c>
      <c r="J361">
        <v>2199.3449999999998</v>
      </c>
    </row>
    <row r="362" spans="1:10" x14ac:dyDescent="0.25">
      <c r="A362" t="s">
        <v>2186</v>
      </c>
      <c r="B362" s="1">
        <v>45610</v>
      </c>
      <c r="C362" t="s">
        <v>381</v>
      </c>
      <c r="D362" t="s">
        <v>1724</v>
      </c>
      <c r="E362" t="s">
        <v>1757</v>
      </c>
      <c r="F362" s="5">
        <v>4</v>
      </c>
      <c r="G362">
        <v>677.25</v>
      </c>
      <c r="H362">
        <v>0.14000000000000001</v>
      </c>
      <c r="I362" t="s">
        <v>1826</v>
      </c>
      <c r="J362">
        <v>2329.7399999999998</v>
      </c>
    </row>
    <row r="363" spans="1:10" x14ac:dyDescent="0.25">
      <c r="A363" t="s">
        <v>2187</v>
      </c>
      <c r="B363" s="1">
        <v>45763</v>
      </c>
      <c r="C363" t="s">
        <v>363</v>
      </c>
      <c r="D363" t="s">
        <v>1744</v>
      </c>
      <c r="E363" t="s">
        <v>1792</v>
      </c>
      <c r="F363" s="5">
        <v>1</v>
      </c>
      <c r="G363">
        <v>645.48</v>
      </c>
      <c r="H363">
        <v>0.26</v>
      </c>
      <c r="I363" t="s">
        <v>1829</v>
      </c>
      <c r="J363">
        <v>477.65519999999998</v>
      </c>
    </row>
    <row r="364" spans="1:10" x14ac:dyDescent="0.25">
      <c r="A364" t="s">
        <v>2188</v>
      </c>
      <c r="B364" s="1">
        <v>45856</v>
      </c>
      <c r="C364" t="s">
        <v>1127</v>
      </c>
      <c r="D364" t="s">
        <v>1694</v>
      </c>
      <c r="E364" t="s">
        <v>1761</v>
      </c>
      <c r="F364" s="5">
        <v>2</v>
      </c>
      <c r="G364">
        <v>934</v>
      </c>
      <c r="H364">
        <v>0.3</v>
      </c>
      <c r="I364" t="s">
        <v>1829</v>
      </c>
      <c r="J364">
        <v>1307.5999999999999</v>
      </c>
    </row>
    <row r="365" spans="1:10" x14ac:dyDescent="0.25">
      <c r="A365" t="s">
        <v>2189</v>
      </c>
      <c r="B365" s="1">
        <v>45712</v>
      </c>
      <c r="C365" t="s">
        <v>1050</v>
      </c>
      <c r="D365" t="s">
        <v>1640</v>
      </c>
      <c r="E365" t="s">
        <v>1761</v>
      </c>
      <c r="F365" s="5">
        <v>1</v>
      </c>
      <c r="G365">
        <v>669.53</v>
      </c>
      <c r="H365">
        <v>0.2</v>
      </c>
      <c r="I365" t="s">
        <v>1824</v>
      </c>
      <c r="J365">
        <v>535.62400000000002</v>
      </c>
    </row>
    <row r="366" spans="1:10" x14ac:dyDescent="0.25">
      <c r="A366" t="s">
        <v>2190</v>
      </c>
      <c r="B366" s="1">
        <v>45723</v>
      </c>
      <c r="C366" t="s">
        <v>702</v>
      </c>
      <c r="D366" t="s">
        <v>1618</v>
      </c>
      <c r="E366" t="s">
        <v>1810</v>
      </c>
      <c r="F366" s="5">
        <v>1</v>
      </c>
      <c r="G366">
        <v>213.69</v>
      </c>
      <c r="H366">
        <v>0.28000000000000003</v>
      </c>
      <c r="I366" t="s">
        <v>1829</v>
      </c>
      <c r="J366">
        <v>153.85679999999999</v>
      </c>
    </row>
    <row r="367" spans="1:10" x14ac:dyDescent="0.25">
      <c r="A367" t="s">
        <v>2191</v>
      </c>
      <c r="B367" s="1">
        <v>45706</v>
      </c>
      <c r="C367" t="s">
        <v>281</v>
      </c>
      <c r="D367" t="s">
        <v>1590</v>
      </c>
      <c r="E367" t="s">
        <v>1813</v>
      </c>
      <c r="F367" s="5">
        <v>2</v>
      </c>
      <c r="G367">
        <v>99.1</v>
      </c>
      <c r="H367">
        <v>0.2</v>
      </c>
      <c r="I367" t="s">
        <v>1826</v>
      </c>
      <c r="J367">
        <v>158.56</v>
      </c>
    </row>
    <row r="368" spans="1:10" x14ac:dyDescent="0.25">
      <c r="A368" t="s">
        <v>2192</v>
      </c>
      <c r="B368" s="1">
        <v>45469</v>
      </c>
      <c r="C368" t="s">
        <v>1157</v>
      </c>
      <c r="D368" t="s">
        <v>1622</v>
      </c>
      <c r="E368" t="s">
        <v>1804</v>
      </c>
      <c r="F368" s="5">
        <v>1</v>
      </c>
      <c r="G368">
        <v>628.98</v>
      </c>
      <c r="H368">
        <v>0.03</v>
      </c>
      <c r="I368" t="s">
        <v>1829</v>
      </c>
      <c r="J368">
        <v>610.11059999999998</v>
      </c>
    </row>
    <row r="369" spans="1:10" x14ac:dyDescent="0.25">
      <c r="A369" t="s">
        <v>2193</v>
      </c>
      <c r="B369" s="1">
        <v>45711</v>
      </c>
      <c r="C369" t="s">
        <v>307</v>
      </c>
      <c r="D369" t="s">
        <v>1716</v>
      </c>
      <c r="E369" t="s">
        <v>1769</v>
      </c>
      <c r="F369" s="5">
        <v>3</v>
      </c>
      <c r="G369">
        <v>944.64</v>
      </c>
      <c r="H369">
        <v>0.26</v>
      </c>
      <c r="I369" t="s">
        <v>1824</v>
      </c>
      <c r="J369">
        <v>2097.1008000000002</v>
      </c>
    </row>
    <row r="370" spans="1:10" x14ac:dyDescent="0.25">
      <c r="A370" t="s">
        <v>2194</v>
      </c>
      <c r="B370" s="1">
        <v>45823</v>
      </c>
      <c r="C370" t="s">
        <v>1452</v>
      </c>
      <c r="D370" t="s">
        <v>1734</v>
      </c>
      <c r="E370" t="s">
        <v>1794</v>
      </c>
      <c r="F370" s="5">
        <v>2</v>
      </c>
      <c r="G370">
        <v>121.7</v>
      </c>
      <c r="H370">
        <v>0.06</v>
      </c>
      <c r="I370" t="s">
        <v>1829</v>
      </c>
      <c r="J370">
        <v>228.79599999999999</v>
      </c>
    </row>
    <row r="371" spans="1:10" x14ac:dyDescent="0.25">
      <c r="A371" t="s">
        <v>2195</v>
      </c>
      <c r="B371" s="1">
        <v>45217</v>
      </c>
      <c r="C371" t="s">
        <v>1386</v>
      </c>
      <c r="D371" t="s">
        <v>1678</v>
      </c>
      <c r="E371" t="s">
        <v>1766</v>
      </c>
      <c r="F371" s="5">
        <v>4</v>
      </c>
      <c r="G371">
        <v>269.49</v>
      </c>
      <c r="H371">
        <v>7.0000000000000007E-2</v>
      </c>
      <c r="I371" t="s">
        <v>1826</v>
      </c>
      <c r="J371">
        <v>1002.5028</v>
      </c>
    </row>
    <row r="372" spans="1:10" x14ac:dyDescent="0.25">
      <c r="A372" t="s">
        <v>2196</v>
      </c>
      <c r="B372" s="1">
        <v>45733</v>
      </c>
      <c r="C372" t="s">
        <v>353</v>
      </c>
      <c r="D372" t="s">
        <v>1592</v>
      </c>
      <c r="E372" t="s">
        <v>1810</v>
      </c>
      <c r="F372" s="5">
        <v>1</v>
      </c>
      <c r="G372">
        <v>678.2</v>
      </c>
      <c r="H372">
        <v>0.14000000000000001</v>
      </c>
      <c r="I372" t="s">
        <v>1824</v>
      </c>
      <c r="J372">
        <v>583.25200000000007</v>
      </c>
    </row>
    <row r="373" spans="1:10" x14ac:dyDescent="0.25">
      <c r="A373" t="s">
        <v>2197</v>
      </c>
      <c r="B373" s="1">
        <v>45520</v>
      </c>
      <c r="C373" t="s">
        <v>743</v>
      </c>
      <c r="D373" t="s">
        <v>1728</v>
      </c>
      <c r="E373" t="s">
        <v>1797</v>
      </c>
      <c r="F373" s="5">
        <v>1</v>
      </c>
      <c r="G373">
        <v>752.45</v>
      </c>
      <c r="H373">
        <v>0.21</v>
      </c>
      <c r="I373" t="s">
        <v>1829</v>
      </c>
      <c r="J373">
        <v>594.43550000000005</v>
      </c>
    </row>
    <row r="374" spans="1:10" x14ac:dyDescent="0.25">
      <c r="A374" t="s">
        <v>2198</v>
      </c>
      <c r="B374" s="1">
        <v>45373</v>
      </c>
      <c r="C374" t="s">
        <v>147</v>
      </c>
      <c r="D374" t="s">
        <v>1736</v>
      </c>
      <c r="E374" t="s">
        <v>1797</v>
      </c>
      <c r="F374" s="5">
        <v>2</v>
      </c>
      <c r="G374">
        <v>209.66</v>
      </c>
      <c r="H374">
        <v>0.21</v>
      </c>
      <c r="I374" t="s">
        <v>1824</v>
      </c>
      <c r="J374">
        <v>331.26280000000003</v>
      </c>
    </row>
    <row r="375" spans="1:10" x14ac:dyDescent="0.25">
      <c r="A375" t="s">
        <v>2199</v>
      </c>
      <c r="B375" s="1">
        <v>45688</v>
      </c>
      <c r="C375" t="s">
        <v>538</v>
      </c>
      <c r="D375" t="s">
        <v>1742</v>
      </c>
      <c r="E375" t="s">
        <v>1813</v>
      </c>
      <c r="F375" s="5">
        <v>2</v>
      </c>
      <c r="G375">
        <v>739.95</v>
      </c>
      <c r="H375">
        <v>0.1</v>
      </c>
      <c r="I375" t="s">
        <v>1829</v>
      </c>
      <c r="J375">
        <v>1331.91</v>
      </c>
    </row>
    <row r="376" spans="1:10" x14ac:dyDescent="0.25">
      <c r="A376" t="s">
        <v>2200</v>
      </c>
      <c r="B376" s="1">
        <v>45276</v>
      </c>
      <c r="C376" t="s">
        <v>1446</v>
      </c>
      <c r="D376" t="s">
        <v>1638</v>
      </c>
      <c r="E376" t="s">
        <v>1801</v>
      </c>
      <c r="F376" s="5">
        <v>1</v>
      </c>
      <c r="G376">
        <v>496.19</v>
      </c>
      <c r="H376">
        <v>0.08</v>
      </c>
      <c r="I376" t="s">
        <v>1829</v>
      </c>
      <c r="J376">
        <v>456.4948</v>
      </c>
    </row>
    <row r="377" spans="1:10" x14ac:dyDescent="0.25">
      <c r="A377" t="s">
        <v>2201</v>
      </c>
      <c r="B377" s="1">
        <v>45756</v>
      </c>
      <c r="C377" t="s">
        <v>172</v>
      </c>
      <c r="D377" t="s">
        <v>1565</v>
      </c>
      <c r="E377" t="s">
        <v>1794</v>
      </c>
      <c r="F377" s="5">
        <v>1</v>
      </c>
      <c r="G377">
        <v>306.36</v>
      </c>
      <c r="H377">
        <v>0.01</v>
      </c>
      <c r="I377" t="s">
        <v>1826</v>
      </c>
      <c r="J377">
        <v>303.29640000000001</v>
      </c>
    </row>
    <row r="378" spans="1:10" x14ac:dyDescent="0.25">
      <c r="A378" t="s">
        <v>2202</v>
      </c>
      <c r="B378" s="1">
        <v>45309</v>
      </c>
      <c r="C378" t="s">
        <v>417</v>
      </c>
      <c r="D378" t="s">
        <v>1694</v>
      </c>
      <c r="E378" t="s">
        <v>1769</v>
      </c>
      <c r="F378" s="5">
        <v>4</v>
      </c>
      <c r="G378">
        <v>693.16</v>
      </c>
      <c r="H378">
        <v>0.05</v>
      </c>
      <c r="I378" t="s">
        <v>1826</v>
      </c>
      <c r="J378">
        <v>2634.0079999999998</v>
      </c>
    </row>
    <row r="379" spans="1:10" x14ac:dyDescent="0.25">
      <c r="A379" t="s">
        <v>2203</v>
      </c>
      <c r="B379" s="1">
        <v>45744</v>
      </c>
      <c r="C379" t="s">
        <v>1405</v>
      </c>
      <c r="D379" t="s">
        <v>1714</v>
      </c>
      <c r="E379" t="s">
        <v>1789</v>
      </c>
      <c r="F379" s="5">
        <v>1</v>
      </c>
      <c r="G379">
        <v>995.52</v>
      </c>
      <c r="H379">
        <v>0.22</v>
      </c>
      <c r="I379" t="s">
        <v>1826</v>
      </c>
      <c r="J379">
        <v>776.50559999999996</v>
      </c>
    </row>
    <row r="380" spans="1:10" x14ac:dyDescent="0.25">
      <c r="A380" t="s">
        <v>2204</v>
      </c>
      <c r="B380" s="1">
        <v>45535</v>
      </c>
      <c r="C380" t="s">
        <v>431</v>
      </c>
      <c r="D380" t="s">
        <v>1560</v>
      </c>
      <c r="E380" t="s">
        <v>1810</v>
      </c>
      <c r="F380" s="5">
        <v>4</v>
      </c>
      <c r="G380">
        <v>241.32</v>
      </c>
      <c r="H380">
        <v>0.28999999999999998</v>
      </c>
      <c r="I380" t="s">
        <v>1829</v>
      </c>
      <c r="J380">
        <v>685.34879999999998</v>
      </c>
    </row>
    <row r="381" spans="1:10" x14ac:dyDescent="0.25">
      <c r="A381" t="s">
        <v>2205</v>
      </c>
      <c r="B381" s="1">
        <v>45240</v>
      </c>
      <c r="C381" t="s">
        <v>767</v>
      </c>
      <c r="D381" t="s">
        <v>1704</v>
      </c>
      <c r="E381" t="s">
        <v>1757</v>
      </c>
      <c r="F381" s="5">
        <v>3</v>
      </c>
      <c r="G381">
        <v>636.03</v>
      </c>
      <c r="H381">
        <v>0.06</v>
      </c>
      <c r="I381" t="s">
        <v>1829</v>
      </c>
      <c r="J381">
        <v>1793.6045999999999</v>
      </c>
    </row>
    <row r="382" spans="1:10" x14ac:dyDescent="0.25">
      <c r="A382" t="s">
        <v>2206</v>
      </c>
      <c r="B382" s="1">
        <v>45275</v>
      </c>
      <c r="C382" t="s">
        <v>344</v>
      </c>
      <c r="D382" t="s">
        <v>1553</v>
      </c>
      <c r="E382" t="s">
        <v>1813</v>
      </c>
      <c r="F382" s="5">
        <v>4</v>
      </c>
      <c r="G382">
        <v>603.30999999999995</v>
      </c>
      <c r="H382">
        <v>0.15</v>
      </c>
      <c r="I382" t="s">
        <v>1824</v>
      </c>
      <c r="J382">
        <v>2051.2539999999999</v>
      </c>
    </row>
    <row r="383" spans="1:10" x14ac:dyDescent="0.25">
      <c r="A383" t="s">
        <v>2207</v>
      </c>
      <c r="B383" s="1">
        <v>45427</v>
      </c>
      <c r="C383" t="s">
        <v>275</v>
      </c>
      <c r="D383" t="s">
        <v>1726</v>
      </c>
      <c r="E383" t="s">
        <v>1789</v>
      </c>
      <c r="F383" s="5">
        <v>3</v>
      </c>
      <c r="G383">
        <v>437.96</v>
      </c>
      <c r="H383">
        <v>0.27</v>
      </c>
      <c r="I383" t="s">
        <v>1829</v>
      </c>
      <c r="J383">
        <v>959.13239999999985</v>
      </c>
    </row>
    <row r="384" spans="1:10" x14ac:dyDescent="0.25">
      <c r="A384" t="s">
        <v>2208</v>
      </c>
      <c r="B384" s="1">
        <v>45322</v>
      </c>
      <c r="C384" t="s">
        <v>678</v>
      </c>
      <c r="D384" t="s">
        <v>1616</v>
      </c>
      <c r="E384" t="s">
        <v>1769</v>
      </c>
      <c r="F384" s="5">
        <v>2</v>
      </c>
      <c r="G384">
        <v>56.91</v>
      </c>
      <c r="H384">
        <v>0.08</v>
      </c>
      <c r="I384" t="s">
        <v>1829</v>
      </c>
      <c r="J384">
        <v>104.7144</v>
      </c>
    </row>
    <row r="385" spans="1:10" x14ac:dyDescent="0.25">
      <c r="A385" t="s">
        <v>2209</v>
      </c>
      <c r="B385" s="1">
        <v>45266</v>
      </c>
      <c r="C385" t="s">
        <v>1050</v>
      </c>
      <c r="D385" t="s">
        <v>1700</v>
      </c>
      <c r="E385" t="s">
        <v>1776</v>
      </c>
      <c r="F385" s="5">
        <v>1</v>
      </c>
      <c r="G385">
        <v>141.79</v>
      </c>
      <c r="H385">
        <v>0.1</v>
      </c>
      <c r="I385" t="s">
        <v>1824</v>
      </c>
      <c r="J385">
        <v>127.611</v>
      </c>
    </row>
    <row r="386" spans="1:10" x14ac:dyDescent="0.25">
      <c r="A386" t="s">
        <v>2210</v>
      </c>
      <c r="B386" s="1">
        <v>45302</v>
      </c>
      <c r="C386" t="s">
        <v>1487</v>
      </c>
      <c r="D386" t="s">
        <v>1565</v>
      </c>
      <c r="E386" t="s">
        <v>1801</v>
      </c>
      <c r="F386" s="5">
        <v>4</v>
      </c>
      <c r="G386">
        <v>355.14</v>
      </c>
      <c r="H386">
        <v>0.16</v>
      </c>
      <c r="I386" t="s">
        <v>1829</v>
      </c>
      <c r="J386">
        <v>1193.2704000000001</v>
      </c>
    </row>
    <row r="387" spans="1:10" x14ac:dyDescent="0.25">
      <c r="A387" t="s">
        <v>2211</v>
      </c>
      <c r="B387" s="1">
        <v>45907</v>
      </c>
      <c r="C387" t="s">
        <v>687</v>
      </c>
      <c r="D387" t="s">
        <v>1624</v>
      </c>
      <c r="E387" t="s">
        <v>1776</v>
      </c>
      <c r="F387" s="5">
        <v>4</v>
      </c>
      <c r="G387">
        <v>960.38</v>
      </c>
      <c r="H387">
        <v>0.15</v>
      </c>
      <c r="I387" t="s">
        <v>1829</v>
      </c>
      <c r="J387">
        <v>3265.2919999999999</v>
      </c>
    </row>
    <row r="388" spans="1:10" x14ac:dyDescent="0.25">
      <c r="A388" t="s">
        <v>2212</v>
      </c>
      <c r="B388" s="1">
        <v>45433</v>
      </c>
      <c r="C388" t="s">
        <v>1304</v>
      </c>
      <c r="D388" t="s">
        <v>1686</v>
      </c>
      <c r="E388" t="s">
        <v>1804</v>
      </c>
      <c r="F388" s="5">
        <v>3</v>
      </c>
      <c r="G388">
        <v>847.21</v>
      </c>
      <c r="H388">
        <v>0.06</v>
      </c>
      <c r="I388" t="s">
        <v>1826</v>
      </c>
      <c r="J388">
        <v>2389.1322</v>
      </c>
    </row>
    <row r="389" spans="1:10" x14ac:dyDescent="0.25">
      <c r="A389" t="s">
        <v>2213</v>
      </c>
      <c r="B389" s="1">
        <v>45892</v>
      </c>
      <c r="C389" t="s">
        <v>244</v>
      </c>
      <c r="D389" t="s">
        <v>1708</v>
      </c>
      <c r="E389" t="s">
        <v>1789</v>
      </c>
      <c r="F389" s="5">
        <v>4</v>
      </c>
      <c r="G389">
        <v>773.81</v>
      </c>
      <c r="H389">
        <v>0.08</v>
      </c>
      <c r="I389" t="s">
        <v>1829</v>
      </c>
      <c r="J389">
        <v>2847.6208000000001</v>
      </c>
    </row>
    <row r="390" spans="1:10" x14ac:dyDescent="0.25">
      <c r="A390" t="s">
        <v>2214</v>
      </c>
      <c r="B390" s="1">
        <v>45780</v>
      </c>
      <c r="C390" t="s">
        <v>8</v>
      </c>
      <c r="D390" t="s">
        <v>1674</v>
      </c>
      <c r="E390" t="s">
        <v>1804</v>
      </c>
      <c r="F390" s="5">
        <v>1</v>
      </c>
      <c r="G390">
        <v>664.71</v>
      </c>
      <c r="H390">
        <v>0.1</v>
      </c>
      <c r="I390" t="s">
        <v>1826</v>
      </c>
      <c r="J390">
        <v>598.23900000000003</v>
      </c>
    </row>
    <row r="391" spans="1:10" x14ac:dyDescent="0.25">
      <c r="A391" t="s">
        <v>2215</v>
      </c>
      <c r="B391" s="1">
        <v>45233</v>
      </c>
      <c r="C391" t="s">
        <v>1089</v>
      </c>
      <c r="D391" t="s">
        <v>1622</v>
      </c>
      <c r="E391" t="s">
        <v>1779</v>
      </c>
      <c r="F391" s="5">
        <v>4</v>
      </c>
      <c r="G391">
        <v>482.06</v>
      </c>
      <c r="H391">
        <v>7.0000000000000007E-2</v>
      </c>
      <c r="I391" t="s">
        <v>1826</v>
      </c>
      <c r="J391">
        <v>1793.2632000000001</v>
      </c>
    </row>
    <row r="392" spans="1:10" x14ac:dyDescent="0.25">
      <c r="A392" t="s">
        <v>2216</v>
      </c>
      <c r="B392" s="1">
        <v>45742</v>
      </c>
      <c r="C392" t="s">
        <v>321</v>
      </c>
      <c r="D392" t="s">
        <v>1662</v>
      </c>
      <c r="E392" t="s">
        <v>1766</v>
      </c>
      <c r="F392" s="5">
        <v>4</v>
      </c>
      <c r="G392">
        <v>995.55</v>
      </c>
      <c r="H392">
        <v>0.19</v>
      </c>
      <c r="I392" t="s">
        <v>1826</v>
      </c>
      <c r="J392">
        <v>3225.5819999999999</v>
      </c>
    </row>
    <row r="393" spans="1:10" x14ac:dyDescent="0.25">
      <c r="A393" t="s">
        <v>2217</v>
      </c>
      <c r="B393" s="1">
        <v>45478</v>
      </c>
      <c r="C393" t="s">
        <v>478</v>
      </c>
      <c r="D393" t="s">
        <v>1734</v>
      </c>
      <c r="E393" t="s">
        <v>1797</v>
      </c>
      <c r="F393" s="5">
        <v>2</v>
      </c>
      <c r="G393">
        <v>153.84</v>
      </c>
      <c r="H393">
        <v>0.27</v>
      </c>
      <c r="I393" t="s">
        <v>1826</v>
      </c>
      <c r="J393">
        <v>224.60640000000001</v>
      </c>
    </row>
    <row r="394" spans="1:10" x14ac:dyDescent="0.25">
      <c r="A394" t="s">
        <v>2218</v>
      </c>
      <c r="B394" s="1">
        <v>45789</v>
      </c>
      <c r="C394" t="s">
        <v>514</v>
      </c>
      <c r="D394" t="s">
        <v>1704</v>
      </c>
      <c r="E394" t="s">
        <v>1776</v>
      </c>
      <c r="F394" s="5">
        <v>3</v>
      </c>
      <c r="G394">
        <v>362.11</v>
      </c>
      <c r="H394">
        <v>0.23</v>
      </c>
      <c r="I394" t="s">
        <v>1829</v>
      </c>
      <c r="J394">
        <v>836.47409999999991</v>
      </c>
    </row>
    <row r="395" spans="1:10" x14ac:dyDescent="0.25">
      <c r="A395" t="s">
        <v>2219</v>
      </c>
      <c r="B395" s="1">
        <v>45561</v>
      </c>
      <c r="C395" t="s">
        <v>1455</v>
      </c>
      <c r="D395" t="s">
        <v>1634</v>
      </c>
      <c r="E395" t="s">
        <v>1782</v>
      </c>
      <c r="F395" s="5">
        <v>3</v>
      </c>
      <c r="G395">
        <v>112.26</v>
      </c>
      <c r="H395">
        <v>0.11</v>
      </c>
      <c r="I395" t="s">
        <v>1824</v>
      </c>
      <c r="J395">
        <v>299.73419999999999</v>
      </c>
    </row>
    <row r="396" spans="1:10" x14ac:dyDescent="0.25">
      <c r="A396" t="s">
        <v>2220</v>
      </c>
      <c r="B396" s="1">
        <v>45378</v>
      </c>
      <c r="C396" t="s">
        <v>663</v>
      </c>
      <c r="D396" t="s">
        <v>1736</v>
      </c>
      <c r="E396" t="s">
        <v>1813</v>
      </c>
      <c r="F396" s="5">
        <v>2</v>
      </c>
      <c r="G396">
        <v>962.81</v>
      </c>
      <c r="H396">
        <v>0.06</v>
      </c>
      <c r="I396" t="s">
        <v>1829</v>
      </c>
      <c r="J396">
        <v>1810.0827999999999</v>
      </c>
    </row>
    <row r="397" spans="1:10" x14ac:dyDescent="0.25">
      <c r="A397" t="s">
        <v>2221</v>
      </c>
      <c r="B397" s="1">
        <v>45308</v>
      </c>
      <c r="C397" t="s">
        <v>693</v>
      </c>
      <c r="D397" t="s">
        <v>1590</v>
      </c>
      <c r="E397" t="s">
        <v>1752</v>
      </c>
      <c r="F397" s="5">
        <v>4</v>
      </c>
      <c r="G397">
        <v>276.23</v>
      </c>
      <c r="H397">
        <v>0.12</v>
      </c>
      <c r="I397" t="s">
        <v>1824</v>
      </c>
      <c r="J397">
        <v>972.32960000000003</v>
      </c>
    </row>
    <row r="398" spans="1:10" x14ac:dyDescent="0.25">
      <c r="A398" t="s">
        <v>2222</v>
      </c>
      <c r="B398" s="1">
        <v>45407</v>
      </c>
      <c r="C398" t="s">
        <v>71</v>
      </c>
      <c r="D398" t="s">
        <v>1584</v>
      </c>
      <c r="E398" t="s">
        <v>1799</v>
      </c>
      <c r="F398" s="5">
        <v>3</v>
      </c>
      <c r="G398">
        <v>991.37</v>
      </c>
      <c r="H398">
        <v>0.1</v>
      </c>
      <c r="I398" t="s">
        <v>1826</v>
      </c>
      <c r="J398">
        <v>2676.6990000000001</v>
      </c>
    </row>
    <row r="399" spans="1:10" x14ac:dyDescent="0.25">
      <c r="A399" t="s">
        <v>2223</v>
      </c>
      <c r="B399" s="1">
        <v>45929</v>
      </c>
      <c r="C399" t="s">
        <v>559</v>
      </c>
      <c r="D399" t="s">
        <v>1590</v>
      </c>
      <c r="E399" t="s">
        <v>1797</v>
      </c>
      <c r="F399" s="5">
        <v>3</v>
      </c>
      <c r="G399">
        <v>977.47</v>
      </c>
      <c r="H399">
        <v>0.05</v>
      </c>
      <c r="I399" t="s">
        <v>1824</v>
      </c>
      <c r="J399">
        <v>2785.7894999999999</v>
      </c>
    </row>
    <row r="400" spans="1:10" x14ac:dyDescent="0.25">
      <c r="A400" t="s">
        <v>2224</v>
      </c>
      <c r="B400" s="1">
        <v>45844</v>
      </c>
      <c r="C400" t="s">
        <v>672</v>
      </c>
      <c r="D400" t="s">
        <v>1736</v>
      </c>
      <c r="E400" t="s">
        <v>1794</v>
      </c>
      <c r="F400" s="5">
        <v>2</v>
      </c>
      <c r="G400">
        <v>308.7</v>
      </c>
      <c r="H400">
        <v>0.2</v>
      </c>
      <c r="I400" t="s">
        <v>1826</v>
      </c>
      <c r="J400">
        <v>493.92</v>
      </c>
    </row>
    <row r="401" spans="1:10" x14ac:dyDescent="0.25">
      <c r="A401" t="s">
        <v>2225</v>
      </c>
      <c r="B401" s="1">
        <v>45579</v>
      </c>
      <c r="C401" t="s">
        <v>147</v>
      </c>
      <c r="D401" t="s">
        <v>1557</v>
      </c>
      <c r="E401" t="s">
        <v>1804</v>
      </c>
      <c r="F401" s="5">
        <v>2</v>
      </c>
      <c r="G401">
        <v>733.87</v>
      </c>
      <c r="H401">
        <v>0.1</v>
      </c>
      <c r="I401" t="s">
        <v>1826</v>
      </c>
      <c r="J401">
        <v>1320.9659999999999</v>
      </c>
    </row>
    <row r="402" spans="1:10" x14ac:dyDescent="0.25">
      <c r="A402" t="s">
        <v>2226</v>
      </c>
      <c r="B402" s="1">
        <v>45227</v>
      </c>
      <c r="C402" t="s">
        <v>341</v>
      </c>
      <c r="D402" t="s">
        <v>1586</v>
      </c>
      <c r="E402" t="s">
        <v>1804</v>
      </c>
      <c r="F402" s="5">
        <v>2</v>
      </c>
      <c r="G402">
        <v>22.47</v>
      </c>
      <c r="H402">
        <v>0.22</v>
      </c>
      <c r="I402" t="s">
        <v>1826</v>
      </c>
      <c r="J402">
        <v>35.053199999999997</v>
      </c>
    </row>
    <row r="403" spans="1:10" x14ac:dyDescent="0.25">
      <c r="A403" t="s">
        <v>2227</v>
      </c>
      <c r="B403" s="1">
        <v>45380</v>
      </c>
      <c r="C403" t="s">
        <v>1092</v>
      </c>
      <c r="D403" t="s">
        <v>1662</v>
      </c>
      <c r="E403" t="s">
        <v>1797</v>
      </c>
      <c r="F403" s="5">
        <v>4</v>
      </c>
      <c r="G403">
        <v>651.36</v>
      </c>
      <c r="H403">
        <v>0.13</v>
      </c>
      <c r="I403" t="s">
        <v>1824</v>
      </c>
      <c r="J403">
        <v>2266.7328000000002</v>
      </c>
    </row>
    <row r="404" spans="1:10" x14ac:dyDescent="0.25">
      <c r="A404" t="s">
        <v>2228</v>
      </c>
      <c r="B404" s="1">
        <v>45817</v>
      </c>
      <c r="C404" t="s">
        <v>937</v>
      </c>
      <c r="D404" t="s">
        <v>1576</v>
      </c>
      <c r="E404" t="s">
        <v>1789</v>
      </c>
      <c r="F404" s="5">
        <v>1</v>
      </c>
      <c r="G404">
        <v>753.39</v>
      </c>
      <c r="H404">
        <v>0.04</v>
      </c>
      <c r="I404" t="s">
        <v>1829</v>
      </c>
      <c r="J404">
        <v>723.25439999999992</v>
      </c>
    </row>
    <row r="405" spans="1:10" x14ac:dyDescent="0.25">
      <c r="A405" t="s">
        <v>2229</v>
      </c>
      <c r="B405" s="1">
        <v>45576</v>
      </c>
      <c r="C405" t="s">
        <v>657</v>
      </c>
      <c r="D405" t="s">
        <v>1690</v>
      </c>
      <c r="E405" t="s">
        <v>1794</v>
      </c>
      <c r="F405" s="5">
        <v>4</v>
      </c>
      <c r="G405">
        <v>849.17</v>
      </c>
      <c r="H405">
        <v>0.12</v>
      </c>
      <c r="I405" t="s">
        <v>1829</v>
      </c>
      <c r="J405">
        <v>2989.0783999999999</v>
      </c>
    </row>
    <row r="406" spans="1:10" x14ac:dyDescent="0.25">
      <c r="A406" t="s">
        <v>2230</v>
      </c>
      <c r="B406" s="1">
        <v>45495</v>
      </c>
      <c r="C406" t="s">
        <v>1184</v>
      </c>
      <c r="D406" t="s">
        <v>1588</v>
      </c>
      <c r="E406" t="s">
        <v>1752</v>
      </c>
      <c r="F406" s="5">
        <v>4</v>
      </c>
      <c r="G406">
        <v>585.45000000000005</v>
      </c>
      <c r="H406">
        <v>0.25</v>
      </c>
      <c r="I406" t="s">
        <v>1829</v>
      </c>
      <c r="J406">
        <v>1756.35</v>
      </c>
    </row>
    <row r="407" spans="1:10" x14ac:dyDescent="0.25">
      <c r="A407" t="s">
        <v>2231</v>
      </c>
      <c r="B407" s="1">
        <v>45628</v>
      </c>
      <c r="C407" t="s">
        <v>1466</v>
      </c>
      <c r="D407" t="s">
        <v>1698</v>
      </c>
      <c r="E407" t="s">
        <v>1804</v>
      </c>
      <c r="F407" s="5">
        <v>1</v>
      </c>
      <c r="G407">
        <v>745.15</v>
      </c>
      <c r="H407">
        <v>0.25</v>
      </c>
      <c r="I407" t="s">
        <v>1829</v>
      </c>
      <c r="J407">
        <v>558.86249999999995</v>
      </c>
    </row>
    <row r="408" spans="1:10" x14ac:dyDescent="0.25">
      <c r="A408" t="s">
        <v>2232</v>
      </c>
      <c r="B408" s="1">
        <v>45244</v>
      </c>
      <c r="C408" t="s">
        <v>191</v>
      </c>
      <c r="D408" t="s">
        <v>1746</v>
      </c>
      <c r="E408" t="s">
        <v>1761</v>
      </c>
      <c r="F408" s="5">
        <v>1</v>
      </c>
      <c r="G408">
        <v>848.69</v>
      </c>
      <c r="H408">
        <v>0.04</v>
      </c>
      <c r="I408" t="s">
        <v>1829</v>
      </c>
      <c r="J408">
        <v>814.74239999999998</v>
      </c>
    </row>
    <row r="409" spans="1:10" x14ac:dyDescent="0.25">
      <c r="A409" t="s">
        <v>2233</v>
      </c>
      <c r="B409" s="1">
        <v>45336</v>
      </c>
      <c r="C409" t="s">
        <v>1283</v>
      </c>
      <c r="D409" t="s">
        <v>1688</v>
      </c>
      <c r="E409" t="s">
        <v>1799</v>
      </c>
      <c r="F409" s="5">
        <v>2</v>
      </c>
      <c r="G409">
        <v>247.67</v>
      </c>
      <c r="H409">
        <v>0.1</v>
      </c>
      <c r="I409" t="s">
        <v>1826</v>
      </c>
      <c r="J409">
        <v>445.80599999999998</v>
      </c>
    </row>
    <row r="410" spans="1:10" x14ac:dyDescent="0.25">
      <c r="A410" t="s">
        <v>2234</v>
      </c>
      <c r="B410" s="1">
        <v>45465</v>
      </c>
      <c r="C410" t="s">
        <v>153</v>
      </c>
      <c r="D410" t="s">
        <v>1696</v>
      </c>
      <c r="E410" t="s">
        <v>1766</v>
      </c>
      <c r="F410" s="5">
        <v>3</v>
      </c>
      <c r="G410">
        <v>220.51</v>
      </c>
      <c r="H410">
        <v>0.02</v>
      </c>
      <c r="I410" t="s">
        <v>1826</v>
      </c>
      <c r="J410">
        <v>648.29939999999999</v>
      </c>
    </row>
    <row r="411" spans="1:10" x14ac:dyDescent="0.25">
      <c r="A411" t="s">
        <v>2235</v>
      </c>
      <c r="B411" s="1">
        <v>45837</v>
      </c>
      <c r="C411" t="s">
        <v>1029</v>
      </c>
      <c r="D411" t="s">
        <v>1578</v>
      </c>
      <c r="E411" t="s">
        <v>1804</v>
      </c>
      <c r="F411" s="5">
        <v>4</v>
      </c>
      <c r="G411">
        <v>370.63</v>
      </c>
      <c r="H411">
        <v>0.08</v>
      </c>
      <c r="I411" t="s">
        <v>1824</v>
      </c>
      <c r="J411">
        <v>1363.9184</v>
      </c>
    </row>
    <row r="412" spans="1:10" x14ac:dyDescent="0.25">
      <c r="A412" t="s">
        <v>2236</v>
      </c>
      <c r="B412" s="1">
        <v>45706</v>
      </c>
      <c r="C412" t="s">
        <v>1220</v>
      </c>
      <c r="D412" t="s">
        <v>1606</v>
      </c>
      <c r="E412" t="s">
        <v>1813</v>
      </c>
      <c r="F412" s="5">
        <v>4</v>
      </c>
      <c r="G412">
        <v>349.84</v>
      </c>
      <c r="H412">
        <v>0.11</v>
      </c>
      <c r="I412" t="s">
        <v>1824</v>
      </c>
      <c r="J412">
        <v>1245.4304</v>
      </c>
    </row>
    <row r="413" spans="1:10" x14ac:dyDescent="0.25">
      <c r="A413" t="s">
        <v>2237</v>
      </c>
      <c r="B413" s="1">
        <v>45823</v>
      </c>
      <c r="C413" t="s">
        <v>168</v>
      </c>
      <c r="D413" t="s">
        <v>1626</v>
      </c>
      <c r="E413" t="s">
        <v>1794</v>
      </c>
      <c r="F413" s="5">
        <v>1</v>
      </c>
      <c r="G413">
        <v>770.87</v>
      </c>
      <c r="H413">
        <v>0.1</v>
      </c>
      <c r="I413" t="s">
        <v>1829</v>
      </c>
      <c r="J413">
        <v>693.78300000000002</v>
      </c>
    </row>
    <row r="414" spans="1:10" x14ac:dyDescent="0.25">
      <c r="A414" t="s">
        <v>2238</v>
      </c>
      <c r="B414" s="1">
        <v>45518</v>
      </c>
      <c r="C414" t="s">
        <v>1475</v>
      </c>
      <c r="D414" t="s">
        <v>1746</v>
      </c>
      <c r="E414" t="s">
        <v>1807</v>
      </c>
      <c r="F414" s="5">
        <v>3</v>
      </c>
      <c r="G414">
        <v>507.33</v>
      </c>
      <c r="H414">
        <v>0.06</v>
      </c>
      <c r="I414" t="s">
        <v>1826</v>
      </c>
      <c r="J414">
        <v>1430.6705999999999</v>
      </c>
    </row>
    <row r="415" spans="1:10" x14ac:dyDescent="0.25">
      <c r="A415" t="s">
        <v>2239</v>
      </c>
      <c r="B415" s="1">
        <v>45863</v>
      </c>
      <c r="C415" t="s">
        <v>610</v>
      </c>
      <c r="D415" t="s">
        <v>1680</v>
      </c>
      <c r="E415" t="s">
        <v>1786</v>
      </c>
      <c r="F415" s="5">
        <v>1</v>
      </c>
      <c r="G415">
        <v>87.78</v>
      </c>
      <c r="H415">
        <v>0.06</v>
      </c>
      <c r="I415" t="s">
        <v>1824</v>
      </c>
      <c r="J415">
        <v>82.513199999999998</v>
      </c>
    </row>
    <row r="416" spans="1:10" x14ac:dyDescent="0.25">
      <c r="A416" t="s">
        <v>2240</v>
      </c>
      <c r="B416" s="1">
        <v>45666</v>
      </c>
      <c r="C416" t="s">
        <v>36</v>
      </c>
      <c r="D416" t="s">
        <v>1734</v>
      </c>
      <c r="E416" t="s">
        <v>1769</v>
      </c>
      <c r="F416" s="5">
        <v>2</v>
      </c>
      <c r="G416">
        <v>772.24</v>
      </c>
      <c r="H416">
        <v>0.22</v>
      </c>
      <c r="I416" t="s">
        <v>1824</v>
      </c>
      <c r="J416">
        <v>1204.6944000000001</v>
      </c>
    </row>
    <row r="417" spans="1:10" x14ac:dyDescent="0.25">
      <c r="A417" t="s">
        <v>2241</v>
      </c>
      <c r="B417" s="1">
        <v>45813</v>
      </c>
      <c r="C417" t="s">
        <v>181</v>
      </c>
      <c r="D417" t="s">
        <v>1688</v>
      </c>
      <c r="E417" t="s">
        <v>1799</v>
      </c>
      <c r="F417" s="5">
        <v>1</v>
      </c>
      <c r="G417">
        <v>108.27</v>
      </c>
      <c r="H417">
        <v>0.1</v>
      </c>
      <c r="I417" t="s">
        <v>1829</v>
      </c>
      <c r="J417">
        <v>97.442999999999998</v>
      </c>
    </row>
    <row r="418" spans="1:10" x14ac:dyDescent="0.25">
      <c r="A418" t="s">
        <v>2242</v>
      </c>
      <c r="B418" s="1">
        <v>45633</v>
      </c>
      <c r="C418" t="s">
        <v>1089</v>
      </c>
      <c r="D418" t="s">
        <v>1624</v>
      </c>
      <c r="E418" t="s">
        <v>1807</v>
      </c>
      <c r="F418" s="5">
        <v>2</v>
      </c>
      <c r="G418">
        <v>839.24</v>
      </c>
      <c r="H418">
        <v>0.21</v>
      </c>
      <c r="I418" t="s">
        <v>1826</v>
      </c>
      <c r="J418">
        <v>1325.9992</v>
      </c>
    </row>
    <row r="419" spans="1:10" x14ac:dyDescent="0.25">
      <c r="A419" t="s">
        <v>2243</v>
      </c>
      <c r="B419" s="1">
        <v>45331</v>
      </c>
      <c r="C419" t="s">
        <v>1196</v>
      </c>
      <c r="D419" t="s">
        <v>1664</v>
      </c>
      <c r="E419" t="s">
        <v>1789</v>
      </c>
      <c r="F419" s="5">
        <v>2</v>
      </c>
      <c r="G419">
        <v>466.27</v>
      </c>
      <c r="H419">
        <v>0.11</v>
      </c>
      <c r="I419" t="s">
        <v>1826</v>
      </c>
      <c r="J419">
        <v>829.9606</v>
      </c>
    </row>
    <row r="420" spans="1:10" x14ac:dyDescent="0.25">
      <c r="A420" t="s">
        <v>2244</v>
      </c>
      <c r="B420" s="1">
        <v>45942</v>
      </c>
      <c r="C420" t="s">
        <v>1240</v>
      </c>
      <c r="D420" t="s">
        <v>1672</v>
      </c>
      <c r="E420" t="s">
        <v>1799</v>
      </c>
      <c r="F420" s="5">
        <v>3</v>
      </c>
      <c r="G420">
        <v>969.83</v>
      </c>
      <c r="H420">
        <v>0.02</v>
      </c>
      <c r="I420" t="s">
        <v>1824</v>
      </c>
      <c r="J420">
        <v>2851.3002000000001</v>
      </c>
    </row>
    <row r="421" spans="1:10" x14ac:dyDescent="0.25">
      <c r="A421" t="s">
        <v>2245</v>
      </c>
      <c r="B421" s="1">
        <v>45824</v>
      </c>
      <c r="C421" t="s">
        <v>1295</v>
      </c>
      <c r="D421" t="s">
        <v>1730</v>
      </c>
      <c r="E421" t="s">
        <v>1813</v>
      </c>
      <c r="F421" s="5">
        <v>2</v>
      </c>
      <c r="G421">
        <v>782.11</v>
      </c>
      <c r="H421">
        <v>0.17</v>
      </c>
      <c r="I421" t="s">
        <v>1826</v>
      </c>
      <c r="J421">
        <v>1298.3026</v>
      </c>
    </row>
    <row r="422" spans="1:10" x14ac:dyDescent="0.25">
      <c r="A422" t="s">
        <v>2246</v>
      </c>
      <c r="B422" s="1">
        <v>45921</v>
      </c>
      <c r="C422" t="s">
        <v>1395</v>
      </c>
      <c r="D422" t="s">
        <v>1628</v>
      </c>
      <c r="E422" t="s">
        <v>1792</v>
      </c>
      <c r="F422" s="5">
        <v>2</v>
      </c>
      <c r="G422">
        <v>74.63</v>
      </c>
      <c r="H422">
        <v>0.01</v>
      </c>
      <c r="I422" t="s">
        <v>1826</v>
      </c>
      <c r="J422">
        <v>147.76740000000001</v>
      </c>
    </row>
    <row r="423" spans="1:10" x14ac:dyDescent="0.25">
      <c r="A423" t="s">
        <v>2247</v>
      </c>
      <c r="B423" s="1">
        <v>45909</v>
      </c>
      <c r="C423" t="s">
        <v>160</v>
      </c>
      <c r="D423" t="s">
        <v>1718</v>
      </c>
      <c r="E423" t="s">
        <v>1776</v>
      </c>
      <c r="F423" s="5">
        <v>3</v>
      </c>
      <c r="G423">
        <v>522.78</v>
      </c>
      <c r="H423">
        <v>0.25</v>
      </c>
      <c r="I423" t="s">
        <v>1826</v>
      </c>
      <c r="J423">
        <v>1176.2550000000001</v>
      </c>
    </row>
    <row r="424" spans="1:10" x14ac:dyDescent="0.25">
      <c r="A424" t="s">
        <v>2248</v>
      </c>
      <c r="B424" s="1">
        <v>45853</v>
      </c>
      <c r="C424" t="s">
        <v>1062</v>
      </c>
      <c r="D424" t="s">
        <v>1574</v>
      </c>
      <c r="E424" t="s">
        <v>1801</v>
      </c>
      <c r="F424" s="5">
        <v>1</v>
      </c>
      <c r="G424">
        <v>206.45</v>
      </c>
      <c r="H424">
        <v>0.15</v>
      </c>
      <c r="I424" t="s">
        <v>1826</v>
      </c>
      <c r="J424">
        <v>175.48249999999999</v>
      </c>
    </row>
    <row r="425" spans="1:10" x14ac:dyDescent="0.25">
      <c r="A425" t="s">
        <v>2249</v>
      </c>
      <c r="B425" s="1">
        <v>45580</v>
      </c>
      <c r="C425" t="s">
        <v>490</v>
      </c>
      <c r="D425" t="s">
        <v>1686</v>
      </c>
      <c r="E425" t="s">
        <v>1773</v>
      </c>
      <c r="F425" s="5">
        <v>1</v>
      </c>
      <c r="G425">
        <v>815.53</v>
      </c>
      <c r="H425">
        <v>0.3</v>
      </c>
      <c r="I425" t="s">
        <v>1826</v>
      </c>
      <c r="J425">
        <v>570.87099999999998</v>
      </c>
    </row>
    <row r="426" spans="1:10" x14ac:dyDescent="0.25">
      <c r="A426" t="s">
        <v>2250</v>
      </c>
      <c r="B426" s="1">
        <v>45220</v>
      </c>
      <c r="C426" t="s">
        <v>147</v>
      </c>
      <c r="D426" t="s">
        <v>1706</v>
      </c>
      <c r="E426" t="s">
        <v>1797</v>
      </c>
      <c r="F426" s="5">
        <v>1</v>
      </c>
      <c r="G426">
        <v>823.61</v>
      </c>
      <c r="H426">
        <v>0.28000000000000003</v>
      </c>
      <c r="I426" t="s">
        <v>1829</v>
      </c>
      <c r="J426">
        <v>592.99919999999997</v>
      </c>
    </row>
    <row r="427" spans="1:10" x14ac:dyDescent="0.25">
      <c r="A427" t="s">
        <v>2251</v>
      </c>
      <c r="B427" s="1">
        <v>45807</v>
      </c>
      <c r="C427" t="s">
        <v>1472</v>
      </c>
      <c r="D427" t="s">
        <v>1722</v>
      </c>
      <c r="E427" t="s">
        <v>1786</v>
      </c>
      <c r="F427" s="5">
        <v>2</v>
      </c>
      <c r="G427">
        <v>209.96</v>
      </c>
      <c r="H427">
        <v>0</v>
      </c>
      <c r="I427" t="s">
        <v>1824</v>
      </c>
      <c r="J427">
        <v>419.92</v>
      </c>
    </row>
    <row r="428" spans="1:10" x14ac:dyDescent="0.25">
      <c r="A428" t="s">
        <v>2252</v>
      </c>
      <c r="B428" s="1">
        <v>45462</v>
      </c>
      <c r="C428" t="s">
        <v>579</v>
      </c>
      <c r="D428" t="s">
        <v>1543</v>
      </c>
      <c r="E428" t="s">
        <v>1804</v>
      </c>
      <c r="F428" s="5">
        <v>4</v>
      </c>
      <c r="G428">
        <v>897.93</v>
      </c>
      <c r="H428">
        <v>0.05</v>
      </c>
      <c r="I428" t="s">
        <v>1829</v>
      </c>
      <c r="J428">
        <v>3412.134</v>
      </c>
    </row>
    <row r="429" spans="1:10" x14ac:dyDescent="0.25">
      <c r="A429" t="s">
        <v>2253</v>
      </c>
      <c r="B429" s="1">
        <v>45646</v>
      </c>
      <c r="C429" t="s">
        <v>598</v>
      </c>
      <c r="D429" t="s">
        <v>1674</v>
      </c>
      <c r="E429" t="s">
        <v>1752</v>
      </c>
      <c r="F429" s="5">
        <v>4</v>
      </c>
      <c r="G429">
        <v>925.95</v>
      </c>
      <c r="H429">
        <v>0.16</v>
      </c>
      <c r="I429" t="s">
        <v>1829</v>
      </c>
      <c r="J429">
        <v>3111.192</v>
      </c>
    </row>
    <row r="430" spans="1:10" x14ac:dyDescent="0.25">
      <c r="A430" t="s">
        <v>2254</v>
      </c>
      <c r="B430" s="1">
        <v>45520</v>
      </c>
      <c r="C430" t="s">
        <v>304</v>
      </c>
      <c r="D430" t="s">
        <v>1650</v>
      </c>
      <c r="E430" t="s">
        <v>1776</v>
      </c>
      <c r="F430" s="5">
        <v>2</v>
      </c>
      <c r="G430">
        <v>573.09</v>
      </c>
      <c r="H430">
        <v>0.03</v>
      </c>
      <c r="I430" t="s">
        <v>1829</v>
      </c>
      <c r="J430">
        <v>1111.7945999999999</v>
      </c>
    </row>
    <row r="431" spans="1:10" x14ac:dyDescent="0.25">
      <c r="A431" t="s">
        <v>2255</v>
      </c>
      <c r="B431" s="1">
        <v>45731</v>
      </c>
      <c r="C431" t="s">
        <v>604</v>
      </c>
      <c r="D431" t="s">
        <v>1560</v>
      </c>
      <c r="E431" t="s">
        <v>1769</v>
      </c>
      <c r="F431" s="5">
        <v>4</v>
      </c>
      <c r="G431">
        <v>149.83000000000001</v>
      </c>
      <c r="H431">
        <v>0.02</v>
      </c>
      <c r="I431" t="s">
        <v>1824</v>
      </c>
      <c r="J431">
        <v>587.33360000000005</v>
      </c>
    </row>
    <row r="432" spans="1:10" x14ac:dyDescent="0.25">
      <c r="A432" t="s">
        <v>2256</v>
      </c>
      <c r="B432" s="1">
        <v>45445</v>
      </c>
      <c r="C432" t="s">
        <v>14</v>
      </c>
      <c r="D432" t="s">
        <v>1650</v>
      </c>
      <c r="E432" t="s">
        <v>1799</v>
      </c>
      <c r="F432" s="5">
        <v>3</v>
      </c>
      <c r="G432">
        <v>287.70999999999998</v>
      </c>
      <c r="H432">
        <v>0.03</v>
      </c>
      <c r="I432" t="s">
        <v>1829</v>
      </c>
      <c r="J432">
        <v>837.23609999999985</v>
      </c>
    </row>
    <row r="433" spans="1:10" x14ac:dyDescent="0.25">
      <c r="A433" t="s">
        <v>2257</v>
      </c>
      <c r="B433" s="1">
        <v>45860</v>
      </c>
      <c r="C433" t="s">
        <v>338</v>
      </c>
      <c r="D433" t="s">
        <v>1682</v>
      </c>
      <c r="E433" t="s">
        <v>1776</v>
      </c>
      <c r="F433" s="5">
        <v>2</v>
      </c>
      <c r="G433">
        <v>849.8</v>
      </c>
      <c r="H433">
        <v>0.06</v>
      </c>
      <c r="I433" t="s">
        <v>1829</v>
      </c>
      <c r="J433">
        <v>1597.624</v>
      </c>
    </row>
    <row r="434" spans="1:10" x14ac:dyDescent="0.25">
      <c r="A434" t="s">
        <v>2258</v>
      </c>
      <c r="B434" s="1">
        <v>45725</v>
      </c>
      <c r="C434" t="s">
        <v>75</v>
      </c>
      <c r="D434" t="s">
        <v>1630</v>
      </c>
      <c r="E434" t="s">
        <v>1766</v>
      </c>
      <c r="F434" s="5">
        <v>3</v>
      </c>
      <c r="G434">
        <v>482.58</v>
      </c>
      <c r="H434">
        <v>0.28000000000000003</v>
      </c>
      <c r="I434" t="s">
        <v>1826</v>
      </c>
      <c r="J434">
        <v>1042.3728000000001</v>
      </c>
    </row>
    <row r="435" spans="1:10" x14ac:dyDescent="0.25">
      <c r="A435" t="s">
        <v>2259</v>
      </c>
      <c r="B435" s="1">
        <v>45699</v>
      </c>
      <c r="C435" t="s">
        <v>399</v>
      </c>
      <c r="D435" t="s">
        <v>1666</v>
      </c>
      <c r="E435" t="s">
        <v>1761</v>
      </c>
      <c r="F435" s="5">
        <v>2</v>
      </c>
      <c r="G435">
        <v>64.7</v>
      </c>
      <c r="H435">
        <v>0</v>
      </c>
      <c r="I435" t="s">
        <v>1824</v>
      </c>
      <c r="J435">
        <v>129.4</v>
      </c>
    </row>
    <row r="436" spans="1:10" x14ac:dyDescent="0.25">
      <c r="A436" t="s">
        <v>2260</v>
      </c>
      <c r="B436" s="1">
        <v>45266</v>
      </c>
      <c r="C436" t="s">
        <v>499</v>
      </c>
      <c r="D436" t="s">
        <v>1555</v>
      </c>
      <c r="E436" t="s">
        <v>1773</v>
      </c>
      <c r="F436" s="5">
        <v>3</v>
      </c>
      <c r="G436">
        <v>589.83000000000004</v>
      </c>
      <c r="H436">
        <v>0.26</v>
      </c>
      <c r="I436" t="s">
        <v>1824</v>
      </c>
      <c r="J436">
        <v>1309.4226000000001</v>
      </c>
    </row>
    <row r="437" spans="1:10" x14ac:dyDescent="0.25">
      <c r="A437" t="s">
        <v>2261</v>
      </c>
      <c r="B437" s="1">
        <v>45889</v>
      </c>
      <c r="C437" t="s">
        <v>914</v>
      </c>
      <c r="D437" t="s">
        <v>1551</v>
      </c>
      <c r="E437" t="s">
        <v>1786</v>
      </c>
      <c r="F437" s="5">
        <v>4</v>
      </c>
      <c r="G437">
        <v>758.49</v>
      </c>
      <c r="H437">
        <v>0.16</v>
      </c>
      <c r="I437" t="s">
        <v>1829</v>
      </c>
      <c r="J437">
        <v>2548.5264000000002</v>
      </c>
    </row>
    <row r="438" spans="1:10" x14ac:dyDescent="0.25">
      <c r="A438" t="s">
        <v>2262</v>
      </c>
      <c r="B438" s="1">
        <v>45555</v>
      </c>
      <c r="C438" t="s">
        <v>202</v>
      </c>
      <c r="D438" t="s">
        <v>1622</v>
      </c>
      <c r="E438" t="s">
        <v>1794</v>
      </c>
      <c r="F438" s="5">
        <v>4</v>
      </c>
      <c r="G438">
        <v>747.56</v>
      </c>
      <c r="H438">
        <v>0.09</v>
      </c>
      <c r="I438" t="s">
        <v>1829</v>
      </c>
      <c r="J438">
        <v>2721.1183999999998</v>
      </c>
    </row>
    <row r="439" spans="1:10" x14ac:dyDescent="0.25">
      <c r="A439" t="s">
        <v>2263</v>
      </c>
      <c r="B439" s="1">
        <v>45813</v>
      </c>
      <c r="C439" t="s">
        <v>809</v>
      </c>
      <c r="D439" t="s">
        <v>1628</v>
      </c>
      <c r="E439" t="s">
        <v>1807</v>
      </c>
      <c r="F439" s="5">
        <v>3</v>
      </c>
      <c r="G439">
        <v>551.22</v>
      </c>
      <c r="H439">
        <v>0.12</v>
      </c>
      <c r="I439" t="s">
        <v>1826</v>
      </c>
      <c r="J439">
        <v>1455.2208000000001</v>
      </c>
    </row>
    <row r="440" spans="1:10" x14ac:dyDescent="0.25">
      <c r="A440" t="s">
        <v>2264</v>
      </c>
      <c r="B440" s="1">
        <v>45811</v>
      </c>
      <c r="C440" t="s">
        <v>532</v>
      </c>
      <c r="D440" t="s">
        <v>1686</v>
      </c>
      <c r="E440" t="s">
        <v>1799</v>
      </c>
      <c r="F440" s="5">
        <v>2</v>
      </c>
      <c r="G440">
        <v>527.05999999999995</v>
      </c>
      <c r="H440">
        <v>0.17</v>
      </c>
      <c r="I440" t="s">
        <v>1826</v>
      </c>
      <c r="J440">
        <v>874.91959999999983</v>
      </c>
    </row>
    <row r="441" spans="1:10" x14ac:dyDescent="0.25">
      <c r="A441" t="s">
        <v>2265</v>
      </c>
      <c r="B441" s="1">
        <v>45670</v>
      </c>
      <c r="C441" t="s">
        <v>350</v>
      </c>
      <c r="D441" t="s">
        <v>1672</v>
      </c>
      <c r="E441" t="s">
        <v>1773</v>
      </c>
      <c r="F441" s="5">
        <v>4</v>
      </c>
      <c r="G441">
        <v>875.41</v>
      </c>
      <c r="H441">
        <v>0.27</v>
      </c>
      <c r="I441" t="s">
        <v>1824</v>
      </c>
      <c r="J441">
        <v>2556.1972000000001</v>
      </c>
    </row>
    <row r="442" spans="1:10" x14ac:dyDescent="0.25">
      <c r="A442" t="s">
        <v>2266</v>
      </c>
      <c r="B442" s="1">
        <v>45736</v>
      </c>
      <c r="C442" t="s">
        <v>40</v>
      </c>
      <c r="D442" t="s">
        <v>1718</v>
      </c>
      <c r="E442" t="s">
        <v>1752</v>
      </c>
      <c r="F442" s="5">
        <v>2</v>
      </c>
      <c r="G442">
        <v>226.43</v>
      </c>
      <c r="H442">
        <v>0.03</v>
      </c>
      <c r="I442" t="s">
        <v>1824</v>
      </c>
      <c r="J442">
        <v>439.27420000000001</v>
      </c>
    </row>
    <row r="443" spans="1:10" x14ac:dyDescent="0.25">
      <c r="A443" t="s">
        <v>2267</v>
      </c>
      <c r="B443" s="1">
        <v>45480</v>
      </c>
      <c r="C443" t="s">
        <v>141</v>
      </c>
      <c r="D443" t="s">
        <v>1706</v>
      </c>
      <c r="E443" t="s">
        <v>1773</v>
      </c>
      <c r="F443" s="5">
        <v>2</v>
      </c>
      <c r="G443">
        <v>285.39</v>
      </c>
      <c r="H443">
        <v>0.1</v>
      </c>
      <c r="I443" t="s">
        <v>1824</v>
      </c>
      <c r="J443">
        <v>513.702</v>
      </c>
    </row>
    <row r="444" spans="1:10" x14ac:dyDescent="0.25">
      <c r="A444" t="s">
        <v>2268</v>
      </c>
      <c r="B444" s="1">
        <v>45929</v>
      </c>
      <c r="C444" t="s">
        <v>1050</v>
      </c>
      <c r="D444" t="s">
        <v>1570</v>
      </c>
      <c r="E444" t="s">
        <v>1801</v>
      </c>
      <c r="F444" s="5">
        <v>2</v>
      </c>
      <c r="G444">
        <v>298.01</v>
      </c>
      <c r="H444">
        <v>0.05</v>
      </c>
      <c r="I444" t="s">
        <v>1824</v>
      </c>
      <c r="J444">
        <v>566.21899999999994</v>
      </c>
    </row>
    <row r="445" spans="1:10" x14ac:dyDescent="0.25">
      <c r="A445" t="s">
        <v>2269</v>
      </c>
      <c r="B445" s="1">
        <v>45626</v>
      </c>
      <c r="C445" t="s">
        <v>532</v>
      </c>
      <c r="D445" t="s">
        <v>1628</v>
      </c>
      <c r="E445" t="s">
        <v>1769</v>
      </c>
      <c r="F445" s="5">
        <v>4</v>
      </c>
      <c r="G445">
        <v>753.49</v>
      </c>
      <c r="H445">
        <v>0.26</v>
      </c>
      <c r="I445" t="s">
        <v>1829</v>
      </c>
      <c r="J445">
        <v>2230.3303999999998</v>
      </c>
    </row>
    <row r="446" spans="1:10" x14ac:dyDescent="0.25">
      <c r="A446" t="s">
        <v>2270</v>
      </c>
      <c r="B446" s="1">
        <v>45460</v>
      </c>
      <c r="C446" t="s">
        <v>1501</v>
      </c>
      <c r="D446" t="s">
        <v>1704</v>
      </c>
      <c r="E446" t="s">
        <v>1794</v>
      </c>
      <c r="F446" s="5">
        <v>2</v>
      </c>
      <c r="G446">
        <v>130.38999999999999</v>
      </c>
      <c r="H446">
        <v>0.17</v>
      </c>
      <c r="I446" t="s">
        <v>1826</v>
      </c>
      <c r="J446">
        <v>216.44739999999999</v>
      </c>
    </row>
    <row r="447" spans="1:10" x14ac:dyDescent="0.25">
      <c r="A447" t="s">
        <v>2271</v>
      </c>
      <c r="B447" s="1">
        <v>45709</v>
      </c>
      <c r="C447" t="s">
        <v>1083</v>
      </c>
      <c r="D447" t="s">
        <v>1592</v>
      </c>
      <c r="E447" t="s">
        <v>1786</v>
      </c>
      <c r="F447" s="5">
        <v>4</v>
      </c>
      <c r="G447">
        <v>164.02</v>
      </c>
      <c r="H447">
        <v>0.01</v>
      </c>
      <c r="I447" t="s">
        <v>1826</v>
      </c>
      <c r="J447">
        <v>649.51920000000007</v>
      </c>
    </row>
    <row r="448" spans="1:10" x14ac:dyDescent="0.25">
      <c r="A448" t="s">
        <v>2272</v>
      </c>
      <c r="B448" s="1">
        <v>45551</v>
      </c>
      <c r="C448" t="s">
        <v>547</v>
      </c>
      <c r="D448" t="s">
        <v>1606</v>
      </c>
      <c r="E448" t="s">
        <v>1769</v>
      </c>
      <c r="F448" s="5">
        <v>2</v>
      </c>
      <c r="G448">
        <v>527.51</v>
      </c>
      <c r="H448">
        <v>0.18</v>
      </c>
      <c r="I448" t="s">
        <v>1826</v>
      </c>
      <c r="J448">
        <v>865.1164</v>
      </c>
    </row>
    <row r="449" spans="1:10" x14ac:dyDescent="0.25">
      <c r="A449" t="s">
        <v>2273</v>
      </c>
      <c r="B449" s="1">
        <v>45939</v>
      </c>
      <c r="C449" t="s">
        <v>809</v>
      </c>
      <c r="D449" t="s">
        <v>1662</v>
      </c>
      <c r="E449" t="s">
        <v>1797</v>
      </c>
      <c r="F449" s="5">
        <v>3</v>
      </c>
      <c r="G449">
        <v>628.17999999999995</v>
      </c>
      <c r="H449">
        <v>0.26</v>
      </c>
      <c r="I449" t="s">
        <v>1824</v>
      </c>
      <c r="J449">
        <v>1394.5596</v>
      </c>
    </row>
    <row r="450" spans="1:10" x14ac:dyDescent="0.25">
      <c r="A450" t="s">
        <v>2274</v>
      </c>
      <c r="B450" s="1">
        <v>45553</v>
      </c>
      <c r="C450" t="s">
        <v>857</v>
      </c>
      <c r="D450" t="s">
        <v>1660</v>
      </c>
      <c r="E450" t="s">
        <v>1766</v>
      </c>
      <c r="F450" s="5">
        <v>1</v>
      </c>
      <c r="G450">
        <v>862.31</v>
      </c>
      <c r="H450">
        <v>0.06</v>
      </c>
      <c r="I450" t="s">
        <v>1824</v>
      </c>
      <c r="J450">
        <v>810.57139999999993</v>
      </c>
    </row>
    <row r="451" spans="1:10" x14ac:dyDescent="0.25">
      <c r="A451" t="s">
        <v>2275</v>
      </c>
      <c r="B451" s="1">
        <v>45806</v>
      </c>
      <c r="C451" t="s">
        <v>261</v>
      </c>
      <c r="D451" t="s">
        <v>1714</v>
      </c>
      <c r="E451" t="s">
        <v>1799</v>
      </c>
      <c r="F451" s="5">
        <v>2</v>
      </c>
      <c r="G451">
        <v>541.39</v>
      </c>
      <c r="H451">
        <v>0.03</v>
      </c>
      <c r="I451" t="s">
        <v>1829</v>
      </c>
      <c r="J451">
        <v>1050.2965999999999</v>
      </c>
    </row>
    <row r="452" spans="1:10" x14ac:dyDescent="0.25">
      <c r="A452" t="s">
        <v>2276</v>
      </c>
      <c r="B452" s="1">
        <v>45811</v>
      </c>
      <c r="C452" t="s">
        <v>1469</v>
      </c>
      <c r="D452" t="s">
        <v>1700</v>
      </c>
      <c r="E452" t="s">
        <v>1804</v>
      </c>
      <c r="F452" s="5">
        <v>3</v>
      </c>
      <c r="G452">
        <v>761.8</v>
      </c>
      <c r="H452">
        <v>0.06</v>
      </c>
      <c r="I452" t="s">
        <v>1829</v>
      </c>
      <c r="J452">
        <v>2148.2759999999989</v>
      </c>
    </row>
    <row r="453" spans="1:10" x14ac:dyDescent="0.25">
      <c r="A453" t="s">
        <v>2277</v>
      </c>
      <c r="B453" s="1">
        <v>45508</v>
      </c>
      <c r="C453" t="s">
        <v>1310</v>
      </c>
      <c r="D453" t="s">
        <v>1646</v>
      </c>
      <c r="E453" t="s">
        <v>1761</v>
      </c>
      <c r="F453" s="5">
        <v>4</v>
      </c>
      <c r="G453">
        <v>829.36</v>
      </c>
      <c r="H453">
        <v>0.11</v>
      </c>
      <c r="I453" t="s">
        <v>1826</v>
      </c>
      <c r="J453">
        <v>2952.5216</v>
      </c>
    </row>
    <row r="454" spans="1:10" x14ac:dyDescent="0.25">
      <c r="A454" t="s">
        <v>2278</v>
      </c>
      <c r="B454" s="1">
        <v>45460</v>
      </c>
      <c r="C454" t="s">
        <v>1257</v>
      </c>
      <c r="D454" t="s">
        <v>1594</v>
      </c>
      <c r="E454" t="s">
        <v>1804</v>
      </c>
      <c r="F454" s="5">
        <v>2</v>
      </c>
      <c r="G454">
        <v>425.06</v>
      </c>
      <c r="H454">
        <v>0.09</v>
      </c>
      <c r="I454" t="s">
        <v>1826</v>
      </c>
      <c r="J454">
        <v>773.60919999999999</v>
      </c>
    </row>
    <row r="455" spans="1:10" x14ac:dyDescent="0.25">
      <c r="A455" t="s">
        <v>2279</v>
      </c>
      <c r="B455" s="1">
        <v>45311</v>
      </c>
      <c r="C455" t="s">
        <v>438</v>
      </c>
      <c r="D455" t="s">
        <v>1658</v>
      </c>
      <c r="E455" t="s">
        <v>1752</v>
      </c>
      <c r="F455" s="5">
        <v>2</v>
      </c>
      <c r="G455">
        <v>911.14</v>
      </c>
      <c r="H455">
        <v>0.1</v>
      </c>
      <c r="I455" t="s">
        <v>1824</v>
      </c>
      <c r="J455">
        <v>1640.0519999999999</v>
      </c>
    </row>
    <row r="456" spans="1:10" x14ac:dyDescent="0.25">
      <c r="A456" t="s">
        <v>2280</v>
      </c>
      <c r="B456" s="1">
        <v>45906</v>
      </c>
      <c r="C456" t="s">
        <v>304</v>
      </c>
      <c r="D456" t="s">
        <v>1684</v>
      </c>
      <c r="E456" t="s">
        <v>1782</v>
      </c>
      <c r="F456" s="5">
        <v>3</v>
      </c>
      <c r="G456">
        <v>811.96</v>
      </c>
      <c r="H456">
        <v>0.28999999999999998</v>
      </c>
      <c r="I456" t="s">
        <v>1824</v>
      </c>
      <c r="J456">
        <v>1729.4748</v>
      </c>
    </row>
    <row r="457" spans="1:10" x14ac:dyDescent="0.25">
      <c r="A457" t="s">
        <v>2281</v>
      </c>
      <c r="B457" s="1">
        <v>45380</v>
      </c>
      <c r="C457" t="s">
        <v>869</v>
      </c>
      <c r="D457" t="s">
        <v>1610</v>
      </c>
      <c r="E457" t="s">
        <v>1789</v>
      </c>
      <c r="F457" s="5">
        <v>2</v>
      </c>
      <c r="G457">
        <v>780.05</v>
      </c>
      <c r="H457">
        <v>0.12</v>
      </c>
      <c r="I457" t="s">
        <v>1829</v>
      </c>
      <c r="J457">
        <v>1372.8879999999999</v>
      </c>
    </row>
    <row r="458" spans="1:10" x14ac:dyDescent="0.25">
      <c r="A458" t="s">
        <v>2282</v>
      </c>
      <c r="B458" s="1">
        <v>45527</v>
      </c>
      <c r="C458" t="s">
        <v>699</v>
      </c>
      <c r="D458" t="s">
        <v>1612</v>
      </c>
      <c r="E458" t="s">
        <v>1786</v>
      </c>
      <c r="F458" s="5">
        <v>4</v>
      </c>
      <c r="G458">
        <v>315.95</v>
      </c>
      <c r="H458">
        <v>0.19</v>
      </c>
      <c r="I458" t="s">
        <v>1829</v>
      </c>
      <c r="J458">
        <v>1023.678</v>
      </c>
    </row>
    <row r="459" spans="1:10" x14ac:dyDescent="0.25">
      <c r="A459" t="s">
        <v>2283</v>
      </c>
      <c r="B459" s="1">
        <v>45796</v>
      </c>
      <c r="C459" t="s">
        <v>737</v>
      </c>
      <c r="D459" t="s">
        <v>1652</v>
      </c>
      <c r="E459" t="s">
        <v>1786</v>
      </c>
      <c r="F459" s="5">
        <v>2</v>
      </c>
      <c r="G459">
        <v>810.17</v>
      </c>
      <c r="H459">
        <v>0.27</v>
      </c>
      <c r="I459" t="s">
        <v>1824</v>
      </c>
      <c r="J459">
        <v>1182.8481999999999</v>
      </c>
    </row>
    <row r="460" spans="1:10" x14ac:dyDescent="0.25">
      <c r="A460" t="s">
        <v>2284</v>
      </c>
      <c r="B460" s="1">
        <v>45389</v>
      </c>
      <c r="C460" t="s">
        <v>669</v>
      </c>
      <c r="D460" t="s">
        <v>1716</v>
      </c>
      <c r="E460" t="s">
        <v>1769</v>
      </c>
      <c r="F460" s="5">
        <v>3</v>
      </c>
      <c r="G460">
        <v>505.01</v>
      </c>
      <c r="H460">
        <v>0.02</v>
      </c>
      <c r="I460" t="s">
        <v>1826</v>
      </c>
      <c r="J460">
        <v>1484.7293999999999</v>
      </c>
    </row>
    <row r="461" spans="1:10" x14ac:dyDescent="0.25">
      <c r="A461" t="s">
        <v>2285</v>
      </c>
      <c r="B461" s="1">
        <v>45315</v>
      </c>
      <c r="C461" t="s">
        <v>1440</v>
      </c>
      <c r="D461" t="s">
        <v>1692</v>
      </c>
      <c r="E461" t="s">
        <v>1807</v>
      </c>
      <c r="F461" s="5">
        <v>2</v>
      </c>
      <c r="G461">
        <v>736.75</v>
      </c>
      <c r="H461">
        <v>0.18</v>
      </c>
      <c r="I461" t="s">
        <v>1824</v>
      </c>
      <c r="J461">
        <v>1208.27</v>
      </c>
    </row>
    <row r="462" spans="1:10" x14ac:dyDescent="0.25">
      <c r="A462" t="s">
        <v>2286</v>
      </c>
      <c r="B462" s="1">
        <v>45311</v>
      </c>
      <c r="C462" t="s">
        <v>114</v>
      </c>
      <c r="D462" t="s">
        <v>1702</v>
      </c>
      <c r="E462" t="s">
        <v>1786</v>
      </c>
      <c r="F462" s="5">
        <v>4</v>
      </c>
      <c r="G462">
        <v>700.31</v>
      </c>
      <c r="H462">
        <v>0.2</v>
      </c>
      <c r="I462" t="s">
        <v>1826</v>
      </c>
      <c r="J462">
        <v>2240.9920000000002</v>
      </c>
    </row>
    <row r="463" spans="1:10" x14ac:dyDescent="0.25">
      <c r="A463" t="s">
        <v>2287</v>
      </c>
      <c r="B463" s="1">
        <v>45270</v>
      </c>
      <c r="C463" t="s">
        <v>444</v>
      </c>
      <c r="D463" t="s">
        <v>1730</v>
      </c>
      <c r="E463" t="s">
        <v>1792</v>
      </c>
      <c r="F463" s="5">
        <v>4</v>
      </c>
      <c r="G463">
        <v>202.46</v>
      </c>
      <c r="H463">
        <v>0.24</v>
      </c>
      <c r="I463" t="s">
        <v>1824</v>
      </c>
      <c r="J463">
        <v>615.47840000000008</v>
      </c>
    </row>
    <row r="464" spans="1:10" x14ac:dyDescent="0.25">
      <c r="A464" t="s">
        <v>2288</v>
      </c>
      <c r="B464" s="1">
        <v>45279</v>
      </c>
      <c r="C464" t="s">
        <v>846</v>
      </c>
      <c r="D464" t="s">
        <v>1722</v>
      </c>
      <c r="E464" t="s">
        <v>1757</v>
      </c>
      <c r="F464" s="5">
        <v>2</v>
      </c>
      <c r="G464">
        <v>291.83999999999997</v>
      </c>
      <c r="H464">
        <v>0.25</v>
      </c>
      <c r="I464" t="s">
        <v>1826</v>
      </c>
      <c r="J464">
        <v>437.76</v>
      </c>
    </row>
    <row r="465" spans="1:10" x14ac:dyDescent="0.25">
      <c r="A465" t="s">
        <v>2289</v>
      </c>
      <c r="B465" s="1">
        <v>45252</v>
      </c>
      <c r="C465" t="s">
        <v>544</v>
      </c>
      <c r="D465" t="s">
        <v>1742</v>
      </c>
      <c r="E465" t="s">
        <v>1773</v>
      </c>
      <c r="F465" s="5">
        <v>2</v>
      </c>
      <c r="G465">
        <v>261.48</v>
      </c>
      <c r="H465">
        <v>0.17</v>
      </c>
      <c r="I465" t="s">
        <v>1824</v>
      </c>
      <c r="J465">
        <v>434.05680000000001</v>
      </c>
    </row>
    <row r="466" spans="1:10" x14ac:dyDescent="0.25">
      <c r="A466" t="s">
        <v>2290</v>
      </c>
      <c r="B466" s="1">
        <v>45938</v>
      </c>
      <c r="C466" t="s">
        <v>948</v>
      </c>
      <c r="D466" t="s">
        <v>1620</v>
      </c>
      <c r="E466" t="s">
        <v>1799</v>
      </c>
      <c r="F466" s="5">
        <v>1</v>
      </c>
      <c r="G466">
        <v>850.83</v>
      </c>
      <c r="H466">
        <v>0.28000000000000003</v>
      </c>
      <c r="I466" t="s">
        <v>1826</v>
      </c>
      <c r="J466">
        <v>612.59760000000006</v>
      </c>
    </row>
    <row r="467" spans="1:10" x14ac:dyDescent="0.25">
      <c r="A467" t="s">
        <v>2291</v>
      </c>
      <c r="B467" s="1">
        <v>45711</v>
      </c>
      <c r="C467" t="s">
        <v>1260</v>
      </c>
      <c r="D467" t="s">
        <v>1640</v>
      </c>
      <c r="E467" t="s">
        <v>1786</v>
      </c>
      <c r="F467" s="5">
        <v>1</v>
      </c>
      <c r="G467">
        <v>83.83</v>
      </c>
      <c r="H467">
        <v>0.05</v>
      </c>
      <c r="I467" t="s">
        <v>1824</v>
      </c>
      <c r="J467">
        <v>79.638499999999993</v>
      </c>
    </row>
    <row r="468" spans="1:10" x14ac:dyDescent="0.25">
      <c r="A468" t="s">
        <v>2292</v>
      </c>
      <c r="B468" s="1">
        <v>45713</v>
      </c>
      <c r="C468" t="s">
        <v>36</v>
      </c>
      <c r="D468" t="s">
        <v>1724</v>
      </c>
      <c r="E468" t="s">
        <v>1804</v>
      </c>
      <c r="F468" s="5">
        <v>3</v>
      </c>
      <c r="G468">
        <v>649.95000000000005</v>
      </c>
      <c r="H468">
        <v>0.28000000000000003</v>
      </c>
      <c r="I468" t="s">
        <v>1829</v>
      </c>
      <c r="J468">
        <v>1403.8920000000001</v>
      </c>
    </row>
    <row r="469" spans="1:10" x14ac:dyDescent="0.25">
      <c r="A469" t="s">
        <v>2293</v>
      </c>
      <c r="B469" s="1">
        <v>45565</v>
      </c>
      <c r="C469" t="s">
        <v>1145</v>
      </c>
      <c r="D469" t="s">
        <v>1694</v>
      </c>
      <c r="E469" t="s">
        <v>1776</v>
      </c>
      <c r="F469" s="5">
        <v>4</v>
      </c>
      <c r="G469">
        <v>934.96</v>
      </c>
      <c r="H469">
        <v>0.18</v>
      </c>
      <c r="I469" t="s">
        <v>1826</v>
      </c>
      <c r="J469">
        <v>3066.6687999999999</v>
      </c>
    </row>
    <row r="470" spans="1:10" x14ac:dyDescent="0.25">
      <c r="A470" t="s">
        <v>2294</v>
      </c>
      <c r="B470" s="1">
        <v>45279</v>
      </c>
      <c r="C470" t="s">
        <v>672</v>
      </c>
      <c r="D470" t="s">
        <v>1582</v>
      </c>
      <c r="E470" t="s">
        <v>1799</v>
      </c>
      <c r="F470" s="5">
        <v>1</v>
      </c>
      <c r="G470">
        <v>880.89</v>
      </c>
      <c r="H470">
        <v>0.13</v>
      </c>
      <c r="I470" t="s">
        <v>1829</v>
      </c>
      <c r="J470">
        <v>766.37429999999995</v>
      </c>
    </row>
    <row r="471" spans="1:10" x14ac:dyDescent="0.25">
      <c r="A471" t="s">
        <v>2295</v>
      </c>
      <c r="B471" s="1">
        <v>45614</v>
      </c>
      <c r="C471" t="s">
        <v>1469</v>
      </c>
      <c r="D471" t="s">
        <v>1744</v>
      </c>
      <c r="E471" t="s">
        <v>1782</v>
      </c>
      <c r="F471" s="5">
        <v>4</v>
      </c>
      <c r="G471">
        <v>610.6</v>
      </c>
      <c r="H471">
        <v>0.1</v>
      </c>
      <c r="I471" t="s">
        <v>1826</v>
      </c>
      <c r="J471">
        <v>2198.16</v>
      </c>
    </row>
    <row r="472" spans="1:10" x14ac:dyDescent="0.25">
      <c r="A472" t="s">
        <v>2296</v>
      </c>
      <c r="B472" s="1">
        <v>45912</v>
      </c>
      <c r="C472" t="s">
        <v>275</v>
      </c>
      <c r="D472" t="s">
        <v>1604</v>
      </c>
      <c r="E472" t="s">
        <v>1810</v>
      </c>
      <c r="F472" s="5">
        <v>1</v>
      </c>
      <c r="G472">
        <v>514.19000000000005</v>
      </c>
      <c r="H472">
        <v>0.2</v>
      </c>
      <c r="I472" t="s">
        <v>1824</v>
      </c>
      <c r="J472">
        <v>411.35200000000009</v>
      </c>
    </row>
    <row r="473" spans="1:10" x14ac:dyDescent="0.25">
      <c r="A473" t="s">
        <v>2297</v>
      </c>
      <c r="B473" s="1">
        <v>45688</v>
      </c>
      <c r="C473" t="s">
        <v>1243</v>
      </c>
      <c r="D473" t="s">
        <v>1622</v>
      </c>
      <c r="E473" t="s">
        <v>1797</v>
      </c>
      <c r="F473" s="5">
        <v>1</v>
      </c>
      <c r="G473">
        <v>546.20000000000005</v>
      </c>
      <c r="H473">
        <v>0.22</v>
      </c>
      <c r="I473" t="s">
        <v>1826</v>
      </c>
      <c r="J473">
        <v>426.03600000000012</v>
      </c>
    </row>
    <row r="474" spans="1:10" x14ac:dyDescent="0.25">
      <c r="A474" t="s">
        <v>2298</v>
      </c>
      <c r="B474" s="1">
        <v>45591</v>
      </c>
      <c r="C474" t="s">
        <v>646</v>
      </c>
      <c r="D474" t="s">
        <v>1622</v>
      </c>
      <c r="E474" t="s">
        <v>1752</v>
      </c>
      <c r="F474" s="5">
        <v>3</v>
      </c>
      <c r="G474">
        <v>416.01</v>
      </c>
      <c r="H474">
        <v>0.02</v>
      </c>
      <c r="I474" t="s">
        <v>1824</v>
      </c>
      <c r="J474">
        <v>1223.0694000000001</v>
      </c>
    </row>
    <row r="475" spans="1:10" x14ac:dyDescent="0.25">
      <c r="A475" t="s">
        <v>2299</v>
      </c>
      <c r="B475" s="1">
        <v>45864</v>
      </c>
      <c r="C475" t="s">
        <v>1199</v>
      </c>
      <c r="D475" t="s">
        <v>1696</v>
      </c>
      <c r="E475" t="s">
        <v>1789</v>
      </c>
      <c r="F475" s="5">
        <v>1</v>
      </c>
      <c r="G475">
        <v>30.94</v>
      </c>
      <c r="H475">
        <v>0.21</v>
      </c>
      <c r="I475" t="s">
        <v>1829</v>
      </c>
      <c r="J475">
        <v>24.442599999999999</v>
      </c>
    </row>
    <row r="476" spans="1:10" x14ac:dyDescent="0.25">
      <c r="A476" t="s">
        <v>2300</v>
      </c>
      <c r="B476" s="1">
        <v>45875</v>
      </c>
      <c r="C476" t="s">
        <v>654</v>
      </c>
      <c r="D476" t="s">
        <v>1664</v>
      </c>
      <c r="E476" t="s">
        <v>1804</v>
      </c>
      <c r="F476" s="5">
        <v>3</v>
      </c>
      <c r="G476">
        <v>666.39</v>
      </c>
      <c r="H476">
        <v>0.21</v>
      </c>
      <c r="I476" t="s">
        <v>1829</v>
      </c>
      <c r="J476">
        <v>1579.3443</v>
      </c>
    </row>
    <row r="477" spans="1:10" x14ac:dyDescent="0.25">
      <c r="A477" t="s">
        <v>2301</v>
      </c>
      <c r="B477" s="1">
        <v>45797</v>
      </c>
      <c r="C477" t="s">
        <v>553</v>
      </c>
      <c r="D477" t="s">
        <v>1710</v>
      </c>
      <c r="E477" t="s">
        <v>1789</v>
      </c>
      <c r="F477" s="5">
        <v>2</v>
      </c>
      <c r="G477">
        <v>145.26</v>
      </c>
      <c r="H477">
        <v>0.19</v>
      </c>
      <c r="I477" t="s">
        <v>1826</v>
      </c>
      <c r="J477">
        <v>235.3212</v>
      </c>
    </row>
    <row r="478" spans="1:10" x14ac:dyDescent="0.25">
      <c r="A478" t="s">
        <v>2302</v>
      </c>
      <c r="B478" s="1">
        <v>45364</v>
      </c>
      <c r="C478" t="s">
        <v>411</v>
      </c>
      <c r="D478" t="s">
        <v>1730</v>
      </c>
      <c r="E478" t="s">
        <v>1773</v>
      </c>
      <c r="F478" s="5">
        <v>4</v>
      </c>
      <c r="G478">
        <v>940.77</v>
      </c>
      <c r="H478">
        <v>0.24</v>
      </c>
      <c r="I478" t="s">
        <v>1829</v>
      </c>
      <c r="J478">
        <v>2859.9407999999999</v>
      </c>
    </row>
    <row r="479" spans="1:10" x14ac:dyDescent="0.25">
      <c r="A479" t="s">
        <v>2303</v>
      </c>
      <c r="B479" s="1">
        <v>45700</v>
      </c>
      <c r="C479" t="s">
        <v>1446</v>
      </c>
      <c r="D479" t="s">
        <v>1640</v>
      </c>
      <c r="E479" t="s">
        <v>1807</v>
      </c>
      <c r="F479" s="5">
        <v>1</v>
      </c>
      <c r="G479">
        <v>708.88</v>
      </c>
      <c r="H479">
        <v>0.09</v>
      </c>
      <c r="I479" t="s">
        <v>1824</v>
      </c>
      <c r="J479">
        <v>645.08080000000007</v>
      </c>
    </row>
    <row r="480" spans="1:10" x14ac:dyDescent="0.25">
      <c r="A480" t="s">
        <v>2304</v>
      </c>
      <c r="B480" s="1">
        <v>45924</v>
      </c>
      <c r="C480" t="s">
        <v>969</v>
      </c>
      <c r="D480" t="s">
        <v>1608</v>
      </c>
      <c r="E480" t="s">
        <v>1761</v>
      </c>
      <c r="F480" s="5">
        <v>1</v>
      </c>
      <c r="G480">
        <v>790.73</v>
      </c>
      <c r="H480">
        <v>0.24</v>
      </c>
      <c r="I480" t="s">
        <v>1826</v>
      </c>
      <c r="J480">
        <v>600.95479999999998</v>
      </c>
    </row>
    <row r="481" spans="1:10" x14ac:dyDescent="0.25">
      <c r="A481" t="s">
        <v>2305</v>
      </c>
      <c r="B481" s="1">
        <v>45574</v>
      </c>
      <c r="C481" t="s">
        <v>1389</v>
      </c>
      <c r="D481" t="s">
        <v>1578</v>
      </c>
      <c r="E481" t="s">
        <v>1786</v>
      </c>
      <c r="F481" s="5">
        <v>3</v>
      </c>
      <c r="G481">
        <v>635.13</v>
      </c>
      <c r="H481">
        <v>0.09</v>
      </c>
      <c r="I481" t="s">
        <v>1826</v>
      </c>
      <c r="J481">
        <v>1733.9049</v>
      </c>
    </row>
    <row r="482" spans="1:10" x14ac:dyDescent="0.25">
      <c r="A482" t="s">
        <v>2306</v>
      </c>
      <c r="B482" s="1">
        <v>45233</v>
      </c>
      <c r="C482" t="s">
        <v>849</v>
      </c>
      <c r="D482" t="s">
        <v>1734</v>
      </c>
      <c r="E482" t="s">
        <v>1799</v>
      </c>
      <c r="F482" s="5">
        <v>1</v>
      </c>
      <c r="G482">
        <v>744.88</v>
      </c>
      <c r="H482">
        <v>0.15</v>
      </c>
      <c r="I482" t="s">
        <v>1829</v>
      </c>
      <c r="J482">
        <v>633.14800000000002</v>
      </c>
    </row>
    <row r="483" spans="1:10" x14ac:dyDescent="0.25">
      <c r="A483" t="s">
        <v>2307</v>
      </c>
      <c r="B483" s="1">
        <v>45745</v>
      </c>
      <c r="C483" t="s">
        <v>604</v>
      </c>
      <c r="D483" t="s">
        <v>1604</v>
      </c>
      <c r="E483" t="s">
        <v>1757</v>
      </c>
      <c r="F483" s="5">
        <v>3</v>
      </c>
      <c r="G483">
        <v>205.34</v>
      </c>
      <c r="H483">
        <v>0.25</v>
      </c>
      <c r="I483" t="s">
        <v>1824</v>
      </c>
      <c r="J483">
        <v>462.01499999999999</v>
      </c>
    </row>
    <row r="484" spans="1:10" x14ac:dyDescent="0.25">
      <c r="A484" t="s">
        <v>2308</v>
      </c>
      <c r="B484" s="1">
        <v>45851</v>
      </c>
      <c r="C484" t="s">
        <v>1301</v>
      </c>
      <c r="D484" t="s">
        <v>1606</v>
      </c>
      <c r="E484" t="s">
        <v>1782</v>
      </c>
      <c r="F484" s="5">
        <v>2</v>
      </c>
      <c r="G484">
        <v>756.8</v>
      </c>
      <c r="H484">
        <v>0.15</v>
      </c>
      <c r="I484" t="s">
        <v>1824</v>
      </c>
      <c r="J484">
        <v>1286.56</v>
      </c>
    </row>
    <row r="485" spans="1:10" x14ac:dyDescent="0.25">
      <c r="A485" t="s">
        <v>2309</v>
      </c>
      <c r="B485" s="1">
        <v>45308</v>
      </c>
      <c r="C485" t="s">
        <v>172</v>
      </c>
      <c r="D485" t="s">
        <v>1590</v>
      </c>
      <c r="E485" t="s">
        <v>1789</v>
      </c>
      <c r="F485" s="5">
        <v>1</v>
      </c>
      <c r="G485">
        <v>771.73</v>
      </c>
      <c r="H485">
        <v>0.2</v>
      </c>
      <c r="I485" t="s">
        <v>1824</v>
      </c>
      <c r="J485">
        <v>617.38400000000001</v>
      </c>
    </row>
    <row r="486" spans="1:10" x14ac:dyDescent="0.25">
      <c r="A486" t="s">
        <v>2310</v>
      </c>
      <c r="B486" s="1">
        <v>45639</v>
      </c>
      <c r="C486" t="s">
        <v>1475</v>
      </c>
      <c r="D486" t="s">
        <v>1680</v>
      </c>
      <c r="E486" t="s">
        <v>1807</v>
      </c>
      <c r="F486" s="5">
        <v>1</v>
      </c>
      <c r="G486">
        <v>440.19</v>
      </c>
      <c r="H486">
        <v>0.03</v>
      </c>
      <c r="I486" t="s">
        <v>1826</v>
      </c>
      <c r="J486">
        <v>426.98430000000002</v>
      </c>
    </row>
    <row r="487" spans="1:10" x14ac:dyDescent="0.25">
      <c r="A487" t="s">
        <v>2311</v>
      </c>
      <c r="B487" s="1">
        <v>45919</v>
      </c>
      <c r="C487" t="s">
        <v>181</v>
      </c>
      <c r="D487" t="s">
        <v>1553</v>
      </c>
      <c r="E487" t="s">
        <v>1761</v>
      </c>
      <c r="F487" s="5">
        <v>2</v>
      </c>
      <c r="G487">
        <v>409</v>
      </c>
      <c r="H487">
        <v>0.17</v>
      </c>
      <c r="I487" t="s">
        <v>1824</v>
      </c>
      <c r="J487">
        <v>678.93999999999994</v>
      </c>
    </row>
    <row r="488" spans="1:10" x14ac:dyDescent="0.25">
      <c r="A488" t="s">
        <v>2312</v>
      </c>
      <c r="B488" s="1">
        <v>45333</v>
      </c>
      <c r="C488" t="s">
        <v>1077</v>
      </c>
      <c r="D488" t="s">
        <v>1624</v>
      </c>
      <c r="E488" t="s">
        <v>1813</v>
      </c>
      <c r="F488" s="5">
        <v>3</v>
      </c>
      <c r="G488">
        <v>134.58000000000001</v>
      </c>
      <c r="H488">
        <v>0.04</v>
      </c>
      <c r="I488" t="s">
        <v>1829</v>
      </c>
      <c r="J488">
        <v>387.59039999999999</v>
      </c>
    </row>
    <row r="489" spans="1:10" x14ac:dyDescent="0.25">
      <c r="A489" t="s">
        <v>2313</v>
      </c>
      <c r="B489" s="1">
        <v>45811</v>
      </c>
      <c r="C489" t="s">
        <v>1092</v>
      </c>
      <c r="D489" t="s">
        <v>1626</v>
      </c>
      <c r="E489" t="s">
        <v>1779</v>
      </c>
      <c r="F489" s="5">
        <v>4</v>
      </c>
      <c r="G489">
        <v>284.44</v>
      </c>
      <c r="H489">
        <v>0.02</v>
      </c>
      <c r="I489" t="s">
        <v>1824</v>
      </c>
      <c r="J489">
        <v>1115.0047999999999</v>
      </c>
    </row>
    <row r="490" spans="1:10" x14ac:dyDescent="0.25">
      <c r="A490" t="s">
        <v>2314</v>
      </c>
      <c r="B490" s="1">
        <v>45726</v>
      </c>
      <c r="C490" t="s">
        <v>1260</v>
      </c>
      <c r="D490" t="s">
        <v>1694</v>
      </c>
      <c r="E490" t="s">
        <v>1797</v>
      </c>
      <c r="F490" s="5">
        <v>4</v>
      </c>
      <c r="G490">
        <v>922.69</v>
      </c>
      <c r="H490">
        <v>0.16</v>
      </c>
      <c r="I490" t="s">
        <v>1824</v>
      </c>
      <c r="J490">
        <v>3100.2384000000002</v>
      </c>
    </row>
    <row r="491" spans="1:10" x14ac:dyDescent="0.25">
      <c r="A491" t="s">
        <v>2315</v>
      </c>
      <c r="B491" s="1">
        <v>45644</v>
      </c>
      <c r="C491" t="s">
        <v>875</v>
      </c>
      <c r="D491" t="s">
        <v>1620</v>
      </c>
      <c r="E491" t="s">
        <v>1776</v>
      </c>
      <c r="F491" s="5">
        <v>2</v>
      </c>
      <c r="G491">
        <v>992.55</v>
      </c>
      <c r="H491">
        <v>0.28000000000000003</v>
      </c>
      <c r="I491" t="s">
        <v>1824</v>
      </c>
      <c r="J491">
        <v>1429.2719999999999</v>
      </c>
    </row>
    <row r="492" spans="1:10" x14ac:dyDescent="0.25">
      <c r="A492" t="s">
        <v>2316</v>
      </c>
      <c r="B492" s="1">
        <v>45371</v>
      </c>
      <c r="C492" t="s">
        <v>1298</v>
      </c>
      <c r="D492" t="s">
        <v>1726</v>
      </c>
      <c r="E492" t="s">
        <v>1810</v>
      </c>
      <c r="F492" s="5">
        <v>1</v>
      </c>
      <c r="G492">
        <v>170.43</v>
      </c>
      <c r="H492">
        <v>0.03</v>
      </c>
      <c r="I492" t="s">
        <v>1824</v>
      </c>
      <c r="J492">
        <v>165.31710000000001</v>
      </c>
    </row>
    <row r="493" spans="1:10" x14ac:dyDescent="0.25">
      <c r="A493" t="s">
        <v>2317</v>
      </c>
      <c r="B493" s="1">
        <v>45462</v>
      </c>
      <c r="C493" t="s">
        <v>722</v>
      </c>
      <c r="D493" t="s">
        <v>1692</v>
      </c>
      <c r="E493" t="s">
        <v>1761</v>
      </c>
      <c r="F493" s="5">
        <v>3</v>
      </c>
      <c r="G493">
        <v>480.51</v>
      </c>
      <c r="H493">
        <v>0.03</v>
      </c>
      <c r="I493" t="s">
        <v>1824</v>
      </c>
      <c r="J493">
        <v>1398.2841000000001</v>
      </c>
    </row>
    <row r="494" spans="1:10" x14ac:dyDescent="0.25">
      <c r="A494" t="s">
        <v>2318</v>
      </c>
      <c r="B494" s="1">
        <v>45632</v>
      </c>
      <c r="C494" t="s">
        <v>523</v>
      </c>
      <c r="D494" t="s">
        <v>1646</v>
      </c>
      <c r="E494" t="s">
        <v>1779</v>
      </c>
      <c r="F494" s="5">
        <v>2</v>
      </c>
      <c r="G494">
        <v>955.66</v>
      </c>
      <c r="H494">
        <v>0.28999999999999998</v>
      </c>
      <c r="I494" t="s">
        <v>1829</v>
      </c>
      <c r="J494">
        <v>1357.0372</v>
      </c>
    </row>
    <row r="495" spans="1:10" x14ac:dyDescent="0.25">
      <c r="A495" t="s">
        <v>2319</v>
      </c>
      <c r="B495" s="1">
        <v>45863</v>
      </c>
      <c r="C495" t="s">
        <v>1395</v>
      </c>
      <c r="D495" t="s">
        <v>1692</v>
      </c>
      <c r="E495" t="s">
        <v>1752</v>
      </c>
      <c r="F495" s="5">
        <v>2</v>
      </c>
      <c r="G495">
        <v>488.02</v>
      </c>
      <c r="H495">
        <v>0.27</v>
      </c>
      <c r="I495" t="s">
        <v>1826</v>
      </c>
      <c r="J495">
        <v>712.50919999999996</v>
      </c>
    </row>
    <row r="496" spans="1:10" x14ac:dyDescent="0.25">
      <c r="A496" t="s">
        <v>2320</v>
      </c>
      <c r="B496" s="1">
        <v>45501</v>
      </c>
      <c r="C496" t="s">
        <v>770</v>
      </c>
      <c r="D496" t="s">
        <v>1584</v>
      </c>
      <c r="E496" t="s">
        <v>1752</v>
      </c>
      <c r="F496" s="5">
        <v>1</v>
      </c>
      <c r="G496">
        <v>917.17</v>
      </c>
      <c r="H496">
        <v>0.13</v>
      </c>
      <c r="I496" t="s">
        <v>1829</v>
      </c>
      <c r="J496">
        <v>797.93790000000001</v>
      </c>
    </row>
    <row r="497" spans="1:10" x14ac:dyDescent="0.25">
      <c r="A497" t="s">
        <v>2321</v>
      </c>
      <c r="B497" s="1">
        <v>45568</v>
      </c>
      <c r="C497" t="s">
        <v>1020</v>
      </c>
      <c r="D497" t="s">
        <v>1562</v>
      </c>
      <c r="E497" t="s">
        <v>1773</v>
      </c>
      <c r="F497" s="5">
        <v>2</v>
      </c>
      <c r="G497">
        <v>406.46</v>
      </c>
      <c r="H497">
        <v>0.3</v>
      </c>
      <c r="I497" t="s">
        <v>1826</v>
      </c>
      <c r="J497">
        <v>569.04399999999998</v>
      </c>
    </row>
    <row r="498" spans="1:10" x14ac:dyDescent="0.25">
      <c r="A498" t="s">
        <v>2322</v>
      </c>
      <c r="B498" s="1">
        <v>45238</v>
      </c>
      <c r="C498" t="s">
        <v>746</v>
      </c>
      <c r="D498" t="s">
        <v>1738</v>
      </c>
      <c r="E498" t="s">
        <v>1752</v>
      </c>
      <c r="F498" s="5">
        <v>2</v>
      </c>
      <c r="G498">
        <v>264.39</v>
      </c>
      <c r="H498">
        <v>0.11</v>
      </c>
      <c r="I498" t="s">
        <v>1829</v>
      </c>
      <c r="J498">
        <v>470.61419999999998</v>
      </c>
    </row>
    <row r="499" spans="1:10" x14ac:dyDescent="0.25">
      <c r="A499" t="s">
        <v>2323</v>
      </c>
      <c r="B499" s="1">
        <v>45754</v>
      </c>
      <c r="C499" t="s">
        <v>628</v>
      </c>
      <c r="D499" t="s">
        <v>1684</v>
      </c>
      <c r="E499" t="s">
        <v>1804</v>
      </c>
      <c r="F499" s="5">
        <v>1</v>
      </c>
      <c r="G499">
        <v>414.97</v>
      </c>
      <c r="H499">
        <v>0.22</v>
      </c>
      <c r="I499" t="s">
        <v>1826</v>
      </c>
      <c r="J499">
        <v>323.67660000000001</v>
      </c>
    </row>
    <row r="500" spans="1:10" x14ac:dyDescent="0.25">
      <c r="A500" t="s">
        <v>2324</v>
      </c>
      <c r="B500" s="1">
        <v>45280</v>
      </c>
      <c r="C500" t="s">
        <v>493</v>
      </c>
      <c r="D500" t="s">
        <v>1598</v>
      </c>
      <c r="E500" t="s">
        <v>1794</v>
      </c>
      <c r="F500" s="5">
        <v>2</v>
      </c>
      <c r="G500">
        <v>583.51</v>
      </c>
      <c r="H500">
        <v>0.2</v>
      </c>
      <c r="I500" t="s">
        <v>1829</v>
      </c>
      <c r="J500">
        <v>933.61599999999999</v>
      </c>
    </row>
    <row r="501" spans="1:10" x14ac:dyDescent="0.25">
      <c r="A501" t="s">
        <v>2325</v>
      </c>
      <c r="B501" s="1">
        <v>45911</v>
      </c>
      <c r="C501" t="s">
        <v>55</v>
      </c>
      <c r="D501" t="s">
        <v>1610</v>
      </c>
      <c r="E501" t="s">
        <v>1807</v>
      </c>
      <c r="F501" s="5">
        <v>1</v>
      </c>
      <c r="G501">
        <v>659.27</v>
      </c>
      <c r="H501">
        <v>0.15</v>
      </c>
      <c r="I501" t="s">
        <v>1826</v>
      </c>
      <c r="J501">
        <v>560.37950000000001</v>
      </c>
    </row>
    <row r="502" spans="1:10" x14ac:dyDescent="0.25">
      <c r="A502" t="s">
        <v>2326</v>
      </c>
      <c r="B502" s="1">
        <v>45627</v>
      </c>
      <c r="C502" t="s">
        <v>1377</v>
      </c>
      <c r="D502" t="s">
        <v>1549</v>
      </c>
      <c r="E502" t="s">
        <v>1769</v>
      </c>
      <c r="F502" s="5">
        <v>4</v>
      </c>
      <c r="G502">
        <v>106.66</v>
      </c>
      <c r="H502">
        <v>0.2</v>
      </c>
      <c r="I502" t="s">
        <v>1829</v>
      </c>
      <c r="J502">
        <v>341.31200000000001</v>
      </c>
    </row>
    <row r="503" spans="1:10" x14ac:dyDescent="0.25">
      <c r="A503" t="s">
        <v>2327</v>
      </c>
      <c r="B503" s="1">
        <v>45617</v>
      </c>
      <c r="C503" t="s">
        <v>544</v>
      </c>
      <c r="D503" t="s">
        <v>1568</v>
      </c>
      <c r="E503" t="s">
        <v>1773</v>
      </c>
      <c r="F503" s="5">
        <v>4</v>
      </c>
      <c r="G503">
        <v>168.55</v>
      </c>
      <c r="H503">
        <v>0.15</v>
      </c>
      <c r="I503" t="s">
        <v>1826</v>
      </c>
      <c r="J503">
        <v>573.07000000000005</v>
      </c>
    </row>
    <row r="504" spans="1:10" x14ac:dyDescent="0.25">
      <c r="A504" t="s">
        <v>2328</v>
      </c>
      <c r="B504" s="1">
        <v>45899</v>
      </c>
      <c r="C504" t="s">
        <v>1501</v>
      </c>
      <c r="D504" t="s">
        <v>1636</v>
      </c>
      <c r="E504" t="s">
        <v>1761</v>
      </c>
      <c r="F504" s="5">
        <v>1</v>
      </c>
      <c r="G504">
        <v>230.53</v>
      </c>
      <c r="H504">
        <v>0.06</v>
      </c>
      <c r="I504" t="s">
        <v>1829</v>
      </c>
      <c r="J504">
        <v>216.69820000000001</v>
      </c>
    </row>
    <row r="505" spans="1:10" x14ac:dyDescent="0.25">
      <c r="A505" t="s">
        <v>2329</v>
      </c>
      <c r="B505" s="1">
        <v>45889</v>
      </c>
      <c r="C505" t="s">
        <v>40</v>
      </c>
      <c r="D505" t="s">
        <v>1656</v>
      </c>
      <c r="E505" t="s">
        <v>1757</v>
      </c>
      <c r="F505" s="5">
        <v>2</v>
      </c>
      <c r="G505">
        <v>355.41</v>
      </c>
      <c r="H505">
        <v>0.13</v>
      </c>
      <c r="I505" t="s">
        <v>1829</v>
      </c>
      <c r="J505">
        <v>618.41340000000002</v>
      </c>
    </row>
    <row r="506" spans="1:10" x14ac:dyDescent="0.25">
      <c r="A506" t="s">
        <v>2330</v>
      </c>
      <c r="B506" s="1">
        <v>45943</v>
      </c>
      <c r="C506" t="s">
        <v>556</v>
      </c>
      <c r="D506" t="s">
        <v>1642</v>
      </c>
      <c r="E506" t="s">
        <v>1761</v>
      </c>
      <c r="F506" s="5">
        <v>3</v>
      </c>
      <c r="G506">
        <v>843.44</v>
      </c>
      <c r="H506">
        <v>0.22</v>
      </c>
      <c r="I506" t="s">
        <v>1824</v>
      </c>
      <c r="J506">
        <v>1973.6496</v>
      </c>
    </row>
    <row r="507" spans="1:10" x14ac:dyDescent="0.25">
      <c r="A507" t="s">
        <v>2331</v>
      </c>
      <c r="B507" s="1">
        <v>45306</v>
      </c>
      <c r="C507" t="s">
        <v>544</v>
      </c>
      <c r="D507" t="s">
        <v>1738</v>
      </c>
      <c r="E507" t="s">
        <v>1757</v>
      </c>
      <c r="F507" s="5">
        <v>1</v>
      </c>
      <c r="G507">
        <v>301.60000000000002</v>
      </c>
      <c r="H507">
        <v>0.27</v>
      </c>
      <c r="I507" t="s">
        <v>1824</v>
      </c>
      <c r="J507">
        <v>220.16800000000001</v>
      </c>
    </row>
    <row r="508" spans="1:10" x14ac:dyDescent="0.25">
      <c r="A508" t="s">
        <v>2332</v>
      </c>
      <c r="B508" s="1">
        <v>45772</v>
      </c>
      <c r="C508" t="s">
        <v>164</v>
      </c>
      <c r="D508" t="s">
        <v>1726</v>
      </c>
      <c r="E508" t="s">
        <v>1761</v>
      </c>
      <c r="F508" s="5">
        <v>3</v>
      </c>
      <c r="G508">
        <v>21.59</v>
      </c>
      <c r="H508">
        <v>0.16</v>
      </c>
      <c r="I508" t="s">
        <v>1829</v>
      </c>
      <c r="J508">
        <v>54.406799999999997</v>
      </c>
    </row>
    <row r="509" spans="1:10" x14ac:dyDescent="0.25">
      <c r="A509" t="s">
        <v>2333</v>
      </c>
      <c r="B509" s="1">
        <v>45346</v>
      </c>
      <c r="C509" t="s">
        <v>690</v>
      </c>
      <c r="D509" t="s">
        <v>1574</v>
      </c>
      <c r="E509" t="s">
        <v>1761</v>
      </c>
      <c r="F509" s="5">
        <v>4</v>
      </c>
      <c r="G509">
        <v>284.24</v>
      </c>
      <c r="H509">
        <v>0.09</v>
      </c>
      <c r="I509" t="s">
        <v>1824</v>
      </c>
      <c r="J509">
        <v>1034.6335999999999</v>
      </c>
    </row>
    <row r="510" spans="1:10" x14ac:dyDescent="0.25">
      <c r="A510" t="s">
        <v>2334</v>
      </c>
      <c r="B510" s="1">
        <v>45656</v>
      </c>
      <c r="C510" t="s">
        <v>1151</v>
      </c>
      <c r="D510" t="s">
        <v>1555</v>
      </c>
      <c r="E510" t="s">
        <v>1786</v>
      </c>
      <c r="F510" s="5">
        <v>1</v>
      </c>
      <c r="G510">
        <v>191.6</v>
      </c>
      <c r="H510">
        <v>0.27</v>
      </c>
      <c r="I510" t="s">
        <v>1826</v>
      </c>
      <c r="J510">
        <v>139.86799999999999</v>
      </c>
    </row>
    <row r="511" spans="1:10" x14ac:dyDescent="0.25">
      <c r="A511" t="s">
        <v>2335</v>
      </c>
      <c r="B511" s="1">
        <v>45762</v>
      </c>
      <c r="C511" t="s">
        <v>981</v>
      </c>
      <c r="D511" t="s">
        <v>1704</v>
      </c>
      <c r="E511" t="s">
        <v>1794</v>
      </c>
      <c r="F511" s="5">
        <v>2</v>
      </c>
      <c r="G511">
        <v>616.97</v>
      </c>
      <c r="H511">
        <v>0.22</v>
      </c>
      <c r="I511" t="s">
        <v>1824</v>
      </c>
      <c r="J511">
        <v>962.47320000000002</v>
      </c>
    </row>
    <row r="512" spans="1:10" x14ac:dyDescent="0.25">
      <c r="A512" t="s">
        <v>2336</v>
      </c>
      <c r="B512" s="1">
        <v>45580</v>
      </c>
      <c r="C512" t="s">
        <v>559</v>
      </c>
      <c r="D512" t="s">
        <v>1604</v>
      </c>
      <c r="E512" t="s">
        <v>1789</v>
      </c>
      <c r="F512" s="5">
        <v>3</v>
      </c>
      <c r="G512">
        <v>125.68</v>
      </c>
      <c r="H512">
        <v>0.26</v>
      </c>
      <c r="I512" t="s">
        <v>1829</v>
      </c>
      <c r="J512">
        <v>279.00959999999998</v>
      </c>
    </row>
    <row r="513" spans="1:10" x14ac:dyDescent="0.25">
      <c r="A513" t="s">
        <v>2337</v>
      </c>
      <c r="B513" s="1">
        <v>45676</v>
      </c>
      <c r="C513" t="s">
        <v>1104</v>
      </c>
      <c r="D513" t="s">
        <v>1634</v>
      </c>
      <c r="E513" t="s">
        <v>1769</v>
      </c>
      <c r="F513" s="5">
        <v>3</v>
      </c>
      <c r="G513">
        <v>307.48</v>
      </c>
      <c r="H513">
        <v>0.24</v>
      </c>
      <c r="I513" t="s">
        <v>1824</v>
      </c>
      <c r="J513">
        <v>701.0544000000001</v>
      </c>
    </row>
    <row r="514" spans="1:10" x14ac:dyDescent="0.25">
      <c r="A514" t="s">
        <v>2338</v>
      </c>
      <c r="B514" s="1">
        <v>45495</v>
      </c>
      <c r="C514" t="s">
        <v>942</v>
      </c>
      <c r="D514" t="s">
        <v>1549</v>
      </c>
      <c r="E514" t="s">
        <v>1813</v>
      </c>
      <c r="F514" s="5">
        <v>1</v>
      </c>
      <c r="G514">
        <v>505.23</v>
      </c>
      <c r="H514">
        <v>0.11</v>
      </c>
      <c r="I514" t="s">
        <v>1824</v>
      </c>
      <c r="J514">
        <v>449.65469999999999</v>
      </c>
    </row>
    <row r="515" spans="1:10" x14ac:dyDescent="0.25">
      <c r="A515" t="s">
        <v>2339</v>
      </c>
      <c r="B515" s="1">
        <v>45735</v>
      </c>
      <c r="C515" t="s">
        <v>1142</v>
      </c>
      <c r="D515" t="s">
        <v>1638</v>
      </c>
      <c r="E515" t="s">
        <v>1804</v>
      </c>
      <c r="F515" s="5">
        <v>1</v>
      </c>
      <c r="G515">
        <v>853.12</v>
      </c>
      <c r="H515">
        <v>0.19</v>
      </c>
      <c r="I515" t="s">
        <v>1829</v>
      </c>
      <c r="J515">
        <v>691.02719999999999</v>
      </c>
    </row>
    <row r="516" spans="1:10" x14ac:dyDescent="0.25">
      <c r="A516" t="s">
        <v>2340</v>
      </c>
      <c r="B516" s="1">
        <v>45312</v>
      </c>
      <c r="C516" t="s">
        <v>444</v>
      </c>
      <c r="D516" t="s">
        <v>1543</v>
      </c>
      <c r="E516" t="s">
        <v>1779</v>
      </c>
      <c r="F516" s="5">
        <v>4</v>
      </c>
      <c r="G516">
        <v>191.65</v>
      </c>
      <c r="H516">
        <v>0.19</v>
      </c>
      <c r="I516" t="s">
        <v>1826</v>
      </c>
      <c r="J516">
        <v>620.94600000000003</v>
      </c>
    </row>
    <row r="517" spans="1:10" x14ac:dyDescent="0.25">
      <c r="A517" t="s">
        <v>2341</v>
      </c>
      <c r="B517" s="1">
        <v>45286</v>
      </c>
      <c r="C517" t="s">
        <v>535</v>
      </c>
      <c r="D517" t="s">
        <v>1642</v>
      </c>
      <c r="E517" t="s">
        <v>1766</v>
      </c>
      <c r="F517" s="5">
        <v>1</v>
      </c>
      <c r="G517">
        <v>169.69</v>
      </c>
      <c r="H517">
        <v>0.22</v>
      </c>
      <c r="I517" t="s">
        <v>1824</v>
      </c>
      <c r="J517">
        <v>132.35820000000001</v>
      </c>
    </row>
    <row r="518" spans="1:10" x14ac:dyDescent="0.25">
      <c r="A518" t="s">
        <v>2342</v>
      </c>
      <c r="B518" s="1">
        <v>45372</v>
      </c>
      <c r="C518" t="s">
        <v>579</v>
      </c>
      <c r="D518" t="s">
        <v>1672</v>
      </c>
      <c r="E518" t="s">
        <v>1799</v>
      </c>
      <c r="F518" s="5">
        <v>1</v>
      </c>
      <c r="G518">
        <v>145.43</v>
      </c>
      <c r="H518">
        <v>0.08</v>
      </c>
      <c r="I518" t="s">
        <v>1824</v>
      </c>
      <c r="J518">
        <v>133.79560000000001</v>
      </c>
    </row>
    <row r="519" spans="1:10" x14ac:dyDescent="0.25">
      <c r="A519" t="s">
        <v>2343</v>
      </c>
      <c r="B519" s="1">
        <v>45633</v>
      </c>
      <c r="C519" t="s">
        <v>304</v>
      </c>
      <c r="D519" t="s">
        <v>1734</v>
      </c>
      <c r="E519" t="s">
        <v>1794</v>
      </c>
      <c r="F519" s="5">
        <v>4</v>
      </c>
      <c r="G519">
        <v>828.35</v>
      </c>
      <c r="H519">
        <v>0.17</v>
      </c>
      <c r="I519" t="s">
        <v>1824</v>
      </c>
      <c r="J519">
        <v>2750.1219999999998</v>
      </c>
    </row>
    <row r="520" spans="1:10" x14ac:dyDescent="0.25">
      <c r="A520" t="s">
        <v>2344</v>
      </c>
      <c r="B520" s="1">
        <v>45598</v>
      </c>
      <c r="C520" t="s">
        <v>1133</v>
      </c>
      <c r="D520" t="s">
        <v>1738</v>
      </c>
      <c r="E520" t="s">
        <v>1779</v>
      </c>
      <c r="F520" s="5">
        <v>3</v>
      </c>
      <c r="G520">
        <v>268.76</v>
      </c>
      <c r="H520">
        <v>0.01</v>
      </c>
      <c r="I520" t="s">
        <v>1826</v>
      </c>
      <c r="J520">
        <v>798.21719999999993</v>
      </c>
    </row>
    <row r="521" spans="1:10" x14ac:dyDescent="0.25">
      <c r="A521" t="s">
        <v>2345</v>
      </c>
      <c r="B521" s="1">
        <v>45495</v>
      </c>
      <c r="C521" t="s">
        <v>749</v>
      </c>
      <c r="D521" t="s">
        <v>1724</v>
      </c>
      <c r="E521" t="s">
        <v>1752</v>
      </c>
      <c r="F521" s="5">
        <v>4</v>
      </c>
      <c r="G521">
        <v>370.09</v>
      </c>
      <c r="H521">
        <v>0.22</v>
      </c>
      <c r="I521" t="s">
        <v>1829</v>
      </c>
      <c r="J521">
        <v>1154.6808000000001</v>
      </c>
    </row>
    <row r="522" spans="1:10" x14ac:dyDescent="0.25">
      <c r="A522" t="s">
        <v>2346</v>
      </c>
      <c r="B522" s="1">
        <v>45229</v>
      </c>
      <c r="C522" t="s">
        <v>809</v>
      </c>
      <c r="D522" t="s">
        <v>1704</v>
      </c>
      <c r="E522" t="s">
        <v>1776</v>
      </c>
      <c r="F522" s="5">
        <v>3</v>
      </c>
      <c r="G522">
        <v>679.22</v>
      </c>
      <c r="H522">
        <v>0.11</v>
      </c>
      <c r="I522" t="s">
        <v>1826</v>
      </c>
      <c r="J522">
        <v>1813.5174</v>
      </c>
    </row>
    <row r="523" spans="1:10" x14ac:dyDescent="0.25">
      <c r="A523" t="s">
        <v>2347</v>
      </c>
      <c r="B523" s="1">
        <v>45433</v>
      </c>
      <c r="C523" t="s">
        <v>1166</v>
      </c>
      <c r="D523" t="s">
        <v>1694</v>
      </c>
      <c r="E523" t="s">
        <v>1752</v>
      </c>
      <c r="F523" s="5">
        <v>3</v>
      </c>
      <c r="G523">
        <v>780.69</v>
      </c>
      <c r="H523">
        <v>0.1</v>
      </c>
      <c r="I523" t="s">
        <v>1829</v>
      </c>
      <c r="J523">
        <v>2107.8629999999998</v>
      </c>
    </row>
    <row r="524" spans="1:10" x14ac:dyDescent="0.25">
      <c r="A524" t="s">
        <v>2348</v>
      </c>
      <c r="B524" s="1">
        <v>45766</v>
      </c>
      <c r="C524" t="s">
        <v>833</v>
      </c>
      <c r="D524" t="s">
        <v>1632</v>
      </c>
      <c r="E524" t="s">
        <v>1761</v>
      </c>
      <c r="F524" s="5">
        <v>2</v>
      </c>
      <c r="G524">
        <v>42.97</v>
      </c>
      <c r="H524">
        <v>0.18</v>
      </c>
      <c r="I524" t="s">
        <v>1826</v>
      </c>
      <c r="J524">
        <v>70.470799999999997</v>
      </c>
    </row>
    <row r="525" spans="1:10" x14ac:dyDescent="0.25">
      <c r="A525" t="s">
        <v>2349</v>
      </c>
      <c r="B525" s="1">
        <v>45639</v>
      </c>
      <c r="C525" t="s">
        <v>908</v>
      </c>
      <c r="D525" t="s">
        <v>1712</v>
      </c>
      <c r="E525" t="s">
        <v>1752</v>
      </c>
      <c r="F525" s="5">
        <v>4</v>
      </c>
      <c r="G525">
        <v>854.37</v>
      </c>
      <c r="H525">
        <v>7.0000000000000007E-2</v>
      </c>
      <c r="I525" t="s">
        <v>1826</v>
      </c>
      <c r="J525">
        <v>3178.2564000000002</v>
      </c>
    </row>
    <row r="526" spans="1:10" x14ac:dyDescent="0.25">
      <c r="A526" t="s">
        <v>2350</v>
      </c>
      <c r="B526" s="1">
        <v>45774</v>
      </c>
      <c r="C526" t="s">
        <v>356</v>
      </c>
      <c r="D526" t="s">
        <v>1596</v>
      </c>
      <c r="E526" t="s">
        <v>1804</v>
      </c>
      <c r="F526" s="5">
        <v>2</v>
      </c>
      <c r="G526">
        <v>409.52</v>
      </c>
      <c r="H526">
        <v>0.06</v>
      </c>
      <c r="I526" t="s">
        <v>1829</v>
      </c>
      <c r="J526">
        <v>769.8975999999999</v>
      </c>
    </row>
    <row r="527" spans="1:10" x14ac:dyDescent="0.25">
      <c r="A527" t="s">
        <v>2351</v>
      </c>
      <c r="B527" s="1">
        <v>45569</v>
      </c>
      <c r="C527" t="s">
        <v>547</v>
      </c>
      <c r="D527" t="s">
        <v>1696</v>
      </c>
      <c r="E527" t="s">
        <v>1789</v>
      </c>
      <c r="F527" s="5">
        <v>2</v>
      </c>
      <c r="G527">
        <v>407.46</v>
      </c>
      <c r="H527">
        <v>0.21</v>
      </c>
      <c r="I527" t="s">
        <v>1824</v>
      </c>
      <c r="J527">
        <v>643.78679999999997</v>
      </c>
    </row>
    <row r="528" spans="1:10" x14ac:dyDescent="0.25">
      <c r="A528" t="s">
        <v>2352</v>
      </c>
      <c r="B528" s="1">
        <v>45856</v>
      </c>
      <c r="C528" t="s">
        <v>735</v>
      </c>
      <c r="D528" t="s">
        <v>1553</v>
      </c>
      <c r="E528" t="s">
        <v>1782</v>
      </c>
      <c r="F528" s="5">
        <v>1</v>
      </c>
      <c r="G528">
        <v>728.84</v>
      </c>
      <c r="H528">
        <v>0.28000000000000003</v>
      </c>
      <c r="I528" t="s">
        <v>1826</v>
      </c>
      <c r="J528">
        <v>524.76480000000004</v>
      </c>
    </row>
    <row r="529" spans="1:10" x14ac:dyDescent="0.25">
      <c r="A529" t="s">
        <v>2353</v>
      </c>
      <c r="B529" s="1">
        <v>45362</v>
      </c>
      <c r="C529" t="s">
        <v>1400</v>
      </c>
      <c r="D529" t="s">
        <v>1704</v>
      </c>
      <c r="E529" t="s">
        <v>1776</v>
      </c>
      <c r="F529" s="5">
        <v>4</v>
      </c>
      <c r="G529">
        <v>467.24</v>
      </c>
      <c r="H529">
        <v>0.08</v>
      </c>
      <c r="I529" t="s">
        <v>1826</v>
      </c>
      <c r="J529">
        <v>1719.4431999999999</v>
      </c>
    </row>
    <row r="530" spans="1:10" x14ac:dyDescent="0.25">
      <c r="A530" t="s">
        <v>2354</v>
      </c>
      <c r="B530" s="1">
        <v>45457</v>
      </c>
      <c r="C530" t="s">
        <v>332</v>
      </c>
      <c r="D530" t="s">
        <v>1568</v>
      </c>
      <c r="E530" t="s">
        <v>1792</v>
      </c>
      <c r="F530" s="5">
        <v>1</v>
      </c>
      <c r="G530">
        <v>57.94</v>
      </c>
      <c r="H530">
        <v>0.13</v>
      </c>
      <c r="I530" t="s">
        <v>1826</v>
      </c>
      <c r="J530">
        <v>50.407799999999988</v>
      </c>
    </row>
    <row r="531" spans="1:10" x14ac:dyDescent="0.25">
      <c r="A531" t="s">
        <v>2355</v>
      </c>
      <c r="B531" s="1">
        <v>45338</v>
      </c>
      <c r="C531" t="s">
        <v>1080</v>
      </c>
      <c r="D531" t="s">
        <v>1646</v>
      </c>
      <c r="E531" t="s">
        <v>1807</v>
      </c>
      <c r="F531" s="5">
        <v>1</v>
      </c>
      <c r="G531">
        <v>540.1</v>
      </c>
      <c r="H531">
        <v>0.22</v>
      </c>
      <c r="I531" t="s">
        <v>1824</v>
      </c>
      <c r="J531">
        <v>421.27800000000002</v>
      </c>
    </row>
    <row r="532" spans="1:10" x14ac:dyDescent="0.25">
      <c r="A532" t="s">
        <v>2356</v>
      </c>
      <c r="B532" s="1">
        <v>45552</v>
      </c>
      <c r="C532" t="s">
        <v>281</v>
      </c>
      <c r="D532" t="s">
        <v>1562</v>
      </c>
      <c r="E532" t="s">
        <v>1813</v>
      </c>
      <c r="F532" s="5">
        <v>4</v>
      </c>
      <c r="G532">
        <v>816.28</v>
      </c>
      <c r="H532">
        <v>0.15</v>
      </c>
      <c r="I532" t="s">
        <v>1829</v>
      </c>
      <c r="J532">
        <v>2775.3519999999999</v>
      </c>
    </row>
    <row r="533" spans="1:10" x14ac:dyDescent="0.25">
      <c r="A533" t="s">
        <v>2357</v>
      </c>
      <c r="B533" s="1">
        <v>45895</v>
      </c>
      <c r="C533" t="s">
        <v>589</v>
      </c>
      <c r="D533" t="s">
        <v>1632</v>
      </c>
      <c r="E533" t="s">
        <v>1782</v>
      </c>
      <c r="F533" s="5">
        <v>4</v>
      </c>
      <c r="G533">
        <v>727.49</v>
      </c>
      <c r="H533">
        <v>0.11</v>
      </c>
      <c r="I533" t="s">
        <v>1824</v>
      </c>
      <c r="J533">
        <v>2589.8643999999999</v>
      </c>
    </row>
    <row r="534" spans="1:10" x14ac:dyDescent="0.25">
      <c r="A534" t="s">
        <v>2358</v>
      </c>
      <c r="B534" s="1">
        <v>45447</v>
      </c>
      <c r="C534" t="s">
        <v>568</v>
      </c>
      <c r="D534" t="s">
        <v>1720</v>
      </c>
      <c r="E534" t="s">
        <v>1797</v>
      </c>
      <c r="F534" s="5">
        <v>4</v>
      </c>
      <c r="G534">
        <v>817.92</v>
      </c>
      <c r="H534">
        <v>0.21</v>
      </c>
      <c r="I534" t="s">
        <v>1824</v>
      </c>
      <c r="J534">
        <v>2584.6271999999999</v>
      </c>
    </row>
    <row r="535" spans="1:10" x14ac:dyDescent="0.25">
      <c r="A535" t="s">
        <v>2359</v>
      </c>
      <c r="B535" s="1">
        <v>45578</v>
      </c>
      <c r="C535" t="s">
        <v>1023</v>
      </c>
      <c r="D535" t="s">
        <v>1624</v>
      </c>
      <c r="E535" t="s">
        <v>1779</v>
      </c>
      <c r="F535" s="5">
        <v>2</v>
      </c>
      <c r="G535">
        <v>358.45</v>
      </c>
      <c r="H535">
        <v>7.0000000000000007E-2</v>
      </c>
      <c r="I535" t="s">
        <v>1829</v>
      </c>
      <c r="J535">
        <v>666.71699999999998</v>
      </c>
    </row>
    <row r="536" spans="1:10" x14ac:dyDescent="0.25">
      <c r="A536" t="s">
        <v>2360</v>
      </c>
      <c r="B536" s="1">
        <v>45697</v>
      </c>
      <c r="C536" t="s">
        <v>657</v>
      </c>
      <c r="D536" t="s">
        <v>1722</v>
      </c>
      <c r="E536" t="s">
        <v>1786</v>
      </c>
      <c r="F536" s="5">
        <v>1</v>
      </c>
      <c r="G536">
        <v>972.06</v>
      </c>
      <c r="H536">
        <v>0.3</v>
      </c>
      <c r="I536" t="s">
        <v>1829</v>
      </c>
      <c r="J536">
        <v>680.44199999999989</v>
      </c>
    </row>
    <row r="537" spans="1:10" x14ac:dyDescent="0.25">
      <c r="A537" t="s">
        <v>2361</v>
      </c>
      <c r="B537" s="1">
        <v>45281</v>
      </c>
      <c r="C537" t="s">
        <v>130</v>
      </c>
      <c r="D537" t="s">
        <v>1580</v>
      </c>
      <c r="E537" t="s">
        <v>1752</v>
      </c>
      <c r="F537" s="5">
        <v>1</v>
      </c>
      <c r="G537">
        <v>791.36</v>
      </c>
      <c r="H537">
        <v>0.06</v>
      </c>
      <c r="I537" t="s">
        <v>1826</v>
      </c>
      <c r="J537">
        <v>743.87839999999994</v>
      </c>
    </row>
    <row r="538" spans="1:10" x14ac:dyDescent="0.25">
      <c r="A538" t="s">
        <v>2362</v>
      </c>
      <c r="B538" s="1">
        <v>45855</v>
      </c>
      <c r="C538" t="s">
        <v>990</v>
      </c>
      <c r="D538" t="s">
        <v>1676</v>
      </c>
      <c r="E538" t="s">
        <v>1773</v>
      </c>
      <c r="F538" s="5">
        <v>4</v>
      </c>
      <c r="G538">
        <v>839.65</v>
      </c>
      <c r="H538">
        <v>0.26</v>
      </c>
      <c r="I538" t="s">
        <v>1829</v>
      </c>
      <c r="J538">
        <v>2485.364</v>
      </c>
    </row>
    <row r="539" spans="1:10" x14ac:dyDescent="0.25">
      <c r="A539" t="s">
        <v>2363</v>
      </c>
      <c r="B539" s="1">
        <v>45793</v>
      </c>
      <c r="C539" t="s">
        <v>815</v>
      </c>
      <c r="D539" t="s">
        <v>1692</v>
      </c>
      <c r="E539" t="s">
        <v>1761</v>
      </c>
      <c r="F539" s="5">
        <v>2</v>
      </c>
      <c r="G539">
        <v>245.52</v>
      </c>
      <c r="H539">
        <v>0.11</v>
      </c>
      <c r="I539" t="s">
        <v>1829</v>
      </c>
      <c r="J539">
        <v>437.0256</v>
      </c>
    </row>
    <row r="540" spans="1:10" x14ac:dyDescent="0.25">
      <c r="A540" t="s">
        <v>2364</v>
      </c>
      <c r="B540" s="1">
        <v>45881</v>
      </c>
      <c r="C540" t="s">
        <v>1211</v>
      </c>
      <c r="D540" t="s">
        <v>1712</v>
      </c>
      <c r="E540" t="s">
        <v>1782</v>
      </c>
      <c r="F540" s="5">
        <v>3</v>
      </c>
      <c r="G540">
        <v>787.91</v>
      </c>
      <c r="H540">
        <v>0.06</v>
      </c>
      <c r="I540" t="s">
        <v>1826</v>
      </c>
      <c r="J540">
        <v>2221.9061999999999</v>
      </c>
    </row>
    <row r="541" spans="1:10" x14ac:dyDescent="0.25">
      <c r="A541" t="s">
        <v>2365</v>
      </c>
      <c r="B541" s="1">
        <v>45890</v>
      </c>
      <c r="C541" t="s">
        <v>202</v>
      </c>
      <c r="D541" t="s">
        <v>1698</v>
      </c>
      <c r="E541" t="s">
        <v>1769</v>
      </c>
      <c r="F541" s="5">
        <v>2</v>
      </c>
      <c r="G541">
        <v>709.17</v>
      </c>
      <c r="H541">
        <v>0.22</v>
      </c>
      <c r="I541" t="s">
        <v>1824</v>
      </c>
      <c r="J541">
        <v>1106.3052</v>
      </c>
    </row>
    <row r="542" spans="1:10" x14ac:dyDescent="0.25">
      <c r="A542" t="s">
        <v>2366</v>
      </c>
      <c r="B542" s="1">
        <v>45251</v>
      </c>
      <c r="C542" t="s">
        <v>755</v>
      </c>
      <c r="D542" t="s">
        <v>1730</v>
      </c>
      <c r="E542" t="s">
        <v>1779</v>
      </c>
      <c r="F542" s="5">
        <v>2</v>
      </c>
      <c r="G542">
        <v>533.91999999999996</v>
      </c>
      <c r="H542">
        <v>0.13</v>
      </c>
      <c r="I542" t="s">
        <v>1824</v>
      </c>
      <c r="J542">
        <v>929.02079999999989</v>
      </c>
    </row>
    <row r="543" spans="1:10" x14ac:dyDescent="0.25">
      <c r="A543" t="s">
        <v>2367</v>
      </c>
      <c r="B543" s="1">
        <v>45695</v>
      </c>
      <c r="C543" t="s">
        <v>1513</v>
      </c>
      <c r="D543" t="s">
        <v>1632</v>
      </c>
      <c r="E543" t="s">
        <v>1752</v>
      </c>
      <c r="F543" s="5">
        <v>1</v>
      </c>
      <c r="G543">
        <v>878.84</v>
      </c>
      <c r="H543">
        <v>0.28000000000000003</v>
      </c>
      <c r="I543" t="s">
        <v>1829</v>
      </c>
      <c r="J543">
        <v>632.76480000000004</v>
      </c>
    </row>
    <row r="544" spans="1:10" x14ac:dyDescent="0.25">
      <c r="A544" t="s">
        <v>2368</v>
      </c>
      <c r="B544" s="1">
        <v>45287</v>
      </c>
      <c r="C544" t="s">
        <v>666</v>
      </c>
      <c r="D544" t="s">
        <v>1636</v>
      </c>
      <c r="E544" t="s">
        <v>1804</v>
      </c>
      <c r="F544" s="5">
        <v>1</v>
      </c>
      <c r="G544">
        <v>442.36</v>
      </c>
      <c r="H544">
        <v>0.14000000000000001</v>
      </c>
      <c r="I544" t="s">
        <v>1824</v>
      </c>
      <c r="J544">
        <v>380.42959999999999</v>
      </c>
    </row>
    <row r="545" spans="1:10" x14ac:dyDescent="0.25">
      <c r="A545" t="s">
        <v>2369</v>
      </c>
      <c r="B545" s="1">
        <v>45711</v>
      </c>
      <c r="C545" t="s">
        <v>1047</v>
      </c>
      <c r="D545" t="s">
        <v>1618</v>
      </c>
      <c r="E545" t="s">
        <v>1776</v>
      </c>
      <c r="F545" s="5">
        <v>1</v>
      </c>
      <c r="G545">
        <v>763.34</v>
      </c>
      <c r="H545">
        <v>0.11</v>
      </c>
      <c r="I545" t="s">
        <v>1829</v>
      </c>
      <c r="J545">
        <v>679.37260000000003</v>
      </c>
    </row>
    <row r="546" spans="1:10" x14ac:dyDescent="0.25">
      <c r="A546" t="s">
        <v>2370</v>
      </c>
      <c r="B546" s="1">
        <v>45842</v>
      </c>
      <c r="C546" t="s">
        <v>553</v>
      </c>
      <c r="D546" t="s">
        <v>1666</v>
      </c>
      <c r="E546" t="s">
        <v>1810</v>
      </c>
      <c r="F546" s="5">
        <v>3</v>
      </c>
      <c r="G546">
        <v>178.22</v>
      </c>
      <c r="H546">
        <v>0.15</v>
      </c>
      <c r="I546" t="s">
        <v>1829</v>
      </c>
      <c r="J546">
        <v>454.46100000000001</v>
      </c>
    </row>
    <row r="547" spans="1:10" x14ac:dyDescent="0.25">
      <c r="A547" t="s">
        <v>2371</v>
      </c>
      <c r="B547" s="1">
        <v>45255</v>
      </c>
      <c r="C547" t="s">
        <v>366</v>
      </c>
      <c r="D547" t="s">
        <v>1600</v>
      </c>
      <c r="E547" t="s">
        <v>1757</v>
      </c>
      <c r="F547" s="5">
        <v>4</v>
      </c>
      <c r="G547">
        <v>90.32</v>
      </c>
      <c r="H547">
        <v>0.08</v>
      </c>
      <c r="I547" t="s">
        <v>1826</v>
      </c>
      <c r="J547">
        <v>332.37759999999997</v>
      </c>
    </row>
    <row r="548" spans="1:10" x14ac:dyDescent="0.25">
      <c r="A548" t="s">
        <v>2372</v>
      </c>
      <c r="B548" s="1">
        <v>45695</v>
      </c>
      <c r="C548" t="s">
        <v>1181</v>
      </c>
      <c r="D548" t="s">
        <v>1568</v>
      </c>
      <c r="E548" t="s">
        <v>1776</v>
      </c>
      <c r="F548" s="5">
        <v>3</v>
      </c>
      <c r="G548">
        <v>370.93</v>
      </c>
      <c r="H548">
        <v>0</v>
      </c>
      <c r="I548" t="s">
        <v>1824</v>
      </c>
      <c r="J548">
        <v>1112.79</v>
      </c>
    </row>
    <row r="549" spans="1:10" x14ac:dyDescent="0.25">
      <c r="A549" t="s">
        <v>2373</v>
      </c>
      <c r="B549" s="1">
        <v>45281</v>
      </c>
      <c r="C549" t="s">
        <v>178</v>
      </c>
      <c r="D549" t="s">
        <v>1594</v>
      </c>
      <c r="E549" t="s">
        <v>1801</v>
      </c>
      <c r="F549" s="5">
        <v>1</v>
      </c>
      <c r="G549">
        <v>352.43</v>
      </c>
      <c r="H549">
        <v>0.14000000000000001</v>
      </c>
      <c r="I549" t="s">
        <v>1826</v>
      </c>
      <c r="J549">
        <v>303.08980000000003</v>
      </c>
    </row>
    <row r="550" spans="1:10" x14ac:dyDescent="0.25">
      <c r="A550" t="s">
        <v>2374</v>
      </c>
      <c r="B550" s="1">
        <v>45295</v>
      </c>
      <c r="C550" t="s">
        <v>425</v>
      </c>
      <c r="D550" t="s">
        <v>1572</v>
      </c>
      <c r="E550" t="s">
        <v>1801</v>
      </c>
      <c r="F550" s="5">
        <v>2</v>
      </c>
      <c r="G550">
        <v>562.97</v>
      </c>
      <c r="H550">
        <v>0.2</v>
      </c>
      <c r="I550" t="s">
        <v>1824</v>
      </c>
      <c r="J550">
        <v>900.75200000000007</v>
      </c>
    </row>
    <row r="551" spans="1:10" x14ac:dyDescent="0.25">
      <c r="A551" t="s">
        <v>2375</v>
      </c>
      <c r="B551" s="1">
        <v>45260</v>
      </c>
      <c r="C551" t="s">
        <v>526</v>
      </c>
      <c r="D551" t="s">
        <v>1658</v>
      </c>
      <c r="E551" t="s">
        <v>1779</v>
      </c>
      <c r="F551" s="5">
        <v>1</v>
      </c>
      <c r="G551">
        <v>522.85</v>
      </c>
      <c r="H551">
        <v>0.12</v>
      </c>
      <c r="I551" t="s">
        <v>1826</v>
      </c>
      <c r="J551">
        <v>460.108</v>
      </c>
    </row>
    <row r="552" spans="1:10" x14ac:dyDescent="0.25">
      <c r="A552" t="s">
        <v>2376</v>
      </c>
      <c r="B552" s="1">
        <v>45851</v>
      </c>
      <c r="C552" t="s">
        <v>1095</v>
      </c>
      <c r="D552" t="s">
        <v>1590</v>
      </c>
      <c r="E552" t="s">
        <v>1804</v>
      </c>
      <c r="F552" s="5">
        <v>4</v>
      </c>
      <c r="G552">
        <v>714.89</v>
      </c>
      <c r="H552">
        <v>0.15</v>
      </c>
      <c r="I552" t="s">
        <v>1824</v>
      </c>
      <c r="J552">
        <v>2430.6260000000002</v>
      </c>
    </row>
    <row r="553" spans="1:10" x14ac:dyDescent="0.25">
      <c r="A553" t="s">
        <v>2377</v>
      </c>
      <c r="B553" s="1">
        <v>45222</v>
      </c>
      <c r="C553" t="s">
        <v>616</v>
      </c>
      <c r="D553" t="s">
        <v>1634</v>
      </c>
      <c r="E553" t="s">
        <v>1761</v>
      </c>
      <c r="F553" s="5">
        <v>3</v>
      </c>
      <c r="G553">
        <v>137.77000000000001</v>
      </c>
      <c r="H553">
        <v>0.26</v>
      </c>
      <c r="I553" t="s">
        <v>1826</v>
      </c>
      <c r="J553">
        <v>305.84940000000012</v>
      </c>
    </row>
    <row r="554" spans="1:10" x14ac:dyDescent="0.25">
      <c r="A554" t="s">
        <v>2378</v>
      </c>
      <c r="B554" s="1">
        <v>45940</v>
      </c>
      <c r="C554" t="s">
        <v>114</v>
      </c>
      <c r="D554" t="s">
        <v>1732</v>
      </c>
      <c r="E554" t="s">
        <v>1792</v>
      </c>
      <c r="F554" s="5">
        <v>3</v>
      </c>
      <c r="G554">
        <v>862.18</v>
      </c>
      <c r="H554">
        <v>0.22</v>
      </c>
      <c r="I554" t="s">
        <v>1826</v>
      </c>
      <c r="J554">
        <v>2017.5011999999999</v>
      </c>
    </row>
    <row r="555" spans="1:10" x14ac:dyDescent="0.25">
      <c r="A555" t="s">
        <v>2379</v>
      </c>
      <c r="B555" s="1">
        <v>45822</v>
      </c>
      <c r="C555" t="s">
        <v>214</v>
      </c>
      <c r="D555" t="s">
        <v>1624</v>
      </c>
      <c r="E555" t="s">
        <v>1799</v>
      </c>
      <c r="F555" s="5">
        <v>2</v>
      </c>
      <c r="G555">
        <v>833.64</v>
      </c>
      <c r="H555">
        <v>0.24</v>
      </c>
      <c r="I555" t="s">
        <v>1826</v>
      </c>
      <c r="J555">
        <v>1267.1328000000001</v>
      </c>
    </row>
    <row r="556" spans="1:10" x14ac:dyDescent="0.25">
      <c r="A556" t="s">
        <v>2380</v>
      </c>
      <c r="B556" s="1">
        <v>45752</v>
      </c>
      <c r="C556" t="s">
        <v>860</v>
      </c>
      <c r="D556" t="s">
        <v>1586</v>
      </c>
      <c r="E556" t="s">
        <v>1801</v>
      </c>
      <c r="F556" s="5">
        <v>3</v>
      </c>
      <c r="G556">
        <v>543.22</v>
      </c>
      <c r="H556">
        <v>0.05</v>
      </c>
      <c r="I556" t="s">
        <v>1829</v>
      </c>
      <c r="J556">
        <v>1548.1769999999999</v>
      </c>
    </row>
    <row r="557" spans="1:10" x14ac:dyDescent="0.25">
      <c r="A557" t="s">
        <v>2381</v>
      </c>
      <c r="B557" s="1">
        <v>45677</v>
      </c>
      <c r="C557" t="s">
        <v>884</v>
      </c>
      <c r="D557" t="s">
        <v>1724</v>
      </c>
      <c r="E557" t="s">
        <v>1761</v>
      </c>
      <c r="F557" s="5">
        <v>3</v>
      </c>
      <c r="G557">
        <v>691.02</v>
      </c>
      <c r="H557">
        <v>0.12</v>
      </c>
      <c r="I557" t="s">
        <v>1829</v>
      </c>
      <c r="J557">
        <v>1824.2927999999999</v>
      </c>
    </row>
    <row r="558" spans="1:10" x14ac:dyDescent="0.25">
      <c r="A558" t="s">
        <v>2382</v>
      </c>
      <c r="B558" s="1">
        <v>45253</v>
      </c>
      <c r="C558" t="s">
        <v>314</v>
      </c>
      <c r="D558" t="s">
        <v>1720</v>
      </c>
      <c r="E558" t="s">
        <v>1807</v>
      </c>
      <c r="F558" s="5">
        <v>4</v>
      </c>
      <c r="G558">
        <v>338.73</v>
      </c>
      <c r="H558">
        <v>0.18</v>
      </c>
      <c r="I558" t="s">
        <v>1824</v>
      </c>
      <c r="J558">
        <v>1111.0344</v>
      </c>
    </row>
    <row r="559" spans="1:10" x14ac:dyDescent="0.25">
      <c r="A559" t="s">
        <v>2383</v>
      </c>
      <c r="B559" s="1">
        <v>45389</v>
      </c>
      <c r="C559" t="s">
        <v>230</v>
      </c>
      <c r="D559" t="s">
        <v>1716</v>
      </c>
      <c r="E559" t="s">
        <v>1804</v>
      </c>
      <c r="F559" s="5">
        <v>3</v>
      </c>
      <c r="G559">
        <v>366.08</v>
      </c>
      <c r="H559">
        <v>0.05</v>
      </c>
      <c r="I559" t="s">
        <v>1824</v>
      </c>
      <c r="J559">
        <v>1043.328</v>
      </c>
    </row>
    <row r="560" spans="1:10" x14ac:dyDescent="0.25">
      <c r="A560" t="s">
        <v>2384</v>
      </c>
      <c r="B560" s="1">
        <v>45840</v>
      </c>
      <c r="C560" t="s">
        <v>372</v>
      </c>
      <c r="D560" t="s">
        <v>1574</v>
      </c>
      <c r="E560" t="s">
        <v>1797</v>
      </c>
      <c r="F560" s="5">
        <v>4</v>
      </c>
      <c r="G560">
        <v>539.48</v>
      </c>
      <c r="H560">
        <v>0.28000000000000003</v>
      </c>
      <c r="I560" t="s">
        <v>1829</v>
      </c>
      <c r="J560">
        <v>1553.7023999999999</v>
      </c>
    </row>
    <row r="561" spans="1:10" x14ac:dyDescent="0.25">
      <c r="A561" t="s">
        <v>2385</v>
      </c>
      <c r="B561" s="1">
        <v>45256</v>
      </c>
      <c r="C561" t="s">
        <v>1214</v>
      </c>
      <c r="D561" t="s">
        <v>1730</v>
      </c>
      <c r="E561" t="s">
        <v>1804</v>
      </c>
      <c r="F561" s="5">
        <v>1</v>
      </c>
      <c r="G561">
        <v>499.59</v>
      </c>
      <c r="H561">
        <v>0.03</v>
      </c>
      <c r="I561" t="s">
        <v>1829</v>
      </c>
      <c r="J561">
        <v>484.60230000000001</v>
      </c>
    </row>
    <row r="562" spans="1:10" x14ac:dyDescent="0.25">
      <c r="A562" t="s">
        <v>2386</v>
      </c>
      <c r="B562" s="1">
        <v>45326</v>
      </c>
      <c r="C562" t="s">
        <v>619</v>
      </c>
      <c r="D562" t="s">
        <v>1608</v>
      </c>
      <c r="E562" t="s">
        <v>1782</v>
      </c>
      <c r="F562" s="5">
        <v>3</v>
      </c>
      <c r="G562">
        <v>330.04</v>
      </c>
      <c r="H562">
        <v>0.2</v>
      </c>
      <c r="I562" t="s">
        <v>1824</v>
      </c>
      <c r="J562">
        <v>792.09600000000012</v>
      </c>
    </row>
    <row r="563" spans="1:10" x14ac:dyDescent="0.25">
      <c r="A563" t="s">
        <v>2387</v>
      </c>
      <c r="B563" s="1">
        <v>45459</v>
      </c>
      <c r="C563" t="s">
        <v>601</v>
      </c>
      <c r="D563" t="s">
        <v>1570</v>
      </c>
      <c r="E563" t="s">
        <v>1807</v>
      </c>
      <c r="F563" s="5">
        <v>2</v>
      </c>
      <c r="G563">
        <v>813.01</v>
      </c>
      <c r="H563">
        <v>0.06</v>
      </c>
      <c r="I563" t="s">
        <v>1826</v>
      </c>
      <c r="J563">
        <v>1528.4588000000001</v>
      </c>
    </row>
    <row r="564" spans="1:10" x14ac:dyDescent="0.25">
      <c r="A564" t="s">
        <v>2388</v>
      </c>
      <c r="B564" s="1">
        <v>45715</v>
      </c>
      <c r="C564" t="s">
        <v>110</v>
      </c>
      <c r="D564" t="s">
        <v>1546</v>
      </c>
      <c r="E564" t="s">
        <v>1761</v>
      </c>
      <c r="F564" s="5">
        <v>4</v>
      </c>
      <c r="G564">
        <v>204.8</v>
      </c>
      <c r="H564">
        <v>0.03</v>
      </c>
      <c r="I564" t="s">
        <v>1826</v>
      </c>
      <c r="J564">
        <v>794.62400000000002</v>
      </c>
    </row>
    <row r="565" spans="1:10" x14ac:dyDescent="0.25">
      <c r="A565" t="s">
        <v>2389</v>
      </c>
      <c r="B565" s="1">
        <v>45223</v>
      </c>
      <c r="C565" t="s">
        <v>55</v>
      </c>
      <c r="D565" t="s">
        <v>1551</v>
      </c>
      <c r="E565" t="s">
        <v>1766</v>
      </c>
      <c r="F565" s="5">
        <v>3</v>
      </c>
      <c r="G565">
        <v>728.32</v>
      </c>
      <c r="H565">
        <v>0.01</v>
      </c>
      <c r="I565" t="s">
        <v>1824</v>
      </c>
      <c r="J565">
        <v>2163.1104</v>
      </c>
    </row>
    <row r="566" spans="1:10" x14ac:dyDescent="0.25">
      <c r="A566" t="s">
        <v>2390</v>
      </c>
      <c r="B566" s="1">
        <v>45507</v>
      </c>
      <c r="C566" t="s">
        <v>1397</v>
      </c>
      <c r="D566" t="s">
        <v>1666</v>
      </c>
      <c r="E566" t="s">
        <v>1779</v>
      </c>
      <c r="F566" s="5">
        <v>3</v>
      </c>
      <c r="G566">
        <v>836.4</v>
      </c>
      <c r="H566">
        <v>0</v>
      </c>
      <c r="I566" t="s">
        <v>1824</v>
      </c>
      <c r="J566">
        <v>2509.1999999999998</v>
      </c>
    </row>
    <row r="567" spans="1:10" x14ac:dyDescent="0.25">
      <c r="A567" t="s">
        <v>2391</v>
      </c>
      <c r="B567" s="1">
        <v>45843</v>
      </c>
      <c r="C567" t="s">
        <v>502</v>
      </c>
      <c r="D567" t="s">
        <v>1728</v>
      </c>
      <c r="E567" t="s">
        <v>1794</v>
      </c>
      <c r="F567" s="5">
        <v>1</v>
      </c>
      <c r="G567">
        <v>780.16</v>
      </c>
      <c r="H567">
        <v>0.02</v>
      </c>
      <c r="I567" t="s">
        <v>1829</v>
      </c>
      <c r="J567">
        <v>764.55679999999995</v>
      </c>
    </row>
    <row r="568" spans="1:10" x14ac:dyDescent="0.25">
      <c r="A568" t="s">
        <v>2392</v>
      </c>
      <c r="B568" s="1">
        <v>45804</v>
      </c>
      <c r="C568" t="s">
        <v>1449</v>
      </c>
      <c r="D568" t="s">
        <v>1640</v>
      </c>
      <c r="E568" t="s">
        <v>1797</v>
      </c>
      <c r="F568" s="5">
        <v>4</v>
      </c>
      <c r="G568">
        <v>354.12</v>
      </c>
      <c r="H568">
        <v>0.06</v>
      </c>
      <c r="I568" t="s">
        <v>1826</v>
      </c>
      <c r="J568">
        <v>1331.4911999999999</v>
      </c>
    </row>
    <row r="569" spans="1:10" x14ac:dyDescent="0.25">
      <c r="A569" t="s">
        <v>2393</v>
      </c>
      <c r="B569" s="1">
        <v>45602</v>
      </c>
      <c r="C569" t="s">
        <v>1397</v>
      </c>
      <c r="D569" t="s">
        <v>1674</v>
      </c>
      <c r="E569" t="s">
        <v>1761</v>
      </c>
      <c r="F569" s="5">
        <v>4</v>
      </c>
      <c r="G569">
        <v>282.48</v>
      </c>
      <c r="H569">
        <v>0.11</v>
      </c>
      <c r="I569" t="s">
        <v>1826</v>
      </c>
      <c r="J569">
        <v>1005.6288</v>
      </c>
    </row>
    <row r="570" spans="1:10" x14ac:dyDescent="0.25">
      <c r="A570" t="s">
        <v>2394</v>
      </c>
      <c r="B570" s="1">
        <v>45446</v>
      </c>
      <c r="C570" t="s">
        <v>1032</v>
      </c>
      <c r="D570" t="s">
        <v>1588</v>
      </c>
      <c r="E570" t="s">
        <v>1776</v>
      </c>
      <c r="F570" s="5">
        <v>2</v>
      </c>
      <c r="G570">
        <v>740.68</v>
      </c>
      <c r="H570">
        <v>0.02</v>
      </c>
      <c r="I570" t="s">
        <v>1826</v>
      </c>
      <c r="J570">
        <v>1451.7328</v>
      </c>
    </row>
    <row r="571" spans="1:10" x14ac:dyDescent="0.25">
      <c r="A571" t="s">
        <v>2395</v>
      </c>
      <c r="B571" s="1">
        <v>45384</v>
      </c>
      <c r="C571" t="s">
        <v>372</v>
      </c>
      <c r="D571" t="s">
        <v>1660</v>
      </c>
      <c r="E571" t="s">
        <v>1786</v>
      </c>
      <c r="F571" s="5">
        <v>3</v>
      </c>
      <c r="G571">
        <v>600.58000000000004</v>
      </c>
      <c r="H571">
        <v>0.28999999999999998</v>
      </c>
      <c r="I571" t="s">
        <v>1829</v>
      </c>
      <c r="J571">
        <v>1279.2354</v>
      </c>
    </row>
    <row r="572" spans="1:10" x14ac:dyDescent="0.25">
      <c r="A572" t="s">
        <v>2396</v>
      </c>
      <c r="B572" s="1">
        <v>45348</v>
      </c>
      <c r="C572" t="s">
        <v>1422</v>
      </c>
      <c r="D572" t="s">
        <v>1678</v>
      </c>
      <c r="E572" t="s">
        <v>1766</v>
      </c>
      <c r="F572" s="5">
        <v>3</v>
      </c>
      <c r="G572">
        <v>345.58</v>
      </c>
      <c r="H572">
        <v>0.22</v>
      </c>
      <c r="I572" t="s">
        <v>1824</v>
      </c>
      <c r="J572">
        <v>808.65719999999999</v>
      </c>
    </row>
    <row r="573" spans="1:10" x14ac:dyDescent="0.25">
      <c r="A573" t="s">
        <v>2397</v>
      </c>
      <c r="B573" s="1">
        <v>45688</v>
      </c>
      <c r="C573" t="s">
        <v>902</v>
      </c>
      <c r="D573" t="s">
        <v>1584</v>
      </c>
      <c r="E573" t="s">
        <v>1792</v>
      </c>
      <c r="F573" s="5">
        <v>1</v>
      </c>
      <c r="G573">
        <v>974.52</v>
      </c>
      <c r="H573">
        <v>0.01</v>
      </c>
      <c r="I573" t="s">
        <v>1826</v>
      </c>
      <c r="J573">
        <v>964.77480000000003</v>
      </c>
    </row>
    <row r="574" spans="1:10" x14ac:dyDescent="0.25">
      <c r="A574" t="s">
        <v>2398</v>
      </c>
      <c r="B574" s="1">
        <v>45249</v>
      </c>
      <c r="C574" t="s">
        <v>157</v>
      </c>
      <c r="D574" t="s">
        <v>1582</v>
      </c>
      <c r="E574" t="s">
        <v>1757</v>
      </c>
      <c r="F574" s="5">
        <v>3</v>
      </c>
      <c r="G574">
        <v>282.33</v>
      </c>
      <c r="H574">
        <v>7.0000000000000007E-2</v>
      </c>
      <c r="I574" t="s">
        <v>1824</v>
      </c>
      <c r="J574">
        <v>787.70069999999998</v>
      </c>
    </row>
    <row r="575" spans="1:10" x14ac:dyDescent="0.25">
      <c r="A575" t="s">
        <v>2399</v>
      </c>
      <c r="B575" s="1">
        <v>45726</v>
      </c>
      <c r="C575" t="s">
        <v>1193</v>
      </c>
      <c r="D575" t="s">
        <v>1700</v>
      </c>
      <c r="E575" t="s">
        <v>1813</v>
      </c>
      <c r="F575" s="5">
        <v>4</v>
      </c>
      <c r="G575">
        <v>158.46</v>
      </c>
      <c r="H575">
        <v>0.09</v>
      </c>
      <c r="I575" t="s">
        <v>1826</v>
      </c>
      <c r="J575">
        <v>576.7944</v>
      </c>
    </row>
    <row r="576" spans="1:10" x14ac:dyDescent="0.25">
      <c r="A576" t="s">
        <v>2400</v>
      </c>
      <c r="B576" s="1">
        <v>45283</v>
      </c>
      <c r="C576" t="s">
        <v>1077</v>
      </c>
      <c r="D576" t="s">
        <v>1658</v>
      </c>
      <c r="E576" t="s">
        <v>1779</v>
      </c>
      <c r="F576" s="5">
        <v>2</v>
      </c>
      <c r="G576">
        <v>778.56</v>
      </c>
      <c r="H576">
        <v>0.11</v>
      </c>
      <c r="I576" t="s">
        <v>1829</v>
      </c>
      <c r="J576">
        <v>1385.8368</v>
      </c>
    </row>
    <row r="577" spans="1:10" x14ac:dyDescent="0.25">
      <c r="A577" t="s">
        <v>2401</v>
      </c>
      <c r="B577" s="1">
        <v>45353</v>
      </c>
      <c r="C577" t="s">
        <v>761</v>
      </c>
      <c r="D577" t="s">
        <v>1648</v>
      </c>
      <c r="E577" t="s">
        <v>1813</v>
      </c>
      <c r="F577" s="5">
        <v>4</v>
      </c>
      <c r="G577">
        <v>280.16000000000003</v>
      </c>
      <c r="H577">
        <v>0.18</v>
      </c>
      <c r="I577" t="s">
        <v>1829</v>
      </c>
      <c r="J577">
        <v>918.92480000000012</v>
      </c>
    </row>
    <row r="578" spans="1:10" x14ac:dyDescent="0.25">
      <c r="A578" t="s">
        <v>2402</v>
      </c>
      <c r="B578" s="1">
        <v>45592</v>
      </c>
      <c r="C578" t="s">
        <v>911</v>
      </c>
      <c r="D578" t="s">
        <v>1690</v>
      </c>
      <c r="E578" t="s">
        <v>1797</v>
      </c>
      <c r="F578" s="5">
        <v>2</v>
      </c>
      <c r="G578">
        <v>649.54999999999995</v>
      </c>
      <c r="H578">
        <v>0.28999999999999998</v>
      </c>
      <c r="I578" t="s">
        <v>1826</v>
      </c>
      <c r="J578">
        <v>922.36099999999988</v>
      </c>
    </row>
    <row r="579" spans="1:10" x14ac:dyDescent="0.25">
      <c r="A579" t="s">
        <v>2403</v>
      </c>
      <c r="B579" s="1">
        <v>45360</v>
      </c>
      <c r="C579" t="s">
        <v>40</v>
      </c>
      <c r="D579" t="s">
        <v>1724</v>
      </c>
      <c r="E579" t="s">
        <v>1761</v>
      </c>
      <c r="F579" s="5">
        <v>2</v>
      </c>
      <c r="G579">
        <v>994.32</v>
      </c>
      <c r="H579">
        <v>0.27</v>
      </c>
      <c r="I579" t="s">
        <v>1826</v>
      </c>
      <c r="J579">
        <v>1451.7072000000001</v>
      </c>
    </row>
    <row r="580" spans="1:10" x14ac:dyDescent="0.25">
      <c r="A580" t="s">
        <v>2404</v>
      </c>
      <c r="B580" s="1">
        <v>45649</v>
      </c>
      <c r="C580" t="s">
        <v>722</v>
      </c>
      <c r="D580" t="s">
        <v>1710</v>
      </c>
      <c r="E580" t="s">
        <v>1794</v>
      </c>
      <c r="F580" s="5">
        <v>1</v>
      </c>
      <c r="G580">
        <v>64.94</v>
      </c>
      <c r="H580">
        <v>0.21</v>
      </c>
      <c r="I580" t="s">
        <v>1826</v>
      </c>
      <c r="J580">
        <v>51.302599999999998</v>
      </c>
    </row>
    <row r="581" spans="1:10" x14ac:dyDescent="0.25">
      <c r="A581" t="s">
        <v>2405</v>
      </c>
      <c r="B581" s="1">
        <v>45709</v>
      </c>
      <c r="C581" t="s">
        <v>464</v>
      </c>
      <c r="D581" t="s">
        <v>1626</v>
      </c>
      <c r="E581" t="s">
        <v>1779</v>
      </c>
      <c r="F581" s="5">
        <v>2</v>
      </c>
      <c r="G581">
        <v>507.66</v>
      </c>
      <c r="H581">
        <v>0</v>
      </c>
      <c r="I581" t="s">
        <v>1829</v>
      </c>
      <c r="J581">
        <v>1015.32</v>
      </c>
    </row>
    <row r="582" spans="1:10" x14ac:dyDescent="0.25">
      <c r="A582" t="s">
        <v>2406</v>
      </c>
      <c r="B582" s="1">
        <v>45273</v>
      </c>
      <c r="C582" t="s">
        <v>776</v>
      </c>
      <c r="D582" t="s">
        <v>1710</v>
      </c>
      <c r="E582" t="s">
        <v>1769</v>
      </c>
      <c r="F582" s="5">
        <v>4</v>
      </c>
      <c r="G582">
        <v>968.27</v>
      </c>
      <c r="H582">
        <v>0.03</v>
      </c>
      <c r="I582" t="s">
        <v>1826</v>
      </c>
      <c r="J582">
        <v>3756.8876</v>
      </c>
    </row>
    <row r="583" spans="1:10" x14ac:dyDescent="0.25">
      <c r="A583" t="s">
        <v>2407</v>
      </c>
      <c r="B583" s="1">
        <v>45250</v>
      </c>
      <c r="C583" t="s">
        <v>78</v>
      </c>
      <c r="D583" t="s">
        <v>1724</v>
      </c>
      <c r="E583" t="s">
        <v>1773</v>
      </c>
      <c r="F583" s="5">
        <v>4</v>
      </c>
      <c r="G583">
        <v>510.33</v>
      </c>
      <c r="H583">
        <v>0.2</v>
      </c>
      <c r="I583" t="s">
        <v>1826</v>
      </c>
      <c r="J583">
        <v>1633.056</v>
      </c>
    </row>
    <row r="584" spans="1:10" x14ac:dyDescent="0.25">
      <c r="A584" t="s">
        <v>2408</v>
      </c>
      <c r="B584" s="1">
        <v>45539</v>
      </c>
      <c r="C584" t="s">
        <v>55</v>
      </c>
      <c r="D584" t="s">
        <v>1636</v>
      </c>
      <c r="E584" t="s">
        <v>1813</v>
      </c>
      <c r="F584" s="5">
        <v>2</v>
      </c>
      <c r="G584">
        <v>156.72999999999999</v>
      </c>
      <c r="H584">
        <v>0.18</v>
      </c>
      <c r="I584" t="s">
        <v>1829</v>
      </c>
      <c r="J584">
        <v>257.03719999999998</v>
      </c>
    </row>
    <row r="585" spans="1:10" x14ac:dyDescent="0.25">
      <c r="A585" t="s">
        <v>2409</v>
      </c>
      <c r="B585" s="1">
        <v>45810</v>
      </c>
      <c r="C585" t="s">
        <v>481</v>
      </c>
      <c r="D585" t="s">
        <v>1746</v>
      </c>
      <c r="E585" t="s">
        <v>1789</v>
      </c>
      <c r="F585" s="5">
        <v>3</v>
      </c>
      <c r="G585">
        <v>53.83</v>
      </c>
      <c r="H585">
        <v>0.24</v>
      </c>
      <c r="I585" t="s">
        <v>1824</v>
      </c>
      <c r="J585">
        <v>122.7324</v>
      </c>
    </row>
    <row r="586" spans="1:10" x14ac:dyDescent="0.25">
      <c r="A586" t="s">
        <v>2410</v>
      </c>
      <c r="B586" s="1">
        <v>45350</v>
      </c>
      <c r="C586" t="s">
        <v>1178</v>
      </c>
      <c r="D586" t="s">
        <v>1704</v>
      </c>
      <c r="E586" t="s">
        <v>1769</v>
      </c>
      <c r="F586" s="5">
        <v>1</v>
      </c>
      <c r="G586">
        <v>34.71</v>
      </c>
      <c r="H586">
        <v>0.1</v>
      </c>
      <c r="I586" t="s">
        <v>1829</v>
      </c>
      <c r="J586">
        <v>31.239000000000001</v>
      </c>
    </row>
    <row r="587" spans="1:10" x14ac:dyDescent="0.25">
      <c r="A587" t="s">
        <v>2411</v>
      </c>
      <c r="B587" s="1">
        <v>45633</v>
      </c>
      <c r="C587" t="s">
        <v>737</v>
      </c>
      <c r="D587" t="s">
        <v>1702</v>
      </c>
      <c r="E587" t="s">
        <v>1757</v>
      </c>
      <c r="F587" s="5">
        <v>2</v>
      </c>
      <c r="G587">
        <v>829.15</v>
      </c>
      <c r="H587">
        <v>0.11</v>
      </c>
      <c r="I587" t="s">
        <v>1826</v>
      </c>
      <c r="J587">
        <v>1475.8869999999999</v>
      </c>
    </row>
    <row r="588" spans="1:10" x14ac:dyDescent="0.25">
      <c r="A588" t="s">
        <v>2412</v>
      </c>
      <c r="B588" s="1">
        <v>45798</v>
      </c>
      <c r="C588" t="s">
        <v>842</v>
      </c>
      <c r="D588" t="s">
        <v>1744</v>
      </c>
      <c r="E588" t="s">
        <v>1766</v>
      </c>
      <c r="F588" s="5">
        <v>2</v>
      </c>
      <c r="G588">
        <v>481.86</v>
      </c>
      <c r="H588">
        <v>0.1</v>
      </c>
      <c r="I588" t="s">
        <v>1829</v>
      </c>
      <c r="J588">
        <v>867.34800000000007</v>
      </c>
    </row>
    <row r="589" spans="1:10" x14ac:dyDescent="0.25">
      <c r="A589" t="s">
        <v>2413</v>
      </c>
      <c r="B589" s="1">
        <v>45354</v>
      </c>
      <c r="C589" t="s">
        <v>496</v>
      </c>
      <c r="D589" t="s">
        <v>1652</v>
      </c>
      <c r="E589" t="s">
        <v>1779</v>
      </c>
      <c r="F589" s="5">
        <v>4</v>
      </c>
      <c r="G589">
        <v>915.17</v>
      </c>
      <c r="H589">
        <v>0.19</v>
      </c>
      <c r="I589" t="s">
        <v>1829</v>
      </c>
      <c r="J589">
        <v>2965.1507999999999</v>
      </c>
    </row>
    <row r="590" spans="1:10" x14ac:dyDescent="0.25">
      <c r="A590" t="s">
        <v>2414</v>
      </c>
      <c r="B590" s="1">
        <v>45357</v>
      </c>
      <c r="C590" t="s">
        <v>696</v>
      </c>
      <c r="D590" t="s">
        <v>1690</v>
      </c>
      <c r="E590" t="s">
        <v>1810</v>
      </c>
      <c r="F590" s="5">
        <v>1</v>
      </c>
      <c r="G590">
        <v>250.95</v>
      </c>
      <c r="H590">
        <v>0.03</v>
      </c>
      <c r="I590" t="s">
        <v>1826</v>
      </c>
      <c r="J590">
        <v>243.42150000000001</v>
      </c>
    </row>
    <row r="591" spans="1:10" x14ac:dyDescent="0.25">
      <c r="A591" t="s">
        <v>2415</v>
      </c>
      <c r="B591" s="1">
        <v>45257</v>
      </c>
      <c r="C591" t="s">
        <v>1023</v>
      </c>
      <c r="D591" t="s">
        <v>1740</v>
      </c>
      <c r="E591" t="s">
        <v>1773</v>
      </c>
      <c r="F591" s="5">
        <v>3</v>
      </c>
      <c r="G591">
        <v>882.84</v>
      </c>
      <c r="H591">
        <v>0.1</v>
      </c>
      <c r="I591" t="s">
        <v>1824</v>
      </c>
      <c r="J591">
        <v>2383.6680000000001</v>
      </c>
    </row>
    <row r="592" spans="1:10" x14ac:dyDescent="0.25">
      <c r="A592" t="s">
        <v>2416</v>
      </c>
      <c r="B592" s="1">
        <v>45702</v>
      </c>
      <c r="C592" t="s">
        <v>470</v>
      </c>
      <c r="D592" t="s">
        <v>1586</v>
      </c>
      <c r="E592" t="s">
        <v>1810</v>
      </c>
      <c r="F592" s="5">
        <v>4</v>
      </c>
      <c r="G592">
        <v>573.37</v>
      </c>
      <c r="H592">
        <v>0.04</v>
      </c>
      <c r="I592" t="s">
        <v>1829</v>
      </c>
      <c r="J592">
        <v>2201.7408</v>
      </c>
    </row>
    <row r="593" spans="1:10" x14ac:dyDescent="0.25">
      <c r="A593" t="s">
        <v>2417</v>
      </c>
      <c r="B593" s="1">
        <v>45318</v>
      </c>
      <c r="C593" t="s">
        <v>218</v>
      </c>
      <c r="D593" t="s">
        <v>1612</v>
      </c>
      <c r="E593" t="s">
        <v>1794</v>
      </c>
      <c r="F593" s="5">
        <v>3</v>
      </c>
      <c r="G593">
        <v>622.72</v>
      </c>
      <c r="H593">
        <v>0.04</v>
      </c>
      <c r="I593" t="s">
        <v>1824</v>
      </c>
      <c r="J593">
        <v>1793.4336000000001</v>
      </c>
    </row>
    <row r="594" spans="1:10" x14ac:dyDescent="0.25">
      <c r="A594" t="s">
        <v>2418</v>
      </c>
      <c r="B594" s="1">
        <v>45943</v>
      </c>
      <c r="C594" t="s">
        <v>1211</v>
      </c>
      <c r="D594" t="s">
        <v>1732</v>
      </c>
      <c r="E594" t="s">
        <v>1807</v>
      </c>
      <c r="F594" s="5">
        <v>3</v>
      </c>
      <c r="G594">
        <v>259.74</v>
      </c>
      <c r="H594">
        <v>0.24</v>
      </c>
      <c r="I594" t="s">
        <v>1824</v>
      </c>
      <c r="J594">
        <v>592.20720000000006</v>
      </c>
    </row>
    <row r="595" spans="1:10" x14ac:dyDescent="0.25">
      <c r="A595" t="s">
        <v>2419</v>
      </c>
      <c r="B595" s="1">
        <v>45769</v>
      </c>
      <c r="C595" t="s">
        <v>205</v>
      </c>
      <c r="D595" t="s">
        <v>1604</v>
      </c>
      <c r="E595" t="s">
        <v>1797</v>
      </c>
      <c r="F595" s="5">
        <v>4</v>
      </c>
      <c r="G595">
        <v>951.09</v>
      </c>
      <c r="H595">
        <v>0.14000000000000001</v>
      </c>
      <c r="I595" t="s">
        <v>1829</v>
      </c>
      <c r="J595">
        <v>3271.7496000000001</v>
      </c>
    </row>
    <row r="596" spans="1:10" x14ac:dyDescent="0.25">
      <c r="A596" t="s">
        <v>2420</v>
      </c>
      <c r="B596" s="1">
        <v>45765</v>
      </c>
      <c r="C596" t="s">
        <v>651</v>
      </c>
      <c r="D596" t="s">
        <v>1746</v>
      </c>
      <c r="E596" t="s">
        <v>1761</v>
      </c>
      <c r="F596" s="5">
        <v>1</v>
      </c>
      <c r="G596">
        <v>71.709999999999994</v>
      </c>
      <c r="H596">
        <v>0.23</v>
      </c>
      <c r="I596" t="s">
        <v>1829</v>
      </c>
      <c r="J596">
        <v>55.216700000000003</v>
      </c>
    </row>
    <row r="597" spans="1:10" x14ac:dyDescent="0.25">
      <c r="A597" t="s">
        <v>2421</v>
      </c>
      <c r="B597" s="1">
        <v>45891</v>
      </c>
      <c r="C597" t="s">
        <v>574</v>
      </c>
      <c r="D597" t="s">
        <v>1588</v>
      </c>
      <c r="E597" t="s">
        <v>1779</v>
      </c>
      <c r="F597" s="5">
        <v>4</v>
      </c>
      <c r="G597">
        <v>894.93</v>
      </c>
      <c r="H597">
        <v>0.05</v>
      </c>
      <c r="I597" t="s">
        <v>1829</v>
      </c>
      <c r="J597">
        <v>3400.733999999999</v>
      </c>
    </row>
    <row r="598" spans="1:10" x14ac:dyDescent="0.25">
      <c r="A598" t="s">
        <v>2422</v>
      </c>
      <c r="B598" s="1">
        <v>45842</v>
      </c>
      <c r="C598" t="s">
        <v>660</v>
      </c>
      <c r="D598" t="s">
        <v>1704</v>
      </c>
      <c r="E598" t="s">
        <v>1782</v>
      </c>
      <c r="F598" s="5">
        <v>4</v>
      </c>
      <c r="G598">
        <v>870.18</v>
      </c>
      <c r="H598">
        <v>0.13</v>
      </c>
      <c r="I598" t="s">
        <v>1829</v>
      </c>
      <c r="J598">
        <v>3028.2264</v>
      </c>
    </row>
    <row r="599" spans="1:10" x14ac:dyDescent="0.25">
      <c r="A599" t="s">
        <v>2423</v>
      </c>
      <c r="B599" s="1">
        <v>45382</v>
      </c>
      <c r="C599" t="s">
        <v>884</v>
      </c>
      <c r="D599" t="s">
        <v>1676</v>
      </c>
      <c r="E599" t="s">
        <v>1761</v>
      </c>
      <c r="F599" s="5">
        <v>2</v>
      </c>
      <c r="G599">
        <v>552.72</v>
      </c>
      <c r="H599">
        <v>0.06</v>
      </c>
      <c r="I599" t="s">
        <v>1826</v>
      </c>
      <c r="J599">
        <v>1039.1135999999999</v>
      </c>
    </row>
    <row r="600" spans="1:10" x14ac:dyDescent="0.25">
      <c r="A600" t="s">
        <v>2424</v>
      </c>
      <c r="B600" s="1">
        <v>45236</v>
      </c>
      <c r="C600" t="s">
        <v>788</v>
      </c>
      <c r="D600" t="s">
        <v>1626</v>
      </c>
      <c r="E600" t="s">
        <v>1782</v>
      </c>
      <c r="F600" s="5">
        <v>3</v>
      </c>
      <c r="G600">
        <v>700.43</v>
      </c>
      <c r="H600">
        <v>0.01</v>
      </c>
      <c r="I600" t="s">
        <v>1829</v>
      </c>
      <c r="J600">
        <v>2080.2770999999998</v>
      </c>
    </row>
    <row r="601" spans="1:10" x14ac:dyDescent="0.25">
      <c r="A601" t="s">
        <v>2425</v>
      </c>
      <c r="B601" s="1">
        <v>45806</v>
      </c>
      <c r="C601" t="s">
        <v>1065</v>
      </c>
      <c r="D601" t="s">
        <v>1565</v>
      </c>
      <c r="E601" t="s">
        <v>1761</v>
      </c>
      <c r="F601" s="5">
        <v>2</v>
      </c>
      <c r="G601">
        <v>823.03</v>
      </c>
      <c r="H601">
        <v>0.18</v>
      </c>
      <c r="I601" t="s">
        <v>1826</v>
      </c>
      <c r="J601">
        <v>1349.7692</v>
      </c>
    </row>
    <row r="602" spans="1:10" x14ac:dyDescent="0.25">
      <c r="A602" t="s">
        <v>2426</v>
      </c>
      <c r="B602" s="1">
        <v>45401</v>
      </c>
      <c r="C602" t="s">
        <v>815</v>
      </c>
      <c r="D602" t="s">
        <v>1732</v>
      </c>
      <c r="E602" t="s">
        <v>1776</v>
      </c>
      <c r="F602" s="5">
        <v>1</v>
      </c>
      <c r="G602">
        <v>117.37</v>
      </c>
      <c r="H602">
        <v>0.21</v>
      </c>
      <c r="I602" t="s">
        <v>1824</v>
      </c>
      <c r="J602">
        <v>92.722300000000004</v>
      </c>
    </row>
    <row r="603" spans="1:10" x14ac:dyDescent="0.25">
      <c r="A603" t="s">
        <v>2427</v>
      </c>
      <c r="B603" s="1">
        <v>45716</v>
      </c>
      <c r="C603" t="s">
        <v>369</v>
      </c>
      <c r="D603" t="s">
        <v>1660</v>
      </c>
      <c r="E603" t="s">
        <v>1757</v>
      </c>
      <c r="F603" s="5">
        <v>4</v>
      </c>
      <c r="G603">
        <v>165.37</v>
      </c>
      <c r="H603">
        <v>0.28999999999999998</v>
      </c>
      <c r="I603" t="s">
        <v>1824</v>
      </c>
      <c r="J603">
        <v>469.6508</v>
      </c>
    </row>
    <row r="604" spans="1:10" x14ac:dyDescent="0.25">
      <c r="A604" t="s">
        <v>2428</v>
      </c>
      <c r="B604" s="1">
        <v>45718</v>
      </c>
      <c r="C604" t="s">
        <v>1181</v>
      </c>
      <c r="D604" t="s">
        <v>1557</v>
      </c>
      <c r="E604" t="s">
        <v>1789</v>
      </c>
      <c r="F604" s="5">
        <v>3</v>
      </c>
      <c r="G604">
        <v>483.06</v>
      </c>
      <c r="H604">
        <v>0.05</v>
      </c>
      <c r="I604" t="s">
        <v>1824</v>
      </c>
      <c r="J604">
        <v>1376.721</v>
      </c>
    </row>
    <row r="605" spans="1:10" x14ac:dyDescent="0.25">
      <c r="A605" t="s">
        <v>2429</v>
      </c>
      <c r="B605" s="1">
        <v>45379</v>
      </c>
      <c r="C605" t="s">
        <v>929</v>
      </c>
      <c r="D605" t="s">
        <v>1710</v>
      </c>
      <c r="E605" t="s">
        <v>1779</v>
      </c>
      <c r="F605" s="5">
        <v>4</v>
      </c>
      <c r="G605">
        <v>262.05</v>
      </c>
      <c r="H605">
        <v>0.24</v>
      </c>
      <c r="I605" t="s">
        <v>1826</v>
      </c>
      <c r="J605">
        <v>796.63200000000006</v>
      </c>
    </row>
    <row r="606" spans="1:10" x14ac:dyDescent="0.25">
      <c r="A606" t="s">
        <v>2430</v>
      </c>
      <c r="B606" s="1">
        <v>45635</v>
      </c>
      <c r="C606" t="s">
        <v>1428</v>
      </c>
      <c r="D606" t="s">
        <v>1576</v>
      </c>
      <c r="E606" t="s">
        <v>1799</v>
      </c>
      <c r="F606" s="5">
        <v>3</v>
      </c>
      <c r="G606">
        <v>970.89</v>
      </c>
      <c r="H606">
        <v>0.11</v>
      </c>
      <c r="I606" t="s">
        <v>1829</v>
      </c>
      <c r="J606">
        <v>2592.2763</v>
      </c>
    </row>
    <row r="607" spans="1:10" x14ac:dyDescent="0.25">
      <c r="A607" t="s">
        <v>2431</v>
      </c>
      <c r="B607" s="1">
        <v>45222</v>
      </c>
      <c r="C607" t="s">
        <v>702</v>
      </c>
      <c r="D607" t="s">
        <v>1692</v>
      </c>
      <c r="E607" t="s">
        <v>1752</v>
      </c>
      <c r="F607" s="5">
        <v>1</v>
      </c>
      <c r="G607">
        <v>61.11</v>
      </c>
      <c r="H607">
        <v>0.1</v>
      </c>
      <c r="I607" t="s">
        <v>1826</v>
      </c>
      <c r="J607">
        <v>54.999000000000002</v>
      </c>
    </row>
    <row r="608" spans="1:10" x14ac:dyDescent="0.25">
      <c r="A608" t="s">
        <v>2432</v>
      </c>
      <c r="B608" s="1">
        <v>45555</v>
      </c>
      <c r="C608" t="s">
        <v>121</v>
      </c>
      <c r="D608" t="s">
        <v>1602</v>
      </c>
      <c r="E608" t="s">
        <v>1782</v>
      </c>
      <c r="F608" s="5">
        <v>3</v>
      </c>
      <c r="G608">
        <v>827.88</v>
      </c>
      <c r="H608">
        <v>0.19</v>
      </c>
      <c r="I608" t="s">
        <v>1826</v>
      </c>
      <c r="J608">
        <v>2011.7483999999999</v>
      </c>
    </row>
    <row r="609" spans="1:10" x14ac:dyDescent="0.25">
      <c r="A609" t="s">
        <v>2433</v>
      </c>
      <c r="B609" s="1">
        <v>45583</v>
      </c>
      <c r="C609" t="s">
        <v>1334</v>
      </c>
      <c r="D609" t="s">
        <v>1722</v>
      </c>
      <c r="E609" t="s">
        <v>1797</v>
      </c>
      <c r="F609" s="5">
        <v>3</v>
      </c>
      <c r="G609">
        <v>926.85</v>
      </c>
      <c r="H609">
        <v>0.18</v>
      </c>
      <c r="I609" t="s">
        <v>1829</v>
      </c>
      <c r="J609">
        <v>2280.0509999999999</v>
      </c>
    </row>
    <row r="610" spans="1:10" x14ac:dyDescent="0.25">
      <c r="A610" t="s">
        <v>2434</v>
      </c>
      <c r="B610" s="1">
        <v>45662</v>
      </c>
      <c r="C610" t="s">
        <v>999</v>
      </c>
      <c r="D610" t="s">
        <v>1568</v>
      </c>
      <c r="E610" t="s">
        <v>1799</v>
      </c>
      <c r="F610" s="5">
        <v>1</v>
      </c>
      <c r="G610">
        <v>874.59</v>
      </c>
      <c r="H610">
        <v>0.28999999999999998</v>
      </c>
      <c r="I610" t="s">
        <v>1826</v>
      </c>
      <c r="J610">
        <v>620.95889999999997</v>
      </c>
    </row>
    <row r="611" spans="1:10" x14ac:dyDescent="0.25">
      <c r="A611" t="s">
        <v>2435</v>
      </c>
      <c r="B611" s="1">
        <v>45921</v>
      </c>
      <c r="C611" t="s">
        <v>1449</v>
      </c>
      <c r="D611" t="s">
        <v>1578</v>
      </c>
      <c r="E611" t="s">
        <v>1757</v>
      </c>
      <c r="F611" s="5">
        <v>4</v>
      </c>
      <c r="G611">
        <v>479.11</v>
      </c>
      <c r="H611">
        <v>0.24</v>
      </c>
      <c r="I611" t="s">
        <v>1826</v>
      </c>
      <c r="J611">
        <v>1456.4944</v>
      </c>
    </row>
    <row r="612" spans="1:10" x14ac:dyDescent="0.25">
      <c r="A612" t="s">
        <v>2436</v>
      </c>
      <c r="B612" s="1">
        <v>45490</v>
      </c>
      <c r="C612" t="s">
        <v>693</v>
      </c>
      <c r="D612" t="s">
        <v>1612</v>
      </c>
      <c r="E612" t="s">
        <v>1807</v>
      </c>
      <c r="F612" s="5">
        <v>3</v>
      </c>
      <c r="G612">
        <v>182.91</v>
      </c>
      <c r="H612">
        <v>0.28999999999999998</v>
      </c>
      <c r="I612" t="s">
        <v>1824</v>
      </c>
      <c r="J612">
        <v>389.59829999999999</v>
      </c>
    </row>
    <row r="613" spans="1:10" x14ac:dyDescent="0.25">
      <c r="A613" t="s">
        <v>2437</v>
      </c>
      <c r="B613" s="1">
        <v>45652</v>
      </c>
      <c r="C613" t="s">
        <v>866</v>
      </c>
      <c r="D613" t="s">
        <v>1616</v>
      </c>
      <c r="E613" t="s">
        <v>1773</v>
      </c>
      <c r="F613" s="5">
        <v>4</v>
      </c>
      <c r="G613">
        <v>745.51</v>
      </c>
      <c r="H613">
        <v>0.05</v>
      </c>
      <c r="I613" t="s">
        <v>1824</v>
      </c>
      <c r="J613">
        <v>2832.9380000000001</v>
      </c>
    </row>
    <row r="614" spans="1:10" x14ac:dyDescent="0.25">
      <c r="A614" t="s">
        <v>2438</v>
      </c>
      <c r="B614" s="1">
        <v>45598</v>
      </c>
      <c r="C614" t="s">
        <v>1481</v>
      </c>
      <c r="D614" t="s">
        <v>1724</v>
      </c>
      <c r="E614" t="s">
        <v>1801</v>
      </c>
      <c r="F614" s="5">
        <v>3</v>
      </c>
      <c r="G614">
        <v>920.61</v>
      </c>
      <c r="H614">
        <v>0.04</v>
      </c>
      <c r="I614" t="s">
        <v>1824</v>
      </c>
      <c r="J614">
        <v>2651.3568</v>
      </c>
    </row>
    <row r="615" spans="1:10" x14ac:dyDescent="0.25">
      <c r="A615" t="s">
        <v>2439</v>
      </c>
      <c r="B615" s="1">
        <v>45772</v>
      </c>
      <c r="C615" t="s">
        <v>1319</v>
      </c>
      <c r="D615" t="s">
        <v>1698</v>
      </c>
      <c r="E615" t="s">
        <v>1789</v>
      </c>
      <c r="F615" s="5">
        <v>4</v>
      </c>
      <c r="G615">
        <v>659.03</v>
      </c>
      <c r="H615">
        <v>0.15</v>
      </c>
      <c r="I615" t="s">
        <v>1824</v>
      </c>
      <c r="J615">
        <v>2240.7020000000002</v>
      </c>
    </row>
    <row r="616" spans="1:10" x14ac:dyDescent="0.25">
      <c r="A616" t="s">
        <v>2440</v>
      </c>
      <c r="B616" s="1">
        <v>45338</v>
      </c>
      <c r="C616" t="s">
        <v>1510</v>
      </c>
      <c r="D616" t="s">
        <v>1565</v>
      </c>
      <c r="E616" t="s">
        <v>1761</v>
      </c>
      <c r="F616" s="5">
        <v>1</v>
      </c>
      <c r="G616">
        <v>312.91000000000003</v>
      </c>
      <c r="H616">
        <v>0.12</v>
      </c>
      <c r="I616" t="s">
        <v>1826</v>
      </c>
      <c r="J616">
        <v>275.36079999999998</v>
      </c>
    </row>
    <row r="617" spans="1:10" x14ac:dyDescent="0.25">
      <c r="A617" t="s">
        <v>2441</v>
      </c>
      <c r="B617" s="1">
        <v>45524</v>
      </c>
      <c r="C617" t="s">
        <v>735</v>
      </c>
      <c r="D617" t="s">
        <v>1572</v>
      </c>
      <c r="E617" t="s">
        <v>1810</v>
      </c>
      <c r="F617" s="5">
        <v>4</v>
      </c>
      <c r="G617">
        <v>705.64</v>
      </c>
      <c r="H617">
        <v>0.11</v>
      </c>
      <c r="I617" t="s">
        <v>1826</v>
      </c>
      <c r="J617">
        <v>2512.0783999999999</v>
      </c>
    </row>
    <row r="618" spans="1:10" x14ac:dyDescent="0.25">
      <c r="A618" t="s">
        <v>2442</v>
      </c>
      <c r="B618" s="1">
        <v>45497</v>
      </c>
      <c r="C618" t="s">
        <v>487</v>
      </c>
      <c r="D618" t="s">
        <v>1565</v>
      </c>
      <c r="E618" t="s">
        <v>1789</v>
      </c>
      <c r="F618" s="5">
        <v>4</v>
      </c>
      <c r="G618">
        <v>386.41</v>
      </c>
      <c r="H618">
        <v>0.13</v>
      </c>
      <c r="I618" t="s">
        <v>1829</v>
      </c>
      <c r="J618">
        <v>1344.7067999999999</v>
      </c>
    </row>
    <row r="619" spans="1:10" x14ac:dyDescent="0.25">
      <c r="A619" t="s">
        <v>2443</v>
      </c>
      <c r="B619" s="1">
        <v>45534</v>
      </c>
      <c r="C619" t="s">
        <v>121</v>
      </c>
      <c r="D619" t="s">
        <v>1736</v>
      </c>
      <c r="E619" t="s">
        <v>1792</v>
      </c>
      <c r="F619" s="5">
        <v>3</v>
      </c>
      <c r="G619">
        <v>265.89</v>
      </c>
      <c r="H619">
        <v>0.08</v>
      </c>
      <c r="I619" t="s">
        <v>1829</v>
      </c>
      <c r="J619">
        <v>733.85640000000001</v>
      </c>
    </row>
    <row r="620" spans="1:10" x14ac:dyDescent="0.25">
      <c r="A620" t="s">
        <v>2444</v>
      </c>
      <c r="B620" s="1">
        <v>45925</v>
      </c>
      <c r="C620" t="s">
        <v>275</v>
      </c>
      <c r="D620" t="s">
        <v>1608</v>
      </c>
      <c r="E620" t="s">
        <v>1804</v>
      </c>
      <c r="F620" s="5">
        <v>1</v>
      </c>
      <c r="G620">
        <v>703.16</v>
      </c>
      <c r="H620">
        <v>0.28999999999999998</v>
      </c>
      <c r="I620" t="s">
        <v>1824</v>
      </c>
      <c r="J620">
        <v>499.24360000000001</v>
      </c>
    </row>
    <row r="621" spans="1:10" x14ac:dyDescent="0.25">
      <c r="A621" t="s">
        <v>2445</v>
      </c>
      <c r="B621" s="1">
        <v>45765</v>
      </c>
      <c r="C621" t="s">
        <v>1452</v>
      </c>
      <c r="D621" t="s">
        <v>1742</v>
      </c>
      <c r="E621" t="s">
        <v>1797</v>
      </c>
      <c r="F621" s="5">
        <v>2</v>
      </c>
      <c r="G621">
        <v>394.5</v>
      </c>
      <c r="H621">
        <v>0.28999999999999998</v>
      </c>
      <c r="I621" t="s">
        <v>1829</v>
      </c>
      <c r="J621">
        <v>560.18999999999994</v>
      </c>
    </row>
    <row r="622" spans="1:10" x14ac:dyDescent="0.25">
      <c r="A622" t="s">
        <v>2446</v>
      </c>
      <c r="B622" s="1">
        <v>45882</v>
      </c>
      <c r="C622" t="s">
        <v>408</v>
      </c>
      <c r="D622" t="s">
        <v>1742</v>
      </c>
      <c r="E622" t="s">
        <v>1779</v>
      </c>
      <c r="F622" s="5">
        <v>3</v>
      </c>
      <c r="G622">
        <v>411.25</v>
      </c>
      <c r="H622">
        <v>0.05</v>
      </c>
      <c r="I622" t="s">
        <v>1824</v>
      </c>
      <c r="J622">
        <v>1172.0625</v>
      </c>
    </row>
    <row r="623" spans="1:10" x14ac:dyDescent="0.25">
      <c r="A623" t="s">
        <v>2447</v>
      </c>
      <c r="B623" s="1">
        <v>45923</v>
      </c>
      <c r="C623" t="s">
        <v>1107</v>
      </c>
      <c r="D623" t="s">
        <v>1644</v>
      </c>
      <c r="E623" t="s">
        <v>1761</v>
      </c>
      <c r="F623" s="5">
        <v>4</v>
      </c>
      <c r="G623">
        <v>395.45</v>
      </c>
      <c r="H623">
        <v>0.01</v>
      </c>
      <c r="I623" t="s">
        <v>1824</v>
      </c>
      <c r="J623">
        <v>1565.982</v>
      </c>
    </row>
    <row r="624" spans="1:10" x14ac:dyDescent="0.25">
      <c r="A624" t="s">
        <v>2448</v>
      </c>
      <c r="B624" s="1">
        <v>45421</v>
      </c>
      <c r="C624" t="s">
        <v>144</v>
      </c>
      <c r="D624" t="s">
        <v>1728</v>
      </c>
      <c r="E624" t="s">
        <v>1773</v>
      </c>
      <c r="F624" s="5">
        <v>2</v>
      </c>
      <c r="G624">
        <v>678.98</v>
      </c>
      <c r="H624">
        <v>0.23</v>
      </c>
      <c r="I624" t="s">
        <v>1824</v>
      </c>
      <c r="J624">
        <v>1045.6292000000001</v>
      </c>
    </row>
    <row r="625" spans="1:10" x14ac:dyDescent="0.25">
      <c r="A625" t="s">
        <v>2449</v>
      </c>
      <c r="B625" s="1">
        <v>45608</v>
      </c>
      <c r="C625" t="s">
        <v>264</v>
      </c>
      <c r="D625" t="s">
        <v>1602</v>
      </c>
      <c r="E625" t="s">
        <v>1799</v>
      </c>
      <c r="F625" s="5">
        <v>4</v>
      </c>
      <c r="G625">
        <v>757.71</v>
      </c>
      <c r="H625">
        <v>0.26</v>
      </c>
      <c r="I625" t="s">
        <v>1829</v>
      </c>
      <c r="J625">
        <v>2242.8216000000002</v>
      </c>
    </row>
    <row r="626" spans="1:10" x14ac:dyDescent="0.25">
      <c r="A626" t="s">
        <v>2450</v>
      </c>
      <c r="B626" s="1">
        <v>45644</v>
      </c>
      <c r="C626" t="s">
        <v>221</v>
      </c>
      <c r="D626" t="s">
        <v>1736</v>
      </c>
      <c r="E626" t="s">
        <v>1769</v>
      </c>
      <c r="F626" s="5">
        <v>1</v>
      </c>
      <c r="G626">
        <v>647.86</v>
      </c>
      <c r="H626">
        <v>0.05</v>
      </c>
      <c r="I626" t="s">
        <v>1829</v>
      </c>
      <c r="J626">
        <v>615.46699999999998</v>
      </c>
    </row>
    <row r="627" spans="1:10" x14ac:dyDescent="0.25">
      <c r="A627" t="s">
        <v>2451</v>
      </c>
      <c r="B627" s="1">
        <v>45517</v>
      </c>
      <c r="C627" t="s">
        <v>461</v>
      </c>
      <c r="D627" t="s">
        <v>1572</v>
      </c>
      <c r="E627" t="s">
        <v>1776</v>
      </c>
      <c r="F627" s="5">
        <v>2</v>
      </c>
      <c r="G627">
        <v>179.64</v>
      </c>
      <c r="H627">
        <v>0.1</v>
      </c>
      <c r="I627" t="s">
        <v>1826</v>
      </c>
      <c r="J627">
        <v>323.35199999999998</v>
      </c>
    </row>
    <row r="628" spans="1:10" x14ac:dyDescent="0.25">
      <c r="A628" t="s">
        <v>2452</v>
      </c>
      <c r="B628" s="1">
        <v>45545</v>
      </c>
      <c r="C628" t="s">
        <v>1235</v>
      </c>
      <c r="D628" t="s">
        <v>1672</v>
      </c>
      <c r="E628" t="s">
        <v>1769</v>
      </c>
      <c r="F628" s="5">
        <v>3</v>
      </c>
      <c r="G628">
        <v>392.65</v>
      </c>
      <c r="H628">
        <v>0.17</v>
      </c>
      <c r="I628" t="s">
        <v>1826</v>
      </c>
      <c r="J628">
        <v>977.69849999999985</v>
      </c>
    </row>
    <row r="629" spans="1:10" x14ac:dyDescent="0.25">
      <c r="A629" t="s">
        <v>2453</v>
      </c>
      <c r="B629" s="1">
        <v>45547</v>
      </c>
      <c r="C629" t="s">
        <v>582</v>
      </c>
      <c r="D629" t="s">
        <v>1730</v>
      </c>
      <c r="E629" t="s">
        <v>1804</v>
      </c>
      <c r="F629" s="5">
        <v>4</v>
      </c>
      <c r="G629">
        <v>969.55</v>
      </c>
      <c r="H629">
        <v>0.09</v>
      </c>
      <c r="I629" t="s">
        <v>1829</v>
      </c>
      <c r="J629">
        <v>3529.1619999999998</v>
      </c>
    </row>
    <row r="630" spans="1:10" x14ac:dyDescent="0.25">
      <c r="A630" t="s">
        <v>2454</v>
      </c>
      <c r="B630" s="1">
        <v>45433</v>
      </c>
      <c r="C630" t="s">
        <v>1425</v>
      </c>
      <c r="D630" t="s">
        <v>1696</v>
      </c>
      <c r="E630" t="s">
        <v>1794</v>
      </c>
      <c r="F630" s="5">
        <v>3</v>
      </c>
      <c r="G630">
        <v>322.94</v>
      </c>
      <c r="H630">
        <v>0.01</v>
      </c>
      <c r="I630" t="s">
        <v>1824</v>
      </c>
      <c r="J630">
        <v>959.13179999999988</v>
      </c>
    </row>
    <row r="631" spans="1:10" x14ac:dyDescent="0.25">
      <c r="A631" t="s">
        <v>2455</v>
      </c>
      <c r="B631" s="1">
        <v>45792</v>
      </c>
      <c r="C631" t="s">
        <v>1133</v>
      </c>
      <c r="D631" t="s">
        <v>1714</v>
      </c>
      <c r="E631" t="s">
        <v>1752</v>
      </c>
      <c r="F631" s="5">
        <v>1</v>
      </c>
      <c r="G631">
        <v>92.83</v>
      </c>
      <c r="H631">
        <v>0.26</v>
      </c>
      <c r="I631" t="s">
        <v>1826</v>
      </c>
      <c r="J631">
        <v>68.694199999999995</v>
      </c>
    </row>
    <row r="632" spans="1:10" x14ac:dyDescent="0.25">
      <c r="A632" t="s">
        <v>2456</v>
      </c>
      <c r="B632" s="1">
        <v>45804</v>
      </c>
      <c r="C632" t="s">
        <v>1304</v>
      </c>
      <c r="D632" t="s">
        <v>1562</v>
      </c>
      <c r="E632" t="s">
        <v>1766</v>
      </c>
      <c r="F632" s="5">
        <v>4</v>
      </c>
      <c r="G632">
        <v>432.29</v>
      </c>
      <c r="H632">
        <v>0.16</v>
      </c>
      <c r="I632" t="s">
        <v>1829</v>
      </c>
      <c r="J632">
        <v>1452.4944</v>
      </c>
    </row>
    <row r="633" spans="1:10" x14ac:dyDescent="0.25">
      <c r="A633" t="s">
        <v>2457</v>
      </c>
      <c r="B633" s="1">
        <v>45311</v>
      </c>
      <c r="C633" t="s">
        <v>292</v>
      </c>
      <c r="D633" t="s">
        <v>1626</v>
      </c>
      <c r="E633" t="s">
        <v>1797</v>
      </c>
      <c r="F633" s="5">
        <v>2</v>
      </c>
      <c r="G633">
        <v>925.78</v>
      </c>
      <c r="H633">
        <v>0.14000000000000001</v>
      </c>
      <c r="I633" t="s">
        <v>1829</v>
      </c>
      <c r="J633">
        <v>1592.3416</v>
      </c>
    </row>
    <row r="634" spans="1:10" x14ac:dyDescent="0.25">
      <c r="A634" t="s">
        <v>2458</v>
      </c>
      <c r="B634" s="1">
        <v>45605</v>
      </c>
      <c r="C634" t="s">
        <v>1469</v>
      </c>
      <c r="D634" t="s">
        <v>1598</v>
      </c>
      <c r="E634" t="s">
        <v>1792</v>
      </c>
      <c r="F634" s="5">
        <v>2</v>
      </c>
      <c r="G634">
        <v>151.47</v>
      </c>
      <c r="H634">
        <v>0.21</v>
      </c>
      <c r="I634" t="s">
        <v>1826</v>
      </c>
      <c r="J634">
        <v>239.32259999999999</v>
      </c>
    </row>
    <row r="635" spans="1:10" x14ac:dyDescent="0.25">
      <c r="A635" t="s">
        <v>2459</v>
      </c>
      <c r="B635" s="1">
        <v>45338</v>
      </c>
      <c r="C635" t="s">
        <v>1389</v>
      </c>
      <c r="D635" t="s">
        <v>1714</v>
      </c>
      <c r="E635" t="s">
        <v>1789</v>
      </c>
      <c r="F635" s="5">
        <v>1</v>
      </c>
      <c r="G635">
        <v>343.05</v>
      </c>
      <c r="H635">
        <v>0.28000000000000003</v>
      </c>
      <c r="I635" t="s">
        <v>1826</v>
      </c>
      <c r="J635">
        <v>246.99600000000001</v>
      </c>
    </row>
    <row r="636" spans="1:10" x14ac:dyDescent="0.25">
      <c r="A636" t="s">
        <v>2460</v>
      </c>
      <c r="B636" s="1">
        <v>45642</v>
      </c>
      <c r="C636" t="s">
        <v>244</v>
      </c>
      <c r="D636" t="s">
        <v>1582</v>
      </c>
      <c r="E636" t="s">
        <v>1769</v>
      </c>
      <c r="F636" s="5">
        <v>1</v>
      </c>
      <c r="G636">
        <v>373.06</v>
      </c>
      <c r="H636">
        <v>0.11</v>
      </c>
      <c r="I636" t="s">
        <v>1826</v>
      </c>
      <c r="J636">
        <v>332.02339999999998</v>
      </c>
    </row>
    <row r="637" spans="1:10" x14ac:dyDescent="0.25">
      <c r="A637" t="s">
        <v>2461</v>
      </c>
      <c r="B637" s="1">
        <v>45693</v>
      </c>
      <c r="C637" t="s">
        <v>1278</v>
      </c>
      <c r="D637" t="s">
        <v>1584</v>
      </c>
      <c r="E637" t="s">
        <v>1801</v>
      </c>
      <c r="F637" s="5">
        <v>1</v>
      </c>
      <c r="G637">
        <v>124.98</v>
      </c>
      <c r="H637">
        <v>7.0000000000000007E-2</v>
      </c>
      <c r="I637" t="s">
        <v>1829</v>
      </c>
      <c r="J637">
        <v>116.23139999999999</v>
      </c>
    </row>
    <row r="638" spans="1:10" x14ac:dyDescent="0.25">
      <c r="A638" t="s">
        <v>2462</v>
      </c>
      <c r="B638" s="1">
        <v>45763</v>
      </c>
      <c r="C638" t="s">
        <v>866</v>
      </c>
      <c r="D638" t="s">
        <v>1694</v>
      </c>
      <c r="E638" t="s">
        <v>1813</v>
      </c>
      <c r="F638" s="5">
        <v>4</v>
      </c>
      <c r="G638">
        <v>221.49</v>
      </c>
      <c r="H638">
        <v>0.26</v>
      </c>
      <c r="I638" t="s">
        <v>1826</v>
      </c>
      <c r="J638">
        <v>655.61040000000003</v>
      </c>
    </row>
    <row r="639" spans="1:10" x14ac:dyDescent="0.25">
      <c r="A639" t="s">
        <v>2463</v>
      </c>
      <c r="B639" s="1">
        <v>45572</v>
      </c>
      <c r="C639" t="s">
        <v>565</v>
      </c>
      <c r="D639" t="s">
        <v>1594</v>
      </c>
      <c r="E639" t="s">
        <v>1801</v>
      </c>
      <c r="F639" s="5">
        <v>1</v>
      </c>
      <c r="G639">
        <v>563.32000000000005</v>
      </c>
      <c r="H639">
        <v>0.01</v>
      </c>
      <c r="I639" t="s">
        <v>1826</v>
      </c>
      <c r="J639">
        <v>557.68680000000006</v>
      </c>
    </row>
    <row r="640" spans="1:10" x14ac:dyDescent="0.25">
      <c r="A640" t="s">
        <v>2464</v>
      </c>
      <c r="B640" s="1">
        <v>45338</v>
      </c>
      <c r="C640" t="s">
        <v>1217</v>
      </c>
      <c r="D640" t="s">
        <v>1570</v>
      </c>
      <c r="E640" t="s">
        <v>1752</v>
      </c>
      <c r="F640" s="5">
        <v>1</v>
      </c>
      <c r="G640">
        <v>362.93</v>
      </c>
      <c r="H640">
        <v>0.27</v>
      </c>
      <c r="I640" t="s">
        <v>1824</v>
      </c>
      <c r="J640">
        <v>264.93889999999999</v>
      </c>
    </row>
    <row r="641" spans="1:10" x14ac:dyDescent="0.25">
      <c r="A641" t="s">
        <v>2465</v>
      </c>
      <c r="B641" s="1">
        <v>45373</v>
      </c>
      <c r="C641" t="s">
        <v>1056</v>
      </c>
      <c r="D641" t="s">
        <v>1570</v>
      </c>
      <c r="E641" t="s">
        <v>1801</v>
      </c>
      <c r="F641" s="5">
        <v>4</v>
      </c>
      <c r="G641">
        <v>369.22</v>
      </c>
      <c r="H641">
        <v>0.18</v>
      </c>
      <c r="I641" t="s">
        <v>1829</v>
      </c>
      <c r="J641">
        <v>1211.0416</v>
      </c>
    </row>
    <row r="642" spans="1:10" x14ac:dyDescent="0.25">
      <c r="A642" t="s">
        <v>2466</v>
      </c>
      <c r="B642" s="1">
        <v>45590</v>
      </c>
      <c r="C642" t="s">
        <v>1275</v>
      </c>
      <c r="D642" t="s">
        <v>1740</v>
      </c>
      <c r="E642" t="s">
        <v>1799</v>
      </c>
      <c r="F642" s="5">
        <v>3</v>
      </c>
      <c r="G642">
        <v>950.83</v>
      </c>
      <c r="H642">
        <v>0.06</v>
      </c>
      <c r="I642" t="s">
        <v>1826</v>
      </c>
      <c r="J642">
        <v>2681.3406</v>
      </c>
    </row>
    <row r="643" spans="1:10" x14ac:dyDescent="0.25">
      <c r="A643" t="s">
        <v>2467</v>
      </c>
      <c r="B643" s="1">
        <v>45365</v>
      </c>
      <c r="C643" t="s">
        <v>484</v>
      </c>
      <c r="D643" t="s">
        <v>1622</v>
      </c>
      <c r="E643" t="s">
        <v>1797</v>
      </c>
      <c r="F643" s="5">
        <v>3</v>
      </c>
      <c r="G643">
        <v>338.79</v>
      </c>
      <c r="H643">
        <v>0.01</v>
      </c>
      <c r="I643" t="s">
        <v>1824</v>
      </c>
      <c r="J643">
        <v>1006.2063000000001</v>
      </c>
    </row>
    <row r="644" spans="1:10" x14ac:dyDescent="0.25">
      <c r="A644" t="s">
        <v>2468</v>
      </c>
      <c r="B644" s="1">
        <v>45711</v>
      </c>
      <c r="C644" t="s">
        <v>493</v>
      </c>
      <c r="D644" t="s">
        <v>1728</v>
      </c>
      <c r="E644" t="s">
        <v>1757</v>
      </c>
      <c r="F644" s="5">
        <v>3</v>
      </c>
      <c r="G644">
        <v>853.32</v>
      </c>
      <c r="H644">
        <v>7.0000000000000007E-2</v>
      </c>
      <c r="I644" t="s">
        <v>1829</v>
      </c>
      <c r="J644">
        <v>2380.7628</v>
      </c>
    </row>
    <row r="645" spans="1:10" x14ac:dyDescent="0.25">
      <c r="A645" t="s">
        <v>2469</v>
      </c>
      <c r="B645" s="1">
        <v>45586</v>
      </c>
      <c r="C645" t="s">
        <v>502</v>
      </c>
      <c r="D645" t="s">
        <v>1700</v>
      </c>
      <c r="E645" t="s">
        <v>1776</v>
      </c>
      <c r="F645" s="5">
        <v>3</v>
      </c>
      <c r="G645">
        <v>89.78</v>
      </c>
      <c r="H645">
        <v>0.2</v>
      </c>
      <c r="I645" t="s">
        <v>1829</v>
      </c>
      <c r="J645">
        <v>215.47200000000001</v>
      </c>
    </row>
    <row r="646" spans="1:10" x14ac:dyDescent="0.25">
      <c r="A646" t="s">
        <v>2470</v>
      </c>
      <c r="B646" s="1">
        <v>45334</v>
      </c>
      <c r="C646" t="s">
        <v>628</v>
      </c>
      <c r="D646" t="s">
        <v>1658</v>
      </c>
      <c r="E646" t="s">
        <v>1757</v>
      </c>
      <c r="F646" s="5">
        <v>1</v>
      </c>
      <c r="G646">
        <v>172.04</v>
      </c>
      <c r="H646">
        <v>0.04</v>
      </c>
      <c r="I646" t="s">
        <v>1826</v>
      </c>
      <c r="J646">
        <v>165.1584</v>
      </c>
    </row>
    <row r="647" spans="1:10" x14ac:dyDescent="0.25">
      <c r="A647" t="s">
        <v>2471</v>
      </c>
      <c r="B647" s="1">
        <v>45333</v>
      </c>
      <c r="C647" t="s">
        <v>1440</v>
      </c>
      <c r="D647" t="s">
        <v>1656</v>
      </c>
      <c r="E647" t="s">
        <v>1757</v>
      </c>
      <c r="F647" s="5">
        <v>1</v>
      </c>
      <c r="G647">
        <v>389.2</v>
      </c>
      <c r="H647">
        <v>0.05</v>
      </c>
      <c r="I647" t="s">
        <v>1824</v>
      </c>
      <c r="J647">
        <v>369.74</v>
      </c>
    </row>
    <row r="648" spans="1:10" x14ac:dyDescent="0.25">
      <c r="A648" t="s">
        <v>2472</v>
      </c>
      <c r="B648" s="1">
        <v>45778</v>
      </c>
      <c r="C648" t="s">
        <v>1422</v>
      </c>
      <c r="D648" t="s">
        <v>1702</v>
      </c>
      <c r="E648" t="s">
        <v>1797</v>
      </c>
      <c r="F648" s="5">
        <v>3</v>
      </c>
      <c r="G648">
        <v>865.96</v>
      </c>
      <c r="H648">
        <v>0.12</v>
      </c>
      <c r="I648" t="s">
        <v>1826</v>
      </c>
      <c r="J648">
        <v>2286.1343999999999</v>
      </c>
    </row>
    <row r="649" spans="1:10" x14ac:dyDescent="0.25">
      <c r="A649" t="s">
        <v>2473</v>
      </c>
      <c r="B649" s="1">
        <v>45592</v>
      </c>
      <c r="C649" t="s">
        <v>562</v>
      </c>
      <c r="D649" t="s">
        <v>1586</v>
      </c>
      <c r="E649" t="s">
        <v>1757</v>
      </c>
      <c r="F649" s="5">
        <v>3</v>
      </c>
      <c r="G649">
        <v>79.95</v>
      </c>
      <c r="H649">
        <v>0.2</v>
      </c>
      <c r="I649" t="s">
        <v>1829</v>
      </c>
      <c r="J649">
        <v>191.88</v>
      </c>
    </row>
    <row r="650" spans="1:10" x14ac:dyDescent="0.25">
      <c r="A650" t="s">
        <v>2474</v>
      </c>
      <c r="B650" s="1">
        <v>45259</v>
      </c>
      <c r="C650" t="s">
        <v>1190</v>
      </c>
      <c r="D650" t="s">
        <v>1600</v>
      </c>
      <c r="E650" t="s">
        <v>1779</v>
      </c>
      <c r="F650" s="5">
        <v>1</v>
      </c>
      <c r="G650">
        <v>566.5</v>
      </c>
      <c r="H650">
        <v>0.25</v>
      </c>
      <c r="I650" t="s">
        <v>1829</v>
      </c>
      <c r="J650">
        <v>424.875</v>
      </c>
    </row>
    <row r="651" spans="1:10" x14ac:dyDescent="0.25">
      <c r="A651" t="s">
        <v>2475</v>
      </c>
      <c r="B651" s="1">
        <v>45801</v>
      </c>
      <c r="C651" t="s">
        <v>1252</v>
      </c>
      <c r="D651" t="s">
        <v>1590</v>
      </c>
      <c r="E651" t="s">
        <v>1752</v>
      </c>
      <c r="F651" s="5">
        <v>2</v>
      </c>
      <c r="G651">
        <v>347.95</v>
      </c>
      <c r="H651">
        <v>0.13</v>
      </c>
      <c r="I651" t="s">
        <v>1829</v>
      </c>
      <c r="J651">
        <v>605.43299999999999</v>
      </c>
    </row>
    <row r="652" spans="1:10" x14ac:dyDescent="0.25">
      <c r="A652" t="s">
        <v>2476</v>
      </c>
      <c r="B652" s="1">
        <v>45347</v>
      </c>
      <c r="C652" t="s">
        <v>681</v>
      </c>
      <c r="D652" t="s">
        <v>1664</v>
      </c>
      <c r="E652" t="s">
        <v>1766</v>
      </c>
      <c r="F652" s="5">
        <v>2</v>
      </c>
      <c r="G652">
        <v>250.83</v>
      </c>
      <c r="H652">
        <v>0.15</v>
      </c>
      <c r="I652" t="s">
        <v>1826</v>
      </c>
      <c r="J652">
        <v>426.411</v>
      </c>
    </row>
    <row r="653" spans="1:10" x14ac:dyDescent="0.25">
      <c r="A653" t="s">
        <v>2477</v>
      </c>
      <c r="B653" s="1">
        <v>45721</v>
      </c>
      <c r="C653" t="s">
        <v>502</v>
      </c>
      <c r="D653" t="s">
        <v>1690</v>
      </c>
      <c r="E653" t="s">
        <v>1757</v>
      </c>
      <c r="F653" s="5">
        <v>1</v>
      </c>
      <c r="G653">
        <v>888.05</v>
      </c>
      <c r="H653">
        <v>0.2</v>
      </c>
      <c r="I653" t="s">
        <v>1826</v>
      </c>
      <c r="J653">
        <v>710.44</v>
      </c>
    </row>
    <row r="654" spans="1:10" x14ac:dyDescent="0.25">
      <c r="A654" t="s">
        <v>2478</v>
      </c>
      <c r="B654" s="1">
        <v>45531</v>
      </c>
      <c r="C654" t="s">
        <v>36</v>
      </c>
      <c r="D654" t="s">
        <v>1626</v>
      </c>
      <c r="E654" t="s">
        <v>1810</v>
      </c>
      <c r="F654" s="5">
        <v>2</v>
      </c>
      <c r="G654">
        <v>673.02</v>
      </c>
      <c r="H654">
        <v>0.11</v>
      </c>
      <c r="I654" t="s">
        <v>1826</v>
      </c>
      <c r="J654">
        <v>1197.9756</v>
      </c>
    </row>
    <row r="655" spans="1:10" x14ac:dyDescent="0.25">
      <c r="A655" t="s">
        <v>2479</v>
      </c>
      <c r="B655" s="1">
        <v>45332</v>
      </c>
      <c r="C655" t="s">
        <v>1362</v>
      </c>
      <c r="D655" t="s">
        <v>1676</v>
      </c>
      <c r="E655" t="s">
        <v>1766</v>
      </c>
      <c r="F655" s="5">
        <v>2</v>
      </c>
      <c r="G655">
        <v>492.62</v>
      </c>
      <c r="H655">
        <v>0.26</v>
      </c>
      <c r="I655" t="s">
        <v>1829</v>
      </c>
      <c r="J655">
        <v>729.07759999999996</v>
      </c>
    </row>
    <row r="656" spans="1:10" x14ac:dyDescent="0.25">
      <c r="A656" t="s">
        <v>2480</v>
      </c>
      <c r="B656" s="1">
        <v>45344</v>
      </c>
      <c r="C656" t="s">
        <v>1175</v>
      </c>
      <c r="D656" t="s">
        <v>1718</v>
      </c>
      <c r="E656" t="s">
        <v>1766</v>
      </c>
      <c r="F656" s="5">
        <v>4</v>
      </c>
      <c r="G656">
        <v>986.93</v>
      </c>
      <c r="H656">
        <v>0.01</v>
      </c>
      <c r="I656" t="s">
        <v>1824</v>
      </c>
      <c r="J656">
        <v>3908.2428</v>
      </c>
    </row>
    <row r="657" spans="1:10" x14ac:dyDescent="0.25">
      <c r="A657" t="s">
        <v>2481</v>
      </c>
      <c r="B657" s="1">
        <v>45388</v>
      </c>
      <c r="C657" t="s">
        <v>1475</v>
      </c>
      <c r="D657" t="s">
        <v>1592</v>
      </c>
      <c r="E657" t="s">
        <v>1794</v>
      </c>
      <c r="F657" s="5">
        <v>4</v>
      </c>
      <c r="G657">
        <v>411.68</v>
      </c>
      <c r="H657">
        <v>0.06</v>
      </c>
      <c r="I657" t="s">
        <v>1826</v>
      </c>
      <c r="J657">
        <v>1547.9168</v>
      </c>
    </row>
    <row r="658" spans="1:10" x14ac:dyDescent="0.25">
      <c r="A658" t="s">
        <v>2482</v>
      </c>
      <c r="B658" s="1">
        <v>45397</v>
      </c>
      <c r="C658" t="s">
        <v>711</v>
      </c>
      <c r="D658" t="s">
        <v>1620</v>
      </c>
      <c r="E658" t="s">
        <v>1807</v>
      </c>
      <c r="F658" s="5">
        <v>2</v>
      </c>
      <c r="G658">
        <v>637.55999999999995</v>
      </c>
      <c r="H658">
        <v>0.05</v>
      </c>
      <c r="I658" t="s">
        <v>1829</v>
      </c>
      <c r="J658">
        <v>1211.364</v>
      </c>
    </row>
    <row r="659" spans="1:10" x14ac:dyDescent="0.25">
      <c r="A659" t="s">
        <v>2483</v>
      </c>
      <c r="B659" s="1">
        <v>45633</v>
      </c>
      <c r="C659" t="s">
        <v>67</v>
      </c>
      <c r="D659" t="s">
        <v>1574</v>
      </c>
      <c r="E659" t="s">
        <v>1766</v>
      </c>
      <c r="F659" s="5">
        <v>3</v>
      </c>
      <c r="G659">
        <v>706.87</v>
      </c>
      <c r="H659">
        <v>0.27</v>
      </c>
      <c r="I659" t="s">
        <v>1824</v>
      </c>
      <c r="J659">
        <v>1548.0453</v>
      </c>
    </row>
    <row r="660" spans="1:10" x14ac:dyDescent="0.25">
      <c r="A660" t="s">
        <v>2484</v>
      </c>
      <c r="B660" s="1">
        <v>45629</v>
      </c>
      <c r="C660" t="s">
        <v>208</v>
      </c>
      <c r="D660" t="s">
        <v>1578</v>
      </c>
      <c r="E660" t="s">
        <v>1776</v>
      </c>
      <c r="F660" s="5">
        <v>2</v>
      </c>
      <c r="G660">
        <v>884.48</v>
      </c>
      <c r="H660">
        <v>0</v>
      </c>
      <c r="I660" t="s">
        <v>1829</v>
      </c>
      <c r="J660">
        <v>1768.96</v>
      </c>
    </row>
    <row r="661" spans="1:10" x14ac:dyDescent="0.25">
      <c r="A661" t="s">
        <v>2485</v>
      </c>
      <c r="B661" s="1">
        <v>45291</v>
      </c>
      <c r="C661" t="s">
        <v>181</v>
      </c>
      <c r="D661" t="s">
        <v>1732</v>
      </c>
      <c r="E661" t="s">
        <v>1769</v>
      </c>
      <c r="F661" s="5">
        <v>3</v>
      </c>
      <c r="G661">
        <v>718.23</v>
      </c>
      <c r="H661">
        <v>0.19</v>
      </c>
      <c r="I661" t="s">
        <v>1826</v>
      </c>
      <c r="J661">
        <v>1745.2989</v>
      </c>
    </row>
    <row r="662" spans="1:10" x14ac:dyDescent="0.25">
      <c r="A662" t="s">
        <v>2486</v>
      </c>
      <c r="B662" s="1">
        <v>45914</v>
      </c>
      <c r="C662" t="s">
        <v>595</v>
      </c>
      <c r="D662" t="s">
        <v>1728</v>
      </c>
      <c r="E662" t="s">
        <v>1810</v>
      </c>
      <c r="F662" s="5">
        <v>3</v>
      </c>
      <c r="G662">
        <v>107.44</v>
      </c>
      <c r="H662">
        <v>0.27</v>
      </c>
      <c r="I662" t="s">
        <v>1826</v>
      </c>
      <c r="J662">
        <v>235.2936</v>
      </c>
    </row>
    <row r="663" spans="1:10" x14ac:dyDescent="0.25">
      <c r="A663" t="s">
        <v>2487</v>
      </c>
      <c r="B663" s="1">
        <v>45673</v>
      </c>
      <c r="C663" t="s">
        <v>211</v>
      </c>
      <c r="D663" t="s">
        <v>1640</v>
      </c>
      <c r="E663" t="s">
        <v>1766</v>
      </c>
      <c r="F663" s="5">
        <v>4</v>
      </c>
      <c r="G663">
        <v>608.97</v>
      </c>
      <c r="H663">
        <v>0.14000000000000001</v>
      </c>
      <c r="I663" t="s">
        <v>1829</v>
      </c>
      <c r="J663">
        <v>2094.8568</v>
      </c>
    </row>
    <row r="664" spans="1:10" x14ac:dyDescent="0.25">
      <c r="A664" t="s">
        <v>2488</v>
      </c>
      <c r="B664" s="1">
        <v>45689</v>
      </c>
      <c r="C664" t="s">
        <v>1109</v>
      </c>
      <c r="D664" t="s">
        <v>1670</v>
      </c>
      <c r="E664" t="s">
        <v>1776</v>
      </c>
      <c r="F664" s="5">
        <v>3</v>
      </c>
      <c r="G664">
        <v>260.45999999999998</v>
      </c>
      <c r="H664">
        <v>0.09</v>
      </c>
      <c r="I664" t="s">
        <v>1824</v>
      </c>
      <c r="J664">
        <v>711.05579999999986</v>
      </c>
    </row>
    <row r="665" spans="1:10" x14ac:dyDescent="0.25">
      <c r="A665" t="s">
        <v>2489</v>
      </c>
      <c r="B665" s="1">
        <v>45646</v>
      </c>
      <c r="C665" t="s">
        <v>425</v>
      </c>
      <c r="D665" t="s">
        <v>1592</v>
      </c>
      <c r="E665" t="s">
        <v>1776</v>
      </c>
      <c r="F665" s="5">
        <v>1</v>
      </c>
      <c r="G665">
        <v>747.03</v>
      </c>
      <c r="H665">
        <v>0.01</v>
      </c>
      <c r="I665" t="s">
        <v>1824</v>
      </c>
      <c r="J665">
        <v>739.55970000000002</v>
      </c>
    </row>
    <row r="666" spans="1:10" x14ac:dyDescent="0.25">
      <c r="A666" t="s">
        <v>2490</v>
      </c>
      <c r="B666" s="1">
        <v>45475</v>
      </c>
      <c r="C666" t="s">
        <v>1257</v>
      </c>
      <c r="D666" t="s">
        <v>1580</v>
      </c>
      <c r="E666" t="s">
        <v>1782</v>
      </c>
      <c r="F666" s="5">
        <v>4</v>
      </c>
      <c r="G666">
        <v>700.88</v>
      </c>
      <c r="H666">
        <v>0.23</v>
      </c>
      <c r="I666" t="s">
        <v>1826</v>
      </c>
      <c r="J666">
        <v>2158.7103999999999</v>
      </c>
    </row>
    <row r="667" spans="1:10" x14ac:dyDescent="0.25">
      <c r="A667" t="s">
        <v>2491</v>
      </c>
      <c r="B667" s="1">
        <v>45781</v>
      </c>
      <c r="C667" t="s">
        <v>185</v>
      </c>
      <c r="D667" t="s">
        <v>1738</v>
      </c>
      <c r="E667" t="s">
        <v>1799</v>
      </c>
      <c r="F667" s="5">
        <v>4</v>
      </c>
      <c r="G667">
        <v>20.09</v>
      </c>
      <c r="H667">
        <v>0.16</v>
      </c>
      <c r="I667" t="s">
        <v>1826</v>
      </c>
      <c r="J667">
        <v>67.502399999999994</v>
      </c>
    </row>
    <row r="668" spans="1:10" x14ac:dyDescent="0.25">
      <c r="A668" t="s">
        <v>2492</v>
      </c>
      <c r="B668" s="1">
        <v>45654</v>
      </c>
      <c r="C668" t="s">
        <v>230</v>
      </c>
      <c r="D668" t="s">
        <v>1622</v>
      </c>
      <c r="E668" t="s">
        <v>1792</v>
      </c>
      <c r="F668" s="5">
        <v>3</v>
      </c>
      <c r="G668">
        <v>917.64</v>
      </c>
      <c r="H668">
        <v>0.24</v>
      </c>
      <c r="I668" t="s">
        <v>1826</v>
      </c>
      <c r="J668">
        <v>2092.2192</v>
      </c>
    </row>
    <row r="669" spans="1:10" x14ac:dyDescent="0.25">
      <c r="A669" t="s">
        <v>2493</v>
      </c>
      <c r="B669" s="1">
        <v>45594</v>
      </c>
      <c r="C669" t="s">
        <v>195</v>
      </c>
      <c r="D669" t="s">
        <v>1590</v>
      </c>
      <c r="E669" t="s">
        <v>1752</v>
      </c>
      <c r="F669" s="5">
        <v>1</v>
      </c>
      <c r="G669">
        <v>242.08</v>
      </c>
      <c r="H669">
        <v>0.18</v>
      </c>
      <c r="I669" t="s">
        <v>1826</v>
      </c>
      <c r="J669">
        <v>198.50559999999999</v>
      </c>
    </row>
    <row r="670" spans="1:10" x14ac:dyDescent="0.25">
      <c r="A670" t="s">
        <v>2494</v>
      </c>
      <c r="B670" s="1">
        <v>45581</v>
      </c>
      <c r="C670" t="s">
        <v>214</v>
      </c>
      <c r="D670" t="s">
        <v>1674</v>
      </c>
      <c r="E670" t="s">
        <v>1779</v>
      </c>
      <c r="F670" s="5">
        <v>1</v>
      </c>
      <c r="G670">
        <v>536.67999999999995</v>
      </c>
      <c r="H670">
        <v>0.27</v>
      </c>
      <c r="I670" t="s">
        <v>1824</v>
      </c>
      <c r="J670">
        <v>391.77640000000002</v>
      </c>
    </row>
    <row r="671" spans="1:10" x14ac:dyDescent="0.25">
      <c r="A671" t="s">
        <v>2495</v>
      </c>
      <c r="B671" s="1">
        <v>45748</v>
      </c>
      <c r="C671" t="s">
        <v>338</v>
      </c>
      <c r="D671" t="s">
        <v>1606</v>
      </c>
      <c r="E671" t="s">
        <v>1769</v>
      </c>
      <c r="F671" s="5">
        <v>2</v>
      </c>
      <c r="G671">
        <v>145.18</v>
      </c>
      <c r="H671">
        <v>0.26</v>
      </c>
      <c r="I671" t="s">
        <v>1826</v>
      </c>
      <c r="J671">
        <v>214.8664</v>
      </c>
    </row>
    <row r="672" spans="1:10" x14ac:dyDescent="0.25">
      <c r="A672" t="s">
        <v>2496</v>
      </c>
      <c r="B672" s="1">
        <v>45369</v>
      </c>
      <c r="C672" t="s">
        <v>716</v>
      </c>
      <c r="D672" t="s">
        <v>1682</v>
      </c>
      <c r="E672" t="s">
        <v>1769</v>
      </c>
      <c r="F672" s="5">
        <v>2</v>
      </c>
      <c r="G672">
        <v>132.77000000000001</v>
      </c>
      <c r="H672">
        <v>0.13</v>
      </c>
      <c r="I672" t="s">
        <v>1829</v>
      </c>
      <c r="J672">
        <v>231.0198</v>
      </c>
    </row>
    <row r="673" spans="1:10" x14ac:dyDescent="0.25">
      <c r="A673" t="s">
        <v>2497</v>
      </c>
      <c r="B673" s="1">
        <v>45701</v>
      </c>
      <c r="C673" t="s">
        <v>63</v>
      </c>
      <c r="D673" t="s">
        <v>1630</v>
      </c>
      <c r="E673" t="s">
        <v>1786</v>
      </c>
      <c r="F673" s="5">
        <v>4</v>
      </c>
      <c r="G673">
        <v>682.11</v>
      </c>
      <c r="H673">
        <v>0.14000000000000001</v>
      </c>
      <c r="I673" t="s">
        <v>1824</v>
      </c>
      <c r="J673">
        <v>2346.4584</v>
      </c>
    </row>
    <row r="674" spans="1:10" x14ac:dyDescent="0.25">
      <c r="A674" t="s">
        <v>2498</v>
      </c>
      <c r="B674" s="1">
        <v>45510</v>
      </c>
      <c r="C674" t="s">
        <v>1495</v>
      </c>
      <c r="D674" t="s">
        <v>1628</v>
      </c>
      <c r="E674" t="s">
        <v>1807</v>
      </c>
      <c r="F674" s="5">
        <v>4</v>
      </c>
      <c r="G674">
        <v>502.95</v>
      </c>
      <c r="H674">
        <v>0.14000000000000001</v>
      </c>
      <c r="I674" t="s">
        <v>1829</v>
      </c>
      <c r="J674">
        <v>1730.1479999999999</v>
      </c>
    </row>
    <row r="675" spans="1:10" x14ac:dyDescent="0.25">
      <c r="A675" t="s">
        <v>2499</v>
      </c>
      <c r="B675" s="1">
        <v>45538</v>
      </c>
      <c r="C675" t="s">
        <v>752</v>
      </c>
      <c r="D675" t="s">
        <v>1622</v>
      </c>
      <c r="E675" t="s">
        <v>1804</v>
      </c>
      <c r="F675" s="5">
        <v>2</v>
      </c>
      <c r="G675">
        <v>472.08</v>
      </c>
      <c r="H675">
        <v>7.0000000000000007E-2</v>
      </c>
      <c r="I675" t="s">
        <v>1824</v>
      </c>
      <c r="J675">
        <v>878.0687999999999</v>
      </c>
    </row>
    <row r="676" spans="1:10" x14ac:dyDescent="0.25">
      <c r="A676" t="s">
        <v>2500</v>
      </c>
      <c r="B676" s="1">
        <v>45665</v>
      </c>
      <c r="C676" t="s">
        <v>1458</v>
      </c>
      <c r="D676" t="s">
        <v>1662</v>
      </c>
      <c r="E676" t="s">
        <v>1807</v>
      </c>
      <c r="F676" s="5">
        <v>2</v>
      </c>
      <c r="G676">
        <v>218.11</v>
      </c>
      <c r="H676">
        <v>0.02</v>
      </c>
      <c r="I676" t="s">
        <v>1829</v>
      </c>
      <c r="J676">
        <v>427.49560000000002</v>
      </c>
    </row>
    <row r="677" spans="1:10" x14ac:dyDescent="0.25">
      <c r="A677" t="s">
        <v>2501</v>
      </c>
      <c r="B677" s="1">
        <v>45859</v>
      </c>
      <c r="C677" t="s">
        <v>214</v>
      </c>
      <c r="D677" t="s">
        <v>1546</v>
      </c>
      <c r="E677" t="s">
        <v>1776</v>
      </c>
      <c r="F677" s="5">
        <v>4</v>
      </c>
      <c r="G677">
        <v>845.58</v>
      </c>
      <c r="H677">
        <v>0.06</v>
      </c>
      <c r="I677" t="s">
        <v>1826</v>
      </c>
      <c r="J677">
        <v>3179.3807999999999</v>
      </c>
    </row>
    <row r="678" spans="1:10" x14ac:dyDescent="0.25">
      <c r="A678" t="s">
        <v>2502</v>
      </c>
      <c r="B678" s="1">
        <v>45255</v>
      </c>
      <c r="C678" t="s">
        <v>441</v>
      </c>
      <c r="D678" t="s">
        <v>1708</v>
      </c>
      <c r="E678" t="s">
        <v>1761</v>
      </c>
      <c r="F678" s="5">
        <v>2</v>
      </c>
      <c r="G678">
        <v>111.28</v>
      </c>
      <c r="H678">
        <v>0.14000000000000001</v>
      </c>
      <c r="I678" t="s">
        <v>1824</v>
      </c>
      <c r="J678">
        <v>191.4016</v>
      </c>
    </row>
    <row r="679" spans="1:10" x14ac:dyDescent="0.25">
      <c r="A679" t="s">
        <v>2503</v>
      </c>
      <c r="B679" s="1">
        <v>45842</v>
      </c>
      <c r="C679" t="s">
        <v>585</v>
      </c>
      <c r="D679" t="s">
        <v>1666</v>
      </c>
      <c r="E679" t="s">
        <v>1799</v>
      </c>
      <c r="F679" s="5">
        <v>2</v>
      </c>
      <c r="G679">
        <v>37.21</v>
      </c>
      <c r="H679">
        <v>0.19</v>
      </c>
      <c r="I679" t="s">
        <v>1824</v>
      </c>
      <c r="J679">
        <v>60.280200000000008</v>
      </c>
    </row>
    <row r="680" spans="1:10" x14ac:dyDescent="0.25">
      <c r="A680" t="s">
        <v>2504</v>
      </c>
      <c r="B680" s="1">
        <v>45220</v>
      </c>
      <c r="C680" t="s">
        <v>1295</v>
      </c>
      <c r="D680" t="s">
        <v>1672</v>
      </c>
      <c r="E680" t="s">
        <v>1797</v>
      </c>
      <c r="F680" s="5">
        <v>1</v>
      </c>
      <c r="G680">
        <v>331.73</v>
      </c>
      <c r="H680">
        <v>0.04</v>
      </c>
      <c r="I680" t="s">
        <v>1824</v>
      </c>
      <c r="J680">
        <v>318.46080000000001</v>
      </c>
    </row>
    <row r="681" spans="1:10" x14ac:dyDescent="0.25">
      <c r="A681" t="s">
        <v>2505</v>
      </c>
      <c r="B681" s="1">
        <v>45273</v>
      </c>
      <c r="C681" t="s">
        <v>1139</v>
      </c>
      <c r="D681" t="s">
        <v>1688</v>
      </c>
      <c r="E681" t="s">
        <v>1794</v>
      </c>
      <c r="F681" s="5">
        <v>3</v>
      </c>
      <c r="G681">
        <v>306.70999999999998</v>
      </c>
      <c r="H681">
        <v>0.09</v>
      </c>
      <c r="I681" t="s">
        <v>1826</v>
      </c>
      <c r="J681">
        <v>837.31829999999991</v>
      </c>
    </row>
    <row r="682" spans="1:10" x14ac:dyDescent="0.25">
      <c r="A682" t="s">
        <v>2506</v>
      </c>
      <c r="B682" s="1">
        <v>45456</v>
      </c>
      <c r="C682" t="s">
        <v>860</v>
      </c>
      <c r="D682" t="s">
        <v>1598</v>
      </c>
      <c r="E682" t="s">
        <v>1776</v>
      </c>
      <c r="F682" s="5">
        <v>4</v>
      </c>
      <c r="G682">
        <v>484.92</v>
      </c>
      <c r="H682">
        <v>0.28000000000000003</v>
      </c>
      <c r="I682" t="s">
        <v>1826</v>
      </c>
      <c r="J682">
        <v>1396.5696</v>
      </c>
    </row>
    <row r="683" spans="1:10" x14ac:dyDescent="0.25">
      <c r="A683" t="s">
        <v>2507</v>
      </c>
      <c r="B683" s="1">
        <v>45292</v>
      </c>
      <c r="C683" t="s">
        <v>168</v>
      </c>
      <c r="D683" t="s">
        <v>1648</v>
      </c>
      <c r="E683" t="s">
        <v>1773</v>
      </c>
      <c r="F683" s="5">
        <v>2</v>
      </c>
      <c r="G683">
        <v>42.04</v>
      </c>
      <c r="H683">
        <v>7.0000000000000007E-2</v>
      </c>
      <c r="I683" t="s">
        <v>1824</v>
      </c>
      <c r="J683">
        <v>78.194399999999987</v>
      </c>
    </row>
    <row r="684" spans="1:10" x14ac:dyDescent="0.25">
      <c r="A684" t="s">
        <v>2508</v>
      </c>
      <c r="B684" s="1">
        <v>45278</v>
      </c>
      <c r="C684" t="s">
        <v>893</v>
      </c>
      <c r="D684" t="s">
        <v>1658</v>
      </c>
      <c r="E684" t="s">
        <v>1776</v>
      </c>
      <c r="F684" s="5">
        <v>3</v>
      </c>
      <c r="G684">
        <v>599.48</v>
      </c>
      <c r="H684">
        <v>0.22</v>
      </c>
      <c r="I684" t="s">
        <v>1826</v>
      </c>
      <c r="J684">
        <v>1402.7832000000001</v>
      </c>
    </row>
    <row r="685" spans="1:10" x14ac:dyDescent="0.25">
      <c r="A685" t="s">
        <v>2509</v>
      </c>
      <c r="B685" s="1">
        <v>45232</v>
      </c>
      <c r="C685" t="s">
        <v>1118</v>
      </c>
      <c r="D685" t="s">
        <v>1582</v>
      </c>
      <c r="E685" t="s">
        <v>1757</v>
      </c>
      <c r="F685" s="5">
        <v>3</v>
      </c>
      <c r="G685">
        <v>401.42</v>
      </c>
      <c r="H685">
        <v>0.01</v>
      </c>
      <c r="I685" t="s">
        <v>1829</v>
      </c>
      <c r="J685">
        <v>1192.2174</v>
      </c>
    </row>
    <row r="686" spans="1:10" x14ac:dyDescent="0.25">
      <c r="A686" t="s">
        <v>2510</v>
      </c>
      <c r="B686" s="1">
        <v>45907</v>
      </c>
      <c r="C686" t="s">
        <v>631</v>
      </c>
      <c r="D686" t="s">
        <v>1640</v>
      </c>
      <c r="E686" t="s">
        <v>1782</v>
      </c>
      <c r="F686" s="5">
        <v>4</v>
      </c>
      <c r="G686">
        <v>442.54</v>
      </c>
      <c r="H686">
        <v>0.06</v>
      </c>
      <c r="I686" t="s">
        <v>1824</v>
      </c>
      <c r="J686">
        <v>1663.9503999999999</v>
      </c>
    </row>
    <row r="687" spans="1:10" x14ac:dyDescent="0.25">
      <c r="A687" t="s">
        <v>2511</v>
      </c>
      <c r="B687" s="1">
        <v>45270</v>
      </c>
      <c r="C687" t="s">
        <v>1408</v>
      </c>
      <c r="D687" t="s">
        <v>1724</v>
      </c>
      <c r="E687" t="s">
        <v>1797</v>
      </c>
      <c r="F687" s="5">
        <v>4</v>
      </c>
      <c r="G687">
        <v>451.41</v>
      </c>
      <c r="H687">
        <v>0.06</v>
      </c>
      <c r="I687" t="s">
        <v>1826</v>
      </c>
      <c r="J687">
        <v>1697.3016</v>
      </c>
    </row>
    <row r="688" spans="1:10" x14ac:dyDescent="0.25">
      <c r="A688" t="s">
        <v>2512</v>
      </c>
      <c r="B688" s="1">
        <v>45942</v>
      </c>
      <c r="C688" t="s">
        <v>846</v>
      </c>
      <c r="D688" t="s">
        <v>1730</v>
      </c>
      <c r="E688" t="s">
        <v>1786</v>
      </c>
      <c r="F688" s="5">
        <v>4</v>
      </c>
      <c r="G688">
        <v>547.21</v>
      </c>
      <c r="H688">
        <v>0.25</v>
      </c>
      <c r="I688" t="s">
        <v>1824</v>
      </c>
      <c r="J688">
        <v>1641.63</v>
      </c>
    </row>
    <row r="689" spans="1:10" x14ac:dyDescent="0.25">
      <c r="A689" t="s">
        <v>2513</v>
      </c>
      <c r="B689" s="1">
        <v>45750</v>
      </c>
      <c r="C689" t="s">
        <v>663</v>
      </c>
      <c r="D689" t="s">
        <v>1722</v>
      </c>
      <c r="E689" t="s">
        <v>1769</v>
      </c>
      <c r="F689" s="5">
        <v>1</v>
      </c>
      <c r="G689">
        <v>979.28</v>
      </c>
      <c r="H689">
        <v>0.2</v>
      </c>
      <c r="I689" t="s">
        <v>1826</v>
      </c>
      <c r="J689">
        <v>783.42399999999998</v>
      </c>
    </row>
    <row r="690" spans="1:10" x14ac:dyDescent="0.25">
      <c r="A690" t="s">
        <v>2514</v>
      </c>
      <c r="B690" s="1">
        <v>45300</v>
      </c>
      <c r="C690" t="s">
        <v>1431</v>
      </c>
      <c r="D690" t="s">
        <v>1660</v>
      </c>
      <c r="E690" t="s">
        <v>1779</v>
      </c>
      <c r="F690" s="5">
        <v>4</v>
      </c>
      <c r="G690">
        <v>263.58999999999997</v>
      </c>
      <c r="H690">
        <v>0.04</v>
      </c>
      <c r="I690" t="s">
        <v>1824</v>
      </c>
      <c r="J690">
        <v>1012.1856</v>
      </c>
    </row>
    <row r="691" spans="1:10" x14ac:dyDescent="0.25">
      <c r="A691" t="s">
        <v>2515</v>
      </c>
      <c r="B691" s="1">
        <v>45876</v>
      </c>
      <c r="C691" t="s">
        <v>20</v>
      </c>
      <c r="D691" t="s">
        <v>1656</v>
      </c>
      <c r="E691" t="s">
        <v>1773</v>
      </c>
      <c r="F691" s="5">
        <v>1</v>
      </c>
      <c r="G691">
        <v>692.75</v>
      </c>
      <c r="H691">
        <v>0.11</v>
      </c>
      <c r="I691" t="s">
        <v>1829</v>
      </c>
      <c r="J691">
        <v>616.54750000000001</v>
      </c>
    </row>
    <row r="692" spans="1:10" x14ac:dyDescent="0.25">
      <c r="A692" t="s">
        <v>2516</v>
      </c>
      <c r="B692" s="1">
        <v>45301</v>
      </c>
      <c r="C692" t="s">
        <v>544</v>
      </c>
      <c r="D692" t="s">
        <v>1674</v>
      </c>
      <c r="E692" t="s">
        <v>1766</v>
      </c>
      <c r="F692" s="5">
        <v>3</v>
      </c>
      <c r="G692">
        <v>142.83000000000001</v>
      </c>
      <c r="H692">
        <v>0.01</v>
      </c>
      <c r="I692" t="s">
        <v>1824</v>
      </c>
      <c r="J692">
        <v>424.20510000000002</v>
      </c>
    </row>
    <row r="693" spans="1:10" x14ac:dyDescent="0.25">
      <c r="A693" t="s">
        <v>2517</v>
      </c>
      <c r="B693" s="1">
        <v>45857</v>
      </c>
      <c r="C693" t="s">
        <v>428</v>
      </c>
      <c r="D693" t="s">
        <v>1592</v>
      </c>
      <c r="E693" t="s">
        <v>1761</v>
      </c>
      <c r="F693" s="5">
        <v>2</v>
      </c>
      <c r="G693">
        <v>419.25</v>
      </c>
      <c r="H693">
        <v>0.17</v>
      </c>
      <c r="I693" t="s">
        <v>1826</v>
      </c>
      <c r="J693">
        <v>695.95499999999993</v>
      </c>
    </row>
    <row r="694" spans="1:10" x14ac:dyDescent="0.25">
      <c r="A694" t="s">
        <v>2518</v>
      </c>
      <c r="B694" s="1">
        <v>45650</v>
      </c>
      <c r="C694" t="s">
        <v>770</v>
      </c>
      <c r="D694" t="s">
        <v>1600</v>
      </c>
      <c r="E694" t="s">
        <v>1813</v>
      </c>
      <c r="F694" s="5">
        <v>2</v>
      </c>
      <c r="G694">
        <v>800.84</v>
      </c>
      <c r="H694">
        <v>0.27</v>
      </c>
      <c r="I694" t="s">
        <v>1829</v>
      </c>
      <c r="J694">
        <v>1169.2264</v>
      </c>
    </row>
    <row r="695" spans="1:10" x14ac:dyDescent="0.25">
      <c r="A695" t="s">
        <v>2519</v>
      </c>
      <c r="B695" s="1">
        <v>45520</v>
      </c>
      <c r="C695" t="s">
        <v>14</v>
      </c>
      <c r="D695" t="s">
        <v>1644</v>
      </c>
      <c r="E695" t="s">
        <v>1761</v>
      </c>
      <c r="F695" s="5">
        <v>1</v>
      </c>
      <c r="G695">
        <v>301.24</v>
      </c>
      <c r="H695">
        <v>0.11</v>
      </c>
      <c r="I695" t="s">
        <v>1826</v>
      </c>
      <c r="J695">
        <v>268.10359999999997</v>
      </c>
    </row>
    <row r="696" spans="1:10" x14ac:dyDescent="0.25">
      <c r="A696" t="s">
        <v>2520</v>
      </c>
      <c r="B696" s="1">
        <v>45497</v>
      </c>
      <c r="C696" t="s">
        <v>914</v>
      </c>
      <c r="D696" t="s">
        <v>1718</v>
      </c>
      <c r="E696" t="s">
        <v>1773</v>
      </c>
      <c r="F696" s="5">
        <v>2</v>
      </c>
      <c r="G696">
        <v>701.49</v>
      </c>
      <c r="H696">
        <v>0.09</v>
      </c>
      <c r="I696" t="s">
        <v>1826</v>
      </c>
      <c r="J696">
        <v>1276.7118</v>
      </c>
    </row>
    <row r="697" spans="1:10" x14ac:dyDescent="0.25">
      <c r="A697" t="s">
        <v>2521</v>
      </c>
      <c r="B697" s="1">
        <v>45615</v>
      </c>
      <c r="C697" t="s">
        <v>1101</v>
      </c>
      <c r="D697" t="s">
        <v>1600</v>
      </c>
      <c r="E697" t="s">
        <v>1789</v>
      </c>
      <c r="F697" s="5">
        <v>4</v>
      </c>
      <c r="G697">
        <v>413.48</v>
      </c>
      <c r="H697">
        <v>0.02</v>
      </c>
      <c r="I697" t="s">
        <v>1826</v>
      </c>
      <c r="J697">
        <v>1620.8416</v>
      </c>
    </row>
    <row r="698" spans="1:10" x14ac:dyDescent="0.25">
      <c r="A698" t="s">
        <v>2522</v>
      </c>
      <c r="B698" s="1">
        <v>45365</v>
      </c>
      <c r="C698" t="s">
        <v>646</v>
      </c>
      <c r="D698" t="s">
        <v>1562</v>
      </c>
      <c r="E698" t="s">
        <v>1757</v>
      </c>
      <c r="F698" s="5">
        <v>4</v>
      </c>
      <c r="G698">
        <v>167.83</v>
      </c>
      <c r="H698">
        <v>0.15</v>
      </c>
      <c r="I698" t="s">
        <v>1824</v>
      </c>
      <c r="J698">
        <v>570.62200000000007</v>
      </c>
    </row>
    <row r="699" spans="1:10" x14ac:dyDescent="0.25">
      <c r="A699" t="s">
        <v>2523</v>
      </c>
      <c r="B699" s="1">
        <v>45832</v>
      </c>
      <c r="C699" t="s">
        <v>472</v>
      </c>
      <c r="D699" t="s">
        <v>1578</v>
      </c>
      <c r="E699" t="s">
        <v>1810</v>
      </c>
      <c r="F699" s="5">
        <v>2</v>
      </c>
      <c r="G699">
        <v>669.12</v>
      </c>
      <c r="H699">
        <v>0.22</v>
      </c>
      <c r="I699" t="s">
        <v>1824</v>
      </c>
      <c r="J699">
        <v>1043.8271999999999</v>
      </c>
    </row>
    <row r="700" spans="1:10" x14ac:dyDescent="0.25">
      <c r="A700" t="s">
        <v>2524</v>
      </c>
      <c r="B700" s="1">
        <v>45530</v>
      </c>
      <c r="C700" t="s">
        <v>153</v>
      </c>
      <c r="D700" t="s">
        <v>1622</v>
      </c>
      <c r="E700" t="s">
        <v>1779</v>
      </c>
      <c r="F700" s="5">
        <v>3</v>
      </c>
      <c r="G700">
        <v>346.77</v>
      </c>
      <c r="H700">
        <v>0.18</v>
      </c>
      <c r="I700" t="s">
        <v>1826</v>
      </c>
      <c r="J700">
        <v>853.05420000000004</v>
      </c>
    </row>
    <row r="701" spans="1:10" x14ac:dyDescent="0.25">
      <c r="A701" t="s">
        <v>2525</v>
      </c>
      <c r="B701" s="1">
        <v>45939</v>
      </c>
      <c r="C701" t="s">
        <v>221</v>
      </c>
      <c r="D701" t="s">
        <v>1594</v>
      </c>
      <c r="E701" t="s">
        <v>1813</v>
      </c>
      <c r="F701" s="5">
        <v>3</v>
      </c>
      <c r="G701">
        <v>648.33000000000004</v>
      </c>
      <c r="H701">
        <v>0.2</v>
      </c>
      <c r="I701" t="s">
        <v>1829</v>
      </c>
      <c r="J701">
        <v>1555.992</v>
      </c>
    </row>
    <row r="702" spans="1:10" x14ac:dyDescent="0.25">
      <c r="A702" t="s">
        <v>2526</v>
      </c>
      <c r="B702" s="1">
        <v>45401</v>
      </c>
      <c r="C702" t="s">
        <v>905</v>
      </c>
      <c r="D702" t="s">
        <v>1557</v>
      </c>
      <c r="E702" t="s">
        <v>1761</v>
      </c>
      <c r="F702" s="5">
        <v>4</v>
      </c>
      <c r="G702">
        <v>254.94</v>
      </c>
      <c r="H702">
        <v>0.06</v>
      </c>
      <c r="I702" t="s">
        <v>1826</v>
      </c>
      <c r="J702">
        <v>958.57439999999997</v>
      </c>
    </row>
    <row r="703" spans="1:10" x14ac:dyDescent="0.25">
      <c r="A703" t="s">
        <v>2527</v>
      </c>
      <c r="B703" s="1">
        <v>45420</v>
      </c>
      <c r="C703" t="s">
        <v>1062</v>
      </c>
      <c r="D703" t="s">
        <v>1710</v>
      </c>
      <c r="E703" t="s">
        <v>1769</v>
      </c>
      <c r="F703" s="5">
        <v>1</v>
      </c>
      <c r="G703">
        <v>445.5</v>
      </c>
      <c r="H703">
        <v>0.28000000000000003</v>
      </c>
      <c r="I703" t="s">
        <v>1824</v>
      </c>
      <c r="J703">
        <v>320.76</v>
      </c>
    </row>
    <row r="704" spans="1:10" x14ac:dyDescent="0.25">
      <c r="A704" t="s">
        <v>2528</v>
      </c>
      <c r="B704" s="1">
        <v>45459</v>
      </c>
      <c r="C704" t="s">
        <v>716</v>
      </c>
      <c r="D704" t="s">
        <v>1728</v>
      </c>
      <c r="E704" t="s">
        <v>1769</v>
      </c>
      <c r="F704" s="5">
        <v>1</v>
      </c>
      <c r="G704">
        <v>900.94</v>
      </c>
      <c r="H704">
        <v>0.1</v>
      </c>
      <c r="I704" t="s">
        <v>1824</v>
      </c>
      <c r="J704">
        <v>810.84600000000012</v>
      </c>
    </row>
    <row r="705" spans="1:10" x14ac:dyDescent="0.25">
      <c r="A705" t="s">
        <v>2529</v>
      </c>
      <c r="B705" s="1">
        <v>45429</v>
      </c>
      <c r="C705" t="s">
        <v>643</v>
      </c>
      <c r="D705" t="s">
        <v>1578</v>
      </c>
      <c r="E705" t="s">
        <v>1804</v>
      </c>
      <c r="F705" s="5">
        <v>3</v>
      </c>
      <c r="G705">
        <v>262.69</v>
      </c>
      <c r="H705">
        <v>0.04</v>
      </c>
      <c r="I705" t="s">
        <v>1826</v>
      </c>
      <c r="J705">
        <v>756.54719999999986</v>
      </c>
    </row>
    <row r="706" spans="1:10" x14ac:dyDescent="0.25">
      <c r="A706" t="s">
        <v>2530</v>
      </c>
      <c r="B706" s="1">
        <v>45386</v>
      </c>
      <c r="C706" t="s">
        <v>1484</v>
      </c>
      <c r="D706" t="s">
        <v>1684</v>
      </c>
      <c r="E706" t="s">
        <v>1761</v>
      </c>
      <c r="F706" s="5">
        <v>3</v>
      </c>
      <c r="G706">
        <v>212.72</v>
      </c>
      <c r="H706">
        <v>0.22</v>
      </c>
      <c r="I706" t="s">
        <v>1826</v>
      </c>
      <c r="J706">
        <v>497.76479999999998</v>
      </c>
    </row>
    <row r="707" spans="1:10" x14ac:dyDescent="0.25">
      <c r="A707" t="s">
        <v>2531</v>
      </c>
      <c r="B707" s="1">
        <v>45803</v>
      </c>
      <c r="C707" t="s">
        <v>508</v>
      </c>
      <c r="D707" t="s">
        <v>1596</v>
      </c>
      <c r="E707" t="s">
        <v>1810</v>
      </c>
      <c r="F707" s="5">
        <v>4</v>
      </c>
      <c r="G707">
        <v>757.9</v>
      </c>
      <c r="H707">
        <v>0.22</v>
      </c>
      <c r="I707" t="s">
        <v>1826</v>
      </c>
      <c r="J707">
        <v>2364.6480000000001</v>
      </c>
    </row>
    <row r="708" spans="1:10" x14ac:dyDescent="0.25">
      <c r="A708" t="s">
        <v>2532</v>
      </c>
      <c r="B708" s="1">
        <v>45346</v>
      </c>
      <c r="C708" t="s">
        <v>78</v>
      </c>
      <c r="D708" t="s">
        <v>1708</v>
      </c>
      <c r="E708" t="s">
        <v>1807</v>
      </c>
      <c r="F708" s="5">
        <v>1</v>
      </c>
      <c r="G708">
        <v>846.04</v>
      </c>
      <c r="H708">
        <v>0.08</v>
      </c>
      <c r="I708" t="s">
        <v>1826</v>
      </c>
      <c r="J708">
        <v>778.35680000000002</v>
      </c>
    </row>
    <row r="709" spans="1:10" x14ac:dyDescent="0.25">
      <c r="A709" t="s">
        <v>2533</v>
      </c>
      <c r="B709" s="1">
        <v>45267</v>
      </c>
      <c r="C709" t="s">
        <v>532</v>
      </c>
      <c r="D709" t="s">
        <v>1624</v>
      </c>
      <c r="E709" t="s">
        <v>1779</v>
      </c>
      <c r="F709" s="5">
        <v>3</v>
      </c>
      <c r="G709">
        <v>179.7</v>
      </c>
      <c r="H709">
        <v>0.17</v>
      </c>
      <c r="I709" t="s">
        <v>1829</v>
      </c>
      <c r="J709">
        <v>447.45299999999992</v>
      </c>
    </row>
    <row r="710" spans="1:10" x14ac:dyDescent="0.25">
      <c r="A710" t="s">
        <v>2534</v>
      </c>
      <c r="B710" s="1">
        <v>45572</v>
      </c>
      <c r="C710" t="s">
        <v>1380</v>
      </c>
      <c r="D710" t="s">
        <v>1610</v>
      </c>
      <c r="E710" t="s">
        <v>1769</v>
      </c>
      <c r="F710" s="5">
        <v>4</v>
      </c>
      <c r="G710">
        <v>681.08</v>
      </c>
      <c r="H710">
        <v>0</v>
      </c>
      <c r="I710" t="s">
        <v>1826</v>
      </c>
      <c r="J710">
        <v>2724.32</v>
      </c>
    </row>
    <row r="711" spans="1:10" x14ac:dyDescent="0.25">
      <c r="A711" t="s">
        <v>2535</v>
      </c>
      <c r="B711" s="1">
        <v>45252</v>
      </c>
      <c r="C711" t="s">
        <v>1254</v>
      </c>
      <c r="D711" t="s">
        <v>1553</v>
      </c>
      <c r="E711" t="s">
        <v>1779</v>
      </c>
      <c r="F711" s="5">
        <v>4</v>
      </c>
      <c r="G711">
        <v>723.44</v>
      </c>
      <c r="H711">
        <v>0.14000000000000001</v>
      </c>
      <c r="I711" t="s">
        <v>1826</v>
      </c>
      <c r="J711">
        <v>2488.6336000000001</v>
      </c>
    </row>
    <row r="712" spans="1:10" x14ac:dyDescent="0.25">
      <c r="A712" t="s">
        <v>2536</v>
      </c>
      <c r="B712" s="1">
        <v>45939</v>
      </c>
      <c r="C712" t="s">
        <v>435</v>
      </c>
      <c r="D712" t="s">
        <v>1610</v>
      </c>
      <c r="E712" t="s">
        <v>1799</v>
      </c>
      <c r="F712" s="5">
        <v>4</v>
      </c>
      <c r="G712">
        <v>471.89</v>
      </c>
      <c r="H712">
        <v>0.12</v>
      </c>
      <c r="I712" t="s">
        <v>1829</v>
      </c>
      <c r="J712">
        <v>1661.0527999999999</v>
      </c>
    </row>
    <row r="713" spans="1:10" x14ac:dyDescent="0.25">
      <c r="A713" t="s">
        <v>2537</v>
      </c>
      <c r="B713" s="1">
        <v>45559</v>
      </c>
      <c r="C713" t="s">
        <v>1145</v>
      </c>
      <c r="D713" t="s">
        <v>1690</v>
      </c>
      <c r="E713" t="s">
        <v>1807</v>
      </c>
      <c r="F713" s="5">
        <v>1</v>
      </c>
      <c r="G713">
        <v>613.17999999999995</v>
      </c>
      <c r="H713">
        <v>0.14000000000000001</v>
      </c>
      <c r="I713" t="s">
        <v>1829</v>
      </c>
      <c r="J713">
        <v>527.33479999999997</v>
      </c>
    </row>
    <row r="714" spans="1:10" x14ac:dyDescent="0.25">
      <c r="A714" t="s">
        <v>2538</v>
      </c>
      <c r="B714" s="1">
        <v>45229</v>
      </c>
      <c r="C714" t="s">
        <v>195</v>
      </c>
      <c r="D714" t="s">
        <v>1634</v>
      </c>
      <c r="E714" t="s">
        <v>1769</v>
      </c>
      <c r="F714" s="5">
        <v>1</v>
      </c>
      <c r="G714">
        <v>651.30999999999995</v>
      </c>
      <c r="H714">
        <v>0.24</v>
      </c>
      <c r="I714" t="s">
        <v>1826</v>
      </c>
      <c r="J714">
        <v>494.99560000000002</v>
      </c>
    </row>
    <row r="715" spans="1:10" x14ac:dyDescent="0.25">
      <c r="A715" t="s">
        <v>2539</v>
      </c>
      <c r="B715" s="1">
        <v>45333</v>
      </c>
      <c r="C715" t="s">
        <v>103</v>
      </c>
      <c r="D715" t="s">
        <v>1551</v>
      </c>
      <c r="E715" t="s">
        <v>1776</v>
      </c>
      <c r="F715" s="5">
        <v>2</v>
      </c>
      <c r="G715">
        <v>635.14</v>
      </c>
      <c r="H715">
        <v>0.1</v>
      </c>
      <c r="I715" t="s">
        <v>1829</v>
      </c>
      <c r="J715">
        <v>1143.252</v>
      </c>
    </row>
    <row r="716" spans="1:10" x14ac:dyDescent="0.25">
      <c r="A716" t="s">
        <v>2540</v>
      </c>
      <c r="B716" s="1">
        <v>45752</v>
      </c>
      <c r="C716" t="s">
        <v>1187</v>
      </c>
      <c r="D716" t="s">
        <v>1744</v>
      </c>
      <c r="E716" t="s">
        <v>1799</v>
      </c>
      <c r="F716" s="5">
        <v>4</v>
      </c>
      <c r="G716">
        <v>912.61</v>
      </c>
      <c r="H716">
        <v>0.14000000000000001</v>
      </c>
      <c r="I716" t="s">
        <v>1824</v>
      </c>
      <c r="J716">
        <v>3139.3784000000001</v>
      </c>
    </row>
    <row r="717" spans="1:10" x14ac:dyDescent="0.25">
      <c r="A717" t="s">
        <v>2541</v>
      </c>
      <c r="B717" s="1">
        <v>45795</v>
      </c>
      <c r="C717" t="s">
        <v>872</v>
      </c>
      <c r="D717" t="s">
        <v>1642</v>
      </c>
      <c r="E717" t="s">
        <v>1779</v>
      </c>
      <c r="F717" s="5">
        <v>3</v>
      </c>
      <c r="G717">
        <v>79.77</v>
      </c>
      <c r="H717">
        <v>0.09</v>
      </c>
      <c r="I717" t="s">
        <v>1824</v>
      </c>
      <c r="J717">
        <v>217.77209999999999</v>
      </c>
    </row>
    <row r="718" spans="1:10" x14ac:dyDescent="0.25">
      <c r="A718" t="s">
        <v>2542</v>
      </c>
      <c r="B718" s="1">
        <v>45755</v>
      </c>
      <c r="C718" t="s">
        <v>881</v>
      </c>
      <c r="D718" t="s">
        <v>1736</v>
      </c>
      <c r="E718" t="s">
        <v>1801</v>
      </c>
      <c r="F718" s="5">
        <v>4</v>
      </c>
      <c r="G718">
        <v>603.52</v>
      </c>
      <c r="H718">
        <v>0.25</v>
      </c>
      <c r="I718" t="s">
        <v>1824</v>
      </c>
      <c r="J718">
        <v>1810.56</v>
      </c>
    </row>
    <row r="719" spans="1:10" x14ac:dyDescent="0.25">
      <c r="A719" t="s">
        <v>2543</v>
      </c>
      <c r="B719" s="1">
        <v>45625</v>
      </c>
      <c r="C719" t="s">
        <v>281</v>
      </c>
      <c r="D719" t="s">
        <v>1702</v>
      </c>
      <c r="E719" t="s">
        <v>1794</v>
      </c>
      <c r="F719" s="5">
        <v>4</v>
      </c>
      <c r="G719">
        <v>453.12</v>
      </c>
      <c r="H719">
        <v>0.23</v>
      </c>
      <c r="I719" t="s">
        <v>1829</v>
      </c>
      <c r="J719">
        <v>1395.6096</v>
      </c>
    </row>
    <row r="720" spans="1:10" x14ac:dyDescent="0.25">
      <c r="A720" t="s">
        <v>2544</v>
      </c>
      <c r="B720" s="1">
        <v>45656</v>
      </c>
      <c r="C720" t="s">
        <v>1527</v>
      </c>
      <c r="D720" t="s">
        <v>1614</v>
      </c>
      <c r="E720" t="s">
        <v>1786</v>
      </c>
      <c r="F720" s="5">
        <v>2</v>
      </c>
      <c r="G720">
        <v>974.35</v>
      </c>
      <c r="H720">
        <v>0.15</v>
      </c>
      <c r="I720" t="s">
        <v>1824</v>
      </c>
      <c r="J720">
        <v>1656.395</v>
      </c>
    </row>
    <row r="721" spans="1:10" x14ac:dyDescent="0.25">
      <c r="A721" t="s">
        <v>2545</v>
      </c>
      <c r="B721" s="1">
        <v>45824</v>
      </c>
      <c r="C721" t="s">
        <v>1466</v>
      </c>
      <c r="D721" t="s">
        <v>1738</v>
      </c>
      <c r="E721" t="s">
        <v>1807</v>
      </c>
      <c r="F721" s="5">
        <v>4</v>
      </c>
      <c r="G721">
        <v>52.35</v>
      </c>
      <c r="H721">
        <v>0.23</v>
      </c>
      <c r="I721" t="s">
        <v>1829</v>
      </c>
      <c r="J721">
        <v>161.238</v>
      </c>
    </row>
    <row r="722" spans="1:10" x14ac:dyDescent="0.25">
      <c r="A722" t="s">
        <v>2546</v>
      </c>
      <c r="B722" s="1">
        <v>45824</v>
      </c>
      <c r="C722" t="s">
        <v>1157</v>
      </c>
      <c r="D722" t="s">
        <v>1678</v>
      </c>
      <c r="E722" t="s">
        <v>1807</v>
      </c>
      <c r="F722" s="5">
        <v>3</v>
      </c>
      <c r="G722">
        <v>681.58</v>
      </c>
      <c r="H722">
        <v>0.23</v>
      </c>
      <c r="I722" t="s">
        <v>1824</v>
      </c>
      <c r="J722">
        <v>1574.4498000000001</v>
      </c>
    </row>
    <row r="723" spans="1:10" x14ac:dyDescent="0.25">
      <c r="A723" t="s">
        <v>2547</v>
      </c>
      <c r="B723" s="1">
        <v>45384</v>
      </c>
      <c r="C723" t="s">
        <v>585</v>
      </c>
      <c r="D723" t="s">
        <v>1714</v>
      </c>
      <c r="E723" t="s">
        <v>1801</v>
      </c>
      <c r="F723" s="5">
        <v>3</v>
      </c>
      <c r="G723">
        <v>71.23</v>
      </c>
      <c r="H723">
        <v>0.03</v>
      </c>
      <c r="I723" t="s">
        <v>1824</v>
      </c>
      <c r="J723">
        <v>207.27930000000001</v>
      </c>
    </row>
    <row r="724" spans="1:10" x14ac:dyDescent="0.25">
      <c r="A724" t="s">
        <v>2548</v>
      </c>
      <c r="B724" s="1">
        <v>45379</v>
      </c>
      <c r="C724" t="s">
        <v>773</v>
      </c>
      <c r="D724" t="s">
        <v>1578</v>
      </c>
      <c r="E724" t="s">
        <v>1799</v>
      </c>
      <c r="F724" s="5">
        <v>1</v>
      </c>
      <c r="G724">
        <v>31.36</v>
      </c>
      <c r="H724">
        <v>0.21</v>
      </c>
      <c r="I724" t="s">
        <v>1829</v>
      </c>
      <c r="J724">
        <v>24.7744</v>
      </c>
    </row>
    <row r="725" spans="1:10" x14ac:dyDescent="0.25">
      <c r="A725" t="s">
        <v>2549</v>
      </c>
      <c r="B725" s="1">
        <v>45674</v>
      </c>
      <c r="C725" t="s">
        <v>1071</v>
      </c>
      <c r="D725" t="s">
        <v>1630</v>
      </c>
      <c r="E725" t="s">
        <v>1797</v>
      </c>
      <c r="F725" s="5">
        <v>2</v>
      </c>
      <c r="G725">
        <v>555.54999999999995</v>
      </c>
      <c r="H725">
        <v>0.14000000000000001</v>
      </c>
      <c r="I725" t="s">
        <v>1824</v>
      </c>
      <c r="J725">
        <v>955.54599999999994</v>
      </c>
    </row>
    <row r="726" spans="1:10" x14ac:dyDescent="0.25">
      <c r="A726" t="s">
        <v>2550</v>
      </c>
      <c r="B726" s="1">
        <v>45760</v>
      </c>
      <c r="C726" t="s">
        <v>803</v>
      </c>
      <c r="D726" t="s">
        <v>1680</v>
      </c>
      <c r="E726" t="s">
        <v>1804</v>
      </c>
      <c r="F726" s="5">
        <v>4</v>
      </c>
      <c r="G726">
        <v>805.99</v>
      </c>
      <c r="H726">
        <v>0.06</v>
      </c>
      <c r="I726" t="s">
        <v>1824</v>
      </c>
      <c r="J726">
        <v>3030.5223999999998</v>
      </c>
    </row>
    <row r="727" spans="1:10" x14ac:dyDescent="0.25">
      <c r="A727" t="s">
        <v>2551</v>
      </c>
      <c r="B727" s="1">
        <v>45474</v>
      </c>
      <c r="C727" t="s">
        <v>1211</v>
      </c>
      <c r="D727" t="s">
        <v>1690</v>
      </c>
      <c r="E727" t="s">
        <v>1757</v>
      </c>
      <c r="F727" s="5">
        <v>1</v>
      </c>
      <c r="G727">
        <v>506.55</v>
      </c>
      <c r="H727">
        <v>0.28000000000000003</v>
      </c>
      <c r="I727" t="s">
        <v>1824</v>
      </c>
      <c r="J727">
        <v>364.71600000000001</v>
      </c>
    </row>
    <row r="728" spans="1:10" x14ac:dyDescent="0.25">
      <c r="A728" t="s">
        <v>2552</v>
      </c>
      <c r="B728" s="1">
        <v>45640</v>
      </c>
      <c r="C728" t="s">
        <v>447</v>
      </c>
      <c r="D728" t="s">
        <v>1630</v>
      </c>
      <c r="E728" t="s">
        <v>1792</v>
      </c>
      <c r="F728" s="5">
        <v>3</v>
      </c>
      <c r="G728">
        <v>28.69</v>
      </c>
      <c r="H728">
        <v>0.02</v>
      </c>
      <c r="I728" t="s">
        <v>1824</v>
      </c>
      <c r="J728">
        <v>84.348600000000005</v>
      </c>
    </row>
    <row r="729" spans="1:10" x14ac:dyDescent="0.25">
      <c r="A729" t="s">
        <v>2553</v>
      </c>
      <c r="B729" s="1">
        <v>45253</v>
      </c>
      <c r="C729" t="s">
        <v>1208</v>
      </c>
      <c r="D729" t="s">
        <v>1700</v>
      </c>
      <c r="E729" t="s">
        <v>1769</v>
      </c>
      <c r="F729" s="5">
        <v>1</v>
      </c>
      <c r="G729">
        <v>106.07</v>
      </c>
      <c r="H729">
        <v>0.23</v>
      </c>
      <c r="I729" t="s">
        <v>1829</v>
      </c>
      <c r="J729">
        <v>81.673900000000003</v>
      </c>
    </row>
    <row r="730" spans="1:10" x14ac:dyDescent="0.25">
      <c r="A730" t="s">
        <v>2554</v>
      </c>
      <c r="B730" s="1">
        <v>45225</v>
      </c>
      <c r="C730" t="s">
        <v>830</v>
      </c>
      <c r="D730" t="s">
        <v>1730</v>
      </c>
      <c r="E730" t="s">
        <v>1752</v>
      </c>
      <c r="F730" s="5">
        <v>4</v>
      </c>
      <c r="G730">
        <v>289.77</v>
      </c>
      <c r="H730">
        <v>0.06</v>
      </c>
      <c r="I730" t="s">
        <v>1826</v>
      </c>
      <c r="J730">
        <v>1089.5352</v>
      </c>
    </row>
    <row r="731" spans="1:10" x14ac:dyDescent="0.25">
      <c r="A731" t="s">
        <v>2555</v>
      </c>
      <c r="B731" s="1">
        <v>45263</v>
      </c>
      <c r="C731" t="s">
        <v>523</v>
      </c>
      <c r="D731" t="s">
        <v>1714</v>
      </c>
      <c r="E731" t="s">
        <v>1810</v>
      </c>
      <c r="F731" s="5">
        <v>2</v>
      </c>
      <c r="G731">
        <v>354.26</v>
      </c>
      <c r="H731">
        <v>0.01</v>
      </c>
      <c r="I731" t="s">
        <v>1829</v>
      </c>
      <c r="J731">
        <v>701.4348</v>
      </c>
    </row>
    <row r="732" spans="1:10" x14ac:dyDescent="0.25">
      <c r="A732" t="s">
        <v>2556</v>
      </c>
      <c r="B732" s="1">
        <v>45554</v>
      </c>
      <c r="C732" t="s">
        <v>1202</v>
      </c>
      <c r="D732" t="s">
        <v>1684</v>
      </c>
      <c r="E732" t="s">
        <v>1799</v>
      </c>
      <c r="F732" s="5">
        <v>1</v>
      </c>
      <c r="G732">
        <v>522.72</v>
      </c>
      <c r="H732">
        <v>0.25</v>
      </c>
      <c r="I732" t="s">
        <v>1826</v>
      </c>
      <c r="J732">
        <v>392.04</v>
      </c>
    </row>
    <row r="733" spans="1:10" x14ac:dyDescent="0.25">
      <c r="A733" t="s">
        <v>2557</v>
      </c>
      <c r="B733" s="1">
        <v>45569</v>
      </c>
      <c r="C733" t="s">
        <v>214</v>
      </c>
      <c r="D733" t="s">
        <v>1555</v>
      </c>
      <c r="E733" t="s">
        <v>1786</v>
      </c>
      <c r="F733" s="5">
        <v>3</v>
      </c>
      <c r="G733">
        <v>966.02</v>
      </c>
      <c r="H733">
        <v>0.03</v>
      </c>
      <c r="I733" t="s">
        <v>1829</v>
      </c>
      <c r="J733">
        <v>2811.1181999999999</v>
      </c>
    </row>
    <row r="734" spans="1:10" x14ac:dyDescent="0.25">
      <c r="A734" t="s">
        <v>2558</v>
      </c>
      <c r="B734" s="1">
        <v>45217</v>
      </c>
      <c r="C734" t="s">
        <v>724</v>
      </c>
      <c r="D734" t="s">
        <v>1648</v>
      </c>
      <c r="E734" t="s">
        <v>1807</v>
      </c>
      <c r="F734" s="5">
        <v>1</v>
      </c>
      <c r="G734">
        <v>498.61</v>
      </c>
      <c r="H734">
        <v>0.04</v>
      </c>
      <c r="I734" t="s">
        <v>1826</v>
      </c>
      <c r="J734">
        <v>478.66559999999998</v>
      </c>
    </row>
    <row r="735" spans="1:10" x14ac:dyDescent="0.25">
      <c r="A735" t="s">
        <v>2559</v>
      </c>
      <c r="B735" s="1">
        <v>45783</v>
      </c>
      <c r="C735" t="s">
        <v>1038</v>
      </c>
      <c r="D735" t="s">
        <v>1632</v>
      </c>
      <c r="E735" t="s">
        <v>1776</v>
      </c>
      <c r="F735" s="5">
        <v>4</v>
      </c>
      <c r="G735">
        <v>758.27</v>
      </c>
      <c r="H735">
        <v>0.05</v>
      </c>
      <c r="I735" t="s">
        <v>1826</v>
      </c>
      <c r="J735">
        <v>2881.4259999999999</v>
      </c>
    </row>
    <row r="736" spans="1:10" x14ac:dyDescent="0.25">
      <c r="A736" t="s">
        <v>2560</v>
      </c>
      <c r="B736" s="1">
        <v>45371</v>
      </c>
      <c r="C736" t="s">
        <v>648</v>
      </c>
      <c r="D736" t="s">
        <v>1551</v>
      </c>
      <c r="E736" t="s">
        <v>1761</v>
      </c>
      <c r="F736" s="5">
        <v>2</v>
      </c>
      <c r="G736">
        <v>371.03</v>
      </c>
      <c r="H736">
        <v>0.23</v>
      </c>
      <c r="I736" t="s">
        <v>1826</v>
      </c>
      <c r="J736">
        <v>571.38619999999992</v>
      </c>
    </row>
    <row r="737" spans="1:10" x14ac:dyDescent="0.25">
      <c r="A737" t="s">
        <v>2561</v>
      </c>
      <c r="B737" s="1">
        <v>45453</v>
      </c>
      <c r="C737" t="s">
        <v>1112</v>
      </c>
      <c r="D737" t="s">
        <v>1730</v>
      </c>
      <c r="E737" t="s">
        <v>1807</v>
      </c>
      <c r="F737" s="5">
        <v>1</v>
      </c>
      <c r="G737">
        <v>230.32</v>
      </c>
      <c r="H737">
        <v>0.05</v>
      </c>
      <c r="I737" t="s">
        <v>1829</v>
      </c>
      <c r="J737">
        <v>218.804</v>
      </c>
    </row>
    <row r="738" spans="1:10" x14ac:dyDescent="0.25">
      <c r="A738" t="s">
        <v>2562</v>
      </c>
      <c r="B738" s="1">
        <v>45526</v>
      </c>
      <c r="C738" t="s">
        <v>1074</v>
      </c>
      <c r="D738" t="s">
        <v>1670</v>
      </c>
      <c r="E738" t="s">
        <v>1776</v>
      </c>
      <c r="F738" s="5">
        <v>2</v>
      </c>
      <c r="G738">
        <v>985.43</v>
      </c>
      <c r="H738">
        <v>0.28000000000000003</v>
      </c>
      <c r="I738" t="s">
        <v>1829</v>
      </c>
      <c r="J738">
        <v>1419.0192</v>
      </c>
    </row>
    <row r="739" spans="1:10" x14ac:dyDescent="0.25">
      <c r="A739" t="s">
        <v>2563</v>
      </c>
      <c r="B739" s="1">
        <v>45756</v>
      </c>
      <c r="C739" t="s">
        <v>1310</v>
      </c>
      <c r="D739" t="s">
        <v>1565</v>
      </c>
      <c r="E739" t="s">
        <v>1769</v>
      </c>
      <c r="F739" s="5">
        <v>2</v>
      </c>
      <c r="G739">
        <v>492.5</v>
      </c>
      <c r="H739">
        <v>0.3</v>
      </c>
      <c r="I739" t="s">
        <v>1826</v>
      </c>
      <c r="J739">
        <v>689.5</v>
      </c>
    </row>
    <row r="740" spans="1:10" x14ac:dyDescent="0.25">
      <c r="A740" t="s">
        <v>2564</v>
      </c>
      <c r="B740" s="1">
        <v>45657</v>
      </c>
      <c r="C740" t="s">
        <v>1139</v>
      </c>
      <c r="D740" t="s">
        <v>1640</v>
      </c>
      <c r="E740" t="s">
        <v>1792</v>
      </c>
      <c r="F740" s="5">
        <v>2</v>
      </c>
      <c r="G740">
        <v>213.69</v>
      </c>
      <c r="H740">
        <v>0.28000000000000003</v>
      </c>
      <c r="I740" t="s">
        <v>1826</v>
      </c>
      <c r="J740">
        <v>307.71359999999999</v>
      </c>
    </row>
    <row r="741" spans="1:10" x14ac:dyDescent="0.25">
      <c r="A741" t="s">
        <v>2565</v>
      </c>
      <c r="B741" s="1">
        <v>45716</v>
      </c>
      <c r="C741" t="s">
        <v>241</v>
      </c>
      <c r="D741" t="s">
        <v>1588</v>
      </c>
      <c r="E741" t="s">
        <v>1782</v>
      </c>
      <c r="F741" s="5">
        <v>4</v>
      </c>
      <c r="G741">
        <v>618.83000000000004</v>
      </c>
      <c r="H741">
        <v>0.08</v>
      </c>
      <c r="I741" t="s">
        <v>1826</v>
      </c>
      <c r="J741">
        <v>2277.2944000000002</v>
      </c>
    </row>
    <row r="742" spans="1:10" x14ac:dyDescent="0.25">
      <c r="A742" t="s">
        <v>2566</v>
      </c>
      <c r="B742" s="1">
        <v>45313</v>
      </c>
      <c r="C742" t="s">
        <v>335</v>
      </c>
      <c r="D742" t="s">
        <v>1666</v>
      </c>
      <c r="E742" t="s">
        <v>1792</v>
      </c>
      <c r="F742" s="5">
        <v>2</v>
      </c>
      <c r="G742">
        <v>81.16</v>
      </c>
      <c r="H742">
        <v>0.16</v>
      </c>
      <c r="I742" t="s">
        <v>1826</v>
      </c>
      <c r="J742">
        <v>136.34880000000001</v>
      </c>
    </row>
    <row r="743" spans="1:10" x14ac:dyDescent="0.25">
      <c r="A743" t="s">
        <v>2567</v>
      </c>
      <c r="B743" s="1">
        <v>45372</v>
      </c>
      <c r="C743" t="s">
        <v>20</v>
      </c>
      <c r="D743" t="s">
        <v>1720</v>
      </c>
      <c r="E743" t="s">
        <v>1786</v>
      </c>
      <c r="F743" s="5">
        <v>1</v>
      </c>
      <c r="G743">
        <v>431.69</v>
      </c>
      <c r="H743">
        <v>0.09</v>
      </c>
      <c r="I743" t="s">
        <v>1824</v>
      </c>
      <c r="J743">
        <v>392.83789999999999</v>
      </c>
    </row>
    <row r="744" spans="1:10" x14ac:dyDescent="0.25">
      <c r="A744" t="s">
        <v>2568</v>
      </c>
      <c r="B744" s="1">
        <v>45648</v>
      </c>
      <c r="C744" t="s">
        <v>1260</v>
      </c>
      <c r="D744" t="s">
        <v>1584</v>
      </c>
      <c r="E744" t="s">
        <v>1773</v>
      </c>
      <c r="F744" s="5">
        <v>3</v>
      </c>
      <c r="G744">
        <v>438.65</v>
      </c>
      <c r="H744">
        <v>0.28999999999999998</v>
      </c>
      <c r="I744" t="s">
        <v>1826</v>
      </c>
      <c r="J744">
        <v>934.32449999999983</v>
      </c>
    </row>
    <row r="745" spans="1:10" x14ac:dyDescent="0.25">
      <c r="A745" t="s">
        <v>2569</v>
      </c>
      <c r="B745" s="1">
        <v>45384</v>
      </c>
      <c r="C745" t="s">
        <v>571</v>
      </c>
      <c r="D745" t="s">
        <v>1706</v>
      </c>
      <c r="E745" t="s">
        <v>1766</v>
      </c>
      <c r="F745" s="5">
        <v>3</v>
      </c>
      <c r="G745">
        <v>339.41</v>
      </c>
      <c r="H745">
        <v>0.26</v>
      </c>
      <c r="I745" t="s">
        <v>1824</v>
      </c>
      <c r="J745">
        <v>753.49019999999996</v>
      </c>
    </row>
    <row r="746" spans="1:10" x14ac:dyDescent="0.25">
      <c r="A746" t="s">
        <v>2570</v>
      </c>
      <c r="B746" s="1">
        <v>45687</v>
      </c>
      <c r="C746" t="s">
        <v>1449</v>
      </c>
      <c r="D746" t="s">
        <v>1706</v>
      </c>
      <c r="E746" t="s">
        <v>1786</v>
      </c>
      <c r="F746" s="5">
        <v>4</v>
      </c>
      <c r="G746">
        <v>848.47</v>
      </c>
      <c r="H746">
        <v>0.21</v>
      </c>
      <c r="I746" t="s">
        <v>1829</v>
      </c>
      <c r="J746">
        <v>2681.1651999999999</v>
      </c>
    </row>
    <row r="747" spans="1:10" x14ac:dyDescent="0.25">
      <c r="A747" t="s">
        <v>2571</v>
      </c>
      <c r="B747" s="1">
        <v>45747</v>
      </c>
      <c r="C747" t="s">
        <v>631</v>
      </c>
      <c r="D747" t="s">
        <v>1682</v>
      </c>
      <c r="E747" t="s">
        <v>1782</v>
      </c>
      <c r="F747" s="5">
        <v>1</v>
      </c>
      <c r="G747">
        <v>664.87</v>
      </c>
      <c r="H747">
        <v>0.08</v>
      </c>
      <c r="I747" t="s">
        <v>1826</v>
      </c>
      <c r="J747">
        <v>611.68040000000008</v>
      </c>
    </row>
    <row r="748" spans="1:10" x14ac:dyDescent="0.25">
      <c r="A748" t="s">
        <v>2572</v>
      </c>
      <c r="B748" s="1">
        <v>45687</v>
      </c>
      <c r="C748" t="s">
        <v>353</v>
      </c>
      <c r="D748" t="s">
        <v>1596</v>
      </c>
      <c r="E748" t="s">
        <v>1779</v>
      </c>
      <c r="F748" s="5">
        <v>1</v>
      </c>
      <c r="G748">
        <v>412.11</v>
      </c>
      <c r="H748">
        <v>0.23</v>
      </c>
      <c r="I748" t="s">
        <v>1826</v>
      </c>
      <c r="J748">
        <v>317.32470000000001</v>
      </c>
    </row>
    <row r="749" spans="1:10" x14ac:dyDescent="0.25">
      <c r="A749" t="s">
        <v>2573</v>
      </c>
      <c r="B749" s="1">
        <v>45916</v>
      </c>
      <c r="C749" t="s">
        <v>422</v>
      </c>
      <c r="D749" t="s">
        <v>1736</v>
      </c>
      <c r="E749" t="s">
        <v>1757</v>
      </c>
      <c r="F749" s="5">
        <v>1</v>
      </c>
      <c r="G749">
        <v>126.09</v>
      </c>
      <c r="H749">
        <v>0.05</v>
      </c>
      <c r="I749" t="s">
        <v>1829</v>
      </c>
      <c r="J749">
        <v>119.7855</v>
      </c>
    </row>
    <row r="750" spans="1:10" x14ac:dyDescent="0.25">
      <c r="A750" t="s">
        <v>2574</v>
      </c>
      <c r="B750" s="1">
        <v>45917</v>
      </c>
      <c r="C750" t="s">
        <v>648</v>
      </c>
      <c r="D750" t="s">
        <v>1682</v>
      </c>
      <c r="E750" t="s">
        <v>1789</v>
      </c>
      <c r="F750" s="5">
        <v>4</v>
      </c>
      <c r="G750">
        <v>602.39</v>
      </c>
      <c r="H750">
        <v>0.19</v>
      </c>
      <c r="I750" t="s">
        <v>1829</v>
      </c>
      <c r="J750">
        <v>1951.7436</v>
      </c>
    </row>
    <row r="751" spans="1:10" x14ac:dyDescent="0.25">
      <c r="A751" t="s">
        <v>2575</v>
      </c>
      <c r="B751" s="1">
        <v>45941</v>
      </c>
      <c r="C751" t="s">
        <v>1023</v>
      </c>
      <c r="D751" t="s">
        <v>1712</v>
      </c>
      <c r="E751" t="s">
        <v>1766</v>
      </c>
      <c r="F751" s="5">
        <v>3</v>
      </c>
      <c r="G751">
        <v>447.69</v>
      </c>
      <c r="H751">
        <v>0.02</v>
      </c>
      <c r="I751" t="s">
        <v>1829</v>
      </c>
      <c r="J751">
        <v>1316.2085999999999</v>
      </c>
    </row>
    <row r="752" spans="1:10" x14ac:dyDescent="0.25">
      <c r="A752" t="s">
        <v>2576</v>
      </c>
      <c r="B752" s="1">
        <v>45778</v>
      </c>
      <c r="C752" t="s">
        <v>794</v>
      </c>
      <c r="D752" t="s">
        <v>1616</v>
      </c>
      <c r="E752" t="s">
        <v>1766</v>
      </c>
      <c r="F752" s="5">
        <v>3</v>
      </c>
      <c r="G752">
        <v>35.159999999999997</v>
      </c>
      <c r="H752">
        <v>0.04</v>
      </c>
      <c r="I752" t="s">
        <v>1829</v>
      </c>
      <c r="J752">
        <v>101.2608</v>
      </c>
    </row>
    <row r="753" spans="1:10" x14ac:dyDescent="0.25">
      <c r="A753" t="s">
        <v>2577</v>
      </c>
      <c r="B753" s="1">
        <v>45740</v>
      </c>
      <c r="C753" t="s">
        <v>1038</v>
      </c>
      <c r="D753" t="s">
        <v>1692</v>
      </c>
      <c r="E753" t="s">
        <v>1792</v>
      </c>
      <c r="F753" s="5">
        <v>2</v>
      </c>
      <c r="G753">
        <v>838.59</v>
      </c>
      <c r="H753">
        <v>0.18</v>
      </c>
      <c r="I753" t="s">
        <v>1829</v>
      </c>
      <c r="J753">
        <v>1375.2876000000001</v>
      </c>
    </row>
    <row r="754" spans="1:10" x14ac:dyDescent="0.25">
      <c r="A754" t="s">
        <v>2578</v>
      </c>
      <c r="B754" s="1">
        <v>45598</v>
      </c>
      <c r="C754" t="s">
        <v>321</v>
      </c>
      <c r="D754" t="s">
        <v>1666</v>
      </c>
      <c r="E754" t="s">
        <v>1776</v>
      </c>
      <c r="F754" s="5">
        <v>4</v>
      </c>
      <c r="G754">
        <v>867.94</v>
      </c>
      <c r="H754">
        <v>0.26</v>
      </c>
      <c r="I754" t="s">
        <v>1826</v>
      </c>
      <c r="J754">
        <v>2569.1024000000002</v>
      </c>
    </row>
    <row r="755" spans="1:10" x14ac:dyDescent="0.25">
      <c r="A755" t="s">
        <v>2579</v>
      </c>
      <c r="B755" s="1">
        <v>45591</v>
      </c>
      <c r="C755" t="s">
        <v>643</v>
      </c>
      <c r="D755" t="s">
        <v>1626</v>
      </c>
      <c r="E755" t="s">
        <v>1807</v>
      </c>
      <c r="F755" s="5">
        <v>1</v>
      </c>
      <c r="G755">
        <v>623.88</v>
      </c>
      <c r="H755">
        <v>0.25</v>
      </c>
      <c r="I755" t="s">
        <v>1824</v>
      </c>
      <c r="J755">
        <v>467.91</v>
      </c>
    </row>
    <row r="756" spans="1:10" x14ac:dyDescent="0.25">
      <c r="A756" t="s">
        <v>2580</v>
      </c>
      <c r="B756" s="1">
        <v>45546</v>
      </c>
      <c r="C756" t="s">
        <v>585</v>
      </c>
      <c r="D756" t="s">
        <v>1632</v>
      </c>
      <c r="E756" t="s">
        <v>1799</v>
      </c>
      <c r="F756" s="5">
        <v>2</v>
      </c>
      <c r="G756">
        <v>567.95000000000005</v>
      </c>
      <c r="H756">
        <v>0.12</v>
      </c>
      <c r="I756" t="s">
        <v>1826</v>
      </c>
      <c r="J756">
        <v>999.5920000000001</v>
      </c>
    </row>
    <row r="757" spans="1:10" x14ac:dyDescent="0.25">
      <c r="A757" t="s">
        <v>2581</v>
      </c>
      <c r="B757" s="1">
        <v>45483</v>
      </c>
      <c r="C757" t="s">
        <v>1017</v>
      </c>
      <c r="D757" t="s">
        <v>1610</v>
      </c>
      <c r="E757" t="s">
        <v>1810</v>
      </c>
      <c r="F757" s="5">
        <v>2</v>
      </c>
      <c r="G757">
        <v>671.69</v>
      </c>
      <c r="H757">
        <v>0.19</v>
      </c>
      <c r="I757" t="s">
        <v>1824</v>
      </c>
      <c r="J757">
        <v>1088.1378</v>
      </c>
    </row>
    <row r="758" spans="1:10" x14ac:dyDescent="0.25">
      <c r="A758" t="s">
        <v>2582</v>
      </c>
      <c r="B758" s="1">
        <v>45786</v>
      </c>
      <c r="C758" t="s">
        <v>672</v>
      </c>
      <c r="D758" t="s">
        <v>1557</v>
      </c>
      <c r="E758" t="s">
        <v>1779</v>
      </c>
      <c r="F758" s="5">
        <v>2</v>
      </c>
      <c r="G758">
        <v>257.95999999999998</v>
      </c>
      <c r="H758">
        <v>0.21</v>
      </c>
      <c r="I758" t="s">
        <v>1826</v>
      </c>
      <c r="J758">
        <v>407.57679999999999</v>
      </c>
    </row>
    <row r="759" spans="1:10" x14ac:dyDescent="0.25">
      <c r="A759" t="s">
        <v>2583</v>
      </c>
      <c r="B759" s="1">
        <v>45475</v>
      </c>
      <c r="C759" t="s">
        <v>666</v>
      </c>
      <c r="D759" t="s">
        <v>1744</v>
      </c>
      <c r="E759" t="s">
        <v>1813</v>
      </c>
      <c r="F759" s="5">
        <v>4</v>
      </c>
      <c r="G759">
        <v>281.48</v>
      </c>
      <c r="H759">
        <v>0.27</v>
      </c>
      <c r="I759" t="s">
        <v>1826</v>
      </c>
      <c r="J759">
        <v>821.92160000000001</v>
      </c>
    </row>
    <row r="760" spans="1:10" x14ac:dyDescent="0.25">
      <c r="A760" t="s">
        <v>2584</v>
      </c>
      <c r="B760" s="1">
        <v>45470</v>
      </c>
      <c r="C760" t="s">
        <v>996</v>
      </c>
      <c r="D760" t="s">
        <v>1588</v>
      </c>
      <c r="E760" t="s">
        <v>1792</v>
      </c>
      <c r="F760" s="5">
        <v>1</v>
      </c>
      <c r="G760">
        <v>202.13</v>
      </c>
      <c r="H760">
        <v>0.13</v>
      </c>
      <c r="I760" t="s">
        <v>1829</v>
      </c>
      <c r="J760">
        <v>175.85310000000001</v>
      </c>
    </row>
    <row r="761" spans="1:10" x14ac:dyDescent="0.25">
      <c r="A761" t="s">
        <v>2585</v>
      </c>
      <c r="B761" s="1">
        <v>45243</v>
      </c>
      <c r="C761" t="s">
        <v>863</v>
      </c>
      <c r="D761" t="s">
        <v>1696</v>
      </c>
      <c r="E761" t="s">
        <v>1773</v>
      </c>
      <c r="F761" s="5">
        <v>1</v>
      </c>
      <c r="G761">
        <v>370.66</v>
      </c>
      <c r="H761">
        <v>0.01</v>
      </c>
      <c r="I761" t="s">
        <v>1826</v>
      </c>
      <c r="J761">
        <v>366.95339999999999</v>
      </c>
    </row>
    <row r="762" spans="1:10" x14ac:dyDescent="0.25">
      <c r="A762" t="s">
        <v>2586</v>
      </c>
      <c r="B762" s="1">
        <v>45341</v>
      </c>
      <c r="C762" t="s">
        <v>32</v>
      </c>
      <c r="D762" t="s">
        <v>1670</v>
      </c>
      <c r="E762" t="s">
        <v>1794</v>
      </c>
      <c r="F762" s="5">
        <v>4</v>
      </c>
      <c r="G762">
        <v>731.53</v>
      </c>
      <c r="H762">
        <v>0.12</v>
      </c>
      <c r="I762" t="s">
        <v>1824</v>
      </c>
      <c r="J762">
        <v>2574.9856</v>
      </c>
    </row>
    <row r="763" spans="1:10" x14ac:dyDescent="0.25">
      <c r="A763" t="s">
        <v>2587</v>
      </c>
      <c r="B763" s="1">
        <v>45371</v>
      </c>
      <c r="C763" t="s">
        <v>550</v>
      </c>
      <c r="D763" t="s">
        <v>1704</v>
      </c>
      <c r="E763" t="s">
        <v>1757</v>
      </c>
      <c r="F763" s="5">
        <v>3</v>
      </c>
      <c r="G763">
        <v>468.25</v>
      </c>
      <c r="H763">
        <v>7.0000000000000007E-2</v>
      </c>
      <c r="I763" t="s">
        <v>1826</v>
      </c>
      <c r="J763">
        <v>1306.4175</v>
      </c>
    </row>
    <row r="764" spans="1:10" x14ac:dyDescent="0.25">
      <c r="A764" t="s">
        <v>2588</v>
      </c>
      <c r="B764" s="1">
        <v>45360</v>
      </c>
      <c r="C764" t="s">
        <v>14</v>
      </c>
      <c r="D764" t="s">
        <v>1682</v>
      </c>
      <c r="E764" t="s">
        <v>1752</v>
      </c>
      <c r="F764" s="5">
        <v>1</v>
      </c>
      <c r="G764">
        <v>928.72</v>
      </c>
      <c r="H764">
        <v>0.1</v>
      </c>
      <c r="I764" t="s">
        <v>1829</v>
      </c>
      <c r="J764">
        <v>835.84800000000007</v>
      </c>
    </row>
    <row r="765" spans="1:10" x14ac:dyDescent="0.25">
      <c r="A765" t="s">
        <v>2589</v>
      </c>
      <c r="B765" s="1">
        <v>45499</v>
      </c>
      <c r="C765" t="s">
        <v>360</v>
      </c>
      <c r="D765" t="s">
        <v>1553</v>
      </c>
      <c r="E765" t="s">
        <v>1810</v>
      </c>
      <c r="F765" s="5">
        <v>3</v>
      </c>
      <c r="G765">
        <v>217.22</v>
      </c>
      <c r="H765">
        <v>0.06</v>
      </c>
      <c r="I765" t="s">
        <v>1826</v>
      </c>
      <c r="J765">
        <v>612.56039999999996</v>
      </c>
    </row>
    <row r="766" spans="1:10" x14ac:dyDescent="0.25">
      <c r="A766" t="s">
        <v>2590</v>
      </c>
      <c r="B766" s="1">
        <v>45745</v>
      </c>
      <c r="C766" t="s">
        <v>1260</v>
      </c>
      <c r="D766" t="s">
        <v>1596</v>
      </c>
      <c r="E766" t="s">
        <v>1766</v>
      </c>
      <c r="F766" s="5">
        <v>1</v>
      </c>
      <c r="G766">
        <v>387.99</v>
      </c>
      <c r="H766">
        <v>0.3</v>
      </c>
      <c r="I766" t="s">
        <v>1824</v>
      </c>
      <c r="J766">
        <v>271.59300000000002</v>
      </c>
    </row>
    <row r="767" spans="1:10" x14ac:dyDescent="0.25">
      <c r="A767" t="s">
        <v>2591</v>
      </c>
      <c r="B767" s="1">
        <v>45718</v>
      </c>
      <c r="C767" t="s">
        <v>1466</v>
      </c>
      <c r="D767" t="s">
        <v>1584</v>
      </c>
      <c r="E767" t="s">
        <v>1776</v>
      </c>
      <c r="F767" s="5">
        <v>4</v>
      </c>
      <c r="G767">
        <v>186.24</v>
      </c>
      <c r="H767">
        <v>0.23</v>
      </c>
      <c r="I767" t="s">
        <v>1824</v>
      </c>
      <c r="J767">
        <v>573.61920000000009</v>
      </c>
    </row>
    <row r="768" spans="1:10" x14ac:dyDescent="0.25">
      <c r="A768" t="s">
        <v>2592</v>
      </c>
      <c r="B768" s="1">
        <v>45454</v>
      </c>
      <c r="C768" t="s">
        <v>937</v>
      </c>
      <c r="D768" t="s">
        <v>1628</v>
      </c>
      <c r="E768" t="s">
        <v>1782</v>
      </c>
      <c r="F768" s="5">
        <v>4</v>
      </c>
      <c r="G768">
        <v>609.05999999999995</v>
      </c>
      <c r="H768">
        <v>0.22</v>
      </c>
      <c r="I768" t="s">
        <v>1829</v>
      </c>
      <c r="J768">
        <v>1900.2672</v>
      </c>
    </row>
    <row r="769" spans="1:10" x14ac:dyDescent="0.25">
      <c r="A769" t="s">
        <v>2593</v>
      </c>
      <c r="B769" s="1">
        <v>45434</v>
      </c>
      <c r="C769" t="s">
        <v>1355</v>
      </c>
      <c r="D769" t="s">
        <v>1614</v>
      </c>
      <c r="E769" t="s">
        <v>1792</v>
      </c>
      <c r="F769" s="5">
        <v>1</v>
      </c>
      <c r="G769">
        <v>827.91</v>
      </c>
      <c r="H769">
        <v>0.21</v>
      </c>
      <c r="I769" t="s">
        <v>1826</v>
      </c>
      <c r="J769">
        <v>654.0489</v>
      </c>
    </row>
    <row r="770" spans="1:10" x14ac:dyDescent="0.25">
      <c r="A770" t="s">
        <v>2594</v>
      </c>
      <c r="B770" s="1">
        <v>45486</v>
      </c>
      <c r="C770" t="s">
        <v>582</v>
      </c>
      <c r="D770" t="s">
        <v>1714</v>
      </c>
      <c r="E770" t="s">
        <v>1752</v>
      </c>
      <c r="F770" s="5">
        <v>1</v>
      </c>
      <c r="G770">
        <v>303.79000000000002</v>
      </c>
      <c r="H770">
        <v>0.24</v>
      </c>
      <c r="I770" t="s">
        <v>1826</v>
      </c>
      <c r="J770">
        <v>230.88040000000001</v>
      </c>
    </row>
    <row r="771" spans="1:10" x14ac:dyDescent="0.25">
      <c r="A771" t="s">
        <v>2595</v>
      </c>
      <c r="B771" s="1">
        <v>45902</v>
      </c>
      <c r="C771" t="s">
        <v>369</v>
      </c>
      <c r="D771" t="s">
        <v>1622</v>
      </c>
      <c r="E771" t="s">
        <v>1776</v>
      </c>
      <c r="F771" s="5">
        <v>2</v>
      </c>
      <c r="G771">
        <v>365.91</v>
      </c>
      <c r="H771">
        <v>0.14000000000000001</v>
      </c>
      <c r="I771" t="s">
        <v>1829</v>
      </c>
      <c r="J771">
        <v>629.36520000000007</v>
      </c>
    </row>
    <row r="772" spans="1:10" x14ac:dyDescent="0.25">
      <c r="A772" t="s">
        <v>2596</v>
      </c>
      <c r="B772" s="1">
        <v>45762</v>
      </c>
      <c r="C772" t="s">
        <v>255</v>
      </c>
      <c r="D772" t="s">
        <v>1598</v>
      </c>
      <c r="E772" t="s">
        <v>1807</v>
      </c>
      <c r="F772" s="5">
        <v>3</v>
      </c>
      <c r="G772">
        <v>852.72</v>
      </c>
      <c r="H772">
        <v>0.16</v>
      </c>
      <c r="I772" t="s">
        <v>1824</v>
      </c>
      <c r="J772">
        <v>2148.8544000000002</v>
      </c>
    </row>
    <row r="773" spans="1:10" x14ac:dyDescent="0.25">
      <c r="A773" t="s">
        <v>2597</v>
      </c>
      <c r="B773" s="1">
        <v>45752</v>
      </c>
      <c r="C773" t="s">
        <v>791</v>
      </c>
      <c r="D773" t="s">
        <v>1568</v>
      </c>
      <c r="E773" t="s">
        <v>1769</v>
      </c>
      <c r="F773" s="5">
        <v>1</v>
      </c>
      <c r="G773">
        <v>768.25</v>
      </c>
      <c r="H773">
        <v>0.18</v>
      </c>
      <c r="I773" t="s">
        <v>1824</v>
      </c>
      <c r="J773">
        <v>629.96500000000003</v>
      </c>
    </row>
    <row r="774" spans="1:10" x14ac:dyDescent="0.25">
      <c r="A774" t="s">
        <v>2598</v>
      </c>
      <c r="B774" s="1">
        <v>45254</v>
      </c>
      <c r="C774" t="s">
        <v>1098</v>
      </c>
      <c r="D774" t="s">
        <v>1732</v>
      </c>
      <c r="E774" t="s">
        <v>1813</v>
      </c>
      <c r="F774" s="5">
        <v>2</v>
      </c>
      <c r="G774">
        <v>318.62</v>
      </c>
      <c r="H774">
        <v>0.02</v>
      </c>
      <c r="I774" t="s">
        <v>1829</v>
      </c>
      <c r="J774">
        <v>624.49519999999995</v>
      </c>
    </row>
    <row r="775" spans="1:10" x14ac:dyDescent="0.25">
      <c r="A775" t="s">
        <v>2599</v>
      </c>
      <c r="B775" s="1">
        <v>45683</v>
      </c>
      <c r="C775" t="s">
        <v>188</v>
      </c>
      <c r="D775" t="s">
        <v>1700</v>
      </c>
      <c r="E775" t="s">
        <v>1761</v>
      </c>
      <c r="F775" s="5">
        <v>4</v>
      </c>
      <c r="G775">
        <v>402.11</v>
      </c>
      <c r="H775">
        <v>0.14000000000000001</v>
      </c>
      <c r="I775" t="s">
        <v>1826</v>
      </c>
      <c r="J775">
        <v>1383.2583999999999</v>
      </c>
    </row>
    <row r="776" spans="1:10" x14ac:dyDescent="0.25">
      <c r="A776" t="s">
        <v>2600</v>
      </c>
      <c r="B776" s="1">
        <v>45804</v>
      </c>
      <c r="C776" t="s">
        <v>1269</v>
      </c>
      <c r="D776" t="s">
        <v>1716</v>
      </c>
      <c r="E776" t="s">
        <v>1807</v>
      </c>
      <c r="F776" s="5">
        <v>3</v>
      </c>
      <c r="G776">
        <v>846.31</v>
      </c>
      <c r="H776">
        <v>0.18</v>
      </c>
      <c r="I776" t="s">
        <v>1829</v>
      </c>
      <c r="J776">
        <v>2081.9225999999999</v>
      </c>
    </row>
    <row r="777" spans="1:10" x14ac:dyDescent="0.25">
      <c r="A777" t="s">
        <v>2601</v>
      </c>
      <c r="B777" s="1">
        <v>45821</v>
      </c>
      <c r="C777" t="s">
        <v>559</v>
      </c>
      <c r="D777" t="s">
        <v>1736</v>
      </c>
      <c r="E777" t="s">
        <v>1799</v>
      </c>
      <c r="F777" s="5">
        <v>1</v>
      </c>
      <c r="G777">
        <v>269.94</v>
      </c>
      <c r="H777">
        <v>7.0000000000000007E-2</v>
      </c>
      <c r="I777" t="s">
        <v>1829</v>
      </c>
      <c r="J777">
        <v>251.04419999999999</v>
      </c>
    </row>
    <row r="778" spans="1:10" x14ac:dyDescent="0.25">
      <c r="A778" t="s">
        <v>2602</v>
      </c>
      <c r="B778" s="1">
        <v>45472</v>
      </c>
      <c r="C778" t="s">
        <v>773</v>
      </c>
      <c r="D778" t="s">
        <v>1588</v>
      </c>
      <c r="E778" t="s">
        <v>1769</v>
      </c>
      <c r="F778" s="5">
        <v>3</v>
      </c>
      <c r="G778">
        <v>909.25</v>
      </c>
      <c r="H778">
        <v>0.28999999999999998</v>
      </c>
      <c r="I778" t="s">
        <v>1829</v>
      </c>
      <c r="J778">
        <v>1936.7025000000001</v>
      </c>
    </row>
    <row r="779" spans="1:10" x14ac:dyDescent="0.25">
      <c r="A779" t="s">
        <v>2603</v>
      </c>
      <c r="B779" s="1">
        <v>45331</v>
      </c>
      <c r="C779" t="s">
        <v>1136</v>
      </c>
      <c r="D779" t="s">
        <v>1730</v>
      </c>
      <c r="E779" t="s">
        <v>1794</v>
      </c>
      <c r="F779" s="5">
        <v>2</v>
      </c>
      <c r="G779">
        <v>229.81</v>
      </c>
      <c r="H779">
        <v>0.21</v>
      </c>
      <c r="I779" t="s">
        <v>1829</v>
      </c>
      <c r="J779">
        <v>363.09980000000002</v>
      </c>
    </row>
    <row r="780" spans="1:10" x14ac:dyDescent="0.25">
      <c r="A780" t="s">
        <v>2604</v>
      </c>
      <c r="B780" s="1">
        <v>45451</v>
      </c>
      <c r="C780" t="s">
        <v>147</v>
      </c>
      <c r="D780" t="s">
        <v>1704</v>
      </c>
      <c r="E780" t="s">
        <v>1801</v>
      </c>
      <c r="F780" s="5">
        <v>3</v>
      </c>
      <c r="G780">
        <v>442.36</v>
      </c>
      <c r="H780">
        <v>0.06</v>
      </c>
      <c r="I780" t="s">
        <v>1826</v>
      </c>
      <c r="J780">
        <v>1247.4552000000001</v>
      </c>
    </row>
    <row r="781" spans="1:10" x14ac:dyDescent="0.25">
      <c r="A781" t="s">
        <v>2605</v>
      </c>
      <c r="B781" s="1">
        <v>45386</v>
      </c>
      <c r="C781" t="s">
        <v>767</v>
      </c>
      <c r="D781" t="s">
        <v>1720</v>
      </c>
      <c r="E781" t="s">
        <v>1766</v>
      </c>
      <c r="F781" s="5">
        <v>3</v>
      </c>
      <c r="G781">
        <v>413.74</v>
      </c>
      <c r="H781">
        <v>0.01</v>
      </c>
      <c r="I781" t="s">
        <v>1824</v>
      </c>
      <c r="J781">
        <v>1228.8078</v>
      </c>
    </row>
    <row r="782" spans="1:10" x14ac:dyDescent="0.25">
      <c r="A782" t="s">
        <v>2606</v>
      </c>
      <c r="B782" s="1">
        <v>45477</v>
      </c>
      <c r="C782" t="s">
        <v>1524</v>
      </c>
      <c r="D782" t="s">
        <v>1726</v>
      </c>
      <c r="E782" t="s">
        <v>1799</v>
      </c>
      <c r="F782" s="5">
        <v>4</v>
      </c>
      <c r="G782">
        <v>79.75</v>
      </c>
      <c r="H782">
        <v>0.18</v>
      </c>
      <c r="I782" t="s">
        <v>1826</v>
      </c>
      <c r="J782">
        <v>261.58</v>
      </c>
    </row>
    <row r="783" spans="1:10" x14ac:dyDescent="0.25">
      <c r="A783" t="s">
        <v>2607</v>
      </c>
      <c r="B783" s="1">
        <v>45433</v>
      </c>
      <c r="C783" t="s">
        <v>1521</v>
      </c>
      <c r="D783" t="s">
        <v>1628</v>
      </c>
      <c r="E783" t="s">
        <v>1794</v>
      </c>
      <c r="F783" s="5">
        <v>4</v>
      </c>
      <c r="G783">
        <v>95.06</v>
      </c>
      <c r="H783">
        <v>0.03</v>
      </c>
      <c r="I783" t="s">
        <v>1824</v>
      </c>
      <c r="J783">
        <v>368.83280000000002</v>
      </c>
    </row>
    <row r="784" spans="1:10" x14ac:dyDescent="0.25">
      <c r="A784" t="s">
        <v>2608</v>
      </c>
      <c r="B784" s="1">
        <v>45759</v>
      </c>
      <c r="C784" t="s">
        <v>1292</v>
      </c>
      <c r="D784" t="s">
        <v>1744</v>
      </c>
      <c r="E784" t="s">
        <v>1779</v>
      </c>
      <c r="F784" s="5">
        <v>4</v>
      </c>
      <c r="G784">
        <v>107.08</v>
      </c>
      <c r="H784">
        <v>0.27</v>
      </c>
      <c r="I784" t="s">
        <v>1829</v>
      </c>
      <c r="J784">
        <v>312.67360000000002</v>
      </c>
    </row>
    <row r="785" spans="1:10" x14ac:dyDescent="0.25">
      <c r="A785" t="s">
        <v>2609</v>
      </c>
      <c r="B785" s="1">
        <v>45794</v>
      </c>
      <c r="C785" t="s">
        <v>1461</v>
      </c>
      <c r="D785" t="s">
        <v>1746</v>
      </c>
      <c r="E785" t="s">
        <v>1810</v>
      </c>
      <c r="F785" s="5">
        <v>1</v>
      </c>
      <c r="G785">
        <v>873.18</v>
      </c>
      <c r="H785">
        <v>0.03</v>
      </c>
      <c r="I785" t="s">
        <v>1829</v>
      </c>
      <c r="J785">
        <v>846.98459999999989</v>
      </c>
    </row>
    <row r="786" spans="1:10" x14ac:dyDescent="0.25">
      <c r="A786" t="s">
        <v>2610</v>
      </c>
      <c r="B786" s="1">
        <v>45764</v>
      </c>
      <c r="C786" t="s">
        <v>1178</v>
      </c>
      <c r="D786" t="s">
        <v>1688</v>
      </c>
      <c r="E786" t="s">
        <v>1810</v>
      </c>
      <c r="F786" s="5">
        <v>1</v>
      </c>
      <c r="G786">
        <v>914.75</v>
      </c>
      <c r="H786">
        <v>0.1</v>
      </c>
      <c r="I786" t="s">
        <v>1829</v>
      </c>
      <c r="J786">
        <v>823.27499999999998</v>
      </c>
    </row>
    <row r="787" spans="1:10" x14ac:dyDescent="0.25">
      <c r="A787" t="s">
        <v>2611</v>
      </c>
      <c r="B787" s="1">
        <v>45279</v>
      </c>
      <c r="C787" t="s">
        <v>188</v>
      </c>
      <c r="D787" t="s">
        <v>1694</v>
      </c>
      <c r="E787" t="s">
        <v>1797</v>
      </c>
      <c r="F787" s="5">
        <v>4</v>
      </c>
      <c r="G787">
        <v>457.33</v>
      </c>
      <c r="H787">
        <v>0.1</v>
      </c>
      <c r="I787" t="s">
        <v>1824</v>
      </c>
      <c r="J787">
        <v>1646.3879999999999</v>
      </c>
    </row>
    <row r="788" spans="1:10" x14ac:dyDescent="0.25">
      <c r="A788" t="s">
        <v>2612</v>
      </c>
      <c r="B788" s="1">
        <v>45602</v>
      </c>
      <c r="C788" t="s">
        <v>926</v>
      </c>
      <c r="D788" t="s">
        <v>1746</v>
      </c>
      <c r="E788" t="s">
        <v>1766</v>
      </c>
      <c r="F788" s="5">
        <v>3</v>
      </c>
      <c r="G788">
        <v>761.88</v>
      </c>
      <c r="H788">
        <v>0.23</v>
      </c>
      <c r="I788" t="s">
        <v>1826</v>
      </c>
      <c r="J788">
        <v>1759.9428</v>
      </c>
    </row>
    <row r="789" spans="1:10" x14ac:dyDescent="0.25">
      <c r="A789" t="s">
        <v>2613</v>
      </c>
      <c r="B789" s="1">
        <v>45793</v>
      </c>
      <c r="C789" t="s">
        <v>585</v>
      </c>
      <c r="D789" t="s">
        <v>1622</v>
      </c>
      <c r="E789" t="s">
        <v>1813</v>
      </c>
      <c r="F789" s="5">
        <v>4</v>
      </c>
      <c r="G789">
        <v>122.87</v>
      </c>
      <c r="H789">
        <v>0.13</v>
      </c>
      <c r="I789" t="s">
        <v>1824</v>
      </c>
      <c r="J789">
        <v>427.58760000000001</v>
      </c>
    </row>
    <row r="790" spans="1:10" x14ac:dyDescent="0.25">
      <c r="A790" t="s">
        <v>2614</v>
      </c>
      <c r="B790" s="1">
        <v>45778</v>
      </c>
      <c r="C790" t="s">
        <v>1464</v>
      </c>
      <c r="D790" t="s">
        <v>1694</v>
      </c>
      <c r="E790" t="s">
        <v>1769</v>
      </c>
      <c r="F790" s="5">
        <v>4</v>
      </c>
      <c r="G790">
        <v>753</v>
      </c>
      <c r="H790">
        <v>0.28000000000000003</v>
      </c>
      <c r="I790" t="s">
        <v>1829</v>
      </c>
      <c r="J790">
        <v>2168.64</v>
      </c>
    </row>
    <row r="791" spans="1:10" x14ac:dyDescent="0.25">
      <c r="A791" t="s">
        <v>2615</v>
      </c>
      <c r="B791" s="1">
        <v>45325</v>
      </c>
      <c r="C791" t="s">
        <v>1157</v>
      </c>
      <c r="D791" t="s">
        <v>1555</v>
      </c>
      <c r="E791" t="s">
        <v>1773</v>
      </c>
      <c r="F791" s="5">
        <v>2</v>
      </c>
      <c r="G791">
        <v>788.05</v>
      </c>
      <c r="H791">
        <v>0.21</v>
      </c>
      <c r="I791" t="s">
        <v>1824</v>
      </c>
      <c r="J791">
        <v>1245.1189999999999</v>
      </c>
    </row>
    <row r="792" spans="1:10" x14ac:dyDescent="0.25">
      <c r="A792" t="s">
        <v>2616</v>
      </c>
      <c r="B792" s="1">
        <v>45875</v>
      </c>
      <c r="C792" t="s">
        <v>1425</v>
      </c>
      <c r="D792" t="s">
        <v>1712</v>
      </c>
      <c r="E792" t="s">
        <v>1789</v>
      </c>
      <c r="F792" s="5">
        <v>2</v>
      </c>
      <c r="G792">
        <v>807.1</v>
      </c>
      <c r="H792">
        <v>0.28999999999999998</v>
      </c>
      <c r="I792" t="s">
        <v>1824</v>
      </c>
      <c r="J792">
        <v>1146.0820000000001</v>
      </c>
    </row>
    <row r="793" spans="1:10" x14ac:dyDescent="0.25">
      <c r="A793" t="s">
        <v>2617</v>
      </c>
      <c r="B793" s="1">
        <v>45320</v>
      </c>
      <c r="C793" t="s">
        <v>458</v>
      </c>
      <c r="D793" t="s">
        <v>1562</v>
      </c>
      <c r="E793" t="s">
        <v>1757</v>
      </c>
      <c r="F793" s="5">
        <v>2</v>
      </c>
      <c r="G793">
        <v>443.09</v>
      </c>
      <c r="H793">
        <v>0.02</v>
      </c>
      <c r="I793" t="s">
        <v>1826</v>
      </c>
      <c r="J793">
        <v>868.45639999999992</v>
      </c>
    </row>
    <row r="794" spans="1:10" x14ac:dyDescent="0.25">
      <c r="A794" t="s">
        <v>2618</v>
      </c>
      <c r="B794" s="1">
        <v>45870</v>
      </c>
      <c r="C794" t="s">
        <v>1443</v>
      </c>
      <c r="D794" t="s">
        <v>1586</v>
      </c>
      <c r="E794" t="s">
        <v>1801</v>
      </c>
      <c r="F794" s="5">
        <v>1</v>
      </c>
      <c r="G794">
        <v>512.16</v>
      </c>
      <c r="H794">
        <v>0.02</v>
      </c>
      <c r="I794" t="s">
        <v>1829</v>
      </c>
      <c r="J794">
        <v>501.91680000000002</v>
      </c>
    </row>
    <row r="795" spans="1:10" x14ac:dyDescent="0.25">
      <c r="A795" t="s">
        <v>2619</v>
      </c>
      <c r="B795" s="1">
        <v>45577</v>
      </c>
      <c r="C795" t="s">
        <v>678</v>
      </c>
      <c r="D795" t="s">
        <v>1630</v>
      </c>
      <c r="E795" t="s">
        <v>1810</v>
      </c>
      <c r="F795" s="5">
        <v>2</v>
      </c>
      <c r="G795">
        <v>602.54999999999995</v>
      </c>
      <c r="H795">
        <v>0.23</v>
      </c>
      <c r="I795" t="s">
        <v>1829</v>
      </c>
      <c r="J795">
        <v>927.92699999999991</v>
      </c>
    </row>
    <row r="796" spans="1:10" x14ac:dyDescent="0.25">
      <c r="A796" t="s">
        <v>2620</v>
      </c>
      <c r="B796" s="1">
        <v>45745</v>
      </c>
      <c r="C796" t="s">
        <v>547</v>
      </c>
      <c r="D796" t="s">
        <v>1632</v>
      </c>
      <c r="E796" t="s">
        <v>1752</v>
      </c>
      <c r="F796" s="5">
        <v>3</v>
      </c>
      <c r="G796">
        <v>846.19</v>
      </c>
      <c r="H796">
        <v>0.09</v>
      </c>
      <c r="I796" t="s">
        <v>1829</v>
      </c>
      <c r="J796">
        <v>2310.0987</v>
      </c>
    </row>
    <row r="797" spans="1:10" x14ac:dyDescent="0.25">
      <c r="A797" t="s">
        <v>2621</v>
      </c>
      <c r="B797" s="1">
        <v>45772</v>
      </c>
      <c r="C797" t="s">
        <v>1026</v>
      </c>
      <c r="D797" t="s">
        <v>1686</v>
      </c>
      <c r="E797" t="s">
        <v>1782</v>
      </c>
      <c r="F797" s="5">
        <v>1</v>
      </c>
      <c r="G797">
        <v>506.73</v>
      </c>
      <c r="H797">
        <v>0.28999999999999998</v>
      </c>
      <c r="I797" t="s">
        <v>1824</v>
      </c>
      <c r="J797">
        <v>359.7783</v>
      </c>
    </row>
    <row r="798" spans="1:10" x14ac:dyDescent="0.25">
      <c r="A798" t="s">
        <v>2622</v>
      </c>
      <c r="B798" s="1">
        <v>45299</v>
      </c>
      <c r="C798" t="s">
        <v>198</v>
      </c>
      <c r="D798" t="s">
        <v>1650</v>
      </c>
      <c r="E798" t="s">
        <v>1804</v>
      </c>
      <c r="F798" s="5">
        <v>1</v>
      </c>
      <c r="G798">
        <v>408.66</v>
      </c>
      <c r="H798">
        <v>0.13</v>
      </c>
      <c r="I798" t="s">
        <v>1829</v>
      </c>
      <c r="J798">
        <v>355.5342</v>
      </c>
    </row>
    <row r="799" spans="1:10" x14ac:dyDescent="0.25">
      <c r="A799" t="s">
        <v>2623</v>
      </c>
      <c r="B799" s="1">
        <v>45447</v>
      </c>
      <c r="C799" t="s">
        <v>387</v>
      </c>
      <c r="D799" t="s">
        <v>1562</v>
      </c>
      <c r="E799" t="s">
        <v>1807</v>
      </c>
      <c r="F799" s="5">
        <v>3</v>
      </c>
      <c r="G799">
        <v>170.48</v>
      </c>
      <c r="H799">
        <v>0.06</v>
      </c>
      <c r="I799" t="s">
        <v>1829</v>
      </c>
      <c r="J799">
        <v>480.75359999999989</v>
      </c>
    </row>
    <row r="800" spans="1:10" x14ac:dyDescent="0.25">
      <c r="A800" t="s">
        <v>2624</v>
      </c>
      <c r="B800" s="1">
        <v>45717</v>
      </c>
      <c r="C800" t="s">
        <v>347</v>
      </c>
      <c r="D800" t="s">
        <v>1584</v>
      </c>
      <c r="E800" t="s">
        <v>1786</v>
      </c>
      <c r="F800" s="5">
        <v>1</v>
      </c>
      <c r="G800">
        <v>423.48</v>
      </c>
      <c r="H800">
        <v>0.18</v>
      </c>
      <c r="I800" t="s">
        <v>1826</v>
      </c>
      <c r="J800">
        <v>347.25360000000012</v>
      </c>
    </row>
    <row r="801" spans="1:10" x14ac:dyDescent="0.25">
      <c r="A801" t="s">
        <v>2625</v>
      </c>
      <c r="B801" s="1">
        <v>45213</v>
      </c>
      <c r="C801" t="s">
        <v>755</v>
      </c>
      <c r="D801" t="s">
        <v>1732</v>
      </c>
      <c r="E801" t="s">
        <v>1792</v>
      </c>
      <c r="F801" s="5">
        <v>4</v>
      </c>
      <c r="G801">
        <v>23.57</v>
      </c>
      <c r="H801">
        <v>0.1</v>
      </c>
      <c r="I801" t="s">
        <v>1824</v>
      </c>
      <c r="J801">
        <v>84.852000000000004</v>
      </c>
    </row>
    <row r="802" spans="1:10" x14ac:dyDescent="0.25">
      <c r="A802" t="s">
        <v>2626</v>
      </c>
      <c r="B802" s="1">
        <v>45837</v>
      </c>
      <c r="C802" t="s">
        <v>1190</v>
      </c>
      <c r="D802" t="s">
        <v>1632</v>
      </c>
      <c r="E802" t="s">
        <v>1810</v>
      </c>
      <c r="F802" s="5">
        <v>2</v>
      </c>
      <c r="G802">
        <v>953.26</v>
      </c>
      <c r="H802">
        <v>0.1</v>
      </c>
      <c r="I802" t="s">
        <v>1829</v>
      </c>
      <c r="J802">
        <v>1715.8679999999999</v>
      </c>
    </row>
    <row r="803" spans="1:10" x14ac:dyDescent="0.25">
      <c r="A803" t="s">
        <v>2627</v>
      </c>
      <c r="B803" s="1">
        <v>45277</v>
      </c>
      <c r="C803" t="s">
        <v>1089</v>
      </c>
      <c r="D803" t="s">
        <v>1694</v>
      </c>
      <c r="E803" t="s">
        <v>1779</v>
      </c>
      <c r="F803" s="5">
        <v>3</v>
      </c>
      <c r="G803">
        <v>405.13</v>
      </c>
      <c r="H803">
        <v>0.14000000000000001</v>
      </c>
      <c r="I803" t="s">
        <v>1829</v>
      </c>
      <c r="J803">
        <v>1045.2354</v>
      </c>
    </row>
    <row r="804" spans="1:10" x14ac:dyDescent="0.25">
      <c r="A804" t="s">
        <v>2628</v>
      </c>
      <c r="B804" s="1">
        <v>45248</v>
      </c>
      <c r="C804" t="s">
        <v>1065</v>
      </c>
      <c r="D804" t="s">
        <v>1549</v>
      </c>
      <c r="E804" t="s">
        <v>1769</v>
      </c>
      <c r="F804" s="5">
        <v>2</v>
      </c>
      <c r="G804">
        <v>333.83</v>
      </c>
      <c r="H804">
        <v>0.26</v>
      </c>
      <c r="I804" t="s">
        <v>1826</v>
      </c>
      <c r="J804">
        <v>494.0684</v>
      </c>
    </row>
    <row r="805" spans="1:10" x14ac:dyDescent="0.25">
      <c r="A805" t="s">
        <v>2629</v>
      </c>
      <c r="B805" s="1">
        <v>45741</v>
      </c>
      <c r="C805" t="s">
        <v>1047</v>
      </c>
      <c r="D805" t="s">
        <v>1730</v>
      </c>
      <c r="E805" t="s">
        <v>1766</v>
      </c>
      <c r="F805" s="5">
        <v>2</v>
      </c>
      <c r="G805">
        <v>727.18</v>
      </c>
      <c r="H805">
        <v>0.22</v>
      </c>
      <c r="I805" t="s">
        <v>1826</v>
      </c>
      <c r="J805">
        <v>1134.4007999999999</v>
      </c>
    </row>
    <row r="806" spans="1:10" x14ac:dyDescent="0.25">
      <c r="A806" t="s">
        <v>2630</v>
      </c>
      <c r="B806" s="1">
        <v>45778</v>
      </c>
      <c r="C806" t="s">
        <v>966</v>
      </c>
      <c r="D806" t="s">
        <v>1555</v>
      </c>
      <c r="E806" t="s">
        <v>1789</v>
      </c>
      <c r="F806" s="5">
        <v>2</v>
      </c>
      <c r="G806">
        <v>516.02</v>
      </c>
      <c r="H806">
        <v>0.19</v>
      </c>
      <c r="I806" t="s">
        <v>1829</v>
      </c>
      <c r="J806">
        <v>835.95240000000001</v>
      </c>
    </row>
    <row r="807" spans="1:10" x14ac:dyDescent="0.25">
      <c r="A807" t="s">
        <v>2631</v>
      </c>
      <c r="B807" s="1">
        <v>45361</v>
      </c>
      <c r="C807" t="s">
        <v>932</v>
      </c>
      <c r="D807" t="s">
        <v>1632</v>
      </c>
      <c r="E807" t="s">
        <v>1792</v>
      </c>
      <c r="F807" s="5">
        <v>2</v>
      </c>
      <c r="G807">
        <v>705.61</v>
      </c>
      <c r="H807">
        <v>0.28000000000000003</v>
      </c>
      <c r="I807" t="s">
        <v>1824</v>
      </c>
      <c r="J807">
        <v>1016.0784</v>
      </c>
    </row>
    <row r="808" spans="1:10" x14ac:dyDescent="0.25">
      <c r="A808" t="s">
        <v>2632</v>
      </c>
      <c r="B808" s="1">
        <v>45414</v>
      </c>
      <c r="C808" t="s">
        <v>875</v>
      </c>
      <c r="D808" t="s">
        <v>1716</v>
      </c>
      <c r="E808" t="s">
        <v>1782</v>
      </c>
      <c r="F808" s="5">
        <v>3</v>
      </c>
      <c r="G808">
        <v>654.47</v>
      </c>
      <c r="H808">
        <v>0.18</v>
      </c>
      <c r="I808" t="s">
        <v>1829</v>
      </c>
      <c r="J808">
        <v>1609.9962</v>
      </c>
    </row>
    <row r="809" spans="1:10" x14ac:dyDescent="0.25">
      <c r="A809" t="s">
        <v>2633</v>
      </c>
      <c r="B809" s="1">
        <v>45734</v>
      </c>
      <c r="C809" t="s">
        <v>568</v>
      </c>
      <c r="D809" t="s">
        <v>1724</v>
      </c>
      <c r="E809" t="s">
        <v>1801</v>
      </c>
      <c r="F809" s="5">
        <v>2</v>
      </c>
      <c r="G809">
        <v>315.27</v>
      </c>
      <c r="H809">
        <v>0.23</v>
      </c>
      <c r="I809" t="s">
        <v>1824</v>
      </c>
      <c r="J809">
        <v>485.51580000000001</v>
      </c>
    </row>
    <row r="810" spans="1:10" x14ac:dyDescent="0.25">
      <c r="A810" t="s">
        <v>2634</v>
      </c>
      <c r="B810" s="1">
        <v>45623</v>
      </c>
      <c r="C810" t="s">
        <v>719</v>
      </c>
      <c r="D810" t="s">
        <v>1604</v>
      </c>
      <c r="E810" t="s">
        <v>1761</v>
      </c>
      <c r="F810" s="5">
        <v>1</v>
      </c>
      <c r="G810">
        <v>974.47</v>
      </c>
      <c r="H810">
        <v>0.05</v>
      </c>
      <c r="I810" t="s">
        <v>1824</v>
      </c>
      <c r="J810">
        <v>925.74649999999997</v>
      </c>
    </row>
    <row r="811" spans="1:10" x14ac:dyDescent="0.25">
      <c r="A811" t="s">
        <v>2635</v>
      </c>
      <c r="B811" s="1">
        <v>45340</v>
      </c>
      <c r="C811" t="s">
        <v>247</v>
      </c>
      <c r="D811" t="s">
        <v>1549</v>
      </c>
      <c r="E811" t="s">
        <v>1769</v>
      </c>
      <c r="F811" s="5">
        <v>2</v>
      </c>
      <c r="G811">
        <v>803.3</v>
      </c>
      <c r="H811">
        <v>0.17</v>
      </c>
      <c r="I811" t="s">
        <v>1824</v>
      </c>
      <c r="J811">
        <v>1333.4780000000001</v>
      </c>
    </row>
    <row r="812" spans="1:10" x14ac:dyDescent="0.25">
      <c r="A812" t="s">
        <v>2636</v>
      </c>
      <c r="B812" s="1">
        <v>45447</v>
      </c>
      <c r="C812" t="s">
        <v>63</v>
      </c>
      <c r="D812" t="s">
        <v>1549</v>
      </c>
      <c r="E812" t="s">
        <v>1789</v>
      </c>
      <c r="F812" s="5">
        <v>4</v>
      </c>
      <c r="G812">
        <v>863.87</v>
      </c>
      <c r="H812">
        <v>0.21</v>
      </c>
      <c r="I812" t="s">
        <v>1829</v>
      </c>
      <c r="J812">
        <v>2729.8292000000001</v>
      </c>
    </row>
    <row r="813" spans="1:10" x14ac:dyDescent="0.25">
      <c r="A813" t="s">
        <v>2637</v>
      </c>
      <c r="B813" s="1">
        <v>45513</v>
      </c>
      <c r="C813" t="s">
        <v>1446</v>
      </c>
      <c r="D813" t="s">
        <v>1708</v>
      </c>
      <c r="E813" t="s">
        <v>1810</v>
      </c>
      <c r="F813" s="5">
        <v>1</v>
      </c>
      <c r="G813">
        <v>450.11</v>
      </c>
      <c r="H813">
        <v>0.17</v>
      </c>
      <c r="I813" t="s">
        <v>1824</v>
      </c>
      <c r="J813">
        <v>373.59129999999999</v>
      </c>
    </row>
    <row r="814" spans="1:10" x14ac:dyDescent="0.25">
      <c r="A814" t="s">
        <v>2638</v>
      </c>
      <c r="B814" s="1">
        <v>45486</v>
      </c>
      <c r="C814" t="s">
        <v>740</v>
      </c>
      <c r="D814" t="s">
        <v>1684</v>
      </c>
      <c r="E814" t="s">
        <v>1797</v>
      </c>
      <c r="F814" s="5">
        <v>1</v>
      </c>
      <c r="G814">
        <v>289.82</v>
      </c>
      <c r="H814">
        <v>0.18</v>
      </c>
      <c r="I814" t="s">
        <v>1829</v>
      </c>
      <c r="J814">
        <v>237.6524</v>
      </c>
    </row>
    <row r="815" spans="1:10" x14ac:dyDescent="0.25">
      <c r="A815" t="s">
        <v>2639</v>
      </c>
      <c r="B815" s="1">
        <v>45890</v>
      </c>
      <c r="C815" t="s">
        <v>1050</v>
      </c>
      <c r="D815" t="s">
        <v>1656</v>
      </c>
      <c r="E815" t="s">
        <v>1789</v>
      </c>
      <c r="F815" s="5">
        <v>4</v>
      </c>
      <c r="G815">
        <v>250.64</v>
      </c>
      <c r="H815">
        <v>0.1</v>
      </c>
      <c r="I815" t="s">
        <v>1826</v>
      </c>
      <c r="J815">
        <v>902.30399999999997</v>
      </c>
    </row>
    <row r="816" spans="1:10" x14ac:dyDescent="0.25">
      <c r="A816" t="s">
        <v>2640</v>
      </c>
      <c r="B816" s="1">
        <v>45876</v>
      </c>
      <c r="C816" t="s">
        <v>911</v>
      </c>
      <c r="D816" t="s">
        <v>1686</v>
      </c>
      <c r="E816" t="s">
        <v>1813</v>
      </c>
      <c r="F816" s="5">
        <v>4</v>
      </c>
      <c r="G816">
        <v>373.49</v>
      </c>
      <c r="H816">
        <v>0.16</v>
      </c>
      <c r="I816" t="s">
        <v>1829</v>
      </c>
      <c r="J816">
        <v>1254.9264000000001</v>
      </c>
    </row>
    <row r="817" spans="1:10" x14ac:dyDescent="0.25">
      <c r="A817" t="s">
        <v>2641</v>
      </c>
      <c r="B817" s="1">
        <v>45398</v>
      </c>
      <c r="C817" t="s">
        <v>244</v>
      </c>
      <c r="D817" t="s">
        <v>1551</v>
      </c>
      <c r="E817" t="s">
        <v>1786</v>
      </c>
      <c r="F817" s="5">
        <v>4</v>
      </c>
      <c r="G817">
        <v>348.91</v>
      </c>
      <c r="H817">
        <v>0.18</v>
      </c>
      <c r="I817" t="s">
        <v>1826</v>
      </c>
      <c r="J817">
        <v>1144.4248</v>
      </c>
    </row>
    <row r="818" spans="1:10" x14ac:dyDescent="0.25">
      <c r="A818" t="s">
        <v>2642</v>
      </c>
      <c r="B818" s="1">
        <v>45390</v>
      </c>
      <c r="C818" t="s">
        <v>387</v>
      </c>
      <c r="D818" t="s">
        <v>1736</v>
      </c>
      <c r="E818" t="s">
        <v>1807</v>
      </c>
      <c r="F818" s="5">
        <v>4</v>
      </c>
      <c r="G818">
        <v>212.96</v>
      </c>
      <c r="H818">
        <v>0.17</v>
      </c>
      <c r="I818" t="s">
        <v>1824</v>
      </c>
      <c r="J818">
        <v>707.02719999999999</v>
      </c>
    </row>
    <row r="819" spans="1:10" x14ac:dyDescent="0.25">
      <c r="A819" t="s">
        <v>2643</v>
      </c>
      <c r="B819" s="1">
        <v>45406</v>
      </c>
      <c r="C819" t="s">
        <v>625</v>
      </c>
      <c r="D819" t="s">
        <v>1602</v>
      </c>
      <c r="E819" t="s">
        <v>1813</v>
      </c>
      <c r="F819" s="5">
        <v>3</v>
      </c>
      <c r="G819">
        <v>871.34</v>
      </c>
      <c r="H819">
        <v>0.11</v>
      </c>
      <c r="I819" t="s">
        <v>1829</v>
      </c>
      <c r="J819">
        <v>2326.4778000000001</v>
      </c>
    </row>
    <row r="820" spans="1:10" x14ac:dyDescent="0.25">
      <c r="A820" t="s">
        <v>2644</v>
      </c>
      <c r="B820" s="1">
        <v>45844</v>
      </c>
      <c r="C820" t="s">
        <v>356</v>
      </c>
      <c r="D820" t="s">
        <v>1736</v>
      </c>
      <c r="E820" t="s">
        <v>1752</v>
      </c>
      <c r="F820" s="5">
        <v>2</v>
      </c>
      <c r="G820">
        <v>698.94</v>
      </c>
      <c r="H820">
        <v>0.06</v>
      </c>
      <c r="I820" t="s">
        <v>1824</v>
      </c>
      <c r="J820">
        <v>1314.0072</v>
      </c>
    </row>
    <row r="821" spans="1:10" x14ac:dyDescent="0.25">
      <c r="A821" t="s">
        <v>2645</v>
      </c>
      <c r="B821" s="1">
        <v>45697</v>
      </c>
      <c r="C821" t="s">
        <v>996</v>
      </c>
      <c r="D821" t="s">
        <v>1696</v>
      </c>
      <c r="E821" t="s">
        <v>1752</v>
      </c>
      <c r="F821" s="5">
        <v>1</v>
      </c>
      <c r="G821">
        <v>719.94</v>
      </c>
      <c r="H821">
        <v>0.23</v>
      </c>
      <c r="I821" t="s">
        <v>1829</v>
      </c>
      <c r="J821">
        <v>554.35380000000009</v>
      </c>
    </row>
    <row r="822" spans="1:10" x14ac:dyDescent="0.25">
      <c r="A822" t="s">
        <v>2646</v>
      </c>
      <c r="B822" s="1">
        <v>45607</v>
      </c>
      <c r="C822" t="s">
        <v>36</v>
      </c>
      <c r="D822" t="s">
        <v>1604</v>
      </c>
      <c r="E822" t="s">
        <v>1769</v>
      </c>
      <c r="F822" s="5">
        <v>2</v>
      </c>
      <c r="G822">
        <v>278.16000000000003</v>
      </c>
      <c r="H822">
        <v>0.22</v>
      </c>
      <c r="I822" t="s">
        <v>1826</v>
      </c>
      <c r="J822">
        <v>433.92960000000011</v>
      </c>
    </row>
    <row r="823" spans="1:10" x14ac:dyDescent="0.25">
      <c r="A823" t="s">
        <v>2647</v>
      </c>
      <c r="B823" s="1">
        <v>45307</v>
      </c>
      <c r="C823" t="s">
        <v>202</v>
      </c>
      <c r="D823" t="s">
        <v>1646</v>
      </c>
      <c r="E823" t="s">
        <v>1773</v>
      </c>
      <c r="F823" s="5">
        <v>1</v>
      </c>
      <c r="G823">
        <v>678.9</v>
      </c>
      <c r="H823">
        <v>0.17</v>
      </c>
      <c r="I823" t="s">
        <v>1824</v>
      </c>
      <c r="J823">
        <v>563.48699999999997</v>
      </c>
    </row>
    <row r="824" spans="1:10" x14ac:dyDescent="0.25">
      <c r="A824" t="s">
        <v>2648</v>
      </c>
      <c r="B824" s="1">
        <v>45520</v>
      </c>
      <c r="C824" t="s">
        <v>71</v>
      </c>
      <c r="D824" t="s">
        <v>1598</v>
      </c>
      <c r="E824" t="s">
        <v>1801</v>
      </c>
      <c r="F824" s="5">
        <v>4</v>
      </c>
      <c r="G824">
        <v>94.13</v>
      </c>
      <c r="H824">
        <v>0.15</v>
      </c>
      <c r="I824" t="s">
        <v>1824</v>
      </c>
      <c r="J824">
        <v>320.04199999999997</v>
      </c>
    </row>
    <row r="825" spans="1:10" x14ac:dyDescent="0.25">
      <c r="A825" t="s">
        <v>2649</v>
      </c>
      <c r="B825" s="1">
        <v>45933</v>
      </c>
      <c r="C825" t="s">
        <v>1365</v>
      </c>
      <c r="D825" t="s">
        <v>1636</v>
      </c>
      <c r="E825" t="s">
        <v>1757</v>
      </c>
      <c r="F825" s="5">
        <v>4</v>
      </c>
      <c r="G825">
        <v>415.02</v>
      </c>
      <c r="H825">
        <v>0.01</v>
      </c>
      <c r="I825" t="s">
        <v>1826</v>
      </c>
      <c r="J825">
        <v>1643.4792</v>
      </c>
    </row>
    <row r="826" spans="1:10" x14ac:dyDescent="0.25">
      <c r="A826" t="s">
        <v>2650</v>
      </c>
      <c r="B826" s="1">
        <v>45841</v>
      </c>
      <c r="C826" t="s">
        <v>195</v>
      </c>
      <c r="D826" t="s">
        <v>1570</v>
      </c>
      <c r="E826" t="s">
        <v>1769</v>
      </c>
      <c r="F826" s="5">
        <v>4</v>
      </c>
      <c r="G826">
        <v>780.07</v>
      </c>
      <c r="H826">
        <v>0.03</v>
      </c>
      <c r="I826" t="s">
        <v>1824</v>
      </c>
      <c r="J826">
        <v>3026.6716000000001</v>
      </c>
    </row>
    <row r="827" spans="1:10" x14ac:dyDescent="0.25">
      <c r="A827" t="s">
        <v>2651</v>
      </c>
      <c r="B827" s="1">
        <v>45877</v>
      </c>
      <c r="C827" t="s">
        <v>1328</v>
      </c>
      <c r="D827" t="s">
        <v>1622</v>
      </c>
      <c r="E827" t="s">
        <v>1801</v>
      </c>
      <c r="F827" s="5">
        <v>4</v>
      </c>
      <c r="G827">
        <v>184.57</v>
      </c>
      <c r="H827">
        <v>0.28000000000000003</v>
      </c>
      <c r="I827" t="s">
        <v>1824</v>
      </c>
      <c r="J827">
        <v>531.5616</v>
      </c>
    </row>
    <row r="828" spans="1:10" x14ac:dyDescent="0.25">
      <c r="A828" t="s">
        <v>2652</v>
      </c>
      <c r="B828" s="1">
        <v>45532</v>
      </c>
      <c r="C828" t="s">
        <v>911</v>
      </c>
      <c r="D828" t="s">
        <v>1678</v>
      </c>
      <c r="E828" t="s">
        <v>1769</v>
      </c>
      <c r="F828" s="5">
        <v>4</v>
      </c>
      <c r="G828">
        <v>277.58</v>
      </c>
      <c r="H828">
        <v>0.22</v>
      </c>
      <c r="I828" t="s">
        <v>1826</v>
      </c>
      <c r="J828">
        <v>866.04959999999994</v>
      </c>
    </row>
    <row r="829" spans="1:10" x14ac:dyDescent="0.25">
      <c r="A829" t="s">
        <v>2653</v>
      </c>
      <c r="B829" s="1">
        <v>45734</v>
      </c>
      <c r="C829" t="s">
        <v>369</v>
      </c>
      <c r="D829" t="s">
        <v>1610</v>
      </c>
      <c r="E829" t="s">
        <v>1766</v>
      </c>
      <c r="F829" s="5">
        <v>1</v>
      </c>
      <c r="G829">
        <v>36.799999999999997</v>
      </c>
      <c r="H829">
        <v>0.18</v>
      </c>
      <c r="I829" t="s">
        <v>1824</v>
      </c>
      <c r="J829">
        <v>30.175999999999998</v>
      </c>
    </row>
    <row r="830" spans="1:10" x14ac:dyDescent="0.25">
      <c r="A830" t="s">
        <v>2654</v>
      </c>
      <c r="B830" s="1">
        <v>45809</v>
      </c>
      <c r="C830" t="s">
        <v>1115</v>
      </c>
      <c r="D830" t="s">
        <v>1724</v>
      </c>
      <c r="E830" t="s">
        <v>1776</v>
      </c>
      <c r="F830" s="5">
        <v>1</v>
      </c>
      <c r="G830">
        <v>539.37</v>
      </c>
      <c r="H830">
        <v>0.14000000000000001</v>
      </c>
      <c r="I830" t="s">
        <v>1824</v>
      </c>
      <c r="J830">
        <v>463.85820000000001</v>
      </c>
    </row>
    <row r="831" spans="1:10" x14ac:dyDescent="0.25">
      <c r="A831" t="s">
        <v>2655</v>
      </c>
      <c r="B831" s="1">
        <v>45760</v>
      </c>
      <c r="C831" t="s">
        <v>321</v>
      </c>
      <c r="D831" t="s">
        <v>1588</v>
      </c>
      <c r="E831" t="s">
        <v>1810</v>
      </c>
      <c r="F831" s="5">
        <v>1</v>
      </c>
      <c r="G831">
        <v>27.83</v>
      </c>
      <c r="H831">
        <v>0.3</v>
      </c>
      <c r="I831" t="s">
        <v>1826</v>
      </c>
      <c r="J831">
        <v>19.481000000000002</v>
      </c>
    </row>
    <row r="832" spans="1:10" x14ac:dyDescent="0.25">
      <c r="A832" t="s">
        <v>2656</v>
      </c>
      <c r="B832" s="1">
        <v>45456</v>
      </c>
      <c r="C832" t="s">
        <v>899</v>
      </c>
      <c r="D832" t="s">
        <v>1688</v>
      </c>
      <c r="E832" t="s">
        <v>1769</v>
      </c>
      <c r="F832" s="5">
        <v>3</v>
      </c>
      <c r="G832">
        <v>698.72</v>
      </c>
      <c r="H832">
        <v>0.28000000000000003</v>
      </c>
      <c r="I832" t="s">
        <v>1829</v>
      </c>
      <c r="J832">
        <v>1509.2352000000001</v>
      </c>
    </row>
    <row r="833" spans="1:10" x14ac:dyDescent="0.25">
      <c r="A833" t="s">
        <v>2657</v>
      </c>
      <c r="B833" s="1">
        <v>45698</v>
      </c>
      <c r="C833" t="s">
        <v>59</v>
      </c>
      <c r="D833" t="s">
        <v>1700</v>
      </c>
      <c r="E833" t="s">
        <v>1797</v>
      </c>
      <c r="F833" s="5">
        <v>4</v>
      </c>
      <c r="G833">
        <v>528.23</v>
      </c>
      <c r="H833">
        <v>0.15</v>
      </c>
      <c r="I833" t="s">
        <v>1829</v>
      </c>
      <c r="J833">
        <v>1795.982</v>
      </c>
    </row>
    <row r="834" spans="1:10" x14ac:dyDescent="0.25">
      <c r="A834" t="s">
        <v>2658</v>
      </c>
      <c r="B834" s="1">
        <v>45548</v>
      </c>
      <c r="C834" t="s">
        <v>1513</v>
      </c>
      <c r="D834" t="s">
        <v>1640</v>
      </c>
      <c r="E834" t="s">
        <v>1804</v>
      </c>
      <c r="F834" s="5">
        <v>2</v>
      </c>
      <c r="G834">
        <v>780.9</v>
      </c>
      <c r="H834">
        <v>0.24</v>
      </c>
      <c r="I834" t="s">
        <v>1826</v>
      </c>
      <c r="J834">
        <v>1186.9680000000001</v>
      </c>
    </row>
    <row r="835" spans="1:10" x14ac:dyDescent="0.25">
      <c r="A835" t="s">
        <v>2659</v>
      </c>
      <c r="B835" s="1">
        <v>45236</v>
      </c>
      <c r="C835" t="s">
        <v>595</v>
      </c>
      <c r="D835" t="s">
        <v>1590</v>
      </c>
      <c r="E835" t="s">
        <v>1799</v>
      </c>
      <c r="F835" s="5">
        <v>1</v>
      </c>
      <c r="G835">
        <v>977.97</v>
      </c>
      <c r="H835">
        <v>0.06</v>
      </c>
      <c r="I835" t="s">
        <v>1829</v>
      </c>
      <c r="J835">
        <v>919.29179999999997</v>
      </c>
    </row>
    <row r="836" spans="1:10" x14ac:dyDescent="0.25">
      <c r="A836" t="s">
        <v>2660</v>
      </c>
      <c r="B836" s="1">
        <v>45310</v>
      </c>
      <c r="C836" t="s">
        <v>1154</v>
      </c>
      <c r="D836" t="s">
        <v>1714</v>
      </c>
      <c r="E836" t="s">
        <v>1794</v>
      </c>
      <c r="F836" s="5">
        <v>4</v>
      </c>
      <c r="G836">
        <v>354.65</v>
      </c>
      <c r="H836">
        <v>0.19</v>
      </c>
      <c r="I836" t="s">
        <v>1824</v>
      </c>
      <c r="J836">
        <v>1149.066</v>
      </c>
    </row>
    <row r="837" spans="1:10" x14ac:dyDescent="0.25">
      <c r="A837" t="s">
        <v>2661</v>
      </c>
      <c r="B837" s="1">
        <v>45376</v>
      </c>
      <c r="C837" t="s">
        <v>899</v>
      </c>
      <c r="D837" t="s">
        <v>1684</v>
      </c>
      <c r="E837" t="s">
        <v>1813</v>
      </c>
      <c r="F837" s="5">
        <v>1</v>
      </c>
      <c r="G837">
        <v>671.62</v>
      </c>
      <c r="H837">
        <v>0.09</v>
      </c>
      <c r="I837" t="s">
        <v>1829</v>
      </c>
      <c r="J837">
        <v>611.17420000000004</v>
      </c>
    </row>
    <row r="838" spans="1:10" x14ac:dyDescent="0.25">
      <c r="A838" t="s">
        <v>2662</v>
      </c>
      <c r="B838" s="1">
        <v>45914</v>
      </c>
      <c r="C838" t="s">
        <v>999</v>
      </c>
      <c r="D838" t="s">
        <v>1712</v>
      </c>
      <c r="E838" t="s">
        <v>1766</v>
      </c>
      <c r="F838" s="5">
        <v>1</v>
      </c>
      <c r="G838">
        <v>867.32</v>
      </c>
      <c r="H838">
        <v>0.28999999999999998</v>
      </c>
      <c r="I838" t="s">
        <v>1826</v>
      </c>
      <c r="J838">
        <v>615.79719999999998</v>
      </c>
    </row>
    <row r="839" spans="1:10" x14ac:dyDescent="0.25">
      <c r="A839" t="s">
        <v>2663</v>
      </c>
      <c r="B839" s="1">
        <v>45336</v>
      </c>
      <c r="C839" t="s">
        <v>295</v>
      </c>
      <c r="D839" t="s">
        <v>1568</v>
      </c>
      <c r="E839" t="s">
        <v>1794</v>
      </c>
      <c r="F839" s="5">
        <v>3</v>
      </c>
      <c r="G839">
        <v>240.27</v>
      </c>
      <c r="H839">
        <v>0.15</v>
      </c>
      <c r="I839" t="s">
        <v>1826</v>
      </c>
      <c r="J839">
        <v>612.68850000000009</v>
      </c>
    </row>
    <row r="840" spans="1:10" x14ac:dyDescent="0.25">
      <c r="A840" t="s">
        <v>2664</v>
      </c>
      <c r="B840" s="1">
        <v>45728</v>
      </c>
      <c r="C840" t="s">
        <v>275</v>
      </c>
      <c r="D840" t="s">
        <v>1604</v>
      </c>
      <c r="E840" t="s">
        <v>1804</v>
      </c>
      <c r="F840" s="5">
        <v>2</v>
      </c>
      <c r="G840">
        <v>619.12</v>
      </c>
      <c r="H840">
        <v>0.28000000000000003</v>
      </c>
      <c r="I840" t="s">
        <v>1829</v>
      </c>
      <c r="J840">
        <v>891.53279999999995</v>
      </c>
    </row>
    <row r="841" spans="1:10" x14ac:dyDescent="0.25">
      <c r="A841" t="s">
        <v>2665</v>
      </c>
      <c r="B841" s="1">
        <v>45755</v>
      </c>
      <c r="C841" t="s">
        <v>693</v>
      </c>
      <c r="D841" t="s">
        <v>1722</v>
      </c>
      <c r="E841" t="s">
        <v>1752</v>
      </c>
      <c r="F841" s="5">
        <v>3</v>
      </c>
      <c r="G841">
        <v>693.42</v>
      </c>
      <c r="H841">
        <v>0.08</v>
      </c>
      <c r="I841" t="s">
        <v>1826</v>
      </c>
      <c r="J841">
        <v>1913.8391999999999</v>
      </c>
    </row>
    <row r="842" spans="1:10" x14ac:dyDescent="0.25">
      <c r="A842" t="s">
        <v>2666</v>
      </c>
      <c r="B842" s="1">
        <v>45695</v>
      </c>
      <c r="C842" t="s">
        <v>381</v>
      </c>
      <c r="D842" t="s">
        <v>1644</v>
      </c>
      <c r="E842" t="s">
        <v>1789</v>
      </c>
      <c r="F842" s="5">
        <v>4</v>
      </c>
      <c r="G842">
        <v>751.63</v>
      </c>
      <c r="H842">
        <v>0.28000000000000003</v>
      </c>
      <c r="I842" t="s">
        <v>1829</v>
      </c>
      <c r="J842">
        <v>2164.6943999999999</v>
      </c>
    </row>
    <row r="843" spans="1:10" x14ac:dyDescent="0.25">
      <c r="A843" t="s">
        <v>2667</v>
      </c>
      <c r="B843" s="1">
        <v>45380</v>
      </c>
      <c r="C843" t="s">
        <v>387</v>
      </c>
      <c r="D843" t="s">
        <v>1610</v>
      </c>
      <c r="E843" t="s">
        <v>1801</v>
      </c>
      <c r="F843" s="5">
        <v>3</v>
      </c>
      <c r="G843">
        <v>108.14</v>
      </c>
      <c r="H843">
        <v>0.19</v>
      </c>
      <c r="I843" t="s">
        <v>1829</v>
      </c>
      <c r="J843">
        <v>262.78019999999998</v>
      </c>
    </row>
    <row r="844" spans="1:10" x14ac:dyDescent="0.25">
      <c r="A844" t="s">
        <v>2668</v>
      </c>
      <c r="B844" s="1">
        <v>45446</v>
      </c>
      <c r="C844" t="s">
        <v>818</v>
      </c>
      <c r="D844" t="s">
        <v>1602</v>
      </c>
      <c r="E844" t="s">
        <v>1769</v>
      </c>
      <c r="F844" s="5">
        <v>1</v>
      </c>
      <c r="G844">
        <v>964.11</v>
      </c>
      <c r="H844">
        <v>0.17</v>
      </c>
      <c r="I844" t="s">
        <v>1829</v>
      </c>
      <c r="J844">
        <v>800.21129999999994</v>
      </c>
    </row>
    <row r="845" spans="1:10" x14ac:dyDescent="0.25">
      <c r="A845" t="s">
        <v>2669</v>
      </c>
      <c r="B845" s="1">
        <v>45525</v>
      </c>
      <c r="C845" t="s">
        <v>449</v>
      </c>
      <c r="D845" t="s">
        <v>1586</v>
      </c>
      <c r="E845" t="s">
        <v>1752</v>
      </c>
      <c r="F845" s="5">
        <v>1</v>
      </c>
      <c r="G845">
        <v>346.2</v>
      </c>
      <c r="H845">
        <v>0.28999999999999998</v>
      </c>
      <c r="I845" t="s">
        <v>1824</v>
      </c>
      <c r="J845">
        <v>245.80199999999999</v>
      </c>
    </row>
    <row r="846" spans="1:10" x14ac:dyDescent="0.25">
      <c r="A846" t="s">
        <v>2670</v>
      </c>
      <c r="B846" s="1">
        <v>45527</v>
      </c>
      <c r="C846" t="s">
        <v>1411</v>
      </c>
      <c r="D846" t="s">
        <v>1634</v>
      </c>
      <c r="E846" t="s">
        <v>1801</v>
      </c>
      <c r="F846" s="5">
        <v>3</v>
      </c>
      <c r="G846">
        <v>791.75</v>
      </c>
      <c r="H846">
        <v>0.28999999999999998</v>
      </c>
      <c r="I846" t="s">
        <v>1824</v>
      </c>
      <c r="J846">
        <v>1686.4275</v>
      </c>
    </row>
    <row r="847" spans="1:10" x14ac:dyDescent="0.25">
      <c r="A847" t="s">
        <v>2671</v>
      </c>
      <c r="B847" s="1">
        <v>45265</v>
      </c>
      <c r="C847" t="s">
        <v>1005</v>
      </c>
      <c r="D847" t="s">
        <v>1626</v>
      </c>
      <c r="E847" t="s">
        <v>1797</v>
      </c>
      <c r="F847" s="5">
        <v>1</v>
      </c>
      <c r="G847">
        <v>529.84</v>
      </c>
      <c r="H847">
        <v>0.13</v>
      </c>
      <c r="I847" t="s">
        <v>1826</v>
      </c>
      <c r="J847">
        <v>460.96080000000001</v>
      </c>
    </row>
    <row r="848" spans="1:10" x14ac:dyDescent="0.25">
      <c r="A848" t="s">
        <v>2672</v>
      </c>
      <c r="B848" s="1">
        <v>45936</v>
      </c>
      <c r="C848" t="s">
        <v>1452</v>
      </c>
      <c r="D848" t="s">
        <v>1656</v>
      </c>
      <c r="E848" t="s">
        <v>1766</v>
      </c>
      <c r="F848" s="5">
        <v>3</v>
      </c>
      <c r="G848">
        <v>582.57000000000005</v>
      </c>
      <c r="H848">
        <v>0.11</v>
      </c>
      <c r="I848" t="s">
        <v>1826</v>
      </c>
      <c r="J848">
        <v>1555.4619</v>
      </c>
    </row>
    <row r="849" spans="1:10" x14ac:dyDescent="0.25">
      <c r="A849" t="s">
        <v>2673</v>
      </c>
      <c r="B849" s="1">
        <v>45242</v>
      </c>
      <c r="C849" t="s">
        <v>687</v>
      </c>
      <c r="D849" t="s">
        <v>1738</v>
      </c>
      <c r="E849" t="s">
        <v>1807</v>
      </c>
      <c r="F849" s="5">
        <v>1</v>
      </c>
      <c r="G849">
        <v>219.81</v>
      </c>
      <c r="H849">
        <v>0.22</v>
      </c>
      <c r="I849" t="s">
        <v>1829</v>
      </c>
      <c r="J849">
        <v>171.45179999999999</v>
      </c>
    </row>
    <row r="850" spans="1:10" x14ac:dyDescent="0.25">
      <c r="A850" t="s">
        <v>2674</v>
      </c>
      <c r="B850" s="1">
        <v>45437</v>
      </c>
      <c r="C850" t="s">
        <v>1527</v>
      </c>
      <c r="D850" t="s">
        <v>1688</v>
      </c>
      <c r="E850" t="s">
        <v>1810</v>
      </c>
      <c r="F850" s="5">
        <v>4</v>
      </c>
      <c r="G850">
        <v>883.31</v>
      </c>
      <c r="H850">
        <v>0.27</v>
      </c>
      <c r="I850" t="s">
        <v>1824</v>
      </c>
      <c r="J850">
        <v>2579.2651999999998</v>
      </c>
    </row>
    <row r="851" spans="1:10" x14ac:dyDescent="0.25">
      <c r="A851" t="s">
        <v>2675</v>
      </c>
      <c r="B851" s="1">
        <v>45627</v>
      </c>
      <c r="C851" t="s">
        <v>752</v>
      </c>
      <c r="D851" t="s">
        <v>1582</v>
      </c>
      <c r="E851" t="s">
        <v>1799</v>
      </c>
      <c r="F851" s="5">
        <v>4</v>
      </c>
      <c r="G851">
        <v>329.06</v>
      </c>
      <c r="H851">
        <v>0.04</v>
      </c>
      <c r="I851" t="s">
        <v>1829</v>
      </c>
      <c r="J851">
        <v>1263.5904</v>
      </c>
    </row>
    <row r="852" spans="1:10" x14ac:dyDescent="0.25">
      <c r="A852" t="s">
        <v>2676</v>
      </c>
      <c r="B852" s="1">
        <v>45678</v>
      </c>
      <c r="C852" t="s">
        <v>372</v>
      </c>
      <c r="D852" t="s">
        <v>1684</v>
      </c>
      <c r="E852" t="s">
        <v>1792</v>
      </c>
      <c r="F852" s="5">
        <v>1</v>
      </c>
      <c r="G852">
        <v>935.78</v>
      </c>
      <c r="H852">
        <v>0.03</v>
      </c>
      <c r="I852" t="s">
        <v>1826</v>
      </c>
      <c r="J852">
        <v>907.70659999999998</v>
      </c>
    </row>
    <row r="853" spans="1:10" x14ac:dyDescent="0.25">
      <c r="A853" t="s">
        <v>2677</v>
      </c>
      <c r="B853" s="1">
        <v>45484</v>
      </c>
      <c r="C853" t="s">
        <v>1008</v>
      </c>
      <c r="D853" t="s">
        <v>1668</v>
      </c>
      <c r="E853" t="s">
        <v>1789</v>
      </c>
      <c r="F853" s="5">
        <v>4</v>
      </c>
      <c r="G853">
        <v>597.79999999999995</v>
      </c>
      <c r="H853">
        <v>0.2</v>
      </c>
      <c r="I853" t="s">
        <v>1824</v>
      </c>
      <c r="J853">
        <v>1912.96</v>
      </c>
    </row>
    <row r="854" spans="1:10" x14ac:dyDescent="0.25">
      <c r="A854" t="s">
        <v>2678</v>
      </c>
      <c r="B854" s="1">
        <v>45700</v>
      </c>
      <c r="C854" t="s">
        <v>827</v>
      </c>
      <c r="D854" t="s">
        <v>1574</v>
      </c>
      <c r="E854" t="s">
        <v>1810</v>
      </c>
      <c r="F854" s="5">
        <v>4</v>
      </c>
      <c r="G854">
        <v>266.98</v>
      </c>
      <c r="H854">
        <v>0.16</v>
      </c>
      <c r="I854" t="s">
        <v>1824</v>
      </c>
      <c r="J854">
        <v>897.05280000000005</v>
      </c>
    </row>
    <row r="855" spans="1:10" x14ac:dyDescent="0.25">
      <c r="A855" t="s">
        <v>2679</v>
      </c>
      <c r="B855" s="1">
        <v>45873</v>
      </c>
      <c r="C855" t="s">
        <v>1266</v>
      </c>
      <c r="D855" t="s">
        <v>1688</v>
      </c>
      <c r="E855" t="s">
        <v>1801</v>
      </c>
      <c r="F855" s="5">
        <v>3</v>
      </c>
      <c r="G855">
        <v>360.18</v>
      </c>
      <c r="H855">
        <v>0.03</v>
      </c>
      <c r="I855" t="s">
        <v>1824</v>
      </c>
      <c r="J855">
        <v>1048.1238000000001</v>
      </c>
    </row>
    <row r="856" spans="1:10" x14ac:dyDescent="0.25">
      <c r="A856" t="s">
        <v>2680</v>
      </c>
      <c r="B856" s="1">
        <v>45860</v>
      </c>
      <c r="C856" t="s">
        <v>1136</v>
      </c>
      <c r="D856" t="s">
        <v>1660</v>
      </c>
      <c r="E856" t="s">
        <v>1752</v>
      </c>
      <c r="F856" s="5">
        <v>3</v>
      </c>
      <c r="G856">
        <v>247.41</v>
      </c>
      <c r="H856">
        <v>0.05</v>
      </c>
      <c r="I856" t="s">
        <v>1829</v>
      </c>
      <c r="J856">
        <v>705.11850000000004</v>
      </c>
    </row>
    <row r="857" spans="1:10" x14ac:dyDescent="0.25">
      <c r="A857" t="s">
        <v>2681</v>
      </c>
      <c r="B857" s="1">
        <v>45235</v>
      </c>
      <c r="C857" t="s">
        <v>284</v>
      </c>
      <c r="D857" t="s">
        <v>1638</v>
      </c>
      <c r="E857" t="s">
        <v>1801</v>
      </c>
      <c r="F857" s="5">
        <v>3</v>
      </c>
      <c r="G857">
        <v>674.66</v>
      </c>
      <c r="H857">
        <v>0.23</v>
      </c>
      <c r="I857" t="s">
        <v>1824</v>
      </c>
      <c r="J857">
        <v>1558.4646</v>
      </c>
    </row>
    <row r="858" spans="1:10" x14ac:dyDescent="0.25">
      <c r="A858" t="s">
        <v>2682</v>
      </c>
      <c r="B858" s="1">
        <v>45874</v>
      </c>
      <c r="C858" t="s">
        <v>1289</v>
      </c>
      <c r="D858" t="s">
        <v>1632</v>
      </c>
      <c r="E858" t="s">
        <v>1769</v>
      </c>
      <c r="F858" s="5">
        <v>1</v>
      </c>
      <c r="G858">
        <v>913.98</v>
      </c>
      <c r="H858">
        <v>0.27</v>
      </c>
      <c r="I858" t="s">
        <v>1826</v>
      </c>
      <c r="J858">
        <v>667.20539999999994</v>
      </c>
    </row>
    <row r="859" spans="1:10" x14ac:dyDescent="0.25">
      <c r="A859" t="s">
        <v>2683</v>
      </c>
      <c r="B859" s="1">
        <v>45769</v>
      </c>
      <c r="C859" t="s">
        <v>990</v>
      </c>
      <c r="D859" t="s">
        <v>1734</v>
      </c>
      <c r="E859" t="s">
        <v>1789</v>
      </c>
      <c r="F859" s="5">
        <v>4</v>
      </c>
      <c r="G859">
        <v>370.5</v>
      </c>
      <c r="H859">
        <v>0.13</v>
      </c>
      <c r="I859" t="s">
        <v>1826</v>
      </c>
      <c r="J859">
        <v>1289.3399999999999</v>
      </c>
    </row>
    <row r="860" spans="1:10" x14ac:dyDescent="0.25">
      <c r="A860" t="s">
        <v>2684</v>
      </c>
      <c r="B860" s="1">
        <v>45619</v>
      </c>
      <c r="C860" t="s">
        <v>1121</v>
      </c>
      <c r="D860" t="s">
        <v>1692</v>
      </c>
      <c r="E860" t="s">
        <v>1797</v>
      </c>
      <c r="F860" s="5">
        <v>1</v>
      </c>
      <c r="G860">
        <v>735.1</v>
      </c>
      <c r="H860">
        <v>0.1</v>
      </c>
      <c r="I860" t="s">
        <v>1826</v>
      </c>
      <c r="J860">
        <v>661.59</v>
      </c>
    </row>
    <row r="861" spans="1:10" x14ac:dyDescent="0.25">
      <c r="A861" t="s">
        <v>2685</v>
      </c>
      <c r="B861" s="1">
        <v>45614</v>
      </c>
      <c r="C861" t="s">
        <v>461</v>
      </c>
      <c r="D861" t="s">
        <v>1706</v>
      </c>
      <c r="E861" t="s">
        <v>1761</v>
      </c>
      <c r="F861" s="5">
        <v>3</v>
      </c>
      <c r="G861">
        <v>448.55</v>
      </c>
      <c r="H861">
        <v>0.05</v>
      </c>
      <c r="I861" t="s">
        <v>1824</v>
      </c>
      <c r="J861">
        <v>1278.3675000000001</v>
      </c>
    </row>
    <row r="862" spans="1:10" x14ac:dyDescent="0.25">
      <c r="A862" t="s">
        <v>2686</v>
      </c>
      <c r="B862" s="1">
        <v>45691</v>
      </c>
      <c r="C862" t="s">
        <v>221</v>
      </c>
      <c r="D862" t="s">
        <v>1716</v>
      </c>
      <c r="E862" t="s">
        <v>1797</v>
      </c>
      <c r="F862" s="5">
        <v>3</v>
      </c>
      <c r="G862">
        <v>904.96</v>
      </c>
      <c r="H862">
        <v>7.0000000000000007E-2</v>
      </c>
      <c r="I862" t="s">
        <v>1829</v>
      </c>
      <c r="J862">
        <v>2524.8384000000001</v>
      </c>
    </row>
    <row r="863" spans="1:10" x14ac:dyDescent="0.25">
      <c r="A863" t="s">
        <v>2687</v>
      </c>
      <c r="B863" s="1">
        <v>45608</v>
      </c>
      <c r="C863" t="s">
        <v>1187</v>
      </c>
      <c r="D863" t="s">
        <v>1684</v>
      </c>
      <c r="E863" t="s">
        <v>1797</v>
      </c>
      <c r="F863" s="5">
        <v>4</v>
      </c>
      <c r="G863">
        <v>408.72</v>
      </c>
      <c r="H863">
        <v>0.16</v>
      </c>
      <c r="I863" t="s">
        <v>1829</v>
      </c>
      <c r="J863">
        <v>1373.2991999999999</v>
      </c>
    </row>
    <row r="864" spans="1:10" x14ac:dyDescent="0.25">
      <c r="A864" t="s">
        <v>2688</v>
      </c>
      <c r="B864" s="1">
        <v>45412</v>
      </c>
      <c r="C864" t="s">
        <v>896</v>
      </c>
      <c r="D864" t="s">
        <v>1690</v>
      </c>
      <c r="E864" t="s">
        <v>1766</v>
      </c>
      <c r="F864" s="5">
        <v>4</v>
      </c>
      <c r="G864">
        <v>770.65</v>
      </c>
      <c r="H864">
        <v>0.27</v>
      </c>
      <c r="I864" t="s">
        <v>1824</v>
      </c>
      <c r="J864">
        <v>2250.2979999999998</v>
      </c>
    </row>
    <row r="865" spans="1:10" x14ac:dyDescent="0.25">
      <c r="A865" t="s">
        <v>2689</v>
      </c>
      <c r="B865" s="1">
        <v>45767</v>
      </c>
      <c r="C865" t="s">
        <v>663</v>
      </c>
      <c r="D865" t="s">
        <v>1608</v>
      </c>
      <c r="E865" t="s">
        <v>1776</v>
      </c>
      <c r="F865" s="5">
        <v>1</v>
      </c>
      <c r="G865">
        <v>649.22</v>
      </c>
      <c r="H865">
        <v>0.03</v>
      </c>
      <c r="I865" t="s">
        <v>1829</v>
      </c>
      <c r="J865">
        <v>629.74340000000007</v>
      </c>
    </row>
    <row r="866" spans="1:10" x14ac:dyDescent="0.25">
      <c r="A866" t="s">
        <v>2690</v>
      </c>
      <c r="B866" s="1">
        <v>45428</v>
      </c>
      <c r="C866" t="s">
        <v>1092</v>
      </c>
      <c r="D866" t="s">
        <v>1614</v>
      </c>
      <c r="E866" t="s">
        <v>1789</v>
      </c>
      <c r="F866" s="5">
        <v>2</v>
      </c>
      <c r="G866">
        <v>379.78</v>
      </c>
      <c r="H866">
        <v>0.2</v>
      </c>
      <c r="I866" t="s">
        <v>1824</v>
      </c>
      <c r="J866">
        <v>607.64800000000002</v>
      </c>
    </row>
    <row r="867" spans="1:10" x14ac:dyDescent="0.25">
      <c r="A867" t="s">
        <v>2691</v>
      </c>
      <c r="B867" s="1">
        <v>45770</v>
      </c>
      <c r="C867" t="s">
        <v>794</v>
      </c>
      <c r="D867" t="s">
        <v>1634</v>
      </c>
      <c r="E867" t="s">
        <v>1782</v>
      </c>
      <c r="F867" s="5">
        <v>3</v>
      </c>
      <c r="G867">
        <v>924.15</v>
      </c>
      <c r="H867">
        <v>0.1</v>
      </c>
      <c r="I867" t="s">
        <v>1826</v>
      </c>
      <c r="J867">
        <v>2495.2049999999999</v>
      </c>
    </row>
    <row r="868" spans="1:10" x14ac:dyDescent="0.25">
      <c r="A868" t="s">
        <v>2692</v>
      </c>
      <c r="B868" s="1">
        <v>45571</v>
      </c>
      <c r="C868" t="s">
        <v>1446</v>
      </c>
      <c r="D868" t="s">
        <v>1638</v>
      </c>
      <c r="E868" t="s">
        <v>1807</v>
      </c>
      <c r="F868" s="5">
        <v>3</v>
      </c>
      <c r="G868">
        <v>144.66999999999999</v>
      </c>
      <c r="H868">
        <v>0.28999999999999998</v>
      </c>
      <c r="I868" t="s">
        <v>1829</v>
      </c>
      <c r="J868">
        <v>308.14710000000002</v>
      </c>
    </row>
    <row r="869" spans="1:10" x14ac:dyDescent="0.25">
      <c r="A869" t="s">
        <v>2693</v>
      </c>
      <c r="B869" s="1">
        <v>45700</v>
      </c>
      <c r="C869" t="s">
        <v>419</v>
      </c>
      <c r="D869" t="s">
        <v>1614</v>
      </c>
      <c r="E869" t="s">
        <v>1801</v>
      </c>
      <c r="F869" s="5">
        <v>2</v>
      </c>
      <c r="G869">
        <v>667.17</v>
      </c>
      <c r="H869">
        <v>0.1</v>
      </c>
      <c r="I869" t="s">
        <v>1826</v>
      </c>
      <c r="J869">
        <v>1200.9059999999999</v>
      </c>
    </row>
    <row r="870" spans="1:10" x14ac:dyDescent="0.25">
      <c r="A870" t="s">
        <v>2694</v>
      </c>
      <c r="B870" s="1">
        <v>45382</v>
      </c>
      <c r="C870" t="s">
        <v>1252</v>
      </c>
      <c r="D870" t="s">
        <v>1680</v>
      </c>
      <c r="E870" t="s">
        <v>1766</v>
      </c>
      <c r="F870" s="5">
        <v>1</v>
      </c>
      <c r="G870">
        <v>984.6</v>
      </c>
      <c r="H870">
        <v>0.22</v>
      </c>
      <c r="I870" t="s">
        <v>1824</v>
      </c>
      <c r="J870">
        <v>767.98800000000006</v>
      </c>
    </row>
    <row r="871" spans="1:10" x14ac:dyDescent="0.25">
      <c r="A871" t="s">
        <v>2695</v>
      </c>
      <c r="B871" s="1">
        <v>45260</v>
      </c>
      <c r="C871" t="s">
        <v>887</v>
      </c>
      <c r="D871" t="s">
        <v>1574</v>
      </c>
      <c r="E871" t="s">
        <v>1782</v>
      </c>
      <c r="F871" s="5">
        <v>1</v>
      </c>
      <c r="G871">
        <v>139.29</v>
      </c>
      <c r="H871">
        <v>0</v>
      </c>
      <c r="I871" t="s">
        <v>1824</v>
      </c>
      <c r="J871">
        <v>139.29</v>
      </c>
    </row>
    <row r="872" spans="1:10" x14ac:dyDescent="0.25">
      <c r="A872" t="s">
        <v>2696</v>
      </c>
      <c r="B872" s="1">
        <v>45702</v>
      </c>
      <c r="C872" t="s">
        <v>134</v>
      </c>
      <c r="D872" t="s">
        <v>1580</v>
      </c>
      <c r="E872" t="s">
        <v>1782</v>
      </c>
      <c r="F872" s="5">
        <v>3</v>
      </c>
      <c r="G872">
        <v>459.57</v>
      </c>
      <c r="H872">
        <v>0.1</v>
      </c>
      <c r="I872" t="s">
        <v>1829</v>
      </c>
      <c r="J872">
        <v>1240.8389999999999</v>
      </c>
    </row>
    <row r="873" spans="1:10" x14ac:dyDescent="0.25">
      <c r="A873" t="s">
        <v>2697</v>
      </c>
      <c r="B873" s="1">
        <v>45302</v>
      </c>
      <c r="C873" t="s">
        <v>244</v>
      </c>
      <c r="D873" t="s">
        <v>1628</v>
      </c>
      <c r="E873" t="s">
        <v>1801</v>
      </c>
      <c r="F873" s="5">
        <v>1</v>
      </c>
      <c r="G873">
        <v>517.82000000000005</v>
      </c>
      <c r="H873">
        <v>0.28999999999999998</v>
      </c>
      <c r="I873" t="s">
        <v>1824</v>
      </c>
      <c r="J873">
        <v>367.65219999999999</v>
      </c>
    </row>
    <row r="874" spans="1:10" x14ac:dyDescent="0.25">
      <c r="A874" t="s">
        <v>2698</v>
      </c>
      <c r="B874" s="1">
        <v>45653</v>
      </c>
      <c r="C874" t="s">
        <v>1184</v>
      </c>
      <c r="D874" t="s">
        <v>1700</v>
      </c>
      <c r="E874" t="s">
        <v>1776</v>
      </c>
      <c r="F874" s="5">
        <v>4</v>
      </c>
      <c r="G874">
        <v>282.45</v>
      </c>
      <c r="H874">
        <v>0.28999999999999998</v>
      </c>
      <c r="I874" t="s">
        <v>1829</v>
      </c>
      <c r="J874">
        <v>802.1579999999999</v>
      </c>
    </row>
    <row r="875" spans="1:10" x14ac:dyDescent="0.25">
      <c r="A875" t="s">
        <v>2699</v>
      </c>
      <c r="B875" s="1">
        <v>45250</v>
      </c>
      <c r="C875" t="s">
        <v>1405</v>
      </c>
      <c r="D875" t="s">
        <v>1722</v>
      </c>
      <c r="E875" t="s">
        <v>1779</v>
      </c>
      <c r="F875" s="5">
        <v>2</v>
      </c>
      <c r="G875">
        <v>386.46</v>
      </c>
      <c r="H875">
        <v>0.23</v>
      </c>
      <c r="I875" t="s">
        <v>1829</v>
      </c>
      <c r="J875">
        <v>595.14840000000004</v>
      </c>
    </row>
    <row r="876" spans="1:10" x14ac:dyDescent="0.25">
      <c r="A876" t="s">
        <v>2700</v>
      </c>
      <c r="B876" s="1">
        <v>45661</v>
      </c>
      <c r="C876" t="s">
        <v>640</v>
      </c>
      <c r="D876" t="s">
        <v>1586</v>
      </c>
      <c r="E876" t="s">
        <v>1766</v>
      </c>
      <c r="F876" s="5">
        <v>1</v>
      </c>
      <c r="G876">
        <v>270.45</v>
      </c>
      <c r="H876">
        <v>0.15</v>
      </c>
      <c r="I876" t="s">
        <v>1829</v>
      </c>
      <c r="J876">
        <v>229.88249999999999</v>
      </c>
    </row>
    <row r="877" spans="1:10" x14ac:dyDescent="0.25">
      <c r="A877" t="s">
        <v>2701</v>
      </c>
      <c r="B877" s="1">
        <v>45493</v>
      </c>
      <c r="C877" t="s">
        <v>160</v>
      </c>
      <c r="D877" t="s">
        <v>1700</v>
      </c>
      <c r="E877" t="s">
        <v>1789</v>
      </c>
      <c r="F877" s="5">
        <v>4</v>
      </c>
      <c r="G877">
        <v>762.94</v>
      </c>
      <c r="H877">
        <v>0.09</v>
      </c>
      <c r="I877" t="s">
        <v>1829</v>
      </c>
      <c r="J877">
        <v>2777.1016</v>
      </c>
    </row>
    <row r="878" spans="1:10" x14ac:dyDescent="0.25">
      <c r="A878" t="s">
        <v>2702</v>
      </c>
      <c r="B878" s="1">
        <v>45242</v>
      </c>
      <c r="C878" t="s">
        <v>1518</v>
      </c>
      <c r="D878" t="s">
        <v>1630</v>
      </c>
      <c r="E878" t="s">
        <v>1797</v>
      </c>
      <c r="F878" s="5">
        <v>1</v>
      </c>
      <c r="G878">
        <v>409.03</v>
      </c>
      <c r="H878">
        <v>0.25</v>
      </c>
      <c r="I878" t="s">
        <v>1829</v>
      </c>
      <c r="J878">
        <v>306.77249999999998</v>
      </c>
    </row>
    <row r="879" spans="1:10" x14ac:dyDescent="0.25">
      <c r="A879" t="s">
        <v>2703</v>
      </c>
      <c r="B879" s="1">
        <v>45411</v>
      </c>
      <c r="C879" t="s">
        <v>711</v>
      </c>
      <c r="D879" t="s">
        <v>1740</v>
      </c>
      <c r="E879" t="s">
        <v>1810</v>
      </c>
      <c r="F879" s="5">
        <v>2</v>
      </c>
      <c r="G879">
        <v>891.13</v>
      </c>
      <c r="H879">
        <v>0.13</v>
      </c>
      <c r="I879" t="s">
        <v>1824</v>
      </c>
      <c r="J879">
        <v>1550.5662</v>
      </c>
    </row>
    <row r="880" spans="1:10" x14ac:dyDescent="0.25">
      <c r="A880" t="s">
        <v>2704</v>
      </c>
      <c r="B880" s="1">
        <v>45593</v>
      </c>
      <c r="C880" t="s">
        <v>130</v>
      </c>
      <c r="D880" t="s">
        <v>1732</v>
      </c>
      <c r="E880" t="s">
        <v>1804</v>
      </c>
      <c r="F880" s="5">
        <v>1</v>
      </c>
      <c r="G880">
        <v>553.38</v>
      </c>
      <c r="H880">
        <v>0.21</v>
      </c>
      <c r="I880" t="s">
        <v>1826</v>
      </c>
      <c r="J880">
        <v>437.17020000000002</v>
      </c>
    </row>
    <row r="881" spans="1:10" x14ac:dyDescent="0.25">
      <c r="A881" t="s">
        <v>2705</v>
      </c>
      <c r="B881" s="1">
        <v>45281</v>
      </c>
      <c r="C881" t="s">
        <v>535</v>
      </c>
      <c r="D881" t="s">
        <v>1718</v>
      </c>
      <c r="E881" t="s">
        <v>1797</v>
      </c>
      <c r="F881" s="5">
        <v>2</v>
      </c>
      <c r="G881">
        <v>652.29999999999995</v>
      </c>
      <c r="H881">
        <v>0.16</v>
      </c>
      <c r="I881" t="s">
        <v>1829</v>
      </c>
      <c r="J881">
        <v>1095.864</v>
      </c>
    </row>
    <row r="882" spans="1:10" x14ac:dyDescent="0.25">
      <c r="A882" t="s">
        <v>2706</v>
      </c>
      <c r="B882" s="1">
        <v>45575</v>
      </c>
      <c r="C882" t="s">
        <v>422</v>
      </c>
      <c r="D882" t="s">
        <v>1632</v>
      </c>
      <c r="E882" t="s">
        <v>1786</v>
      </c>
      <c r="F882" s="5">
        <v>4</v>
      </c>
      <c r="G882">
        <v>194.36</v>
      </c>
      <c r="H882">
        <v>0.18</v>
      </c>
      <c r="I882" t="s">
        <v>1829</v>
      </c>
      <c r="J882">
        <v>637.50080000000014</v>
      </c>
    </row>
    <row r="883" spans="1:10" x14ac:dyDescent="0.25">
      <c r="A883" t="s">
        <v>2707</v>
      </c>
      <c r="B883" s="1">
        <v>45660</v>
      </c>
      <c r="C883" t="s">
        <v>514</v>
      </c>
      <c r="D883" t="s">
        <v>1732</v>
      </c>
      <c r="E883" t="s">
        <v>1757</v>
      </c>
      <c r="F883" s="5">
        <v>3</v>
      </c>
      <c r="G883">
        <v>476.37</v>
      </c>
      <c r="H883">
        <v>0.21</v>
      </c>
      <c r="I883" t="s">
        <v>1829</v>
      </c>
      <c r="J883">
        <v>1128.9969000000001</v>
      </c>
    </row>
    <row r="884" spans="1:10" x14ac:dyDescent="0.25">
      <c r="A884" t="s">
        <v>2708</v>
      </c>
      <c r="B884" s="1">
        <v>45360</v>
      </c>
      <c r="C884" t="s">
        <v>1142</v>
      </c>
      <c r="D884" t="s">
        <v>1628</v>
      </c>
      <c r="E884" t="s">
        <v>1773</v>
      </c>
      <c r="F884" s="5">
        <v>3</v>
      </c>
      <c r="G884">
        <v>174.57</v>
      </c>
      <c r="H884">
        <v>0</v>
      </c>
      <c r="I884" t="s">
        <v>1826</v>
      </c>
      <c r="J884">
        <v>523.71</v>
      </c>
    </row>
    <row r="885" spans="1:10" x14ac:dyDescent="0.25">
      <c r="A885" t="s">
        <v>2709</v>
      </c>
      <c r="B885" s="1">
        <v>45526</v>
      </c>
      <c r="C885" t="s">
        <v>414</v>
      </c>
      <c r="D885" t="s">
        <v>1718</v>
      </c>
      <c r="E885" t="s">
        <v>1752</v>
      </c>
      <c r="F885" s="5">
        <v>3</v>
      </c>
      <c r="G885">
        <v>762</v>
      </c>
      <c r="H885">
        <v>0.02</v>
      </c>
      <c r="I885" t="s">
        <v>1826</v>
      </c>
      <c r="J885">
        <v>2240.2800000000002</v>
      </c>
    </row>
    <row r="886" spans="1:10" x14ac:dyDescent="0.25">
      <c r="A886" t="s">
        <v>2710</v>
      </c>
      <c r="B886" s="1">
        <v>45395</v>
      </c>
      <c r="C886" t="s">
        <v>1319</v>
      </c>
      <c r="D886" t="s">
        <v>1692</v>
      </c>
      <c r="E886" t="s">
        <v>1813</v>
      </c>
      <c r="F886" s="5">
        <v>1</v>
      </c>
      <c r="G886">
        <v>44.08</v>
      </c>
      <c r="H886">
        <v>0.05</v>
      </c>
      <c r="I886" t="s">
        <v>1824</v>
      </c>
      <c r="J886">
        <v>41.875999999999998</v>
      </c>
    </row>
    <row r="887" spans="1:10" x14ac:dyDescent="0.25">
      <c r="A887" t="s">
        <v>2711</v>
      </c>
      <c r="B887" s="1">
        <v>45466</v>
      </c>
      <c r="C887" t="s">
        <v>1521</v>
      </c>
      <c r="D887" t="s">
        <v>1666</v>
      </c>
      <c r="E887" t="s">
        <v>1797</v>
      </c>
      <c r="F887" s="5">
        <v>1</v>
      </c>
      <c r="G887">
        <v>992.37</v>
      </c>
      <c r="H887">
        <v>0.24</v>
      </c>
      <c r="I887" t="s">
        <v>1829</v>
      </c>
      <c r="J887">
        <v>754.20119999999997</v>
      </c>
    </row>
    <row r="888" spans="1:10" x14ac:dyDescent="0.25">
      <c r="A888" t="s">
        <v>2712</v>
      </c>
      <c r="B888" s="1">
        <v>45876</v>
      </c>
      <c r="C888" t="s">
        <v>657</v>
      </c>
      <c r="D888" t="s">
        <v>1610</v>
      </c>
      <c r="E888" t="s">
        <v>1789</v>
      </c>
      <c r="F888" s="5">
        <v>3</v>
      </c>
      <c r="G888">
        <v>465.4</v>
      </c>
      <c r="H888">
        <v>0.28999999999999998</v>
      </c>
      <c r="I888" t="s">
        <v>1829</v>
      </c>
      <c r="J888">
        <v>991.30199999999979</v>
      </c>
    </row>
    <row r="889" spans="1:10" x14ac:dyDescent="0.25">
      <c r="A889" t="s">
        <v>2713</v>
      </c>
      <c r="B889" s="1">
        <v>45724</v>
      </c>
      <c r="C889" t="s">
        <v>1059</v>
      </c>
      <c r="D889" t="s">
        <v>1580</v>
      </c>
      <c r="E889" t="s">
        <v>1789</v>
      </c>
      <c r="F889" s="5">
        <v>2</v>
      </c>
      <c r="G889">
        <v>693.61</v>
      </c>
      <c r="H889">
        <v>0.15</v>
      </c>
      <c r="I889" t="s">
        <v>1826</v>
      </c>
      <c r="J889">
        <v>1179.1369999999999</v>
      </c>
    </row>
    <row r="890" spans="1:10" x14ac:dyDescent="0.25">
      <c r="A890" t="s">
        <v>2714</v>
      </c>
      <c r="B890" s="1">
        <v>45801</v>
      </c>
      <c r="C890" t="s">
        <v>1434</v>
      </c>
      <c r="D890" t="s">
        <v>1682</v>
      </c>
      <c r="E890" t="s">
        <v>1782</v>
      </c>
      <c r="F890" s="5">
        <v>2</v>
      </c>
      <c r="G890">
        <v>995.11</v>
      </c>
      <c r="H890">
        <v>0.13</v>
      </c>
      <c r="I890" t="s">
        <v>1826</v>
      </c>
      <c r="J890">
        <v>1731.4914000000001</v>
      </c>
    </row>
    <row r="891" spans="1:10" x14ac:dyDescent="0.25">
      <c r="A891" t="s">
        <v>2715</v>
      </c>
      <c r="B891" s="1">
        <v>45749</v>
      </c>
      <c r="C891" t="s">
        <v>1190</v>
      </c>
      <c r="D891" t="s">
        <v>1594</v>
      </c>
      <c r="E891" t="s">
        <v>1769</v>
      </c>
      <c r="F891" s="5">
        <v>3</v>
      </c>
      <c r="G891">
        <v>70.97</v>
      </c>
      <c r="H891">
        <v>0.06</v>
      </c>
      <c r="I891" t="s">
        <v>1829</v>
      </c>
      <c r="J891">
        <v>200.1354</v>
      </c>
    </row>
    <row r="892" spans="1:10" x14ac:dyDescent="0.25">
      <c r="A892" t="s">
        <v>2716</v>
      </c>
      <c r="B892" s="1">
        <v>45325</v>
      </c>
      <c r="C892" t="s">
        <v>396</v>
      </c>
      <c r="D892" t="s">
        <v>1714</v>
      </c>
      <c r="E892" t="s">
        <v>1786</v>
      </c>
      <c r="F892" s="5">
        <v>3</v>
      </c>
      <c r="G892">
        <v>470.42</v>
      </c>
      <c r="H892">
        <v>0.16</v>
      </c>
      <c r="I892" t="s">
        <v>1824</v>
      </c>
      <c r="J892">
        <v>1185.4584</v>
      </c>
    </row>
    <row r="893" spans="1:10" x14ac:dyDescent="0.25">
      <c r="A893" t="s">
        <v>2717</v>
      </c>
      <c r="B893" s="1">
        <v>45932</v>
      </c>
      <c r="C893" t="s">
        <v>990</v>
      </c>
      <c r="D893" t="s">
        <v>1720</v>
      </c>
      <c r="E893" t="s">
        <v>1804</v>
      </c>
      <c r="F893" s="5">
        <v>2</v>
      </c>
      <c r="G893">
        <v>215.59</v>
      </c>
      <c r="H893">
        <v>0.18</v>
      </c>
      <c r="I893" t="s">
        <v>1824</v>
      </c>
      <c r="J893">
        <v>353.56760000000003</v>
      </c>
    </row>
    <row r="894" spans="1:10" x14ac:dyDescent="0.25">
      <c r="A894" t="s">
        <v>2718</v>
      </c>
      <c r="B894" s="1">
        <v>45895</v>
      </c>
      <c r="C894" t="s">
        <v>767</v>
      </c>
      <c r="D894" t="s">
        <v>1732</v>
      </c>
      <c r="E894" t="s">
        <v>1752</v>
      </c>
      <c r="F894" s="5">
        <v>1</v>
      </c>
      <c r="G894">
        <v>533.79999999999995</v>
      </c>
      <c r="H894">
        <v>0.27</v>
      </c>
      <c r="I894" t="s">
        <v>1829</v>
      </c>
      <c r="J894">
        <v>389.67399999999998</v>
      </c>
    </row>
    <row r="895" spans="1:10" x14ac:dyDescent="0.25">
      <c r="A895" t="s">
        <v>2719</v>
      </c>
      <c r="B895" s="1">
        <v>45614</v>
      </c>
      <c r="C895" t="s">
        <v>335</v>
      </c>
      <c r="D895" t="s">
        <v>1612</v>
      </c>
      <c r="E895" t="s">
        <v>1766</v>
      </c>
      <c r="F895" s="5">
        <v>2</v>
      </c>
      <c r="G895">
        <v>732.67</v>
      </c>
      <c r="H895">
        <v>0.24</v>
      </c>
      <c r="I895" t="s">
        <v>1826</v>
      </c>
      <c r="J895">
        <v>1113.6584</v>
      </c>
    </row>
    <row r="896" spans="1:10" x14ac:dyDescent="0.25">
      <c r="A896" t="s">
        <v>2720</v>
      </c>
      <c r="B896" s="1">
        <v>45247</v>
      </c>
      <c r="C896" t="s">
        <v>1504</v>
      </c>
      <c r="D896" t="s">
        <v>1668</v>
      </c>
      <c r="E896" t="s">
        <v>1797</v>
      </c>
      <c r="F896" s="5">
        <v>4</v>
      </c>
      <c r="G896">
        <v>106.48</v>
      </c>
      <c r="H896">
        <v>0.1</v>
      </c>
      <c r="I896" t="s">
        <v>1829</v>
      </c>
      <c r="J896">
        <v>383.32799999999997</v>
      </c>
    </row>
    <row r="897" spans="1:10" x14ac:dyDescent="0.25">
      <c r="A897" t="s">
        <v>2721</v>
      </c>
      <c r="B897" s="1">
        <v>45696</v>
      </c>
      <c r="C897" t="s">
        <v>372</v>
      </c>
      <c r="D897" t="s">
        <v>1662</v>
      </c>
      <c r="E897" t="s">
        <v>1766</v>
      </c>
      <c r="F897" s="5">
        <v>1</v>
      </c>
      <c r="G897">
        <v>38.950000000000003</v>
      </c>
      <c r="H897">
        <v>0.28000000000000003</v>
      </c>
      <c r="I897" t="s">
        <v>1824</v>
      </c>
      <c r="J897">
        <v>28.044</v>
      </c>
    </row>
    <row r="898" spans="1:10" x14ac:dyDescent="0.25">
      <c r="A898" t="s">
        <v>2722</v>
      </c>
      <c r="B898" s="1">
        <v>45294</v>
      </c>
      <c r="C898" t="s">
        <v>1337</v>
      </c>
      <c r="D898" t="s">
        <v>1740</v>
      </c>
      <c r="E898" t="s">
        <v>1804</v>
      </c>
      <c r="F898" s="5">
        <v>1</v>
      </c>
      <c r="G898">
        <v>835.17</v>
      </c>
      <c r="H898">
        <v>0.02</v>
      </c>
      <c r="I898" t="s">
        <v>1829</v>
      </c>
      <c r="J898">
        <v>818.46659999999997</v>
      </c>
    </row>
    <row r="899" spans="1:10" x14ac:dyDescent="0.25">
      <c r="A899" t="s">
        <v>2723</v>
      </c>
      <c r="B899" s="1">
        <v>45389</v>
      </c>
      <c r="C899" t="s">
        <v>458</v>
      </c>
      <c r="D899" t="s">
        <v>1714</v>
      </c>
      <c r="E899" t="s">
        <v>1766</v>
      </c>
      <c r="F899" s="5">
        <v>1</v>
      </c>
      <c r="G899">
        <v>113.07</v>
      </c>
      <c r="H899">
        <v>0.24</v>
      </c>
      <c r="I899" t="s">
        <v>1824</v>
      </c>
      <c r="J899">
        <v>85.933199999999999</v>
      </c>
    </row>
    <row r="900" spans="1:10" x14ac:dyDescent="0.25">
      <c r="A900" t="s">
        <v>2724</v>
      </c>
      <c r="B900" s="1">
        <v>45930</v>
      </c>
      <c r="C900" t="s">
        <v>1437</v>
      </c>
      <c r="D900" t="s">
        <v>1736</v>
      </c>
      <c r="E900" t="s">
        <v>1794</v>
      </c>
      <c r="F900" s="5">
        <v>2</v>
      </c>
      <c r="G900">
        <v>451.33</v>
      </c>
      <c r="H900">
        <v>0.23</v>
      </c>
      <c r="I900" t="s">
        <v>1829</v>
      </c>
      <c r="J900">
        <v>695.04819999999995</v>
      </c>
    </row>
    <row r="901" spans="1:10" x14ac:dyDescent="0.25">
      <c r="A901" t="s">
        <v>2725</v>
      </c>
      <c r="B901" s="1">
        <v>45456</v>
      </c>
      <c r="C901" t="s">
        <v>1163</v>
      </c>
      <c r="D901" t="s">
        <v>1720</v>
      </c>
      <c r="E901" t="s">
        <v>1776</v>
      </c>
      <c r="F901" s="5">
        <v>3</v>
      </c>
      <c r="G901">
        <v>619.80999999999995</v>
      </c>
      <c r="H901">
        <v>0.16</v>
      </c>
      <c r="I901" t="s">
        <v>1829</v>
      </c>
      <c r="J901">
        <v>1561.9212</v>
      </c>
    </row>
    <row r="902" spans="1:10" x14ac:dyDescent="0.25">
      <c r="A902" t="s">
        <v>2726</v>
      </c>
      <c r="B902" s="1">
        <v>45713</v>
      </c>
      <c r="C902" t="s">
        <v>381</v>
      </c>
      <c r="D902" t="s">
        <v>1672</v>
      </c>
      <c r="E902" t="s">
        <v>1779</v>
      </c>
      <c r="F902" s="5">
        <v>4</v>
      </c>
      <c r="G902">
        <v>46.97</v>
      </c>
      <c r="H902">
        <v>0.26</v>
      </c>
      <c r="I902" t="s">
        <v>1826</v>
      </c>
      <c r="J902">
        <v>139.03120000000001</v>
      </c>
    </row>
    <row r="903" spans="1:10" x14ac:dyDescent="0.25">
      <c r="A903" t="s">
        <v>2727</v>
      </c>
      <c r="B903" s="1">
        <v>45784</v>
      </c>
      <c r="C903" t="s">
        <v>607</v>
      </c>
      <c r="D903" t="s">
        <v>1640</v>
      </c>
      <c r="E903" t="s">
        <v>1761</v>
      </c>
      <c r="F903" s="5">
        <v>2</v>
      </c>
      <c r="G903">
        <v>71.48</v>
      </c>
      <c r="H903">
        <v>0.14000000000000001</v>
      </c>
      <c r="I903" t="s">
        <v>1829</v>
      </c>
      <c r="J903">
        <v>122.9456</v>
      </c>
    </row>
    <row r="904" spans="1:10" x14ac:dyDescent="0.25">
      <c r="A904" t="s">
        <v>2728</v>
      </c>
      <c r="B904" s="1">
        <v>45812</v>
      </c>
      <c r="C904" t="s">
        <v>8</v>
      </c>
      <c r="D904" t="s">
        <v>1660</v>
      </c>
      <c r="E904" t="s">
        <v>1813</v>
      </c>
      <c r="F904" s="5">
        <v>2</v>
      </c>
      <c r="G904">
        <v>404.08</v>
      </c>
      <c r="H904">
        <v>7.0000000000000007E-2</v>
      </c>
      <c r="I904" t="s">
        <v>1824</v>
      </c>
      <c r="J904">
        <v>751.58879999999988</v>
      </c>
    </row>
    <row r="905" spans="1:10" x14ac:dyDescent="0.25">
      <c r="A905" t="s">
        <v>2729</v>
      </c>
      <c r="B905" s="1">
        <v>45653</v>
      </c>
      <c r="C905" t="s">
        <v>842</v>
      </c>
      <c r="D905" t="s">
        <v>1582</v>
      </c>
      <c r="E905" t="s">
        <v>1804</v>
      </c>
      <c r="F905" s="5">
        <v>1</v>
      </c>
      <c r="G905">
        <v>519.91</v>
      </c>
      <c r="H905">
        <v>0.05</v>
      </c>
      <c r="I905" t="s">
        <v>1829</v>
      </c>
      <c r="J905">
        <v>493.91449999999992</v>
      </c>
    </row>
    <row r="906" spans="1:10" x14ac:dyDescent="0.25">
      <c r="A906" t="s">
        <v>2730</v>
      </c>
      <c r="B906" s="1">
        <v>45672</v>
      </c>
      <c r="C906" t="s">
        <v>490</v>
      </c>
      <c r="D906" t="s">
        <v>1644</v>
      </c>
      <c r="E906" t="s">
        <v>1797</v>
      </c>
      <c r="F906" s="5">
        <v>3</v>
      </c>
      <c r="G906">
        <v>566.16</v>
      </c>
      <c r="H906">
        <v>0.05</v>
      </c>
      <c r="I906" t="s">
        <v>1826</v>
      </c>
      <c r="J906">
        <v>1613.556</v>
      </c>
    </row>
    <row r="907" spans="1:10" x14ac:dyDescent="0.25">
      <c r="A907" t="s">
        <v>2731</v>
      </c>
      <c r="B907" s="1">
        <v>45799</v>
      </c>
      <c r="C907" t="s">
        <v>1223</v>
      </c>
      <c r="D907" t="s">
        <v>1652</v>
      </c>
      <c r="E907" t="s">
        <v>1789</v>
      </c>
      <c r="F907" s="5">
        <v>2</v>
      </c>
      <c r="G907">
        <v>295.12</v>
      </c>
      <c r="H907">
        <v>0.09</v>
      </c>
      <c r="I907" t="s">
        <v>1829</v>
      </c>
      <c r="J907">
        <v>537.11840000000007</v>
      </c>
    </row>
    <row r="908" spans="1:10" x14ac:dyDescent="0.25">
      <c r="A908" t="s">
        <v>2732</v>
      </c>
      <c r="B908" s="1">
        <v>45848</v>
      </c>
      <c r="C908" t="s">
        <v>384</v>
      </c>
      <c r="D908" t="s">
        <v>1616</v>
      </c>
      <c r="E908" t="s">
        <v>1792</v>
      </c>
      <c r="F908" s="5">
        <v>2</v>
      </c>
      <c r="G908">
        <v>414.18</v>
      </c>
      <c r="H908">
        <v>0.25</v>
      </c>
      <c r="I908" t="s">
        <v>1826</v>
      </c>
      <c r="J908">
        <v>621.27</v>
      </c>
    </row>
    <row r="909" spans="1:10" x14ac:dyDescent="0.25">
      <c r="A909" t="s">
        <v>2733</v>
      </c>
      <c r="B909" s="1">
        <v>45918</v>
      </c>
      <c r="C909" t="s">
        <v>854</v>
      </c>
      <c r="D909" t="s">
        <v>1664</v>
      </c>
      <c r="E909" t="s">
        <v>1782</v>
      </c>
      <c r="F909" s="5">
        <v>2</v>
      </c>
      <c r="G909">
        <v>433.75</v>
      </c>
      <c r="H909">
        <v>0</v>
      </c>
      <c r="I909" t="s">
        <v>1824</v>
      </c>
      <c r="J909">
        <v>867.5</v>
      </c>
    </row>
    <row r="910" spans="1:10" x14ac:dyDescent="0.25">
      <c r="A910" t="s">
        <v>2734</v>
      </c>
      <c r="B910" s="1">
        <v>45288</v>
      </c>
      <c r="C910" t="s">
        <v>893</v>
      </c>
      <c r="D910" t="s">
        <v>1718</v>
      </c>
      <c r="E910" t="s">
        <v>1813</v>
      </c>
      <c r="F910" s="5">
        <v>3</v>
      </c>
      <c r="G910">
        <v>104.33</v>
      </c>
      <c r="H910">
        <v>0.13</v>
      </c>
      <c r="I910" t="s">
        <v>1829</v>
      </c>
      <c r="J910">
        <v>272.30130000000003</v>
      </c>
    </row>
    <row r="911" spans="1:10" x14ac:dyDescent="0.25">
      <c r="A911" t="s">
        <v>2735</v>
      </c>
      <c r="B911" s="1">
        <v>45477</v>
      </c>
      <c r="C911" t="s">
        <v>1431</v>
      </c>
      <c r="D911" t="s">
        <v>1553</v>
      </c>
      <c r="E911" t="s">
        <v>1794</v>
      </c>
      <c r="F911" s="5">
        <v>1</v>
      </c>
      <c r="G911">
        <v>221.7</v>
      </c>
      <c r="H911">
        <v>0.04</v>
      </c>
      <c r="I911" t="s">
        <v>1824</v>
      </c>
      <c r="J911">
        <v>212.83199999999999</v>
      </c>
    </row>
    <row r="912" spans="1:10" x14ac:dyDescent="0.25">
      <c r="A912" t="s">
        <v>2736</v>
      </c>
      <c r="B912" s="1">
        <v>45796</v>
      </c>
      <c r="C912" t="s">
        <v>687</v>
      </c>
      <c r="D912" t="s">
        <v>1682</v>
      </c>
      <c r="E912" t="s">
        <v>1773</v>
      </c>
      <c r="F912" s="5">
        <v>2</v>
      </c>
      <c r="G912">
        <v>491.26</v>
      </c>
      <c r="H912">
        <v>0.14000000000000001</v>
      </c>
      <c r="I912" t="s">
        <v>1829</v>
      </c>
      <c r="J912">
        <v>844.96719999999993</v>
      </c>
    </row>
    <row r="913" spans="1:10" x14ac:dyDescent="0.25">
      <c r="A913" t="s">
        <v>2737</v>
      </c>
      <c r="B913" s="1">
        <v>45630</v>
      </c>
      <c r="C913" t="s">
        <v>598</v>
      </c>
      <c r="D913" t="s">
        <v>1622</v>
      </c>
      <c r="E913" t="s">
        <v>1782</v>
      </c>
      <c r="F913" s="5">
        <v>4</v>
      </c>
      <c r="G913">
        <v>923.14</v>
      </c>
      <c r="H913">
        <v>0.15</v>
      </c>
      <c r="I913" t="s">
        <v>1824</v>
      </c>
      <c r="J913">
        <v>3138.6759999999999</v>
      </c>
    </row>
    <row r="914" spans="1:10" x14ac:dyDescent="0.25">
      <c r="A914" t="s">
        <v>2738</v>
      </c>
      <c r="B914" s="1">
        <v>45625</v>
      </c>
      <c r="C914" t="s">
        <v>634</v>
      </c>
      <c r="D914" t="s">
        <v>1676</v>
      </c>
      <c r="E914" t="s">
        <v>1779</v>
      </c>
      <c r="F914" s="5">
        <v>2</v>
      </c>
      <c r="G914">
        <v>747.65</v>
      </c>
      <c r="H914">
        <v>0.08</v>
      </c>
      <c r="I914" t="s">
        <v>1824</v>
      </c>
      <c r="J914">
        <v>1375.6759999999999</v>
      </c>
    </row>
    <row r="915" spans="1:10" x14ac:dyDescent="0.25">
      <c r="A915" t="s">
        <v>2739</v>
      </c>
      <c r="B915" s="1">
        <v>45773</v>
      </c>
      <c r="C915" t="s">
        <v>384</v>
      </c>
      <c r="D915" t="s">
        <v>1632</v>
      </c>
      <c r="E915" t="s">
        <v>1779</v>
      </c>
      <c r="F915" s="5">
        <v>3</v>
      </c>
      <c r="G915">
        <v>94.55</v>
      </c>
      <c r="H915">
        <v>0.13</v>
      </c>
      <c r="I915" t="s">
        <v>1829</v>
      </c>
      <c r="J915">
        <v>246.77549999999999</v>
      </c>
    </row>
    <row r="916" spans="1:10" x14ac:dyDescent="0.25">
      <c r="A916" t="s">
        <v>2740</v>
      </c>
      <c r="B916" s="1">
        <v>45308</v>
      </c>
      <c r="C916" t="s">
        <v>153</v>
      </c>
      <c r="D916" t="s">
        <v>1578</v>
      </c>
      <c r="E916" t="s">
        <v>1813</v>
      </c>
      <c r="F916" s="5">
        <v>3</v>
      </c>
      <c r="G916">
        <v>620.12</v>
      </c>
      <c r="H916">
        <v>0.06</v>
      </c>
      <c r="I916" t="s">
        <v>1824</v>
      </c>
      <c r="J916">
        <v>1748.7384</v>
      </c>
    </row>
    <row r="917" spans="1:10" x14ac:dyDescent="0.25">
      <c r="A917" t="s">
        <v>2741</v>
      </c>
      <c r="B917" s="1">
        <v>45869</v>
      </c>
      <c r="C917" t="s">
        <v>1495</v>
      </c>
      <c r="D917" t="s">
        <v>1686</v>
      </c>
      <c r="E917" t="s">
        <v>1776</v>
      </c>
      <c r="F917" s="5">
        <v>2</v>
      </c>
      <c r="G917">
        <v>354.09</v>
      </c>
      <c r="H917">
        <v>0.12</v>
      </c>
      <c r="I917" t="s">
        <v>1829</v>
      </c>
      <c r="J917">
        <v>623.19839999999999</v>
      </c>
    </row>
    <row r="918" spans="1:10" x14ac:dyDescent="0.25">
      <c r="A918" t="s">
        <v>2742</v>
      </c>
      <c r="B918" s="1">
        <v>45621</v>
      </c>
      <c r="C918" t="s">
        <v>447</v>
      </c>
      <c r="D918" t="s">
        <v>1654</v>
      </c>
      <c r="E918" t="s">
        <v>1773</v>
      </c>
      <c r="F918" s="5">
        <v>3</v>
      </c>
      <c r="G918">
        <v>214.94</v>
      </c>
      <c r="H918">
        <v>0.22</v>
      </c>
      <c r="I918" t="s">
        <v>1829</v>
      </c>
      <c r="J918">
        <v>502.95960000000002</v>
      </c>
    </row>
    <row r="919" spans="1:10" x14ac:dyDescent="0.25">
      <c r="A919" t="s">
        <v>2743</v>
      </c>
      <c r="B919" s="1">
        <v>45428</v>
      </c>
      <c r="C919" t="s">
        <v>651</v>
      </c>
      <c r="D919" t="s">
        <v>1565</v>
      </c>
      <c r="E919" t="s">
        <v>1794</v>
      </c>
      <c r="F919" s="5">
        <v>2</v>
      </c>
      <c r="G919">
        <v>309.77999999999997</v>
      </c>
      <c r="H919">
        <v>0.16</v>
      </c>
      <c r="I919" t="s">
        <v>1824</v>
      </c>
      <c r="J919">
        <v>520.43039999999996</v>
      </c>
    </row>
    <row r="920" spans="1:10" x14ac:dyDescent="0.25">
      <c r="A920" t="s">
        <v>2744</v>
      </c>
      <c r="B920" s="1">
        <v>45807</v>
      </c>
      <c r="C920" t="s">
        <v>255</v>
      </c>
      <c r="D920" t="s">
        <v>1574</v>
      </c>
      <c r="E920" t="s">
        <v>1766</v>
      </c>
      <c r="F920" s="5">
        <v>2</v>
      </c>
      <c r="G920">
        <v>183.85</v>
      </c>
      <c r="H920">
        <v>0.14000000000000001</v>
      </c>
      <c r="I920" t="s">
        <v>1826</v>
      </c>
      <c r="J920">
        <v>316.22199999999998</v>
      </c>
    </row>
    <row r="921" spans="1:10" x14ac:dyDescent="0.25">
      <c r="A921" t="s">
        <v>2745</v>
      </c>
      <c r="B921" s="1">
        <v>45238</v>
      </c>
      <c r="C921" t="s">
        <v>1272</v>
      </c>
      <c r="D921" t="s">
        <v>1688</v>
      </c>
      <c r="E921" t="s">
        <v>1752</v>
      </c>
      <c r="F921" s="5">
        <v>1</v>
      </c>
      <c r="G921">
        <v>550.05999999999995</v>
      </c>
      <c r="H921">
        <v>0.01</v>
      </c>
      <c r="I921" t="s">
        <v>1824</v>
      </c>
      <c r="J921">
        <v>544.55939999999998</v>
      </c>
    </row>
    <row r="922" spans="1:10" x14ac:dyDescent="0.25">
      <c r="A922" t="s">
        <v>2746</v>
      </c>
      <c r="B922" s="1">
        <v>45253</v>
      </c>
      <c r="C922" t="s">
        <v>121</v>
      </c>
      <c r="D922" t="s">
        <v>1706</v>
      </c>
      <c r="E922" t="s">
        <v>1769</v>
      </c>
      <c r="F922" s="5">
        <v>2</v>
      </c>
      <c r="G922">
        <v>32.19</v>
      </c>
      <c r="H922">
        <v>0.13</v>
      </c>
      <c r="I922" t="s">
        <v>1829</v>
      </c>
      <c r="J922">
        <v>56.010599999999997</v>
      </c>
    </row>
    <row r="923" spans="1:10" x14ac:dyDescent="0.25">
      <c r="A923" t="s">
        <v>2747</v>
      </c>
      <c r="B923" s="1">
        <v>45460</v>
      </c>
      <c r="C923" t="s">
        <v>470</v>
      </c>
      <c r="D923" t="s">
        <v>1614</v>
      </c>
      <c r="E923" t="s">
        <v>1813</v>
      </c>
      <c r="F923" s="5">
        <v>2</v>
      </c>
      <c r="G923">
        <v>892.06</v>
      </c>
      <c r="H923">
        <v>0.08</v>
      </c>
      <c r="I923" t="s">
        <v>1824</v>
      </c>
      <c r="J923">
        <v>1641.3904</v>
      </c>
    </row>
    <row r="924" spans="1:10" x14ac:dyDescent="0.25">
      <c r="A924" t="s">
        <v>2748</v>
      </c>
      <c r="B924" s="1">
        <v>45628</v>
      </c>
      <c r="C924" t="s">
        <v>1455</v>
      </c>
      <c r="D924" t="s">
        <v>1664</v>
      </c>
      <c r="E924" t="s">
        <v>1776</v>
      </c>
      <c r="F924" s="5">
        <v>1</v>
      </c>
      <c r="G924">
        <v>127.47</v>
      </c>
      <c r="H924">
        <v>0.16</v>
      </c>
      <c r="I924" t="s">
        <v>1829</v>
      </c>
      <c r="J924">
        <v>107.0748</v>
      </c>
    </row>
    <row r="925" spans="1:10" x14ac:dyDescent="0.25">
      <c r="A925" t="s">
        <v>2749</v>
      </c>
      <c r="B925" s="1">
        <v>45778</v>
      </c>
      <c r="C925" t="s">
        <v>1211</v>
      </c>
      <c r="D925" t="s">
        <v>1702</v>
      </c>
      <c r="E925" t="s">
        <v>1799</v>
      </c>
      <c r="F925" s="5">
        <v>3</v>
      </c>
      <c r="G925">
        <v>212.87</v>
      </c>
      <c r="H925">
        <v>0.18</v>
      </c>
      <c r="I925" t="s">
        <v>1824</v>
      </c>
      <c r="J925">
        <v>523.66020000000003</v>
      </c>
    </row>
    <row r="926" spans="1:10" x14ac:dyDescent="0.25">
      <c r="A926" t="s">
        <v>2750</v>
      </c>
      <c r="B926" s="1">
        <v>45471</v>
      </c>
      <c r="C926" t="s">
        <v>598</v>
      </c>
      <c r="D926" t="s">
        <v>1710</v>
      </c>
      <c r="E926" t="s">
        <v>1779</v>
      </c>
      <c r="F926" s="5">
        <v>1</v>
      </c>
      <c r="G926">
        <v>26.37</v>
      </c>
      <c r="H926">
        <v>0.3</v>
      </c>
      <c r="I926" t="s">
        <v>1829</v>
      </c>
      <c r="J926">
        <v>18.459</v>
      </c>
    </row>
    <row r="927" spans="1:10" x14ac:dyDescent="0.25">
      <c r="A927" t="s">
        <v>2751</v>
      </c>
      <c r="B927" s="1">
        <v>45770</v>
      </c>
      <c r="C927" t="s">
        <v>1437</v>
      </c>
      <c r="D927" t="s">
        <v>1616</v>
      </c>
      <c r="E927" t="s">
        <v>1810</v>
      </c>
      <c r="F927" s="5">
        <v>4</v>
      </c>
      <c r="G927">
        <v>953.98</v>
      </c>
      <c r="H927">
        <v>0.16</v>
      </c>
      <c r="I927" t="s">
        <v>1824</v>
      </c>
      <c r="J927">
        <v>3205.3728000000001</v>
      </c>
    </row>
    <row r="928" spans="1:10" x14ac:dyDescent="0.25">
      <c r="A928" t="s">
        <v>2752</v>
      </c>
      <c r="B928" s="1">
        <v>45369</v>
      </c>
      <c r="C928" t="s">
        <v>699</v>
      </c>
      <c r="D928" t="s">
        <v>1682</v>
      </c>
      <c r="E928" t="s">
        <v>1813</v>
      </c>
      <c r="F928" s="5">
        <v>3</v>
      </c>
      <c r="G928">
        <v>968.88</v>
      </c>
      <c r="H928">
        <v>0.15</v>
      </c>
      <c r="I928" t="s">
        <v>1824</v>
      </c>
      <c r="J928">
        <v>2470.6439999999998</v>
      </c>
    </row>
    <row r="929" spans="1:10" x14ac:dyDescent="0.25">
      <c r="A929" t="s">
        <v>2753</v>
      </c>
      <c r="B929" s="1">
        <v>45910</v>
      </c>
      <c r="C929" t="s">
        <v>616</v>
      </c>
      <c r="D929" t="s">
        <v>1700</v>
      </c>
      <c r="E929" t="s">
        <v>1810</v>
      </c>
      <c r="F929" s="5">
        <v>1</v>
      </c>
      <c r="G929">
        <v>533.04999999999995</v>
      </c>
      <c r="H929">
        <v>0.11</v>
      </c>
      <c r="I929" t="s">
        <v>1826</v>
      </c>
      <c r="J929">
        <v>474.41449999999998</v>
      </c>
    </row>
    <row r="930" spans="1:10" x14ac:dyDescent="0.25">
      <c r="A930" t="s">
        <v>2754</v>
      </c>
      <c r="B930" s="1">
        <v>45637</v>
      </c>
      <c r="C930" t="s">
        <v>1190</v>
      </c>
      <c r="D930" t="s">
        <v>1710</v>
      </c>
      <c r="E930" t="s">
        <v>1757</v>
      </c>
      <c r="F930" s="5">
        <v>3</v>
      </c>
      <c r="G930">
        <v>138.86000000000001</v>
      </c>
      <c r="H930">
        <v>0.11</v>
      </c>
      <c r="I930" t="s">
        <v>1826</v>
      </c>
      <c r="J930">
        <v>370.75619999999998</v>
      </c>
    </row>
    <row r="931" spans="1:10" x14ac:dyDescent="0.25">
      <c r="A931" t="s">
        <v>2755</v>
      </c>
      <c r="B931" s="1">
        <v>45706</v>
      </c>
      <c r="C931" t="s">
        <v>532</v>
      </c>
      <c r="D931" t="s">
        <v>1592</v>
      </c>
      <c r="E931" t="s">
        <v>1752</v>
      </c>
      <c r="F931" s="5">
        <v>1</v>
      </c>
      <c r="G931">
        <v>588.92999999999995</v>
      </c>
      <c r="H931">
        <v>0.03</v>
      </c>
      <c r="I931" t="s">
        <v>1829</v>
      </c>
      <c r="J931">
        <v>571.26209999999992</v>
      </c>
    </row>
    <row r="932" spans="1:10" x14ac:dyDescent="0.25">
      <c r="A932" t="s">
        <v>2756</v>
      </c>
      <c r="B932" s="1">
        <v>45557</v>
      </c>
      <c r="C932" t="s">
        <v>1254</v>
      </c>
      <c r="D932" t="s">
        <v>1652</v>
      </c>
      <c r="E932" t="s">
        <v>1773</v>
      </c>
      <c r="F932" s="5">
        <v>2</v>
      </c>
      <c r="G932">
        <v>576.83000000000004</v>
      </c>
      <c r="H932">
        <v>0.19</v>
      </c>
      <c r="I932" t="s">
        <v>1826</v>
      </c>
      <c r="J932">
        <v>934.46460000000013</v>
      </c>
    </row>
    <row r="933" spans="1:10" x14ac:dyDescent="0.25">
      <c r="A933" t="s">
        <v>2757</v>
      </c>
      <c r="B933" s="1">
        <v>45338</v>
      </c>
      <c r="C933" t="s">
        <v>1017</v>
      </c>
      <c r="D933" t="s">
        <v>1678</v>
      </c>
      <c r="E933" t="s">
        <v>1794</v>
      </c>
      <c r="F933" s="5">
        <v>1</v>
      </c>
      <c r="G933">
        <v>681.3</v>
      </c>
      <c r="H933">
        <v>0.05</v>
      </c>
      <c r="I933" t="s">
        <v>1824</v>
      </c>
      <c r="J933">
        <v>647.2349999999999</v>
      </c>
    </row>
    <row r="934" spans="1:10" x14ac:dyDescent="0.25">
      <c r="A934" t="s">
        <v>2758</v>
      </c>
      <c r="B934" s="1">
        <v>45441</v>
      </c>
      <c r="C934" t="s">
        <v>1411</v>
      </c>
      <c r="D934" t="s">
        <v>1598</v>
      </c>
      <c r="E934" t="s">
        <v>1801</v>
      </c>
      <c r="F934" s="5">
        <v>3</v>
      </c>
      <c r="G934">
        <v>504.97</v>
      </c>
      <c r="H934">
        <v>0.3</v>
      </c>
      <c r="I934" t="s">
        <v>1824</v>
      </c>
      <c r="J934">
        <v>1060.4369999999999</v>
      </c>
    </row>
    <row r="935" spans="1:10" x14ac:dyDescent="0.25">
      <c r="A935" t="s">
        <v>2759</v>
      </c>
      <c r="B935" s="1">
        <v>45396</v>
      </c>
      <c r="C935" t="s">
        <v>224</v>
      </c>
      <c r="D935" t="s">
        <v>1624</v>
      </c>
      <c r="E935" t="s">
        <v>1792</v>
      </c>
      <c r="F935" s="5">
        <v>3</v>
      </c>
      <c r="G935">
        <v>649.78</v>
      </c>
      <c r="H935">
        <v>0.1</v>
      </c>
      <c r="I935" t="s">
        <v>1826</v>
      </c>
      <c r="J935">
        <v>1754.4059999999999</v>
      </c>
    </row>
    <row r="936" spans="1:10" x14ac:dyDescent="0.25">
      <c r="A936" t="s">
        <v>2760</v>
      </c>
      <c r="B936" s="1">
        <v>45317</v>
      </c>
      <c r="C936" t="s">
        <v>785</v>
      </c>
      <c r="D936" t="s">
        <v>1626</v>
      </c>
      <c r="E936" t="s">
        <v>1786</v>
      </c>
      <c r="F936" s="5">
        <v>2</v>
      </c>
      <c r="G936">
        <v>986.73</v>
      </c>
      <c r="H936">
        <v>0.05</v>
      </c>
      <c r="I936" t="s">
        <v>1826</v>
      </c>
      <c r="J936">
        <v>1874.787</v>
      </c>
    </row>
    <row r="937" spans="1:10" x14ac:dyDescent="0.25">
      <c r="A937" t="s">
        <v>2761</v>
      </c>
      <c r="B937" s="1">
        <v>45235</v>
      </c>
      <c r="C937" t="s">
        <v>414</v>
      </c>
      <c r="D937" t="s">
        <v>1574</v>
      </c>
      <c r="E937" t="s">
        <v>1801</v>
      </c>
      <c r="F937" s="5">
        <v>2</v>
      </c>
      <c r="G937">
        <v>65.44</v>
      </c>
      <c r="H937">
        <v>0.05</v>
      </c>
      <c r="I937" t="s">
        <v>1826</v>
      </c>
      <c r="J937">
        <v>124.336</v>
      </c>
    </row>
    <row r="938" spans="1:10" x14ac:dyDescent="0.25">
      <c r="A938" t="s">
        <v>2762</v>
      </c>
      <c r="B938" s="1">
        <v>45824</v>
      </c>
      <c r="C938" t="s">
        <v>1196</v>
      </c>
      <c r="D938" t="s">
        <v>1674</v>
      </c>
      <c r="E938" t="s">
        <v>1797</v>
      </c>
      <c r="F938" s="5">
        <v>3</v>
      </c>
      <c r="G938">
        <v>953.74</v>
      </c>
      <c r="H938">
        <v>0.04</v>
      </c>
      <c r="I938" t="s">
        <v>1824</v>
      </c>
      <c r="J938">
        <v>2746.7712000000001</v>
      </c>
    </row>
    <row r="939" spans="1:10" x14ac:dyDescent="0.25">
      <c r="A939" t="s">
        <v>2763</v>
      </c>
      <c r="B939" s="1">
        <v>45543</v>
      </c>
      <c r="C939" t="s">
        <v>247</v>
      </c>
      <c r="D939" t="s">
        <v>1700</v>
      </c>
      <c r="E939" t="s">
        <v>1789</v>
      </c>
      <c r="F939" s="5">
        <v>3</v>
      </c>
      <c r="G939">
        <v>904.48</v>
      </c>
      <c r="H939">
        <v>0.21</v>
      </c>
      <c r="I939" t="s">
        <v>1826</v>
      </c>
      <c r="J939">
        <v>2143.6176</v>
      </c>
    </row>
    <row r="940" spans="1:10" x14ac:dyDescent="0.25">
      <c r="A940" t="s">
        <v>2764</v>
      </c>
      <c r="B940" s="1">
        <v>45595</v>
      </c>
      <c r="C940" t="s">
        <v>1513</v>
      </c>
      <c r="D940" t="s">
        <v>1672</v>
      </c>
      <c r="E940" t="s">
        <v>1801</v>
      </c>
      <c r="F940" s="5">
        <v>3</v>
      </c>
      <c r="G940">
        <v>920.82</v>
      </c>
      <c r="H940">
        <v>0.1</v>
      </c>
      <c r="I940" t="s">
        <v>1826</v>
      </c>
      <c r="J940">
        <v>2486.2139999999999</v>
      </c>
    </row>
    <row r="941" spans="1:10" x14ac:dyDescent="0.25">
      <c r="A941" t="s">
        <v>2765</v>
      </c>
      <c r="B941" s="1">
        <v>45803</v>
      </c>
      <c r="C941" t="s">
        <v>963</v>
      </c>
      <c r="D941" t="s">
        <v>1604</v>
      </c>
      <c r="E941" t="s">
        <v>1757</v>
      </c>
      <c r="F941" s="5">
        <v>1</v>
      </c>
      <c r="G941">
        <v>182.28</v>
      </c>
      <c r="H941">
        <v>0.15</v>
      </c>
      <c r="I941" t="s">
        <v>1829</v>
      </c>
      <c r="J941">
        <v>154.93799999999999</v>
      </c>
    </row>
    <row r="942" spans="1:10" x14ac:dyDescent="0.25">
      <c r="A942" t="s">
        <v>2766</v>
      </c>
      <c r="B942" s="1">
        <v>45880</v>
      </c>
      <c r="C942" t="s">
        <v>1377</v>
      </c>
      <c r="D942" t="s">
        <v>1610</v>
      </c>
      <c r="E942" t="s">
        <v>1804</v>
      </c>
      <c r="F942" s="5">
        <v>3</v>
      </c>
      <c r="G942">
        <v>938.68</v>
      </c>
      <c r="H942">
        <v>0.14000000000000001</v>
      </c>
      <c r="I942" t="s">
        <v>1824</v>
      </c>
      <c r="J942">
        <v>2421.7944000000002</v>
      </c>
    </row>
    <row r="943" spans="1:10" x14ac:dyDescent="0.25">
      <c r="A943" t="s">
        <v>2767</v>
      </c>
      <c r="B943" s="1">
        <v>45690</v>
      </c>
      <c r="C943" t="s">
        <v>295</v>
      </c>
      <c r="D943" t="s">
        <v>1730</v>
      </c>
      <c r="E943" t="s">
        <v>1773</v>
      </c>
      <c r="F943" s="5">
        <v>3</v>
      </c>
      <c r="G943">
        <v>219.96</v>
      </c>
      <c r="H943">
        <v>0.18</v>
      </c>
      <c r="I943" t="s">
        <v>1826</v>
      </c>
      <c r="J943">
        <v>541.10160000000008</v>
      </c>
    </row>
    <row r="944" spans="1:10" x14ac:dyDescent="0.25">
      <c r="A944" t="s">
        <v>2768</v>
      </c>
      <c r="B944" s="1">
        <v>45841</v>
      </c>
      <c r="C944" t="s">
        <v>1458</v>
      </c>
      <c r="D944" t="s">
        <v>1690</v>
      </c>
      <c r="E944" t="s">
        <v>1810</v>
      </c>
      <c r="F944" s="5">
        <v>3</v>
      </c>
      <c r="G944">
        <v>385.74</v>
      </c>
      <c r="H944">
        <v>0.27</v>
      </c>
      <c r="I944" t="s">
        <v>1824</v>
      </c>
      <c r="J944">
        <v>844.77059999999994</v>
      </c>
    </row>
    <row r="945" spans="1:10" x14ac:dyDescent="0.25">
      <c r="A945" t="s">
        <v>2769</v>
      </c>
      <c r="B945" s="1">
        <v>45380</v>
      </c>
      <c r="C945" t="s">
        <v>1400</v>
      </c>
      <c r="D945" t="s">
        <v>1710</v>
      </c>
      <c r="E945" t="s">
        <v>1810</v>
      </c>
      <c r="F945" s="5">
        <v>2</v>
      </c>
      <c r="G945">
        <v>830.94</v>
      </c>
      <c r="H945">
        <v>0.28000000000000003</v>
      </c>
      <c r="I945" t="s">
        <v>1826</v>
      </c>
      <c r="J945">
        <v>1196.5536</v>
      </c>
    </row>
    <row r="946" spans="1:10" x14ac:dyDescent="0.25">
      <c r="A946" t="s">
        <v>2770</v>
      </c>
      <c r="B946" s="1">
        <v>45503</v>
      </c>
      <c r="C946" t="s">
        <v>1196</v>
      </c>
      <c r="D946" t="s">
        <v>1551</v>
      </c>
      <c r="E946" t="s">
        <v>1786</v>
      </c>
      <c r="F946" s="5">
        <v>3</v>
      </c>
      <c r="G946">
        <v>462.75</v>
      </c>
      <c r="H946">
        <v>0.22</v>
      </c>
      <c r="I946" t="s">
        <v>1826</v>
      </c>
      <c r="J946">
        <v>1082.835</v>
      </c>
    </row>
    <row r="947" spans="1:10" x14ac:dyDescent="0.25">
      <c r="A947" t="s">
        <v>2771</v>
      </c>
      <c r="B947" s="1">
        <v>45567</v>
      </c>
      <c r="C947" t="s">
        <v>247</v>
      </c>
      <c r="D947" t="s">
        <v>1576</v>
      </c>
      <c r="E947" t="s">
        <v>1801</v>
      </c>
      <c r="F947" s="5">
        <v>4</v>
      </c>
      <c r="G947">
        <v>973.9</v>
      </c>
      <c r="H947">
        <v>0.02</v>
      </c>
      <c r="I947" t="s">
        <v>1829</v>
      </c>
      <c r="J947">
        <v>3817.6880000000001</v>
      </c>
    </row>
    <row r="948" spans="1:10" x14ac:dyDescent="0.25">
      <c r="A948" t="s">
        <v>2772</v>
      </c>
      <c r="B948" s="1">
        <v>45600</v>
      </c>
      <c r="C948" t="s">
        <v>475</v>
      </c>
      <c r="D948" t="s">
        <v>1618</v>
      </c>
      <c r="E948" t="s">
        <v>1757</v>
      </c>
      <c r="F948" s="5">
        <v>2</v>
      </c>
      <c r="G948">
        <v>157.18</v>
      </c>
      <c r="H948">
        <v>0.15</v>
      </c>
      <c r="I948" t="s">
        <v>1824</v>
      </c>
      <c r="J948">
        <v>267.20600000000002</v>
      </c>
    </row>
    <row r="949" spans="1:10" x14ac:dyDescent="0.25">
      <c r="A949" t="s">
        <v>2773</v>
      </c>
      <c r="B949" s="1">
        <v>45415</v>
      </c>
      <c r="C949" t="s">
        <v>63</v>
      </c>
      <c r="D949" t="s">
        <v>1694</v>
      </c>
      <c r="E949" t="s">
        <v>1797</v>
      </c>
      <c r="F949" s="5">
        <v>3</v>
      </c>
      <c r="G949">
        <v>239.57</v>
      </c>
      <c r="H949">
        <v>0.16</v>
      </c>
      <c r="I949" t="s">
        <v>1824</v>
      </c>
      <c r="J949">
        <v>603.71640000000002</v>
      </c>
    </row>
    <row r="950" spans="1:10" x14ac:dyDescent="0.25">
      <c r="A950" t="s">
        <v>2774</v>
      </c>
      <c r="B950" s="1">
        <v>45343</v>
      </c>
      <c r="C950" t="s">
        <v>1029</v>
      </c>
      <c r="D950" t="s">
        <v>1565</v>
      </c>
      <c r="E950" t="s">
        <v>1804</v>
      </c>
      <c r="F950" s="5">
        <v>4</v>
      </c>
      <c r="G950">
        <v>583.21</v>
      </c>
      <c r="H950">
        <v>0.2</v>
      </c>
      <c r="I950" t="s">
        <v>1824</v>
      </c>
      <c r="J950">
        <v>1866.2719999999999</v>
      </c>
    </row>
    <row r="951" spans="1:10" x14ac:dyDescent="0.25">
      <c r="A951" t="s">
        <v>2775</v>
      </c>
      <c r="B951" s="1">
        <v>45399</v>
      </c>
      <c r="C951" t="s">
        <v>1283</v>
      </c>
      <c r="D951" t="s">
        <v>1710</v>
      </c>
      <c r="E951" t="s">
        <v>1782</v>
      </c>
      <c r="F951" s="5">
        <v>3</v>
      </c>
      <c r="G951">
        <v>758.75</v>
      </c>
      <c r="H951">
        <v>0.27</v>
      </c>
      <c r="I951" t="s">
        <v>1826</v>
      </c>
      <c r="J951">
        <v>1661.6624999999999</v>
      </c>
    </row>
    <row r="952" spans="1:10" x14ac:dyDescent="0.25">
      <c r="A952" t="s">
        <v>2776</v>
      </c>
      <c r="B952" s="1">
        <v>45689</v>
      </c>
      <c r="C952" t="s">
        <v>975</v>
      </c>
      <c r="D952" t="s">
        <v>1670</v>
      </c>
      <c r="E952" t="s">
        <v>1773</v>
      </c>
      <c r="F952" s="5">
        <v>4</v>
      </c>
      <c r="G952">
        <v>372.42</v>
      </c>
      <c r="H952">
        <v>0.19</v>
      </c>
      <c r="I952" t="s">
        <v>1824</v>
      </c>
      <c r="J952">
        <v>1206.6407999999999</v>
      </c>
    </row>
    <row r="953" spans="1:10" x14ac:dyDescent="0.25">
      <c r="A953" t="s">
        <v>2777</v>
      </c>
      <c r="B953" s="1">
        <v>45699</v>
      </c>
      <c r="C953" t="s">
        <v>517</v>
      </c>
      <c r="D953" t="s">
        <v>1674</v>
      </c>
      <c r="E953" t="s">
        <v>1813</v>
      </c>
      <c r="F953" s="5">
        <v>4</v>
      </c>
      <c r="G953">
        <v>286.27999999999997</v>
      </c>
      <c r="H953">
        <v>0.28000000000000003</v>
      </c>
      <c r="I953" t="s">
        <v>1826</v>
      </c>
      <c r="J953">
        <v>824.48639999999989</v>
      </c>
    </row>
    <row r="954" spans="1:10" x14ac:dyDescent="0.25">
      <c r="A954" t="s">
        <v>2778</v>
      </c>
      <c r="B954" s="1">
        <v>45663</v>
      </c>
      <c r="C954" t="s">
        <v>887</v>
      </c>
      <c r="D954" t="s">
        <v>1694</v>
      </c>
      <c r="E954" t="s">
        <v>1792</v>
      </c>
      <c r="F954" s="5">
        <v>3</v>
      </c>
      <c r="G954">
        <v>488.37</v>
      </c>
      <c r="H954">
        <v>0.27</v>
      </c>
      <c r="I954" t="s">
        <v>1829</v>
      </c>
      <c r="J954">
        <v>1069.5302999999999</v>
      </c>
    </row>
    <row r="955" spans="1:10" x14ac:dyDescent="0.25">
      <c r="A955" t="s">
        <v>2779</v>
      </c>
      <c r="B955" s="1">
        <v>45377</v>
      </c>
      <c r="C955" t="s">
        <v>1446</v>
      </c>
      <c r="D955" t="s">
        <v>1722</v>
      </c>
      <c r="E955" t="s">
        <v>1782</v>
      </c>
      <c r="F955" s="5">
        <v>3</v>
      </c>
      <c r="G955">
        <v>662.82</v>
      </c>
      <c r="H955">
        <v>0.01</v>
      </c>
      <c r="I955" t="s">
        <v>1829</v>
      </c>
      <c r="J955">
        <v>1968.5753999999999</v>
      </c>
    </row>
    <row r="956" spans="1:10" x14ac:dyDescent="0.25">
      <c r="A956" t="s">
        <v>2780</v>
      </c>
      <c r="B956" s="1">
        <v>45412</v>
      </c>
      <c r="C956" t="s">
        <v>1527</v>
      </c>
      <c r="D956" t="s">
        <v>1557</v>
      </c>
      <c r="E956" t="s">
        <v>1804</v>
      </c>
      <c r="F956" s="5">
        <v>2</v>
      </c>
      <c r="G956">
        <v>824.34</v>
      </c>
      <c r="H956">
        <v>0.1</v>
      </c>
      <c r="I956" t="s">
        <v>1829</v>
      </c>
      <c r="J956">
        <v>1483.8119999999999</v>
      </c>
    </row>
    <row r="957" spans="1:10" x14ac:dyDescent="0.25">
      <c r="A957" t="s">
        <v>2781</v>
      </c>
      <c r="B957" s="1">
        <v>45349</v>
      </c>
      <c r="C957" t="s">
        <v>396</v>
      </c>
      <c r="D957" t="s">
        <v>1666</v>
      </c>
      <c r="E957" t="s">
        <v>1782</v>
      </c>
      <c r="F957" s="5">
        <v>1</v>
      </c>
      <c r="G957">
        <v>437.12</v>
      </c>
      <c r="H957">
        <v>0.21</v>
      </c>
      <c r="I957" t="s">
        <v>1824</v>
      </c>
      <c r="J957">
        <v>345.32479999999998</v>
      </c>
    </row>
    <row r="958" spans="1:10" x14ac:dyDescent="0.25">
      <c r="A958" t="s">
        <v>2782</v>
      </c>
      <c r="B958" s="1">
        <v>45486</v>
      </c>
      <c r="C958" t="s">
        <v>1118</v>
      </c>
      <c r="D958" t="s">
        <v>1724</v>
      </c>
      <c r="E958" t="s">
        <v>1776</v>
      </c>
      <c r="F958" s="5">
        <v>3</v>
      </c>
      <c r="G958">
        <v>23.37</v>
      </c>
      <c r="H958">
        <v>0.15</v>
      </c>
      <c r="I958" t="s">
        <v>1826</v>
      </c>
      <c r="J958">
        <v>59.593499999999999</v>
      </c>
    </row>
    <row r="959" spans="1:10" x14ac:dyDescent="0.25">
      <c r="A959" t="s">
        <v>2783</v>
      </c>
      <c r="B959" s="1">
        <v>45761</v>
      </c>
      <c r="C959" t="s">
        <v>616</v>
      </c>
      <c r="D959" t="s">
        <v>1620</v>
      </c>
      <c r="E959" t="s">
        <v>1782</v>
      </c>
      <c r="F959" s="5">
        <v>1</v>
      </c>
      <c r="G959">
        <v>579.69000000000005</v>
      </c>
      <c r="H959">
        <v>0.02</v>
      </c>
      <c r="I959" t="s">
        <v>1824</v>
      </c>
      <c r="J959">
        <v>568.09620000000007</v>
      </c>
    </row>
    <row r="960" spans="1:10" x14ac:dyDescent="0.25">
      <c r="A960" t="s">
        <v>2784</v>
      </c>
      <c r="B960" s="1">
        <v>45639</v>
      </c>
      <c r="C960" t="s">
        <v>1334</v>
      </c>
      <c r="D960" t="s">
        <v>1704</v>
      </c>
      <c r="E960" t="s">
        <v>1799</v>
      </c>
      <c r="F960" s="5">
        <v>3</v>
      </c>
      <c r="G960">
        <v>240.51</v>
      </c>
      <c r="H960">
        <v>7.0000000000000007E-2</v>
      </c>
      <c r="I960" t="s">
        <v>1824</v>
      </c>
      <c r="J960">
        <v>671.02289999999994</v>
      </c>
    </row>
    <row r="961" spans="1:10" x14ac:dyDescent="0.25">
      <c r="A961" t="s">
        <v>2785</v>
      </c>
      <c r="B961" s="1">
        <v>45893</v>
      </c>
      <c r="C961" t="s">
        <v>1193</v>
      </c>
      <c r="D961" t="s">
        <v>1598</v>
      </c>
      <c r="E961" t="s">
        <v>1799</v>
      </c>
      <c r="F961" s="5">
        <v>2</v>
      </c>
      <c r="G961">
        <v>855.4</v>
      </c>
      <c r="H961">
        <v>0.08</v>
      </c>
      <c r="I961" t="s">
        <v>1829</v>
      </c>
      <c r="J961">
        <v>1573.9359999999999</v>
      </c>
    </row>
    <row r="962" spans="1:10" x14ac:dyDescent="0.25">
      <c r="A962" t="s">
        <v>2786</v>
      </c>
      <c r="B962" s="1">
        <v>45227</v>
      </c>
      <c r="C962" t="s">
        <v>40</v>
      </c>
      <c r="D962" t="s">
        <v>1728</v>
      </c>
      <c r="E962" t="s">
        <v>1779</v>
      </c>
      <c r="F962" s="5">
        <v>1</v>
      </c>
      <c r="G962">
        <v>537.26</v>
      </c>
      <c r="H962">
        <v>0.09</v>
      </c>
      <c r="I962" t="s">
        <v>1824</v>
      </c>
      <c r="J962">
        <v>488.90660000000003</v>
      </c>
    </row>
    <row r="963" spans="1:10" x14ac:dyDescent="0.25">
      <c r="A963" t="s">
        <v>2787</v>
      </c>
      <c r="B963" s="1">
        <v>45637</v>
      </c>
      <c r="C963" t="s">
        <v>1199</v>
      </c>
      <c r="D963" t="s">
        <v>1650</v>
      </c>
      <c r="E963" t="s">
        <v>1789</v>
      </c>
      <c r="F963" s="5">
        <v>3</v>
      </c>
      <c r="G963">
        <v>918.26</v>
      </c>
      <c r="H963">
        <v>0.17</v>
      </c>
      <c r="I963" t="s">
        <v>1829</v>
      </c>
      <c r="J963">
        <v>2286.4674</v>
      </c>
    </row>
    <row r="964" spans="1:10" x14ac:dyDescent="0.25">
      <c r="A964" t="s">
        <v>2788</v>
      </c>
      <c r="B964" s="1">
        <v>45472</v>
      </c>
      <c r="C964" t="s">
        <v>341</v>
      </c>
      <c r="D964" t="s">
        <v>1557</v>
      </c>
      <c r="E964" t="s">
        <v>1786</v>
      </c>
      <c r="F964" s="5">
        <v>4</v>
      </c>
      <c r="G964">
        <v>579.70000000000005</v>
      </c>
      <c r="H964">
        <v>0.18</v>
      </c>
      <c r="I964" t="s">
        <v>1826</v>
      </c>
      <c r="J964">
        <v>1901.4159999999999</v>
      </c>
    </row>
    <row r="965" spans="1:10" x14ac:dyDescent="0.25">
      <c r="A965" t="s">
        <v>2789</v>
      </c>
      <c r="B965" s="1">
        <v>45710</v>
      </c>
      <c r="C965" t="s">
        <v>490</v>
      </c>
      <c r="D965" t="s">
        <v>1634</v>
      </c>
      <c r="E965" t="s">
        <v>1776</v>
      </c>
      <c r="F965" s="5">
        <v>1</v>
      </c>
      <c r="G965">
        <v>824.32</v>
      </c>
      <c r="H965">
        <v>0.18</v>
      </c>
      <c r="I965" t="s">
        <v>1824</v>
      </c>
      <c r="J965">
        <v>675.94240000000013</v>
      </c>
    </row>
    <row r="966" spans="1:10" x14ac:dyDescent="0.25">
      <c r="A966" t="s">
        <v>2790</v>
      </c>
      <c r="B966" s="1">
        <v>45682</v>
      </c>
      <c r="C966" t="s">
        <v>384</v>
      </c>
      <c r="D966" t="s">
        <v>1640</v>
      </c>
      <c r="E966" t="s">
        <v>1801</v>
      </c>
      <c r="F966" s="5">
        <v>4</v>
      </c>
      <c r="G966">
        <v>614.99</v>
      </c>
      <c r="H966">
        <v>0.16</v>
      </c>
      <c r="I966" t="s">
        <v>1826</v>
      </c>
      <c r="J966">
        <v>2066.3663999999999</v>
      </c>
    </row>
    <row r="967" spans="1:10" x14ac:dyDescent="0.25">
      <c r="A967" t="s">
        <v>2791</v>
      </c>
      <c r="B967" s="1">
        <v>45730</v>
      </c>
      <c r="C967" t="s">
        <v>441</v>
      </c>
      <c r="D967" t="s">
        <v>1672</v>
      </c>
      <c r="E967" t="s">
        <v>1752</v>
      </c>
      <c r="F967" s="5">
        <v>4</v>
      </c>
      <c r="G967">
        <v>189.21</v>
      </c>
      <c r="H967">
        <v>0.06</v>
      </c>
      <c r="I967" t="s">
        <v>1829</v>
      </c>
      <c r="J967">
        <v>711.42959999999994</v>
      </c>
    </row>
    <row r="968" spans="1:10" x14ac:dyDescent="0.25">
      <c r="A968" t="s">
        <v>2792</v>
      </c>
      <c r="B968" s="1">
        <v>45629</v>
      </c>
      <c r="C968" t="s">
        <v>517</v>
      </c>
      <c r="D968" t="s">
        <v>1672</v>
      </c>
      <c r="E968" t="s">
        <v>1799</v>
      </c>
      <c r="F968" s="5">
        <v>2</v>
      </c>
      <c r="G968">
        <v>233.33</v>
      </c>
      <c r="H968">
        <v>0.05</v>
      </c>
      <c r="I968" t="s">
        <v>1824</v>
      </c>
      <c r="J968">
        <v>443.327</v>
      </c>
    </row>
    <row r="969" spans="1:10" x14ac:dyDescent="0.25">
      <c r="A969" t="s">
        <v>2793</v>
      </c>
      <c r="B969" s="1">
        <v>45783</v>
      </c>
      <c r="C969" t="s">
        <v>794</v>
      </c>
      <c r="D969" t="s">
        <v>1626</v>
      </c>
      <c r="E969" t="s">
        <v>1810</v>
      </c>
      <c r="F969" s="5">
        <v>3</v>
      </c>
      <c r="G969">
        <v>529.89</v>
      </c>
      <c r="H969">
        <v>0.21</v>
      </c>
      <c r="I969" t="s">
        <v>1824</v>
      </c>
      <c r="J969">
        <v>1255.8393000000001</v>
      </c>
    </row>
    <row r="970" spans="1:10" x14ac:dyDescent="0.25">
      <c r="A970" t="s">
        <v>2794</v>
      </c>
      <c r="B970" s="1">
        <v>45518</v>
      </c>
      <c r="C970" t="s">
        <v>1504</v>
      </c>
      <c r="D970" t="s">
        <v>1732</v>
      </c>
      <c r="E970" t="s">
        <v>1757</v>
      </c>
      <c r="F970" s="5">
        <v>2</v>
      </c>
      <c r="G970">
        <v>954.1</v>
      </c>
      <c r="H970">
        <v>0.17</v>
      </c>
      <c r="I970" t="s">
        <v>1826</v>
      </c>
      <c r="J970">
        <v>1583.806</v>
      </c>
    </row>
    <row r="971" spans="1:10" x14ac:dyDescent="0.25">
      <c r="A971" t="s">
        <v>2795</v>
      </c>
      <c r="B971" s="1">
        <v>45274</v>
      </c>
      <c r="C971" t="s">
        <v>1017</v>
      </c>
      <c r="D971" t="s">
        <v>1678</v>
      </c>
      <c r="E971" t="s">
        <v>1779</v>
      </c>
      <c r="F971" s="5">
        <v>1</v>
      </c>
      <c r="G971">
        <v>370.04</v>
      </c>
      <c r="H971">
        <v>0.04</v>
      </c>
      <c r="I971" t="s">
        <v>1829</v>
      </c>
      <c r="J971">
        <v>355.23840000000001</v>
      </c>
    </row>
    <row r="972" spans="1:10" x14ac:dyDescent="0.25">
      <c r="A972" t="s">
        <v>2796</v>
      </c>
      <c r="B972" s="1">
        <v>45297</v>
      </c>
      <c r="C972" t="s">
        <v>227</v>
      </c>
      <c r="D972" t="s">
        <v>1740</v>
      </c>
      <c r="E972" t="s">
        <v>1813</v>
      </c>
      <c r="F972" s="5">
        <v>4</v>
      </c>
      <c r="G972">
        <v>492.71</v>
      </c>
      <c r="H972">
        <v>0.08</v>
      </c>
      <c r="I972" t="s">
        <v>1824</v>
      </c>
      <c r="J972">
        <v>1813.1728000000001</v>
      </c>
    </row>
    <row r="973" spans="1:10" x14ac:dyDescent="0.25">
      <c r="A973" t="s">
        <v>2797</v>
      </c>
      <c r="B973" s="1">
        <v>45530</v>
      </c>
      <c r="C973" t="s">
        <v>890</v>
      </c>
      <c r="D973" t="s">
        <v>1730</v>
      </c>
      <c r="E973" t="s">
        <v>1797</v>
      </c>
      <c r="F973" s="5">
        <v>4</v>
      </c>
      <c r="G973">
        <v>853.26</v>
      </c>
      <c r="H973">
        <v>0.24</v>
      </c>
      <c r="I973" t="s">
        <v>1829</v>
      </c>
      <c r="J973">
        <v>2593.9104000000002</v>
      </c>
    </row>
    <row r="974" spans="1:10" x14ac:dyDescent="0.25">
      <c r="A974" t="s">
        <v>2798</v>
      </c>
      <c r="B974" s="1">
        <v>45740</v>
      </c>
      <c r="C974" t="s">
        <v>1263</v>
      </c>
      <c r="D974" t="s">
        <v>1551</v>
      </c>
      <c r="E974" t="s">
        <v>1804</v>
      </c>
      <c r="F974" s="5">
        <v>1</v>
      </c>
      <c r="G974">
        <v>402.47</v>
      </c>
      <c r="H974">
        <v>0.19</v>
      </c>
      <c r="I974" t="s">
        <v>1826</v>
      </c>
      <c r="J974">
        <v>326.00070000000011</v>
      </c>
    </row>
    <row r="975" spans="1:10" x14ac:dyDescent="0.25">
      <c r="A975" t="s">
        <v>2799</v>
      </c>
      <c r="B975" s="1">
        <v>45311</v>
      </c>
      <c r="C975" t="s">
        <v>1252</v>
      </c>
      <c r="D975" t="s">
        <v>1656</v>
      </c>
      <c r="E975" t="s">
        <v>1810</v>
      </c>
      <c r="F975" s="5">
        <v>2</v>
      </c>
      <c r="G975">
        <v>528.29999999999995</v>
      </c>
      <c r="H975">
        <v>0.24</v>
      </c>
      <c r="I975" t="s">
        <v>1824</v>
      </c>
      <c r="J975">
        <v>803.01599999999996</v>
      </c>
    </row>
    <row r="976" spans="1:10" x14ac:dyDescent="0.25">
      <c r="A976" t="s">
        <v>2800</v>
      </c>
      <c r="B976" s="1">
        <v>45667</v>
      </c>
      <c r="C976" t="s">
        <v>1374</v>
      </c>
      <c r="D976" t="s">
        <v>1568</v>
      </c>
      <c r="E976" t="s">
        <v>1776</v>
      </c>
      <c r="F976" s="5">
        <v>4</v>
      </c>
      <c r="G976">
        <v>599.85</v>
      </c>
      <c r="H976">
        <v>0.25</v>
      </c>
      <c r="I976" t="s">
        <v>1824</v>
      </c>
      <c r="J976">
        <v>1799.55</v>
      </c>
    </row>
    <row r="977" spans="1:10" x14ac:dyDescent="0.25">
      <c r="A977" t="s">
        <v>2801</v>
      </c>
      <c r="B977" s="1">
        <v>45281</v>
      </c>
      <c r="C977" t="s">
        <v>957</v>
      </c>
      <c r="D977" t="s">
        <v>1580</v>
      </c>
      <c r="E977" t="s">
        <v>1786</v>
      </c>
      <c r="F977" s="5">
        <v>2</v>
      </c>
      <c r="G977">
        <v>61.42</v>
      </c>
      <c r="H977">
        <v>0.08</v>
      </c>
      <c r="I977" t="s">
        <v>1826</v>
      </c>
      <c r="J977">
        <v>113.0128</v>
      </c>
    </row>
    <row r="978" spans="1:10" x14ac:dyDescent="0.25">
      <c r="A978" t="s">
        <v>2802</v>
      </c>
      <c r="B978" s="1">
        <v>45693</v>
      </c>
      <c r="C978" t="s">
        <v>797</v>
      </c>
      <c r="D978" t="s">
        <v>1586</v>
      </c>
      <c r="E978" t="s">
        <v>1789</v>
      </c>
      <c r="F978" s="5">
        <v>2</v>
      </c>
      <c r="G978">
        <v>466.42</v>
      </c>
      <c r="H978">
        <v>0.12</v>
      </c>
      <c r="I978" t="s">
        <v>1826</v>
      </c>
      <c r="J978">
        <v>820.89920000000006</v>
      </c>
    </row>
    <row r="979" spans="1:10" x14ac:dyDescent="0.25">
      <c r="A979" t="s">
        <v>2803</v>
      </c>
      <c r="B979" s="1">
        <v>45857</v>
      </c>
      <c r="C979" t="s">
        <v>353</v>
      </c>
      <c r="D979" t="s">
        <v>1610</v>
      </c>
      <c r="E979" t="s">
        <v>1773</v>
      </c>
      <c r="F979" s="5">
        <v>4</v>
      </c>
      <c r="G979">
        <v>540.69000000000005</v>
      </c>
      <c r="H979">
        <v>0.09</v>
      </c>
      <c r="I979" t="s">
        <v>1829</v>
      </c>
      <c r="J979">
        <v>1968.1116</v>
      </c>
    </row>
    <row r="980" spans="1:10" x14ac:dyDescent="0.25">
      <c r="A980" t="s">
        <v>2804</v>
      </c>
      <c r="B980" s="1">
        <v>45737</v>
      </c>
      <c r="C980" t="s">
        <v>942</v>
      </c>
      <c r="D980" t="s">
        <v>1586</v>
      </c>
      <c r="E980" t="s">
        <v>1797</v>
      </c>
      <c r="F980" s="5">
        <v>3</v>
      </c>
      <c r="G980">
        <v>677.46</v>
      </c>
      <c r="H980">
        <v>0.05</v>
      </c>
      <c r="I980" t="s">
        <v>1824</v>
      </c>
      <c r="J980">
        <v>1930.761</v>
      </c>
    </row>
    <row r="981" spans="1:10" x14ac:dyDescent="0.25">
      <c r="A981" t="s">
        <v>2805</v>
      </c>
      <c r="B981" s="1">
        <v>45771</v>
      </c>
      <c r="C981" t="s">
        <v>1032</v>
      </c>
      <c r="D981" t="s">
        <v>1590</v>
      </c>
      <c r="E981" t="s">
        <v>1757</v>
      </c>
      <c r="F981" s="5">
        <v>3</v>
      </c>
      <c r="G981">
        <v>614.63</v>
      </c>
      <c r="H981">
        <v>0.06</v>
      </c>
      <c r="I981" t="s">
        <v>1826</v>
      </c>
      <c r="J981">
        <v>1733.2565999999999</v>
      </c>
    </row>
    <row r="982" spans="1:10" x14ac:dyDescent="0.25">
      <c r="A982" t="s">
        <v>2806</v>
      </c>
      <c r="B982" s="1">
        <v>45272</v>
      </c>
      <c r="C982" t="s">
        <v>746</v>
      </c>
      <c r="D982" t="s">
        <v>1680</v>
      </c>
      <c r="E982" t="s">
        <v>1782</v>
      </c>
      <c r="F982" s="5">
        <v>4</v>
      </c>
      <c r="G982">
        <v>649.52</v>
      </c>
      <c r="H982">
        <v>0.11</v>
      </c>
      <c r="I982" t="s">
        <v>1824</v>
      </c>
      <c r="J982">
        <v>2312.2912000000001</v>
      </c>
    </row>
    <row r="983" spans="1:10" x14ac:dyDescent="0.25">
      <c r="A983" t="s">
        <v>2807</v>
      </c>
      <c r="B983" s="1">
        <v>45481</v>
      </c>
      <c r="C983" t="s">
        <v>1377</v>
      </c>
      <c r="D983" t="s">
        <v>1718</v>
      </c>
      <c r="E983" t="s">
        <v>1782</v>
      </c>
      <c r="F983" s="5">
        <v>2</v>
      </c>
      <c r="G983">
        <v>943.93</v>
      </c>
      <c r="H983">
        <v>0.22</v>
      </c>
      <c r="I983" t="s">
        <v>1826</v>
      </c>
      <c r="J983">
        <v>1472.5308</v>
      </c>
    </row>
    <row r="984" spans="1:10" x14ac:dyDescent="0.25">
      <c r="A984" t="s">
        <v>2808</v>
      </c>
      <c r="B984" s="1">
        <v>45228</v>
      </c>
      <c r="C984" t="s">
        <v>550</v>
      </c>
      <c r="D984" t="s">
        <v>1610</v>
      </c>
      <c r="E984" t="s">
        <v>1782</v>
      </c>
      <c r="F984" s="5">
        <v>4</v>
      </c>
      <c r="G984">
        <v>538.73</v>
      </c>
      <c r="H984">
        <v>0.03</v>
      </c>
      <c r="I984" t="s">
        <v>1824</v>
      </c>
      <c r="J984">
        <v>2090.2723999999998</v>
      </c>
    </row>
    <row r="985" spans="1:10" x14ac:dyDescent="0.25">
      <c r="A985" t="s">
        <v>2809</v>
      </c>
      <c r="B985" s="1">
        <v>45432</v>
      </c>
      <c r="C985" t="s">
        <v>318</v>
      </c>
      <c r="D985" t="s">
        <v>1680</v>
      </c>
      <c r="E985" t="s">
        <v>1782</v>
      </c>
      <c r="F985" s="5">
        <v>2</v>
      </c>
      <c r="G985">
        <v>853.93</v>
      </c>
      <c r="H985">
        <v>0.01</v>
      </c>
      <c r="I985" t="s">
        <v>1826</v>
      </c>
      <c r="J985">
        <v>1690.7814000000001</v>
      </c>
    </row>
    <row r="986" spans="1:10" x14ac:dyDescent="0.25">
      <c r="A986" t="s">
        <v>2810</v>
      </c>
      <c r="B986" s="1">
        <v>45914</v>
      </c>
      <c r="C986" t="s">
        <v>1510</v>
      </c>
      <c r="D986" t="s">
        <v>1606</v>
      </c>
      <c r="E986" t="s">
        <v>1769</v>
      </c>
      <c r="F986" s="5">
        <v>4</v>
      </c>
      <c r="G986">
        <v>465.42</v>
      </c>
      <c r="H986">
        <v>0.26</v>
      </c>
      <c r="I986" t="s">
        <v>1829</v>
      </c>
      <c r="J986">
        <v>1377.6432</v>
      </c>
    </row>
    <row r="987" spans="1:10" x14ac:dyDescent="0.25">
      <c r="A987" t="s">
        <v>2811</v>
      </c>
      <c r="B987" s="1">
        <v>45758</v>
      </c>
      <c r="C987" t="s">
        <v>208</v>
      </c>
      <c r="D987" t="s">
        <v>1546</v>
      </c>
      <c r="E987" t="s">
        <v>1792</v>
      </c>
      <c r="F987" s="5">
        <v>4</v>
      </c>
      <c r="G987">
        <v>880.26</v>
      </c>
      <c r="H987">
        <v>0.11</v>
      </c>
      <c r="I987" t="s">
        <v>1829</v>
      </c>
      <c r="J987">
        <v>3133.7256000000002</v>
      </c>
    </row>
    <row r="988" spans="1:10" x14ac:dyDescent="0.25">
      <c r="A988" t="s">
        <v>2812</v>
      </c>
      <c r="B988" s="1">
        <v>45429</v>
      </c>
      <c r="C988" t="s">
        <v>1487</v>
      </c>
      <c r="D988" t="s">
        <v>1650</v>
      </c>
      <c r="E988" t="s">
        <v>1792</v>
      </c>
      <c r="F988" s="5">
        <v>3</v>
      </c>
      <c r="G988">
        <v>461.02</v>
      </c>
      <c r="H988">
        <v>0.28999999999999998</v>
      </c>
      <c r="I988" t="s">
        <v>1826</v>
      </c>
      <c r="J988">
        <v>981.97259999999994</v>
      </c>
    </row>
    <row r="989" spans="1:10" x14ac:dyDescent="0.25">
      <c r="A989" t="s">
        <v>2813</v>
      </c>
      <c r="B989" s="1">
        <v>45578</v>
      </c>
      <c r="C989" t="s">
        <v>110</v>
      </c>
      <c r="D989" t="s">
        <v>1598</v>
      </c>
      <c r="E989" t="s">
        <v>1797</v>
      </c>
      <c r="F989" s="5">
        <v>1</v>
      </c>
      <c r="G989">
        <v>531.99</v>
      </c>
      <c r="H989">
        <v>0.17</v>
      </c>
      <c r="I989" t="s">
        <v>1826</v>
      </c>
      <c r="J989">
        <v>441.55169999999998</v>
      </c>
    </row>
    <row r="990" spans="1:10" x14ac:dyDescent="0.25">
      <c r="A990" t="s">
        <v>2814</v>
      </c>
      <c r="B990" s="1">
        <v>45486</v>
      </c>
      <c r="C990" t="s">
        <v>27</v>
      </c>
      <c r="D990" t="s">
        <v>1642</v>
      </c>
      <c r="E990" t="s">
        <v>1807</v>
      </c>
      <c r="F990" s="5">
        <v>2</v>
      </c>
      <c r="G990">
        <v>274.08999999999997</v>
      </c>
      <c r="H990">
        <v>0.13</v>
      </c>
      <c r="I990" t="s">
        <v>1826</v>
      </c>
      <c r="J990">
        <v>476.91660000000002</v>
      </c>
    </row>
    <row r="991" spans="1:10" x14ac:dyDescent="0.25">
      <c r="A991" t="s">
        <v>2815</v>
      </c>
      <c r="B991" s="1">
        <v>45694</v>
      </c>
      <c r="C991" t="s">
        <v>1371</v>
      </c>
      <c r="D991" t="s">
        <v>1724</v>
      </c>
      <c r="E991" t="s">
        <v>1789</v>
      </c>
      <c r="F991" s="5">
        <v>1</v>
      </c>
      <c r="G991">
        <v>66.14</v>
      </c>
      <c r="H991">
        <v>0.14000000000000001</v>
      </c>
      <c r="I991" t="s">
        <v>1829</v>
      </c>
      <c r="J991">
        <v>56.880400000000002</v>
      </c>
    </row>
    <row r="992" spans="1:10" x14ac:dyDescent="0.25">
      <c r="A992" t="s">
        <v>2816</v>
      </c>
      <c r="B992" s="1">
        <v>45875</v>
      </c>
      <c r="C992" t="s">
        <v>281</v>
      </c>
      <c r="D992" t="s">
        <v>1588</v>
      </c>
      <c r="E992" t="s">
        <v>1786</v>
      </c>
      <c r="F992" s="5">
        <v>3</v>
      </c>
      <c r="G992">
        <v>955.82</v>
      </c>
      <c r="H992">
        <v>0.16</v>
      </c>
      <c r="I992" t="s">
        <v>1829</v>
      </c>
      <c r="J992">
        <v>2408.6664000000001</v>
      </c>
    </row>
    <row r="993" spans="1:10" x14ac:dyDescent="0.25">
      <c r="A993" t="s">
        <v>2817</v>
      </c>
      <c r="B993" s="1">
        <v>45432</v>
      </c>
      <c r="C993" t="s">
        <v>1005</v>
      </c>
      <c r="D993" t="s">
        <v>1592</v>
      </c>
      <c r="E993" t="s">
        <v>1794</v>
      </c>
      <c r="F993" s="5">
        <v>1</v>
      </c>
      <c r="G993">
        <v>904.92</v>
      </c>
      <c r="H993">
        <v>0.13</v>
      </c>
      <c r="I993" t="s">
        <v>1824</v>
      </c>
      <c r="J993">
        <v>787.28039999999999</v>
      </c>
    </row>
    <row r="994" spans="1:10" x14ac:dyDescent="0.25">
      <c r="A994" t="s">
        <v>2818</v>
      </c>
      <c r="B994" s="1">
        <v>45575</v>
      </c>
      <c r="C994" t="s">
        <v>8</v>
      </c>
      <c r="D994" t="s">
        <v>1628</v>
      </c>
      <c r="E994" t="s">
        <v>1779</v>
      </c>
      <c r="F994" s="5">
        <v>3</v>
      </c>
      <c r="G994">
        <v>490.02</v>
      </c>
      <c r="H994">
        <v>0.26</v>
      </c>
      <c r="I994" t="s">
        <v>1824</v>
      </c>
      <c r="J994">
        <v>1087.8444</v>
      </c>
    </row>
    <row r="995" spans="1:10" x14ac:dyDescent="0.25">
      <c r="A995" t="s">
        <v>2819</v>
      </c>
      <c r="B995" s="1">
        <v>45340</v>
      </c>
      <c r="C995" t="s">
        <v>1136</v>
      </c>
      <c r="D995" t="s">
        <v>1586</v>
      </c>
      <c r="E995" t="s">
        <v>1776</v>
      </c>
      <c r="F995" s="5">
        <v>2</v>
      </c>
      <c r="G995">
        <v>957.54</v>
      </c>
      <c r="H995">
        <v>0.1</v>
      </c>
      <c r="I995" t="s">
        <v>1829</v>
      </c>
      <c r="J995">
        <v>1723.5719999999999</v>
      </c>
    </row>
    <row r="996" spans="1:10" x14ac:dyDescent="0.25">
      <c r="A996" t="s">
        <v>2820</v>
      </c>
      <c r="B996" s="1">
        <v>45926</v>
      </c>
      <c r="C996" t="s">
        <v>1035</v>
      </c>
      <c r="D996" t="s">
        <v>1746</v>
      </c>
      <c r="E996" t="s">
        <v>1797</v>
      </c>
      <c r="F996" s="5">
        <v>2</v>
      </c>
      <c r="G996">
        <v>314.39999999999998</v>
      </c>
      <c r="H996">
        <v>7.0000000000000007E-2</v>
      </c>
      <c r="I996" t="s">
        <v>1826</v>
      </c>
      <c r="J996">
        <v>584.78399999999988</v>
      </c>
    </row>
    <row r="997" spans="1:10" x14ac:dyDescent="0.25">
      <c r="A997" t="s">
        <v>2821</v>
      </c>
      <c r="B997" s="1">
        <v>45373</v>
      </c>
      <c r="C997" t="s">
        <v>1229</v>
      </c>
      <c r="D997" t="s">
        <v>1596</v>
      </c>
      <c r="E997" t="s">
        <v>1776</v>
      </c>
      <c r="F997" s="5">
        <v>3</v>
      </c>
      <c r="G997">
        <v>480.11</v>
      </c>
      <c r="H997">
        <v>0.11</v>
      </c>
      <c r="I997" t="s">
        <v>1826</v>
      </c>
      <c r="J997">
        <v>1281.8937000000001</v>
      </c>
    </row>
    <row r="998" spans="1:10" x14ac:dyDescent="0.25">
      <c r="A998" t="s">
        <v>2822</v>
      </c>
      <c r="B998" s="1">
        <v>45579</v>
      </c>
      <c r="C998" t="s">
        <v>1211</v>
      </c>
      <c r="D998" t="s">
        <v>1644</v>
      </c>
      <c r="E998" t="s">
        <v>1776</v>
      </c>
      <c r="F998" s="5">
        <v>4</v>
      </c>
      <c r="G998">
        <v>826.55</v>
      </c>
      <c r="H998">
        <v>0.28000000000000003</v>
      </c>
      <c r="I998" t="s">
        <v>1824</v>
      </c>
      <c r="J998">
        <v>2380.4639999999999</v>
      </c>
    </row>
    <row r="999" spans="1:10" x14ac:dyDescent="0.25">
      <c r="A999" t="s">
        <v>2823</v>
      </c>
      <c r="B999" s="1">
        <v>45805</v>
      </c>
      <c r="C999" t="s">
        <v>625</v>
      </c>
      <c r="D999" t="s">
        <v>1602</v>
      </c>
      <c r="E999" t="s">
        <v>1766</v>
      </c>
      <c r="F999" s="5">
        <v>3</v>
      </c>
      <c r="G999">
        <v>530.16999999999996</v>
      </c>
      <c r="H999">
        <v>0.18</v>
      </c>
      <c r="I999" t="s">
        <v>1826</v>
      </c>
      <c r="J999">
        <v>1304.2182</v>
      </c>
    </row>
    <row r="1000" spans="1:10" x14ac:dyDescent="0.25">
      <c r="A1000" t="s">
        <v>2824</v>
      </c>
      <c r="B1000" s="1">
        <v>45522</v>
      </c>
      <c r="C1000" t="s">
        <v>1266</v>
      </c>
      <c r="D1000" t="s">
        <v>1616</v>
      </c>
      <c r="E1000" t="s">
        <v>1807</v>
      </c>
      <c r="F1000" s="5">
        <v>3</v>
      </c>
      <c r="G1000">
        <v>336.17</v>
      </c>
      <c r="H1000">
        <v>0.04</v>
      </c>
      <c r="I1000" t="s">
        <v>1829</v>
      </c>
      <c r="J1000">
        <v>968.16959999999995</v>
      </c>
    </row>
    <row r="1001" spans="1:10" x14ac:dyDescent="0.25">
      <c r="A1001" t="s">
        <v>2825</v>
      </c>
      <c r="B1001" s="1">
        <v>45304</v>
      </c>
      <c r="C1001" t="s">
        <v>1307</v>
      </c>
      <c r="D1001" t="s">
        <v>1710</v>
      </c>
      <c r="E1001" t="s">
        <v>1782</v>
      </c>
      <c r="F1001" s="5">
        <v>4</v>
      </c>
      <c r="G1001">
        <v>22.51</v>
      </c>
      <c r="H1001">
        <v>0.27</v>
      </c>
      <c r="I1001" t="s">
        <v>1826</v>
      </c>
      <c r="J1001">
        <v>65.729200000000006</v>
      </c>
    </row>
    <row r="1002" spans="1:10" x14ac:dyDescent="0.25">
      <c r="A1002" t="s">
        <v>2826</v>
      </c>
      <c r="B1002" s="1">
        <v>45456</v>
      </c>
      <c r="C1002" t="s">
        <v>625</v>
      </c>
      <c r="D1002" t="s">
        <v>1666</v>
      </c>
      <c r="E1002" t="s">
        <v>1761</v>
      </c>
      <c r="F1002" s="5">
        <v>2</v>
      </c>
      <c r="G1002">
        <v>909.51</v>
      </c>
      <c r="H1002">
        <v>0.27</v>
      </c>
      <c r="I1002" t="s">
        <v>1824</v>
      </c>
      <c r="J1002">
        <v>1327.8846000000001</v>
      </c>
    </row>
    <row r="1003" spans="1:10" x14ac:dyDescent="0.25">
      <c r="A1003" t="s">
        <v>2827</v>
      </c>
      <c r="B1003" s="1">
        <v>45776</v>
      </c>
      <c r="C1003" t="s">
        <v>198</v>
      </c>
      <c r="D1003" t="s">
        <v>1686</v>
      </c>
      <c r="E1003" t="s">
        <v>1799</v>
      </c>
      <c r="F1003" s="5">
        <v>4</v>
      </c>
      <c r="G1003">
        <v>593.84</v>
      </c>
      <c r="H1003">
        <v>0.24</v>
      </c>
      <c r="I1003" t="s">
        <v>1826</v>
      </c>
      <c r="J1003">
        <v>1805.2736</v>
      </c>
    </row>
    <row r="1004" spans="1:10" x14ac:dyDescent="0.25">
      <c r="A1004" t="s">
        <v>2828</v>
      </c>
      <c r="B1004" s="1">
        <v>45566</v>
      </c>
      <c r="C1004" t="s">
        <v>384</v>
      </c>
      <c r="D1004" t="s">
        <v>1694</v>
      </c>
      <c r="E1004" t="s">
        <v>1789</v>
      </c>
      <c r="F1004" s="5">
        <v>3</v>
      </c>
      <c r="G1004">
        <v>909.11</v>
      </c>
      <c r="H1004">
        <v>0.23</v>
      </c>
      <c r="I1004" t="s">
        <v>1829</v>
      </c>
      <c r="J1004">
        <v>2100.0441000000001</v>
      </c>
    </row>
    <row r="1005" spans="1:10" x14ac:dyDescent="0.25">
      <c r="A1005" t="s">
        <v>2829</v>
      </c>
      <c r="B1005" s="1">
        <v>45542</v>
      </c>
      <c r="C1005" t="s">
        <v>1243</v>
      </c>
      <c r="D1005" t="s">
        <v>1596</v>
      </c>
      <c r="E1005" t="s">
        <v>1757</v>
      </c>
      <c r="F1005" s="5">
        <v>4</v>
      </c>
      <c r="G1005">
        <v>996.85</v>
      </c>
      <c r="H1005">
        <v>0.24</v>
      </c>
      <c r="I1005" t="s">
        <v>1826</v>
      </c>
      <c r="J1005">
        <v>3030.424</v>
      </c>
    </row>
    <row r="1006" spans="1:10" x14ac:dyDescent="0.25">
      <c r="A1006" t="s">
        <v>2830</v>
      </c>
      <c r="B1006" s="1">
        <v>45834</v>
      </c>
      <c r="C1006" t="s">
        <v>948</v>
      </c>
      <c r="D1006" t="s">
        <v>1543</v>
      </c>
      <c r="E1006" t="s">
        <v>1807</v>
      </c>
      <c r="F1006" s="5">
        <v>1</v>
      </c>
      <c r="G1006">
        <v>522.69000000000005</v>
      </c>
      <c r="H1006">
        <v>0.06</v>
      </c>
      <c r="I1006" t="s">
        <v>1829</v>
      </c>
      <c r="J1006">
        <v>491.32860000000011</v>
      </c>
    </row>
    <row r="1007" spans="1:10" x14ac:dyDescent="0.25">
      <c r="A1007" t="s">
        <v>2831</v>
      </c>
      <c r="B1007" s="1">
        <v>45405</v>
      </c>
      <c r="C1007" t="s">
        <v>637</v>
      </c>
      <c r="D1007" t="s">
        <v>1656</v>
      </c>
      <c r="E1007" t="s">
        <v>1766</v>
      </c>
      <c r="F1007" s="5">
        <v>3</v>
      </c>
      <c r="G1007">
        <v>261.05</v>
      </c>
      <c r="H1007">
        <v>0.12</v>
      </c>
      <c r="I1007" t="s">
        <v>1826</v>
      </c>
      <c r="J1007">
        <v>689.17200000000014</v>
      </c>
    </row>
    <row r="1008" spans="1:10" x14ac:dyDescent="0.25">
      <c r="A1008" t="s">
        <v>2832</v>
      </c>
      <c r="B1008" s="1">
        <v>45918</v>
      </c>
      <c r="C1008" t="s">
        <v>314</v>
      </c>
      <c r="D1008" t="s">
        <v>1594</v>
      </c>
      <c r="E1008" t="s">
        <v>1807</v>
      </c>
      <c r="F1008" s="5">
        <v>3</v>
      </c>
      <c r="G1008">
        <v>644.73</v>
      </c>
      <c r="H1008">
        <v>0.01</v>
      </c>
      <c r="I1008" t="s">
        <v>1829</v>
      </c>
      <c r="J1008">
        <v>1914.8480999999999</v>
      </c>
    </row>
    <row r="1009" spans="1:10" x14ac:dyDescent="0.25">
      <c r="A1009" t="s">
        <v>2833</v>
      </c>
      <c r="B1009" s="1">
        <v>45217</v>
      </c>
      <c r="C1009" t="s">
        <v>648</v>
      </c>
      <c r="D1009" t="s">
        <v>1698</v>
      </c>
      <c r="E1009" t="s">
        <v>1761</v>
      </c>
      <c r="F1009" s="5">
        <v>2</v>
      </c>
      <c r="G1009">
        <v>541.52</v>
      </c>
      <c r="H1009">
        <v>0.26</v>
      </c>
      <c r="I1009" t="s">
        <v>1826</v>
      </c>
      <c r="J1009">
        <v>801.44959999999992</v>
      </c>
    </row>
    <row r="1010" spans="1:10" x14ac:dyDescent="0.25">
      <c r="A1010" t="s">
        <v>2834</v>
      </c>
      <c r="B1010" s="1">
        <v>45259</v>
      </c>
      <c r="C1010" t="s">
        <v>1322</v>
      </c>
      <c r="D1010" t="s">
        <v>1674</v>
      </c>
      <c r="E1010" t="s">
        <v>1789</v>
      </c>
      <c r="F1010" s="5">
        <v>1</v>
      </c>
      <c r="G1010">
        <v>395.18</v>
      </c>
      <c r="H1010">
        <v>0.09</v>
      </c>
      <c r="I1010" t="s">
        <v>1826</v>
      </c>
      <c r="J1010">
        <v>359.61380000000003</v>
      </c>
    </row>
    <row r="1011" spans="1:10" x14ac:dyDescent="0.25">
      <c r="A1011" t="s">
        <v>2835</v>
      </c>
      <c r="B1011" s="1">
        <v>45740</v>
      </c>
      <c r="C1011" t="s">
        <v>356</v>
      </c>
      <c r="D1011" t="s">
        <v>1562</v>
      </c>
      <c r="E1011" t="s">
        <v>1782</v>
      </c>
      <c r="F1011" s="5">
        <v>4</v>
      </c>
      <c r="G1011">
        <v>56.37</v>
      </c>
      <c r="H1011">
        <v>0.17</v>
      </c>
      <c r="I1011" t="s">
        <v>1824</v>
      </c>
      <c r="J1011">
        <v>187.14840000000001</v>
      </c>
    </row>
    <row r="1012" spans="1:10" x14ac:dyDescent="0.25">
      <c r="A1012" t="s">
        <v>2836</v>
      </c>
      <c r="B1012" s="1">
        <v>45908</v>
      </c>
      <c r="C1012" t="s">
        <v>681</v>
      </c>
      <c r="D1012" t="s">
        <v>1706</v>
      </c>
      <c r="E1012" t="s">
        <v>1786</v>
      </c>
      <c r="F1012" s="5">
        <v>4</v>
      </c>
      <c r="G1012">
        <v>202.59</v>
      </c>
      <c r="H1012">
        <v>0.06</v>
      </c>
      <c r="I1012" t="s">
        <v>1829</v>
      </c>
      <c r="J1012">
        <v>761.73839999999996</v>
      </c>
    </row>
    <row r="1013" spans="1:10" x14ac:dyDescent="0.25">
      <c r="A1013" t="s">
        <v>2837</v>
      </c>
      <c r="B1013" s="1">
        <v>45601</v>
      </c>
      <c r="C1013" t="s">
        <v>27</v>
      </c>
      <c r="D1013" t="s">
        <v>1710</v>
      </c>
      <c r="E1013" t="s">
        <v>1773</v>
      </c>
      <c r="F1013" s="5">
        <v>2</v>
      </c>
      <c r="G1013">
        <v>358.36</v>
      </c>
      <c r="H1013">
        <v>0.05</v>
      </c>
      <c r="I1013" t="s">
        <v>1826</v>
      </c>
      <c r="J1013">
        <v>680.88400000000001</v>
      </c>
    </row>
    <row r="1014" spans="1:10" x14ac:dyDescent="0.25">
      <c r="A1014" t="s">
        <v>2838</v>
      </c>
      <c r="B1014" s="1">
        <v>45535</v>
      </c>
      <c r="C1014" t="s">
        <v>264</v>
      </c>
      <c r="D1014" t="s">
        <v>1622</v>
      </c>
      <c r="E1014" t="s">
        <v>1810</v>
      </c>
      <c r="F1014" s="5">
        <v>4</v>
      </c>
      <c r="G1014">
        <v>85.62</v>
      </c>
      <c r="H1014">
        <v>0.28000000000000003</v>
      </c>
      <c r="I1014" t="s">
        <v>1829</v>
      </c>
      <c r="J1014">
        <v>246.5856</v>
      </c>
    </row>
    <row r="1015" spans="1:10" x14ac:dyDescent="0.25">
      <c r="A1015" t="s">
        <v>2839</v>
      </c>
      <c r="B1015" s="1">
        <v>45459</v>
      </c>
      <c r="C1015" t="s">
        <v>610</v>
      </c>
      <c r="D1015" t="s">
        <v>1560</v>
      </c>
      <c r="E1015" t="s">
        <v>1807</v>
      </c>
      <c r="F1015" s="5">
        <v>4</v>
      </c>
      <c r="G1015">
        <v>929.26</v>
      </c>
      <c r="H1015">
        <v>0.23</v>
      </c>
      <c r="I1015" t="s">
        <v>1826</v>
      </c>
      <c r="J1015">
        <v>2862.1208000000001</v>
      </c>
    </row>
    <row r="1016" spans="1:10" x14ac:dyDescent="0.25">
      <c r="A1016" t="s">
        <v>2840</v>
      </c>
      <c r="B1016" s="1">
        <v>45681</v>
      </c>
      <c r="C1016" t="s">
        <v>975</v>
      </c>
      <c r="D1016" t="s">
        <v>1668</v>
      </c>
      <c r="E1016" t="s">
        <v>1797</v>
      </c>
      <c r="F1016" s="5">
        <v>2</v>
      </c>
      <c r="G1016">
        <v>92.64</v>
      </c>
      <c r="H1016">
        <v>0.14000000000000001</v>
      </c>
      <c r="I1016" t="s">
        <v>1829</v>
      </c>
      <c r="J1016">
        <v>159.3408</v>
      </c>
    </row>
    <row r="1017" spans="1:10" x14ac:dyDescent="0.25">
      <c r="A1017" t="s">
        <v>2841</v>
      </c>
      <c r="B1017" s="1">
        <v>45725</v>
      </c>
      <c r="C1017" t="s">
        <v>794</v>
      </c>
      <c r="D1017" t="s">
        <v>1672</v>
      </c>
      <c r="E1017" t="s">
        <v>1769</v>
      </c>
      <c r="F1017" s="5">
        <v>4</v>
      </c>
      <c r="G1017">
        <v>139.05000000000001</v>
      </c>
      <c r="H1017">
        <v>0.28999999999999998</v>
      </c>
      <c r="I1017" t="s">
        <v>1829</v>
      </c>
      <c r="J1017">
        <v>394.90199999999999</v>
      </c>
    </row>
    <row r="1018" spans="1:10" x14ac:dyDescent="0.25">
      <c r="A1018" t="s">
        <v>2842</v>
      </c>
      <c r="B1018" s="1">
        <v>45461</v>
      </c>
      <c r="C1018" t="s">
        <v>475</v>
      </c>
      <c r="D1018" t="s">
        <v>1654</v>
      </c>
      <c r="E1018" t="s">
        <v>1769</v>
      </c>
      <c r="F1018" s="5">
        <v>3</v>
      </c>
      <c r="G1018">
        <v>155.87</v>
      </c>
      <c r="H1018">
        <v>0.03</v>
      </c>
      <c r="I1018" t="s">
        <v>1829</v>
      </c>
      <c r="J1018">
        <v>453.58170000000001</v>
      </c>
    </row>
    <row r="1019" spans="1:10" x14ac:dyDescent="0.25">
      <c r="A1019" t="s">
        <v>2843</v>
      </c>
      <c r="B1019" s="1">
        <v>45837</v>
      </c>
      <c r="C1019" t="s">
        <v>1368</v>
      </c>
      <c r="D1019" t="s">
        <v>1616</v>
      </c>
      <c r="E1019" t="s">
        <v>1804</v>
      </c>
      <c r="F1019" s="5">
        <v>4</v>
      </c>
      <c r="G1019">
        <v>115.42</v>
      </c>
      <c r="H1019">
        <v>0.03</v>
      </c>
      <c r="I1019" t="s">
        <v>1829</v>
      </c>
      <c r="J1019">
        <v>447.82960000000003</v>
      </c>
    </row>
    <row r="1020" spans="1:10" x14ac:dyDescent="0.25">
      <c r="A1020" t="s">
        <v>2844</v>
      </c>
      <c r="B1020" s="1">
        <v>45823</v>
      </c>
      <c r="C1020" t="s">
        <v>422</v>
      </c>
      <c r="D1020" t="s">
        <v>1652</v>
      </c>
      <c r="E1020" t="s">
        <v>1776</v>
      </c>
      <c r="F1020" s="5">
        <v>3</v>
      </c>
      <c r="G1020">
        <v>593.62</v>
      </c>
      <c r="H1020">
        <v>0.08</v>
      </c>
      <c r="I1020" t="s">
        <v>1824</v>
      </c>
      <c r="J1020">
        <v>1638.3912</v>
      </c>
    </row>
    <row r="1021" spans="1:10" x14ac:dyDescent="0.25">
      <c r="A1021" t="s">
        <v>2845</v>
      </c>
      <c r="B1021" s="1">
        <v>45733</v>
      </c>
      <c r="C1021" t="s">
        <v>1107</v>
      </c>
      <c r="D1021" t="s">
        <v>1638</v>
      </c>
      <c r="E1021" t="s">
        <v>1769</v>
      </c>
      <c r="F1021" s="5">
        <v>2</v>
      </c>
      <c r="G1021">
        <v>825.04</v>
      </c>
      <c r="H1021">
        <v>0.2</v>
      </c>
      <c r="I1021" t="s">
        <v>1824</v>
      </c>
      <c r="J1021">
        <v>1320.0640000000001</v>
      </c>
    </row>
    <row r="1022" spans="1:10" x14ac:dyDescent="0.25">
      <c r="A1022" t="s">
        <v>2846</v>
      </c>
      <c r="B1022" s="1">
        <v>45322</v>
      </c>
      <c r="C1022" t="s">
        <v>1431</v>
      </c>
      <c r="D1022" t="s">
        <v>1598</v>
      </c>
      <c r="E1022" t="s">
        <v>1797</v>
      </c>
      <c r="F1022" s="5">
        <v>1</v>
      </c>
      <c r="G1022">
        <v>963.76</v>
      </c>
      <c r="H1022">
        <v>0.14000000000000001</v>
      </c>
      <c r="I1022" t="s">
        <v>1826</v>
      </c>
      <c r="J1022">
        <v>828.83359999999993</v>
      </c>
    </row>
    <row r="1023" spans="1:10" x14ac:dyDescent="0.25">
      <c r="A1023" t="s">
        <v>2847</v>
      </c>
      <c r="B1023" s="1">
        <v>45415</v>
      </c>
      <c r="C1023" t="s">
        <v>926</v>
      </c>
      <c r="D1023" t="s">
        <v>1658</v>
      </c>
      <c r="E1023" t="s">
        <v>1776</v>
      </c>
      <c r="F1023" s="5">
        <v>1</v>
      </c>
      <c r="G1023">
        <v>238.24</v>
      </c>
      <c r="H1023">
        <v>0.12</v>
      </c>
      <c r="I1023" t="s">
        <v>1826</v>
      </c>
      <c r="J1023">
        <v>209.65119999999999</v>
      </c>
    </row>
    <row r="1024" spans="1:10" x14ac:dyDescent="0.25">
      <c r="A1024" t="s">
        <v>2848</v>
      </c>
      <c r="B1024" s="1">
        <v>45644</v>
      </c>
      <c r="C1024" t="s">
        <v>1411</v>
      </c>
      <c r="D1024" t="s">
        <v>1712</v>
      </c>
      <c r="E1024" t="s">
        <v>1804</v>
      </c>
      <c r="F1024" s="5">
        <v>1</v>
      </c>
      <c r="G1024">
        <v>756.63</v>
      </c>
      <c r="H1024">
        <v>0.04</v>
      </c>
      <c r="I1024" t="s">
        <v>1826</v>
      </c>
      <c r="J1024">
        <v>726.36479999999995</v>
      </c>
    </row>
    <row r="1025" spans="1:10" x14ac:dyDescent="0.25">
      <c r="A1025" t="s">
        <v>2849</v>
      </c>
      <c r="B1025" s="1">
        <v>45845</v>
      </c>
      <c r="C1025" t="s">
        <v>85</v>
      </c>
      <c r="D1025" t="s">
        <v>1734</v>
      </c>
      <c r="E1025" t="s">
        <v>1779</v>
      </c>
      <c r="F1025" s="5">
        <v>3</v>
      </c>
      <c r="G1025">
        <v>159.76</v>
      </c>
      <c r="H1025">
        <v>0.22</v>
      </c>
      <c r="I1025" t="s">
        <v>1824</v>
      </c>
      <c r="J1025">
        <v>373.83839999999998</v>
      </c>
    </row>
    <row r="1026" spans="1:10" x14ac:dyDescent="0.25">
      <c r="A1026" t="s">
        <v>2850</v>
      </c>
      <c r="B1026" s="1">
        <v>45354</v>
      </c>
      <c r="C1026" t="s">
        <v>1151</v>
      </c>
      <c r="D1026" t="s">
        <v>1738</v>
      </c>
      <c r="E1026" t="s">
        <v>1782</v>
      </c>
      <c r="F1026" s="5">
        <v>1</v>
      </c>
      <c r="G1026">
        <v>329.94</v>
      </c>
      <c r="H1026">
        <v>0.14000000000000001</v>
      </c>
      <c r="I1026" t="s">
        <v>1829</v>
      </c>
      <c r="J1026">
        <v>283.7484</v>
      </c>
    </row>
    <row r="1027" spans="1:10" x14ac:dyDescent="0.25">
      <c r="A1027" t="s">
        <v>2851</v>
      </c>
      <c r="B1027" s="1">
        <v>45720</v>
      </c>
      <c r="C1027" t="s">
        <v>224</v>
      </c>
      <c r="D1027" t="s">
        <v>1582</v>
      </c>
      <c r="E1027" t="s">
        <v>1782</v>
      </c>
      <c r="F1027" s="5">
        <v>1</v>
      </c>
      <c r="G1027">
        <v>234.06</v>
      </c>
      <c r="H1027">
        <v>0.11</v>
      </c>
      <c r="I1027" t="s">
        <v>1826</v>
      </c>
      <c r="J1027">
        <v>208.3134</v>
      </c>
    </row>
    <row r="1028" spans="1:10" x14ac:dyDescent="0.25">
      <c r="A1028" t="s">
        <v>2852</v>
      </c>
      <c r="B1028" s="1">
        <v>45278</v>
      </c>
      <c r="C1028" t="s">
        <v>999</v>
      </c>
      <c r="D1028" t="s">
        <v>1710</v>
      </c>
      <c r="E1028" t="s">
        <v>1752</v>
      </c>
      <c r="F1028" s="5">
        <v>2</v>
      </c>
      <c r="G1028">
        <v>773.75</v>
      </c>
      <c r="H1028">
        <v>0.16</v>
      </c>
      <c r="I1028" t="s">
        <v>1826</v>
      </c>
      <c r="J1028">
        <v>1299.9000000000001</v>
      </c>
    </row>
    <row r="1029" spans="1:10" x14ac:dyDescent="0.25">
      <c r="A1029" t="s">
        <v>2853</v>
      </c>
      <c r="B1029" s="1">
        <v>45422</v>
      </c>
      <c r="C1029" t="s">
        <v>1352</v>
      </c>
      <c r="D1029" t="s">
        <v>1652</v>
      </c>
      <c r="E1029" t="s">
        <v>1810</v>
      </c>
      <c r="F1029" s="5">
        <v>1</v>
      </c>
      <c r="G1029">
        <v>73.88</v>
      </c>
      <c r="H1029">
        <v>0.04</v>
      </c>
      <c r="I1029" t="s">
        <v>1824</v>
      </c>
      <c r="J1029">
        <v>70.924799999999991</v>
      </c>
    </row>
    <row r="1030" spans="1:10" x14ac:dyDescent="0.25">
      <c r="A1030" t="s">
        <v>2854</v>
      </c>
      <c r="B1030" s="1">
        <v>45337</v>
      </c>
      <c r="C1030" t="s">
        <v>32</v>
      </c>
      <c r="D1030" t="s">
        <v>1720</v>
      </c>
      <c r="E1030" t="s">
        <v>1810</v>
      </c>
      <c r="F1030" s="5">
        <v>1</v>
      </c>
      <c r="G1030">
        <v>859.3</v>
      </c>
      <c r="H1030">
        <v>0.16</v>
      </c>
      <c r="I1030" t="s">
        <v>1826</v>
      </c>
      <c r="J1030">
        <v>721.8119999999999</v>
      </c>
    </row>
    <row r="1031" spans="1:10" x14ac:dyDescent="0.25">
      <c r="A1031" t="s">
        <v>2855</v>
      </c>
      <c r="B1031" s="1">
        <v>45564</v>
      </c>
      <c r="C1031" t="s">
        <v>444</v>
      </c>
      <c r="D1031" t="s">
        <v>1710</v>
      </c>
      <c r="E1031" t="s">
        <v>1776</v>
      </c>
      <c r="F1031" s="5">
        <v>4</v>
      </c>
      <c r="G1031">
        <v>762.43</v>
      </c>
      <c r="H1031">
        <v>0.05</v>
      </c>
      <c r="I1031" t="s">
        <v>1824</v>
      </c>
      <c r="J1031">
        <v>2897.233999999999</v>
      </c>
    </row>
    <row r="1032" spans="1:10" x14ac:dyDescent="0.25">
      <c r="A1032" t="s">
        <v>2856</v>
      </c>
      <c r="B1032" s="1">
        <v>45424</v>
      </c>
      <c r="C1032" t="s">
        <v>428</v>
      </c>
      <c r="D1032" t="s">
        <v>1694</v>
      </c>
      <c r="E1032" t="s">
        <v>1752</v>
      </c>
      <c r="F1032" s="5">
        <v>1</v>
      </c>
      <c r="G1032">
        <v>328.51</v>
      </c>
      <c r="H1032">
        <v>0.2</v>
      </c>
      <c r="I1032" t="s">
        <v>1829</v>
      </c>
      <c r="J1032">
        <v>262.80799999999999</v>
      </c>
    </row>
    <row r="1033" spans="1:10" x14ac:dyDescent="0.25">
      <c r="A1033" t="s">
        <v>2857</v>
      </c>
      <c r="B1033" s="1">
        <v>45719</v>
      </c>
      <c r="C1033" t="s">
        <v>872</v>
      </c>
      <c r="D1033" t="s">
        <v>1636</v>
      </c>
      <c r="E1033" t="s">
        <v>1769</v>
      </c>
      <c r="F1033" s="5">
        <v>1</v>
      </c>
      <c r="G1033">
        <v>34.51</v>
      </c>
      <c r="H1033">
        <v>0.04</v>
      </c>
      <c r="I1033" t="s">
        <v>1829</v>
      </c>
      <c r="J1033">
        <v>33.129600000000003</v>
      </c>
    </row>
    <row r="1034" spans="1:10" x14ac:dyDescent="0.25">
      <c r="A1034" t="s">
        <v>2858</v>
      </c>
      <c r="B1034" s="1">
        <v>45250</v>
      </c>
      <c r="C1034" t="s">
        <v>372</v>
      </c>
      <c r="D1034" t="s">
        <v>1586</v>
      </c>
      <c r="E1034" t="s">
        <v>1792</v>
      </c>
      <c r="F1034" s="5">
        <v>3</v>
      </c>
      <c r="G1034">
        <v>663.73</v>
      </c>
      <c r="H1034">
        <v>0.06</v>
      </c>
      <c r="I1034" t="s">
        <v>1829</v>
      </c>
      <c r="J1034">
        <v>1871.7185999999999</v>
      </c>
    </row>
    <row r="1035" spans="1:10" x14ac:dyDescent="0.25">
      <c r="A1035" t="s">
        <v>2859</v>
      </c>
      <c r="B1035" s="1">
        <v>45479</v>
      </c>
      <c r="C1035" t="s">
        <v>788</v>
      </c>
      <c r="D1035" t="s">
        <v>1614</v>
      </c>
      <c r="E1035" t="s">
        <v>1786</v>
      </c>
      <c r="F1035" s="5">
        <v>1</v>
      </c>
      <c r="G1035">
        <v>409.41</v>
      </c>
      <c r="H1035">
        <v>0.13</v>
      </c>
      <c r="I1035" t="s">
        <v>1826</v>
      </c>
      <c r="J1035">
        <v>356.18669999999997</v>
      </c>
    </row>
    <row r="1036" spans="1:10" x14ac:dyDescent="0.25">
      <c r="A1036" t="s">
        <v>2860</v>
      </c>
      <c r="B1036" s="1">
        <v>45727</v>
      </c>
      <c r="C1036" t="s">
        <v>332</v>
      </c>
      <c r="D1036" t="s">
        <v>1704</v>
      </c>
      <c r="E1036" t="s">
        <v>1766</v>
      </c>
      <c r="F1036" s="5">
        <v>3</v>
      </c>
      <c r="G1036">
        <v>461.03</v>
      </c>
      <c r="H1036">
        <v>0.11</v>
      </c>
      <c r="I1036" t="s">
        <v>1826</v>
      </c>
      <c r="J1036">
        <v>1230.9501</v>
      </c>
    </row>
    <row r="1037" spans="1:10" x14ac:dyDescent="0.25">
      <c r="A1037" t="s">
        <v>2861</v>
      </c>
      <c r="B1037" s="1">
        <v>45394</v>
      </c>
      <c r="C1037" t="s">
        <v>1151</v>
      </c>
      <c r="D1037" t="s">
        <v>1586</v>
      </c>
      <c r="E1037" t="s">
        <v>1799</v>
      </c>
      <c r="F1037" s="5">
        <v>2</v>
      </c>
      <c r="G1037">
        <v>760.14</v>
      </c>
      <c r="H1037">
        <v>0.02</v>
      </c>
      <c r="I1037" t="s">
        <v>1829</v>
      </c>
      <c r="J1037">
        <v>1489.8743999999999</v>
      </c>
    </row>
    <row r="1038" spans="1:10" x14ac:dyDescent="0.25">
      <c r="A1038" t="s">
        <v>2862</v>
      </c>
      <c r="B1038" s="1">
        <v>45773</v>
      </c>
      <c r="C1038" t="s">
        <v>884</v>
      </c>
      <c r="D1038" t="s">
        <v>1594</v>
      </c>
      <c r="E1038" t="s">
        <v>1757</v>
      </c>
      <c r="F1038" s="5">
        <v>3</v>
      </c>
      <c r="G1038">
        <v>688.76</v>
      </c>
      <c r="H1038">
        <v>0.12</v>
      </c>
      <c r="I1038" t="s">
        <v>1826</v>
      </c>
      <c r="J1038">
        <v>1818.3263999999999</v>
      </c>
    </row>
    <row r="1039" spans="1:10" x14ac:dyDescent="0.25">
      <c r="A1039" t="s">
        <v>2863</v>
      </c>
      <c r="B1039" s="1">
        <v>45779</v>
      </c>
      <c r="C1039" t="s">
        <v>532</v>
      </c>
      <c r="D1039" t="s">
        <v>1634</v>
      </c>
      <c r="E1039" t="s">
        <v>1786</v>
      </c>
      <c r="F1039" s="5">
        <v>2</v>
      </c>
      <c r="G1039">
        <v>257.77999999999997</v>
      </c>
      <c r="H1039">
        <v>0.05</v>
      </c>
      <c r="I1039" t="s">
        <v>1824</v>
      </c>
      <c r="J1039">
        <v>489.78199999999993</v>
      </c>
    </row>
    <row r="1040" spans="1:10" x14ac:dyDescent="0.25">
      <c r="A1040" t="s">
        <v>2864</v>
      </c>
      <c r="B1040" s="1">
        <v>45400</v>
      </c>
      <c r="C1040" t="s">
        <v>198</v>
      </c>
      <c r="D1040" t="s">
        <v>1654</v>
      </c>
      <c r="E1040" t="s">
        <v>1779</v>
      </c>
      <c r="F1040" s="5">
        <v>2</v>
      </c>
      <c r="G1040">
        <v>314.29000000000002</v>
      </c>
      <c r="H1040">
        <v>0.19</v>
      </c>
      <c r="I1040" t="s">
        <v>1829</v>
      </c>
      <c r="J1040">
        <v>509.14980000000008</v>
      </c>
    </row>
    <row r="1041" spans="1:10" x14ac:dyDescent="0.25">
      <c r="A1041" t="s">
        <v>2865</v>
      </c>
      <c r="B1041" s="1">
        <v>45520</v>
      </c>
      <c r="C1041" t="s">
        <v>520</v>
      </c>
      <c r="D1041" t="s">
        <v>1692</v>
      </c>
      <c r="E1041" t="s">
        <v>1799</v>
      </c>
      <c r="F1041" s="5">
        <v>3</v>
      </c>
      <c r="G1041">
        <v>336.09</v>
      </c>
      <c r="H1041">
        <v>0.01</v>
      </c>
      <c r="I1041" t="s">
        <v>1826</v>
      </c>
      <c r="J1041">
        <v>998.18729999999994</v>
      </c>
    </row>
    <row r="1042" spans="1:10" x14ac:dyDescent="0.25">
      <c r="A1042" t="s">
        <v>2866</v>
      </c>
      <c r="B1042" s="1">
        <v>45861</v>
      </c>
      <c r="C1042" t="s">
        <v>20</v>
      </c>
      <c r="D1042" t="s">
        <v>1698</v>
      </c>
      <c r="E1042" t="s">
        <v>1807</v>
      </c>
      <c r="F1042" s="5">
        <v>3</v>
      </c>
      <c r="G1042">
        <v>202.07</v>
      </c>
      <c r="H1042">
        <v>0.23</v>
      </c>
      <c r="I1042" t="s">
        <v>1826</v>
      </c>
      <c r="J1042">
        <v>466.78170000000011</v>
      </c>
    </row>
    <row r="1043" spans="1:10" x14ac:dyDescent="0.25">
      <c r="A1043" t="s">
        <v>2867</v>
      </c>
      <c r="B1043" s="1">
        <v>45781</v>
      </c>
      <c r="C1043" t="s">
        <v>978</v>
      </c>
      <c r="D1043" t="s">
        <v>1582</v>
      </c>
      <c r="E1043" t="s">
        <v>1782</v>
      </c>
      <c r="F1043" s="5">
        <v>2</v>
      </c>
      <c r="G1043">
        <v>485.25</v>
      </c>
      <c r="H1043">
        <v>0.28000000000000003</v>
      </c>
      <c r="I1043" t="s">
        <v>1824</v>
      </c>
      <c r="J1043">
        <v>698.76</v>
      </c>
    </row>
    <row r="1044" spans="1:10" x14ac:dyDescent="0.25">
      <c r="A1044" t="s">
        <v>2868</v>
      </c>
      <c r="B1044" s="1">
        <v>45906</v>
      </c>
      <c r="C1044" t="s">
        <v>568</v>
      </c>
      <c r="D1044" t="s">
        <v>1698</v>
      </c>
      <c r="E1044" t="s">
        <v>1789</v>
      </c>
      <c r="F1044" s="5">
        <v>4</v>
      </c>
      <c r="G1044">
        <v>552.38</v>
      </c>
      <c r="H1044">
        <v>0.1</v>
      </c>
      <c r="I1044" t="s">
        <v>1826</v>
      </c>
      <c r="J1044">
        <v>1988.568</v>
      </c>
    </row>
    <row r="1045" spans="1:10" x14ac:dyDescent="0.25">
      <c r="A1045" t="s">
        <v>2869</v>
      </c>
      <c r="B1045" s="1">
        <v>45251</v>
      </c>
      <c r="C1045" t="s">
        <v>378</v>
      </c>
      <c r="D1045" t="s">
        <v>1664</v>
      </c>
      <c r="E1045" t="s">
        <v>1807</v>
      </c>
      <c r="F1045" s="5">
        <v>4</v>
      </c>
      <c r="G1045">
        <v>377.26</v>
      </c>
      <c r="H1045">
        <v>0.22</v>
      </c>
      <c r="I1045" t="s">
        <v>1829</v>
      </c>
      <c r="J1045">
        <v>1177.0512000000001</v>
      </c>
    </row>
    <row r="1046" spans="1:10" x14ac:dyDescent="0.25">
      <c r="A1046" t="s">
        <v>2870</v>
      </c>
      <c r="B1046" s="1">
        <v>45257</v>
      </c>
      <c r="C1046" t="s">
        <v>202</v>
      </c>
      <c r="D1046" t="s">
        <v>1642</v>
      </c>
      <c r="E1046" t="s">
        <v>1813</v>
      </c>
      <c r="F1046" s="5">
        <v>4</v>
      </c>
      <c r="G1046">
        <v>189.07</v>
      </c>
      <c r="H1046">
        <v>0.1</v>
      </c>
      <c r="I1046" t="s">
        <v>1829</v>
      </c>
      <c r="J1046">
        <v>680.65200000000004</v>
      </c>
    </row>
    <row r="1047" spans="1:10" x14ac:dyDescent="0.25">
      <c r="A1047" t="s">
        <v>2871</v>
      </c>
      <c r="B1047" s="1">
        <v>45818</v>
      </c>
      <c r="C1047" t="s">
        <v>1533</v>
      </c>
      <c r="D1047" t="s">
        <v>1608</v>
      </c>
      <c r="E1047" t="s">
        <v>1769</v>
      </c>
      <c r="F1047" s="5">
        <v>3</v>
      </c>
      <c r="G1047">
        <v>272.27</v>
      </c>
      <c r="H1047">
        <v>0.01</v>
      </c>
      <c r="I1047" t="s">
        <v>1824</v>
      </c>
      <c r="J1047">
        <v>808.64189999999996</v>
      </c>
    </row>
    <row r="1048" spans="1:10" x14ac:dyDescent="0.25">
      <c r="A1048" t="s">
        <v>2872</v>
      </c>
      <c r="B1048" s="1">
        <v>45806</v>
      </c>
      <c r="C1048" t="s">
        <v>842</v>
      </c>
      <c r="D1048" t="s">
        <v>1732</v>
      </c>
      <c r="E1048" t="s">
        <v>1792</v>
      </c>
      <c r="F1048" s="5">
        <v>1</v>
      </c>
      <c r="G1048">
        <v>209.39</v>
      </c>
      <c r="H1048">
        <v>0.28000000000000003</v>
      </c>
      <c r="I1048" t="s">
        <v>1826</v>
      </c>
      <c r="J1048">
        <v>150.76079999999999</v>
      </c>
    </row>
    <row r="1049" spans="1:10" x14ac:dyDescent="0.25">
      <c r="A1049" t="s">
        <v>2873</v>
      </c>
      <c r="B1049" s="1">
        <v>45288</v>
      </c>
      <c r="C1049" t="s">
        <v>202</v>
      </c>
      <c r="D1049" t="s">
        <v>1708</v>
      </c>
      <c r="E1049" t="s">
        <v>1786</v>
      </c>
      <c r="F1049" s="5">
        <v>1</v>
      </c>
      <c r="G1049">
        <v>813.87</v>
      </c>
      <c r="H1049">
        <v>0.23</v>
      </c>
      <c r="I1049" t="s">
        <v>1824</v>
      </c>
      <c r="J1049">
        <v>626.67989999999998</v>
      </c>
    </row>
    <row r="1050" spans="1:10" x14ac:dyDescent="0.25">
      <c r="A1050" t="s">
        <v>2874</v>
      </c>
      <c r="B1050" s="1">
        <v>45783</v>
      </c>
      <c r="C1050" t="s">
        <v>821</v>
      </c>
      <c r="D1050" t="s">
        <v>1604</v>
      </c>
      <c r="E1050" t="s">
        <v>1752</v>
      </c>
      <c r="F1050" s="5">
        <v>1</v>
      </c>
      <c r="G1050">
        <v>143.69999999999999</v>
      </c>
      <c r="H1050">
        <v>0.19</v>
      </c>
      <c r="I1050" t="s">
        <v>1826</v>
      </c>
      <c r="J1050">
        <v>116.39700000000001</v>
      </c>
    </row>
    <row r="1051" spans="1:10" x14ac:dyDescent="0.25">
      <c r="A1051" t="s">
        <v>2875</v>
      </c>
      <c r="B1051" s="1">
        <v>45385</v>
      </c>
      <c r="C1051" t="s">
        <v>1449</v>
      </c>
      <c r="D1051" t="s">
        <v>1640</v>
      </c>
      <c r="E1051" t="s">
        <v>1757</v>
      </c>
      <c r="F1051" s="5">
        <v>4</v>
      </c>
      <c r="G1051">
        <v>837.34</v>
      </c>
      <c r="H1051">
        <v>0.05</v>
      </c>
      <c r="I1051" t="s">
        <v>1826</v>
      </c>
      <c r="J1051">
        <v>3181.8919999999998</v>
      </c>
    </row>
    <row r="1052" spans="1:10" x14ac:dyDescent="0.25">
      <c r="A1052" t="s">
        <v>2876</v>
      </c>
      <c r="B1052" s="1">
        <v>45878</v>
      </c>
      <c r="C1052" t="s">
        <v>417</v>
      </c>
      <c r="D1052" t="s">
        <v>1578</v>
      </c>
      <c r="E1052" t="s">
        <v>1813</v>
      </c>
      <c r="F1052" s="5">
        <v>1</v>
      </c>
      <c r="G1052">
        <v>151.66</v>
      </c>
      <c r="H1052">
        <v>0.16</v>
      </c>
      <c r="I1052" t="s">
        <v>1829</v>
      </c>
      <c r="J1052">
        <v>127.3944</v>
      </c>
    </row>
    <row r="1053" spans="1:10" x14ac:dyDescent="0.25">
      <c r="A1053" t="s">
        <v>2877</v>
      </c>
      <c r="B1053" s="1">
        <v>45720</v>
      </c>
      <c r="C1053" t="s">
        <v>1533</v>
      </c>
      <c r="D1053" t="s">
        <v>1636</v>
      </c>
      <c r="E1053" t="s">
        <v>1782</v>
      </c>
      <c r="F1053" s="5">
        <v>3</v>
      </c>
      <c r="G1053">
        <v>961.4</v>
      </c>
      <c r="H1053">
        <v>0.02</v>
      </c>
      <c r="I1053" t="s">
        <v>1826</v>
      </c>
      <c r="J1053">
        <v>2826.5160000000001</v>
      </c>
    </row>
    <row r="1054" spans="1:10" x14ac:dyDescent="0.25">
      <c r="A1054" t="s">
        <v>2878</v>
      </c>
      <c r="B1054" s="1">
        <v>45503</v>
      </c>
      <c r="C1054" t="s">
        <v>1157</v>
      </c>
      <c r="D1054" t="s">
        <v>1696</v>
      </c>
      <c r="E1054" t="s">
        <v>1810</v>
      </c>
      <c r="F1054" s="5">
        <v>4</v>
      </c>
      <c r="G1054">
        <v>475.98</v>
      </c>
      <c r="H1054">
        <v>0.19</v>
      </c>
      <c r="I1054" t="s">
        <v>1826</v>
      </c>
      <c r="J1054">
        <v>1542.1751999999999</v>
      </c>
    </row>
    <row r="1055" spans="1:10" x14ac:dyDescent="0.25">
      <c r="A1055" t="s">
        <v>2879</v>
      </c>
      <c r="B1055" s="1">
        <v>45551</v>
      </c>
      <c r="C1055" t="s">
        <v>1187</v>
      </c>
      <c r="D1055" t="s">
        <v>1624</v>
      </c>
      <c r="E1055" t="s">
        <v>1801</v>
      </c>
      <c r="F1055" s="5">
        <v>4</v>
      </c>
      <c r="G1055">
        <v>132.88999999999999</v>
      </c>
      <c r="H1055">
        <v>0.12</v>
      </c>
      <c r="I1055" t="s">
        <v>1824</v>
      </c>
      <c r="J1055">
        <v>467.77280000000002</v>
      </c>
    </row>
    <row r="1056" spans="1:10" x14ac:dyDescent="0.25">
      <c r="A1056" t="s">
        <v>2880</v>
      </c>
      <c r="B1056" s="1">
        <v>45850</v>
      </c>
      <c r="C1056" t="s">
        <v>1355</v>
      </c>
      <c r="D1056" t="s">
        <v>1618</v>
      </c>
      <c r="E1056" t="s">
        <v>1794</v>
      </c>
      <c r="F1056" s="5">
        <v>3</v>
      </c>
      <c r="G1056">
        <v>471.31</v>
      </c>
      <c r="H1056">
        <v>0</v>
      </c>
      <c r="I1056" t="s">
        <v>1826</v>
      </c>
      <c r="J1056">
        <v>1413.93</v>
      </c>
    </row>
    <row r="1057" spans="1:10" x14ac:dyDescent="0.25">
      <c r="A1057" t="s">
        <v>2881</v>
      </c>
      <c r="B1057" s="1">
        <v>45441</v>
      </c>
      <c r="C1057" t="s">
        <v>1431</v>
      </c>
      <c r="D1057" t="s">
        <v>1700</v>
      </c>
      <c r="E1057" t="s">
        <v>1799</v>
      </c>
      <c r="F1057" s="5">
        <v>2</v>
      </c>
      <c r="G1057">
        <v>720.32</v>
      </c>
      <c r="H1057">
        <v>0.26</v>
      </c>
      <c r="I1057" t="s">
        <v>1824</v>
      </c>
      <c r="J1057">
        <v>1066.0735999999999</v>
      </c>
    </row>
    <row r="1058" spans="1:10" x14ac:dyDescent="0.25">
      <c r="A1058" t="s">
        <v>2882</v>
      </c>
      <c r="B1058" s="1">
        <v>45431</v>
      </c>
      <c r="C1058" t="s">
        <v>275</v>
      </c>
      <c r="D1058" t="s">
        <v>1680</v>
      </c>
      <c r="E1058" t="s">
        <v>1810</v>
      </c>
      <c r="F1058" s="5">
        <v>4</v>
      </c>
      <c r="G1058">
        <v>99.92</v>
      </c>
      <c r="H1058">
        <v>0.11</v>
      </c>
      <c r="I1058" t="s">
        <v>1829</v>
      </c>
      <c r="J1058">
        <v>355.71519999999998</v>
      </c>
    </row>
    <row r="1059" spans="1:10" x14ac:dyDescent="0.25">
      <c r="A1059" t="s">
        <v>2883</v>
      </c>
      <c r="B1059" s="1">
        <v>45873</v>
      </c>
      <c r="C1059" t="s">
        <v>247</v>
      </c>
      <c r="D1059" t="s">
        <v>1568</v>
      </c>
      <c r="E1059" t="s">
        <v>1766</v>
      </c>
      <c r="F1059" s="5">
        <v>3</v>
      </c>
      <c r="G1059">
        <v>900.63</v>
      </c>
      <c r="H1059">
        <v>0.11</v>
      </c>
      <c r="I1059" t="s">
        <v>1829</v>
      </c>
      <c r="J1059">
        <v>2404.6821</v>
      </c>
    </row>
    <row r="1060" spans="1:10" x14ac:dyDescent="0.25">
      <c r="A1060" t="s">
        <v>2884</v>
      </c>
      <c r="B1060" s="1">
        <v>45629</v>
      </c>
      <c r="C1060" t="s">
        <v>1368</v>
      </c>
      <c r="D1060" t="s">
        <v>1640</v>
      </c>
      <c r="E1060" t="s">
        <v>1782</v>
      </c>
      <c r="F1060" s="5">
        <v>1</v>
      </c>
      <c r="G1060">
        <v>681.72</v>
      </c>
      <c r="H1060">
        <v>0.11</v>
      </c>
      <c r="I1060" t="s">
        <v>1826</v>
      </c>
      <c r="J1060">
        <v>606.73080000000004</v>
      </c>
    </row>
    <row r="1061" spans="1:10" x14ac:dyDescent="0.25">
      <c r="A1061" t="s">
        <v>2885</v>
      </c>
      <c r="B1061" s="1">
        <v>45222</v>
      </c>
      <c r="C1061" t="s">
        <v>48</v>
      </c>
      <c r="D1061" t="s">
        <v>1704</v>
      </c>
      <c r="E1061" t="s">
        <v>1797</v>
      </c>
      <c r="F1061" s="5">
        <v>2</v>
      </c>
      <c r="G1061">
        <v>838.22</v>
      </c>
      <c r="H1061">
        <v>0.3</v>
      </c>
      <c r="I1061" t="s">
        <v>1824</v>
      </c>
      <c r="J1061">
        <v>1173.508</v>
      </c>
    </row>
    <row r="1062" spans="1:10" x14ac:dyDescent="0.25">
      <c r="A1062" t="s">
        <v>2886</v>
      </c>
      <c r="B1062" s="1">
        <v>45797</v>
      </c>
      <c r="C1062" t="s">
        <v>637</v>
      </c>
      <c r="D1062" t="s">
        <v>1722</v>
      </c>
      <c r="E1062" t="s">
        <v>1794</v>
      </c>
      <c r="F1062" s="5">
        <v>2</v>
      </c>
      <c r="G1062">
        <v>816.22</v>
      </c>
      <c r="H1062">
        <v>0.27</v>
      </c>
      <c r="I1062" t="s">
        <v>1824</v>
      </c>
      <c r="J1062">
        <v>1191.6812</v>
      </c>
    </row>
    <row r="1063" spans="1:10" x14ac:dyDescent="0.25">
      <c r="A1063" t="s">
        <v>2887</v>
      </c>
      <c r="B1063" s="1">
        <v>45554</v>
      </c>
      <c r="C1063" t="s">
        <v>1187</v>
      </c>
      <c r="D1063" t="s">
        <v>1670</v>
      </c>
      <c r="E1063" t="s">
        <v>1779</v>
      </c>
      <c r="F1063" s="5">
        <v>2</v>
      </c>
      <c r="G1063">
        <v>654.12</v>
      </c>
      <c r="H1063">
        <v>0.27</v>
      </c>
      <c r="I1063" t="s">
        <v>1826</v>
      </c>
      <c r="J1063">
        <v>955.01519999999994</v>
      </c>
    </row>
    <row r="1064" spans="1:10" x14ac:dyDescent="0.25">
      <c r="A1064" t="s">
        <v>2888</v>
      </c>
      <c r="B1064" s="1">
        <v>45385</v>
      </c>
      <c r="C1064" t="s">
        <v>372</v>
      </c>
      <c r="D1064" t="s">
        <v>1694</v>
      </c>
      <c r="E1064" t="s">
        <v>1797</v>
      </c>
      <c r="F1064" s="5">
        <v>4</v>
      </c>
      <c r="G1064">
        <v>528.22</v>
      </c>
      <c r="H1064">
        <v>0.2</v>
      </c>
      <c r="I1064" t="s">
        <v>1826</v>
      </c>
      <c r="J1064">
        <v>1690.3040000000001</v>
      </c>
    </row>
    <row r="1065" spans="1:10" x14ac:dyDescent="0.25">
      <c r="A1065" t="s">
        <v>2889</v>
      </c>
      <c r="B1065" s="1">
        <v>45704</v>
      </c>
      <c r="C1065" t="s">
        <v>716</v>
      </c>
      <c r="D1065" t="s">
        <v>1616</v>
      </c>
      <c r="E1065" t="s">
        <v>1779</v>
      </c>
      <c r="F1065" s="5">
        <v>4</v>
      </c>
      <c r="G1065">
        <v>36.72</v>
      </c>
      <c r="H1065">
        <v>7.0000000000000007E-2</v>
      </c>
      <c r="I1065" t="s">
        <v>1829</v>
      </c>
      <c r="J1065">
        <v>136.5984</v>
      </c>
    </row>
    <row r="1066" spans="1:10" x14ac:dyDescent="0.25">
      <c r="A1066" t="s">
        <v>2890</v>
      </c>
      <c r="B1066" s="1">
        <v>45545</v>
      </c>
      <c r="C1066" t="s">
        <v>1157</v>
      </c>
      <c r="D1066" t="s">
        <v>1704</v>
      </c>
      <c r="E1066" t="s">
        <v>1813</v>
      </c>
      <c r="F1066" s="5">
        <v>2</v>
      </c>
      <c r="G1066">
        <v>705.97</v>
      </c>
      <c r="H1066">
        <v>0.1</v>
      </c>
      <c r="I1066" t="s">
        <v>1826</v>
      </c>
      <c r="J1066">
        <v>1270.7460000000001</v>
      </c>
    </row>
    <row r="1067" spans="1:10" x14ac:dyDescent="0.25">
      <c r="A1067" t="s">
        <v>2891</v>
      </c>
      <c r="B1067" s="1">
        <v>45736</v>
      </c>
      <c r="C1067" t="s">
        <v>100</v>
      </c>
      <c r="D1067" t="s">
        <v>1628</v>
      </c>
      <c r="E1067" t="s">
        <v>1757</v>
      </c>
      <c r="F1067" s="5">
        <v>2</v>
      </c>
      <c r="G1067">
        <v>994.29</v>
      </c>
      <c r="H1067">
        <v>0.01</v>
      </c>
      <c r="I1067" t="s">
        <v>1826</v>
      </c>
      <c r="J1067">
        <v>1968.6941999999999</v>
      </c>
    </row>
    <row r="1068" spans="1:10" x14ac:dyDescent="0.25">
      <c r="A1068" t="s">
        <v>2892</v>
      </c>
      <c r="B1068" s="1">
        <v>45608</v>
      </c>
      <c r="C1068" t="s">
        <v>1307</v>
      </c>
      <c r="D1068" t="s">
        <v>1732</v>
      </c>
      <c r="E1068" t="s">
        <v>1810</v>
      </c>
      <c r="F1068" s="5">
        <v>1</v>
      </c>
      <c r="G1068">
        <v>909.04</v>
      </c>
      <c r="H1068">
        <v>0.11</v>
      </c>
      <c r="I1068" t="s">
        <v>1824</v>
      </c>
      <c r="J1068">
        <v>809.04560000000004</v>
      </c>
    </row>
    <row r="1069" spans="1:10" x14ac:dyDescent="0.25">
      <c r="A1069" t="s">
        <v>2893</v>
      </c>
      <c r="B1069" s="1">
        <v>45334</v>
      </c>
      <c r="C1069" t="s">
        <v>1095</v>
      </c>
      <c r="D1069" t="s">
        <v>1616</v>
      </c>
      <c r="E1069" t="s">
        <v>1792</v>
      </c>
      <c r="F1069" s="5">
        <v>1</v>
      </c>
      <c r="G1069">
        <v>164.73</v>
      </c>
      <c r="H1069">
        <v>0.12</v>
      </c>
      <c r="I1069" t="s">
        <v>1826</v>
      </c>
      <c r="J1069">
        <v>144.9624</v>
      </c>
    </row>
    <row r="1070" spans="1:10" x14ac:dyDescent="0.25">
      <c r="A1070" t="s">
        <v>2894</v>
      </c>
      <c r="B1070" s="1">
        <v>45690</v>
      </c>
      <c r="C1070" t="s">
        <v>230</v>
      </c>
      <c r="D1070" t="s">
        <v>1622</v>
      </c>
      <c r="E1070" t="s">
        <v>1779</v>
      </c>
      <c r="F1070" s="5">
        <v>2</v>
      </c>
      <c r="G1070">
        <v>606.35</v>
      </c>
      <c r="H1070">
        <v>0.16</v>
      </c>
      <c r="I1070" t="s">
        <v>1829</v>
      </c>
      <c r="J1070">
        <v>1018.668</v>
      </c>
    </row>
    <row r="1071" spans="1:10" x14ac:dyDescent="0.25">
      <c r="A1071" t="s">
        <v>2895</v>
      </c>
      <c r="B1071" s="1">
        <v>45481</v>
      </c>
      <c r="C1071" t="s">
        <v>544</v>
      </c>
      <c r="D1071" t="s">
        <v>1744</v>
      </c>
      <c r="E1071" t="s">
        <v>1769</v>
      </c>
      <c r="F1071" s="5">
        <v>3</v>
      </c>
      <c r="G1071">
        <v>904.19</v>
      </c>
      <c r="H1071">
        <v>0.09</v>
      </c>
      <c r="I1071" t="s">
        <v>1824</v>
      </c>
      <c r="J1071">
        <v>2468.4387000000002</v>
      </c>
    </row>
    <row r="1072" spans="1:10" x14ac:dyDescent="0.25">
      <c r="A1072" t="s">
        <v>2896</v>
      </c>
      <c r="B1072" s="1">
        <v>45576</v>
      </c>
      <c r="C1072" t="s">
        <v>508</v>
      </c>
      <c r="D1072" t="s">
        <v>1648</v>
      </c>
      <c r="E1072" t="s">
        <v>1761</v>
      </c>
      <c r="F1072" s="5">
        <v>4</v>
      </c>
      <c r="G1072">
        <v>694.61</v>
      </c>
      <c r="H1072">
        <v>0.18</v>
      </c>
      <c r="I1072" t="s">
        <v>1829</v>
      </c>
      <c r="J1072">
        <v>2278.3208</v>
      </c>
    </row>
    <row r="1073" spans="1:10" x14ac:dyDescent="0.25">
      <c r="A1073" t="s">
        <v>2897</v>
      </c>
      <c r="B1073" s="1">
        <v>45215</v>
      </c>
      <c r="C1073" t="s">
        <v>727</v>
      </c>
      <c r="D1073" t="s">
        <v>1726</v>
      </c>
      <c r="E1073" t="s">
        <v>1761</v>
      </c>
      <c r="F1073" s="5">
        <v>4</v>
      </c>
      <c r="G1073">
        <v>753.83</v>
      </c>
      <c r="H1073">
        <v>0.24</v>
      </c>
      <c r="I1073" t="s">
        <v>1824</v>
      </c>
      <c r="J1073">
        <v>2291.6432</v>
      </c>
    </row>
    <row r="1074" spans="1:10" x14ac:dyDescent="0.25">
      <c r="A1074" t="s">
        <v>2898</v>
      </c>
      <c r="B1074" s="1">
        <v>45653</v>
      </c>
      <c r="C1074" t="s">
        <v>646</v>
      </c>
      <c r="D1074" t="s">
        <v>1590</v>
      </c>
      <c r="E1074" t="s">
        <v>1782</v>
      </c>
      <c r="F1074" s="5">
        <v>1</v>
      </c>
      <c r="G1074">
        <v>66.22</v>
      </c>
      <c r="H1074">
        <v>0.02</v>
      </c>
      <c r="I1074" t="s">
        <v>1824</v>
      </c>
      <c r="J1074">
        <v>64.895600000000002</v>
      </c>
    </row>
    <row r="1075" spans="1:10" x14ac:dyDescent="0.25">
      <c r="A1075" t="s">
        <v>2899</v>
      </c>
      <c r="B1075" s="1">
        <v>45241</v>
      </c>
      <c r="C1075" t="s">
        <v>1059</v>
      </c>
      <c r="D1075" t="s">
        <v>1676</v>
      </c>
      <c r="E1075" t="s">
        <v>1799</v>
      </c>
      <c r="F1075" s="5">
        <v>2</v>
      </c>
      <c r="G1075">
        <v>891.8</v>
      </c>
      <c r="H1075">
        <v>0.28999999999999998</v>
      </c>
      <c r="I1075" t="s">
        <v>1829</v>
      </c>
      <c r="J1075">
        <v>1266.356</v>
      </c>
    </row>
    <row r="1076" spans="1:10" x14ac:dyDescent="0.25">
      <c r="A1076" t="s">
        <v>2900</v>
      </c>
      <c r="B1076" s="1">
        <v>45428</v>
      </c>
      <c r="C1076" t="s">
        <v>1136</v>
      </c>
      <c r="D1076" t="s">
        <v>1698</v>
      </c>
      <c r="E1076" t="s">
        <v>1786</v>
      </c>
      <c r="F1076" s="5">
        <v>4</v>
      </c>
      <c r="G1076">
        <v>255.48</v>
      </c>
      <c r="H1076">
        <v>0.03</v>
      </c>
      <c r="I1076" t="s">
        <v>1829</v>
      </c>
      <c r="J1076">
        <v>991.26239999999996</v>
      </c>
    </row>
    <row r="1077" spans="1:10" x14ac:dyDescent="0.25">
      <c r="A1077" t="s">
        <v>2901</v>
      </c>
      <c r="B1077" s="1">
        <v>45593</v>
      </c>
      <c r="C1077" t="s">
        <v>951</v>
      </c>
      <c r="D1077" t="s">
        <v>1716</v>
      </c>
      <c r="E1077" t="s">
        <v>1807</v>
      </c>
      <c r="F1077" s="5">
        <v>4</v>
      </c>
      <c r="G1077">
        <v>604.87</v>
      </c>
      <c r="H1077">
        <v>0.28000000000000003</v>
      </c>
      <c r="I1077" t="s">
        <v>1826</v>
      </c>
      <c r="J1077">
        <v>1742.0255999999999</v>
      </c>
    </row>
    <row r="1078" spans="1:10" x14ac:dyDescent="0.25">
      <c r="A1078" t="s">
        <v>2902</v>
      </c>
      <c r="B1078" s="1">
        <v>45370</v>
      </c>
      <c r="C1078" t="s">
        <v>175</v>
      </c>
      <c r="D1078" t="s">
        <v>1614</v>
      </c>
      <c r="E1078" t="s">
        <v>1807</v>
      </c>
      <c r="F1078" s="5">
        <v>3</v>
      </c>
      <c r="G1078">
        <v>623.82000000000005</v>
      </c>
      <c r="H1078">
        <v>0.13</v>
      </c>
      <c r="I1078" t="s">
        <v>1829</v>
      </c>
      <c r="J1078">
        <v>1628.1702</v>
      </c>
    </row>
    <row r="1079" spans="1:10" x14ac:dyDescent="0.25">
      <c r="A1079" t="s">
        <v>2903</v>
      </c>
      <c r="B1079" s="1">
        <v>45882</v>
      </c>
      <c r="C1079" t="s">
        <v>470</v>
      </c>
      <c r="D1079" t="s">
        <v>1690</v>
      </c>
      <c r="E1079" t="s">
        <v>1804</v>
      </c>
      <c r="F1079" s="5">
        <v>3</v>
      </c>
      <c r="G1079">
        <v>575.24</v>
      </c>
      <c r="H1079">
        <v>0.12</v>
      </c>
      <c r="I1079" t="s">
        <v>1829</v>
      </c>
      <c r="J1079">
        <v>1518.6335999999999</v>
      </c>
    </row>
    <row r="1080" spans="1:10" x14ac:dyDescent="0.25">
      <c r="A1080" t="s">
        <v>2904</v>
      </c>
      <c r="B1080" s="1">
        <v>45878</v>
      </c>
      <c r="C1080" t="s">
        <v>1286</v>
      </c>
      <c r="D1080" t="s">
        <v>1553</v>
      </c>
      <c r="E1080" t="s">
        <v>1792</v>
      </c>
      <c r="F1080" s="5">
        <v>1</v>
      </c>
      <c r="G1080">
        <v>769.4</v>
      </c>
      <c r="H1080">
        <v>0.16</v>
      </c>
      <c r="I1080" t="s">
        <v>1824</v>
      </c>
      <c r="J1080">
        <v>646.29599999999994</v>
      </c>
    </row>
    <row r="1081" spans="1:10" x14ac:dyDescent="0.25">
      <c r="A1081" t="s">
        <v>2905</v>
      </c>
      <c r="B1081" s="1">
        <v>45420</v>
      </c>
      <c r="C1081" t="s">
        <v>1035</v>
      </c>
      <c r="D1081" t="s">
        <v>1553</v>
      </c>
      <c r="E1081" t="s">
        <v>1807</v>
      </c>
      <c r="F1081" s="5">
        <v>1</v>
      </c>
      <c r="G1081">
        <v>227.28</v>
      </c>
      <c r="H1081">
        <v>0.13</v>
      </c>
      <c r="I1081" t="s">
        <v>1829</v>
      </c>
      <c r="J1081">
        <v>197.7336</v>
      </c>
    </row>
    <row r="1082" spans="1:10" x14ac:dyDescent="0.25">
      <c r="A1082" t="s">
        <v>2906</v>
      </c>
      <c r="B1082" s="1">
        <v>45361</v>
      </c>
      <c r="C1082" t="s">
        <v>195</v>
      </c>
      <c r="D1082" t="s">
        <v>1549</v>
      </c>
      <c r="E1082" t="s">
        <v>1807</v>
      </c>
      <c r="F1082" s="5">
        <v>4</v>
      </c>
      <c r="G1082">
        <v>127.58</v>
      </c>
      <c r="H1082">
        <v>0.15</v>
      </c>
      <c r="I1082" t="s">
        <v>1824</v>
      </c>
      <c r="J1082">
        <v>433.77199999999999</v>
      </c>
    </row>
    <row r="1083" spans="1:10" x14ac:dyDescent="0.25">
      <c r="A1083" t="s">
        <v>2907</v>
      </c>
      <c r="B1083" s="1">
        <v>45702</v>
      </c>
      <c r="C1083" t="s">
        <v>1298</v>
      </c>
      <c r="D1083" t="s">
        <v>1636</v>
      </c>
      <c r="E1083" t="s">
        <v>1766</v>
      </c>
      <c r="F1083" s="5">
        <v>1</v>
      </c>
      <c r="G1083">
        <v>793.21</v>
      </c>
      <c r="H1083">
        <v>0.09</v>
      </c>
      <c r="I1083" t="s">
        <v>1824</v>
      </c>
      <c r="J1083">
        <v>721.8211</v>
      </c>
    </row>
    <row r="1084" spans="1:10" x14ac:dyDescent="0.25">
      <c r="A1084" t="s">
        <v>2908</v>
      </c>
      <c r="B1084" s="1">
        <v>45871</v>
      </c>
      <c r="C1084" t="s">
        <v>951</v>
      </c>
      <c r="D1084" t="s">
        <v>1714</v>
      </c>
      <c r="E1084" t="s">
        <v>1794</v>
      </c>
      <c r="F1084" s="5">
        <v>3</v>
      </c>
      <c r="G1084">
        <v>435.61</v>
      </c>
      <c r="H1084">
        <v>0.03</v>
      </c>
      <c r="I1084" t="s">
        <v>1826</v>
      </c>
      <c r="J1084">
        <v>1267.6251</v>
      </c>
    </row>
    <row r="1085" spans="1:10" x14ac:dyDescent="0.25">
      <c r="A1085" t="s">
        <v>2909</v>
      </c>
      <c r="B1085" s="1">
        <v>45531</v>
      </c>
      <c r="C1085" t="s">
        <v>1202</v>
      </c>
      <c r="D1085" t="s">
        <v>1606</v>
      </c>
      <c r="E1085" t="s">
        <v>1804</v>
      </c>
      <c r="F1085" s="5">
        <v>1</v>
      </c>
      <c r="G1085">
        <v>850.06</v>
      </c>
      <c r="H1085">
        <v>0.28999999999999998</v>
      </c>
      <c r="I1085" t="s">
        <v>1826</v>
      </c>
      <c r="J1085">
        <v>603.54259999999988</v>
      </c>
    </row>
    <row r="1086" spans="1:10" x14ac:dyDescent="0.25">
      <c r="A1086" t="s">
        <v>2910</v>
      </c>
      <c r="B1086" s="1">
        <v>45330</v>
      </c>
      <c r="C1086" t="s">
        <v>1089</v>
      </c>
      <c r="D1086" t="s">
        <v>1580</v>
      </c>
      <c r="E1086" t="s">
        <v>1804</v>
      </c>
      <c r="F1086" s="5">
        <v>2</v>
      </c>
      <c r="G1086">
        <v>753.92</v>
      </c>
      <c r="H1086">
        <v>0.17</v>
      </c>
      <c r="I1086" t="s">
        <v>1826</v>
      </c>
      <c r="J1086">
        <v>1251.5072</v>
      </c>
    </row>
    <row r="1087" spans="1:10" x14ac:dyDescent="0.25">
      <c r="A1087" t="s">
        <v>2911</v>
      </c>
      <c r="B1087" s="1">
        <v>45311</v>
      </c>
      <c r="C1087" t="s">
        <v>1501</v>
      </c>
      <c r="D1087" t="s">
        <v>1553</v>
      </c>
      <c r="E1087" t="s">
        <v>1797</v>
      </c>
      <c r="F1087" s="5">
        <v>3</v>
      </c>
      <c r="G1087">
        <v>408.99</v>
      </c>
      <c r="H1087">
        <v>0.27</v>
      </c>
      <c r="I1087" t="s">
        <v>1826</v>
      </c>
      <c r="J1087">
        <v>895.68809999999996</v>
      </c>
    </row>
    <row r="1088" spans="1:10" x14ac:dyDescent="0.25">
      <c r="A1088" t="s">
        <v>2912</v>
      </c>
      <c r="B1088" s="1">
        <v>45567</v>
      </c>
      <c r="C1088" t="s">
        <v>905</v>
      </c>
      <c r="D1088" t="s">
        <v>1662</v>
      </c>
      <c r="E1088" t="s">
        <v>1773</v>
      </c>
      <c r="F1088" s="5">
        <v>3</v>
      </c>
      <c r="G1088">
        <v>404.5</v>
      </c>
      <c r="H1088">
        <v>0.22</v>
      </c>
      <c r="I1088" t="s">
        <v>1826</v>
      </c>
      <c r="J1088">
        <v>946.53000000000009</v>
      </c>
    </row>
    <row r="1089" spans="1:10" x14ac:dyDescent="0.25">
      <c r="A1089" t="s">
        <v>2913</v>
      </c>
      <c r="B1089" s="1">
        <v>45239</v>
      </c>
      <c r="C1089" t="s">
        <v>1187</v>
      </c>
      <c r="D1089" t="s">
        <v>1626</v>
      </c>
      <c r="E1089" t="s">
        <v>1766</v>
      </c>
      <c r="F1089" s="5">
        <v>3</v>
      </c>
      <c r="G1089">
        <v>717.81</v>
      </c>
      <c r="H1089">
        <v>0.17</v>
      </c>
      <c r="I1089" t="s">
        <v>1829</v>
      </c>
      <c r="J1089">
        <v>1787.3469</v>
      </c>
    </row>
    <row r="1090" spans="1:10" x14ac:dyDescent="0.25">
      <c r="A1090" t="s">
        <v>2914</v>
      </c>
      <c r="B1090" s="1">
        <v>45284</v>
      </c>
      <c r="C1090" t="s">
        <v>803</v>
      </c>
      <c r="D1090" t="s">
        <v>1716</v>
      </c>
      <c r="E1090" t="s">
        <v>1757</v>
      </c>
      <c r="F1090" s="5">
        <v>3</v>
      </c>
      <c r="G1090">
        <v>204.77</v>
      </c>
      <c r="H1090">
        <v>0.14000000000000001</v>
      </c>
      <c r="I1090" t="s">
        <v>1824</v>
      </c>
      <c r="J1090">
        <v>528.3066</v>
      </c>
    </row>
    <row r="1091" spans="1:10" x14ac:dyDescent="0.25">
      <c r="A1091" t="s">
        <v>2915</v>
      </c>
      <c r="B1091" s="1">
        <v>45686</v>
      </c>
      <c r="C1091" t="s">
        <v>153</v>
      </c>
      <c r="D1091" t="s">
        <v>1644</v>
      </c>
      <c r="E1091" t="s">
        <v>1810</v>
      </c>
      <c r="F1091" s="5">
        <v>4</v>
      </c>
      <c r="G1091">
        <v>106.23</v>
      </c>
      <c r="H1091">
        <v>0.28000000000000003</v>
      </c>
      <c r="I1091" t="s">
        <v>1829</v>
      </c>
      <c r="J1091">
        <v>305.94240000000002</v>
      </c>
    </row>
    <row r="1092" spans="1:10" x14ac:dyDescent="0.25">
      <c r="A1092" t="s">
        <v>2916</v>
      </c>
      <c r="B1092" s="1">
        <v>45824</v>
      </c>
      <c r="C1092" t="s">
        <v>1023</v>
      </c>
      <c r="D1092" t="s">
        <v>1680</v>
      </c>
      <c r="E1092" t="s">
        <v>1773</v>
      </c>
      <c r="F1092" s="5">
        <v>2</v>
      </c>
      <c r="G1092">
        <v>769.48</v>
      </c>
      <c r="H1092">
        <v>0.11</v>
      </c>
      <c r="I1092" t="s">
        <v>1826</v>
      </c>
      <c r="J1092">
        <v>1369.6744000000001</v>
      </c>
    </row>
    <row r="1093" spans="1:10" x14ac:dyDescent="0.25">
      <c r="A1093" t="s">
        <v>2917</v>
      </c>
      <c r="B1093" s="1">
        <v>45867</v>
      </c>
      <c r="C1093" t="s">
        <v>815</v>
      </c>
      <c r="D1093" t="s">
        <v>1662</v>
      </c>
      <c r="E1093" t="s">
        <v>1797</v>
      </c>
      <c r="F1093" s="5">
        <v>2</v>
      </c>
      <c r="G1093">
        <v>714.21</v>
      </c>
      <c r="H1093">
        <v>0.14000000000000001</v>
      </c>
      <c r="I1093" t="s">
        <v>1824</v>
      </c>
      <c r="J1093">
        <v>1228.4412</v>
      </c>
    </row>
    <row r="1094" spans="1:10" x14ac:dyDescent="0.25">
      <c r="A1094" t="s">
        <v>2918</v>
      </c>
      <c r="B1094" s="1">
        <v>45578</v>
      </c>
      <c r="C1094" t="s">
        <v>863</v>
      </c>
      <c r="D1094" t="s">
        <v>1570</v>
      </c>
      <c r="E1094" t="s">
        <v>1801</v>
      </c>
      <c r="F1094" s="5">
        <v>4</v>
      </c>
      <c r="G1094">
        <v>632.24</v>
      </c>
      <c r="H1094">
        <v>0.25</v>
      </c>
      <c r="I1094" t="s">
        <v>1826</v>
      </c>
      <c r="J1094">
        <v>1896.72</v>
      </c>
    </row>
    <row r="1095" spans="1:10" x14ac:dyDescent="0.25">
      <c r="A1095" t="s">
        <v>2919</v>
      </c>
      <c r="B1095" s="1">
        <v>45575</v>
      </c>
      <c r="C1095" t="s">
        <v>538</v>
      </c>
      <c r="D1095" t="s">
        <v>1704</v>
      </c>
      <c r="E1095" t="s">
        <v>1766</v>
      </c>
      <c r="F1095" s="5">
        <v>2</v>
      </c>
      <c r="G1095">
        <v>845.27</v>
      </c>
      <c r="H1095">
        <v>0.18</v>
      </c>
      <c r="I1095" t="s">
        <v>1826</v>
      </c>
      <c r="J1095">
        <v>1386.2428</v>
      </c>
    </row>
    <row r="1096" spans="1:10" x14ac:dyDescent="0.25">
      <c r="A1096" t="s">
        <v>2920</v>
      </c>
      <c r="B1096" s="1">
        <v>45816</v>
      </c>
      <c r="C1096" t="s">
        <v>1527</v>
      </c>
      <c r="D1096" t="s">
        <v>1722</v>
      </c>
      <c r="E1096" t="s">
        <v>1797</v>
      </c>
      <c r="F1096" s="5">
        <v>1</v>
      </c>
      <c r="G1096">
        <v>575.94000000000005</v>
      </c>
      <c r="H1096">
        <v>0.17</v>
      </c>
      <c r="I1096" t="s">
        <v>1824</v>
      </c>
      <c r="J1096">
        <v>478.03019999999998</v>
      </c>
    </row>
    <row r="1097" spans="1:10" x14ac:dyDescent="0.25">
      <c r="A1097" t="s">
        <v>2921</v>
      </c>
      <c r="B1097" s="1">
        <v>45620</v>
      </c>
      <c r="C1097" t="s">
        <v>803</v>
      </c>
      <c r="D1097" t="s">
        <v>1716</v>
      </c>
      <c r="E1097" t="s">
        <v>1801</v>
      </c>
      <c r="F1097" s="5">
        <v>1</v>
      </c>
      <c r="G1097">
        <v>907.97</v>
      </c>
      <c r="H1097">
        <v>0.26</v>
      </c>
      <c r="I1097" t="s">
        <v>1829</v>
      </c>
      <c r="J1097">
        <v>671.89779999999996</v>
      </c>
    </row>
    <row r="1098" spans="1:10" x14ac:dyDescent="0.25">
      <c r="A1098" t="s">
        <v>2922</v>
      </c>
      <c r="B1098" s="1">
        <v>45695</v>
      </c>
      <c r="C1098" t="s">
        <v>849</v>
      </c>
      <c r="D1098" t="s">
        <v>1588</v>
      </c>
      <c r="E1098" t="s">
        <v>1794</v>
      </c>
      <c r="F1098" s="5">
        <v>1</v>
      </c>
      <c r="G1098">
        <v>99.35</v>
      </c>
      <c r="H1098">
        <v>0.08</v>
      </c>
      <c r="I1098" t="s">
        <v>1829</v>
      </c>
      <c r="J1098">
        <v>91.402000000000001</v>
      </c>
    </row>
    <row r="1099" spans="1:10" x14ac:dyDescent="0.25">
      <c r="A1099" t="s">
        <v>2923</v>
      </c>
      <c r="B1099" s="1">
        <v>45596</v>
      </c>
      <c r="C1099" t="s">
        <v>261</v>
      </c>
      <c r="D1099" t="s">
        <v>1543</v>
      </c>
      <c r="E1099" t="s">
        <v>1766</v>
      </c>
      <c r="F1099" s="5">
        <v>2</v>
      </c>
      <c r="G1099">
        <v>374.42</v>
      </c>
      <c r="H1099">
        <v>0.21</v>
      </c>
      <c r="I1099" t="s">
        <v>1829</v>
      </c>
      <c r="J1099">
        <v>591.58360000000005</v>
      </c>
    </row>
    <row r="1100" spans="1:10" x14ac:dyDescent="0.25">
      <c r="A1100" t="s">
        <v>2924</v>
      </c>
      <c r="B1100" s="1">
        <v>45869</v>
      </c>
      <c r="C1100" t="s">
        <v>1481</v>
      </c>
      <c r="D1100" t="s">
        <v>1578</v>
      </c>
      <c r="E1100" t="s">
        <v>1801</v>
      </c>
      <c r="F1100" s="5">
        <v>3</v>
      </c>
      <c r="G1100">
        <v>248.43</v>
      </c>
      <c r="H1100">
        <v>0.24</v>
      </c>
      <c r="I1100" t="s">
        <v>1829</v>
      </c>
      <c r="J1100">
        <v>566.42039999999997</v>
      </c>
    </row>
    <row r="1101" spans="1:10" x14ac:dyDescent="0.25">
      <c r="A1101" t="s">
        <v>2925</v>
      </c>
      <c r="B1101" s="1">
        <v>45631</v>
      </c>
      <c r="C1101" t="s">
        <v>1443</v>
      </c>
      <c r="D1101" t="s">
        <v>1718</v>
      </c>
      <c r="E1101" t="s">
        <v>1757</v>
      </c>
      <c r="F1101" s="5">
        <v>1</v>
      </c>
      <c r="G1101">
        <v>784.46</v>
      </c>
      <c r="H1101">
        <v>0.14000000000000001</v>
      </c>
      <c r="I1101" t="s">
        <v>1829</v>
      </c>
      <c r="J1101">
        <v>674.63560000000007</v>
      </c>
    </row>
    <row r="1102" spans="1:10" x14ac:dyDescent="0.25">
      <c r="A1102" t="s">
        <v>2926</v>
      </c>
      <c r="B1102" s="1">
        <v>45379</v>
      </c>
      <c r="C1102" t="s">
        <v>827</v>
      </c>
      <c r="D1102" t="s">
        <v>1652</v>
      </c>
      <c r="E1102" t="s">
        <v>1789</v>
      </c>
      <c r="F1102" s="5">
        <v>3</v>
      </c>
      <c r="G1102">
        <v>70.88</v>
      </c>
      <c r="H1102">
        <v>0.27</v>
      </c>
      <c r="I1102" t="s">
        <v>1829</v>
      </c>
      <c r="J1102">
        <v>155.22720000000001</v>
      </c>
    </row>
    <row r="1103" spans="1:10" x14ac:dyDescent="0.25">
      <c r="A1103" t="s">
        <v>2927</v>
      </c>
      <c r="B1103" s="1">
        <v>45641</v>
      </c>
      <c r="C1103" t="s">
        <v>387</v>
      </c>
      <c r="D1103" t="s">
        <v>1562</v>
      </c>
      <c r="E1103" t="s">
        <v>1757</v>
      </c>
      <c r="F1103" s="5">
        <v>3</v>
      </c>
      <c r="G1103">
        <v>324.29000000000002</v>
      </c>
      <c r="H1103">
        <v>0.16</v>
      </c>
      <c r="I1103" t="s">
        <v>1829</v>
      </c>
      <c r="J1103">
        <v>817.21080000000006</v>
      </c>
    </row>
    <row r="1104" spans="1:10" x14ac:dyDescent="0.25">
      <c r="A1104" t="s">
        <v>2928</v>
      </c>
      <c r="B1104" s="1">
        <v>45842</v>
      </c>
      <c r="C1104" t="s">
        <v>478</v>
      </c>
      <c r="D1104" t="s">
        <v>1578</v>
      </c>
      <c r="E1104" t="s">
        <v>1766</v>
      </c>
      <c r="F1104" s="5">
        <v>4</v>
      </c>
      <c r="G1104">
        <v>243.92</v>
      </c>
      <c r="H1104">
        <v>0.02</v>
      </c>
      <c r="I1104" t="s">
        <v>1826</v>
      </c>
      <c r="J1104">
        <v>956.16639999999995</v>
      </c>
    </row>
    <row r="1105" spans="1:10" x14ac:dyDescent="0.25">
      <c r="A1105" t="s">
        <v>2929</v>
      </c>
      <c r="B1105" s="1">
        <v>45257</v>
      </c>
      <c r="C1105" t="s">
        <v>1172</v>
      </c>
      <c r="D1105" t="s">
        <v>1604</v>
      </c>
      <c r="E1105" t="s">
        <v>1797</v>
      </c>
      <c r="F1105" s="5">
        <v>1</v>
      </c>
      <c r="G1105">
        <v>664.35</v>
      </c>
      <c r="H1105">
        <v>0</v>
      </c>
      <c r="I1105" t="s">
        <v>1824</v>
      </c>
      <c r="J1105">
        <v>664.35</v>
      </c>
    </row>
    <row r="1106" spans="1:10" x14ac:dyDescent="0.25">
      <c r="A1106" t="s">
        <v>2930</v>
      </c>
      <c r="B1106" s="1">
        <v>45468</v>
      </c>
      <c r="C1106" t="s">
        <v>1199</v>
      </c>
      <c r="D1106" t="s">
        <v>1590</v>
      </c>
      <c r="E1106" t="s">
        <v>1789</v>
      </c>
      <c r="F1106" s="5">
        <v>2</v>
      </c>
      <c r="G1106">
        <v>218.07</v>
      </c>
      <c r="H1106">
        <v>0.19</v>
      </c>
      <c r="I1106" t="s">
        <v>1826</v>
      </c>
      <c r="J1106">
        <v>353.27339999999998</v>
      </c>
    </row>
    <row r="1107" spans="1:10" x14ac:dyDescent="0.25">
      <c r="A1107" t="s">
        <v>2931</v>
      </c>
      <c r="B1107" s="1">
        <v>45228</v>
      </c>
      <c r="C1107" t="s">
        <v>1196</v>
      </c>
      <c r="D1107" t="s">
        <v>1578</v>
      </c>
      <c r="E1107" t="s">
        <v>1766</v>
      </c>
      <c r="F1107" s="5">
        <v>4</v>
      </c>
      <c r="G1107">
        <v>921.83</v>
      </c>
      <c r="H1107">
        <v>0.27</v>
      </c>
      <c r="I1107" t="s">
        <v>1824</v>
      </c>
      <c r="J1107">
        <v>2691.7435999999998</v>
      </c>
    </row>
    <row r="1108" spans="1:10" x14ac:dyDescent="0.25">
      <c r="A1108" t="s">
        <v>2932</v>
      </c>
      <c r="B1108" s="1">
        <v>45661</v>
      </c>
      <c r="C1108" t="s">
        <v>559</v>
      </c>
      <c r="D1108" t="s">
        <v>1648</v>
      </c>
      <c r="E1108" t="s">
        <v>1757</v>
      </c>
      <c r="F1108" s="5">
        <v>3</v>
      </c>
      <c r="G1108">
        <v>326.2</v>
      </c>
      <c r="H1108">
        <v>0.22</v>
      </c>
      <c r="I1108" t="s">
        <v>1829</v>
      </c>
      <c r="J1108">
        <v>763.30799999999999</v>
      </c>
    </row>
    <row r="1109" spans="1:10" x14ac:dyDescent="0.25">
      <c r="A1109" t="s">
        <v>2933</v>
      </c>
      <c r="B1109" s="1">
        <v>45701</v>
      </c>
      <c r="C1109" t="s">
        <v>1414</v>
      </c>
      <c r="D1109" t="s">
        <v>1582</v>
      </c>
      <c r="E1109" t="s">
        <v>1813</v>
      </c>
      <c r="F1109" s="5">
        <v>1</v>
      </c>
      <c r="G1109">
        <v>244.25</v>
      </c>
      <c r="H1109">
        <v>0.09</v>
      </c>
      <c r="I1109" t="s">
        <v>1826</v>
      </c>
      <c r="J1109">
        <v>222.26750000000001</v>
      </c>
    </row>
    <row r="1110" spans="1:10" x14ac:dyDescent="0.25">
      <c r="A1110" t="s">
        <v>2934</v>
      </c>
      <c r="B1110" s="1">
        <v>45448</v>
      </c>
      <c r="C1110" t="s">
        <v>1154</v>
      </c>
      <c r="D1110" t="s">
        <v>1670</v>
      </c>
      <c r="E1110" t="s">
        <v>1789</v>
      </c>
      <c r="F1110" s="5">
        <v>3</v>
      </c>
      <c r="G1110">
        <v>808.87</v>
      </c>
      <c r="H1110">
        <v>0.12</v>
      </c>
      <c r="I1110" t="s">
        <v>1829</v>
      </c>
      <c r="J1110">
        <v>2135.4168</v>
      </c>
    </row>
    <row r="1111" spans="1:10" x14ac:dyDescent="0.25">
      <c r="A1111" t="s">
        <v>2935</v>
      </c>
      <c r="B1111" s="1">
        <v>45387</v>
      </c>
      <c r="C1111" t="s">
        <v>1062</v>
      </c>
      <c r="D1111" t="s">
        <v>1610</v>
      </c>
      <c r="E1111" t="s">
        <v>1761</v>
      </c>
      <c r="F1111" s="5">
        <v>3</v>
      </c>
      <c r="G1111">
        <v>826.15</v>
      </c>
      <c r="H1111">
        <v>0</v>
      </c>
      <c r="I1111" t="s">
        <v>1826</v>
      </c>
      <c r="J1111">
        <v>2478.4499999999998</v>
      </c>
    </row>
    <row r="1112" spans="1:10" x14ac:dyDescent="0.25">
      <c r="A1112" t="s">
        <v>2936</v>
      </c>
      <c r="B1112" s="1">
        <v>45652</v>
      </c>
      <c r="C1112" t="s">
        <v>616</v>
      </c>
      <c r="D1112" t="s">
        <v>1596</v>
      </c>
      <c r="E1112" t="s">
        <v>1813</v>
      </c>
      <c r="F1112" s="5">
        <v>3</v>
      </c>
      <c r="G1112">
        <v>631.20000000000005</v>
      </c>
      <c r="H1112">
        <v>0.24</v>
      </c>
      <c r="I1112" t="s">
        <v>1824</v>
      </c>
      <c r="J1112">
        <v>1439.136</v>
      </c>
    </row>
    <row r="1113" spans="1:10" x14ac:dyDescent="0.25">
      <c r="A1113" t="s">
        <v>2937</v>
      </c>
      <c r="B1113" s="1">
        <v>45316</v>
      </c>
      <c r="C1113" t="s">
        <v>872</v>
      </c>
      <c r="D1113" t="s">
        <v>1664</v>
      </c>
      <c r="E1113" t="s">
        <v>1789</v>
      </c>
      <c r="F1113" s="5">
        <v>1</v>
      </c>
      <c r="G1113">
        <v>937.01</v>
      </c>
      <c r="H1113">
        <v>7.0000000000000007E-2</v>
      </c>
      <c r="I1113" t="s">
        <v>1824</v>
      </c>
      <c r="J1113">
        <v>871.41929999999991</v>
      </c>
    </row>
    <row r="1114" spans="1:10" x14ac:dyDescent="0.25">
      <c r="A1114" t="s">
        <v>2938</v>
      </c>
      <c r="B1114" s="1">
        <v>45316</v>
      </c>
      <c r="C1114" t="s">
        <v>508</v>
      </c>
      <c r="D1114" t="s">
        <v>1694</v>
      </c>
      <c r="E1114" t="s">
        <v>1773</v>
      </c>
      <c r="F1114" s="5">
        <v>2</v>
      </c>
      <c r="G1114">
        <v>644</v>
      </c>
      <c r="H1114">
        <v>0.04</v>
      </c>
      <c r="I1114" t="s">
        <v>1826</v>
      </c>
      <c r="J1114">
        <v>1236.48</v>
      </c>
    </row>
    <row r="1115" spans="1:10" x14ac:dyDescent="0.25">
      <c r="A1115" t="s">
        <v>2939</v>
      </c>
      <c r="B1115" s="1">
        <v>45888</v>
      </c>
      <c r="C1115" t="s">
        <v>338</v>
      </c>
      <c r="D1115" t="s">
        <v>1730</v>
      </c>
      <c r="E1115" t="s">
        <v>1773</v>
      </c>
      <c r="F1115" s="5">
        <v>3</v>
      </c>
      <c r="G1115">
        <v>629.58000000000004</v>
      </c>
      <c r="H1115">
        <v>0.05</v>
      </c>
      <c r="I1115" t="s">
        <v>1824</v>
      </c>
      <c r="J1115">
        <v>1794.3030000000001</v>
      </c>
    </row>
    <row r="1116" spans="1:10" x14ac:dyDescent="0.25">
      <c r="A1116" t="s">
        <v>2940</v>
      </c>
      <c r="B1116" s="1">
        <v>45791</v>
      </c>
      <c r="C1116" t="s">
        <v>1437</v>
      </c>
      <c r="D1116" t="s">
        <v>1722</v>
      </c>
      <c r="E1116" t="s">
        <v>1761</v>
      </c>
      <c r="F1116" s="5">
        <v>2</v>
      </c>
      <c r="G1116">
        <v>121.52</v>
      </c>
      <c r="H1116">
        <v>0.18</v>
      </c>
      <c r="I1116" t="s">
        <v>1829</v>
      </c>
      <c r="J1116">
        <v>199.2928</v>
      </c>
    </row>
    <row r="1117" spans="1:10" x14ac:dyDescent="0.25">
      <c r="A1117" t="s">
        <v>2941</v>
      </c>
      <c r="B1117" s="1">
        <v>45420</v>
      </c>
      <c r="C1117" t="s">
        <v>1249</v>
      </c>
      <c r="D1117" t="s">
        <v>1678</v>
      </c>
      <c r="E1117" t="s">
        <v>1813</v>
      </c>
      <c r="F1117" s="5">
        <v>2</v>
      </c>
      <c r="G1117">
        <v>549.83000000000004</v>
      </c>
      <c r="H1117">
        <v>7.0000000000000007E-2</v>
      </c>
      <c r="I1117" t="s">
        <v>1826</v>
      </c>
      <c r="J1117">
        <v>1022.6838</v>
      </c>
    </row>
    <row r="1118" spans="1:10" x14ac:dyDescent="0.25">
      <c r="A1118" t="s">
        <v>2942</v>
      </c>
      <c r="B1118" s="1">
        <v>45219</v>
      </c>
      <c r="C1118" t="s">
        <v>475</v>
      </c>
      <c r="D1118" t="s">
        <v>1574</v>
      </c>
      <c r="E1118" t="s">
        <v>1782</v>
      </c>
      <c r="F1118" s="5">
        <v>3</v>
      </c>
      <c r="G1118">
        <v>278.38</v>
      </c>
      <c r="H1118">
        <v>0.03</v>
      </c>
      <c r="I1118" t="s">
        <v>1824</v>
      </c>
      <c r="J1118">
        <v>810.08579999999995</v>
      </c>
    </row>
    <row r="1119" spans="1:10" x14ac:dyDescent="0.25">
      <c r="A1119" t="s">
        <v>2943</v>
      </c>
      <c r="B1119" s="1">
        <v>45510</v>
      </c>
      <c r="C1119" t="s">
        <v>1355</v>
      </c>
      <c r="D1119" t="s">
        <v>1740</v>
      </c>
      <c r="E1119" t="s">
        <v>1766</v>
      </c>
      <c r="F1119" s="5">
        <v>4</v>
      </c>
      <c r="G1119">
        <v>723.66</v>
      </c>
      <c r="H1119">
        <v>0.03</v>
      </c>
      <c r="I1119" t="s">
        <v>1826</v>
      </c>
      <c r="J1119">
        <v>2807.8008</v>
      </c>
    </row>
    <row r="1120" spans="1:10" x14ac:dyDescent="0.25">
      <c r="A1120" t="s">
        <v>2944</v>
      </c>
      <c r="B1120" s="1">
        <v>45687</v>
      </c>
      <c r="C1120" t="s">
        <v>669</v>
      </c>
      <c r="D1120" t="s">
        <v>1692</v>
      </c>
      <c r="E1120" t="s">
        <v>1786</v>
      </c>
      <c r="F1120" s="5">
        <v>1</v>
      </c>
      <c r="G1120">
        <v>724.74</v>
      </c>
      <c r="H1120">
        <v>0.15</v>
      </c>
      <c r="I1120" t="s">
        <v>1826</v>
      </c>
      <c r="J1120">
        <v>616.029</v>
      </c>
    </row>
    <row r="1121" spans="1:10" x14ac:dyDescent="0.25">
      <c r="A1121" t="s">
        <v>2945</v>
      </c>
      <c r="B1121" s="1">
        <v>45271</v>
      </c>
      <c r="C1121" t="s">
        <v>1405</v>
      </c>
      <c r="D1121" t="s">
        <v>1590</v>
      </c>
      <c r="E1121" t="s">
        <v>1769</v>
      </c>
      <c r="F1121" s="5">
        <v>2</v>
      </c>
      <c r="G1121">
        <v>961.84</v>
      </c>
      <c r="H1121">
        <v>0.25</v>
      </c>
      <c r="I1121" t="s">
        <v>1826</v>
      </c>
      <c r="J1121">
        <v>1442.76</v>
      </c>
    </row>
    <row r="1122" spans="1:10" x14ac:dyDescent="0.25">
      <c r="A1122" t="s">
        <v>2946</v>
      </c>
      <c r="B1122" s="1">
        <v>45446</v>
      </c>
      <c r="C1122" t="s">
        <v>89</v>
      </c>
      <c r="D1122" t="s">
        <v>1622</v>
      </c>
      <c r="E1122" t="s">
        <v>1804</v>
      </c>
      <c r="F1122" s="5">
        <v>4</v>
      </c>
      <c r="G1122">
        <v>21.12</v>
      </c>
      <c r="H1122">
        <v>0.18</v>
      </c>
      <c r="I1122" t="s">
        <v>1829</v>
      </c>
      <c r="J1122">
        <v>69.273600000000002</v>
      </c>
    </row>
    <row r="1123" spans="1:10" x14ac:dyDescent="0.25">
      <c r="A1123" t="s">
        <v>2947</v>
      </c>
      <c r="B1123" s="1">
        <v>45579</v>
      </c>
      <c r="C1123" t="s">
        <v>1005</v>
      </c>
      <c r="D1123" t="s">
        <v>1543</v>
      </c>
      <c r="E1123" t="s">
        <v>1769</v>
      </c>
      <c r="F1123" s="5">
        <v>3</v>
      </c>
      <c r="G1123">
        <v>819.93</v>
      </c>
      <c r="H1123">
        <v>0.08</v>
      </c>
      <c r="I1123" t="s">
        <v>1826</v>
      </c>
      <c r="J1123">
        <v>2263.0068000000001</v>
      </c>
    </row>
    <row r="1124" spans="1:10" x14ac:dyDescent="0.25">
      <c r="A1124" t="s">
        <v>2948</v>
      </c>
      <c r="B1124" s="1">
        <v>45725</v>
      </c>
      <c r="C1124" t="s">
        <v>932</v>
      </c>
      <c r="D1124" t="s">
        <v>1632</v>
      </c>
      <c r="E1124" t="s">
        <v>1752</v>
      </c>
      <c r="F1124" s="5">
        <v>2</v>
      </c>
      <c r="G1124">
        <v>700.95</v>
      </c>
      <c r="H1124">
        <v>0.18</v>
      </c>
      <c r="I1124" t="s">
        <v>1824</v>
      </c>
      <c r="J1124">
        <v>1149.558</v>
      </c>
    </row>
    <row r="1125" spans="1:10" x14ac:dyDescent="0.25">
      <c r="A1125" t="s">
        <v>2949</v>
      </c>
      <c r="B1125" s="1">
        <v>45910</v>
      </c>
      <c r="C1125" t="s">
        <v>478</v>
      </c>
      <c r="D1125" t="s">
        <v>1582</v>
      </c>
      <c r="E1125" t="s">
        <v>1799</v>
      </c>
      <c r="F1125" s="5">
        <v>2</v>
      </c>
      <c r="G1125">
        <v>456.38</v>
      </c>
      <c r="H1125">
        <v>0.12</v>
      </c>
      <c r="I1125" t="s">
        <v>1824</v>
      </c>
      <c r="J1125">
        <v>803.22879999999998</v>
      </c>
    </row>
    <row r="1126" spans="1:10" x14ac:dyDescent="0.25">
      <c r="A1126" t="s">
        <v>2950</v>
      </c>
      <c r="B1126" s="1">
        <v>45447</v>
      </c>
      <c r="C1126" t="s">
        <v>1130</v>
      </c>
      <c r="D1126" t="s">
        <v>1700</v>
      </c>
      <c r="E1126" t="s">
        <v>1799</v>
      </c>
      <c r="F1126" s="5">
        <v>3</v>
      </c>
      <c r="G1126">
        <v>291.05</v>
      </c>
      <c r="H1126">
        <v>0.3</v>
      </c>
      <c r="I1126" t="s">
        <v>1824</v>
      </c>
      <c r="J1126">
        <v>611.20500000000004</v>
      </c>
    </row>
    <row r="1127" spans="1:10" x14ac:dyDescent="0.25">
      <c r="A1127" t="s">
        <v>2951</v>
      </c>
      <c r="B1127" s="1">
        <v>45307</v>
      </c>
      <c r="C1127" t="s">
        <v>749</v>
      </c>
      <c r="D1127" t="s">
        <v>1738</v>
      </c>
      <c r="E1127" t="s">
        <v>1801</v>
      </c>
      <c r="F1127" s="5">
        <v>2</v>
      </c>
      <c r="G1127">
        <v>463.52</v>
      </c>
      <c r="H1127">
        <v>0.27</v>
      </c>
      <c r="I1127" t="s">
        <v>1826</v>
      </c>
      <c r="J1127">
        <v>676.73919999999998</v>
      </c>
    </row>
    <row r="1128" spans="1:10" x14ac:dyDescent="0.25">
      <c r="A1128" t="s">
        <v>2952</v>
      </c>
      <c r="B1128" s="1">
        <v>45653</v>
      </c>
      <c r="C1128" t="s">
        <v>1184</v>
      </c>
      <c r="D1128" t="s">
        <v>1543</v>
      </c>
      <c r="E1128" t="s">
        <v>1807</v>
      </c>
      <c r="F1128" s="5">
        <v>3</v>
      </c>
      <c r="G1128">
        <v>241.64</v>
      </c>
      <c r="H1128">
        <v>0.28999999999999998</v>
      </c>
      <c r="I1128" t="s">
        <v>1826</v>
      </c>
      <c r="J1128">
        <v>514.69319999999993</v>
      </c>
    </row>
    <row r="1129" spans="1:10" x14ac:dyDescent="0.25">
      <c r="A1129" t="s">
        <v>2953</v>
      </c>
      <c r="B1129" s="1">
        <v>45817</v>
      </c>
      <c r="C1129" t="s">
        <v>1487</v>
      </c>
      <c r="D1129" t="s">
        <v>1608</v>
      </c>
      <c r="E1129" t="s">
        <v>1789</v>
      </c>
      <c r="F1129" s="5">
        <v>2</v>
      </c>
      <c r="G1129">
        <v>47.86</v>
      </c>
      <c r="H1129">
        <v>0.03</v>
      </c>
      <c r="I1129" t="s">
        <v>1826</v>
      </c>
      <c r="J1129">
        <v>92.848399999999998</v>
      </c>
    </row>
    <row r="1130" spans="1:10" x14ac:dyDescent="0.25">
      <c r="A1130" t="s">
        <v>2954</v>
      </c>
      <c r="B1130" s="1">
        <v>45509</v>
      </c>
      <c r="C1130" t="s">
        <v>1080</v>
      </c>
      <c r="D1130" t="s">
        <v>1732</v>
      </c>
      <c r="E1130" t="s">
        <v>1766</v>
      </c>
      <c r="F1130" s="5">
        <v>1</v>
      </c>
      <c r="G1130">
        <v>805.07</v>
      </c>
      <c r="H1130">
        <v>0.06</v>
      </c>
      <c r="I1130" t="s">
        <v>1829</v>
      </c>
      <c r="J1130">
        <v>756.76580000000001</v>
      </c>
    </row>
    <row r="1131" spans="1:10" x14ac:dyDescent="0.25">
      <c r="A1131" t="s">
        <v>2955</v>
      </c>
      <c r="B1131" s="1">
        <v>45753</v>
      </c>
      <c r="C1131" t="s">
        <v>1166</v>
      </c>
      <c r="D1131" t="s">
        <v>1616</v>
      </c>
      <c r="E1131" t="s">
        <v>1757</v>
      </c>
      <c r="F1131" s="5">
        <v>3</v>
      </c>
      <c r="G1131">
        <v>848.48</v>
      </c>
      <c r="H1131">
        <v>0</v>
      </c>
      <c r="I1131" t="s">
        <v>1829</v>
      </c>
      <c r="J1131">
        <v>2545.44</v>
      </c>
    </row>
    <row r="1132" spans="1:10" x14ac:dyDescent="0.25">
      <c r="A1132" t="s">
        <v>2956</v>
      </c>
      <c r="B1132" s="1">
        <v>45512</v>
      </c>
      <c r="C1132" t="s">
        <v>782</v>
      </c>
      <c r="D1132" t="s">
        <v>1654</v>
      </c>
      <c r="E1132" t="s">
        <v>1782</v>
      </c>
      <c r="F1132" s="5">
        <v>2</v>
      </c>
      <c r="G1132">
        <v>568.95000000000005</v>
      </c>
      <c r="H1132">
        <v>0.22</v>
      </c>
      <c r="I1132" t="s">
        <v>1824</v>
      </c>
      <c r="J1132">
        <v>887.56200000000013</v>
      </c>
    </row>
    <row r="1133" spans="1:10" x14ac:dyDescent="0.25">
      <c r="A1133" t="s">
        <v>2957</v>
      </c>
      <c r="B1133" s="1">
        <v>45764</v>
      </c>
      <c r="C1133" t="s">
        <v>541</v>
      </c>
      <c r="D1133" t="s">
        <v>1654</v>
      </c>
      <c r="E1133" t="s">
        <v>1792</v>
      </c>
      <c r="F1133" s="5">
        <v>3</v>
      </c>
      <c r="G1133">
        <v>269.83999999999997</v>
      </c>
      <c r="H1133">
        <v>0.05</v>
      </c>
      <c r="I1133" t="s">
        <v>1826</v>
      </c>
      <c r="J1133">
        <v>769.04399999999998</v>
      </c>
    </row>
    <row r="1134" spans="1:10" x14ac:dyDescent="0.25">
      <c r="A1134" t="s">
        <v>2958</v>
      </c>
      <c r="B1134" s="1">
        <v>45746</v>
      </c>
      <c r="C1134" t="s">
        <v>975</v>
      </c>
      <c r="D1134" t="s">
        <v>1672</v>
      </c>
      <c r="E1134" t="s">
        <v>1797</v>
      </c>
      <c r="F1134" s="5">
        <v>4</v>
      </c>
      <c r="G1134">
        <v>267.36</v>
      </c>
      <c r="H1134">
        <v>0.27</v>
      </c>
      <c r="I1134" t="s">
        <v>1826</v>
      </c>
      <c r="J1134">
        <v>780.69119999999998</v>
      </c>
    </row>
    <row r="1135" spans="1:10" x14ac:dyDescent="0.25">
      <c r="A1135" t="s">
        <v>2959</v>
      </c>
      <c r="B1135" s="1">
        <v>45647</v>
      </c>
      <c r="C1135" t="s">
        <v>399</v>
      </c>
      <c r="D1135" t="s">
        <v>1622</v>
      </c>
      <c r="E1135" t="s">
        <v>1757</v>
      </c>
      <c r="F1135" s="5">
        <v>1</v>
      </c>
      <c r="G1135">
        <v>438.41</v>
      </c>
      <c r="H1135">
        <v>0.09</v>
      </c>
      <c r="I1135" t="s">
        <v>1824</v>
      </c>
      <c r="J1135">
        <v>398.95310000000012</v>
      </c>
    </row>
    <row r="1136" spans="1:10" x14ac:dyDescent="0.25">
      <c r="A1136" t="s">
        <v>2960</v>
      </c>
      <c r="B1136" s="1">
        <v>45443</v>
      </c>
      <c r="C1136" t="s">
        <v>547</v>
      </c>
      <c r="D1136" t="s">
        <v>1650</v>
      </c>
      <c r="E1136" t="s">
        <v>1810</v>
      </c>
      <c r="F1136" s="5">
        <v>2</v>
      </c>
      <c r="G1136">
        <v>86.72</v>
      </c>
      <c r="H1136">
        <v>0.28000000000000003</v>
      </c>
      <c r="I1136" t="s">
        <v>1829</v>
      </c>
      <c r="J1136">
        <v>124.8768</v>
      </c>
    </row>
    <row r="1137" spans="1:10" x14ac:dyDescent="0.25">
      <c r="A1137" t="s">
        <v>2961</v>
      </c>
      <c r="B1137" s="1">
        <v>45722</v>
      </c>
      <c r="C1137" t="s">
        <v>1319</v>
      </c>
      <c r="D1137" t="s">
        <v>1726</v>
      </c>
      <c r="E1137" t="s">
        <v>1776</v>
      </c>
      <c r="F1137" s="5">
        <v>4</v>
      </c>
      <c r="G1137">
        <v>630.21</v>
      </c>
      <c r="H1137">
        <v>0.14000000000000001</v>
      </c>
      <c r="I1137" t="s">
        <v>1829</v>
      </c>
      <c r="J1137">
        <v>2167.9223999999999</v>
      </c>
    </row>
    <row r="1138" spans="1:10" x14ac:dyDescent="0.25">
      <c r="A1138" t="s">
        <v>2962</v>
      </c>
      <c r="B1138" s="1">
        <v>45575</v>
      </c>
      <c r="C1138" t="s">
        <v>1124</v>
      </c>
      <c r="D1138" t="s">
        <v>1666</v>
      </c>
      <c r="E1138" t="s">
        <v>1776</v>
      </c>
      <c r="F1138" s="5">
        <v>3</v>
      </c>
      <c r="G1138">
        <v>180.84</v>
      </c>
      <c r="H1138">
        <v>0.03</v>
      </c>
      <c r="I1138" t="s">
        <v>1826</v>
      </c>
      <c r="J1138">
        <v>526.24439999999993</v>
      </c>
    </row>
    <row r="1139" spans="1:10" x14ac:dyDescent="0.25">
      <c r="A1139" t="s">
        <v>2963</v>
      </c>
      <c r="B1139" s="1">
        <v>45441</v>
      </c>
      <c r="C1139" t="s">
        <v>27</v>
      </c>
      <c r="D1139" t="s">
        <v>1676</v>
      </c>
      <c r="E1139" t="s">
        <v>1804</v>
      </c>
      <c r="F1139" s="5">
        <v>1</v>
      </c>
      <c r="G1139">
        <v>453.41</v>
      </c>
      <c r="H1139">
        <v>0.04</v>
      </c>
      <c r="I1139" t="s">
        <v>1829</v>
      </c>
      <c r="J1139">
        <v>435.27359999999999</v>
      </c>
    </row>
    <row r="1140" spans="1:10" x14ac:dyDescent="0.25">
      <c r="A1140" t="s">
        <v>2964</v>
      </c>
      <c r="B1140" s="1">
        <v>45940</v>
      </c>
      <c r="C1140" t="s">
        <v>103</v>
      </c>
      <c r="D1140" t="s">
        <v>1650</v>
      </c>
      <c r="E1140" t="s">
        <v>1776</v>
      </c>
      <c r="F1140" s="5">
        <v>1</v>
      </c>
      <c r="G1140">
        <v>629.09</v>
      </c>
      <c r="H1140">
        <v>0.02</v>
      </c>
      <c r="I1140" t="s">
        <v>1824</v>
      </c>
      <c r="J1140">
        <v>616.50819999999999</v>
      </c>
    </row>
    <row r="1141" spans="1:10" x14ac:dyDescent="0.25">
      <c r="A1141" t="s">
        <v>2965</v>
      </c>
      <c r="B1141" s="1">
        <v>45518</v>
      </c>
      <c r="C1141" t="s">
        <v>97</v>
      </c>
      <c r="D1141" t="s">
        <v>1702</v>
      </c>
      <c r="E1141" t="s">
        <v>1761</v>
      </c>
      <c r="F1141" s="5">
        <v>2</v>
      </c>
      <c r="G1141">
        <v>257.45</v>
      </c>
      <c r="H1141">
        <v>0</v>
      </c>
      <c r="I1141" t="s">
        <v>1829</v>
      </c>
      <c r="J1141">
        <v>514.9</v>
      </c>
    </row>
    <row r="1142" spans="1:10" x14ac:dyDescent="0.25">
      <c r="A1142" t="s">
        <v>2966</v>
      </c>
      <c r="B1142" s="1">
        <v>45861</v>
      </c>
      <c r="C1142" t="s">
        <v>592</v>
      </c>
      <c r="D1142" t="s">
        <v>1616</v>
      </c>
      <c r="E1142" t="s">
        <v>1801</v>
      </c>
      <c r="F1142" s="5">
        <v>2</v>
      </c>
      <c r="G1142">
        <v>696.61</v>
      </c>
      <c r="H1142">
        <v>0.17</v>
      </c>
      <c r="I1142" t="s">
        <v>1826</v>
      </c>
      <c r="J1142">
        <v>1156.3725999999999</v>
      </c>
    </row>
    <row r="1143" spans="1:10" x14ac:dyDescent="0.25">
      <c r="A1143" t="s">
        <v>2967</v>
      </c>
      <c r="B1143" s="1">
        <v>45416</v>
      </c>
      <c r="C1143" t="s">
        <v>1166</v>
      </c>
      <c r="D1143" t="s">
        <v>1640</v>
      </c>
      <c r="E1143" t="s">
        <v>1779</v>
      </c>
      <c r="F1143" s="5">
        <v>2</v>
      </c>
      <c r="G1143">
        <v>143.79</v>
      </c>
      <c r="H1143">
        <v>0.1</v>
      </c>
      <c r="I1143" t="s">
        <v>1826</v>
      </c>
      <c r="J1143">
        <v>258.822</v>
      </c>
    </row>
    <row r="1144" spans="1:10" x14ac:dyDescent="0.25">
      <c r="A1144" t="s">
        <v>2968</v>
      </c>
      <c r="B1144" s="1">
        <v>45608</v>
      </c>
      <c r="C1144" t="s">
        <v>937</v>
      </c>
      <c r="D1144" t="s">
        <v>1714</v>
      </c>
      <c r="E1144" t="s">
        <v>1757</v>
      </c>
      <c r="F1144" s="5">
        <v>3</v>
      </c>
      <c r="G1144">
        <v>460.93</v>
      </c>
      <c r="H1144">
        <v>0.19</v>
      </c>
      <c r="I1144" t="s">
        <v>1829</v>
      </c>
      <c r="J1144">
        <v>1120.0599</v>
      </c>
    </row>
    <row r="1145" spans="1:10" x14ac:dyDescent="0.25">
      <c r="A1145" t="s">
        <v>2969</v>
      </c>
      <c r="B1145" s="1">
        <v>45301</v>
      </c>
      <c r="C1145" t="s">
        <v>1533</v>
      </c>
      <c r="D1145" t="s">
        <v>1604</v>
      </c>
      <c r="E1145" t="s">
        <v>1786</v>
      </c>
      <c r="F1145" s="5">
        <v>2</v>
      </c>
      <c r="G1145">
        <v>67.55</v>
      </c>
      <c r="H1145">
        <v>0.03</v>
      </c>
      <c r="I1145" t="s">
        <v>1824</v>
      </c>
      <c r="J1145">
        <v>131.047</v>
      </c>
    </row>
    <row r="1146" spans="1:10" x14ac:dyDescent="0.25">
      <c r="A1146" t="s">
        <v>2970</v>
      </c>
      <c r="B1146" s="1">
        <v>45433</v>
      </c>
      <c r="C1146" t="s">
        <v>684</v>
      </c>
      <c r="D1146" t="s">
        <v>1646</v>
      </c>
      <c r="E1146" t="s">
        <v>1757</v>
      </c>
      <c r="F1146" s="5">
        <v>3</v>
      </c>
      <c r="G1146">
        <v>803.31</v>
      </c>
      <c r="H1146">
        <v>0.1</v>
      </c>
      <c r="I1146" t="s">
        <v>1826</v>
      </c>
      <c r="J1146">
        <v>2168.9369999999999</v>
      </c>
    </row>
    <row r="1147" spans="1:10" x14ac:dyDescent="0.25">
      <c r="A1147" t="s">
        <v>2971</v>
      </c>
      <c r="B1147" s="1">
        <v>45821</v>
      </c>
      <c r="C1147" t="s">
        <v>1340</v>
      </c>
      <c r="D1147" t="s">
        <v>1580</v>
      </c>
      <c r="E1147" t="s">
        <v>1797</v>
      </c>
      <c r="F1147" s="5">
        <v>4</v>
      </c>
      <c r="G1147">
        <v>254.71</v>
      </c>
      <c r="H1147">
        <v>0.2</v>
      </c>
      <c r="I1147" t="s">
        <v>1829</v>
      </c>
      <c r="J1147">
        <v>815.07200000000012</v>
      </c>
    </row>
    <row r="1148" spans="1:10" x14ac:dyDescent="0.25">
      <c r="A1148" t="s">
        <v>2972</v>
      </c>
      <c r="B1148" s="1">
        <v>45508</v>
      </c>
      <c r="C1148" t="s">
        <v>195</v>
      </c>
      <c r="D1148" t="s">
        <v>1648</v>
      </c>
      <c r="E1148" t="s">
        <v>1769</v>
      </c>
      <c r="F1148" s="5">
        <v>4</v>
      </c>
      <c r="G1148">
        <v>594.89</v>
      </c>
      <c r="H1148">
        <v>0.3</v>
      </c>
      <c r="I1148" t="s">
        <v>1826</v>
      </c>
      <c r="J1148">
        <v>1665.692</v>
      </c>
    </row>
    <row r="1149" spans="1:10" x14ac:dyDescent="0.25">
      <c r="A1149" t="s">
        <v>2973</v>
      </c>
      <c r="B1149" s="1">
        <v>45854</v>
      </c>
      <c r="C1149" t="s">
        <v>711</v>
      </c>
      <c r="D1149" t="s">
        <v>1730</v>
      </c>
      <c r="E1149" t="s">
        <v>1752</v>
      </c>
      <c r="F1149" s="5">
        <v>2</v>
      </c>
      <c r="G1149">
        <v>844.31</v>
      </c>
      <c r="H1149">
        <v>7.0000000000000007E-2</v>
      </c>
      <c r="I1149" t="s">
        <v>1826</v>
      </c>
      <c r="J1149">
        <v>1570.4166</v>
      </c>
    </row>
    <row r="1150" spans="1:10" x14ac:dyDescent="0.25">
      <c r="A1150" t="s">
        <v>2974</v>
      </c>
      <c r="B1150" s="1">
        <v>45569</v>
      </c>
      <c r="C1150" t="s">
        <v>458</v>
      </c>
      <c r="D1150" t="s">
        <v>1578</v>
      </c>
      <c r="E1150" t="s">
        <v>1776</v>
      </c>
      <c r="F1150" s="5">
        <v>4</v>
      </c>
      <c r="G1150">
        <v>101.33</v>
      </c>
      <c r="H1150">
        <v>0</v>
      </c>
      <c r="I1150" t="s">
        <v>1824</v>
      </c>
      <c r="J1150">
        <v>405.32</v>
      </c>
    </row>
    <row r="1151" spans="1:10" x14ac:dyDescent="0.25">
      <c r="A1151" t="s">
        <v>2975</v>
      </c>
      <c r="B1151" s="1">
        <v>45824</v>
      </c>
      <c r="C1151" t="s">
        <v>449</v>
      </c>
      <c r="D1151" t="s">
        <v>1600</v>
      </c>
      <c r="E1151" t="s">
        <v>1782</v>
      </c>
      <c r="F1151" s="5">
        <v>3</v>
      </c>
      <c r="G1151">
        <v>922.56</v>
      </c>
      <c r="H1151">
        <v>0.18</v>
      </c>
      <c r="I1151" t="s">
        <v>1826</v>
      </c>
      <c r="J1151">
        <v>2269.4976000000001</v>
      </c>
    </row>
    <row r="1152" spans="1:10" x14ac:dyDescent="0.25">
      <c r="A1152" t="s">
        <v>2976</v>
      </c>
      <c r="B1152" s="1">
        <v>45352</v>
      </c>
      <c r="C1152" t="s">
        <v>1340</v>
      </c>
      <c r="D1152" t="s">
        <v>1624</v>
      </c>
      <c r="E1152" t="s">
        <v>1799</v>
      </c>
      <c r="F1152" s="5">
        <v>4</v>
      </c>
      <c r="G1152">
        <v>867.19</v>
      </c>
      <c r="H1152">
        <v>7.0000000000000007E-2</v>
      </c>
      <c r="I1152" t="s">
        <v>1829</v>
      </c>
      <c r="J1152">
        <v>3225.9468000000002</v>
      </c>
    </row>
    <row r="1153" spans="1:10" x14ac:dyDescent="0.25">
      <c r="A1153" t="s">
        <v>2977</v>
      </c>
      <c r="B1153" s="1">
        <v>45454</v>
      </c>
      <c r="C1153" t="s">
        <v>36</v>
      </c>
      <c r="D1153" t="s">
        <v>1714</v>
      </c>
      <c r="E1153" t="s">
        <v>1807</v>
      </c>
      <c r="F1153" s="5">
        <v>3</v>
      </c>
      <c r="G1153">
        <v>816.87</v>
      </c>
      <c r="H1153">
        <v>0.14000000000000001</v>
      </c>
      <c r="I1153" t="s">
        <v>1826</v>
      </c>
      <c r="J1153">
        <v>2107.5246000000002</v>
      </c>
    </row>
    <row r="1154" spans="1:10" x14ac:dyDescent="0.25">
      <c r="A1154" t="s">
        <v>2978</v>
      </c>
      <c r="B1154" s="1">
        <v>45924</v>
      </c>
      <c r="C1154" t="s">
        <v>1478</v>
      </c>
      <c r="D1154" t="s">
        <v>1678</v>
      </c>
      <c r="E1154" t="s">
        <v>1766</v>
      </c>
      <c r="F1154" s="5">
        <v>3</v>
      </c>
      <c r="G1154">
        <v>258.06</v>
      </c>
      <c r="H1154">
        <v>0</v>
      </c>
      <c r="I1154" t="s">
        <v>1826</v>
      </c>
      <c r="J1154">
        <v>774.18000000000006</v>
      </c>
    </row>
    <row r="1155" spans="1:10" x14ac:dyDescent="0.25">
      <c r="A1155" t="s">
        <v>2979</v>
      </c>
      <c r="B1155" s="1">
        <v>45694</v>
      </c>
      <c r="C1155" t="s">
        <v>984</v>
      </c>
      <c r="D1155" t="s">
        <v>1624</v>
      </c>
      <c r="E1155" t="s">
        <v>1799</v>
      </c>
      <c r="F1155" s="5">
        <v>2</v>
      </c>
      <c r="G1155">
        <v>574.58000000000004</v>
      </c>
      <c r="H1155">
        <v>0.06</v>
      </c>
      <c r="I1155" t="s">
        <v>1824</v>
      </c>
      <c r="J1155">
        <v>1080.2103999999999</v>
      </c>
    </row>
    <row r="1156" spans="1:10" x14ac:dyDescent="0.25">
      <c r="A1156" t="s">
        <v>2980</v>
      </c>
      <c r="B1156" s="1">
        <v>45587</v>
      </c>
      <c r="C1156" t="s">
        <v>97</v>
      </c>
      <c r="D1156" t="s">
        <v>1714</v>
      </c>
      <c r="E1156" t="s">
        <v>1776</v>
      </c>
      <c r="F1156" s="5">
        <v>2</v>
      </c>
      <c r="G1156">
        <v>472.18</v>
      </c>
      <c r="H1156">
        <v>0.27</v>
      </c>
      <c r="I1156" t="s">
        <v>1826</v>
      </c>
      <c r="J1156">
        <v>689.38279999999997</v>
      </c>
    </row>
    <row r="1157" spans="1:10" x14ac:dyDescent="0.25">
      <c r="A1157" t="s">
        <v>2981</v>
      </c>
      <c r="B1157" s="1">
        <v>45556</v>
      </c>
      <c r="C1157" t="s">
        <v>1068</v>
      </c>
      <c r="D1157" t="s">
        <v>1630</v>
      </c>
      <c r="E1157" t="s">
        <v>1773</v>
      </c>
      <c r="F1157" s="5">
        <v>2</v>
      </c>
      <c r="G1157">
        <v>20.47</v>
      </c>
      <c r="H1157">
        <v>0.12</v>
      </c>
      <c r="I1157" t="s">
        <v>1829</v>
      </c>
      <c r="J1157">
        <v>36.027200000000001</v>
      </c>
    </row>
    <row r="1158" spans="1:10" x14ac:dyDescent="0.25">
      <c r="A1158" t="s">
        <v>2982</v>
      </c>
      <c r="B1158" s="1">
        <v>45923</v>
      </c>
      <c r="C1158" t="s">
        <v>100</v>
      </c>
      <c r="D1158" t="s">
        <v>1592</v>
      </c>
      <c r="E1158" t="s">
        <v>1779</v>
      </c>
      <c r="F1158" s="5">
        <v>3</v>
      </c>
      <c r="G1158">
        <v>235.41</v>
      </c>
      <c r="H1158">
        <v>0.15</v>
      </c>
      <c r="I1158" t="s">
        <v>1826</v>
      </c>
      <c r="J1158">
        <v>600.29549999999995</v>
      </c>
    </row>
    <row r="1159" spans="1:10" x14ac:dyDescent="0.25">
      <c r="A1159" t="s">
        <v>2983</v>
      </c>
      <c r="B1159" s="1">
        <v>45811</v>
      </c>
      <c r="C1159" t="s">
        <v>740</v>
      </c>
      <c r="D1159" t="s">
        <v>1704</v>
      </c>
      <c r="E1159" t="s">
        <v>1779</v>
      </c>
      <c r="F1159" s="5">
        <v>3</v>
      </c>
      <c r="G1159">
        <v>744.9</v>
      </c>
      <c r="H1159">
        <v>0.27</v>
      </c>
      <c r="I1159" t="s">
        <v>1826</v>
      </c>
      <c r="J1159">
        <v>1631.3309999999999</v>
      </c>
    </row>
    <row r="1160" spans="1:10" x14ac:dyDescent="0.25">
      <c r="A1160" t="s">
        <v>2984</v>
      </c>
      <c r="B1160" s="1">
        <v>45559</v>
      </c>
      <c r="C1160" t="s">
        <v>181</v>
      </c>
      <c r="D1160" t="s">
        <v>1584</v>
      </c>
      <c r="E1160" t="s">
        <v>1766</v>
      </c>
      <c r="F1160" s="5">
        <v>2</v>
      </c>
      <c r="G1160">
        <v>382.2</v>
      </c>
      <c r="H1160">
        <v>0.15</v>
      </c>
      <c r="I1160" t="s">
        <v>1824</v>
      </c>
      <c r="J1160">
        <v>649.74</v>
      </c>
    </row>
    <row r="1161" spans="1:10" x14ac:dyDescent="0.25">
      <c r="A1161" t="s">
        <v>2985</v>
      </c>
      <c r="B1161" s="1">
        <v>45881</v>
      </c>
      <c r="C1161" t="s">
        <v>1086</v>
      </c>
      <c r="D1161" t="s">
        <v>1728</v>
      </c>
      <c r="E1161" t="s">
        <v>1804</v>
      </c>
      <c r="F1161" s="5">
        <v>1</v>
      </c>
      <c r="G1161">
        <v>269.25</v>
      </c>
      <c r="H1161">
        <v>0.14000000000000001</v>
      </c>
      <c r="I1161" t="s">
        <v>1826</v>
      </c>
      <c r="J1161">
        <v>231.55500000000001</v>
      </c>
    </row>
    <row r="1162" spans="1:10" x14ac:dyDescent="0.25">
      <c r="A1162" t="s">
        <v>2986</v>
      </c>
      <c r="B1162" s="1">
        <v>45367</v>
      </c>
      <c r="C1162" t="s">
        <v>1142</v>
      </c>
      <c r="D1162" t="s">
        <v>1608</v>
      </c>
      <c r="E1162" t="s">
        <v>1792</v>
      </c>
      <c r="F1162" s="5">
        <v>2</v>
      </c>
      <c r="G1162">
        <v>723.75</v>
      </c>
      <c r="H1162">
        <v>0.03</v>
      </c>
      <c r="I1162" t="s">
        <v>1826</v>
      </c>
      <c r="J1162">
        <v>1404.075</v>
      </c>
    </row>
    <row r="1163" spans="1:10" x14ac:dyDescent="0.25">
      <c r="A1163" t="s">
        <v>2987</v>
      </c>
      <c r="B1163" s="1">
        <v>45832</v>
      </c>
      <c r="C1163" t="s">
        <v>893</v>
      </c>
      <c r="D1163" t="s">
        <v>1586</v>
      </c>
      <c r="E1163" t="s">
        <v>1813</v>
      </c>
      <c r="F1163" s="5">
        <v>4</v>
      </c>
      <c r="G1163">
        <v>58.92</v>
      </c>
      <c r="H1163">
        <v>0.18</v>
      </c>
      <c r="I1163" t="s">
        <v>1824</v>
      </c>
      <c r="J1163">
        <v>193.2576</v>
      </c>
    </row>
    <row r="1164" spans="1:10" x14ac:dyDescent="0.25">
      <c r="A1164" t="s">
        <v>2988</v>
      </c>
      <c r="B1164" s="1">
        <v>45438</v>
      </c>
      <c r="C1164" t="s">
        <v>619</v>
      </c>
      <c r="D1164" t="s">
        <v>1690</v>
      </c>
      <c r="E1164" t="s">
        <v>1789</v>
      </c>
      <c r="F1164" s="5">
        <v>2</v>
      </c>
      <c r="G1164">
        <v>913.08</v>
      </c>
      <c r="H1164">
        <v>0.26</v>
      </c>
      <c r="I1164" t="s">
        <v>1824</v>
      </c>
      <c r="J1164">
        <v>1351.3584000000001</v>
      </c>
    </row>
    <row r="1165" spans="1:10" x14ac:dyDescent="0.25">
      <c r="A1165" t="s">
        <v>2989</v>
      </c>
      <c r="B1165" s="1">
        <v>45691</v>
      </c>
      <c r="C1165" t="s">
        <v>776</v>
      </c>
      <c r="D1165" t="s">
        <v>1710</v>
      </c>
      <c r="E1165" t="s">
        <v>1757</v>
      </c>
      <c r="F1165" s="5">
        <v>1</v>
      </c>
      <c r="G1165">
        <v>791.83</v>
      </c>
      <c r="H1165">
        <v>0.28000000000000003</v>
      </c>
      <c r="I1165" t="s">
        <v>1826</v>
      </c>
      <c r="J1165">
        <v>570.11760000000004</v>
      </c>
    </row>
    <row r="1166" spans="1:10" x14ac:dyDescent="0.25">
      <c r="A1166" t="s">
        <v>2990</v>
      </c>
      <c r="B1166" s="1">
        <v>45506</v>
      </c>
      <c r="C1166" t="s">
        <v>1452</v>
      </c>
      <c r="D1166" t="s">
        <v>1551</v>
      </c>
      <c r="E1166" t="s">
        <v>1801</v>
      </c>
      <c r="F1166" s="5">
        <v>1</v>
      </c>
      <c r="G1166">
        <v>74.290000000000006</v>
      </c>
      <c r="H1166">
        <v>0.3</v>
      </c>
      <c r="I1166" t="s">
        <v>1829</v>
      </c>
      <c r="J1166">
        <v>52.003</v>
      </c>
    </row>
    <row r="1167" spans="1:10" x14ac:dyDescent="0.25">
      <c r="A1167" t="s">
        <v>2991</v>
      </c>
      <c r="B1167" s="1">
        <v>45251</v>
      </c>
      <c r="C1167" t="s">
        <v>779</v>
      </c>
      <c r="D1167" t="s">
        <v>1618</v>
      </c>
      <c r="E1167" t="s">
        <v>1752</v>
      </c>
      <c r="F1167" s="5">
        <v>2</v>
      </c>
      <c r="G1167">
        <v>961.68</v>
      </c>
      <c r="H1167">
        <v>0.27</v>
      </c>
      <c r="I1167" t="s">
        <v>1826</v>
      </c>
      <c r="J1167">
        <v>1404.0527999999999</v>
      </c>
    </row>
    <row r="1168" spans="1:10" x14ac:dyDescent="0.25">
      <c r="A1168" t="s">
        <v>2992</v>
      </c>
      <c r="B1168" s="1">
        <v>45722</v>
      </c>
      <c r="C1168" t="s">
        <v>1518</v>
      </c>
      <c r="D1168" t="s">
        <v>1586</v>
      </c>
      <c r="E1168" t="s">
        <v>1799</v>
      </c>
      <c r="F1168" s="5">
        <v>1</v>
      </c>
      <c r="G1168">
        <v>90.72</v>
      </c>
      <c r="H1168">
        <v>0.1</v>
      </c>
      <c r="I1168" t="s">
        <v>1826</v>
      </c>
      <c r="J1168">
        <v>81.647999999999996</v>
      </c>
    </row>
    <row r="1169" spans="1:10" x14ac:dyDescent="0.25">
      <c r="A1169" t="s">
        <v>2993</v>
      </c>
      <c r="B1169" s="1">
        <v>45689</v>
      </c>
      <c r="C1169" t="s">
        <v>224</v>
      </c>
      <c r="D1169" t="s">
        <v>1664</v>
      </c>
      <c r="E1169" t="s">
        <v>1779</v>
      </c>
      <c r="F1169" s="5">
        <v>1</v>
      </c>
      <c r="G1169">
        <v>458.69</v>
      </c>
      <c r="H1169">
        <v>0.16</v>
      </c>
      <c r="I1169" t="s">
        <v>1826</v>
      </c>
      <c r="J1169">
        <v>385.2996</v>
      </c>
    </row>
    <row r="1170" spans="1:10" x14ac:dyDescent="0.25">
      <c r="A1170" t="s">
        <v>2994</v>
      </c>
      <c r="B1170" s="1">
        <v>45346</v>
      </c>
      <c r="C1170" t="s">
        <v>743</v>
      </c>
      <c r="D1170" t="s">
        <v>1616</v>
      </c>
      <c r="E1170" t="s">
        <v>1779</v>
      </c>
      <c r="F1170" s="5">
        <v>1</v>
      </c>
      <c r="G1170">
        <v>168.29</v>
      </c>
      <c r="H1170">
        <v>0.05</v>
      </c>
      <c r="I1170" t="s">
        <v>1826</v>
      </c>
      <c r="J1170">
        <v>159.87549999999999</v>
      </c>
    </row>
    <row r="1171" spans="1:10" x14ac:dyDescent="0.25">
      <c r="A1171" t="s">
        <v>2995</v>
      </c>
      <c r="B1171" s="1">
        <v>45549</v>
      </c>
      <c r="C1171" t="s">
        <v>687</v>
      </c>
      <c r="D1171" t="s">
        <v>1582</v>
      </c>
      <c r="E1171" t="s">
        <v>1807</v>
      </c>
      <c r="F1171" s="5">
        <v>1</v>
      </c>
      <c r="G1171">
        <v>391.77</v>
      </c>
      <c r="H1171">
        <v>0.1</v>
      </c>
      <c r="I1171" t="s">
        <v>1826</v>
      </c>
      <c r="J1171">
        <v>352.59300000000002</v>
      </c>
    </row>
    <row r="1172" spans="1:10" x14ac:dyDescent="0.25">
      <c r="A1172" t="s">
        <v>2996</v>
      </c>
      <c r="B1172" s="1">
        <v>45900</v>
      </c>
      <c r="C1172" t="s">
        <v>1077</v>
      </c>
      <c r="D1172" t="s">
        <v>1572</v>
      </c>
      <c r="E1172" t="s">
        <v>1799</v>
      </c>
      <c r="F1172" s="5">
        <v>1</v>
      </c>
      <c r="G1172">
        <v>424.83</v>
      </c>
      <c r="H1172">
        <v>0.05</v>
      </c>
      <c r="I1172" t="s">
        <v>1829</v>
      </c>
      <c r="J1172">
        <v>403.58850000000001</v>
      </c>
    </row>
    <row r="1173" spans="1:10" x14ac:dyDescent="0.25">
      <c r="A1173" t="s">
        <v>2997</v>
      </c>
      <c r="B1173" s="1">
        <v>45308</v>
      </c>
      <c r="C1173" t="s">
        <v>202</v>
      </c>
      <c r="D1173" t="s">
        <v>1570</v>
      </c>
      <c r="E1173" t="s">
        <v>1766</v>
      </c>
      <c r="F1173" s="5">
        <v>1</v>
      </c>
      <c r="G1173">
        <v>499.46</v>
      </c>
      <c r="H1173">
        <v>0.1</v>
      </c>
      <c r="I1173" t="s">
        <v>1824</v>
      </c>
      <c r="J1173">
        <v>449.51400000000001</v>
      </c>
    </row>
    <row r="1174" spans="1:10" x14ac:dyDescent="0.25">
      <c r="A1174" t="s">
        <v>2998</v>
      </c>
      <c r="B1174" s="1">
        <v>45336</v>
      </c>
      <c r="C1174" t="s">
        <v>85</v>
      </c>
      <c r="D1174" t="s">
        <v>1746</v>
      </c>
      <c r="E1174" t="s">
        <v>1757</v>
      </c>
      <c r="F1174" s="5">
        <v>2</v>
      </c>
      <c r="G1174">
        <v>698.34</v>
      </c>
      <c r="H1174">
        <v>0.15</v>
      </c>
      <c r="I1174" t="s">
        <v>1826</v>
      </c>
      <c r="J1174">
        <v>1187.1780000000001</v>
      </c>
    </row>
    <row r="1175" spans="1:10" x14ac:dyDescent="0.25">
      <c r="A1175" t="s">
        <v>2999</v>
      </c>
      <c r="B1175" s="1">
        <v>45213</v>
      </c>
      <c r="C1175" t="s">
        <v>899</v>
      </c>
      <c r="D1175" t="s">
        <v>1660</v>
      </c>
      <c r="E1175" t="s">
        <v>1804</v>
      </c>
      <c r="F1175" s="5">
        <v>2</v>
      </c>
      <c r="G1175">
        <v>805.08</v>
      </c>
      <c r="H1175">
        <v>0.27</v>
      </c>
      <c r="I1175" t="s">
        <v>1826</v>
      </c>
      <c r="J1175">
        <v>1175.4168</v>
      </c>
    </row>
    <row r="1176" spans="1:10" x14ac:dyDescent="0.25">
      <c r="A1176" t="s">
        <v>3000</v>
      </c>
      <c r="B1176" s="1">
        <v>45742</v>
      </c>
      <c r="C1176" t="s">
        <v>1437</v>
      </c>
      <c r="D1176" t="s">
        <v>1700</v>
      </c>
      <c r="E1176" t="s">
        <v>1761</v>
      </c>
      <c r="F1176" s="5">
        <v>4</v>
      </c>
      <c r="G1176">
        <v>934.79</v>
      </c>
      <c r="H1176">
        <v>0.08</v>
      </c>
      <c r="I1176" t="s">
        <v>1826</v>
      </c>
      <c r="J1176">
        <v>3440.0272</v>
      </c>
    </row>
    <row r="1177" spans="1:10" x14ac:dyDescent="0.25">
      <c r="A1177" t="s">
        <v>3001</v>
      </c>
      <c r="B1177" s="1">
        <v>45932</v>
      </c>
      <c r="C1177" t="s">
        <v>85</v>
      </c>
      <c r="D1177" t="s">
        <v>1668</v>
      </c>
      <c r="E1177" t="s">
        <v>1757</v>
      </c>
      <c r="F1177" s="5">
        <v>2</v>
      </c>
      <c r="G1177">
        <v>424.54</v>
      </c>
      <c r="H1177">
        <v>0.24</v>
      </c>
      <c r="I1177" t="s">
        <v>1826</v>
      </c>
      <c r="J1177">
        <v>645.30080000000009</v>
      </c>
    </row>
    <row r="1178" spans="1:10" x14ac:dyDescent="0.25">
      <c r="A1178" t="s">
        <v>3002</v>
      </c>
      <c r="B1178" s="1">
        <v>45462</v>
      </c>
      <c r="C1178" t="s">
        <v>1029</v>
      </c>
      <c r="D1178" t="s">
        <v>1716</v>
      </c>
      <c r="E1178" t="s">
        <v>1807</v>
      </c>
      <c r="F1178" s="5">
        <v>1</v>
      </c>
      <c r="G1178">
        <v>235.44</v>
      </c>
      <c r="H1178">
        <v>0.19</v>
      </c>
      <c r="I1178" t="s">
        <v>1829</v>
      </c>
      <c r="J1178">
        <v>190.7064</v>
      </c>
    </row>
    <row r="1179" spans="1:10" x14ac:dyDescent="0.25">
      <c r="A1179" t="s">
        <v>3003</v>
      </c>
      <c r="B1179" s="1">
        <v>45568</v>
      </c>
      <c r="C1179" t="s">
        <v>863</v>
      </c>
      <c r="D1179" t="s">
        <v>1646</v>
      </c>
      <c r="E1179" t="s">
        <v>1797</v>
      </c>
      <c r="F1179" s="5">
        <v>2</v>
      </c>
      <c r="G1179">
        <v>620.71</v>
      </c>
      <c r="H1179">
        <v>0.27</v>
      </c>
      <c r="I1179" t="s">
        <v>1824</v>
      </c>
      <c r="J1179">
        <v>906.23660000000007</v>
      </c>
    </row>
    <row r="1180" spans="1:10" x14ac:dyDescent="0.25">
      <c r="A1180" t="s">
        <v>3004</v>
      </c>
      <c r="B1180" s="1">
        <v>45397</v>
      </c>
      <c r="C1180" t="s">
        <v>402</v>
      </c>
      <c r="D1180" t="s">
        <v>1580</v>
      </c>
      <c r="E1180" t="s">
        <v>1792</v>
      </c>
      <c r="F1180" s="5">
        <v>2</v>
      </c>
      <c r="G1180">
        <v>851.77</v>
      </c>
      <c r="H1180">
        <v>0.13</v>
      </c>
      <c r="I1180" t="s">
        <v>1826</v>
      </c>
      <c r="J1180">
        <v>1482.0798</v>
      </c>
    </row>
    <row r="1181" spans="1:10" x14ac:dyDescent="0.25">
      <c r="A1181" t="s">
        <v>3005</v>
      </c>
      <c r="B1181" s="1">
        <v>45569</v>
      </c>
      <c r="C1181" t="s">
        <v>559</v>
      </c>
      <c r="D1181" t="s">
        <v>1638</v>
      </c>
      <c r="E1181" t="s">
        <v>1757</v>
      </c>
      <c r="F1181" s="5">
        <v>3</v>
      </c>
      <c r="G1181">
        <v>876.01</v>
      </c>
      <c r="H1181">
        <v>0.2</v>
      </c>
      <c r="I1181" t="s">
        <v>1824</v>
      </c>
      <c r="J1181">
        <v>2102.424</v>
      </c>
    </row>
    <row r="1182" spans="1:10" x14ac:dyDescent="0.25">
      <c r="A1182" t="s">
        <v>3006</v>
      </c>
      <c r="B1182" s="1">
        <v>45353</v>
      </c>
      <c r="C1182" t="s">
        <v>878</v>
      </c>
      <c r="D1182" t="s">
        <v>1602</v>
      </c>
      <c r="E1182" t="s">
        <v>1786</v>
      </c>
      <c r="F1182" s="5">
        <v>2</v>
      </c>
      <c r="G1182">
        <v>717.21</v>
      </c>
      <c r="H1182">
        <v>0.15</v>
      </c>
      <c r="I1182" t="s">
        <v>1829</v>
      </c>
      <c r="J1182">
        <v>1219.2570000000001</v>
      </c>
    </row>
    <row r="1183" spans="1:10" x14ac:dyDescent="0.25">
      <c r="A1183" t="s">
        <v>3007</v>
      </c>
      <c r="B1183" s="1">
        <v>45343</v>
      </c>
      <c r="C1183" t="s">
        <v>211</v>
      </c>
      <c r="D1183" t="s">
        <v>1630</v>
      </c>
      <c r="E1183" t="s">
        <v>1782</v>
      </c>
      <c r="F1183" s="5">
        <v>2</v>
      </c>
      <c r="G1183">
        <v>871.43</v>
      </c>
      <c r="H1183">
        <v>0.05</v>
      </c>
      <c r="I1183" t="s">
        <v>1824</v>
      </c>
      <c r="J1183">
        <v>1655.7170000000001</v>
      </c>
    </row>
    <row r="1184" spans="1:10" x14ac:dyDescent="0.25">
      <c r="A1184" t="s">
        <v>3008</v>
      </c>
      <c r="B1184" s="1">
        <v>45321</v>
      </c>
      <c r="C1184" t="s">
        <v>1400</v>
      </c>
      <c r="D1184" t="s">
        <v>1620</v>
      </c>
      <c r="E1184" t="s">
        <v>1779</v>
      </c>
      <c r="F1184" s="5">
        <v>1</v>
      </c>
      <c r="G1184">
        <v>514.65</v>
      </c>
      <c r="H1184">
        <v>0.18</v>
      </c>
      <c r="I1184" t="s">
        <v>1824</v>
      </c>
      <c r="J1184">
        <v>422.01299999999998</v>
      </c>
    </row>
    <row r="1185" spans="1:10" x14ac:dyDescent="0.25">
      <c r="A1185" t="s">
        <v>3009</v>
      </c>
      <c r="B1185" s="1">
        <v>45650</v>
      </c>
      <c r="C1185" t="s">
        <v>1417</v>
      </c>
      <c r="D1185" t="s">
        <v>1672</v>
      </c>
      <c r="E1185" t="s">
        <v>1804</v>
      </c>
      <c r="F1185" s="5">
        <v>3</v>
      </c>
      <c r="G1185">
        <v>198.76</v>
      </c>
      <c r="H1185">
        <v>0.28000000000000003</v>
      </c>
      <c r="I1185" t="s">
        <v>1829</v>
      </c>
      <c r="J1185">
        <v>429.32159999999999</v>
      </c>
    </row>
    <row r="1186" spans="1:10" x14ac:dyDescent="0.25">
      <c r="A1186" t="s">
        <v>3010</v>
      </c>
      <c r="B1186" s="1">
        <v>45811</v>
      </c>
      <c r="C1186" t="s">
        <v>727</v>
      </c>
      <c r="D1186" t="s">
        <v>1674</v>
      </c>
      <c r="E1186" t="s">
        <v>1766</v>
      </c>
      <c r="F1186" s="5">
        <v>2</v>
      </c>
      <c r="G1186">
        <v>975.72</v>
      </c>
      <c r="H1186">
        <v>0.16</v>
      </c>
      <c r="I1186" t="s">
        <v>1829</v>
      </c>
      <c r="J1186">
        <v>1639.2095999999999</v>
      </c>
    </row>
    <row r="1187" spans="1:10" x14ac:dyDescent="0.25">
      <c r="A1187" t="s">
        <v>3011</v>
      </c>
      <c r="B1187" s="1">
        <v>45505</v>
      </c>
      <c r="C1187" t="s">
        <v>1304</v>
      </c>
      <c r="D1187" t="s">
        <v>1578</v>
      </c>
      <c r="E1187" t="s">
        <v>1757</v>
      </c>
      <c r="F1187" s="5">
        <v>1</v>
      </c>
      <c r="G1187">
        <v>86.03</v>
      </c>
      <c r="H1187">
        <v>0.01</v>
      </c>
      <c r="I1187" t="s">
        <v>1824</v>
      </c>
      <c r="J1187">
        <v>85.169700000000006</v>
      </c>
    </row>
    <row r="1188" spans="1:10" x14ac:dyDescent="0.25">
      <c r="A1188" t="s">
        <v>3012</v>
      </c>
      <c r="B1188" s="1">
        <v>45897</v>
      </c>
      <c r="C1188" t="s">
        <v>314</v>
      </c>
      <c r="D1188" t="s">
        <v>1656</v>
      </c>
      <c r="E1188" t="s">
        <v>1794</v>
      </c>
      <c r="F1188" s="5">
        <v>4</v>
      </c>
      <c r="G1188">
        <v>705.12</v>
      </c>
      <c r="H1188">
        <v>0.15</v>
      </c>
      <c r="I1188" t="s">
        <v>1826</v>
      </c>
      <c r="J1188">
        <v>2397.4079999999999</v>
      </c>
    </row>
    <row r="1189" spans="1:10" x14ac:dyDescent="0.25">
      <c r="A1189" t="s">
        <v>3013</v>
      </c>
      <c r="B1189" s="1">
        <v>45602</v>
      </c>
      <c r="C1189" t="s">
        <v>1160</v>
      </c>
      <c r="D1189" t="s">
        <v>1584</v>
      </c>
      <c r="E1189" t="s">
        <v>1794</v>
      </c>
      <c r="F1189" s="5">
        <v>3</v>
      </c>
      <c r="G1189">
        <v>99.77</v>
      </c>
      <c r="H1189">
        <v>0.01</v>
      </c>
      <c r="I1189" t="s">
        <v>1826</v>
      </c>
      <c r="J1189">
        <v>296.31689999999998</v>
      </c>
    </row>
    <row r="1190" spans="1:10" x14ac:dyDescent="0.25">
      <c r="A1190" t="s">
        <v>3014</v>
      </c>
      <c r="B1190" s="1">
        <v>45530</v>
      </c>
      <c r="C1190" t="s">
        <v>681</v>
      </c>
      <c r="D1190" t="s">
        <v>1616</v>
      </c>
      <c r="E1190" t="s">
        <v>1786</v>
      </c>
      <c r="F1190" s="5">
        <v>2</v>
      </c>
      <c r="G1190">
        <v>166.26</v>
      </c>
      <c r="H1190">
        <v>0.14000000000000001</v>
      </c>
      <c r="I1190" t="s">
        <v>1826</v>
      </c>
      <c r="J1190">
        <v>285.96719999999999</v>
      </c>
    </row>
    <row r="1191" spans="1:10" x14ac:dyDescent="0.25">
      <c r="A1191" t="s">
        <v>3015</v>
      </c>
      <c r="B1191" s="1">
        <v>45729</v>
      </c>
      <c r="C1191" t="s">
        <v>1417</v>
      </c>
      <c r="D1191" t="s">
        <v>1600</v>
      </c>
      <c r="E1191" t="s">
        <v>1773</v>
      </c>
      <c r="F1191" s="5">
        <v>1</v>
      </c>
      <c r="G1191">
        <v>429.25</v>
      </c>
      <c r="H1191">
        <v>0.28999999999999998</v>
      </c>
      <c r="I1191" t="s">
        <v>1824</v>
      </c>
      <c r="J1191">
        <v>304.76749999999998</v>
      </c>
    </row>
    <row r="1192" spans="1:10" x14ac:dyDescent="0.25">
      <c r="A1192" t="s">
        <v>3016</v>
      </c>
      <c r="B1192" s="1">
        <v>45468</v>
      </c>
      <c r="C1192" t="s">
        <v>1371</v>
      </c>
      <c r="D1192" t="s">
        <v>1543</v>
      </c>
      <c r="E1192" t="s">
        <v>1786</v>
      </c>
      <c r="F1192" s="5">
        <v>2</v>
      </c>
      <c r="G1192">
        <v>540.48</v>
      </c>
      <c r="H1192">
        <v>0.28999999999999998</v>
      </c>
      <c r="I1192" t="s">
        <v>1824</v>
      </c>
      <c r="J1192">
        <v>767.48159999999996</v>
      </c>
    </row>
    <row r="1193" spans="1:10" x14ac:dyDescent="0.25">
      <c r="A1193" t="s">
        <v>3017</v>
      </c>
      <c r="B1193" s="1">
        <v>45936</v>
      </c>
      <c r="C1193" t="s">
        <v>857</v>
      </c>
      <c r="D1193" t="s">
        <v>1666</v>
      </c>
      <c r="E1193" t="s">
        <v>1799</v>
      </c>
      <c r="F1193" s="5">
        <v>2</v>
      </c>
      <c r="G1193">
        <v>579.52</v>
      </c>
      <c r="H1193">
        <v>0.01</v>
      </c>
      <c r="I1193" t="s">
        <v>1826</v>
      </c>
      <c r="J1193">
        <v>1147.4495999999999</v>
      </c>
    </row>
    <row r="1194" spans="1:10" x14ac:dyDescent="0.25">
      <c r="A1194" t="s">
        <v>3018</v>
      </c>
      <c r="B1194" s="1">
        <v>45622</v>
      </c>
      <c r="C1194" t="s">
        <v>110</v>
      </c>
      <c r="D1194" t="s">
        <v>1686</v>
      </c>
      <c r="E1194" t="s">
        <v>1807</v>
      </c>
      <c r="F1194" s="5">
        <v>4</v>
      </c>
      <c r="G1194">
        <v>477.52</v>
      </c>
      <c r="H1194">
        <v>7.0000000000000007E-2</v>
      </c>
      <c r="I1194" t="s">
        <v>1826</v>
      </c>
      <c r="J1194">
        <v>1776.3743999999999</v>
      </c>
    </row>
    <row r="1195" spans="1:10" x14ac:dyDescent="0.25">
      <c r="A1195" t="s">
        <v>3019</v>
      </c>
      <c r="B1195" s="1">
        <v>45705</v>
      </c>
      <c r="C1195" t="s">
        <v>827</v>
      </c>
      <c r="D1195" t="s">
        <v>1730</v>
      </c>
      <c r="E1195" t="s">
        <v>1776</v>
      </c>
      <c r="F1195" s="5">
        <v>3</v>
      </c>
      <c r="G1195">
        <v>242.58</v>
      </c>
      <c r="H1195">
        <v>0.25</v>
      </c>
      <c r="I1195" t="s">
        <v>1824</v>
      </c>
      <c r="J1195">
        <v>545.80500000000006</v>
      </c>
    </row>
    <row r="1196" spans="1:10" x14ac:dyDescent="0.25">
      <c r="A1196" t="s">
        <v>3020</v>
      </c>
      <c r="B1196" s="1">
        <v>45250</v>
      </c>
      <c r="C1196" t="s">
        <v>1148</v>
      </c>
      <c r="D1196" t="s">
        <v>1600</v>
      </c>
      <c r="E1196" t="s">
        <v>1807</v>
      </c>
      <c r="F1196" s="5">
        <v>2</v>
      </c>
      <c r="G1196">
        <v>519.29999999999995</v>
      </c>
      <c r="H1196">
        <v>0.09</v>
      </c>
      <c r="I1196" t="s">
        <v>1826</v>
      </c>
      <c r="J1196">
        <v>945.12599999999998</v>
      </c>
    </row>
    <row r="1197" spans="1:10" x14ac:dyDescent="0.25">
      <c r="A1197" t="s">
        <v>3021</v>
      </c>
      <c r="B1197" s="1">
        <v>45684</v>
      </c>
      <c r="C1197" t="s">
        <v>1510</v>
      </c>
      <c r="D1197" t="s">
        <v>1736</v>
      </c>
      <c r="E1197" t="s">
        <v>1792</v>
      </c>
      <c r="F1197" s="5">
        <v>3</v>
      </c>
      <c r="G1197">
        <v>845.67</v>
      </c>
      <c r="H1197">
        <v>0.12</v>
      </c>
      <c r="I1197" t="s">
        <v>1829</v>
      </c>
      <c r="J1197">
        <v>2232.5688</v>
      </c>
    </row>
    <row r="1198" spans="1:10" x14ac:dyDescent="0.25">
      <c r="A1198" t="s">
        <v>3022</v>
      </c>
      <c r="B1198" s="1">
        <v>45395</v>
      </c>
      <c r="C1198" t="s">
        <v>963</v>
      </c>
      <c r="D1198" t="s">
        <v>1658</v>
      </c>
      <c r="E1198" t="s">
        <v>1804</v>
      </c>
      <c r="F1198" s="5">
        <v>4</v>
      </c>
      <c r="G1198">
        <v>750.26</v>
      </c>
      <c r="H1198">
        <v>0.01</v>
      </c>
      <c r="I1198" t="s">
        <v>1826</v>
      </c>
      <c r="J1198">
        <v>2971.0295999999998</v>
      </c>
    </row>
    <row r="1199" spans="1:10" x14ac:dyDescent="0.25">
      <c r="A1199" t="s">
        <v>3023</v>
      </c>
      <c r="B1199" s="1">
        <v>45382</v>
      </c>
      <c r="C1199" t="s">
        <v>1044</v>
      </c>
      <c r="D1199" t="s">
        <v>1732</v>
      </c>
      <c r="E1199" t="s">
        <v>1794</v>
      </c>
      <c r="F1199" s="5">
        <v>4</v>
      </c>
      <c r="G1199">
        <v>294.38</v>
      </c>
      <c r="H1199">
        <v>0.2</v>
      </c>
      <c r="I1199" t="s">
        <v>1824</v>
      </c>
      <c r="J1199">
        <v>942.01600000000008</v>
      </c>
    </row>
    <row r="1200" spans="1:10" x14ac:dyDescent="0.25">
      <c r="A1200" t="s">
        <v>3024</v>
      </c>
      <c r="B1200" s="1">
        <v>45919</v>
      </c>
      <c r="C1200" t="s">
        <v>347</v>
      </c>
      <c r="D1200" t="s">
        <v>1740</v>
      </c>
      <c r="E1200" t="s">
        <v>1761</v>
      </c>
      <c r="F1200" s="5">
        <v>3</v>
      </c>
      <c r="G1200">
        <v>583.52</v>
      </c>
      <c r="H1200">
        <v>7.0000000000000007E-2</v>
      </c>
      <c r="I1200" t="s">
        <v>1826</v>
      </c>
      <c r="J1200">
        <v>1628.0208</v>
      </c>
    </row>
    <row r="1201" spans="1:10" x14ac:dyDescent="0.25">
      <c r="A1201" t="s">
        <v>3025</v>
      </c>
      <c r="B1201" s="1">
        <v>45453</v>
      </c>
      <c r="C1201" t="s">
        <v>1449</v>
      </c>
      <c r="D1201" t="s">
        <v>1726</v>
      </c>
      <c r="E1201" t="s">
        <v>1804</v>
      </c>
      <c r="F1201" s="5">
        <v>2</v>
      </c>
      <c r="G1201">
        <v>635.22</v>
      </c>
      <c r="H1201">
        <v>0.3</v>
      </c>
      <c r="I1201" t="s">
        <v>1829</v>
      </c>
      <c r="J1201">
        <v>889.30799999999999</v>
      </c>
    </row>
    <row r="1202" spans="1:10" x14ac:dyDescent="0.25">
      <c r="A1202" t="s">
        <v>3026</v>
      </c>
      <c r="B1202" s="1">
        <v>45313</v>
      </c>
      <c r="C1202" t="s">
        <v>1328</v>
      </c>
      <c r="D1202" t="s">
        <v>1680</v>
      </c>
      <c r="E1202" t="s">
        <v>1761</v>
      </c>
      <c r="F1202" s="5">
        <v>1</v>
      </c>
      <c r="G1202">
        <v>743.55</v>
      </c>
      <c r="H1202">
        <v>0.11</v>
      </c>
      <c r="I1202" t="s">
        <v>1829</v>
      </c>
      <c r="J1202">
        <v>661.7595</v>
      </c>
    </row>
    <row r="1203" spans="1:10" x14ac:dyDescent="0.25">
      <c r="A1203" t="s">
        <v>3027</v>
      </c>
      <c r="B1203" s="1">
        <v>45377</v>
      </c>
      <c r="C1203" t="s">
        <v>360</v>
      </c>
      <c r="D1203" t="s">
        <v>1636</v>
      </c>
      <c r="E1203" t="s">
        <v>1766</v>
      </c>
      <c r="F1203" s="5">
        <v>4</v>
      </c>
      <c r="G1203">
        <v>530.45000000000005</v>
      </c>
      <c r="H1203">
        <v>0.13</v>
      </c>
      <c r="I1203" t="s">
        <v>1824</v>
      </c>
      <c r="J1203">
        <v>1845.9659999999999</v>
      </c>
    </row>
    <row r="1204" spans="1:10" x14ac:dyDescent="0.25">
      <c r="A1204" t="s">
        <v>3028</v>
      </c>
      <c r="B1204" s="1">
        <v>45371</v>
      </c>
      <c r="C1204" t="s">
        <v>842</v>
      </c>
      <c r="D1204" t="s">
        <v>1680</v>
      </c>
      <c r="E1204" t="s">
        <v>1786</v>
      </c>
      <c r="F1204" s="5">
        <v>2</v>
      </c>
      <c r="G1204">
        <v>972.4</v>
      </c>
      <c r="H1204">
        <v>0.06</v>
      </c>
      <c r="I1204" t="s">
        <v>1829</v>
      </c>
      <c r="J1204">
        <v>1828.1120000000001</v>
      </c>
    </row>
    <row r="1205" spans="1:10" x14ac:dyDescent="0.25">
      <c r="A1205" t="s">
        <v>3029</v>
      </c>
      <c r="B1205" s="1">
        <v>45797</v>
      </c>
      <c r="C1205" t="s">
        <v>1181</v>
      </c>
      <c r="D1205" t="s">
        <v>1578</v>
      </c>
      <c r="E1205" t="s">
        <v>1810</v>
      </c>
      <c r="F1205" s="5">
        <v>3</v>
      </c>
      <c r="G1205">
        <v>197.93</v>
      </c>
      <c r="H1205">
        <v>0</v>
      </c>
      <c r="I1205" t="s">
        <v>1829</v>
      </c>
      <c r="J1205">
        <v>593.79</v>
      </c>
    </row>
    <row r="1206" spans="1:10" x14ac:dyDescent="0.25">
      <c r="A1206" t="s">
        <v>3030</v>
      </c>
      <c r="B1206" s="1">
        <v>45575</v>
      </c>
      <c r="C1206" t="s">
        <v>1074</v>
      </c>
      <c r="D1206" t="s">
        <v>1722</v>
      </c>
      <c r="E1206" t="s">
        <v>1792</v>
      </c>
      <c r="F1206" s="5">
        <v>4</v>
      </c>
      <c r="G1206">
        <v>565.51</v>
      </c>
      <c r="H1206">
        <v>0.16</v>
      </c>
      <c r="I1206" t="s">
        <v>1826</v>
      </c>
      <c r="J1206">
        <v>1900.1135999999999</v>
      </c>
    </row>
    <row r="1207" spans="1:10" x14ac:dyDescent="0.25">
      <c r="A1207" t="s">
        <v>3031</v>
      </c>
      <c r="B1207" s="1">
        <v>45566</v>
      </c>
      <c r="C1207" t="s">
        <v>1246</v>
      </c>
      <c r="D1207" t="s">
        <v>1626</v>
      </c>
      <c r="E1207" t="s">
        <v>1769</v>
      </c>
      <c r="F1207" s="5">
        <v>4</v>
      </c>
      <c r="G1207">
        <v>983.38</v>
      </c>
      <c r="H1207">
        <v>0.25</v>
      </c>
      <c r="I1207" t="s">
        <v>1829</v>
      </c>
      <c r="J1207">
        <v>2950.14</v>
      </c>
    </row>
    <row r="1208" spans="1:10" x14ac:dyDescent="0.25">
      <c r="A1208" t="s">
        <v>3032</v>
      </c>
      <c r="B1208" s="1">
        <v>45252</v>
      </c>
      <c r="C1208" t="s">
        <v>752</v>
      </c>
      <c r="D1208" t="s">
        <v>1746</v>
      </c>
      <c r="E1208" t="s">
        <v>1786</v>
      </c>
      <c r="F1208" s="5">
        <v>1</v>
      </c>
      <c r="G1208">
        <v>955.06</v>
      </c>
      <c r="H1208">
        <v>0.14000000000000001</v>
      </c>
      <c r="I1208" t="s">
        <v>1824</v>
      </c>
      <c r="J1208">
        <v>821.35159999999996</v>
      </c>
    </row>
    <row r="1209" spans="1:10" x14ac:dyDescent="0.25">
      <c r="A1209" t="s">
        <v>3033</v>
      </c>
      <c r="B1209" s="1">
        <v>45693</v>
      </c>
      <c r="C1209" t="s">
        <v>1104</v>
      </c>
      <c r="D1209" t="s">
        <v>1666</v>
      </c>
      <c r="E1209" t="s">
        <v>1801</v>
      </c>
      <c r="F1209" s="5">
        <v>3</v>
      </c>
      <c r="G1209">
        <v>597.46</v>
      </c>
      <c r="H1209">
        <v>0.02</v>
      </c>
      <c r="I1209" t="s">
        <v>1826</v>
      </c>
      <c r="J1209">
        <v>1756.5324000000001</v>
      </c>
    </row>
    <row r="1210" spans="1:10" x14ac:dyDescent="0.25">
      <c r="A1210" t="s">
        <v>3034</v>
      </c>
      <c r="B1210" s="1">
        <v>45446</v>
      </c>
      <c r="C1210" t="s">
        <v>999</v>
      </c>
      <c r="D1210" t="s">
        <v>1562</v>
      </c>
      <c r="E1210" t="s">
        <v>1804</v>
      </c>
      <c r="F1210" s="5">
        <v>3</v>
      </c>
      <c r="G1210">
        <v>581.09</v>
      </c>
      <c r="H1210">
        <v>0.1</v>
      </c>
      <c r="I1210" t="s">
        <v>1829</v>
      </c>
      <c r="J1210">
        <v>1568.943</v>
      </c>
    </row>
    <row r="1211" spans="1:10" x14ac:dyDescent="0.25">
      <c r="A1211" t="s">
        <v>3035</v>
      </c>
      <c r="B1211" s="1">
        <v>45862</v>
      </c>
      <c r="C1211" t="s">
        <v>205</v>
      </c>
      <c r="D1211" t="s">
        <v>1608</v>
      </c>
      <c r="E1211" t="s">
        <v>1769</v>
      </c>
      <c r="F1211" s="5">
        <v>4</v>
      </c>
      <c r="G1211">
        <v>153.94999999999999</v>
      </c>
      <c r="H1211">
        <v>0.11</v>
      </c>
      <c r="I1211" t="s">
        <v>1826</v>
      </c>
      <c r="J1211">
        <v>548.06200000000001</v>
      </c>
    </row>
    <row r="1212" spans="1:10" x14ac:dyDescent="0.25">
      <c r="A1212" t="s">
        <v>3036</v>
      </c>
      <c r="B1212" s="1">
        <v>45530</v>
      </c>
      <c r="C1212" t="s">
        <v>295</v>
      </c>
      <c r="D1212" t="s">
        <v>1620</v>
      </c>
      <c r="E1212" t="s">
        <v>1782</v>
      </c>
      <c r="F1212" s="5">
        <v>4</v>
      </c>
      <c r="G1212">
        <v>271.04000000000002</v>
      </c>
      <c r="H1212">
        <v>0.12</v>
      </c>
      <c r="I1212" t="s">
        <v>1829</v>
      </c>
      <c r="J1212">
        <v>954.06080000000009</v>
      </c>
    </row>
    <row r="1213" spans="1:10" x14ac:dyDescent="0.25">
      <c r="A1213" t="s">
        <v>3037</v>
      </c>
      <c r="B1213" s="1">
        <v>45558</v>
      </c>
      <c r="C1213" t="s">
        <v>71</v>
      </c>
      <c r="D1213" t="s">
        <v>1618</v>
      </c>
      <c r="E1213" t="s">
        <v>1776</v>
      </c>
      <c r="F1213" s="5">
        <v>4</v>
      </c>
      <c r="G1213">
        <v>328.27</v>
      </c>
      <c r="H1213">
        <v>0.09</v>
      </c>
      <c r="I1213" t="s">
        <v>1826</v>
      </c>
      <c r="J1213">
        <v>1194.9028000000001</v>
      </c>
    </row>
    <row r="1214" spans="1:10" x14ac:dyDescent="0.25">
      <c r="A1214" t="s">
        <v>3038</v>
      </c>
      <c r="B1214" s="1">
        <v>45472</v>
      </c>
      <c r="C1214" t="s">
        <v>1518</v>
      </c>
      <c r="D1214" t="s">
        <v>1582</v>
      </c>
      <c r="E1214" t="s">
        <v>1799</v>
      </c>
      <c r="F1214" s="5">
        <v>4</v>
      </c>
      <c r="G1214">
        <v>884.71</v>
      </c>
      <c r="H1214">
        <v>0.09</v>
      </c>
      <c r="I1214" t="s">
        <v>1826</v>
      </c>
      <c r="J1214">
        <v>3220.3444</v>
      </c>
    </row>
    <row r="1215" spans="1:10" x14ac:dyDescent="0.25">
      <c r="A1215" t="s">
        <v>3039</v>
      </c>
      <c r="B1215" s="1">
        <v>45809</v>
      </c>
      <c r="C1215" t="s">
        <v>797</v>
      </c>
      <c r="D1215" t="s">
        <v>1692</v>
      </c>
      <c r="E1215" t="s">
        <v>1769</v>
      </c>
      <c r="F1215" s="5">
        <v>1</v>
      </c>
      <c r="G1215">
        <v>41.39</v>
      </c>
      <c r="H1215">
        <v>0.01</v>
      </c>
      <c r="I1215" t="s">
        <v>1824</v>
      </c>
      <c r="J1215">
        <v>40.976100000000002</v>
      </c>
    </row>
    <row r="1216" spans="1:10" x14ac:dyDescent="0.25">
      <c r="A1216" t="s">
        <v>3040</v>
      </c>
      <c r="B1216" s="1">
        <v>45783</v>
      </c>
      <c r="C1216" t="s">
        <v>550</v>
      </c>
      <c r="D1216" t="s">
        <v>1662</v>
      </c>
      <c r="E1216" t="s">
        <v>1786</v>
      </c>
      <c r="F1216" s="5">
        <v>4</v>
      </c>
      <c r="G1216">
        <v>64.06</v>
      </c>
      <c r="H1216">
        <v>0.26</v>
      </c>
      <c r="I1216" t="s">
        <v>1824</v>
      </c>
      <c r="J1216">
        <v>189.61760000000001</v>
      </c>
    </row>
    <row r="1217" spans="1:10" x14ac:dyDescent="0.25">
      <c r="A1217" t="s">
        <v>3041</v>
      </c>
      <c r="B1217" s="1">
        <v>45849</v>
      </c>
      <c r="C1217" t="s">
        <v>1086</v>
      </c>
      <c r="D1217" t="s">
        <v>1640</v>
      </c>
      <c r="E1217" t="s">
        <v>1786</v>
      </c>
      <c r="F1217" s="5">
        <v>2</v>
      </c>
      <c r="G1217">
        <v>152.25</v>
      </c>
      <c r="H1217">
        <v>0.13</v>
      </c>
      <c r="I1217" t="s">
        <v>1824</v>
      </c>
      <c r="J1217">
        <v>264.91500000000002</v>
      </c>
    </row>
    <row r="1218" spans="1:10" x14ac:dyDescent="0.25">
      <c r="A1218" t="s">
        <v>3042</v>
      </c>
      <c r="B1218" s="1">
        <v>45281</v>
      </c>
      <c r="C1218" t="s">
        <v>356</v>
      </c>
      <c r="D1218" t="s">
        <v>1574</v>
      </c>
      <c r="E1218" t="s">
        <v>1813</v>
      </c>
      <c r="F1218" s="5">
        <v>2</v>
      </c>
      <c r="G1218">
        <v>889.04</v>
      </c>
      <c r="H1218">
        <v>0.23</v>
      </c>
      <c r="I1218" t="s">
        <v>1824</v>
      </c>
      <c r="J1218">
        <v>1369.1215999999999</v>
      </c>
    </row>
    <row r="1219" spans="1:10" x14ac:dyDescent="0.25">
      <c r="A1219" t="s">
        <v>3043</v>
      </c>
      <c r="B1219" s="1">
        <v>45322</v>
      </c>
      <c r="C1219" t="s">
        <v>538</v>
      </c>
      <c r="D1219" t="s">
        <v>1622</v>
      </c>
      <c r="E1219" t="s">
        <v>1789</v>
      </c>
      <c r="F1219" s="5">
        <v>3</v>
      </c>
      <c r="G1219">
        <v>145.25</v>
      </c>
      <c r="H1219">
        <v>0.24</v>
      </c>
      <c r="I1219" t="s">
        <v>1826</v>
      </c>
      <c r="J1219">
        <v>331.17</v>
      </c>
    </row>
    <row r="1220" spans="1:10" x14ac:dyDescent="0.25">
      <c r="A1220" t="s">
        <v>3044</v>
      </c>
      <c r="B1220" s="1">
        <v>45560</v>
      </c>
      <c r="C1220" t="s">
        <v>211</v>
      </c>
      <c r="D1220" t="s">
        <v>1724</v>
      </c>
      <c r="E1220" t="s">
        <v>1761</v>
      </c>
      <c r="F1220" s="5">
        <v>2</v>
      </c>
      <c r="G1220">
        <v>898.45</v>
      </c>
      <c r="H1220">
        <v>0.28999999999999998</v>
      </c>
      <c r="I1220" t="s">
        <v>1829</v>
      </c>
      <c r="J1220">
        <v>1275.799</v>
      </c>
    </row>
    <row r="1221" spans="1:10" x14ac:dyDescent="0.25">
      <c r="A1221" t="s">
        <v>3045</v>
      </c>
      <c r="B1221" s="1">
        <v>45905</v>
      </c>
      <c r="C1221" t="s">
        <v>124</v>
      </c>
      <c r="D1221" t="s">
        <v>1618</v>
      </c>
      <c r="E1221" t="s">
        <v>1801</v>
      </c>
      <c r="F1221" s="5">
        <v>4</v>
      </c>
      <c r="G1221">
        <v>642.04999999999995</v>
      </c>
      <c r="H1221">
        <v>0.25</v>
      </c>
      <c r="I1221" t="s">
        <v>1824</v>
      </c>
      <c r="J1221">
        <v>1926.15</v>
      </c>
    </row>
    <row r="1222" spans="1:10" x14ac:dyDescent="0.25">
      <c r="A1222" t="s">
        <v>3046</v>
      </c>
      <c r="B1222" s="1">
        <v>45531</v>
      </c>
      <c r="C1222" t="s">
        <v>987</v>
      </c>
      <c r="D1222" t="s">
        <v>1716</v>
      </c>
      <c r="E1222" t="s">
        <v>1779</v>
      </c>
      <c r="F1222" s="5">
        <v>4</v>
      </c>
      <c r="G1222">
        <v>450.83</v>
      </c>
      <c r="H1222">
        <v>0.24</v>
      </c>
      <c r="I1222" t="s">
        <v>1824</v>
      </c>
      <c r="J1222">
        <v>1370.5232000000001</v>
      </c>
    </row>
    <row r="1223" spans="1:10" x14ac:dyDescent="0.25">
      <c r="A1223" t="s">
        <v>3047</v>
      </c>
      <c r="B1223" s="1">
        <v>45216</v>
      </c>
      <c r="C1223" t="s">
        <v>52</v>
      </c>
      <c r="D1223" t="s">
        <v>1652</v>
      </c>
      <c r="E1223" t="s">
        <v>1813</v>
      </c>
      <c r="F1223" s="5">
        <v>2</v>
      </c>
      <c r="G1223">
        <v>441.03</v>
      </c>
      <c r="H1223">
        <v>0.23</v>
      </c>
      <c r="I1223" t="s">
        <v>1829</v>
      </c>
      <c r="J1223">
        <v>679.18619999999999</v>
      </c>
    </row>
    <row r="1224" spans="1:10" x14ac:dyDescent="0.25">
      <c r="A1224" t="s">
        <v>3048</v>
      </c>
      <c r="B1224" s="1">
        <v>45384</v>
      </c>
      <c r="C1224" t="s">
        <v>298</v>
      </c>
      <c r="D1224" t="s">
        <v>1598</v>
      </c>
      <c r="E1224" t="s">
        <v>1761</v>
      </c>
      <c r="F1224" s="5">
        <v>3</v>
      </c>
      <c r="G1224">
        <v>377.69</v>
      </c>
      <c r="H1224">
        <v>7.0000000000000007E-2</v>
      </c>
      <c r="I1224" t="s">
        <v>1826</v>
      </c>
      <c r="J1224">
        <v>1053.7551000000001</v>
      </c>
    </row>
    <row r="1225" spans="1:10" x14ac:dyDescent="0.25">
      <c r="A1225" t="s">
        <v>3049</v>
      </c>
      <c r="B1225" s="1">
        <v>45416</v>
      </c>
      <c r="C1225" t="s">
        <v>535</v>
      </c>
      <c r="D1225" t="s">
        <v>1568</v>
      </c>
      <c r="E1225" t="s">
        <v>1779</v>
      </c>
      <c r="F1225" s="5">
        <v>1</v>
      </c>
      <c r="G1225">
        <v>457.33</v>
      </c>
      <c r="H1225">
        <v>0.27</v>
      </c>
      <c r="I1225" t="s">
        <v>1824</v>
      </c>
      <c r="J1225">
        <v>333.85090000000002</v>
      </c>
    </row>
    <row r="1226" spans="1:10" x14ac:dyDescent="0.25">
      <c r="A1226" t="s">
        <v>3050</v>
      </c>
      <c r="B1226" s="1">
        <v>45880</v>
      </c>
      <c r="C1226" t="s">
        <v>782</v>
      </c>
      <c r="D1226" t="s">
        <v>1700</v>
      </c>
      <c r="E1226" t="s">
        <v>1776</v>
      </c>
      <c r="F1226" s="5">
        <v>4</v>
      </c>
      <c r="G1226">
        <v>218.01</v>
      </c>
      <c r="H1226">
        <v>0.06</v>
      </c>
      <c r="I1226" t="s">
        <v>1824</v>
      </c>
      <c r="J1226">
        <v>819.71759999999995</v>
      </c>
    </row>
    <row r="1227" spans="1:10" x14ac:dyDescent="0.25">
      <c r="A1227" t="s">
        <v>3051</v>
      </c>
      <c r="B1227" s="1">
        <v>45933</v>
      </c>
      <c r="C1227" t="s">
        <v>708</v>
      </c>
      <c r="D1227" t="s">
        <v>1732</v>
      </c>
      <c r="E1227" t="s">
        <v>1810</v>
      </c>
      <c r="F1227" s="5">
        <v>2</v>
      </c>
      <c r="G1227">
        <v>682.7</v>
      </c>
      <c r="H1227">
        <v>0.13</v>
      </c>
      <c r="I1227" t="s">
        <v>1824</v>
      </c>
      <c r="J1227">
        <v>1187.8979999999999</v>
      </c>
    </row>
    <row r="1228" spans="1:10" x14ac:dyDescent="0.25">
      <c r="A1228" t="s">
        <v>3052</v>
      </c>
      <c r="B1228" s="1">
        <v>45345</v>
      </c>
      <c r="C1228" t="s">
        <v>1017</v>
      </c>
      <c r="D1228" t="s">
        <v>1586</v>
      </c>
      <c r="E1228" t="s">
        <v>1810</v>
      </c>
      <c r="F1228" s="5">
        <v>3</v>
      </c>
      <c r="G1228">
        <v>726.97</v>
      </c>
      <c r="H1228">
        <v>0.04</v>
      </c>
      <c r="I1228" t="s">
        <v>1826</v>
      </c>
      <c r="J1228">
        <v>2093.6736000000001</v>
      </c>
    </row>
    <row r="1229" spans="1:10" x14ac:dyDescent="0.25">
      <c r="A1229" t="s">
        <v>3053</v>
      </c>
      <c r="B1229" s="1">
        <v>45681</v>
      </c>
      <c r="C1229" t="s">
        <v>1269</v>
      </c>
      <c r="D1229" t="s">
        <v>1666</v>
      </c>
      <c r="E1229" t="s">
        <v>1786</v>
      </c>
      <c r="F1229" s="5">
        <v>2</v>
      </c>
      <c r="G1229">
        <v>107.97</v>
      </c>
      <c r="H1229">
        <v>0.06</v>
      </c>
      <c r="I1229" t="s">
        <v>1824</v>
      </c>
      <c r="J1229">
        <v>202.9836</v>
      </c>
    </row>
    <row r="1230" spans="1:10" x14ac:dyDescent="0.25">
      <c r="A1230" t="s">
        <v>3054</v>
      </c>
      <c r="B1230" s="1">
        <v>45785</v>
      </c>
      <c r="C1230" t="s">
        <v>40</v>
      </c>
      <c r="D1230" t="s">
        <v>1555</v>
      </c>
      <c r="E1230" t="s">
        <v>1799</v>
      </c>
      <c r="F1230" s="5">
        <v>1</v>
      </c>
      <c r="G1230">
        <v>38.880000000000003</v>
      </c>
      <c r="H1230">
        <v>0.16</v>
      </c>
      <c r="I1230" t="s">
        <v>1829</v>
      </c>
      <c r="J1230">
        <v>32.659199999999998</v>
      </c>
    </row>
    <row r="1231" spans="1:10" x14ac:dyDescent="0.25">
      <c r="A1231" t="s">
        <v>3055</v>
      </c>
      <c r="B1231" s="1">
        <v>45823</v>
      </c>
      <c r="C1231" t="s">
        <v>284</v>
      </c>
      <c r="D1231" t="s">
        <v>1580</v>
      </c>
      <c r="E1231" t="s">
        <v>1807</v>
      </c>
      <c r="F1231" s="5">
        <v>3</v>
      </c>
      <c r="G1231">
        <v>484.39</v>
      </c>
      <c r="H1231">
        <v>0.28999999999999998</v>
      </c>
      <c r="I1231" t="s">
        <v>1829</v>
      </c>
      <c r="J1231">
        <v>1031.7507000000001</v>
      </c>
    </row>
    <row r="1232" spans="1:10" x14ac:dyDescent="0.25">
      <c r="A1232" t="s">
        <v>3056</v>
      </c>
      <c r="B1232" s="1">
        <v>45572</v>
      </c>
      <c r="C1232" t="s">
        <v>82</v>
      </c>
      <c r="D1232" t="s">
        <v>1708</v>
      </c>
      <c r="E1232" t="s">
        <v>1801</v>
      </c>
      <c r="F1232" s="5">
        <v>2</v>
      </c>
      <c r="G1232">
        <v>949.3</v>
      </c>
      <c r="H1232">
        <v>0.08</v>
      </c>
      <c r="I1232" t="s">
        <v>1829</v>
      </c>
      <c r="J1232">
        <v>1746.712</v>
      </c>
    </row>
    <row r="1233" spans="1:10" x14ac:dyDescent="0.25">
      <c r="A1233" t="s">
        <v>3057</v>
      </c>
      <c r="B1233" s="1">
        <v>45259</v>
      </c>
      <c r="C1233" t="s">
        <v>1343</v>
      </c>
      <c r="D1233" t="s">
        <v>1690</v>
      </c>
      <c r="E1233" t="s">
        <v>1776</v>
      </c>
      <c r="F1233" s="5">
        <v>3</v>
      </c>
      <c r="G1233">
        <v>664.75</v>
      </c>
      <c r="H1233">
        <v>0.12</v>
      </c>
      <c r="I1233" t="s">
        <v>1824</v>
      </c>
      <c r="J1233">
        <v>1754.94</v>
      </c>
    </row>
    <row r="1234" spans="1:10" x14ac:dyDescent="0.25">
      <c r="A1234" t="s">
        <v>3058</v>
      </c>
      <c r="B1234" s="1">
        <v>45740</v>
      </c>
      <c r="C1234" t="s">
        <v>896</v>
      </c>
      <c r="D1234" t="s">
        <v>1688</v>
      </c>
      <c r="E1234" t="s">
        <v>1807</v>
      </c>
      <c r="F1234" s="5">
        <v>3</v>
      </c>
      <c r="G1234">
        <v>190.04</v>
      </c>
      <c r="H1234">
        <v>7.0000000000000007E-2</v>
      </c>
      <c r="I1234" t="s">
        <v>1826</v>
      </c>
      <c r="J1234">
        <v>530.21159999999998</v>
      </c>
    </row>
    <row r="1235" spans="1:10" x14ac:dyDescent="0.25">
      <c r="A1235" t="s">
        <v>3059</v>
      </c>
      <c r="B1235" s="1">
        <v>45869</v>
      </c>
      <c r="C1235" t="s">
        <v>881</v>
      </c>
      <c r="D1235" t="s">
        <v>1560</v>
      </c>
      <c r="E1235" t="s">
        <v>1801</v>
      </c>
      <c r="F1235" s="5">
        <v>3</v>
      </c>
      <c r="G1235">
        <v>754.02</v>
      </c>
      <c r="H1235">
        <v>0.1</v>
      </c>
      <c r="I1235" t="s">
        <v>1829</v>
      </c>
      <c r="J1235">
        <v>2035.854</v>
      </c>
    </row>
    <row r="1236" spans="1:10" x14ac:dyDescent="0.25">
      <c r="A1236" t="s">
        <v>3060</v>
      </c>
      <c r="B1236" s="1">
        <v>45526</v>
      </c>
      <c r="C1236" t="s">
        <v>1199</v>
      </c>
      <c r="D1236" t="s">
        <v>1616</v>
      </c>
      <c r="E1236" t="s">
        <v>1794</v>
      </c>
      <c r="F1236" s="5">
        <v>4</v>
      </c>
      <c r="G1236">
        <v>94.13</v>
      </c>
      <c r="H1236">
        <v>0.04</v>
      </c>
      <c r="I1236" t="s">
        <v>1829</v>
      </c>
      <c r="J1236">
        <v>361.45920000000001</v>
      </c>
    </row>
    <row r="1237" spans="1:10" x14ac:dyDescent="0.25">
      <c r="A1237" t="s">
        <v>3061</v>
      </c>
      <c r="B1237" s="1">
        <v>45489</v>
      </c>
      <c r="C1237" t="s">
        <v>1443</v>
      </c>
      <c r="D1237" t="s">
        <v>1546</v>
      </c>
      <c r="E1237" t="s">
        <v>1801</v>
      </c>
      <c r="F1237" s="5">
        <v>3</v>
      </c>
      <c r="G1237">
        <v>402.3</v>
      </c>
      <c r="H1237">
        <v>0.21</v>
      </c>
      <c r="I1237" t="s">
        <v>1826</v>
      </c>
      <c r="J1237">
        <v>953.45100000000014</v>
      </c>
    </row>
    <row r="1238" spans="1:10" x14ac:dyDescent="0.25">
      <c r="A1238" t="s">
        <v>3062</v>
      </c>
      <c r="B1238" s="1">
        <v>45908</v>
      </c>
      <c r="C1238" t="s">
        <v>767</v>
      </c>
      <c r="D1238" t="s">
        <v>1720</v>
      </c>
      <c r="E1238" t="s">
        <v>1779</v>
      </c>
      <c r="F1238" s="5">
        <v>1</v>
      </c>
      <c r="G1238">
        <v>729.05</v>
      </c>
      <c r="H1238">
        <v>0.06</v>
      </c>
      <c r="I1238" t="s">
        <v>1829</v>
      </c>
      <c r="J1238">
        <v>685.3069999999999</v>
      </c>
    </row>
    <row r="1239" spans="1:10" x14ac:dyDescent="0.25">
      <c r="A1239" t="s">
        <v>3063</v>
      </c>
      <c r="B1239" s="1">
        <v>45912</v>
      </c>
      <c r="C1239" t="s">
        <v>458</v>
      </c>
      <c r="D1239" t="s">
        <v>1728</v>
      </c>
      <c r="E1239" t="s">
        <v>1797</v>
      </c>
      <c r="F1239" s="5">
        <v>1</v>
      </c>
      <c r="G1239">
        <v>822.6</v>
      </c>
      <c r="H1239">
        <v>0.28999999999999998</v>
      </c>
      <c r="I1239" t="s">
        <v>1826</v>
      </c>
      <c r="J1239">
        <v>584.04599999999994</v>
      </c>
    </row>
    <row r="1240" spans="1:10" x14ac:dyDescent="0.25">
      <c r="A1240" t="s">
        <v>3064</v>
      </c>
      <c r="B1240" s="1">
        <v>45771</v>
      </c>
      <c r="C1240" t="s">
        <v>634</v>
      </c>
      <c r="D1240" t="s">
        <v>1714</v>
      </c>
      <c r="E1240" t="s">
        <v>1782</v>
      </c>
      <c r="F1240" s="5">
        <v>2</v>
      </c>
      <c r="G1240">
        <v>327.25</v>
      </c>
      <c r="H1240">
        <v>0.19</v>
      </c>
      <c r="I1240" t="s">
        <v>1826</v>
      </c>
      <c r="J1240">
        <v>530.14499999999998</v>
      </c>
    </row>
    <row r="1241" spans="1:10" x14ac:dyDescent="0.25">
      <c r="A1241" t="s">
        <v>3065</v>
      </c>
      <c r="B1241" s="1">
        <v>45619</v>
      </c>
      <c r="C1241" t="s">
        <v>304</v>
      </c>
      <c r="D1241" t="s">
        <v>1688</v>
      </c>
      <c r="E1241" t="s">
        <v>1786</v>
      </c>
      <c r="F1241" s="5">
        <v>4</v>
      </c>
      <c r="G1241">
        <v>930.38</v>
      </c>
      <c r="H1241">
        <v>0</v>
      </c>
      <c r="I1241" t="s">
        <v>1829</v>
      </c>
      <c r="J1241">
        <v>3721.52</v>
      </c>
    </row>
    <row r="1242" spans="1:10" x14ac:dyDescent="0.25">
      <c r="A1242" t="s">
        <v>3066</v>
      </c>
      <c r="B1242" s="1">
        <v>45394</v>
      </c>
      <c r="C1242" t="s">
        <v>487</v>
      </c>
      <c r="D1242" t="s">
        <v>1602</v>
      </c>
      <c r="E1242" t="s">
        <v>1773</v>
      </c>
      <c r="F1242" s="5">
        <v>2</v>
      </c>
      <c r="G1242">
        <v>437.84</v>
      </c>
      <c r="H1242">
        <v>0.24</v>
      </c>
      <c r="I1242" t="s">
        <v>1824</v>
      </c>
      <c r="J1242">
        <v>665.51679999999999</v>
      </c>
    </row>
    <row r="1243" spans="1:10" x14ac:dyDescent="0.25">
      <c r="A1243" t="s">
        <v>3067</v>
      </c>
      <c r="B1243" s="1">
        <v>45786</v>
      </c>
      <c r="C1243" t="s">
        <v>258</v>
      </c>
      <c r="D1243" t="s">
        <v>1580</v>
      </c>
      <c r="E1243" t="s">
        <v>1804</v>
      </c>
      <c r="F1243" s="5">
        <v>2</v>
      </c>
      <c r="G1243">
        <v>126.02</v>
      </c>
      <c r="H1243">
        <v>0.09</v>
      </c>
      <c r="I1243" t="s">
        <v>1829</v>
      </c>
      <c r="J1243">
        <v>229.35640000000001</v>
      </c>
    </row>
    <row r="1244" spans="1:10" x14ac:dyDescent="0.25">
      <c r="A1244" t="s">
        <v>3068</v>
      </c>
      <c r="B1244" s="1">
        <v>45692</v>
      </c>
      <c r="C1244" t="s">
        <v>1355</v>
      </c>
      <c r="D1244" t="s">
        <v>1714</v>
      </c>
      <c r="E1244" t="s">
        <v>1801</v>
      </c>
      <c r="F1244" s="5">
        <v>1</v>
      </c>
      <c r="G1244">
        <v>860.84</v>
      </c>
      <c r="H1244">
        <v>7.0000000000000007E-2</v>
      </c>
      <c r="I1244" t="s">
        <v>1826</v>
      </c>
      <c r="J1244">
        <v>800.58119999999997</v>
      </c>
    </row>
    <row r="1245" spans="1:10" x14ac:dyDescent="0.25">
      <c r="A1245" t="s">
        <v>3069</v>
      </c>
      <c r="B1245" s="1">
        <v>45677</v>
      </c>
      <c r="C1245" t="s">
        <v>335</v>
      </c>
      <c r="D1245" t="s">
        <v>1644</v>
      </c>
      <c r="E1245" t="s">
        <v>1797</v>
      </c>
      <c r="F1245" s="5">
        <v>1</v>
      </c>
      <c r="G1245">
        <v>161.80000000000001</v>
      </c>
      <c r="H1245">
        <v>0.24</v>
      </c>
      <c r="I1245" t="s">
        <v>1826</v>
      </c>
      <c r="J1245">
        <v>122.968</v>
      </c>
    </row>
    <row r="1246" spans="1:10" x14ac:dyDescent="0.25">
      <c r="A1246" t="s">
        <v>3070</v>
      </c>
      <c r="B1246" s="1">
        <v>45669</v>
      </c>
      <c r="C1246" t="s">
        <v>1202</v>
      </c>
      <c r="D1246" t="s">
        <v>1624</v>
      </c>
      <c r="E1246" t="s">
        <v>1807</v>
      </c>
      <c r="F1246" s="5">
        <v>4</v>
      </c>
      <c r="G1246">
        <v>347.82</v>
      </c>
      <c r="H1246">
        <v>0.02</v>
      </c>
      <c r="I1246" t="s">
        <v>1829</v>
      </c>
      <c r="J1246">
        <v>1363.4544000000001</v>
      </c>
    </row>
    <row r="1247" spans="1:10" x14ac:dyDescent="0.25">
      <c r="A1247" t="s">
        <v>3071</v>
      </c>
      <c r="B1247" s="1">
        <v>45299</v>
      </c>
      <c r="C1247" t="s">
        <v>1400</v>
      </c>
      <c r="D1247" t="s">
        <v>1718</v>
      </c>
      <c r="E1247" t="s">
        <v>1804</v>
      </c>
      <c r="F1247" s="5">
        <v>3</v>
      </c>
      <c r="G1247">
        <v>416.44</v>
      </c>
      <c r="H1247">
        <v>0.27</v>
      </c>
      <c r="I1247" t="s">
        <v>1824</v>
      </c>
      <c r="J1247">
        <v>912.00359999999989</v>
      </c>
    </row>
    <row r="1248" spans="1:10" x14ac:dyDescent="0.25">
      <c r="A1248" t="s">
        <v>3072</v>
      </c>
      <c r="B1248" s="1">
        <v>45893</v>
      </c>
      <c r="C1248" t="s">
        <v>32</v>
      </c>
      <c r="D1248" t="s">
        <v>1672</v>
      </c>
      <c r="E1248" t="s">
        <v>1752</v>
      </c>
      <c r="F1248" s="5">
        <v>1</v>
      </c>
      <c r="G1248">
        <v>147.96</v>
      </c>
      <c r="H1248">
        <v>0.24</v>
      </c>
      <c r="I1248" t="s">
        <v>1829</v>
      </c>
      <c r="J1248">
        <v>112.4496</v>
      </c>
    </row>
    <row r="1249" spans="1:10" x14ac:dyDescent="0.25">
      <c r="A1249" t="s">
        <v>3073</v>
      </c>
      <c r="B1249" s="1">
        <v>45560</v>
      </c>
      <c r="C1249" t="s">
        <v>1377</v>
      </c>
      <c r="D1249" t="s">
        <v>1584</v>
      </c>
      <c r="E1249" t="s">
        <v>1782</v>
      </c>
      <c r="F1249" s="5">
        <v>3</v>
      </c>
      <c r="G1249">
        <v>550.26</v>
      </c>
      <c r="H1249">
        <v>0.22</v>
      </c>
      <c r="I1249" t="s">
        <v>1824</v>
      </c>
      <c r="J1249">
        <v>1287.6084000000001</v>
      </c>
    </row>
    <row r="1250" spans="1:10" x14ac:dyDescent="0.25">
      <c r="A1250" t="s">
        <v>3074</v>
      </c>
      <c r="B1250" s="1">
        <v>45267</v>
      </c>
      <c r="C1250" t="s">
        <v>1160</v>
      </c>
      <c r="D1250" t="s">
        <v>1742</v>
      </c>
      <c r="E1250" t="s">
        <v>1779</v>
      </c>
      <c r="F1250" s="5">
        <v>4</v>
      </c>
      <c r="G1250">
        <v>938.21</v>
      </c>
      <c r="H1250">
        <v>0.04</v>
      </c>
      <c r="I1250" t="s">
        <v>1826</v>
      </c>
      <c r="J1250">
        <v>3602.7264</v>
      </c>
    </row>
    <row r="1251" spans="1:10" x14ac:dyDescent="0.25">
      <c r="A1251" t="s">
        <v>3075</v>
      </c>
      <c r="B1251" s="1">
        <v>45467</v>
      </c>
      <c r="C1251" t="s">
        <v>458</v>
      </c>
      <c r="D1251" t="s">
        <v>1736</v>
      </c>
      <c r="E1251" t="s">
        <v>1804</v>
      </c>
      <c r="F1251" s="5">
        <v>3</v>
      </c>
      <c r="G1251">
        <v>517.98</v>
      </c>
      <c r="H1251">
        <v>0.01</v>
      </c>
      <c r="I1251" t="s">
        <v>1826</v>
      </c>
      <c r="J1251">
        <v>1538.4005999999999</v>
      </c>
    </row>
    <row r="1252" spans="1:10" x14ac:dyDescent="0.25">
      <c r="A1252" t="s">
        <v>3076</v>
      </c>
      <c r="B1252" s="1">
        <v>45847</v>
      </c>
      <c r="C1252" t="s">
        <v>144</v>
      </c>
      <c r="D1252" t="s">
        <v>1557</v>
      </c>
      <c r="E1252" t="s">
        <v>1782</v>
      </c>
      <c r="F1252" s="5">
        <v>1</v>
      </c>
      <c r="G1252">
        <v>98.27</v>
      </c>
      <c r="H1252">
        <v>0.16</v>
      </c>
      <c r="I1252" t="s">
        <v>1826</v>
      </c>
      <c r="J1252">
        <v>82.54679999999999</v>
      </c>
    </row>
    <row r="1253" spans="1:10" x14ac:dyDescent="0.25">
      <c r="A1253" t="s">
        <v>3077</v>
      </c>
      <c r="B1253" s="1">
        <v>45480</v>
      </c>
      <c r="C1253" t="s">
        <v>803</v>
      </c>
      <c r="D1253" t="s">
        <v>1644</v>
      </c>
      <c r="E1253" t="s">
        <v>1792</v>
      </c>
      <c r="F1253" s="5">
        <v>2</v>
      </c>
      <c r="G1253">
        <v>875.2</v>
      </c>
      <c r="H1253">
        <v>0.19</v>
      </c>
      <c r="I1253" t="s">
        <v>1824</v>
      </c>
      <c r="J1253">
        <v>1417.8240000000001</v>
      </c>
    </row>
    <row r="1254" spans="1:10" x14ac:dyDescent="0.25">
      <c r="A1254" t="s">
        <v>3078</v>
      </c>
      <c r="B1254" s="1">
        <v>45345</v>
      </c>
      <c r="C1254" t="s">
        <v>963</v>
      </c>
      <c r="D1254" t="s">
        <v>1720</v>
      </c>
      <c r="E1254" t="s">
        <v>1752</v>
      </c>
      <c r="F1254" s="5">
        <v>1</v>
      </c>
      <c r="G1254">
        <v>227.35</v>
      </c>
      <c r="H1254">
        <v>0.06</v>
      </c>
      <c r="I1254" t="s">
        <v>1829</v>
      </c>
      <c r="J1254">
        <v>213.709</v>
      </c>
    </row>
    <row r="1255" spans="1:10" x14ac:dyDescent="0.25">
      <c r="A1255" t="s">
        <v>3079</v>
      </c>
      <c r="B1255" s="1">
        <v>45235</v>
      </c>
      <c r="C1255" t="s">
        <v>684</v>
      </c>
      <c r="D1255" t="s">
        <v>1696</v>
      </c>
      <c r="E1255" t="s">
        <v>1757</v>
      </c>
      <c r="F1255" s="5">
        <v>1</v>
      </c>
      <c r="G1255">
        <v>842.46</v>
      </c>
      <c r="H1255">
        <v>0.05</v>
      </c>
      <c r="I1255" t="s">
        <v>1829</v>
      </c>
      <c r="J1255">
        <v>800.33699999999999</v>
      </c>
    </row>
    <row r="1256" spans="1:10" x14ac:dyDescent="0.25">
      <c r="A1256" t="s">
        <v>3080</v>
      </c>
      <c r="B1256" s="1">
        <v>45543</v>
      </c>
      <c r="C1256" t="s">
        <v>690</v>
      </c>
      <c r="D1256" t="s">
        <v>1620</v>
      </c>
      <c r="E1256" t="s">
        <v>1792</v>
      </c>
      <c r="F1256" s="5">
        <v>3</v>
      </c>
      <c r="G1256">
        <v>120.67</v>
      </c>
      <c r="H1256">
        <v>0.08</v>
      </c>
      <c r="I1256" t="s">
        <v>1829</v>
      </c>
      <c r="J1256">
        <v>333.04919999999998</v>
      </c>
    </row>
    <row r="1257" spans="1:10" x14ac:dyDescent="0.25">
      <c r="A1257" t="s">
        <v>3081</v>
      </c>
      <c r="B1257" s="1">
        <v>45402</v>
      </c>
      <c r="C1257" t="s">
        <v>1527</v>
      </c>
      <c r="D1257" t="s">
        <v>1588</v>
      </c>
      <c r="E1257" t="s">
        <v>1766</v>
      </c>
      <c r="F1257" s="5">
        <v>4</v>
      </c>
      <c r="G1257">
        <v>176.13</v>
      </c>
      <c r="H1257">
        <v>0.27</v>
      </c>
      <c r="I1257" t="s">
        <v>1826</v>
      </c>
      <c r="J1257">
        <v>514.29959999999994</v>
      </c>
    </row>
    <row r="1258" spans="1:10" x14ac:dyDescent="0.25">
      <c r="A1258" t="s">
        <v>3082</v>
      </c>
      <c r="B1258" s="1">
        <v>45671</v>
      </c>
      <c r="C1258" t="s">
        <v>1392</v>
      </c>
      <c r="D1258" t="s">
        <v>1674</v>
      </c>
      <c r="E1258" t="s">
        <v>1792</v>
      </c>
      <c r="F1258" s="5">
        <v>4</v>
      </c>
      <c r="G1258">
        <v>592.67999999999995</v>
      </c>
      <c r="H1258">
        <v>0.03</v>
      </c>
      <c r="I1258" t="s">
        <v>1824</v>
      </c>
      <c r="J1258">
        <v>2299.5983999999999</v>
      </c>
    </row>
    <row r="1259" spans="1:10" x14ac:dyDescent="0.25">
      <c r="A1259" t="s">
        <v>3083</v>
      </c>
      <c r="B1259" s="1">
        <v>45367</v>
      </c>
      <c r="C1259" t="s">
        <v>582</v>
      </c>
      <c r="D1259" t="s">
        <v>1688</v>
      </c>
      <c r="E1259" t="s">
        <v>1769</v>
      </c>
      <c r="F1259" s="5">
        <v>4</v>
      </c>
      <c r="G1259">
        <v>662.43</v>
      </c>
      <c r="H1259">
        <v>0.24</v>
      </c>
      <c r="I1259" t="s">
        <v>1826</v>
      </c>
      <c r="J1259">
        <v>2013.7872</v>
      </c>
    </row>
    <row r="1260" spans="1:10" x14ac:dyDescent="0.25">
      <c r="A1260" t="s">
        <v>3084</v>
      </c>
      <c r="B1260" s="1">
        <v>45488</v>
      </c>
      <c r="C1260" t="s">
        <v>441</v>
      </c>
      <c r="D1260" t="s">
        <v>1634</v>
      </c>
      <c r="E1260" t="s">
        <v>1782</v>
      </c>
      <c r="F1260" s="5">
        <v>3</v>
      </c>
      <c r="G1260">
        <v>518.35</v>
      </c>
      <c r="H1260">
        <v>0.21</v>
      </c>
      <c r="I1260" t="s">
        <v>1829</v>
      </c>
      <c r="J1260">
        <v>1228.4894999999999</v>
      </c>
    </row>
    <row r="1261" spans="1:10" x14ac:dyDescent="0.25">
      <c r="A1261" t="s">
        <v>3085</v>
      </c>
      <c r="B1261" s="1">
        <v>45509</v>
      </c>
      <c r="C1261" t="s">
        <v>978</v>
      </c>
      <c r="D1261" t="s">
        <v>1670</v>
      </c>
      <c r="E1261" t="s">
        <v>1773</v>
      </c>
      <c r="F1261" s="5">
        <v>1</v>
      </c>
      <c r="G1261">
        <v>85.58</v>
      </c>
      <c r="H1261">
        <v>0.1</v>
      </c>
      <c r="I1261" t="s">
        <v>1829</v>
      </c>
      <c r="J1261">
        <v>77.022000000000006</v>
      </c>
    </row>
    <row r="1262" spans="1:10" x14ac:dyDescent="0.25">
      <c r="A1262" t="s">
        <v>3086</v>
      </c>
      <c r="B1262" s="1">
        <v>45323</v>
      </c>
      <c r="C1262" t="s">
        <v>1136</v>
      </c>
      <c r="D1262" t="s">
        <v>1722</v>
      </c>
      <c r="E1262" t="s">
        <v>1757</v>
      </c>
      <c r="F1262" s="5">
        <v>4</v>
      </c>
      <c r="G1262">
        <v>800</v>
      </c>
      <c r="H1262">
        <v>0.2</v>
      </c>
      <c r="I1262" t="s">
        <v>1824</v>
      </c>
      <c r="J1262">
        <v>2560</v>
      </c>
    </row>
    <row r="1263" spans="1:10" x14ac:dyDescent="0.25">
      <c r="A1263" t="s">
        <v>3087</v>
      </c>
      <c r="B1263" s="1">
        <v>45889</v>
      </c>
      <c r="C1263" t="s">
        <v>520</v>
      </c>
      <c r="D1263" t="s">
        <v>1668</v>
      </c>
      <c r="E1263" t="s">
        <v>1789</v>
      </c>
      <c r="F1263" s="5">
        <v>3</v>
      </c>
      <c r="G1263">
        <v>118.25</v>
      </c>
      <c r="H1263">
        <v>0.26</v>
      </c>
      <c r="I1263" t="s">
        <v>1826</v>
      </c>
      <c r="J1263">
        <v>262.51499999999999</v>
      </c>
    </row>
    <row r="1264" spans="1:10" x14ac:dyDescent="0.25">
      <c r="A1264" t="s">
        <v>3088</v>
      </c>
      <c r="B1264" s="1">
        <v>45253</v>
      </c>
      <c r="C1264" t="s">
        <v>1307</v>
      </c>
      <c r="D1264" t="s">
        <v>1612</v>
      </c>
      <c r="E1264" t="s">
        <v>1801</v>
      </c>
      <c r="F1264" s="5">
        <v>1</v>
      </c>
      <c r="G1264">
        <v>223.25</v>
      </c>
      <c r="H1264">
        <v>0.28999999999999998</v>
      </c>
      <c r="I1264" t="s">
        <v>1824</v>
      </c>
      <c r="J1264">
        <v>158.50749999999999</v>
      </c>
    </row>
    <row r="1265" spans="1:10" x14ac:dyDescent="0.25">
      <c r="A1265" t="s">
        <v>3089</v>
      </c>
      <c r="B1265" s="1">
        <v>45530</v>
      </c>
      <c r="C1265" t="s">
        <v>1325</v>
      </c>
      <c r="D1265" t="s">
        <v>1612</v>
      </c>
      <c r="E1265" t="s">
        <v>1769</v>
      </c>
      <c r="F1265" s="5">
        <v>3</v>
      </c>
      <c r="G1265">
        <v>918.76</v>
      </c>
      <c r="H1265">
        <v>0.2</v>
      </c>
      <c r="I1265" t="s">
        <v>1826</v>
      </c>
      <c r="J1265">
        <v>2205.0239999999999</v>
      </c>
    </row>
    <row r="1266" spans="1:10" x14ac:dyDescent="0.25">
      <c r="A1266" t="s">
        <v>3090</v>
      </c>
      <c r="B1266" s="1">
        <v>45491</v>
      </c>
      <c r="C1266" t="s">
        <v>890</v>
      </c>
      <c r="D1266" t="s">
        <v>1716</v>
      </c>
      <c r="E1266" t="s">
        <v>1797</v>
      </c>
      <c r="F1266" s="5">
        <v>2</v>
      </c>
      <c r="G1266">
        <v>905.26</v>
      </c>
      <c r="H1266">
        <v>0.15</v>
      </c>
      <c r="I1266" t="s">
        <v>1829</v>
      </c>
      <c r="J1266">
        <v>1538.942</v>
      </c>
    </row>
    <row r="1267" spans="1:10" x14ac:dyDescent="0.25">
      <c r="A1267" t="s">
        <v>3091</v>
      </c>
      <c r="B1267" s="1">
        <v>45628</v>
      </c>
      <c r="C1267" t="s">
        <v>984</v>
      </c>
      <c r="D1267" t="s">
        <v>1580</v>
      </c>
      <c r="E1267" t="s">
        <v>1813</v>
      </c>
      <c r="F1267" s="5">
        <v>4</v>
      </c>
      <c r="G1267">
        <v>295.39999999999998</v>
      </c>
      <c r="H1267">
        <v>0.23</v>
      </c>
      <c r="I1267" t="s">
        <v>1826</v>
      </c>
      <c r="J1267">
        <v>909.83199999999999</v>
      </c>
    </row>
    <row r="1268" spans="1:10" x14ac:dyDescent="0.25">
      <c r="A1268" t="s">
        <v>3092</v>
      </c>
      <c r="B1268" s="1">
        <v>45861</v>
      </c>
      <c r="C1268" t="s">
        <v>314</v>
      </c>
      <c r="D1268" t="s">
        <v>1736</v>
      </c>
      <c r="E1268" t="s">
        <v>1773</v>
      </c>
      <c r="F1268" s="5">
        <v>1</v>
      </c>
      <c r="G1268">
        <v>252.18</v>
      </c>
      <c r="H1268">
        <v>0.23</v>
      </c>
      <c r="I1268" t="s">
        <v>1826</v>
      </c>
      <c r="J1268">
        <v>194.17859999999999</v>
      </c>
    </row>
    <row r="1269" spans="1:10" x14ac:dyDescent="0.25">
      <c r="A1269" t="s">
        <v>3093</v>
      </c>
      <c r="B1269" s="1">
        <v>45878</v>
      </c>
      <c r="C1269" t="s">
        <v>511</v>
      </c>
      <c r="D1269" t="s">
        <v>1742</v>
      </c>
      <c r="E1269" t="s">
        <v>1794</v>
      </c>
      <c r="F1269" s="5">
        <v>4</v>
      </c>
      <c r="G1269">
        <v>792.1</v>
      </c>
      <c r="H1269">
        <v>0.19</v>
      </c>
      <c r="I1269" t="s">
        <v>1829</v>
      </c>
      <c r="J1269">
        <v>2566.404</v>
      </c>
    </row>
    <row r="1270" spans="1:10" x14ac:dyDescent="0.25">
      <c r="A1270" t="s">
        <v>3094</v>
      </c>
      <c r="B1270" s="1">
        <v>45426</v>
      </c>
      <c r="C1270" t="s">
        <v>278</v>
      </c>
      <c r="D1270" t="s">
        <v>1724</v>
      </c>
      <c r="E1270" t="s">
        <v>1799</v>
      </c>
      <c r="F1270" s="5">
        <v>1</v>
      </c>
      <c r="G1270">
        <v>883.36</v>
      </c>
      <c r="H1270">
        <v>0.11</v>
      </c>
      <c r="I1270" t="s">
        <v>1826</v>
      </c>
      <c r="J1270">
        <v>786.19040000000007</v>
      </c>
    </row>
    <row r="1271" spans="1:10" x14ac:dyDescent="0.25">
      <c r="A1271" t="s">
        <v>3095</v>
      </c>
      <c r="B1271" s="1">
        <v>45231</v>
      </c>
      <c r="C1271" t="s">
        <v>878</v>
      </c>
      <c r="D1271" t="s">
        <v>1686</v>
      </c>
      <c r="E1271" t="s">
        <v>1752</v>
      </c>
      <c r="F1271" s="5">
        <v>4</v>
      </c>
      <c r="G1271">
        <v>305.95</v>
      </c>
      <c r="H1271">
        <v>0.08</v>
      </c>
      <c r="I1271" t="s">
        <v>1826</v>
      </c>
      <c r="J1271">
        <v>1125.896</v>
      </c>
    </row>
    <row r="1272" spans="1:10" x14ac:dyDescent="0.25">
      <c r="A1272" t="s">
        <v>3096</v>
      </c>
      <c r="B1272" s="1">
        <v>45609</v>
      </c>
      <c r="C1272" t="s">
        <v>1249</v>
      </c>
      <c r="D1272" t="s">
        <v>1664</v>
      </c>
      <c r="E1272" t="s">
        <v>1779</v>
      </c>
      <c r="F1272" s="5">
        <v>3</v>
      </c>
      <c r="G1272">
        <v>742.45</v>
      </c>
      <c r="H1272">
        <v>0.23</v>
      </c>
      <c r="I1272" t="s">
        <v>1829</v>
      </c>
      <c r="J1272">
        <v>1715.0595000000001</v>
      </c>
    </row>
    <row r="1273" spans="1:10" x14ac:dyDescent="0.25">
      <c r="A1273" t="s">
        <v>3097</v>
      </c>
      <c r="B1273" s="1">
        <v>45392</v>
      </c>
      <c r="C1273" t="s">
        <v>1112</v>
      </c>
      <c r="D1273" t="s">
        <v>1598</v>
      </c>
      <c r="E1273" t="s">
        <v>1810</v>
      </c>
      <c r="F1273" s="5">
        <v>3</v>
      </c>
      <c r="G1273">
        <v>336.1</v>
      </c>
      <c r="H1273">
        <v>0.12</v>
      </c>
      <c r="I1273" t="s">
        <v>1829</v>
      </c>
      <c r="J1273">
        <v>887.30400000000009</v>
      </c>
    </row>
    <row r="1274" spans="1:10" x14ac:dyDescent="0.25">
      <c r="A1274" t="s">
        <v>3098</v>
      </c>
      <c r="B1274" s="1">
        <v>45876</v>
      </c>
      <c r="C1274" t="s">
        <v>1281</v>
      </c>
      <c r="D1274" t="s">
        <v>1606</v>
      </c>
      <c r="E1274" t="s">
        <v>1779</v>
      </c>
      <c r="F1274" s="5">
        <v>3</v>
      </c>
      <c r="G1274">
        <v>310.36</v>
      </c>
      <c r="H1274">
        <v>0.14000000000000001</v>
      </c>
      <c r="I1274" t="s">
        <v>1829</v>
      </c>
      <c r="J1274">
        <v>800.72879999999998</v>
      </c>
    </row>
    <row r="1275" spans="1:10" x14ac:dyDescent="0.25">
      <c r="A1275" t="s">
        <v>3099</v>
      </c>
      <c r="B1275" s="1">
        <v>45772</v>
      </c>
      <c r="C1275" t="s">
        <v>887</v>
      </c>
      <c r="D1275" t="s">
        <v>1744</v>
      </c>
      <c r="E1275" t="s">
        <v>1782</v>
      </c>
      <c r="F1275" s="5">
        <v>3</v>
      </c>
      <c r="G1275">
        <v>992.81</v>
      </c>
      <c r="H1275">
        <v>0.04</v>
      </c>
      <c r="I1275" t="s">
        <v>1826</v>
      </c>
      <c r="J1275">
        <v>2859.2928000000002</v>
      </c>
    </row>
    <row r="1276" spans="1:10" x14ac:dyDescent="0.25">
      <c r="A1276" t="s">
        <v>3100</v>
      </c>
      <c r="B1276" s="1">
        <v>45217</v>
      </c>
      <c r="C1276" t="s">
        <v>648</v>
      </c>
      <c r="D1276" t="s">
        <v>1668</v>
      </c>
      <c r="E1276" t="s">
        <v>1792</v>
      </c>
      <c r="F1276" s="5">
        <v>3</v>
      </c>
      <c r="G1276">
        <v>257.11</v>
      </c>
      <c r="H1276">
        <v>0.26</v>
      </c>
      <c r="I1276" t="s">
        <v>1829</v>
      </c>
      <c r="J1276">
        <v>570.78420000000006</v>
      </c>
    </row>
    <row r="1277" spans="1:10" x14ac:dyDescent="0.25">
      <c r="A1277" t="s">
        <v>3101</v>
      </c>
      <c r="B1277" s="1">
        <v>45739</v>
      </c>
      <c r="C1277" t="s">
        <v>713</v>
      </c>
      <c r="D1277" t="s">
        <v>1738</v>
      </c>
      <c r="E1277" t="s">
        <v>1794</v>
      </c>
      <c r="F1277" s="5">
        <v>4</v>
      </c>
      <c r="G1277">
        <v>816.29</v>
      </c>
      <c r="H1277">
        <v>0.24</v>
      </c>
      <c r="I1277" t="s">
        <v>1826</v>
      </c>
      <c r="J1277">
        <v>2481.5216</v>
      </c>
    </row>
    <row r="1278" spans="1:10" x14ac:dyDescent="0.25">
      <c r="A1278" t="s">
        <v>3102</v>
      </c>
      <c r="B1278" s="1">
        <v>45272</v>
      </c>
      <c r="C1278" t="s">
        <v>422</v>
      </c>
      <c r="D1278" t="s">
        <v>1668</v>
      </c>
      <c r="E1278" t="s">
        <v>1794</v>
      </c>
      <c r="F1278" s="5">
        <v>4</v>
      </c>
      <c r="G1278">
        <v>755.82</v>
      </c>
      <c r="H1278">
        <v>0.22</v>
      </c>
      <c r="I1278" t="s">
        <v>1829</v>
      </c>
      <c r="J1278">
        <v>2358.1583999999998</v>
      </c>
    </row>
    <row r="1279" spans="1:10" x14ac:dyDescent="0.25">
      <c r="A1279" t="s">
        <v>3103</v>
      </c>
      <c r="B1279" s="1">
        <v>45524</v>
      </c>
      <c r="C1279" t="s">
        <v>23</v>
      </c>
      <c r="D1279" t="s">
        <v>1543</v>
      </c>
      <c r="E1279" t="s">
        <v>1799</v>
      </c>
      <c r="F1279" s="5">
        <v>1</v>
      </c>
      <c r="G1279">
        <v>449.6</v>
      </c>
      <c r="H1279">
        <v>0.01</v>
      </c>
      <c r="I1279" t="s">
        <v>1826</v>
      </c>
      <c r="J1279">
        <v>445.10399999999998</v>
      </c>
    </row>
    <row r="1280" spans="1:10" x14ac:dyDescent="0.25">
      <c r="A1280" t="s">
        <v>3104</v>
      </c>
      <c r="B1280" s="1">
        <v>45481</v>
      </c>
      <c r="C1280" t="s">
        <v>1101</v>
      </c>
      <c r="D1280" t="s">
        <v>1576</v>
      </c>
      <c r="E1280" t="s">
        <v>1752</v>
      </c>
      <c r="F1280" s="5">
        <v>2</v>
      </c>
      <c r="G1280">
        <v>779.29</v>
      </c>
      <c r="H1280">
        <v>0.12</v>
      </c>
      <c r="I1280" t="s">
        <v>1829</v>
      </c>
      <c r="J1280">
        <v>1371.5504000000001</v>
      </c>
    </row>
    <row r="1281" spans="1:10" x14ac:dyDescent="0.25">
      <c r="A1281" t="s">
        <v>3105</v>
      </c>
      <c r="B1281" s="1">
        <v>45267</v>
      </c>
      <c r="C1281" t="s">
        <v>1431</v>
      </c>
      <c r="D1281" t="s">
        <v>1702</v>
      </c>
      <c r="E1281" t="s">
        <v>1807</v>
      </c>
      <c r="F1281" s="5">
        <v>1</v>
      </c>
      <c r="G1281">
        <v>748.75</v>
      </c>
      <c r="H1281">
        <v>0.1</v>
      </c>
      <c r="I1281" t="s">
        <v>1829</v>
      </c>
      <c r="J1281">
        <v>673.875</v>
      </c>
    </row>
    <row r="1282" spans="1:10" x14ac:dyDescent="0.25">
      <c r="A1282" t="s">
        <v>3106</v>
      </c>
      <c r="B1282" s="1">
        <v>45328</v>
      </c>
      <c r="C1282" t="s">
        <v>598</v>
      </c>
      <c r="D1282" t="s">
        <v>1726</v>
      </c>
      <c r="E1282" t="s">
        <v>1752</v>
      </c>
      <c r="F1282" s="5">
        <v>2</v>
      </c>
      <c r="G1282">
        <v>121.67</v>
      </c>
      <c r="H1282">
        <v>0.08</v>
      </c>
      <c r="I1282" t="s">
        <v>1829</v>
      </c>
      <c r="J1282">
        <v>223.87280000000001</v>
      </c>
    </row>
    <row r="1283" spans="1:10" x14ac:dyDescent="0.25">
      <c r="A1283" t="s">
        <v>3107</v>
      </c>
      <c r="B1283" s="1">
        <v>45787</v>
      </c>
      <c r="C1283" t="s">
        <v>1513</v>
      </c>
      <c r="D1283" t="s">
        <v>1646</v>
      </c>
      <c r="E1283" t="s">
        <v>1801</v>
      </c>
      <c r="F1283" s="5">
        <v>3</v>
      </c>
      <c r="G1283">
        <v>225.14</v>
      </c>
      <c r="H1283">
        <v>0.15</v>
      </c>
      <c r="I1283" t="s">
        <v>1829</v>
      </c>
      <c r="J1283">
        <v>574.10699999999997</v>
      </c>
    </row>
    <row r="1284" spans="1:10" x14ac:dyDescent="0.25">
      <c r="A1284" t="s">
        <v>3108</v>
      </c>
      <c r="B1284" s="1">
        <v>45876</v>
      </c>
      <c r="C1284" t="s">
        <v>1011</v>
      </c>
      <c r="D1284" t="s">
        <v>1606</v>
      </c>
      <c r="E1284" t="s">
        <v>1813</v>
      </c>
      <c r="F1284" s="5">
        <v>1</v>
      </c>
      <c r="G1284">
        <v>654.17999999999995</v>
      </c>
      <c r="H1284">
        <v>0.19</v>
      </c>
      <c r="I1284" t="s">
        <v>1826</v>
      </c>
      <c r="J1284">
        <v>529.88580000000002</v>
      </c>
    </row>
    <row r="1285" spans="1:10" x14ac:dyDescent="0.25">
      <c r="A1285" t="s">
        <v>3109</v>
      </c>
      <c r="B1285" s="1">
        <v>45552</v>
      </c>
      <c r="C1285" t="s">
        <v>218</v>
      </c>
      <c r="D1285" t="s">
        <v>1690</v>
      </c>
      <c r="E1285" t="s">
        <v>1773</v>
      </c>
      <c r="F1285" s="5">
        <v>2</v>
      </c>
      <c r="G1285">
        <v>504.98</v>
      </c>
      <c r="H1285">
        <v>0.08</v>
      </c>
      <c r="I1285" t="s">
        <v>1829</v>
      </c>
      <c r="J1285">
        <v>929.16320000000007</v>
      </c>
    </row>
    <row r="1286" spans="1:10" x14ac:dyDescent="0.25">
      <c r="A1286" t="s">
        <v>3110</v>
      </c>
      <c r="B1286" s="1">
        <v>45823</v>
      </c>
      <c r="C1286" t="s">
        <v>1181</v>
      </c>
      <c r="D1286" t="s">
        <v>1656</v>
      </c>
      <c r="E1286" t="s">
        <v>1782</v>
      </c>
      <c r="F1286" s="5">
        <v>2</v>
      </c>
      <c r="G1286">
        <v>623.20000000000005</v>
      </c>
      <c r="H1286">
        <v>0.14000000000000001</v>
      </c>
      <c r="I1286" t="s">
        <v>1829</v>
      </c>
      <c r="J1286">
        <v>1071.904</v>
      </c>
    </row>
    <row r="1287" spans="1:10" x14ac:dyDescent="0.25">
      <c r="A1287" t="s">
        <v>3111</v>
      </c>
      <c r="B1287" s="1">
        <v>45622</v>
      </c>
      <c r="C1287" t="s">
        <v>1023</v>
      </c>
      <c r="D1287" t="s">
        <v>1555</v>
      </c>
      <c r="E1287" t="s">
        <v>1804</v>
      </c>
      <c r="F1287" s="5">
        <v>2</v>
      </c>
      <c r="G1287">
        <v>530.54</v>
      </c>
      <c r="H1287">
        <v>0.28000000000000003</v>
      </c>
      <c r="I1287" t="s">
        <v>1829</v>
      </c>
      <c r="J1287">
        <v>763.97759999999994</v>
      </c>
    </row>
    <row r="1288" spans="1:10" x14ac:dyDescent="0.25">
      <c r="A1288" t="s">
        <v>3112</v>
      </c>
      <c r="B1288" s="1">
        <v>45810</v>
      </c>
      <c r="C1288" t="s">
        <v>1142</v>
      </c>
      <c r="D1288" t="s">
        <v>1543</v>
      </c>
      <c r="E1288" t="s">
        <v>1804</v>
      </c>
      <c r="F1288" s="5">
        <v>3</v>
      </c>
      <c r="G1288">
        <v>279.45</v>
      </c>
      <c r="H1288">
        <v>0.15</v>
      </c>
      <c r="I1288" t="s">
        <v>1829</v>
      </c>
      <c r="J1288">
        <v>712.59749999999985</v>
      </c>
    </row>
    <row r="1289" spans="1:10" x14ac:dyDescent="0.25">
      <c r="A1289" t="s">
        <v>3113</v>
      </c>
      <c r="B1289" s="1">
        <v>45645</v>
      </c>
      <c r="C1289" t="s">
        <v>849</v>
      </c>
      <c r="D1289" t="s">
        <v>1572</v>
      </c>
      <c r="E1289" t="s">
        <v>1782</v>
      </c>
      <c r="F1289" s="5">
        <v>3</v>
      </c>
      <c r="G1289">
        <v>906.99</v>
      </c>
      <c r="H1289">
        <v>0.26</v>
      </c>
      <c r="I1289" t="s">
        <v>1829</v>
      </c>
      <c r="J1289">
        <v>2013.5178000000001</v>
      </c>
    </row>
    <row r="1290" spans="1:10" x14ac:dyDescent="0.25">
      <c r="A1290" t="s">
        <v>3114</v>
      </c>
      <c r="B1290" s="1">
        <v>45749</v>
      </c>
      <c r="C1290" t="s">
        <v>258</v>
      </c>
      <c r="D1290" t="s">
        <v>1708</v>
      </c>
      <c r="E1290" t="s">
        <v>1807</v>
      </c>
      <c r="F1290" s="5">
        <v>4</v>
      </c>
      <c r="G1290">
        <v>408.76</v>
      </c>
      <c r="H1290">
        <v>0.12</v>
      </c>
      <c r="I1290" t="s">
        <v>1829</v>
      </c>
      <c r="J1290">
        <v>1438.8352</v>
      </c>
    </row>
    <row r="1291" spans="1:10" x14ac:dyDescent="0.25">
      <c r="A1291" t="s">
        <v>3115</v>
      </c>
      <c r="B1291" s="1">
        <v>45537</v>
      </c>
      <c r="C1291" t="s">
        <v>585</v>
      </c>
      <c r="D1291" t="s">
        <v>1620</v>
      </c>
      <c r="E1291" t="s">
        <v>1786</v>
      </c>
      <c r="F1291" s="5">
        <v>2</v>
      </c>
      <c r="G1291">
        <v>117.34</v>
      </c>
      <c r="H1291">
        <v>0.09</v>
      </c>
      <c r="I1291" t="s">
        <v>1826</v>
      </c>
      <c r="J1291">
        <v>213.55879999999999</v>
      </c>
    </row>
    <row r="1292" spans="1:10" x14ac:dyDescent="0.25">
      <c r="A1292" t="s">
        <v>3116</v>
      </c>
      <c r="B1292" s="1">
        <v>45376</v>
      </c>
      <c r="C1292" t="s">
        <v>559</v>
      </c>
      <c r="D1292" t="s">
        <v>1730</v>
      </c>
      <c r="E1292" t="s">
        <v>1799</v>
      </c>
      <c r="F1292" s="5">
        <v>3</v>
      </c>
      <c r="G1292">
        <v>690.27</v>
      </c>
      <c r="H1292">
        <v>7.0000000000000007E-2</v>
      </c>
      <c r="I1292" t="s">
        <v>1826</v>
      </c>
      <c r="J1292">
        <v>1925.8533</v>
      </c>
    </row>
    <row r="1293" spans="1:10" x14ac:dyDescent="0.25">
      <c r="A1293" t="s">
        <v>3117</v>
      </c>
      <c r="B1293" s="1">
        <v>45709</v>
      </c>
      <c r="C1293" t="s">
        <v>381</v>
      </c>
      <c r="D1293" t="s">
        <v>1604</v>
      </c>
      <c r="E1293" t="s">
        <v>1807</v>
      </c>
      <c r="F1293" s="5">
        <v>4</v>
      </c>
      <c r="G1293">
        <v>377.18</v>
      </c>
      <c r="H1293">
        <v>0.24</v>
      </c>
      <c r="I1293" t="s">
        <v>1826</v>
      </c>
      <c r="J1293">
        <v>1146.6271999999999</v>
      </c>
    </row>
    <row r="1294" spans="1:10" x14ac:dyDescent="0.25">
      <c r="A1294" t="s">
        <v>3118</v>
      </c>
      <c r="B1294" s="1">
        <v>45446</v>
      </c>
      <c r="C1294" t="s">
        <v>393</v>
      </c>
      <c r="D1294" t="s">
        <v>1628</v>
      </c>
      <c r="E1294" t="s">
        <v>1752</v>
      </c>
      <c r="F1294" s="5">
        <v>1</v>
      </c>
      <c r="G1294">
        <v>70.52</v>
      </c>
      <c r="H1294">
        <v>0.08</v>
      </c>
      <c r="I1294" t="s">
        <v>1829</v>
      </c>
      <c r="J1294">
        <v>64.878399999999999</v>
      </c>
    </row>
    <row r="1295" spans="1:10" x14ac:dyDescent="0.25">
      <c r="A1295" t="s">
        <v>3119</v>
      </c>
      <c r="B1295" s="1">
        <v>45330</v>
      </c>
      <c r="C1295" t="s">
        <v>875</v>
      </c>
      <c r="D1295" t="s">
        <v>1624</v>
      </c>
      <c r="E1295" t="s">
        <v>1786</v>
      </c>
      <c r="F1295" s="5">
        <v>1</v>
      </c>
      <c r="G1295">
        <v>40.25</v>
      </c>
      <c r="H1295">
        <v>0.1</v>
      </c>
      <c r="I1295" t="s">
        <v>1826</v>
      </c>
      <c r="J1295">
        <v>36.225000000000001</v>
      </c>
    </row>
    <row r="1296" spans="1:10" x14ac:dyDescent="0.25">
      <c r="A1296" t="s">
        <v>3120</v>
      </c>
      <c r="B1296" s="1">
        <v>45388</v>
      </c>
      <c r="C1296" t="s">
        <v>746</v>
      </c>
      <c r="D1296" t="s">
        <v>1726</v>
      </c>
      <c r="E1296" t="s">
        <v>1792</v>
      </c>
      <c r="F1296" s="5">
        <v>3</v>
      </c>
      <c r="G1296">
        <v>539.44000000000005</v>
      </c>
      <c r="H1296">
        <v>0.05</v>
      </c>
      <c r="I1296" t="s">
        <v>1829</v>
      </c>
      <c r="J1296">
        <v>1537.404</v>
      </c>
    </row>
    <row r="1297" spans="1:10" x14ac:dyDescent="0.25">
      <c r="A1297" t="s">
        <v>3121</v>
      </c>
      <c r="B1297" s="1">
        <v>45313</v>
      </c>
      <c r="C1297" t="s">
        <v>791</v>
      </c>
      <c r="D1297" t="s">
        <v>1668</v>
      </c>
      <c r="E1297" t="s">
        <v>1769</v>
      </c>
      <c r="F1297" s="5">
        <v>3</v>
      </c>
      <c r="G1297">
        <v>543.49</v>
      </c>
      <c r="H1297">
        <v>0.05</v>
      </c>
      <c r="I1297" t="s">
        <v>1826</v>
      </c>
      <c r="J1297">
        <v>1548.9465</v>
      </c>
    </row>
    <row r="1298" spans="1:10" x14ac:dyDescent="0.25">
      <c r="A1298" t="s">
        <v>3122</v>
      </c>
      <c r="B1298" s="1">
        <v>45221</v>
      </c>
      <c r="C1298" t="s">
        <v>1020</v>
      </c>
      <c r="D1298" t="s">
        <v>1560</v>
      </c>
      <c r="E1298" t="s">
        <v>1776</v>
      </c>
      <c r="F1298" s="5">
        <v>4</v>
      </c>
      <c r="G1298">
        <v>547.21</v>
      </c>
      <c r="H1298">
        <v>0.1</v>
      </c>
      <c r="I1298" t="s">
        <v>1829</v>
      </c>
      <c r="J1298">
        <v>1969.9559999999999</v>
      </c>
    </row>
    <row r="1299" spans="1:10" x14ac:dyDescent="0.25">
      <c r="A1299" t="s">
        <v>3123</v>
      </c>
      <c r="B1299" s="1">
        <v>45619</v>
      </c>
      <c r="C1299" t="s">
        <v>773</v>
      </c>
      <c r="D1299" t="s">
        <v>1678</v>
      </c>
      <c r="E1299" t="s">
        <v>1757</v>
      </c>
      <c r="F1299" s="5">
        <v>2</v>
      </c>
      <c r="G1299">
        <v>892.46</v>
      </c>
      <c r="H1299">
        <v>7.0000000000000007E-2</v>
      </c>
      <c r="I1299" t="s">
        <v>1826</v>
      </c>
      <c r="J1299">
        <v>1659.9756</v>
      </c>
    </row>
    <row r="1300" spans="1:10" x14ac:dyDescent="0.25">
      <c r="A1300" t="s">
        <v>3124</v>
      </c>
      <c r="B1300" s="1">
        <v>45286</v>
      </c>
      <c r="C1300" t="s">
        <v>1208</v>
      </c>
      <c r="D1300" t="s">
        <v>1600</v>
      </c>
      <c r="E1300" t="s">
        <v>1782</v>
      </c>
      <c r="F1300" s="5">
        <v>2</v>
      </c>
      <c r="G1300">
        <v>853.41</v>
      </c>
      <c r="H1300">
        <v>0.25</v>
      </c>
      <c r="I1300" t="s">
        <v>1824</v>
      </c>
      <c r="J1300">
        <v>1280.115</v>
      </c>
    </row>
    <row r="1301" spans="1:10" x14ac:dyDescent="0.25">
      <c r="A1301" t="s">
        <v>3125</v>
      </c>
      <c r="B1301" s="1">
        <v>45451</v>
      </c>
      <c r="C1301" t="s">
        <v>387</v>
      </c>
      <c r="D1301" t="s">
        <v>1712</v>
      </c>
      <c r="E1301" t="s">
        <v>1779</v>
      </c>
      <c r="F1301" s="5">
        <v>1</v>
      </c>
      <c r="G1301">
        <v>162.13999999999999</v>
      </c>
      <c r="H1301">
        <v>7.0000000000000007E-2</v>
      </c>
      <c r="I1301" t="s">
        <v>1826</v>
      </c>
      <c r="J1301">
        <v>150.7902</v>
      </c>
    </row>
    <row r="1302" spans="1:10" x14ac:dyDescent="0.25">
      <c r="A1302" t="s">
        <v>3126</v>
      </c>
      <c r="B1302" s="1">
        <v>45478</v>
      </c>
      <c r="C1302" t="s">
        <v>496</v>
      </c>
      <c r="D1302" t="s">
        <v>1740</v>
      </c>
      <c r="E1302" t="s">
        <v>1804</v>
      </c>
      <c r="F1302" s="5">
        <v>1</v>
      </c>
      <c r="G1302">
        <v>893.14</v>
      </c>
      <c r="H1302">
        <v>0.09</v>
      </c>
      <c r="I1302" t="s">
        <v>1824</v>
      </c>
      <c r="J1302">
        <v>812.75739999999996</v>
      </c>
    </row>
    <row r="1303" spans="1:10" x14ac:dyDescent="0.25">
      <c r="A1303" t="s">
        <v>3127</v>
      </c>
      <c r="B1303" s="1">
        <v>45528</v>
      </c>
      <c r="C1303" t="s">
        <v>366</v>
      </c>
      <c r="D1303" t="s">
        <v>1616</v>
      </c>
      <c r="E1303" t="s">
        <v>1782</v>
      </c>
      <c r="F1303" s="5">
        <v>4</v>
      </c>
      <c r="G1303">
        <v>349.07</v>
      </c>
      <c r="H1303">
        <v>0.28000000000000003</v>
      </c>
      <c r="I1303" t="s">
        <v>1824</v>
      </c>
      <c r="J1303">
        <v>1005.3216</v>
      </c>
    </row>
    <row r="1304" spans="1:10" x14ac:dyDescent="0.25">
      <c r="A1304" t="s">
        <v>3128</v>
      </c>
      <c r="B1304" s="1">
        <v>45418</v>
      </c>
      <c r="C1304" t="s">
        <v>899</v>
      </c>
      <c r="D1304" t="s">
        <v>1710</v>
      </c>
      <c r="E1304" t="s">
        <v>1797</v>
      </c>
      <c r="F1304" s="5">
        <v>1</v>
      </c>
      <c r="G1304">
        <v>747.9</v>
      </c>
      <c r="H1304">
        <v>0.21</v>
      </c>
      <c r="I1304" t="s">
        <v>1829</v>
      </c>
      <c r="J1304">
        <v>590.84100000000001</v>
      </c>
    </row>
    <row r="1305" spans="1:10" x14ac:dyDescent="0.25">
      <c r="A1305" t="s">
        <v>3129</v>
      </c>
      <c r="B1305" s="1">
        <v>45478</v>
      </c>
      <c r="C1305" t="s">
        <v>127</v>
      </c>
      <c r="D1305" t="s">
        <v>1710</v>
      </c>
      <c r="E1305" t="s">
        <v>1776</v>
      </c>
      <c r="F1305" s="5">
        <v>3</v>
      </c>
      <c r="G1305">
        <v>438.92</v>
      </c>
      <c r="H1305">
        <v>0.21</v>
      </c>
      <c r="I1305" t="s">
        <v>1824</v>
      </c>
      <c r="J1305">
        <v>1040.2403999999999</v>
      </c>
    </row>
    <row r="1306" spans="1:10" x14ac:dyDescent="0.25">
      <c r="A1306" t="s">
        <v>3130</v>
      </c>
      <c r="B1306" s="1">
        <v>45232</v>
      </c>
      <c r="C1306" t="s">
        <v>425</v>
      </c>
      <c r="D1306" t="s">
        <v>1702</v>
      </c>
      <c r="E1306" t="s">
        <v>1769</v>
      </c>
      <c r="F1306" s="5">
        <v>4</v>
      </c>
      <c r="G1306">
        <v>665.38</v>
      </c>
      <c r="H1306">
        <v>0.18</v>
      </c>
      <c r="I1306" t="s">
        <v>1824</v>
      </c>
      <c r="J1306">
        <v>2182.4463999999998</v>
      </c>
    </row>
    <row r="1307" spans="1:10" x14ac:dyDescent="0.25">
      <c r="A1307" t="s">
        <v>3131</v>
      </c>
      <c r="B1307" s="1">
        <v>45616</v>
      </c>
      <c r="C1307" t="s">
        <v>23</v>
      </c>
      <c r="D1307" t="s">
        <v>1668</v>
      </c>
      <c r="E1307" t="s">
        <v>1810</v>
      </c>
      <c r="F1307" s="5">
        <v>1</v>
      </c>
      <c r="G1307">
        <v>146.49</v>
      </c>
      <c r="H1307">
        <v>0.28000000000000003</v>
      </c>
      <c r="I1307" t="s">
        <v>1824</v>
      </c>
      <c r="J1307">
        <v>105.47280000000001</v>
      </c>
    </row>
    <row r="1308" spans="1:10" x14ac:dyDescent="0.25">
      <c r="A1308" t="s">
        <v>3132</v>
      </c>
      <c r="B1308" s="1">
        <v>45774</v>
      </c>
      <c r="C1308" t="s">
        <v>472</v>
      </c>
      <c r="D1308" t="s">
        <v>1624</v>
      </c>
      <c r="E1308" t="s">
        <v>1801</v>
      </c>
      <c r="F1308" s="5">
        <v>2</v>
      </c>
      <c r="G1308">
        <v>235.39</v>
      </c>
      <c r="H1308">
        <v>0.27</v>
      </c>
      <c r="I1308" t="s">
        <v>1829</v>
      </c>
      <c r="J1308">
        <v>343.6694</v>
      </c>
    </row>
    <row r="1309" spans="1:10" x14ac:dyDescent="0.25">
      <c r="A1309" t="s">
        <v>3133</v>
      </c>
      <c r="B1309" s="1">
        <v>45651</v>
      </c>
      <c r="C1309" t="s">
        <v>118</v>
      </c>
      <c r="D1309" t="s">
        <v>1670</v>
      </c>
      <c r="E1309" t="s">
        <v>1773</v>
      </c>
      <c r="F1309" s="5">
        <v>3</v>
      </c>
      <c r="G1309">
        <v>38.07</v>
      </c>
      <c r="H1309">
        <v>0.09</v>
      </c>
      <c r="I1309" t="s">
        <v>1826</v>
      </c>
      <c r="J1309">
        <v>103.9311</v>
      </c>
    </row>
    <row r="1310" spans="1:10" x14ac:dyDescent="0.25">
      <c r="A1310" t="s">
        <v>3134</v>
      </c>
      <c r="B1310" s="1">
        <v>45902</v>
      </c>
      <c r="C1310" t="s">
        <v>1254</v>
      </c>
      <c r="D1310" t="s">
        <v>1616</v>
      </c>
      <c r="E1310" t="s">
        <v>1769</v>
      </c>
      <c r="F1310" s="5">
        <v>2</v>
      </c>
      <c r="G1310">
        <v>511.7</v>
      </c>
      <c r="H1310">
        <v>0.12</v>
      </c>
      <c r="I1310" t="s">
        <v>1829</v>
      </c>
      <c r="J1310">
        <v>900.59199999999998</v>
      </c>
    </row>
    <row r="1311" spans="1:10" x14ac:dyDescent="0.25">
      <c r="A1311" t="s">
        <v>3135</v>
      </c>
      <c r="B1311" s="1">
        <v>45401</v>
      </c>
      <c r="C1311" t="s">
        <v>332</v>
      </c>
      <c r="D1311" t="s">
        <v>1698</v>
      </c>
      <c r="E1311" t="s">
        <v>1782</v>
      </c>
      <c r="F1311" s="5">
        <v>4</v>
      </c>
      <c r="G1311">
        <v>488.72</v>
      </c>
      <c r="H1311">
        <v>0.23</v>
      </c>
      <c r="I1311" t="s">
        <v>1826</v>
      </c>
      <c r="J1311">
        <v>1505.2575999999999</v>
      </c>
    </row>
    <row r="1312" spans="1:10" x14ac:dyDescent="0.25">
      <c r="A1312" t="s">
        <v>3136</v>
      </c>
      <c r="B1312" s="1">
        <v>45717</v>
      </c>
      <c r="C1312" t="s">
        <v>1220</v>
      </c>
      <c r="D1312" t="s">
        <v>1648</v>
      </c>
      <c r="E1312" t="s">
        <v>1794</v>
      </c>
      <c r="F1312" s="5">
        <v>2</v>
      </c>
      <c r="G1312">
        <v>520.45000000000005</v>
      </c>
      <c r="H1312">
        <v>0.11</v>
      </c>
      <c r="I1312" t="s">
        <v>1829</v>
      </c>
      <c r="J1312">
        <v>926.40100000000007</v>
      </c>
    </row>
    <row r="1313" spans="1:10" x14ac:dyDescent="0.25">
      <c r="A1313" t="s">
        <v>3137</v>
      </c>
      <c r="B1313" s="1">
        <v>45376</v>
      </c>
      <c r="C1313" t="s">
        <v>1340</v>
      </c>
      <c r="D1313" t="s">
        <v>1644</v>
      </c>
      <c r="E1313" t="s">
        <v>1773</v>
      </c>
      <c r="F1313" s="5">
        <v>1</v>
      </c>
      <c r="G1313">
        <v>340.9</v>
      </c>
      <c r="H1313">
        <v>0.28999999999999998</v>
      </c>
      <c r="I1313" t="s">
        <v>1824</v>
      </c>
      <c r="J1313">
        <v>242.03899999999999</v>
      </c>
    </row>
    <row r="1314" spans="1:10" x14ac:dyDescent="0.25">
      <c r="A1314" t="s">
        <v>3138</v>
      </c>
      <c r="B1314" s="1">
        <v>45576</v>
      </c>
      <c r="C1314" t="s">
        <v>1086</v>
      </c>
      <c r="D1314" t="s">
        <v>1610</v>
      </c>
      <c r="E1314" t="s">
        <v>1782</v>
      </c>
      <c r="F1314" s="5">
        <v>3</v>
      </c>
      <c r="G1314">
        <v>653.59</v>
      </c>
      <c r="H1314">
        <v>0.17</v>
      </c>
      <c r="I1314" t="s">
        <v>1829</v>
      </c>
      <c r="J1314">
        <v>1627.4391000000001</v>
      </c>
    </row>
    <row r="1315" spans="1:10" x14ac:dyDescent="0.25">
      <c r="A1315" t="s">
        <v>3139</v>
      </c>
      <c r="B1315" s="1">
        <v>45906</v>
      </c>
      <c r="C1315" t="s">
        <v>93</v>
      </c>
      <c r="D1315" t="s">
        <v>1600</v>
      </c>
      <c r="E1315" t="s">
        <v>1810</v>
      </c>
      <c r="F1315" s="5">
        <v>1</v>
      </c>
      <c r="G1315">
        <v>179.77</v>
      </c>
      <c r="H1315">
        <v>0.23</v>
      </c>
      <c r="I1315" t="s">
        <v>1829</v>
      </c>
      <c r="J1315">
        <v>138.4229</v>
      </c>
    </row>
    <row r="1316" spans="1:10" x14ac:dyDescent="0.25">
      <c r="A1316" t="s">
        <v>3140</v>
      </c>
      <c r="B1316" s="1">
        <v>45523</v>
      </c>
      <c r="C1316" t="s">
        <v>44</v>
      </c>
      <c r="D1316" t="s">
        <v>1543</v>
      </c>
      <c r="E1316" t="s">
        <v>1786</v>
      </c>
      <c r="F1316" s="5">
        <v>2</v>
      </c>
      <c r="G1316">
        <v>943.8</v>
      </c>
      <c r="H1316">
        <v>0.06</v>
      </c>
      <c r="I1316" t="s">
        <v>1824</v>
      </c>
      <c r="J1316">
        <v>1774.3440000000001</v>
      </c>
    </row>
    <row r="1317" spans="1:10" x14ac:dyDescent="0.25">
      <c r="A1317" t="s">
        <v>3141</v>
      </c>
      <c r="B1317" s="1">
        <v>45234</v>
      </c>
      <c r="C1317" t="s">
        <v>1272</v>
      </c>
      <c r="D1317" t="s">
        <v>1690</v>
      </c>
      <c r="E1317" t="s">
        <v>1801</v>
      </c>
      <c r="F1317" s="5">
        <v>2</v>
      </c>
      <c r="G1317">
        <v>985</v>
      </c>
      <c r="H1317">
        <v>0.25</v>
      </c>
      <c r="I1317" t="s">
        <v>1824</v>
      </c>
      <c r="J1317">
        <v>1477.5</v>
      </c>
    </row>
    <row r="1318" spans="1:10" x14ac:dyDescent="0.25">
      <c r="A1318" t="s">
        <v>3142</v>
      </c>
      <c r="B1318" s="1">
        <v>45405</v>
      </c>
      <c r="C1318" t="s">
        <v>1492</v>
      </c>
      <c r="D1318" t="s">
        <v>1724</v>
      </c>
      <c r="E1318" t="s">
        <v>1789</v>
      </c>
      <c r="F1318" s="5">
        <v>4</v>
      </c>
      <c r="G1318">
        <v>216.81</v>
      </c>
      <c r="H1318">
        <v>0.28999999999999998</v>
      </c>
      <c r="I1318" t="s">
        <v>1824</v>
      </c>
      <c r="J1318">
        <v>615.74040000000002</v>
      </c>
    </row>
    <row r="1319" spans="1:10" x14ac:dyDescent="0.25">
      <c r="A1319" t="s">
        <v>3143</v>
      </c>
      <c r="B1319" s="1">
        <v>45223</v>
      </c>
      <c r="C1319" t="s">
        <v>408</v>
      </c>
      <c r="D1319" t="s">
        <v>1676</v>
      </c>
      <c r="E1319" t="s">
        <v>1761</v>
      </c>
      <c r="F1319" s="5">
        <v>4</v>
      </c>
      <c r="G1319">
        <v>950.21</v>
      </c>
      <c r="H1319">
        <v>0.27</v>
      </c>
      <c r="I1319" t="s">
        <v>1829</v>
      </c>
      <c r="J1319">
        <v>2774.6131999999998</v>
      </c>
    </row>
    <row r="1320" spans="1:10" x14ac:dyDescent="0.25">
      <c r="A1320" t="s">
        <v>3144</v>
      </c>
      <c r="B1320" s="1">
        <v>45838</v>
      </c>
      <c r="C1320" t="s">
        <v>818</v>
      </c>
      <c r="D1320" t="s">
        <v>1644</v>
      </c>
      <c r="E1320" t="s">
        <v>1779</v>
      </c>
      <c r="F1320" s="5">
        <v>2</v>
      </c>
      <c r="G1320">
        <v>271.39999999999998</v>
      </c>
      <c r="H1320">
        <v>0.17</v>
      </c>
      <c r="I1320" t="s">
        <v>1826</v>
      </c>
      <c r="J1320">
        <v>450.52399999999989</v>
      </c>
    </row>
    <row r="1321" spans="1:10" x14ac:dyDescent="0.25">
      <c r="A1321" t="s">
        <v>3145</v>
      </c>
      <c r="B1321" s="1">
        <v>45883</v>
      </c>
      <c r="C1321" t="s">
        <v>559</v>
      </c>
      <c r="D1321" t="s">
        <v>1626</v>
      </c>
      <c r="E1321" t="s">
        <v>1782</v>
      </c>
      <c r="F1321" s="5">
        <v>4</v>
      </c>
      <c r="G1321">
        <v>708.19</v>
      </c>
      <c r="H1321">
        <v>0.1</v>
      </c>
      <c r="I1321" t="s">
        <v>1826</v>
      </c>
      <c r="J1321">
        <v>2549.4839999999999</v>
      </c>
    </row>
    <row r="1322" spans="1:10" x14ac:dyDescent="0.25">
      <c r="A1322" t="s">
        <v>3146</v>
      </c>
      <c r="B1322" s="1">
        <v>45788</v>
      </c>
      <c r="C1322" t="s">
        <v>1374</v>
      </c>
      <c r="D1322" t="s">
        <v>1656</v>
      </c>
      <c r="E1322" t="s">
        <v>1766</v>
      </c>
      <c r="F1322" s="5">
        <v>3</v>
      </c>
      <c r="G1322">
        <v>477.05</v>
      </c>
      <c r="H1322">
        <v>0.05</v>
      </c>
      <c r="I1322" t="s">
        <v>1826</v>
      </c>
      <c r="J1322">
        <v>1359.5925</v>
      </c>
    </row>
    <row r="1323" spans="1:10" x14ac:dyDescent="0.25">
      <c r="A1323" t="s">
        <v>3147</v>
      </c>
      <c r="B1323" s="1">
        <v>45383</v>
      </c>
      <c r="C1323" t="s">
        <v>969</v>
      </c>
      <c r="D1323" t="s">
        <v>1696</v>
      </c>
      <c r="E1323" t="s">
        <v>1786</v>
      </c>
      <c r="F1323" s="5">
        <v>3</v>
      </c>
      <c r="G1323">
        <v>627.29</v>
      </c>
      <c r="H1323">
        <v>0.27</v>
      </c>
      <c r="I1323" t="s">
        <v>1829</v>
      </c>
      <c r="J1323">
        <v>1373.7651000000001</v>
      </c>
    </row>
    <row r="1324" spans="1:10" x14ac:dyDescent="0.25">
      <c r="A1324" t="s">
        <v>3148</v>
      </c>
      <c r="B1324" s="1">
        <v>45335</v>
      </c>
      <c r="C1324" t="s">
        <v>960</v>
      </c>
      <c r="D1324" t="s">
        <v>1736</v>
      </c>
      <c r="E1324" t="s">
        <v>1792</v>
      </c>
      <c r="F1324" s="5">
        <v>3</v>
      </c>
      <c r="G1324">
        <v>206.84</v>
      </c>
      <c r="H1324">
        <v>0.19</v>
      </c>
      <c r="I1324" t="s">
        <v>1826</v>
      </c>
      <c r="J1324">
        <v>502.62119999999999</v>
      </c>
    </row>
    <row r="1325" spans="1:10" x14ac:dyDescent="0.25">
      <c r="A1325" t="s">
        <v>3149</v>
      </c>
      <c r="B1325" s="1">
        <v>45304</v>
      </c>
      <c r="C1325" t="s">
        <v>803</v>
      </c>
      <c r="D1325" t="s">
        <v>1608</v>
      </c>
      <c r="E1325" t="s">
        <v>1757</v>
      </c>
      <c r="F1325" s="5">
        <v>4</v>
      </c>
      <c r="G1325">
        <v>629.04999999999995</v>
      </c>
      <c r="H1325">
        <v>0.26</v>
      </c>
      <c r="I1325" t="s">
        <v>1824</v>
      </c>
      <c r="J1325">
        <v>1861.9880000000001</v>
      </c>
    </row>
    <row r="1326" spans="1:10" x14ac:dyDescent="0.25">
      <c r="A1326" t="s">
        <v>3150</v>
      </c>
      <c r="B1326" s="1">
        <v>45543</v>
      </c>
      <c r="C1326" t="s">
        <v>1357</v>
      </c>
      <c r="D1326" t="s">
        <v>1696</v>
      </c>
      <c r="E1326" t="s">
        <v>1807</v>
      </c>
      <c r="F1326" s="5">
        <v>4</v>
      </c>
      <c r="G1326">
        <v>529.04</v>
      </c>
      <c r="H1326">
        <v>0.1</v>
      </c>
      <c r="I1326" t="s">
        <v>1826</v>
      </c>
      <c r="J1326">
        <v>1904.5440000000001</v>
      </c>
    </row>
    <row r="1327" spans="1:10" x14ac:dyDescent="0.25">
      <c r="A1327" t="s">
        <v>3151</v>
      </c>
      <c r="B1327" s="1">
        <v>45326</v>
      </c>
      <c r="C1327" t="s">
        <v>1095</v>
      </c>
      <c r="D1327" t="s">
        <v>1608</v>
      </c>
      <c r="E1327" t="s">
        <v>1807</v>
      </c>
      <c r="F1327" s="5">
        <v>1</v>
      </c>
      <c r="G1327">
        <v>350.67</v>
      </c>
      <c r="H1327">
        <v>0.22</v>
      </c>
      <c r="I1327" t="s">
        <v>1826</v>
      </c>
      <c r="J1327">
        <v>273.52260000000001</v>
      </c>
    </row>
    <row r="1328" spans="1:10" x14ac:dyDescent="0.25">
      <c r="A1328" t="s">
        <v>3152</v>
      </c>
      <c r="B1328" s="1">
        <v>45498</v>
      </c>
      <c r="C1328" t="s">
        <v>1160</v>
      </c>
      <c r="D1328" t="s">
        <v>1738</v>
      </c>
      <c r="E1328" t="s">
        <v>1757</v>
      </c>
      <c r="F1328" s="5">
        <v>1</v>
      </c>
      <c r="G1328">
        <v>128.93</v>
      </c>
      <c r="H1328">
        <v>0.26</v>
      </c>
      <c r="I1328" t="s">
        <v>1824</v>
      </c>
      <c r="J1328">
        <v>95.408200000000008</v>
      </c>
    </row>
    <row r="1329" spans="1:10" x14ac:dyDescent="0.25">
      <c r="A1329" t="s">
        <v>3153</v>
      </c>
      <c r="B1329" s="1">
        <v>45544</v>
      </c>
      <c r="C1329" t="s">
        <v>490</v>
      </c>
      <c r="D1329" t="s">
        <v>1720</v>
      </c>
      <c r="E1329" t="s">
        <v>1801</v>
      </c>
      <c r="F1329" s="5">
        <v>2</v>
      </c>
      <c r="G1329">
        <v>384.92</v>
      </c>
      <c r="H1329">
        <v>0.09</v>
      </c>
      <c r="I1329" t="s">
        <v>1824</v>
      </c>
      <c r="J1329">
        <v>700.5544000000001</v>
      </c>
    </row>
    <row r="1330" spans="1:10" x14ac:dyDescent="0.25">
      <c r="A1330" t="s">
        <v>3154</v>
      </c>
      <c r="B1330" s="1">
        <v>45268</v>
      </c>
      <c r="C1330" t="s">
        <v>1050</v>
      </c>
      <c r="D1330" t="s">
        <v>1555</v>
      </c>
      <c r="E1330" t="s">
        <v>1782</v>
      </c>
      <c r="F1330" s="5">
        <v>3</v>
      </c>
      <c r="G1330">
        <v>120.77</v>
      </c>
      <c r="H1330">
        <v>0.28999999999999998</v>
      </c>
      <c r="I1330" t="s">
        <v>1826</v>
      </c>
      <c r="J1330">
        <v>257.24009999999998</v>
      </c>
    </row>
    <row r="1331" spans="1:10" x14ac:dyDescent="0.25">
      <c r="A1331" t="s">
        <v>3155</v>
      </c>
      <c r="B1331" s="1">
        <v>45824</v>
      </c>
      <c r="C1331" t="s">
        <v>719</v>
      </c>
      <c r="D1331" t="s">
        <v>1700</v>
      </c>
      <c r="E1331" t="s">
        <v>1807</v>
      </c>
      <c r="F1331" s="5">
        <v>4</v>
      </c>
      <c r="G1331">
        <v>661.39</v>
      </c>
      <c r="H1331">
        <v>7.0000000000000007E-2</v>
      </c>
      <c r="I1331" t="s">
        <v>1824</v>
      </c>
      <c r="J1331">
        <v>2460.3708000000001</v>
      </c>
    </row>
    <row r="1332" spans="1:10" x14ac:dyDescent="0.25">
      <c r="A1332" t="s">
        <v>3156</v>
      </c>
      <c r="B1332" s="1">
        <v>45261</v>
      </c>
      <c r="C1332" t="s">
        <v>1389</v>
      </c>
      <c r="D1332" t="s">
        <v>1672</v>
      </c>
      <c r="E1332" t="s">
        <v>1761</v>
      </c>
      <c r="F1332" s="5">
        <v>1</v>
      </c>
      <c r="G1332">
        <v>195.24</v>
      </c>
      <c r="H1332">
        <v>0.27</v>
      </c>
      <c r="I1332" t="s">
        <v>1826</v>
      </c>
      <c r="J1332">
        <v>142.52520000000001</v>
      </c>
    </row>
    <row r="1333" spans="1:10" x14ac:dyDescent="0.25">
      <c r="A1333" t="s">
        <v>3157</v>
      </c>
      <c r="B1333" s="1">
        <v>45233</v>
      </c>
      <c r="C1333" t="s">
        <v>27</v>
      </c>
      <c r="D1333" t="s">
        <v>1732</v>
      </c>
      <c r="E1333" t="s">
        <v>1810</v>
      </c>
      <c r="F1333" s="5">
        <v>2</v>
      </c>
      <c r="G1333">
        <v>177.4</v>
      </c>
      <c r="H1333">
        <v>0.19</v>
      </c>
      <c r="I1333" t="s">
        <v>1826</v>
      </c>
      <c r="J1333">
        <v>287.38799999999998</v>
      </c>
    </row>
    <row r="1334" spans="1:10" x14ac:dyDescent="0.25">
      <c r="A1334" t="s">
        <v>3158</v>
      </c>
      <c r="B1334" s="1">
        <v>45673</v>
      </c>
      <c r="C1334" t="s">
        <v>214</v>
      </c>
      <c r="D1334" t="s">
        <v>1744</v>
      </c>
      <c r="E1334" t="s">
        <v>1792</v>
      </c>
      <c r="F1334" s="5">
        <v>4</v>
      </c>
      <c r="G1334">
        <v>862.67</v>
      </c>
      <c r="H1334">
        <v>0.2</v>
      </c>
      <c r="I1334" t="s">
        <v>1826</v>
      </c>
      <c r="J1334">
        <v>2760.5439999999999</v>
      </c>
    </row>
    <row r="1335" spans="1:10" x14ac:dyDescent="0.25">
      <c r="A1335" t="s">
        <v>3159</v>
      </c>
      <c r="B1335" s="1">
        <v>45565</v>
      </c>
      <c r="C1335" t="s">
        <v>1374</v>
      </c>
      <c r="D1335" t="s">
        <v>1582</v>
      </c>
      <c r="E1335" t="s">
        <v>1776</v>
      </c>
      <c r="F1335" s="5">
        <v>1</v>
      </c>
      <c r="G1335">
        <v>55.04</v>
      </c>
      <c r="H1335">
        <v>0.01</v>
      </c>
      <c r="I1335" t="s">
        <v>1829</v>
      </c>
      <c r="J1335">
        <v>54.489600000000003</v>
      </c>
    </row>
    <row r="1336" spans="1:10" x14ac:dyDescent="0.25">
      <c r="A1336" t="s">
        <v>3160</v>
      </c>
      <c r="B1336" s="1">
        <v>45646</v>
      </c>
      <c r="C1336" t="s">
        <v>188</v>
      </c>
      <c r="D1336" t="s">
        <v>1638</v>
      </c>
      <c r="E1336" t="s">
        <v>1752</v>
      </c>
      <c r="F1336" s="5">
        <v>2</v>
      </c>
      <c r="G1336">
        <v>905.47</v>
      </c>
      <c r="H1336">
        <v>0.2</v>
      </c>
      <c r="I1336" t="s">
        <v>1829</v>
      </c>
      <c r="J1336">
        <v>1448.752</v>
      </c>
    </row>
    <row r="1337" spans="1:10" x14ac:dyDescent="0.25">
      <c r="A1337" t="s">
        <v>3161</v>
      </c>
      <c r="B1337" s="1">
        <v>45539</v>
      </c>
      <c r="C1337" t="s">
        <v>1422</v>
      </c>
      <c r="D1337" t="s">
        <v>1674</v>
      </c>
      <c r="E1337" t="s">
        <v>1797</v>
      </c>
      <c r="F1337" s="5">
        <v>3</v>
      </c>
      <c r="G1337">
        <v>217.13</v>
      </c>
      <c r="H1337">
        <v>0.28000000000000003</v>
      </c>
      <c r="I1337" t="s">
        <v>1824</v>
      </c>
      <c r="J1337">
        <v>469.00080000000003</v>
      </c>
    </row>
    <row r="1338" spans="1:10" x14ac:dyDescent="0.25">
      <c r="A1338" t="s">
        <v>3162</v>
      </c>
      <c r="B1338" s="1">
        <v>45936</v>
      </c>
      <c r="C1338" t="s">
        <v>1214</v>
      </c>
      <c r="D1338" t="s">
        <v>1698</v>
      </c>
      <c r="E1338" t="s">
        <v>1752</v>
      </c>
      <c r="F1338" s="5">
        <v>3</v>
      </c>
      <c r="G1338">
        <v>580.45000000000005</v>
      </c>
      <c r="H1338">
        <v>0</v>
      </c>
      <c r="I1338" t="s">
        <v>1826</v>
      </c>
      <c r="J1338">
        <v>1741.35</v>
      </c>
    </row>
    <row r="1339" spans="1:10" x14ac:dyDescent="0.25">
      <c r="A1339" t="s">
        <v>3163</v>
      </c>
      <c r="B1339" s="1">
        <v>45854</v>
      </c>
      <c r="C1339" t="s">
        <v>366</v>
      </c>
      <c r="D1339" t="s">
        <v>1553</v>
      </c>
      <c r="E1339" t="s">
        <v>1807</v>
      </c>
      <c r="F1339" s="5">
        <v>2</v>
      </c>
      <c r="G1339">
        <v>892.88</v>
      </c>
      <c r="H1339">
        <v>0.17</v>
      </c>
      <c r="I1339" t="s">
        <v>1826</v>
      </c>
      <c r="J1339">
        <v>1482.1808000000001</v>
      </c>
    </row>
    <row r="1340" spans="1:10" x14ac:dyDescent="0.25">
      <c r="A1340" t="s">
        <v>3164</v>
      </c>
      <c r="B1340" s="1">
        <v>45936</v>
      </c>
      <c r="C1340" t="s">
        <v>329</v>
      </c>
      <c r="D1340" t="s">
        <v>1628</v>
      </c>
      <c r="E1340" t="s">
        <v>1810</v>
      </c>
      <c r="F1340" s="5">
        <v>2</v>
      </c>
      <c r="G1340">
        <v>356.28</v>
      </c>
      <c r="H1340">
        <v>0.11</v>
      </c>
      <c r="I1340" t="s">
        <v>1829</v>
      </c>
      <c r="J1340">
        <v>634.17840000000001</v>
      </c>
    </row>
    <row r="1341" spans="1:10" x14ac:dyDescent="0.25">
      <c r="A1341" t="s">
        <v>3165</v>
      </c>
      <c r="B1341" s="1">
        <v>45921</v>
      </c>
      <c r="C1341" t="s">
        <v>1199</v>
      </c>
      <c r="D1341" t="s">
        <v>1708</v>
      </c>
      <c r="E1341" t="s">
        <v>1761</v>
      </c>
      <c r="F1341" s="5">
        <v>4</v>
      </c>
      <c r="G1341">
        <v>806.99</v>
      </c>
      <c r="H1341">
        <v>0.06</v>
      </c>
      <c r="I1341" t="s">
        <v>1824</v>
      </c>
      <c r="J1341">
        <v>3034.2824000000001</v>
      </c>
    </row>
    <row r="1342" spans="1:10" x14ac:dyDescent="0.25">
      <c r="A1342" t="s">
        <v>3166</v>
      </c>
      <c r="B1342" s="1">
        <v>45855</v>
      </c>
      <c r="C1342" t="s">
        <v>1360</v>
      </c>
      <c r="D1342" t="s">
        <v>1588</v>
      </c>
      <c r="E1342" t="s">
        <v>1757</v>
      </c>
      <c r="F1342" s="5">
        <v>3</v>
      </c>
      <c r="G1342">
        <v>684.22</v>
      </c>
      <c r="H1342">
        <v>0.09</v>
      </c>
      <c r="I1342" t="s">
        <v>1824</v>
      </c>
      <c r="J1342">
        <v>1867.9205999999999</v>
      </c>
    </row>
    <row r="1343" spans="1:10" x14ac:dyDescent="0.25">
      <c r="A1343" t="s">
        <v>3167</v>
      </c>
      <c r="B1343" s="1">
        <v>45837</v>
      </c>
      <c r="C1343" t="s">
        <v>1371</v>
      </c>
      <c r="D1343" t="s">
        <v>1734</v>
      </c>
      <c r="E1343" t="s">
        <v>1779</v>
      </c>
      <c r="F1343" s="5">
        <v>4</v>
      </c>
      <c r="G1343">
        <v>763.34</v>
      </c>
      <c r="H1343">
        <v>7.0000000000000007E-2</v>
      </c>
      <c r="I1343" t="s">
        <v>1826</v>
      </c>
      <c r="J1343">
        <v>2839.6248000000001</v>
      </c>
    </row>
    <row r="1344" spans="1:10" x14ac:dyDescent="0.25">
      <c r="A1344" t="s">
        <v>3168</v>
      </c>
      <c r="B1344" s="1">
        <v>45738</v>
      </c>
      <c r="C1344" t="s">
        <v>1130</v>
      </c>
      <c r="D1344" t="s">
        <v>1648</v>
      </c>
      <c r="E1344" t="s">
        <v>1766</v>
      </c>
      <c r="F1344" s="5">
        <v>3</v>
      </c>
      <c r="G1344">
        <v>721.94</v>
      </c>
      <c r="H1344">
        <v>0.26</v>
      </c>
      <c r="I1344" t="s">
        <v>1824</v>
      </c>
      <c r="J1344">
        <v>1602.7067999999999</v>
      </c>
    </row>
    <row r="1345" spans="1:10" x14ac:dyDescent="0.25">
      <c r="A1345" t="s">
        <v>3169</v>
      </c>
      <c r="B1345" s="1">
        <v>45323</v>
      </c>
      <c r="C1345" t="s">
        <v>1263</v>
      </c>
      <c r="D1345" t="s">
        <v>1742</v>
      </c>
      <c r="E1345" t="s">
        <v>1757</v>
      </c>
      <c r="F1345" s="5">
        <v>3</v>
      </c>
      <c r="G1345">
        <v>760.38</v>
      </c>
      <c r="H1345">
        <v>0</v>
      </c>
      <c r="I1345" t="s">
        <v>1829</v>
      </c>
      <c r="J1345">
        <v>2281.14</v>
      </c>
    </row>
    <row r="1346" spans="1:10" x14ac:dyDescent="0.25">
      <c r="A1346" t="s">
        <v>3170</v>
      </c>
      <c r="B1346" s="1">
        <v>45362</v>
      </c>
      <c r="C1346" t="s">
        <v>942</v>
      </c>
      <c r="D1346" t="s">
        <v>1742</v>
      </c>
      <c r="E1346" t="s">
        <v>1776</v>
      </c>
      <c r="F1346" s="5">
        <v>3</v>
      </c>
      <c r="G1346">
        <v>612.53</v>
      </c>
      <c r="H1346">
        <v>0.21</v>
      </c>
      <c r="I1346" t="s">
        <v>1829</v>
      </c>
      <c r="J1346">
        <v>1451.6960999999999</v>
      </c>
    </row>
    <row r="1347" spans="1:10" x14ac:dyDescent="0.25">
      <c r="A1347" t="s">
        <v>3171</v>
      </c>
      <c r="B1347" s="1">
        <v>45544</v>
      </c>
      <c r="C1347" t="s">
        <v>160</v>
      </c>
      <c r="D1347" t="s">
        <v>1674</v>
      </c>
      <c r="E1347" t="s">
        <v>1804</v>
      </c>
      <c r="F1347" s="5">
        <v>3</v>
      </c>
      <c r="G1347">
        <v>841.37</v>
      </c>
      <c r="H1347">
        <v>0.28999999999999998</v>
      </c>
      <c r="I1347" t="s">
        <v>1826</v>
      </c>
      <c r="J1347">
        <v>1792.1180999999999</v>
      </c>
    </row>
    <row r="1348" spans="1:10" x14ac:dyDescent="0.25">
      <c r="A1348" t="s">
        <v>3172</v>
      </c>
      <c r="B1348" s="1">
        <v>45249</v>
      </c>
      <c r="C1348" t="s">
        <v>833</v>
      </c>
      <c r="D1348" t="s">
        <v>1644</v>
      </c>
      <c r="E1348" t="s">
        <v>1786</v>
      </c>
      <c r="F1348" s="5">
        <v>2</v>
      </c>
      <c r="G1348">
        <v>636.51</v>
      </c>
      <c r="H1348">
        <v>0.25</v>
      </c>
      <c r="I1348" t="s">
        <v>1824</v>
      </c>
      <c r="J1348">
        <v>954.76499999999999</v>
      </c>
    </row>
    <row r="1349" spans="1:10" x14ac:dyDescent="0.25">
      <c r="A1349" t="s">
        <v>3173</v>
      </c>
      <c r="B1349" s="1">
        <v>45659</v>
      </c>
      <c r="C1349" t="s">
        <v>329</v>
      </c>
      <c r="D1349" t="s">
        <v>1638</v>
      </c>
      <c r="E1349" t="s">
        <v>1782</v>
      </c>
      <c r="F1349" s="5">
        <v>2</v>
      </c>
      <c r="G1349">
        <v>732.37</v>
      </c>
      <c r="H1349">
        <v>0.22</v>
      </c>
      <c r="I1349" t="s">
        <v>1829</v>
      </c>
      <c r="J1349">
        <v>1142.4972</v>
      </c>
    </row>
    <row r="1350" spans="1:10" x14ac:dyDescent="0.25">
      <c r="A1350" t="s">
        <v>3174</v>
      </c>
      <c r="B1350" s="1">
        <v>45927</v>
      </c>
      <c r="C1350" t="s">
        <v>547</v>
      </c>
      <c r="D1350" t="s">
        <v>1656</v>
      </c>
      <c r="E1350" t="s">
        <v>1804</v>
      </c>
      <c r="F1350" s="5">
        <v>3</v>
      </c>
      <c r="G1350">
        <v>183.44</v>
      </c>
      <c r="H1350">
        <v>0.28000000000000003</v>
      </c>
      <c r="I1350" t="s">
        <v>1829</v>
      </c>
      <c r="J1350">
        <v>396.23039999999992</v>
      </c>
    </row>
    <row r="1351" spans="1:10" x14ac:dyDescent="0.25">
      <c r="A1351" t="s">
        <v>3175</v>
      </c>
      <c r="B1351" s="1">
        <v>45373</v>
      </c>
      <c r="C1351" t="s">
        <v>241</v>
      </c>
      <c r="D1351" t="s">
        <v>1570</v>
      </c>
      <c r="E1351" t="s">
        <v>1797</v>
      </c>
      <c r="F1351" s="5">
        <v>4</v>
      </c>
      <c r="G1351">
        <v>898.58</v>
      </c>
      <c r="H1351">
        <v>0.16</v>
      </c>
      <c r="I1351" t="s">
        <v>1826</v>
      </c>
      <c r="J1351">
        <v>3019.2287999999999</v>
      </c>
    </row>
    <row r="1352" spans="1:10" x14ac:dyDescent="0.25">
      <c r="A1352" t="s">
        <v>3176</v>
      </c>
      <c r="B1352" s="1">
        <v>45529</v>
      </c>
      <c r="C1352" t="s">
        <v>1217</v>
      </c>
      <c r="D1352" t="s">
        <v>1594</v>
      </c>
      <c r="E1352" t="s">
        <v>1761</v>
      </c>
      <c r="F1352" s="5">
        <v>3</v>
      </c>
      <c r="G1352">
        <v>152.41</v>
      </c>
      <c r="H1352">
        <v>0.25</v>
      </c>
      <c r="I1352" t="s">
        <v>1824</v>
      </c>
      <c r="J1352">
        <v>342.92250000000001</v>
      </c>
    </row>
    <row r="1353" spans="1:10" x14ac:dyDescent="0.25">
      <c r="A1353" t="s">
        <v>3177</v>
      </c>
      <c r="B1353" s="1">
        <v>45872</v>
      </c>
      <c r="C1353" t="s">
        <v>722</v>
      </c>
      <c r="D1353" t="s">
        <v>1732</v>
      </c>
      <c r="E1353" t="s">
        <v>1799</v>
      </c>
      <c r="F1353" s="5">
        <v>3</v>
      </c>
      <c r="G1353">
        <v>972.58</v>
      </c>
      <c r="H1353">
        <v>0.28000000000000003</v>
      </c>
      <c r="I1353" t="s">
        <v>1829</v>
      </c>
      <c r="J1353">
        <v>2100.7728000000002</v>
      </c>
    </row>
    <row r="1354" spans="1:10" x14ac:dyDescent="0.25">
      <c r="A1354" t="s">
        <v>3178</v>
      </c>
      <c r="B1354" s="1">
        <v>45267</v>
      </c>
      <c r="C1354" t="s">
        <v>1437</v>
      </c>
      <c r="D1354" t="s">
        <v>1686</v>
      </c>
      <c r="E1354" t="s">
        <v>1792</v>
      </c>
      <c r="F1354" s="5">
        <v>4</v>
      </c>
      <c r="G1354">
        <v>136.4</v>
      </c>
      <c r="H1354">
        <v>0.04</v>
      </c>
      <c r="I1354" t="s">
        <v>1829</v>
      </c>
      <c r="J1354">
        <v>523.77599999999995</v>
      </c>
    </row>
    <row r="1355" spans="1:10" x14ac:dyDescent="0.25">
      <c r="A1355" t="s">
        <v>3179</v>
      </c>
      <c r="B1355" s="1">
        <v>45894</v>
      </c>
      <c r="C1355" t="s">
        <v>1246</v>
      </c>
      <c r="D1355" t="s">
        <v>1736</v>
      </c>
      <c r="E1355" t="s">
        <v>1801</v>
      </c>
      <c r="F1355" s="5">
        <v>1</v>
      </c>
      <c r="G1355">
        <v>509.63</v>
      </c>
      <c r="H1355">
        <v>0.27</v>
      </c>
      <c r="I1355" t="s">
        <v>1829</v>
      </c>
      <c r="J1355">
        <v>372.0299</v>
      </c>
    </row>
    <row r="1356" spans="1:10" x14ac:dyDescent="0.25">
      <c r="A1356" t="s">
        <v>3180</v>
      </c>
      <c r="B1356" s="1">
        <v>45331</v>
      </c>
      <c r="C1356" t="s">
        <v>23</v>
      </c>
      <c r="D1356" t="s">
        <v>1742</v>
      </c>
      <c r="E1356" t="s">
        <v>1766</v>
      </c>
      <c r="F1356" s="5">
        <v>4</v>
      </c>
      <c r="G1356">
        <v>360.28</v>
      </c>
      <c r="H1356">
        <v>0.09</v>
      </c>
      <c r="I1356" t="s">
        <v>1829</v>
      </c>
      <c r="J1356">
        <v>1311.4192</v>
      </c>
    </row>
    <row r="1357" spans="1:10" x14ac:dyDescent="0.25">
      <c r="A1357" t="s">
        <v>3181</v>
      </c>
      <c r="B1357" s="1">
        <v>45910</v>
      </c>
      <c r="C1357" t="s">
        <v>292</v>
      </c>
      <c r="D1357" t="s">
        <v>1726</v>
      </c>
      <c r="E1357" t="s">
        <v>1801</v>
      </c>
      <c r="F1357" s="5">
        <v>3</v>
      </c>
      <c r="G1357">
        <v>882.05</v>
      </c>
      <c r="H1357">
        <v>0.06</v>
      </c>
      <c r="I1357" t="s">
        <v>1826</v>
      </c>
      <c r="J1357">
        <v>2487.3809999999989</v>
      </c>
    </row>
    <row r="1358" spans="1:10" x14ac:dyDescent="0.25">
      <c r="A1358" t="s">
        <v>3182</v>
      </c>
      <c r="B1358" s="1">
        <v>45564</v>
      </c>
      <c r="C1358" t="s">
        <v>640</v>
      </c>
      <c r="D1358" t="s">
        <v>1706</v>
      </c>
      <c r="E1358" t="s">
        <v>1782</v>
      </c>
      <c r="F1358" s="5">
        <v>3</v>
      </c>
      <c r="G1358">
        <v>141.54</v>
      </c>
      <c r="H1358">
        <v>0.12</v>
      </c>
      <c r="I1358" t="s">
        <v>1826</v>
      </c>
      <c r="J1358">
        <v>373.66559999999998</v>
      </c>
    </row>
    <row r="1359" spans="1:10" x14ac:dyDescent="0.25">
      <c r="A1359" t="s">
        <v>3183</v>
      </c>
      <c r="B1359" s="1">
        <v>45461</v>
      </c>
      <c r="C1359" t="s">
        <v>168</v>
      </c>
      <c r="D1359" t="s">
        <v>1578</v>
      </c>
      <c r="E1359" t="s">
        <v>1769</v>
      </c>
      <c r="F1359" s="5">
        <v>3</v>
      </c>
      <c r="G1359">
        <v>83.5</v>
      </c>
      <c r="H1359">
        <v>0.23</v>
      </c>
      <c r="I1359" t="s">
        <v>1829</v>
      </c>
      <c r="J1359">
        <v>192.88499999999999</v>
      </c>
    </row>
    <row r="1360" spans="1:10" x14ac:dyDescent="0.25">
      <c r="A1360" t="s">
        <v>3184</v>
      </c>
      <c r="B1360" s="1">
        <v>45258</v>
      </c>
      <c r="C1360" t="s">
        <v>425</v>
      </c>
      <c r="D1360" t="s">
        <v>1576</v>
      </c>
      <c r="E1360" t="s">
        <v>1776</v>
      </c>
      <c r="F1360" s="5">
        <v>2</v>
      </c>
      <c r="G1360">
        <v>629.73</v>
      </c>
      <c r="H1360">
        <v>7.0000000000000007E-2</v>
      </c>
      <c r="I1360" t="s">
        <v>1826</v>
      </c>
      <c r="J1360">
        <v>1171.2978000000001</v>
      </c>
    </row>
    <row r="1361" spans="1:10" x14ac:dyDescent="0.25">
      <c r="A1361" t="s">
        <v>3185</v>
      </c>
      <c r="B1361" s="1">
        <v>45228</v>
      </c>
      <c r="C1361" t="s">
        <v>59</v>
      </c>
      <c r="D1361" t="s">
        <v>1614</v>
      </c>
      <c r="E1361" t="s">
        <v>1776</v>
      </c>
      <c r="F1361" s="5">
        <v>2</v>
      </c>
      <c r="G1361">
        <v>159.93</v>
      </c>
      <c r="H1361">
        <v>0.2</v>
      </c>
      <c r="I1361" t="s">
        <v>1829</v>
      </c>
      <c r="J1361">
        <v>255.88800000000001</v>
      </c>
    </row>
    <row r="1362" spans="1:10" x14ac:dyDescent="0.25">
      <c r="A1362" t="s">
        <v>3186</v>
      </c>
      <c r="B1362" s="1">
        <v>45858</v>
      </c>
      <c r="C1362" t="s">
        <v>59</v>
      </c>
      <c r="D1362" t="s">
        <v>1638</v>
      </c>
      <c r="E1362" t="s">
        <v>1810</v>
      </c>
      <c r="F1362" s="5">
        <v>1</v>
      </c>
      <c r="G1362">
        <v>459.89</v>
      </c>
      <c r="H1362">
        <v>0.18</v>
      </c>
      <c r="I1362" t="s">
        <v>1829</v>
      </c>
      <c r="J1362">
        <v>377.10980000000001</v>
      </c>
    </row>
    <row r="1363" spans="1:10" x14ac:dyDescent="0.25">
      <c r="A1363" t="s">
        <v>3187</v>
      </c>
      <c r="B1363" s="1">
        <v>45532</v>
      </c>
      <c r="C1363" t="s">
        <v>619</v>
      </c>
      <c r="D1363" t="s">
        <v>1614</v>
      </c>
      <c r="E1363" t="s">
        <v>1813</v>
      </c>
      <c r="F1363" s="5">
        <v>4</v>
      </c>
      <c r="G1363">
        <v>885.57</v>
      </c>
      <c r="H1363">
        <v>0.27</v>
      </c>
      <c r="I1363" t="s">
        <v>1824</v>
      </c>
      <c r="J1363">
        <v>2585.8643999999999</v>
      </c>
    </row>
    <row r="1364" spans="1:10" x14ac:dyDescent="0.25">
      <c r="A1364" t="s">
        <v>3188</v>
      </c>
      <c r="B1364" s="1">
        <v>45454</v>
      </c>
      <c r="C1364" t="s">
        <v>1252</v>
      </c>
      <c r="D1364" t="s">
        <v>1656</v>
      </c>
      <c r="E1364" t="s">
        <v>1801</v>
      </c>
      <c r="F1364" s="5">
        <v>3</v>
      </c>
      <c r="G1364">
        <v>789.05</v>
      </c>
      <c r="H1364">
        <v>0</v>
      </c>
      <c r="I1364" t="s">
        <v>1826</v>
      </c>
      <c r="J1364">
        <v>2367.15</v>
      </c>
    </row>
    <row r="1365" spans="1:10" x14ac:dyDescent="0.25">
      <c r="A1365" t="s">
        <v>3189</v>
      </c>
      <c r="B1365" s="1">
        <v>45244</v>
      </c>
      <c r="C1365" t="s">
        <v>517</v>
      </c>
      <c r="D1365" t="s">
        <v>1680</v>
      </c>
      <c r="E1365" t="s">
        <v>1752</v>
      </c>
      <c r="F1365" s="5">
        <v>1</v>
      </c>
      <c r="G1365">
        <v>570.52</v>
      </c>
      <c r="H1365">
        <v>0</v>
      </c>
      <c r="I1365" t="s">
        <v>1826</v>
      </c>
      <c r="J1365">
        <v>570.52</v>
      </c>
    </row>
    <row r="1366" spans="1:10" x14ac:dyDescent="0.25">
      <c r="A1366" t="s">
        <v>3190</v>
      </c>
      <c r="B1366" s="1">
        <v>45322</v>
      </c>
      <c r="C1366" t="s">
        <v>592</v>
      </c>
      <c r="D1366" t="s">
        <v>1602</v>
      </c>
      <c r="E1366" t="s">
        <v>1804</v>
      </c>
      <c r="F1366" s="5">
        <v>4</v>
      </c>
      <c r="G1366">
        <v>310.79000000000002</v>
      </c>
      <c r="H1366">
        <v>0.22</v>
      </c>
      <c r="I1366" t="s">
        <v>1829</v>
      </c>
      <c r="J1366">
        <v>969.66480000000013</v>
      </c>
    </row>
    <row r="1367" spans="1:10" x14ac:dyDescent="0.25">
      <c r="A1367" t="s">
        <v>3191</v>
      </c>
      <c r="B1367" s="1">
        <v>45757</v>
      </c>
      <c r="C1367" t="s">
        <v>214</v>
      </c>
      <c r="D1367" t="s">
        <v>1684</v>
      </c>
      <c r="E1367" t="s">
        <v>1807</v>
      </c>
      <c r="F1367" s="5">
        <v>4</v>
      </c>
      <c r="G1367">
        <v>255.67</v>
      </c>
      <c r="H1367">
        <v>0.17</v>
      </c>
      <c r="I1367" t="s">
        <v>1824</v>
      </c>
      <c r="J1367">
        <v>848.82439999999997</v>
      </c>
    </row>
    <row r="1368" spans="1:10" x14ac:dyDescent="0.25">
      <c r="A1368" t="s">
        <v>3192</v>
      </c>
      <c r="B1368" s="1">
        <v>45397</v>
      </c>
      <c r="C1368" t="s">
        <v>444</v>
      </c>
      <c r="D1368" t="s">
        <v>1602</v>
      </c>
      <c r="E1368" t="s">
        <v>1804</v>
      </c>
      <c r="F1368" s="5">
        <v>2</v>
      </c>
      <c r="G1368">
        <v>270.66000000000003</v>
      </c>
      <c r="H1368">
        <v>0.1</v>
      </c>
      <c r="I1368" t="s">
        <v>1829</v>
      </c>
      <c r="J1368">
        <v>487.18799999999999</v>
      </c>
    </row>
    <row r="1369" spans="1:10" x14ac:dyDescent="0.25">
      <c r="A1369" t="s">
        <v>3193</v>
      </c>
      <c r="B1369" s="1">
        <v>45914</v>
      </c>
      <c r="C1369" t="s">
        <v>945</v>
      </c>
      <c r="D1369" t="s">
        <v>1594</v>
      </c>
      <c r="E1369" t="s">
        <v>1807</v>
      </c>
      <c r="F1369" s="5">
        <v>3</v>
      </c>
      <c r="G1369">
        <v>373.35</v>
      </c>
      <c r="H1369">
        <v>0.2</v>
      </c>
      <c r="I1369" t="s">
        <v>1829</v>
      </c>
      <c r="J1369">
        <v>896.04000000000019</v>
      </c>
    </row>
    <row r="1370" spans="1:10" x14ac:dyDescent="0.25">
      <c r="A1370" t="s">
        <v>3194</v>
      </c>
      <c r="B1370" s="1">
        <v>45432</v>
      </c>
      <c r="C1370" t="s">
        <v>144</v>
      </c>
      <c r="D1370" t="s">
        <v>1666</v>
      </c>
      <c r="E1370" t="s">
        <v>1792</v>
      </c>
      <c r="F1370" s="5">
        <v>2</v>
      </c>
      <c r="G1370">
        <v>23.58</v>
      </c>
      <c r="H1370">
        <v>0.02</v>
      </c>
      <c r="I1370" t="s">
        <v>1826</v>
      </c>
      <c r="J1370">
        <v>46.216799999999999</v>
      </c>
    </row>
    <row r="1371" spans="1:10" x14ac:dyDescent="0.25">
      <c r="A1371" t="s">
        <v>3195</v>
      </c>
      <c r="B1371" s="1">
        <v>45798</v>
      </c>
      <c r="C1371" t="s">
        <v>32</v>
      </c>
      <c r="D1371" t="s">
        <v>1618</v>
      </c>
      <c r="E1371" t="s">
        <v>1779</v>
      </c>
      <c r="F1371" s="5">
        <v>4</v>
      </c>
      <c r="G1371">
        <v>185.67</v>
      </c>
      <c r="H1371">
        <v>0.21</v>
      </c>
      <c r="I1371" t="s">
        <v>1826</v>
      </c>
      <c r="J1371">
        <v>586.71719999999993</v>
      </c>
    </row>
    <row r="1372" spans="1:10" x14ac:dyDescent="0.25">
      <c r="A1372" t="s">
        <v>3196</v>
      </c>
      <c r="B1372" s="1">
        <v>45396</v>
      </c>
      <c r="C1372" t="s">
        <v>417</v>
      </c>
      <c r="D1372" t="s">
        <v>1584</v>
      </c>
      <c r="E1372" t="s">
        <v>1797</v>
      </c>
      <c r="F1372" s="5">
        <v>3</v>
      </c>
      <c r="G1372">
        <v>928.74</v>
      </c>
      <c r="H1372">
        <v>0.27</v>
      </c>
      <c r="I1372" t="s">
        <v>1826</v>
      </c>
      <c r="J1372">
        <v>2033.9405999999999</v>
      </c>
    </row>
    <row r="1373" spans="1:10" x14ac:dyDescent="0.25">
      <c r="A1373" t="s">
        <v>3197</v>
      </c>
      <c r="B1373" s="1">
        <v>45235</v>
      </c>
      <c r="C1373" t="s">
        <v>121</v>
      </c>
      <c r="D1373" t="s">
        <v>1716</v>
      </c>
      <c r="E1373" t="s">
        <v>1773</v>
      </c>
      <c r="F1373" s="5">
        <v>3</v>
      </c>
      <c r="G1373">
        <v>923.38</v>
      </c>
      <c r="H1373">
        <v>7.0000000000000007E-2</v>
      </c>
      <c r="I1373" t="s">
        <v>1829</v>
      </c>
      <c r="J1373">
        <v>2576.2302</v>
      </c>
    </row>
    <row r="1374" spans="1:10" x14ac:dyDescent="0.25">
      <c r="A1374" t="s">
        <v>3198</v>
      </c>
      <c r="B1374" s="1">
        <v>45499</v>
      </c>
      <c r="C1374" t="s">
        <v>1425</v>
      </c>
      <c r="D1374" t="s">
        <v>1553</v>
      </c>
      <c r="E1374" t="s">
        <v>1786</v>
      </c>
      <c r="F1374" s="5">
        <v>2</v>
      </c>
      <c r="G1374">
        <v>409.26</v>
      </c>
      <c r="H1374">
        <v>0.1</v>
      </c>
      <c r="I1374" t="s">
        <v>1826</v>
      </c>
      <c r="J1374">
        <v>736.66800000000001</v>
      </c>
    </row>
    <row r="1375" spans="1:10" x14ac:dyDescent="0.25">
      <c r="A1375" t="s">
        <v>3199</v>
      </c>
      <c r="B1375" s="1">
        <v>45272</v>
      </c>
      <c r="C1375" t="s">
        <v>812</v>
      </c>
      <c r="D1375" t="s">
        <v>1594</v>
      </c>
      <c r="E1375" t="s">
        <v>1779</v>
      </c>
      <c r="F1375" s="5">
        <v>2</v>
      </c>
      <c r="G1375">
        <v>608.46</v>
      </c>
      <c r="H1375">
        <v>0.16</v>
      </c>
      <c r="I1375" t="s">
        <v>1824</v>
      </c>
      <c r="J1375">
        <v>1022.2128</v>
      </c>
    </row>
    <row r="1376" spans="1:10" x14ac:dyDescent="0.25">
      <c r="A1376" t="s">
        <v>3200</v>
      </c>
      <c r="B1376" s="1">
        <v>45785</v>
      </c>
      <c r="C1376" t="s">
        <v>690</v>
      </c>
      <c r="D1376" t="s">
        <v>1632</v>
      </c>
      <c r="E1376" t="s">
        <v>1813</v>
      </c>
      <c r="F1376" s="5">
        <v>4</v>
      </c>
      <c r="G1376">
        <v>150.47999999999999</v>
      </c>
      <c r="H1376">
        <v>0.09</v>
      </c>
      <c r="I1376" t="s">
        <v>1824</v>
      </c>
      <c r="J1376">
        <v>547.74720000000002</v>
      </c>
    </row>
    <row r="1377" spans="1:10" x14ac:dyDescent="0.25">
      <c r="A1377" t="s">
        <v>3201</v>
      </c>
      <c r="B1377" s="1">
        <v>45534</v>
      </c>
      <c r="C1377" t="s">
        <v>785</v>
      </c>
      <c r="D1377" t="s">
        <v>1684</v>
      </c>
      <c r="E1377" t="s">
        <v>1799</v>
      </c>
      <c r="F1377" s="5">
        <v>4</v>
      </c>
      <c r="G1377">
        <v>207.41</v>
      </c>
      <c r="H1377">
        <v>0.02</v>
      </c>
      <c r="I1377" t="s">
        <v>1824</v>
      </c>
      <c r="J1377">
        <v>813.04719999999998</v>
      </c>
    </row>
    <row r="1378" spans="1:10" x14ac:dyDescent="0.25">
      <c r="A1378" t="s">
        <v>3202</v>
      </c>
      <c r="B1378" s="1">
        <v>45803</v>
      </c>
      <c r="C1378" t="s">
        <v>571</v>
      </c>
      <c r="D1378" t="s">
        <v>1570</v>
      </c>
      <c r="E1378" t="s">
        <v>1776</v>
      </c>
      <c r="F1378" s="5">
        <v>1</v>
      </c>
      <c r="G1378">
        <v>56.59</v>
      </c>
      <c r="H1378">
        <v>0.15</v>
      </c>
      <c r="I1378" t="s">
        <v>1826</v>
      </c>
      <c r="J1378">
        <v>48.101500000000001</v>
      </c>
    </row>
    <row r="1379" spans="1:10" x14ac:dyDescent="0.25">
      <c r="A1379" t="s">
        <v>3203</v>
      </c>
      <c r="B1379" s="1">
        <v>45667</v>
      </c>
      <c r="C1379" t="s">
        <v>1260</v>
      </c>
      <c r="D1379" t="s">
        <v>1626</v>
      </c>
      <c r="E1379" t="s">
        <v>1769</v>
      </c>
      <c r="F1379" s="5">
        <v>4</v>
      </c>
      <c r="G1379">
        <v>995.4</v>
      </c>
      <c r="H1379">
        <v>0.27</v>
      </c>
      <c r="I1379" t="s">
        <v>1824</v>
      </c>
      <c r="J1379">
        <v>2906.5680000000002</v>
      </c>
    </row>
    <row r="1380" spans="1:10" x14ac:dyDescent="0.25">
      <c r="A1380" t="s">
        <v>3204</v>
      </c>
      <c r="B1380" s="1">
        <v>45656</v>
      </c>
      <c r="C1380" t="s">
        <v>238</v>
      </c>
      <c r="D1380" t="s">
        <v>1642</v>
      </c>
      <c r="E1380" t="s">
        <v>1794</v>
      </c>
      <c r="F1380" s="5">
        <v>2</v>
      </c>
      <c r="G1380">
        <v>591.33000000000004</v>
      </c>
      <c r="H1380">
        <v>0.24</v>
      </c>
      <c r="I1380" t="s">
        <v>1824</v>
      </c>
      <c r="J1380">
        <v>898.8216000000001</v>
      </c>
    </row>
    <row r="1381" spans="1:10" x14ac:dyDescent="0.25">
      <c r="A1381" t="s">
        <v>3205</v>
      </c>
      <c r="B1381" s="1">
        <v>45869</v>
      </c>
      <c r="C1381" t="s">
        <v>1181</v>
      </c>
      <c r="D1381" t="s">
        <v>1644</v>
      </c>
      <c r="E1381" t="s">
        <v>1807</v>
      </c>
      <c r="F1381" s="5">
        <v>2</v>
      </c>
      <c r="G1381">
        <v>204.89</v>
      </c>
      <c r="H1381">
        <v>0.24</v>
      </c>
      <c r="I1381" t="s">
        <v>1824</v>
      </c>
      <c r="J1381">
        <v>311.43279999999999</v>
      </c>
    </row>
    <row r="1382" spans="1:10" x14ac:dyDescent="0.25">
      <c r="A1382" t="s">
        <v>3206</v>
      </c>
      <c r="B1382" s="1">
        <v>45549</v>
      </c>
      <c r="C1382" t="s">
        <v>325</v>
      </c>
      <c r="D1382" t="s">
        <v>1678</v>
      </c>
      <c r="E1382" t="s">
        <v>1799</v>
      </c>
      <c r="F1382" s="5">
        <v>2</v>
      </c>
      <c r="G1382">
        <v>546.41</v>
      </c>
      <c r="H1382">
        <v>0.08</v>
      </c>
      <c r="I1382" t="s">
        <v>1829</v>
      </c>
      <c r="J1382">
        <v>1005.3944</v>
      </c>
    </row>
    <row r="1383" spans="1:10" x14ac:dyDescent="0.25">
      <c r="A1383" t="s">
        <v>3207</v>
      </c>
      <c r="B1383" s="1">
        <v>45409</v>
      </c>
      <c r="C1383" t="s">
        <v>211</v>
      </c>
      <c r="D1383" t="s">
        <v>1584</v>
      </c>
      <c r="E1383" t="s">
        <v>1794</v>
      </c>
      <c r="F1383" s="5">
        <v>4</v>
      </c>
      <c r="G1383">
        <v>455.49</v>
      </c>
      <c r="H1383">
        <v>0.17</v>
      </c>
      <c r="I1383" t="s">
        <v>1824</v>
      </c>
      <c r="J1383">
        <v>1512.2267999999999</v>
      </c>
    </row>
    <row r="1384" spans="1:10" x14ac:dyDescent="0.25">
      <c r="A1384" t="s">
        <v>3208</v>
      </c>
      <c r="B1384" s="1">
        <v>45374</v>
      </c>
      <c r="C1384" t="s">
        <v>1310</v>
      </c>
      <c r="D1384" t="s">
        <v>1568</v>
      </c>
      <c r="E1384" t="s">
        <v>1804</v>
      </c>
      <c r="F1384" s="5">
        <v>2</v>
      </c>
      <c r="G1384">
        <v>700.27</v>
      </c>
      <c r="H1384">
        <v>0.16</v>
      </c>
      <c r="I1384" t="s">
        <v>1824</v>
      </c>
      <c r="J1384">
        <v>1176.4536000000001</v>
      </c>
    </row>
    <row r="1385" spans="1:10" x14ac:dyDescent="0.25">
      <c r="A1385" t="s">
        <v>3209</v>
      </c>
      <c r="B1385" s="1">
        <v>45282</v>
      </c>
      <c r="C1385" t="s">
        <v>1083</v>
      </c>
      <c r="D1385" t="s">
        <v>1712</v>
      </c>
      <c r="E1385" t="s">
        <v>1807</v>
      </c>
      <c r="F1385" s="5">
        <v>2</v>
      </c>
      <c r="G1385">
        <v>160.21</v>
      </c>
      <c r="H1385">
        <v>0.09</v>
      </c>
      <c r="I1385" t="s">
        <v>1824</v>
      </c>
      <c r="J1385">
        <v>291.5822</v>
      </c>
    </row>
    <row r="1386" spans="1:10" x14ac:dyDescent="0.25">
      <c r="A1386" t="s">
        <v>3210</v>
      </c>
      <c r="B1386" s="1">
        <v>45742</v>
      </c>
      <c r="C1386" t="s">
        <v>127</v>
      </c>
      <c r="D1386" t="s">
        <v>1642</v>
      </c>
      <c r="E1386" t="s">
        <v>1792</v>
      </c>
      <c r="F1386" s="5">
        <v>1</v>
      </c>
      <c r="G1386">
        <v>713.63</v>
      </c>
      <c r="H1386">
        <v>0.28000000000000003</v>
      </c>
      <c r="I1386" t="s">
        <v>1829</v>
      </c>
      <c r="J1386">
        <v>513.81359999999995</v>
      </c>
    </row>
    <row r="1387" spans="1:10" x14ac:dyDescent="0.25">
      <c r="A1387" t="s">
        <v>3211</v>
      </c>
      <c r="B1387" s="1">
        <v>45447</v>
      </c>
      <c r="C1387" t="s">
        <v>732</v>
      </c>
      <c r="D1387" t="s">
        <v>1734</v>
      </c>
      <c r="E1387" t="s">
        <v>1779</v>
      </c>
      <c r="F1387" s="5">
        <v>2</v>
      </c>
      <c r="G1387">
        <v>224.69</v>
      </c>
      <c r="H1387">
        <v>0.2</v>
      </c>
      <c r="I1387" t="s">
        <v>1829</v>
      </c>
      <c r="J1387">
        <v>359.50400000000002</v>
      </c>
    </row>
    <row r="1388" spans="1:10" x14ac:dyDescent="0.25">
      <c r="A1388" t="s">
        <v>3212</v>
      </c>
      <c r="B1388" s="1">
        <v>45733</v>
      </c>
      <c r="C1388" t="s">
        <v>1400</v>
      </c>
      <c r="D1388" t="s">
        <v>1588</v>
      </c>
      <c r="E1388" t="s">
        <v>1799</v>
      </c>
      <c r="F1388" s="5">
        <v>2</v>
      </c>
      <c r="G1388">
        <v>740.57</v>
      </c>
      <c r="H1388">
        <v>0.06</v>
      </c>
      <c r="I1388" t="s">
        <v>1824</v>
      </c>
      <c r="J1388">
        <v>1392.2716</v>
      </c>
    </row>
    <row r="1389" spans="1:10" x14ac:dyDescent="0.25">
      <c r="A1389" t="s">
        <v>3213</v>
      </c>
      <c r="B1389" s="1">
        <v>45373</v>
      </c>
      <c r="C1389" t="s">
        <v>481</v>
      </c>
      <c r="D1389" t="s">
        <v>1570</v>
      </c>
      <c r="E1389" t="s">
        <v>1766</v>
      </c>
      <c r="F1389" s="5">
        <v>3</v>
      </c>
      <c r="G1389">
        <v>250.14</v>
      </c>
      <c r="H1389">
        <v>0.23</v>
      </c>
      <c r="I1389" t="s">
        <v>1826</v>
      </c>
      <c r="J1389">
        <v>577.82339999999999</v>
      </c>
    </row>
    <row r="1390" spans="1:10" x14ac:dyDescent="0.25">
      <c r="A1390" t="s">
        <v>3214</v>
      </c>
      <c r="B1390" s="1">
        <v>45655</v>
      </c>
      <c r="C1390" t="s">
        <v>89</v>
      </c>
      <c r="D1390" t="s">
        <v>1744</v>
      </c>
      <c r="E1390" t="s">
        <v>1813</v>
      </c>
      <c r="F1390" s="5">
        <v>3</v>
      </c>
      <c r="G1390">
        <v>34.97</v>
      </c>
      <c r="H1390">
        <v>0.01</v>
      </c>
      <c r="I1390" t="s">
        <v>1824</v>
      </c>
      <c r="J1390">
        <v>103.8609</v>
      </c>
    </row>
    <row r="1391" spans="1:10" x14ac:dyDescent="0.25">
      <c r="A1391" t="s">
        <v>3215</v>
      </c>
      <c r="B1391" s="1">
        <v>45868</v>
      </c>
      <c r="C1391" t="s">
        <v>960</v>
      </c>
      <c r="D1391" t="s">
        <v>1632</v>
      </c>
      <c r="E1391" t="s">
        <v>1804</v>
      </c>
      <c r="F1391" s="5">
        <v>1</v>
      </c>
      <c r="G1391">
        <v>653.91</v>
      </c>
      <c r="H1391">
        <v>0.3</v>
      </c>
      <c r="I1391" t="s">
        <v>1826</v>
      </c>
      <c r="J1391">
        <v>457.73700000000002</v>
      </c>
    </row>
    <row r="1392" spans="1:10" x14ac:dyDescent="0.25">
      <c r="A1392" t="s">
        <v>3216</v>
      </c>
      <c r="B1392" s="1">
        <v>45338</v>
      </c>
      <c r="C1392" t="s">
        <v>1136</v>
      </c>
      <c r="D1392" t="s">
        <v>1680</v>
      </c>
      <c r="E1392" t="s">
        <v>1766</v>
      </c>
      <c r="F1392" s="5">
        <v>1</v>
      </c>
      <c r="G1392">
        <v>997.87</v>
      </c>
      <c r="H1392">
        <v>0.24</v>
      </c>
      <c r="I1392" t="s">
        <v>1824</v>
      </c>
      <c r="J1392">
        <v>758.38120000000004</v>
      </c>
    </row>
    <row r="1393" spans="1:10" x14ac:dyDescent="0.25">
      <c r="A1393" t="s">
        <v>3217</v>
      </c>
      <c r="B1393" s="1">
        <v>45349</v>
      </c>
      <c r="C1393" t="s">
        <v>678</v>
      </c>
      <c r="D1393" t="s">
        <v>1726</v>
      </c>
      <c r="E1393" t="s">
        <v>1799</v>
      </c>
      <c r="F1393" s="5">
        <v>1</v>
      </c>
      <c r="G1393">
        <v>174.27</v>
      </c>
      <c r="H1393">
        <v>0.27</v>
      </c>
      <c r="I1393" t="s">
        <v>1829</v>
      </c>
      <c r="J1393">
        <v>127.2171</v>
      </c>
    </row>
    <row r="1394" spans="1:10" x14ac:dyDescent="0.25">
      <c r="A1394" t="s">
        <v>3218</v>
      </c>
      <c r="B1394" s="1">
        <v>45368</v>
      </c>
      <c r="C1394" t="s">
        <v>402</v>
      </c>
      <c r="D1394" t="s">
        <v>1646</v>
      </c>
      <c r="E1394" t="s">
        <v>1779</v>
      </c>
      <c r="F1394" s="5">
        <v>3</v>
      </c>
      <c r="G1394">
        <v>847.44</v>
      </c>
      <c r="H1394">
        <v>0.17</v>
      </c>
      <c r="I1394" t="s">
        <v>1824</v>
      </c>
      <c r="J1394">
        <v>2110.1255999999998</v>
      </c>
    </row>
    <row r="1395" spans="1:10" x14ac:dyDescent="0.25">
      <c r="A1395" t="s">
        <v>3219</v>
      </c>
      <c r="B1395" s="1">
        <v>45243</v>
      </c>
      <c r="C1395" t="s">
        <v>1328</v>
      </c>
      <c r="D1395" t="s">
        <v>1549</v>
      </c>
      <c r="E1395" t="s">
        <v>1761</v>
      </c>
      <c r="F1395" s="5">
        <v>1</v>
      </c>
      <c r="G1395">
        <v>493.45</v>
      </c>
      <c r="H1395">
        <v>0.09</v>
      </c>
      <c r="I1395" t="s">
        <v>1824</v>
      </c>
      <c r="J1395">
        <v>449.03949999999998</v>
      </c>
    </row>
    <row r="1396" spans="1:10" x14ac:dyDescent="0.25">
      <c r="A1396" t="s">
        <v>3220</v>
      </c>
      <c r="B1396" s="1">
        <v>45577</v>
      </c>
      <c r="C1396" t="s">
        <v>746</v>
      </c>
      <c r="D1396" t="s">
        <v>1672</v>
      </c>
      <c r="E1396" t="s">
        <v>1761</v>
      </c>
      <c r="F1396" s="5">
        <v>4</v>
      </c>
      <c r="G1396">
        <v>111.66</v>
      </c>
      <c r="H1396">
        <v>0.14000000000000001</v>
      </c>
      <c r="I1396" t="s">
        <v>1824</v>
      </c>
      <c r="J1396">
        <v>384.11040000000003</v>
      </c>
    </row>
    <row r="1397" spans="1:10" x14ac:dyDescent="0.25">
      <c r="A1397" t="s">
        <v>3221</v>
      </c>
      <c r="B1397" s="1">
        <v>45343</v>
      </c>
      <c r="C1397" t="s">
        <v>884</v>
      </c>
      <c r="D1397" t="s">
        <v>1728</v>
      </c>
      <c r="E1397" t="s">
        <v>1792</v>
      </c>
      <c r="F1397" s="5">
        <v>1</v>
      </c>
      <c r="G1397">
        <v>413.65</v>
      </c>
      <c r="H1397">
        <v>0.1</v>
      </c>
      <c r="I1397" t="s">
        <v>1829</v>
      </c>
      <c r="J1397">
        <v>372.28500000000003</v>
      </c>
    </row>
    <row r="1398" spans="1:10" x14ac:dyDescent="0.25">
      <c r="A1398" t="s">
        <v>3222</v>
      </c>
      <c r="B1398" s="1">
        <v>45744</v>
      </c>
      <c r="C1398" t="s">
        <v>1464</v>
      </c>
      <c r="D1398" t="s">
        <v>1726</v>
      </c>
      <c r="E1398" t="s">
        <v>1786</v>
      </c>
      <c r="F1398" s="5">
        <v>1</v>
      </c>
      <c r="G1398">
        <v>317.14999999999998</v>
      </c>
      <c r="H1398">
        <v>0.24</v>
      </c>
      <c r="I1398" t="s">
        <v>1829</v>
      </c>
      <c r="J1398">
        <v>241.03399999999999</v>
      </c>
    </row>
    <row r="1399" spans="1:10" x14ac:dyDescent="0.25">
      <c r="A1399" t="s">
        <v>3223</v>
      </c>
      <c r="B1399" s="1">
        <v>45873</v>
      </c>
      <c r="C1399" t="s">
        <v>1124</v>
      </c>
      <c r="D1399" t="s">
        <v>1724</v>
      </c>
      <c r="E1399" t="s">
        <v>1757</v>
      </c>
      <c r="F1399" s="5">
        <v>3</v>
      </c>
      <c r="G1399">
        <v>642.94000000000005</v>
      </c>
      <c r="H1399">
        <v>0.05</v>
      </c>
      <c r="I1399" t="s">
        <v>1829</v>
      </c>
      <c r="J1399">
        <v>1832.3789999999999</v>
      </c>
    </row>
    <row r="1400" spans="1:10" x14ac:dyDescent="0.25">
      <c r="A1400" t="s">
        <v>3224</v>
      </c>
      <c r="B1400" s="1">
        <v>45601</v>
      </c>
      <c r="C1400" t="s">
        <v>455</v>
      </c>
      <c r="D1400" t="s">
        <v>1662</v>
      </c>
      <c r="E1400" t="s">
        <v>1789</v>
      </c>
      <c r="F1400" s="5">
        <v>4</v>
      </c>
      <c r="G1400">
        <v>559.59</v>
      </c>
      <c r="H1400">
        <v>0.19</v>
      </c>
      <c r="I1400" t="s">
        <v>1829</v>
      </c>
      <c r="J1400">
        <v>1813.0716</v>
      </c>
    </row>
    <row r="1401" spans="1:10" x14ac:dyDescent="0.25">
      <c r="A1401" t="s">
        <v>3225</v>
      </c>
      <c r="B1401" s="1">
        <v>45458</v>
      </c>
      <c r="C1401" t="s">
        <v>399</v>
      </c>
      <c r="D1401" t="s">
        <v>1606</v>
      </c>
      <c r="E1401" t="s">
        <v>1810</v>
      </c>
      <c r="F1401" s="5">
        <v>1</v>
      </c>
      <c r="G1401">
        <v>758.54</v>
      </c>
      <c r="H1401">
        <v>0.28999999999999998</v>
      </c>
      <c r="I1401" t="s">
        <v>1826</v>
      </c>
      <c r="J1401">
        <v>538.5634</v>
      </c>
    </row>
    <row r="1402" spans="1:10" x14ac:dyDescent="0.25">
      <c r="A1402" t="s">
        <v>3226</v>
      </c>
      <c r="B1402" s="1">
        <v>45649</v>
      </c>
      <c r="C1402" t="s">
        <v>1425</v>
      </c>
      <c r="D1402" t="s">
        <v>1708</v>
      </c>
      <c r="E1402" t="s">
        <v>1801</v>
      </c>
      <c r="F1402" s="5">
        <v>4</v>
      </c>
      <c r="G1402">
        <v>643.96</v>
      </c>
      <c r="H1402">
        <v>0.16</v>
      </c>
      <c r="I1402" t="s">
        <v>1826</v>
      </c>
      <c r="J1402">
        <v>2163.7055999999998</v>
      </c>
    </row>
    <row r="1403" spans="1:10" x14ac:dyDescent="0.25">
      <c r="A1403" t="s">
        <v>3227</v>
      </c>
      <c r="B1403" s="1">
        <v>45653</v>
      </c>
      <c r="C1403" t="s">
        <v>779</v>
      </c>
      <c r="D1403" t="s">
        <v>1596</v>
      </c>
      <c r="E1403" t="s">
        <v>1786</v>
      </c>
      <c r="F1403" s="5">
        <v>1</v>
      </c>
      <c r="G1403">
        <v>882.73</v>
      </c>
      <c r="H1403">
        <v>0.1</v>
      </c>
      <c r="I1403" t="s">
        <v>1824</v>
      </c>
      <c r="J1403">
        <v>794.45699999999999</v>
      </c>
    </row>
    <row r="1404" spans="1:10" x14ac:dyDescent="0.25">
      <c r="A1404" t="s">
        <v>3228</v>
      </c>
      <c r="B1404" s="1">
        <v>45378</v>
      </c>
      <c r="C1404" t="s">
        <v>1023</v>
      </c>
      <c r="D1404" t="s">
        <v>1730</v>
      </c>
      <c r="E1404" t="s">
        <v>1813</v>
      </c>
      <c r="F1404" s="5">
        <v>2</v>
      </c>
      <c r="G1404">
        <v>600.03</v>
      </c>
      <c r="H1404">
        <v>0.26</v>
      </c>
      <c r="I1404" t="s">
        <v>1826</v>
      </c>
      <c r="J1404">
        <v>888.0444</v>
      </c>
    </row>
    <row r="1405" spans="1:10" x14ac:dyDescent="0.25">
      <c r="A1405" t="s">
        <v>3229</v>
      </c>
      <c r="B1405" s="1">
        <v>45638</v>
      </c>
      <c r="C1405" t="s">
        <v>526</v>
      </c>
      <c r="D1405" t="s">
        <v>1656</v>
      </c>
      <c r="E1405" t="s">
        <v>1773</v>
      </c>
      <c r="F1405" s="5">
        <v>2</v>
      </c>
      <c r="G1405">
        <v>628.83000000000004</v>
      </c>
      <c r="H1405">
        <v>7.0000000000000007E-2</v>
      </c>
      <c r="I1405" t="s">
        <v>1826</v>
      </c>
      <c r="J1405">
        <v>1169.6238000000001</v>
      </c>
    </row>
    <row r="1406" spans="1:10" x14ac:dyDescent="0.25">
      <c r="A1406" t="s">
        <v>3230</v>
      </c>
      <c r="B1406" s="1">
        <v>45277</v>
      </c>
      <c r="C1406" t="s">
        <v>579</v>
      </c>
      <c r="D1406" t="s">
        <v>1710</v>
      </c>
      <c r="E1406" t="s">
        <v>1786</v>
      </c>
      <c r="F1406" s="5">
        <v>3</v>
      </c>
      <c r="G1406">
        <v>113.87</v>
      </c>
      <c r="H1406">
        <v>0.21</v>
      </c>
      <c r="I1406" t="s">
        <v>1829</v>
      </c>
      <c r="J1406">
        <v>269.87189999999998</v>
      </c>
    </row>
    <row r="1407" spans="1:10" x14ac:dyDescent="0.25">
      <c r="A1407" t="s">
        <v>3231</v>
      </c>
      <c r="B1407" s="1">
        <v>45351</v>
      </c>
      <c r="C1407" t="s">
        <v>1298</v>
      </c>
      <c r="D1407" t="s">
        <v>1692</v>
      </c>
      <c r="E1407" t="s">
        <v>1779</v>
      </c>
      <c r="F1407" s="5">
        <v>4</v>
      </c>
      <c r="G1407">
        <v>282.07</v>
      </c>
      <c r="H1407">
        <v>0.18</v>
      </c>
      <c r="I1407" t="s">
        <v>1826</v>
      </c>
      <c r="J1407">
        <v>925.18960000000004</v>
      </c>
    </row>
    <row r="1408" spans="1:10" x14ac:dyDescent="0.25">
      <c r="A1408" t="s">
        <v>3232</v>
      </c>
      <c r="B1408" s="1">
        <v>45290</v>
      </c>
      <c r="C1408" t="s">
        <v>523</v>
      </c>
      <c r="D1408" t="s">
        <v>1656</v>
      </c>
      <c r="E1408" t="s">
        <v>1776</v>
      </c>
      <c r="F1408" s="5">
        <v>3</v>
      </c>
      <c r="G1408">
        <v>676.77</v>
      </c>
      <c r="H1408">
        <v>0.17</v>
      </c>
      <c r="I1408" t="s">
        <v>1826</v>
      </c>
      <c r="J1408">
        <v>1685.1573000000001</v>
      </c>
    </row>
    <row r="1409" spans="1:10" x14ac:dyDescent="0.25">
      <c r="A1409" t="s">
        <v>3233</v>
      </c>
      <c r="B1409" s="1">
        <v>45638</v>
      </c>
      <c r="C1409" t="s">
        <v>713</v>
      </c>
      <c r="D1409" t="s">
        <v>1560</v>
      </c>
      <c r="E1409" t="s">
        <v>1804</v>
      </c>
      <c r="F1409" s="5">
        <v>2</v>
      </c>
      <c r="G1409">
        <v>362.7</v>
      </c>
      <c r="H1409">
        <v>0.09</v>
      </c>
      <c r="I1409" t="s">
        <v>1824</v>
      </c>
      <c r="J1409">
        <v>660.11400000000003</v>
      </c>
    </row>
    <row r="1410" spans="1:10" x14ac:dyDescent="0.25">
      <c r="A1410" t="s">
        <v>3234</v>
      </c>
      <c r="B1410" s="1">
        <v>45679</v>
      </c>
      <c r="C1410" t="s">
        <v>461</v>
      </c>
      <c r="D1410" t="s">
        <v>1574</v>
      </c>
      <c r="E1410" t="s">
        <v>1761</v>
      </c>
      <c r="F1410" s="5">
        <v>1</v>
      </c>
      <c r="G1410">
        <v>908.5</v>
      </c>
      <c r="H1410">
        <v>0.2</v>
      </c>
      <c r="I1410" t="s">
        <v>1829</v>
      </c>
      <c r="J1410">
        <v>726.80000000000007</v>
      </c>
    </row>
    <row r="1411" spans="1:10" x14ac:dyDescent="0.25">
      <c r="A1411" t="s">
        <v>3235</v>
      </c>
      <c r="B1411" s="1">
        <v>45296</v>
      </c>
      <c r="C1411" t="s">
        <v>247</v>
      </c>
      <c r="D1411" t="s">
        <v>1598</v>
      </c>
      <c r="E1411" t="s">
        <v>1801</v>
      </c>
      <c r="F1411" s="5">
        <v>2</v>
      </c>
      <c r="G1411">
        <v>795.37</v>
      </c>
      <c r="H1411">
        <v>0.2</v>
      </c>
      <c r="I1411" t="s">
        <v>1829</v>
      </c>
      <c r="J1411">
        <v>1272.5920000000001</v>
      </c>
    </row>
    <row r="1412" spans="1:10" x14ac:dyDescent="0.25">
      <c r="A1412" t="s">
        <v>3236</v>
      </c>
      <c r="B1412" s="1">
        <v>45760</v>
      </c>
      <c r="C1412" t="s">
        <v>487</v>
      </c>
      <c r="D1412" t="s">
        <v>1618</v>
      </c>
      <c r="E1412" t="s">
        <v>1769</v>
      </c>
      <c r="F1412" s="5">
        <v>2</v>
      </c>
      <c r="G1412">
        <v>326.85000000000002</v>
      </c>
      <c r="H1412">
        <v>0.17</v>
      </c>
      <c r="I1412" t="s">
        <v>1829</v>
      </c>
      <c r="J1412">
        <v>542.57100000000003</v>
      </c>
    </row>
    <row r="1413" spans="1:10" x14ac:dyDescent="0.25">
      <c r="A1413" t="s">
        <v>3237</v>
      </c>
      <c r="B1413" s="1">
        <v>45603</v>
      </c>
      <c r="C1413" t="s">
        <v>1098</v>
      </c>
      <c r="D1413" t="s">
        <v>1660</v>
      </c>
      <c r="E1413" t="s">
        <v>1799</v>
      </c>
      <c r="F1413" s="5">
        <v>3</v>
      </c>
      <c r="G1413">
        <v>169.43</v>
      </c>
      <c r="H1413">
        <v>0.19</v>
      </c>
      <c r="I1413" t="s">
        <v>1824</v>
      </c>
      <c r="J1413">
        <v>411.71490000000011</v>
      </c>
    </row>
    <row r="1414" spans="1:10" x14ac:dyDescent="0.25">
      <c r="A1414" t="s">
        <v>3238</v>
      </c>
      <c r="B1414" s="1">
        <v>45413</v>
      </c>
      <c r="C1414" t="s">
        <v>544</v>
      </c>
      <c r="D1414" t="s">
        <v>1714</v>
      </c>
      <c r="E1414" t="s">
        <v>1776</v>
      </c>
      <c r="F1414" s="5">
        <v>1</v>
      </c>
      <c r="G1414">
        <v>254.47</v>
      </c>
      <c r="H1414">
        <v>0.1</v>
      </c>
      <c r="I1414" t="s">
        <v>1824</v>
      </c>
      <c r="J1414">
        <v>229.023</v>
      </c>
    </row>
    <row r="1415" spans="1:10" x14ac:dyDescent="0.25">
      <c r="A1415" t="s">
        <v>3239</v>
      </c>
      <c r="B1415" s="1">
        <v>45506</v>
      </c>
      <c r="C1415" t="s">
        <v>1298</v>
      </c>
      <c r="D1415" t="s">
        <v>1598</v>
      </c>
      <c r="E1415" t="s">
        <v>1804</v>
      </c>
      <c r="F1415" s="5">
        <v>4</v>
      </c>
      <c r="G1415">
        <v>627.73</v>
      </c>
      <c r="H1415">
        <v>0.11</v>
      </c>
      <c r="I1415" t="s">
        <v>1829</v>
      </c>
      <c r="J1415">
        <v>2234.7188000000001</v>
      </c>
    </row>
    <row r="1416" spans="1:10" x14ac:dyDescent="0.25">
      <c r="A1416" t="s">
        <v>3240</v>
      </c>
      <c r="B1416" s="1">
        <v>45394</v>
      </c>
      <c r="C1416" t="s">
        <v>1160</v>
      </c>
      <c r="D1416" t="s">
        <v>1610</v>
      </c>
      <c r="E1416" t="s">
        <v>1813</v>
      </c>
      <c r="F1416" s="5">
        <v>4</v>
      </c>
      <c r="G1416">
        <v>327.25</v>
      </c>
      <c r="H1416">
        <v>0.13</v>
      </c>
      <c r="I1416" t="s">
        <v>1829</v>
      </c>
      <c r="J1416">
        <v>1138.83</v>
      </c>
    </row>
    <row r="1417" spans="1:10" x14ac:dyDescent="0.25">
      <c r="A1417" t="s">
        <v>3241</v>
      </c>
      <c r="B1417" s="1">
        <v>45755</v>
      </c>
      <c r="C1417" t="s">
        <v>490</v>
      </c>
      <c r="D1417" t="s">
        <v>1666</v>
      </c>
      <c r="E1417" t="s">
        <v>1792</v>
      </c>
      <c r="F1417" s="5">
        <v>4</v>
      </c>
      <c r="G1417">
        <v>511.43</v>
      </c>
      <c r="H1417">
        <v>0.18</v>
      </c>
      <c r="I1417" t="s">
        <v>1829</v>
      </c>
      <c r="J1417">
        <v>1677.4903999999999</v>
      </c>
    </row>
    <row r="1418" spans="1:10" x14ac:dyDescent="0.25">
      <c r="A1418" t="s">
        <v>3242</v>
      </c>
      <c r="B1418" s="1">
        <v>45473</v>
      </c>
      <c r="C1418" t="s">
        <v>550</v>
      </c>
      <c r="D1418" t="s">
        <v>1674</v>
      </c>
      <c r="E1418" t="s">
        <v>1807</v>
      </c>
      <c r="F1418" s="5">
        <v>4</v>
      </c>
      <c r="G1418">
        <v>194.67</v>
      </c>
      <c r="H1418">
        <v>0.23</v>
      </c>
      <c r="I1418" t="s">
        <v>1826</v>
      </c>
      <c r="J1418">
        <v>599.58359999999993</v>
      </c>
    </row>
    <row r="1419" spans="1:10" x14ac:dyDescent="0.25">
      <c r="A1419" t="s">
        <v>3243</v>
      </c>
      <c r="B1419" s="1">
        <v>45304</v>
      </c>
      <c r="C1419" t="s">
        <v>221</v>
      </c>
      <c r="D1419" t="s">
        <v>1594</v>
      </c>
      <c r="E1419" t="s">
        <v>1757</v>
      </c>
      <c r="F1419" s="5">
        <v>2</v>
      </c>
      <c r="G1419">
        <v>54.51</v>
      </c>
      <c r="H1419">
        <v>7.0000000000000007E-2</v>
      </c>
      <c r="I1419" t="s">
        <v>1824</v>
      </c>
      <c r="J1419">
        <v>101.3886</v>
      </c>
    </row>
    <row r="1420" spans="1:10" x14ac:dyDescent="0.25">
      <c r="A1420" t="s">
        <v>3244</v>
      </c>
      <c r="B1420" s="1">
        <v>45557</v>
      </c>
      <c r="C1420" t="s">
        <v>278</v>
      </c>
      <c r="D1420" t="s">
        <v>1672</v>
      </c>
      <c r="E1420" t="s">
        <v>1792</v>
      </c>
      <c r="F1420" s="5">
        <v>4</v>
      </c>
      <c r="G1420">
        <v>964</v>
      </c>
      <c r="H1420">
        <v>0.14000000000000001</v>
      </c>
      <c r="I1420" t="s">
        <v>1826</v>
      </c>
      <c r="J1420">
        <v>3316.16</v>
      </c>
    </row>
    <row r="1421" spans="1:10" x14ac:dyDescent="0.25">
      <c r="A1421" t="s">
        <v>3245</v>
      </c>
      <c r="B1421" s="1">
        <v>45527</v>
      </c>
      <c r="C1421" t="s">
        <v>157</v>
      </c>
      <c r="D1421" t="s">
        <v>1726</v>
      </c>
      <c r="E1421" t="s">
        <v>1769</v>
      </c>
      <c r="F1421" s="5">
        <v>1</v>
      </c>
      <c r="G1421">
        <v>170.12</v>
      </c>
      <c r="H1421">
        <v>0.26</v>
      </c>
      <c r="I1421" t="s">
        <v>1826</v>
      </c>
      <c r="J1421">
        <v>125.8888</v>
      </c>
    </row>
    <row r="1422" spans="1:10" x14ac:dyDescent="0.25">
      <c r="A1422" t="s">
        <v>3246</v>
      </c>
      <c r="B1422" s="1">
        <v>45875</v>
      </c>
      <c r="C1422" t="s">
        <v>511</v>
      </c>
      <c r="D1422" t="s">
        <v>1654</v>
      </c>
      <c r="E1422" t="s">
        <v>1813</v>
      </c>
      <c r="F1422" s="5">
        <v>2</v>
      </c>
      <c r="G1422">
        <v>664.5</v>
      </c>
      <c r="H1422">
        <v>0.23</v>
      </c>
      <c r="I1422" t="s">
        <v>1824</v>
      </c>
      <c r="J1422">
        <v>1023.33</v>
      </c>
    </row>
    <row r="1423" spans="1:10" x14ac:dyDescent="0.25">
      <c r="A1423" t="s">
        <v>3247</v>
      </c>
      <c r="B1423" s="1">
        <v>45936</v>
      </c>
      <c r="C1423" t="s">
        <v>1160</v>
      </c>
      <c r="D1423" t="s">
        <v>1638</v>
      </c>
      <c r="E1423" t="s">
        <v>1789</v>
      </c>
      <c r="F1423" s="5">
        <v>4</v>
      </c>
      <c r="G1423">
        <v>557.51</v>
      </c>
      <c r="H1423">
        <v>0.11</v>
      </c>
      <c r="I1423" t="s">
        <v>1824</v>
      </c>
      <c r="J1423">
        <v>1984.7356</v>
      </c>
    </row>
    <row r="1424" spans="1:10" x14ac:dyDescent="0.25">
      <c r="A1424" t="s">
        <v>3248</v>
      </c>
      <c r="B1424" s="1">
        <v>45807</v>
      </c>
      <c r="C1424" t="s">
        <v>1238</v>
      </c>
      <c r="D1424" t="s">
        <v>1728</v>
      </c>
      <c r="E1424" t="s">
        <v>1757</v>
      </c>
      <c r="F1424" s="5">
        <v>2</v>
      </c>
      <c r="G1424">
        <v>410</v>
      </c>
      <c r="H1424">
        <v>0.13</v>
      </c>
      <c r="I1424" t="s">
        <v>1829</v>
      </c>
      <c r="J1424">
        <v>713.4</v>
      </c>
    </row>
    <row r="1425" spans="1:10" x14ac:dyDescent="0.25">
      <c r="A1425" t="s">
        <v>3249</v>
      </c>
      <c r="B1425" s="1">
        <v>45473</v>
      </c>
      <c r="C1425" t="s">
        <v>966</v>
      </c>
      <c r="D1425" t="s">
        <v>1714</v>
      </c>
      <c r="E1425" t="s">
        <v>1773</v>
      </c>
      <c r="F1425" s="5">
        <v>2</v>
      </c>
      <c r="G1425">
        <v>879.93</v>
      </c>
      <c r="H1425">
        <v>0.28999999999999998</v>
      </c>
      <c r="I1425" t="s">
        <v>1829</v>
      </c>
      <c r="J1425">
        <v>1249.5006000000001</v>
      </c>
    </row>
    <row r="1426" spans="1:10" x14ac:dyDescent="0.25">
      <c r="A1426" t="s">
        <v>3250</v>
      </c>
      <c r="B1426" s="1">
        <v>45664</v>
      </c>
      <c r="C1426" t="s">
        <v>40</v>
      </c>
      <c r="D1426" t="s">
        <v>1574</v>
      </c>
      <c r="E1426" t="s">
        <v>1810</v>
      </c>
      <c r="F1426" s="5">
        <v>1</v>
      </c>
      <c r="G1426">
        <v>350.58</v>
      </c>
      <c r="H1426">
        <v>0.03</v>
      </c>
      <c r="I1426" t="s">
        <v>1829</v>
      </c>
      <c r="J1426">
        <v>340.06259999999997</v>
      </c>
    </row>
    <row r="1427" spans="1:10" x14ac:dyDescent="0.25">
      <c r="A1427" t="s">
        <v>3251</v>
      </c>
      <c r="B1427" s="1">
        <v>45633</v>
      </c>
      <c r="C1427" t="s">
        <v>1098</v>
      </c>
      <c r="D1427" t="s">
        <v>1664</v>
      </c>
      <c r="E1427" t="s">
        <v>1766</v>
      </c>
      <c r="F1427" s="5">
        <v>4</v>
      </c>
      <c r="G1427">
        <v>348.58</v>
      </c>
      <c r="H1427">
        <v>0.16</v>
      </c>
      <c r="I1427" t="s">
        <v>1824</v>
      </c>
      <c r="J1427">
        <v>1171.2288000000001</v>
      </c>
    </row>
    <row r="1428" spans="1:10" x14ac:dyDescent="0.25">
      <c r="A1428" t="s">
        <v>3252</v>
      </c>
      <c r="B1428" s="1">
        <v>45548</v>
      </c>
      <c r="C1428" t="s">
        <v>1417</v>
      </c>
      <c r="D1428" t="s">
        <v>1598</v>
      </c>
      <c r="E1428" t="s">
        <v>1766</v>
      </c>
      <c r="F1428" s="5">
        <v>3</v>
      </c>
      <c r="G1428">
        <v>247.66</v>
      </c>
      <c r="H1428">
        <v>0.02</v>
      </c>
      <c r="I1428" t="s">
        <v>1829</v>
      </c>
      <c r="J1428">
        <v>728.12040000000002</v>
      </c>
    </row>
    <row r="1429" spans="1:10" x14ac:dyDescent="0.25">
      <c r="A1429" t="s">
        <v>3253</v>
      </c>
      <c r="B1429" s="1">
        <v>45244</v>
      </c>
      <c r="C1429" t="s">
        <v>1211</v>
      </c>
      <c r="D1429" t="s">
        <v>1626</v>
      </c>
      <c r="E1429" t="s">
        <v>1801</v>
      </c>
      <c r="F1429" s="5">
        <v>3</v>
      </c>
      <c r="G1429">
        <v>836.27</v>
      </c>
      <c r="H1429">
        <v>0.16</v>
      </c>
      <c r="I1429" t="s">
        <v>1824</v>
      </c>
      <c r="J1429">
        <v>2107.4004</v>
      </c>
    </row>
    <row r="1430" spans="1:10" x14ac:dyDescent="0.25">
      <c r="A1430" t="s">
        <v>3254</v>
      </c>
      <c r="B1430" s="1">
        <v>45753</v>
      </c>
      <c r="C1430" t="s">
        <v>640</v>
      </c>
      <c r="D1430" t="s">
        <v>1576</v>
      </c>
      <c r="E1430" t="s">
        <v>1789</v>
      </c>
      <c r="F1430" s="5">
        <v>3</v>
      </c>
      <c r="G1430">
        <v>696.74</v>
      </c>
      <c r="H1430">
        <v>0.13</v>
      </c>
      <c r="I1430" t="s">
        <v>1829</v>
      </c>
      <c r="J1430">
        <v>1818.4914000000001</v>
      </c>
    </row>
    <row r="1431" spans="1:10" x14ac:dyDescent="0.25">
      <c r="A1431" t="s">
        <v>3255</v>
      </c>
      <c r="B1431" s="1">
        <v>45804</v>
      </c>
      <c r="C1431" t="s">
        <v>785</v>
      </c>
      <c r="D1431" t="s">
        <v>1736</v>
      </c>
      <c r="E1431" t="s">
        <v>1797</v>
      </c>
      <c r="F1431" s="5">
        <v>2</v>
      </c>
      <c r="G1431">
        <v>822.59</v>
      </c>
      <c r="H1431">
        <v>0.22</v>
      </c>
      <c r="I1431" t="s">
        <v>1826</v>
      </c>
      <c r="J1431">
        <v>1283.2403999999999</v>
      </c>
    </row>
    <row r="1432" spans="1:10" x14ac:dyDescent="0.25">
      <c r="A1432" t="s">
        <v>3256</v>
      </c>
      <c r="B1432" s="1">
        <v>45263</v>
      </c>
      <c r="C1432" t="s">
        <v>719</v>
      </c>
      <c r="D1432" t="s">
        <v>1706</v>
      </c>
      <c r="E1432" t="s">
        <v>1761</v>
      </c>
      <c r="F1432" s="5">
        <v>1</v>
      </c>
      <c r="G1432">
        <v>462.23</v>
      </c>
      <c r="H1432">
        <v>0.3</v>
      </c>
      <c r="I1432" t="s">
        <v>1826</v>
      </c>
      <c r="J1432">
        <v>323.56099999999998</v>
      </c>
    </row>
    <row r="1433" spans="1:10" x14ac:dyDescent="0.25">
      <c r="A1433" t="s">
        <v>3257</v>
      </c>
      <c r="B1433" s="1">
        <v>45906</v>
      </c>
      <c r="C1433" t="s">
        <v>1383</v>
      </c>
      <c r="D1433" t="s">
        <v>1632</v>
      </c>
      <c r="E1433" t="s">
        <v>1807</v>
      </c>
      <c r="F1433" s="5">
        <v>1</v>
      </c>
      <c r="G1433">
        <v>361.09</v>
      </c>
      <c r="H1433">
        <v>0.06</v>
      </c>
      <c r="I1433" t="s">
        <v>1826</v>
      </c>
      <c r="J1433">
        <v>339.42459999999988</v>
      </c>
    </row>
    <row r="1434" spans="1:10" x14ac:dyDescent="0.25">
      <c r="A1434" t="s">
        <v>3258</v>
      </c>
      <c r="B1434" s="1">
        <v>45243</v>
      </c>
      <c r="C1434" t="s">
        <v>1196</v>
      </c>
      <c r="D1434" t="s">
        <v>1694</v>
      </c>
      <c r="E1434" t="s">
        <v>1813</v>
      </c>
      <c r="F1434" s="5">
        <v>3</v>
      </c>
      <c r="G1434">
        <v>59.37</v>
      </c>
      <c r="H1434">
        <v>0.03</v>
      </c>
      <c r="I1434" t="s">
        <v>1826</v>
      </c>
      <c r="J1434">
        <v>172.76669999999999</v>
      </c>
    </row>
    <row r="1435" spans="1:10" x14ac:dyDescent="0.25">
      <c r="A1435" t="s">
        <v>3259</v>
      </c>
      <c r="B1435" s="1">
        <v>45686</v>
      </c>
      <c r="C1435" t="s">
        <v>144</v>
      </c>
      <c r="D1435" t="s">
        <v>1628</v>
      </c>
      <c r="E1435" t="s">
        <v>1757</v>
      </c>
      <c r="F1435" s="5">
        <v>3</v>
      </c>
      <c r="G1435">
        <v>765.21</v>
      </c>
      <c r="H1435">
        <v>0.14000000000000001</v>
      </c>
      <c r="I1435" t="s">
        <v>1829</v>
      </c>
      <c r="J1435">
        <v>1974.2418</v>
      </c>
    </row>
    <row r="1436" spans="1:10" x14ac:dyDescent="0.25">
      <c r="A1436" t="s">
        <v>3260</v>
      </c>
      <c r="B1436" s="1">
        <v>45472</v>
      </c>
      <c r="C1436" t="s">
        <v>779</v>
      </c>
      <c r="D1436" t="s">
        <v>1612</v>
      </c>
      <c r="E1436" t="s">
        <v>1794</v>
      </c>
      <c r="F1436" s="5">
        <v>4</v>
      </c>
      <c r="G1436">
        <v>303.56</v>
      </c>
      <c r="H1436">
        <v>0.2</v>
      </c>
      <c r="I1436" t="s">
        <v>1829</v>
      </c>
      <c r="J1436">
        <v>971.39200000000005</v>
      </c>
    </row>
    <row r="1437" spans="1:10" x14ac:dyDescent="0.25">
      <c r="A1437" t="s">
        <v>3261</v>
      </c>
      <c r="B1437" s="1">
        <v>45779</v>
      </c>
      <c r="C1437" t="s">
        <v>1371</v>
      </c>
      <c r="D1437" t="s">
        <v>1602</v>
      </c>
      <c r="E1437" t="s">
        <v>1752</v>
      </c>
      <c r="F1437" s="5">
        <v>1</v>
      </c>
      <c r="G1437">
        <v>640.92999999999995</v>
      </c>
      <c r="H1437">
        <v>0.19</v>
      </c>
      <c r="I1437" t="s">
        <v>1826</v>
      </c>
      <c r="J1437">
        <v>519.15329999999994</v>
      </c>
    </row>
    <row r="1438" spans="1:10" x14ac:dyDescent="0.25">
      <c r="A1438" t="s">
        <v>3262</v>
      </c>
      <c r="B1438" s="1">
        <v>45830</v>
      </c>
      <c r="C1438" t="s">
        <v>576</v>
      </c>
      <c r="D1438" t="s">
        <v>1720</v>
      </c>
      <c r="E1438" t="s">
        <v>1789</v>
      </c>
      <c r="F1438" s="5">
        <v>2</v>
      </c>
      <c r="G1438">
        <v>611.25</v>
      </c>
      <c r="H1438">
        <v>0.22</v>
      </c>
      <c r="I1438" t="s">
        <v>1824</v>
      </c>
      <c r="J1438">
        <v>953.55000000000007</v>
      </c>
    </row>
    <row r="1439" spans="1:10" x14ac:dyDescent="0.25">
      <c r="A1439" t="s">
        <v>3263</v>
      </c>
      <c r="B1439" s="1">
        <v>45756</v>
      </c>
      <c r="C1439" t="s">
        <v>1422</v>
      </c>
      <c r="D1439" t="s">
        <v>1680</v>
      </c>
      <c r="E1439" t="s">
        <v>1757</v>
      </c>
      <c r="F1439" s="5">
        <v>1</v>
      </c>
      <c r="G1439">
        <v>209.93</v>
      </c>
      <c r="H1439">
        <v>0.21</v>
      </c>
      <c r="I1439" t="s">
        <v>1824</v>
      </c>
      <c r="J1439">
        <v>165.84469999999999</v>
      </c>
    </row>
    <row r="1440" spans="1:10" x14ac:dyDescent="0.25">
      <c r="A1440" t="s">
        <v>3264</v>
      </c>
      <c r="B1440" s="1">
        <v>45847</v>
      </c>
      <c r="C1440" t="s">
        <v>387</v>
      </c>
      <c r="D1440" t="s">
        <v>1746</v>
      </c>
      <c r="E1440" t="s">
        <v>1789</v>
      </c>
      <c r="F1440" s="5">
        <v>3</v>
      </c>
      <c r="G1440">
        <v>130.38999999999999</v>
      </c>
      <c r="H1440">
        <v>0.24</v>
      </c>
      <c r="I1440" t="s">
        <v>1826</v>
      </c>
      <c r="J1440">
        <v>297.28919999999999</v>
      </c>
    </row>
    <row r="1441" spans="1:10" x14ac:dyDescent="0.25">
      <c r="A1441" t="s">
        <v>3265</v>
      </c>
      <c r="B1441" s="1">
        <v>45322</v>
      </c>
      <c r="C1441" t="s">
        <v>923</v>
      </c>
      <c r="D1441" t="s">
        <v>1734</v>
      </c>
      <c r="E1441" t="s">
        <v>1779</v>
      </c>
      <c r="F1441" s="5">
        <v>2</v>
      </c>
      <c r="G1441">
        <v>846.18</v>
      </c>
      <c r="H1441">
        <v>0.1</v>
      </c>
      <c r="I1441" t="s">
        <v>1829</v>
      </c>
      <c r="J1441">
        <v>1523.124</v>
      </c>
    </row>
    <row r="1442" spans="1:10" x14ac:dyDescent="0.25">
      <c r="A1442" t="s">
        <v>3266</v>
      </c>
      <c r="B1442" s="1">
        <v>45829</v>
      </c>
      <c r="C1442" t="s">
        <v>1109</v>
      </c>
      <c r="D1442" t="s">
        <v>1688</v>
      </c>
      <c r="E1442" t="s">
        <v>1799</v>
      </c>
      <c r="F1442" s="5">
        <v>2</v>
      </c>
      <c r="G1442">
        <v>424.53</v>
      </c>
      <c r="H1442">
        <v>0.14000000000000001</v>
      </c>
      <c r="I1442" t="s">
        <v>1829</v>
      </c>
      <c r="J1442">
        <v>730.19159999999999</v>
      </c>
    </row>
    <row r="1443" spans="1:10" x14ac:dyDescent="0.25">
      <c r="A1443" t="s">
        <v>3267</v>
      </c>
      <c r="B1443" s="1">
        <v>45539</v>
      </c>
      <c r="C1443" t="s">
        <v>824</v>
      </c>
      <c r="D1443" t="s">
        <v>1724</v>
      </c>
      <c r="E1443" t="s">
        <v>1799</v>
      </c>
      <c r="F1443" s="5">
        <v>4</v>
      </c>
      <c r="G1443">
        <v>450.42</v>
      </c>
      <c r="H1443">
        <v>0.08</v>
      </c>
      <c r="I1443" t="s">
        <v>1829</v>
      </c>
      <c r="J1443">
        <v>1657.5455999999999</v>
      </c>
    </row>
    <row r="1444" spans="1:10" x14ac:dyDescent="0.25">
      <c r="A1444" t="s">
        <v>3268</v>
      </c>
      <c r="B1444" s="1">
        <v>45893</v>
      </c>
      <c r="C1444" t="s">
        <v>523</v>
      </c>
      <c r="D1444" t="s">
        <v>1600</v>
      </c>
      <c r="E1444" t="s">
        <v>1786</v>
      </c>
      <c r="F1444" s="5">
        <v>4</v>
      </c>
      <c r="G1444">
        <v>896.91</v>
      </c>
      <c r="H1444">
        <v>0.1</v>
      </c>
      <c r="I1444" t="s">
        <v>1824</v>
      </c>
      <c r="J1444">
        <v>3228.8760000000002</v>
      </c>
    </row>
    <row r="1445" spans="1:10" x14ac:dyDescent="0.25">
      <c r="A1445" t="s">
        <v>3269</v>
      </c>
      <c r="B1445" s="1">
        <v>45814</v>
      </c>
      <c r="C1445" t="s">
        <v>1492</v>
      </c>
      <c r="D1445" t="s">
        <v>1742</v>
      </c>
      <c r="E1445" t="s">
        <v>1789</v>
      </c>
      <c r="F1445" s="5">
        <v>3</v>
      </c>
      <c r="G1445">
        <v>679.38</v>
      </c>
      <c r="H1445">
        <v>0.3</v>
      </c>
      <c r="I1445" t="s">
        <v>1829</v>
      </c>
      <c r="J1445">
        <v>1426.6980000000001</v>
      </c>
    </row>
    <row r="1446" spans="1:10" x14ac:dyDescent="0.25">
      <c r="A1446" t="s">
        <v>3270</v>
      </c>
      <c r="B1446" s="1">
        <v>45571</v>
      </c>
      <c r="C1446" t="s">
        <v>75</v>
      </c>
      <c r="D1446" t="s">
        <v>1708</v>
      </c>
      <c r="E1446" t="s">
        <v>1804</v>
      </c>
      <c r="F1446" s="5">
        <v>3</v>
      </c>
      <c r="G1446">
        <v>483.63</v>
      </c>
      <c r="H1446">
        <v>0</v>
      </c>
      <c r="I1446" t="s">
        <v>1824</v>
      </c>
      <c r="J1446">
        <v>1450.89</v>
      </c>
    </row>
    <row r="1447" spans="1:10" x14ac:dyDescent="0.25">
      <c r="A1447" t="s">
        <v>3271</v>
      </c>
      <c r="B1447" s="1">
        <v>45542</v>
      </c>
      <c r="C1447" t="s">
        <v>124</v>
      </c>
      <c r="D1447" t="s">
        <v>1626</v>
      </c>
      <c r="E1447" t="s">
        <v>1752</v>
      </c>
      <c r="F1447" s="5">
        <v>3</v>
      </c>
      <c r="G1447">
        <v>158.27000000000001</v>
      </c>
      <c r="H1447">
        <v>0.24</v>
      </c>
      <c r="I1447" t="s">
        <v>1829</v>
      </c>
      <c r="J1447">
        <v>360.85559999999998</v>
      </c>
    </row>
    <row r="1448" spans="1:10" x14ac:dyDescent="0.25">
      <c r="A1448" t="s">
        <v>3272</v>
      </c>
      <c r="B1448" s="1">
        <v>45758</v>
      </c>
      <c r="C1448" t="s">
        <v>402</v>
      </c>
      <c r="D1448" t="s">
        <v>1549</v>
      </c>
      <c r="E1448" t="s">
        <v>1801</v>
      </c>
      <c r="F1448" s="5">
        <v>4</v>
      </c>
      <c r="G1448">
        <v>601.5</v>
      </c>
      <c r="H1448">
        <v>0.18</v>
      </c>
      <c r="I1448" t="s">
        <v>1824</v>
      </c>
      <c r="J1448">
        <v>1972.92</v>
      </c>
    </row>
    <row r="1449" spans="1:10" x14ac:dyDescent="0.25">
      <c r="A1449" t="s">
        <v>3273</v>
      </c>
      <c r="B1449" s="1">
        <v>45709</v>
      </c>
      <c r="C1449" t="s">
        <v>255</v>
      </c>
      <c r="D1449" t="s">
        <v>1610</v>
      </c>
      <c r="E1449" t="s">
        <v>1810</v>
      </c>
      <c r="F1449" s="5">
        <v>2</v>
      </c>
      <c r="G1449">
        <v>46.39</v>
      </c>
      <c r="H1449">
        <v>7.0000000000000007E-2</v>
      </c>
      <c r="I1449" t="s">
        <v>1824</v>
      </c>
      <c r="J1449">
        <v>86.285399999999996</v>
      </c>
    </row>
    <row r="1450" spans="1:10" x14ac:dyDescent="0.25">
      <c r="A1450" t="s">
        <v>3274</v>
      </c>
      <c r="B1450" s="1">
        <v>45587</v>
      </c>
      <c r="C1450" t="s">
        <v>414</v>
      </c>
      <c r="D1450" t="s">
        <v>1712</v>
      </c>
      <c r="E1450" t="s">
        <v>1782</v>
      </c>
      <c r="F1450" s="5">
        <v>4</v>
      </c>
      <c r="G1450">
        <v>892.28</v>
      </c>
      <c r="H1450">
        <v>0.23</v>
      </c>
      <c r="I1450" t="s">
        <v>1824</v>
      </c>
      <c r="J1450">
        <v>2748.2224000000001</v>
      </c>
    </row>
    <row r="1451" spans="1:10" x14ac:dyDescent="0.25">
      <c r="A1451" t="s">
        <v>3275</v>
      </c>
      <c r="B1451" s="1">
        <v>45494</v>
      </c>
      <c r="C1451" t="s">
        <v>716</v>
      </c>
      <c r="D1451" t="s">
        <v>1568</v>
      </c>
      <c r="E1451" t="s">
        <v>1779</v>
      </c>
      <c r="F1451" s="5">
        <v>2</v>
      </c>
      <c r="G1451">
        <v>164.23</v>
      </c>
      <c r="H1451">
        <v>0.17</v>
      </c>
      <c r="I1451" t="s">
        <v>1824</v>
      </c>
      <c r="J1451">
        <v>272.62180000000001</v>
      </c>
    </row>
    <row r="1452" spans="1:10" x14ac:dyDescent="0.25">
      <c r="A1452" t="s">
        <v>3276</v>
      </c>
      <c r="B1452" s="1">
        <v>45305</v>
      </c>
      <c r="C1452" t="s">
        <v>1397</v>
      </c>
      <c r="D1452" t="s">
        <v>1565</v>
      </c>
      <c r="E1452" t="s">
        <v>1779</v>
      </c>
      <c r="F1452" s="5">
        <v>1</v>
      </c>
      <c r="G1452">
        <v>484.23</v>
      </c>
      <c r="H1452">
        <v>0.12</v>
      </c>
      <c r="I1452" t="s">
        <v>1829</v>
      </c>
      <c r="J1452">
        <v>426.12240000000003</v>
      </c>
    </row>
    <row r="1453" spans="1:10" x14ac:dyDescent="0.25">
      <c r="A1453" t="s">
        <v>3277</v>
      </c>
      <c r="B1453" s="1">
        <v>45383</v>
      </c>
      <c r="C1453" t="s">
        <v>32</v>
      </c>
      <c r="D1453" t="s">
        <v>1618</v>
      </c>
      <c r="E1453" t="s">
        <v>1810</v>
      </c>
      <c r="F1453" s="5">
        <v>3</v>
      </c>
      <c r="G1453">
        <v>341.51</v>
      </c>
      <c r="H1453">
        <v>0.22</v>
      </c>
      <c r="I1453" t="s">
        <v>1829</v>
      </c>
      <c r="J1453">
        <v>799.13340000000005</v>
      </c>
    </row>
    <row r="1454" spans="1:10" x14ac:dyDescent="0.25">
      <c r="A1454" t="s">
        <v>3278</v>
      </c>
      <c r="B1454" s="1">
        <v>45788</v>
      </c>
      <c r="C1454" t="s">
        <v>384</v>
      </c>
      <c r="D1454" t="s">
        <v>1744</v>
      </c>
      <c r="E1454" t="s">
        <v>1797</v>
      </c>
      <c r="F1454" s="5">
        <v>3</v>
      </c>
      <c r="G1454">
        <v>758.87</v>
      </c>
      <c r="H1454">
        <v>0.11</v>
      </c>
      <c r="I1454" t="s">
        <v>1826</v>
      </c>
      <c r="J1454">
        <v>2026.1829</v>
      </c>
    </row>
    <row r="1455" spans="1:10" x14ac:dyDescent="0.25">
      <c r="A1455" t="s">
        <v>3279</v>
      </c>
      <c r="B1455" s="1">
        <v>45855</v>
      </c>
      <c r="C1455" t="s">
        <v>1449</v>
      </c>
      <c r="D1455" t="s">
        <v>1660</v>
      </c>
      <c r="E1455" t="s">
        <v>1794</v>
      </c>
      <c r="F1455" s="5">
        <v>3</v>
      </c>
      <c r="G1455">
        <v>560.52</v>
      </c>
      <c r="H1455">
        <v>0.17</v>
      </c>
      <c r="I1455" t="s">
        <v>1824</v>
      </c>
      <c r="J1455">
        <v>1395.6948</v>
      </c>
    </row>
    <row r="1456" spans="1:10" x14ac:dyDescent="0.25">
      <c r="A1456" t="s">
        <v>3280</v>
      </c>
      <c r="B1456" s="1">
        <v>45533</v>
      </c>
      <c r="C1456" t="s">
        <v>1101</v>
      </c>
      <c r="D1456" t="s">
        <v>1740</v>
      </c>
      <c r="E1456" t="s">
        <v>1807</v>
      </c>
      <c r="F1456" s="5">
        <v>2</v>
      </c>
      <c r="G1456">
        <v>977.18</v>
      </c>
      <c r="H1456">
        <v>0.19</v>
      </c>
      <c r="I1456" t="s">
        <v>1824</v>
      </c>
      <c r="J1456">
        <v>1583.0316</v>
      </c>
    </row>
    <row r="1457" spans="1:10" x14ac:dyDescent="0.25">
      <c r="A1457" t="s">
        <v>3281</v>
      </c>
      <c r="B1457" s="1">
        <v>45763</v>
      </c>
      <c r="C1457" t="s">
        <v>758</v>
      </c>
      <c r="D1457" t="s">
        <v>1580</v>
      </c>
      <c r="E1457" t="s">
        <v>1799</v>
      </c>
      <c r="F1457" s="5">
        <v>4</v>
      </c>
      <c r="G1457">
        <v>761.35</v>
      </c>
      <c r="H1457">
        <v>0.08</v>
      </c>
      <c r="I1457" t="s">
        <v>1824</v>
      </c>
      <c r="J1457">
        <v>2801.768</v>
      </c>
    </row>
    <row r="1458" spans="1:10" x14ac:dyDescent="0.25">
      <c r="A1458" t="s">
        <v>3282</v>
      </c>
      <c r="B1458" s="1">
        <v>45900</v>
      </c>
      <c r="C1458" t="s">
        <v>592</v>
      </c>
      <c r="D1458" t="s">
        <v>1682</v>
      </c>
      <c r="E1458" t="s">
        <v>1810</v>
      </c>
      <c r="F1458" s="5">
        <v>2</v>
      </c>
      <c r="G1458">
        <v>947.56</v>
      </c>
      <c r="H1458">
        <v>0.02</v>
      </c>
      <c r="I1458" t="s">
        <v>1829</v>
      </c>
      <c r="J1458">
        <v>1857.2175999999999</v>
      </c>
    </row>
    <row r="1459" spans="1:10" x14ac:dyDescent="0.25">
      <c r="A1459" t="s">
        <v>3283</v>
      </c>
      <c r="B1459" s="1">
        <v>45943</v>
      </c>
      <c r="C1459" t="s">
        <v>764</v>
      </c>
      <c r="D1459" t="s">
        <v>1634</v>
      </c>
      <c r="E1459" t="s">
        <v>1810</v>
      </c>
      <c r="F1459" s="5">
        <v>4</v>
      </c>
      <c r="G1459">
        <v>975.47</v>
      </c>
      <c r="H1459">
        <v>0.04</v>
      </c>
      <c r="I1459" t="s">
        <v>1824</v>
      </c>
      <c r="J1459">
        <v>3745.8047999999999</v>
      </c>
    </row>
    <row r="1460" spans="1:10" x14ac:dyDescent="0.25">
      <c r="A1460" t="s">
        <v>3284</v>
      </c>
      <c r="B1460" s="1">
        <v>45448</v>
      </c>
      <c r="C1460" t="s">
        <v>1469</v>
      </c>
      <c r="D1460" t="s">
        <v>1574</v>
      </c>
      <c r="E1460" t="s">
        <v>1786</v>
      </c>
      <c r="F1460" s="5">
        <v>3</v>
      </c>
      <c r="G1460">
        <v>769.06</v>
      </c>
      <c r="H1460">
        <v>0.23</v>
      </c>
      <c r="I1460" t="s">
        <v>1829</v>
      </c>
      <c r="J1460">
        <v>1776.5286000000001</v>
      </c>
    </row>
    <row r="1461" spans="1:10" x14ac:dyDescent="0.25">
      <c r="A1461" t="s">
        <v>3285</v>
      </c>
      <c r="B1461" s="1">
        <v>45929</v>
      </c>
      <c r="C1461" t="s">
        <v>1495</v>
      </c>
      <c r="D1461" t="s">
        <v>1626</v>
      </c>
      <c r="E1461" t="s">
        <v>1761</v>
      </c>
      <c r="F1461" s="5">
        <v>3</v>
      </c>
      <c r="G1461">
        <v>824.75</v>
      </c>
      <c r="H1461">
        <v>0.23</v>
      </c>
      <c r="I1461" t="s">
        <v>1824</v>
      </c>
      <c r="J1461">
        <v>1905.1724999999999</v>
      </c>
    </row>
    <row r="1462" spans="1:10" x14ac:dyDescent="0.25">
      <c r="A1462" t="s">
        <v>3286</v>
      </c>
      <c r="B1462" s="1">
        <v>45478</v>
      </c>
      <c r="C1462" t="s">
        <v>1249</v>
      </c>
      <c r="D1462" t="s">
        <v>1684</v>
      </c>
      <c r="E1462" t="s">
        <v>1769</v>
      </c>
      <c r="F1462" s="5">
        <v>2</v>
      </c>
      <c r="G1462">
        <v>821.35</v>
      </c>
      <c r="H1462">
        <v>0.11</v>
      </c>
      <c r="I1462" t="s">
        <v>1826</v>
      </c>
      <c r="J1462">
        <v>1462.0029999999999</v>
      </c>
    </row>
    <row r="1463" spans="1:10" x14ac:dyDescent="0.25">
      <c r="A1463" t="s">
        <v>3287</v>
      </c>
      <c r="B1463" s="1">
        <v>45723</v>
      </c>
      <c r="C1463" t="s">
        <v>1260</v>
      </c>
      <c r="D1463" t="s">
        <v>1574</v>
      </c>
      <c r="E1463" t="s">
        <v>1789</v>
      </c>
      <c r="F1463" s="5">
        <v>1</v>
      </c>
      <c r="G1463">
        <v>120.57</v>
      </c>
      <c r="H1463">
        <v>0.06</v>
      </c>
      <c r="I1463" t="s">
        <v>1826</v>
      </c>
      <c r="J1463">
        <v>113.33580000000001</v>
      </c>
    </row>
    <row r="1464" spans="1:10" x14ac:dyDescent="0.25">
      <c r="A1464" t="s">
        <v>3288</v>
      </c>
      <c r="B1464" s="1">
        <v>45240</v>
      </c>
      <c r="C1464" t="s">
        <v>1053</v>
      </c>
      <c r="D1464" t="s">
        <v>1726</v>
      </c>
      <c r="E1464" t="s">
        <v>1757</v>
      </c>
      <c r="F1464" s="5">
        <v>1</v>
      </c>
      <c r="G1464">
        <v>122.27</v>
      </c>
      <c r="H1464">
        <v>0.26</v>
      </c>
      <c r="I1464" t="s">
        <v>1826</v>
      </c>
      <c r="J1464">
        <v>90.479799999999997</v>
      </c>
    </row>
    <row r="1465" spans="1:10" x14ac:dyDescent="0.25">
      <c r="A1465" t="s">
        <v>3289</v>
      </c>
      <c r="B1465" s="1">
        <v>45890</v>
      </c>
      <c r="C1465" t="s">
        <v>565</v>
      </c>
      <c r="D1465" t="s">
        <v>1600</v>
      </c>
      <c r="E1465" t="s">
        <v>1761</v>
      </c>
      <c r="F1465" s="5">
        <v>2</v>
      </c>
      <c r="G1465">
        <v>182.89</v>
      </c>
      <c r="H1465">
        <v>0.11</v>
      </c>
      <c r="I1465" t="s">
        <v>1824</v>
      </c>
      <c r="J1465">
        <v>325.54419999999999</v>
      </c>
    </row>
    <row r="1466" spans="1:10" x14ac:dyDescent="0.25">
      <c r="A1466" t="s">
        <v>3290</v>
      </c>
      <c r="B1466" s="1">
        <v>45796</v>
      </c>
      <c r="C1466" t="s">
        <v>1160</v>
      </c>
      <c r="D1466" t="s">
        <v>1640</v>
      </c>
      <c r="E1466" t="s">
        <v>1769</v>
      </c>
      <c r="F1466" s="5">
        <v>1</v>
      </c>
      <c r="G1466">
        <v>695.26</v>
      </c>
      <c r="H1466">
        <v>0.23</v>
      </c>
      <c r="I1466" t="s">
        <v>1826</v>
      </c>
      <c r="J1466">
        <v>535.35019999999997</v>
      </c>
    </row>
    <row r="1467" spans="1:10" x14ac:dyDescent="0.25">
      <c r="A1467" t="s">
        <v>3291</v>
      </c>
      <c r="B1467" s="1">
        <v>45895</v>
      </c>
      <c r="C1467" t="s">
        <v>114</v>
      </c>
      <c r="D1467" t="s">
        <v>1606</v>
      </c>
      <c r="E1467" t="s">
        <v>1776</v>
      </c>
      <c r="F1467" s="5">
        <v>2</v>
      </c>
      <c r="G1467">
        <v>408.8</v>
      </c>
      <c r="H1467">
        <v>0.17</v>
      </c>
      <c r="I1467" t="s">
        <v>1829</v>
      </c>
      <c r="J1467">
        <v>678.60799999999995</v>
      </c>
    </row>
    <row r="1468" spans="1:10" x14ac:dyDescent="0.25">
      <c r="A1468" t="s">
        <v>3292</v>
      </c>
      <c r="B1468" s="1">
        <v>45676</v>
      </c>
      <c r="C1468" t="s">
        <v>730</v>
      </c>
      <c r="D1468" t="s">
        <v>1646</v>
      </c>
      <c r="E1468" t="s">
        <v>1782</v>
      </c>
      <c r="F1468" s="5">
        <v>3</v>
      </c>
      <c r="G1468">
        <v>512.15</v>
      </c>
      <c r="H1468">
        <v>0.12</v>
      </c>
      <c r="I1468" t="s">
        <v>1824</v>
      </c>
      <c r="J1468">
        <v>1352.076</v>
      </c>
    </row>
    <row r="1469" spans="1:10" x14ac:dyDescent="0.25">
      <c r="A1469" t="s">
        <v>3293</v>
      </c>
      <c r="B1469" s="1">
        <v>45568</v>
      </c>
      <c r="C1469" t="s">
        <v>1272</v>
      </c>
      <c r="D1469" t="s">
        <v>1565</v>
      </c>
      <c r="E1469" t="s">
        <v>1782</v>
      </c>
      <c r="F1469" s="5">
        <v>3</v>
      </c>
      <c r="G1469">
        <v>136.4</v>
      </c>
      <c r="H1469">
        <v>0.15</v>
      </c>
      <c r="I1469" t="s">
        <v>1826</v>
      </c>
      <c r="J1469">
        <v>347.82000000000011</v>
      </c>
    </row>
    <row r="1470" spans="1:10" x14ac:dyDescent="0.25">
      <c r="A1470" t="s">
        <v>3294</v>
      </c>
      <c r="B1470" s="1">
        <v>45272</v>
      </c>
      <c r="C1470" t="s">
        <v>579</v>
      </c>
      <c r="D1470" t="s">
        <v>1557</v>
      </c>
      <c r="E1470" t="s">
        <v>1766</v>
      </c>
      <c r="F1470" s="5">
        <v>2</v>
      </c>
      <c r="G1470">
        <v>42.51</v>
      </c>
      <c r="H1470">
        <v>0.04</v>
      </c>
      <c r="I1470" t="s">
        <v>1829</v>
      </c>
      <c r="J1470">
        <v>81.619199999999992</v>
      </c>
    </row>
    <row r="1471" spans="1:10" x14ac:dyDescent="0.25">
      <c r="A1471" t="s">
        <v>3295</v>
      </c>
      <c r="B1471" s="1">
        <v>45718</v>
      </c>
      <c r="C1471" t="s">
        <v>1124</v>
      </c>
      <c r="D1471" t="s">
        <v>1698</v>
      </c>
      <c r="E1471" t="s">
        <v>1779</v>
      </c>
      <c r="F1471" s="5">
        <v>3</v>
      </c>
      <c r="G1471">
        <v>582.1</v>
      </c>
      <c r="H1471">
        <v>0.12</v>
      </c>
      <c r="I1471" t="s">
        <v>1826</v>
      </c>
      <c r="J1471">
        <v>1536.7439999999999</v>
      </c>
    </row>
    <row r="1472" spans="1:10" x14ac:dyDescent="0.25">
      <c r="A1472" t="s">
        <v>3296</v>
      </c>
      <c r="B1472" s="1">
        <v>45356</v>
      </c>
      <c r="C1472" t="s">
        <v>711</v>
      </c>
      <c r="D1472" t="s">
        <v>1712</v>
      </c>
      <c r="E1472" t="s">
        <v>1807</v>
      </c>
      <c r="F1472" s="5">
        <v>4</v>
      </c>
      <c r="G1472">
        <v>461.52</v>
      </c>
      <c r="H1472">
        <v>0</v>
      </c>
      <c r="I1472" t="s">
        <v>1829</v>
      </c>
      <c r="J1472">
        <v>1846.08</v>
      </c>
    </row>
    <row r="1473" spans="1:10" x14ac:dyDescent="0.25">
      <c r="A1473" t="s">
        <v>3297</v>
      </c>
      <c r="B1473" s="1">
        <v>45552</v>
      </c>
      <c r="C1473" t="s">
        <v>1524</v>
      </c>
      <c r="D1473" t="s">
        <v>1580</v>
      </c>
      <c r="E1473" t="s">
        <v>1792</v>
      </c>
      <c r="F1473" s="5">
        <v>1</v>
      </c>
      <c r="G1473">
        <v>558.41999999999996</v>
      </c>
      <c r="H1473">
        <v>0.03</v>
      </c>
      <c r="I1473" t="s">
        <v>1824</v>
      </c>
      <c r="J1473">
        <v>541.66739999999993</v>
      </c>
    </row>
    <row r="1474" spans="1:10" x14ac:dyDescent="0.25">
      <c r="A1474" t="s">
        <v>3298</v>
      </c>
      <c r="B1474" s="1">
        <v>45288</v>
      </c>
      <c r="C1474" t="s">
        <v>839</v>
      </c>
      <c r="D1474" t="s">
        <v>1572</v>
      </c>
      <c r="E1474" t="s">
        <v>1810</v>
      </c>
      <c r="F1474" s="5">
        <v>4</v>
      </c>
      <c r="G1474">
        <v>700.98</v>
      </c>
      <c r="H1474">
        <v>0.12</v>
      </c>
      <c r="I1474" t="s">
        <v>1826</v>
      </c>
      <c r="J1474">
        <v>2467.4495999999999</v>
      </c>
    </row>
    <row r="1475" spans="1:10" x14ac:dyDescent="0.25">
      <c r="A1475" t="s">
        <v>3299</v>
      </c>
      <c r="B1475" s="1">
        <v>45605</v>
      </c>
      <c r="C1475" t="s">
        <v>1260</v>
      </c>
      <c r="D1475" t="s">
        <v>1718</v>
      </c>
      <c r="E1475" t="s">
        <v>1810</v>
      </c>
      <c r="F1475" s="5">
        <v>2</v>
      </c>
      <c r="G1475">
        <v>227.97</v>
      </c>
      <c r="H1475">
        <v>0.08</v>
      </c>
      <c r="I1475" t="s">
        <v>1829</v>
      </c>
      <c r="J1475">
        <v>419.46480000000003</v>
      </c>
    </row>
    <row r="1476" spans="1:10" x14ac:dyDescent="0.25">
      <c r="A1476" t="s">
        <v>3300</v>
      </c>
      <c r="B1476" s="1">
        <v>45516</v>
      </c>
      <c r="C1476" t="s">
        <v>1461</v>
      </c>
      <c r="D1476" t="s">
        <v>1626</v>
      </c>
      <c r="E1476" t="s">
        <v>1792</v>
      </c>
      <c r="F1476" s="5">
        <v>4</v>
      </c>
      <c r="G1476">
        <v>278.70999999999998</v>
      </c>
      <c r="H1476">
        <v>0.2</v>
      </c>
      <c r="I1476" t="s">
        <v>1826</v>
      </c>
      <c r="J1476">
        <v>891.87199999999996</v>
      </c>
    </row>
    <row r="1477" spans="1:10" x14ac:dyDescent="0.25">
      <c r="A1477" t="s">
        <v>3301</v>
      </c>
      <c r="B1477" s="1">
        <v>45379</v>
      </c>
      <c r="C1477" t="s">
        <v>827</v>
      </c>
      <c r="D1477" t="s">
        <v>1746</v>
      </c>
      <c r="E1477" t="s">
        <v>1782</v>
      </c>
      <c r="F1477" s="5">
        <v>2</v>
      </c>
      <c r="G1477">
        <v>916.12</v>
      </c>
      <c r="H1477">
        <v>0.05</v>
      </c>
      <c r="I1477" t="s">
        <v>1826</v>
      </c>
      <c r="J1477">
        <v>1740.6279999999999</v>
      </c>
    </row>
    <row r="1478" spans="1:10" x14ac:dyDescent="0.25">
      <c r="A1478" t="s">
        <v>3302</v>
      </c>
      <c r="B1478" s="1">
        <v>45567</v>
      </c>
      <c r="C1478" t="s">
        <v>455</v>
      </c>
      <c r="D1478" t="s">
        <v>1568</v>
      </c>
      <c r="E1478" t="s">
        <v>1794</v>
      </c>
      <c r="F1478" s="5">
        <v>4</v>
      </c>
      <c r="G1478">
        <v>228.98</v>
      </c>
      <c r="H1478">
        <v>0.22</v>
      </c>
      <c r="I1478" t="s">
        <v>1826</v>
      </c>
      <c r="J1478">
        <v>714.41759999999999</v>
      </c>
    </row>
    <row r="1479" spans="1:10" x14ac:dyDescent="0.25">
      <c r="A1479" t="s">
        <v>3303</v>
      </c>
      <c r="B1479" s="1">
        <v>45510</v>
      </c>
      <c r="C1479" t="s">
        <v>752</v>
      </c>
      <c r="D1479" t="s">
        <v>1726</v>
      </c>
      <c r="E1479" t="s">
        <v>1801</v>
      </c>
      <c r="F1479" s="5">
        <v>4</v>
      </c>
      <c r="G1479">
        <v>904.82</v>
      </c>
      <c r="H1479">
        <v>0.09</v>
      </c>
      <c r="I1479" t="s">
        <v>1826</v>
      </c>
      <c r="J1479">
        <v>3293.5448000000001</v>
      </c>
    </row>
    <row r="1480" spans="1:10" x14ac:dyDescent="0.25">
      <c r="A1480" t="s">
        <v>3304</v>
      </c>
      <c r="B1480" s="1">
        <v>45806</v>
      </c>
      <c r="C1480" t="s">
        <v>295</v>
      </c>
      <c r="D1480" t="s">
        <v>1594</v>
      </c>
      <c r="E1480" t="s">
        <v>1792</v>
      </c>
      <c r="F1480" s="5">
        <v>1</v>
      </c>
      <c r="G1480">
        <v>588.61</v>
      </c>
      <c r="H1480">
        <v>0.1</v>
      </c>
      <c r="I1480" t="s">
        <v>1826</v>
      </c>
      <c r="J1480">
        <v>529.74900000000002</v>
      </c>
    </row>
    <row r="1481" spans="1:10" x14ac:dyDescent="0.25">
      <c r="A1481" t="s">
        <v>3305</v>
      </c>
      <c r="B1481" s="1">
        <v>45240</v>
      </c>
      <c r="C1481" t="s">
        <v>396</v>
      </c>
      <c r="D1481" t="s">
        <v>1614</v>
      </c>
      <c r="E1481" t="s">
        <v>1766</v>
      </c>
      <c r="F1481" s="5">
        <v>4</v>
      </c>
      <c r="G1481">
        <v>695.97</v>
      </c>
      <c r="H1481">
        <v>0.02</v>
      </c>
      <c r="I1481" t="s">
        <v>1824</v>
      </c>
      <c r="J1481">
        <v>2728.2024000000001</v>
      </c>
    </row>
    <row r="1482" spans="1:10" x14ac:dyDescent="0.25">
      <c r="A1482" t="s">
        <v>3306</v>
      </c>
      <c r="B1482" s="1">
        <v>45309</v>
      </c>
      <c r="C1482" t="s">
        <v>951</v>
      </c>
      <c r="D1482" t="s">
        <v>1742</v>
      </c>
      <c r="E1482" t="s">
        <v>1792</v>
      </c>
      <c r="F1482" s="5">
        <v>2</v>
      </c>
      <c r="G1482">
        <v>181.42</v>
      </c>
      <c r="H1482">
        <v>0.08</v>
      </c>
      <c r="I1482" t="s">
        <v>1826</v>
      </c>
      <c r="J1482">
        <v>333.81279999999998</v>
      </c>
    </row>
    <row r="1483" spans="1:10" x14ac:dyDescent="0.25">
      <c r="A1483" t="s">
        <v>3307</v>
      </c>
      <c r="B1483" s="1">
        <v>45375</v>
      </c>
      <c r="C1483" t="s">
        <v>100</v>
      </c>
      <c r="D1483" t="s">
        <v>1742</v>
      </c>
      <c r="E1483" t="s">
        <v>1797</v>
      </c>
      <c r="F1483" s="5">
        <v>1</v>
      </c>
      <c r="G1483">
        <v>439.55</v>
      </c>
      <c r="H1483">
        <v>0.28999999999999998</v>
      </c>
      <c r="I1483" t="s">
        <v>1829</v>
      </c>
      <c r="J1483">
        <v>312.08049999999997</v>
      </c>
    </row>
    <row r="1484" spans="1:10" x14ac:dyDescent="0.25">
      <c r="A1484" t="s">
        <v>3308</v>
      </c>
      <c r="B1484" s="1">
        <v>45733</v>
      </c>
      <c r="C1484" t="s">
        <v>399</v>
      </c>
      <c r="D1484" t="s">
        <v>1658</v>
      </c>
      <c r="E1484" t="s">
        <v>1810</v>
      </c>
      <c r="F1484" s="5">
        <v>3</v>
      </c>
      <c r="G1484">
        <v>471.27</v>
      </c>
      <c r="H1484">
        <v>0.27</v>
      </c>
      <c r="I1484" t="s">
        <v>1829</v>
      </c>
      <c r="J1484">
        <v>1032.0813000000001</v>
      </c>
    </row>
    <row r="1485" spans="1:10" x14ac:dyDescent="0.25">
      <c r="A1485" t="s">
        <v>3309</v>
      </c>
      <c r="B1485" s="1">
        <v>45435</v>
      </c>
      <c r="C1485" t="s">
        <v>172</v>
      </c>
      <c r="D1485" t="s">
        <v>1666</v>
      </c>
      <c r="E1485" t="s">
        <v>1794</v>
      </c>
      <c r="F1485" s="5">
        <v>1</v>
      </c>
      <c r="G1485">
        <v>758.89</v>
      </c>
      <c r="H1485">
        <v>0.1</v>
      </c>
      <c r="I1485" t="s">
        <v>1824</v>
      </c>
      <c r="J1485">
        <v>683.00099999999998</v>
      </c>
    </row>
    <row r="1486" spans="1:10" x14ac:dyDescent="0.25">
      <c r="A1486" t="s">
        <v>3310</v>
      </c>
      <c r="B1486" s="1">
        <v>45864</v>
      </c>
      <c r="C1486" t="s">
        <v>1492</v>
      </c>
      <c r="D1486" t="s">
        <v>1738</v>
      </c>
      <c r="E1486" t="s">
        <v>1801</v>
      </c>
      <c r="F1486" s="5">
        <v>4</v>
      </c>
      <c r="G1486">
        <v>918.1</v>
      </c>
      <c r="H1486">
        <v>0.19</v>
      </c>
      <c r="I1486" t="s">
        <v>1829</v>
      </c>
      <c r="J1486">
        <v>2974.6439999999998</v>
      </c>
    </row>
    <row r="1487" spans="1:10" x14ac:dyDescent="0.25">
      <c r="A1487" t="s">
        <v>3311</v>
      </c>
      <c r="B1487" s="1">
        <v>45569</v>
      </c>
      <c r="C1487" t="s">
        <v>827</v>
      </c>
      <c r="D1487" t="s">
        <v>1736</v>
      </c>
      <c r="E1487" t="s">
        <v>1792</v>
      </c>
      <c r="F1487" s="5">
        <v>1</v>
      </c>
      <c r="G1487">
        <v>861.5</v>
      </c>
      <c r="H1487">
        <v>0.05</v>
      </c>
      <c r="I1487" t="s">
        <v>1829</v>
      </c>
      <c r="J1487">
        <v>818.42499999999995</v>
      </c>
    </row>
    <row r="1488" spans="1:10" x14ac:dyDescent="0.25">
      <c r="A1488" t="s">
        <v>3312</v>
      </c>
      <c r="B1488" s="1">
        <v>45664</v>
      </c>
      <c r="C1488" t="s">
        <v>1425</v>
      </c>
      <c r="D1488" t="s">
        <v>1592</v>
      </c>
      <c r="E1488" t="s">
        <v>1799</v>
      </c>
      <c r="F1488" s="5">
        <v>1</v>
      </c>
      <c r="G1488">
        <v>588.29999999999995</v>
      </c>
      <c r="H1488">
        <v>0.26</v>
      </c>
      <c r="I1488" t="s">
        <v>1829</v>
      </c>
      <c r="J1488">
        <v>435.34199999999998</v>
      </c>
    </row>
    <row r="1489" spans="1:10" x14ac:dyDescent="0.25">
      <c r="A1489" t="s">
        <v>3313</v>
      </c>
      <c r="B1489" s="1">
        <v>45645</v>
      </c>
      <c r="C1489" t="s">
        <v>1425</v>
      </c>
      <c r="D1489" t="s">
        <v>1658</v>
      </c>
      <c r="E1489" t="s">
        <v>1779</v>
      </c>
      <c r="F1489" s="5">
        <v>1</v>
      </c>
      <c r="G1489">
        <v>917.26</v>
      </c>
      <c r="H1489">
        <v>0.05</v>
      </c>
      <c r="I1489" t="s">
        <v>1826</v>
      </c>
      <c r="J1489">
        <v>871.39699999999993</v>
      </c>
    </row>
    <row r="1490" spans="1:10" x14ac:dyDescent="0.25">
      <c r="A1490" t="s">
        <v>3314</v>
      </c>
      <c r="B1490" s="1">
        <v>45449</v>
      </c>
      <c r="C1490" t="s">
        <v>749</v>
      </c>
      <c r="D1490" t="s">
        <v>1557</v>
      </c>
      <c r="E1490" t="s">
        <v>1810</v>
      </c>
      <c r="F1490" s="5">
        <v>4</v>
      </c>
      <c r="G1490">
        <v>96.78</v>
      </c>
      <c r="H1490">
        <v>0.11</v>
      </c>
      <c r="I1490" t="s">
        <v>1826</v>
      </c>
      <c r="J1490">
        <v>344.53680000000003</v>
      </c>
    </row>
    <row r="1491" spans="1:10" x14ac:dyDescent="0.25">
      <c r="A1491" t="s">
        <v>3315</v>
      </c>
      <c r="B1491" s="1">
        <v>45629</v>
      </c>
      <c r="C1491" t="s">
        <v>1472</v>
      </c>
      <c r="D1491" t="s">
        <v>1604</v>
      </c>
      <c r="E1491" t="s">
        <v>1769</v>
      </c>
      <c r="F1491" s="5">
        <v>3</v>
      </c>
      <c r="G1491">
        <v>199.41</v>
      </c>
      <c r="H1491">
        <v>0.16</v>
      </c>
      <c r="I1491" t="s">
        <v>1829</v>
      </c>
      <c r="J1491">
        <v>502.51319999999998</v>
      </c>
    </row>
    <row r="1492" spans="1:10" x14ac:dyDescent="0.25">
      <c r="A1492" t="s">
        <v>3316</v>
      </c>
      <c r="B1492" s="1">
        <v>45739</v>
      </c>
      <c r="C1492" t="s">
        <v>85</v>
      </c>
      <c r="D1492" t="s">
        <v>1656</v>
      </c>
      <c r="E1492" t="s">
        <v>1786</v>
      </c>
      <c r="F1492" s="5">
        <v>1</v>
      </c>
      <c r="G1492">
        <v>687.91</v>
      </c>
      <c r="H1492">
        <v>0.25</v>
      </c>
      <c r="I1492" t="s">
        <v>1824</v>
      </c>
      <c r="J1492">
        <v>515.9325</v>
      </c>
    </row>
    <row r="1493" spans="1:10" x14ac:dyDescent="0.25">
      <c r="A1493" t="s">
        <v>3317</v>
      </c>
      <c r="B1493" s="1">
        <v>45849</v>
      </c>
      <c r="C1493" t="s">
        <v>153</v>
      </c>
      <c r="D1493" t="s">
        <v>1690</v>
      </c>
      <c r="E1493" t="s">
        <v>1761</v>
      </c>
      <c r="F1493" s="5">
        <v>3</v>
      </c>
      <c r="G1493">
        <v>769.62</v>
      </c>
      <c r="H1493">
        <v>0.09</v>
      </c>
      <c r="I1493" t="s">
        <v>1826</v>
      </c>
      <c r="J1493">
        <v>2101.0626000000002</v>
      </c>
    </row>
    <row r="1494" spans="1:10" x14ac:dyDescent="0.25">
      <c r="A1494" t="s">
        <v>3318</v>
      </c>
      <c r="B1494" s="1">
        <v>45230</v>
      </c>
      <c r="C1494" t="s">
        <v>713</v>
      </c>
      <c r="D1494" t="s">
        <v>1553</v>
      </c>
      <c r="E1494" t="s">
        <v>1766</v>
      </c>
      <c r="F1494" s="5">
        <v>1</v>
      </c>
      <c r="G1494">
        <v>492.05</v>
      </c>
      <c r="H1494">
        <v>0.27</v>
      </c>
      <c r="I1494" t="s">
        <v>1824</v>
      </c>
      <c r="J1494">
        <v>359.19650000000001</v>
      </c>
    </row>
    <row r="1495" spans="1:10" x14ac:dyDescent="0.25">
      <c r="A1495" t="s">
        <v>3319</v>
      </c>
      <c r="B1495" s="1">
        <v>45292</v>
      </c>
      <c r="C1495" t="s">
        <v>369</v>
      </c>
      <c r="D1495" t="s">
        <v>1582</v>
      </c>
      <c r="E1495" t="s">
        <v>1794</v>
      </c>
      <c r="F1495" s="5">
        <v>2</v>
      </c>
      <c r="G1495">
        <v>428.55</v>
      </c>
      <c r="H1495">
        <v>0</v>
      </c>
      <c r="I1495" t="s">
        <v>1826</v>
      </c>
      <c r="J1495">
        <v>857.1</v>
      </c>
    </row>
    <row r="1496" spans="1:10" x14ac:dyDescent="0.25">
      <c r="A1496" t="s">
        <v>3320</v>
      </c>
      <c r="B1496" s="1">
        <v>45251</v>
      </c>
      <c r="C1496" t="s">
        <v>737</v>
      </c>
      <c r="D1496" t="s">
        <v>1568</v>
      </c>
      <c r="E1496" t="s">
        <v>1801</v>
      </c>
      <c r="F1496" s="5">
        <v>4</v>
      </c>
      <c r="G1496">
        <v>316.18</v>
      </c>
      <c r="H1496">
        <v>0.12</v>
      </c>
      <c r="I1496" t="s">
        <v>1824</v>
      </c>
      <c r="J1496">
        <v>1112.9536000000001</v>
      </c>
    </row>
    <row r="1497" spans="1:10" x14ac:dyDescent="0.25">
      <c r="A1497" t="s">
        <v>3321</v>
      </c>
      <c r="B1497" s="1">
        <v>45555</v>
      </c>
      <c r="C1497" t="s">
        <v>40</v>
      </c>
      <c r="D1497" t="s">
        <v>1574</v>
      </c>
      <c r="E1497" t="s">
        <v>1766</v>
      </c>
      <c r="F1497" s="5">
        <v>3</v>
      </c>
      <c r="G1497">
        <v>162.16999999999999</v>
      </c>
      <c r="H1497">
        <v>0.15</v>
      </c>
      <c r="I1497" t="s">
        <v>1826</v>
      </c>
      <c r="J1497">
        <v>413.5335</v>
      </c>
    </row>
    <row r="1498" spans="1:10" x14ac:dyDescent="0.25">
      <c r="A1498" t="s">
        <v>3322</v>
      </c>
      <c r="B1498" s="1">
        <v>45385</v>
      </c>
      <c r="C1498" t="s">
        <v>1041</v>
      </c>
      <c r="D1498" t="s">
        <v>1553</v>
      </c>
      <c r="E1498" t="s">
        <v>1766</v>
      </c>
      <c r="F1498" s="5">
        <v>3</v>
      </c>
      <c r="G1498">
        <v>698.14</v>
      </c>
      <c r="H1498">
        <v>0.04</v>
      </c>
      <c r="I1498" t="s">
        <v>1826</v>
      </c>
      <c r="J1498">
        <v>2010.6432</v>
      </c>
    </row>
    <row r="1499" spans="1:10" x14ac:dyDescent="0.25">
      <c r="A1499" t="s">
        <v>3323</v>
      </c>
      <c r="B1499" s="1">
        <v>45787</v>
      </c>
      <c r="C1499" t="s">
        <v>978</v>
      </c>
      <c r="D1499" t="s">
        <v>1696</v>
      </c>
      <c r="E1499" t="s">
        <v>1810</v>
      </c>
      <c r="F1499" s="5">
        <v>1</v>
      </c>
      <c r="G1499">
        <v>478.08</v>
      </c>
      <c r="H1499">
        <v>7.0000000000000007E-2</v>
      </c>
      <c r="I1499" t="s">
        <v>1829</v>
      </c>
      <c r="J1499">
        <v>444.61439999999988</v>
      </c>
    </row>
    <row r="1500" spans="1:10" x14ac:dyDescent="0.25">
      <c r="A1500" t="s">
        <v>3324</v>
      </c>
      <c r="B1500" s="1">
        <v>45822</v>
      </c>
      <c r="C1500" t="s">
        <v>678</v>
      </c>
      <c r="D1500" t="s">
        <v>1666</v>
      </c>
      <c r="E1500" t="s">
        <v>1779</v>
      </c>
      <c r="F1500" s="5">
        <v>2</v>
      </c>
      <c r="G1500">
        <v>958.64</v>
      </c>
      <c r="H1500">
        <v>0.2</v>
      </c>
      <c r="I1500" t="s">
        <v>1826</v>
      </c>
      <c r="J1500">
        <v>1533.8240000000001</v>
      </c>
    </row>
    <row r="1501" spans="1:10" x14ac:dyDescent="0.25">
      <c r="A1501" t="s">
        <v>3325</v>
      </c>
      <c r="B1501" s="1">
        <v>45590</v>
      </c>
      <c r="C1501" t="s">
        <v>1431</v>
      </c>
      <c r="D1501" t="s">
        <v>1630</v>
      </c>
      <c r="E1501" t="s">
        <v>1794</v>
      </c>
      <c r="F1501" s="5">
        <v>2</v>
      </c>
      <c r="G1501">
        <v>581.19000000000005</v>
      </c>
      <c r="H1501">
        <v>7.0000000000000007E-2</v>
      </c>
      <c r="I1501" t="s">
        <v>1829</v>
      </c>
      <c r="J1501">
        <v>1081.0134</v>
      </c>
    </row>
    <row r="1502" spans="1:10" x14ac:dyDescent="0.25">
      <c r="A1502" t="s">
        <v>3326</v>
      </c>
      <c r="B1502" s="1">
        <v>45618</v>
      </c>
      <c r="C1502" t="s">
        <v>393</v>
      </c>
      <c r="D1502" t="s">
        <v>1746</v>
      </c>
      <c r="E1502" t="s">
        <v>1792</v>
      </c>
      <c r="F1502" s="5">
        <v>1</v>
      </c>
      <c r="G1502">
        <v>736.54</v>
      </c>
      <c r="H1502">
        <v>0.16</v>
      </c>
      <c r="I1502" t="s">
        <v>1826</v>
      </c>
      <c r="J1502">
        <v>618.69359999999995</v>
      </c>
    </row>
    <row r="1503" spans="1:10" x14ac:dyDescent="0.25">
      <c r="A1503" t="s">
        <v>3327</v>
      </c>
      <c r="B1503" s="1">
        <v>45586</v>
      </c>
      <c r="C1503" t="s">
        <v>1249</v>
      </c>
      <c r="D1503" t="s">
        <v>1678</v>
      </c>
      <c r="E1503" t="s">
        <v>1801</v>
      </c>
      <c r="F1503" s="5">
        <v>1</v>
      </c>
      <c r="G1503">
        <v>524</v>
      </c>
      <c r="H1503">
        <v>0.28000000000000003</v>
      </c>
      <c r="I1503" t="s">
        <v>1824</v>
      </c>
      <c r="J1503">
        <v>377.28</v>
      </c>
    </row>
    <row r="1504" spans="1:10" x14ac:dyDescent="0.25">
      <c r="A1504" t="s">
        <v>3328</v>
      </c>
      <c r="B1504" s="1">
        <v>45548</v>
      </c>
      <c r="C1504" t="s">
        <v>178</v>
      </c>
      <c r="D1504" t="s">
        <v>1604</v>
      </c>
      <c r="E1504" t="s">
        <v>1766</v>
      </c>
      <c r="F1504" s="5">
        <v>4</v>
      </c>
      <c r="G1504">
        <v>566.09</v>
      </c>
      <c r="H1504">
        <v>0.28000000000000003</v>
      </c>
      <c r="I1504" t="s">
        <v>1829</v>
      </c>
      <c r="J1504">
        <v>1630.3391999999999</v>
      </c>
    </row>
    <row r="1505" spans="1:10" x14ac:dyDescent="0.25">
      <c r="A1505" t="s">
        <v>3329</v>
      </c>
      <c r="B1505" s="1">
        <v>45772</v>
      </c>
      <c r="C1505" t="s">
        <v>827</v>
      </c>
      <c r="D1505" t="s">
        <v>1590</v>
      </c>
      <c r="E1505" t="s">
        <v>1789</v>
      </c>
      <c r="F1505" s="5">
        <v>1</v>
      </c>
      <c r="G1505">
        <v>251.99</v>
      </c>
      <c r="H1505">
        <v>0.09</v>
      </c>
      <c r="I1505" t="s">
        <v>1824</v>
      </c>
      <c r="J1505">
        <v>229.3109</v>
      </c>
    </row>
    <row r="1506" spans="1:10" x14ac:dyDescent="0.25">
      <c r="A1506" t="s">
        <v>3330</v>
      </c>
      <c r="B1506" s="1">
        <v>45361</v>
      </c>
      <c r="C1506" t="s">
        <v>716</v>
      </c>
      <c r="D1506" t="s">
        <v>1582</v>
      </c>
      <c r="E1506" t="s">
        <v>1813</v>
      </c>
      <c r="F1506" s="5">
        <v>1</v>
      </c>
      <c r="G1506">
        <v>259.2</v>
      </c>
      <c r="H1506">
        <v>0.27</v>
      </c>
      <c r="I1506" t="s">
        <v>1829</v>
      </c>
      <c r="J1506">
        <v>189.21600000000001</v>
      </c>
    </row>
    <row r="1507" spans="1:10" x14ac:dyDescent="0.25">
      <c r="A1507" t="s">
        <v>3331</v>
      </c>
      <c r="B1507" s="1">
        <v>45235</v>
      </c>
      <c r="C1507" t="s">
        <v>1380</v>
      </c>
      <c r="D1507" t="s">
        <v>1666</v>
      </c>
      <c r="E1507" t="s">
        <v>1801</v>
      </c>
      <c r="F1507" s="5">
        <v>1</v>
      </c>
      <c r="G1507">
        <v>935.66</v>
      </c>
      <c r="H1507">
        <v>0.26</v>
      </c>
      <c r="I1507" t="s">
        <v>1826</v>
      </c>
      <c r="J1507">
        <v>692.38839999999993</v>
      </c>
    </row>
    <row r="1508" spans="1:10" x14ac:dyDescent="0.25">
      <c r="A1508" t="s">
        <v>3332</v>
      </c>
      <c r="B1508" s="1">
        <v>45864</v>
      </c>
      <c r="C1508" t="s">
        <v>1446</v>
      </c>
      <c r="D1508" t="s">
        <v>1618</v>
      </c>
      <c r="E1508" t="s">
        <v>1782</v>
      </c>
      <c r="F1508" s="5">
        <v>4</v>
      </c>
      <c r="G1508">
        <v>480.75</v>
      </c>
      <c r="H1508">
        <v>0.02</v>
      </c>
      <c r="I1508" t="s">
        <v>1824</v>
      </c>
      <c r="J1508">
        <v>1884.54</v>
      </c>
    </row>
    <row r="1509" spans="1:10" x14ac:dyDescent="0.25">
      <c r="A1509" t="s">
        <v>3333</v>
      </c>
      <c r="B1509" s="1">
        <v>45681</v>
      </c>
      <c r="C1509" t="s">
        <v>1154</v>
      </c>
      <c r="D1509" t="s">
        <v>1710</v>
      </c>
      <c r="E1509" t="s">
        <v>1801</v>
      </c>
      <c r="F1509" s="5">
        <v>2</v>
      </c>
      <c r="G1509">
        <v>457.83</v>
      </c>
      <c r="H1509">
        <v>0.01</v>
      </c>
      <c r="I1509" t="s">
        <v>1829</v>
      </c>
      <c r="J1509">
        <v>906.50339999999994</v>
      </c>
    </row>
    <row r="1510" spans="1:10" x14ac:dyDescent="0.25">
      <c r="A1510" t="s">
        <v>3334</v>
      </c>
      <c r="B1510" s="1">
        <v>45905</v>
      </c>
      <c r="C1510" t="s">
        <v>547</v>
      </c>
      <c r="D1510" t="s">
        <v>1644</v>
      </c>
      <c r="E1510" t="s">
        <v>1799</v>
      </c>
      <c r="F1510" s="5">
        <v>1</v>
      </c>
      <c r="G1510">
        <v>994.63</v>
      </c>
      <c r="H1510">
        <v>0.28000000000000003</v>
      </c>
      <c r="I1510" t="s">
        <v>1824</v>
      </c>
      <c r="J1510">
        <v>716.1336</v>
      </c>
    </row>
    <row r="1511" spans="1:10" x14ac:dyDescent="0.25">
      <c r="A1511" t="s">
        <v>3335</v>
      </c>
      <c r="B1511" s="1">
        <v>45765</v>
      </c>
      <c r="C1511" t="s">
        <v>785</v>
      </c>
      <c r="D1511" t="s">
        <v>1728</v>
      </c>
      <c r="E1511" t="s">
        <v>1752</v>
      </c>
      <c r="F1511" s="5">
        <v>3</v>
      </c>
      <c r="G1511">
        <v>65.569999999999993</v>
      </c>
      <c r="H1511">
        <v>0.3</v>
      </c>
      <c r="I1511" t="s">
        <v>1829</v>
      </c>
      <c r="J1511">
        <v>137.697</v>
      </c>
    </row>
    <row r="1512" spans="1:10" x14ac:dyDescent="0.25">
      <c r="A1512" t="s">
        <v>3336</v>
      </c>
      <c r="B1512" s="1">
        <v>45821</v>
      </c>
      <c r="C1512" t="s">
        <v>535</v>
      </c>
      <c r="D1512" t="s">
        <v>1664</v>
      </c>
      <c r="E1512" t="s">
        <v>1807</v>
      </c>
      <c r="F1512" s="5">
        <v>3</v>
      </c>
      <c r="G1512">
        <v>622.98</v>
      </c>
      <c r="H1512">
        <v>0.28000000000000003</v>
      </c>
      <c r="I1512" t="s">
        <v>1826</v>
      </c>
      <c r="J1512">
        <v>1345.6368</v>
      </c>
    </row>
    <row r="1513" spans="1:10" x14ac:dyDescent="0.25">
      <c r="A1513" t="s">
        <v>3337</v>
      </c>
      <c r="B1513" s="1">
        <v>45691</v>
      </c>
      <c r="C1513" t="s">
        <v>800</v>
      </c>
      <c r="D1513" t="s">
        <v>1658</v>
      </c>
      <c r="E1513" t="s">
        <v>1797</v>
      </c>
      <c r="F1513" s="5">
        <v>1</v>
      </c>
      <c r="G1513">
        <v>170.68</v>
      </c>
      <c r="H1513">
        <v>0.13</v>
      </c>
      <c r="I1513" t="s">
        <v>1826</v>
      </c>
      <c r="J1513">
        <v>148.49160000000001</v>
      </c>
    </row>
    <row r="1514" spans="1:10" x14ac:dyDescent="0.25">
      <c r="A1514" t="s">
        <v>3338</v>
      </c>
      <c r="B1514" s="1">
        <v>45860</v>
      </c>
      <c r="C1514" t="s">
        <v>344</v>
      </c>
      <c r="D1514" t="s">
        <v>1560</v>
      </c>
      <c r="E1514" t="s">
        <v>1782</v>
      </c>
      <c r="F1514" s="5">
        <v>4</v>
      </c>
      <c r="G1514">
        <v>797.83</v>
      </c>
      <c r="H1514">
        <v>0.08</v>
      </c>
      <c r="I1514" t="s">
        <v>1824</v>
      </c>
      <c r="J1514">
        <v>2936.0144</v>
      </c>
    </row>
    <row r="1515" spans="1:10" x14ac:dyDescent="0.25">
      <c r="A1515" t="s">
        <v>3339</v>
      </c>
      <c r="B1515" s="1">
        <v>45922</v>
      </c>
      <c r="C1515" t="s">
        <v>350</v>
      </c>
      <c r="D1515" t="s">
        <v>1549</v>
      </c>
      <c r="E1515" t="s">
        <v>1804</v>
      </c>
      <c r="F1515" s="5">
        <v>1</v>
      </c>
      <c r="G1515">
        <v>372.75</v>
      </c>
      <c r="H1515">
        <v>0.12</v>
      </c>
      <c r="I1515" t="s">
        <v>1824</v>
      </c>
      <c r="J1515">
        <v>328.02</v>
      </c>
    </row>
    <row r="1516" spans="1:10" x14ac:dyDescent="0.25">
      <c r="A1516" t="s">
        <v>3340</v>
      </c>
      <c r="B1516" s="1">
        <v>45477</v>
      </c>
      <c r="C1516" t="s">
        <v>1235</v>
      </c>
      <c r="D1516" t="s">
        <v>1670</v>
      </c>
      <c r="E1516" t="s">
        <v>1769</v>
      </c>
      <c r="F1516" s="5">
        <v>1</v>
      </c>
      <c r="G1516">
        <v>994.18</v>
      </c>
      <c r="H1516">
        <v>0.05</v>
      </c>
      <c r="I1516" t="s">
        <v>1826</v>
      </c>
      <c r="J1516">
        <v>944.47099999999989</v>
      </c>
    </row>
    <row r="1517" spans="1:10" x14ac:dyDescent="0.25">
      <c r="A1517" t="s">
        <v>3341</v>
      </c>
      <c r="B1517" s="1">
        <v>45504</v>
      </c>
      <c r="C1517" t="s">
        <v>1310</v>
      </c>
      <c r="D1517" t="s">
        <v>1588</v>
      </c>
      <c r="E1517" t="s">
        <v>1797</v>
      </c>
      <c r="F1517" s="5">
        <v>1</v>
      </c>
      <c r="G1517">
        <v>136.12</v>
      </c>
      <c r="H1517">
        <v>7.0000000000000007E-2</v>
      </c>
      <c r="I1517" t="s">
        <v>1824</v>
      </c>
      <c r="J1517">
        <v>126.5916</v>
      </c>
    </row>
    <row r="1518" spans="1:10" x14ac:dyDescent="0.25">
      <c r="A1518" t="s">
        <v>3342</v>
      </c>
      <c r="B1518" s="1">
        <v>45862</v>
      </c>
      <c r="C1518" t="s">
        <v>124</v>
      </c>
      <c r="D1518" t="s">
        <v>1652</v>
      </c>
      <c r="E1518" t="s">
        <v>1810</v>
      </c>
      <c r="F1518" s="5">
        <v>3</v>
      </c>
      <c r="G1518">
        <v>634.45000000000005</v>
      </c>
      <c r="H1518">
        <v>0.17</v>
      </c>
      <c r="I1518" t="s">
        <v>1826</v>
      </c>
      <c r="J1518">
        <v>1579.7805000000001</v>
      </c>
    </row>
    <row r="1519" spans="1:10" x14ac:dyDescent="0.25">
      <c r="A1519" t="s">
        <v>3343</v>
      </c>
      <c r="B1519" s="1">
        <v>45579</v>
      </c>
      <c r="C1519" t="s">
        <v>1035</v>
      </c>
      <c r="D1519" t="s">
        <v>1676</v>
      </c>
      <c r="E1519" t="s">
        <v>1752</v>
      </c>
      <c r="F1519" s="5">
        <v>4</v>
      </c>
      <c r="G1519">
        <v>179.62</v>
      </c>
      <c r="H1519">
        <v>0.05</v>
      </c>
      <c r="I1519" t="s">
        <v>1824</v>
      </c>
      <c r="J1519">
        <v>682.55600000000004</v>
      </c>
    </row>
    <row r="1520" spans="1:10" x14ac:dyDescent="0.25">
      <c r="A1520" t="s">
        <v>3344</v>
      </c>
      <c r="B1520" s="1">
        <v>45658</v>
      </c>
      <c r="C1520" t="s">
        <v>932</v>
      </c>
      <c r="D1520" t="s">
        <v>1588</v>
      </c>
      <c r="E1520" t="s">
        <v>1810</v>
      </c>
      <c r="F1520" s="5">
        <v>4</v>
      </c>
      <c r="G1520">
        <v>558.83000000000004</v>
      </c>
      <c r="H1520">
        <v>0.16</v>
      </c>
      <c r="I1520" t="s">
        <v>1826</v>
      </c>
      <c r="J1520">
        <v>1877.6687999999999</v>
      </c>
    </row>
    <row r="1521" spans="1:10" x14ac:dyDescent="0.25">
      <c r="A1521" t="s">
        <v>3345</v>
      </c>
      <c r="B1521" s="1">
        <v>45664</v>
      </c>
      <c r="C1521" t="s">
        <v>568</v>
      </c>
      <c r="D1521" t="s">
        <v>1736</v>
      </c>
      <c r="E1521" t="s">
        <v>1776</v>
      </c>
      <c r="F1521" s="5">
        <v>2</v>
      </c>
      <c r="G1521">
        <v>859.74</v>
      </c>
      <c r="H1521">
        <v>0.25</v>
      </c>
      <c r="I1521" t="s">
        <v>1829</v>
      </c>
      <c r="J1521">
        <v>1289.6099999999999</v>
      </c>
    </row>
    <row r="1522" spans="1:10" x14ac:dyDescent="0.25">
      <c r="A1522" t="s">
        <v>3346</v>
      </c>
      <c r="B1522" s="1">
        <v>45936</v>
      </c>
      <c r="C1522" t="s">
        <v>375</v>
      </c>
      <c r="D1522" t="s">
        <v>1678</v>
      </c>
      <c r="E1522" t="s">
        <v>1804</v>
      </c>
      <c r="F1522" s="5">
        <v>3</v>
      </c>
      <c r="G1522">
        <v>578.47</v>
      </c>
      <c r="H1522">
        <v>0.06</v>
      </c>
      <c r="I1522" t="s">
        <v>1829</v>
      </c>
      <c r="J1522">
        <v>1631.2854</v>
      </c>
    </row>
    <row r="1523" spans="1:10" x14ac:dyDescent="0.25">
      <c r="A1523" t="s">
        <v>3347</v>
      </c>
      <c r="B1523" s="1">
        <v>45344</v>
      </c>
      <c r="C1523" t="s">
        <v>208</v>
      </c>
      <c r="D1523" t="s">
        <v>1590</v>
      </c>
      <c r="E1523" t="s">
        <v>1794</v>
      </c>
      <c r="F1523" s="5">
        <v>1</v>
      </c>
      <c r="G1523">
        <v>440.48</v>
      </c>
      <c r="H1523">
        <v>0.11</v>
      </c>
      <c r="I1523" t="s">
        <v>1829</v>
      </c>
      <c r="J1523">
        <v>392.02720000000011</v>
      </c>
    </row>
    <row r="1524" spans="1:10" x14ac:dyDescent="0.25">
      <c r="A1524" t="s">
        <v>3348</v>
      </c>
      <c r="B1524" s="1">
        <v>45329</v>
      </c>
      <c r="C1524" t="s">
        <v>75</v>
      </c>
      <c r="D1524" t="s">
        <v>1580</v>
      </c>
      <c r="E1524" t="s">
        <v>1813</v>
      </c>
      <c r="F1524" s="5">
        <v>2</v>
      </c>
      <c r="G1524">
        <v>303.67</v>
      </c>
      <c r="H1524">
        <v>0.05</v>
      </c>
      <c r="I1524" t="s">
        <v>1826</v>
      </c>
      <c r="J1524">
        <v>576.97299999999996</v>
      </c>
    </row>
    <row r="1525" spans="1:10" x14ac:dyDescent="0.25">
      <c r="A1525" t="s">
        <v>3349</v>
      </c>
      <c r="B1525" s="1">
        <v>45895</v>
      </c>
      <c r="C1525" t="s">
        <v>1056</v>
      </c>
      <c r="D1525" t="s">
        <v>1696</v>
      </c>
      <c r="E1525" t="s">
        <v>1799</v>
      </c>
      <c r="F1525" s="5">
        <v>2</v>
      </c>
      <c r="G1525">
        <v>611.21</v>
      </c>
      <c r="H1525">
        <v>0.22</v>
      </c>
      <c r="I1525" t="s">
        <v>1829</v>
      </c>
      <c r="J1525">
        <v>953.48760000000004</v>
      </c>
    </row>
    <row r="1526" spans="1:10" x14ac:dyDescent="0.25">
      <c r="A1526" t="s">
        <v>3350</v>
      </c>
      <c r="B1526" s="1">
        <v>45239</v>
      </c>
      <c r="C1526" t="s">
        <v>660</v>
      </c>
      <c r="D1526" t="s">
        <v>1626</v>
      </c>
      <c r="E1526" t="s">
        <v>1801</v>
      </c>
      <c r="F1526" s="5">
        <v>2</v>
      </c>
      <c r="G1526">
        <v>768.08</v>
      </c>
      <c r="H1526">
        <v>0.26</v>
      </c>
      <c r="I1526" t="s">
        <v>1826</v>
      </c>
      <c r="J1526">
        <v>1136.7583999999999</v>
      </c>
    </row>
    <row r="1527" spans="1:10" x14ac:dyDescent="0.25">
      <c r="A1527" t="s">
        <v>3351</v>
      </c>
      <c r="B1527" s="1">
        <v>45296</v>
      </c>
      <c r="C1527" t="s">
        <v>937</v>
      </c>
      <c r="D1527" t="s">
        <v>1594</v>
      </c>
      <c r="E1527" t="s">
        <v>1810</v>
      </c>
      <c r="F1527" s="5">
        <v>1</v>
      </c>
      <c r="G1527">
        <v>616.82000000000005</v>
      </c>
      <c r="H1527">
        <v>0.24</v>
      </c>
      <c r="I1527" t="s">
        <v>1824</v>
      </c>
      <c r="J1527">
        <v>468.78320000000002</v>
      </c>
    </row>
    <row r="1528" spans="1:10" x14ac:dyDescent="0.25">
      <c r="A1528" t="s">
        <v>3352</v>
      </c>
      <c r="B1528" s="1">
        <v>45672</v>
      </c>
      <c r="C1528" t="s">
        <v>604</v>
      </c>
      <c r="D1528" t="s">
        <v>1628</v>
      </c>
      <c r="E1528" t="s">
        <v>1810</v>
      </c>
      <c r="F1528" s="5">
        <v>1</v>
      </c>
      <c r="G1528">
        <v>470.34</v>
      </c>
      <c r="H1528">
        <v>0.18</v>
      </c>
      <c r="I1528" t="s">
        <v>1829</v>
      </c>
      <c r="J1528">
        <v>385.67880000000002</v>
      </c>
    </row>
    <row r="1529" spans="1:10" x14ac:dyDescent="0.25">
      <c r="A1529" t="s">
        <v>3353</v>
      </c>
      <c r="B1529" s="1">
        <v>45499</v>
      </c>
      <c r="C1529" t="s">
        <v>711</v>
      </c>
      <c r="D1529" t="s">
        <v>1654</v>
      </c>
      <c r="E1529" t="s">
        <v>1782</v>
      </c>
      <c r="F1529" s="5">
        <v>2</v>
      </c>
      <c r="G1529">
        <v>616.36</v>
      </c>
      <c r="H1529">
        <v>0.12</v>
      </c>
      <c r="I1529" t="s">
        <v>1826</v>
      </c>
      <c r="J1529">
        <v>1084.7936</v>
      </c>
    </row>
    <row r="1530" spans="1:10" x14ac:dyDescent="0.25">
      <c r="A1530" t="s">
        <v>3354</v>
      </c>
      <c r="B1530" s="1">
        <v>45434</v>
      </c>
      <c r="C1530" t="s">
        <v>298</v>
      </c>
      <c r="D1530" t="s">
        <v>1551</v>
      </c>
      <c r="E1530" t="s">
        <v>1786</v>
      </c>
      <c r="F1530" s="5">
        <v>3</v>
      </c>
      <c r="G1530">
        <v>657.24</v>
      </c>
      <c r="H1530">
        <v>0.18</v>
      </c>
      <c r="I1530" t="s">
        <v>1826</v>
      </c>
      <c r="J1530">
        <v>1616.8104000000001</v>
      </c>
    </row>
    <row r="1531" spans="1:10" x14ac:dyDescent="0.25">
      <c r="A1531" t="s">
        <v>3355</v>
      </c>
      <c r="B1531" s="1">
        <v>45893</v>
      </c>
      <c r="C1531" t="s">
        <v>137</v>
      </c>
      <c r="D1531" t="s">
        <v>1630</v>
      </c>
      <c r="E1531" t="s">
        <v>1813</v>
      </c>
      <c r="F1531" s="5">
        <v>2</v>
      </c>
      <c r="G1531">
        <v>392.45</v>
      </c>
      <c r="H1531">
        <v>0.04</v>
      </c>
      <c r="I1531" t="s">
        <v>1826</v>
      </c>
      <c r="J1531">
        <v>753.50399999999991</v>
      </c>
    </row>
    <row r="1532" spans="1:10" x14ac:dyDescent="0.25">
      <c r="A1532" t="s">
        <v>3356</v>
      </c>
      <c r="B1532" s="1">
        <v>45346</v>
      </c>
      <c r="C1532" t="s">
        <v>785</v>
      </c>
      <c r="D1532" t="s">
        <v>1628</v>
      </c>
      <c r="E1532" t="s">
        <v>1799</v>
      </c>
      <c r="F1532" s="5">
        <v>3</v>
      </c>
      <c r="G1532">
        <v>62.03</v>
      </c>
      <c r="H1532">
        <v>0.01</v>
      </c>
      <c r="I1532" t="s">
        <v>1829</v>
      </c>
      <c r="J1532">
        <v>184.22909999999999</v>
      </c>
    </row>
    <row r="1533" spans="1:10" x14ac:dyDescent="0.25">
      <c r="A1533" t="s">
        <v>3357</v>
      </c>
      <c r="B1533" s="1">
        <v>45613</v>
      </c>
      <c r="C1533" t="s">
        <v>332</v>
      </c>
      <c r="D1533" t="s">
        <v>1740</v>
      </c>
      <c r="E1533" t="s">
        <v>1766</v>
      </c>
      <c r="F1533" s="5">
        <v>4</v>
      </c>
      <c r="G1533">
        <v>933.73</v>
      </c>
      <c r="H1533">
        <v>0.25</v>
      </c>
      <c r="I1533" t="s">
        <v>1826</v>
      </c>
      <c r="J1533">
        <v>2801.19</v>
      </c>
    </row>
    <row r="1534" spans="1:10" x14ac:dyDescent="0.25">
      <c r="A1534" t="s">
        <v>3358</v>
      </c>
      <c r="B1534" s="1">
        <v>45928</v>
      </c>
      <c r="C1534" t="s">
        <v>520</v>
      </c>
      <c r="D1534" t="s">
        <v>1718</v>
      </c>
      <c r="E1534" t="s">
        <v>1804</v>
      </c>
      <c r="F1534" s="5">
        <v>3</v>
      </c>
      <c r="G1534">
        <v>615.30999999999995</v>
      </c>
      <c r="H1534">
        <v>0.14000000000000001</v>
      </c>
      <c r="I1534" t="s">
        <v>1826</v>
      </c>
      <c r="J1534">
        <v>1587.4998000000001</v>
      </c>
    </row>
    <row r="1535" spans="1:10" x14ac:dyDescent="0.25">
      <c r="A1535" t="s">
        <v>3359</v>
      </c>
      <c r="B1535" s="1">
        <v>45619</v>
      </c>
      <c r="C1535" t="s">
        <v>1166</v>
      </c>
      <c r="D1535" t="s">
        <v>1666</v>
      </c>
      <c r="E1535" t="s">
        <v>1810</v>
      </c>
      <c r="F1535" s="5">
        <v>4</v>
      </c>
      <c r="G1535">
        <v>790.38</v>
      </c>
      <c r="H1535">
        <v>0.22</v>
      </c>
      <c r="I1535" t="s">
        <v>1829</v>
      </c>
      <c r="J1535">
        <v>2465.9856</v>
      </c>
    </row>
    <row r="1536" spans="1:10" x14ac:dyDescent="0.25">
      <c r="A1536" t="s">
        <v>3360</v>
      </c>
      <c r="B1536" s="1">
        <v>45533</v>
      </c>
      <c r="C1536" t="s">
        <v>857</v>
      </c>
      <c r="D1536" t="s">
        <v>1666</v>
      </c>
      <c r="E1536" t="s">
        <v>1807</v>
      </c>
      <c r="F1536" s="5">
        <v>2</v>
      </c>
      <c r="G1536">
        <v>102.85</v>
      </c>
      <c r="H1536">
        <v>0.08</v>
      </c>
      <c r="I1536" t="s">
        <v>1826</v>
      </c>
      <c r="J1536">
        <v>189.244</v>
      </c>
    </row>
    <row r="1537" spans="1:10" x14ac:dyDescent="0.25">
      <c r="A1537" t="s">
        <v>3361</v>
      </c>
      <c r="B1537" s="1">
        <v>45781</v>
      </c>
      <c r="C1537" t="s">
        <v>153</v>
      </c>
      <c r="D1537" t="s">
        <v>1570</v>
      </c>
      <c r="E1537" t="s">
        <v>1804</v>
      </c>
      <c r="F1537" s="5">
        <v>3</v>
      </c>
      <c r="G1537">
        <v>866.78</v>
      </c>
      <c r="H1537">
        <v>0.27</v>
      </c>
      <c r="I1537" t="s">
        <v>1826</v>
      </c>
      <c r="J1537">
        <v>1898.2482</v>
      </c>
    </row>
    <row r="1538" spans="1:10" x14ac:dyDescent="0.25">
      <c r="A1538" t="s">
        <v>3362</v>
      </c>
      <c r="B1538" s="1">
        <v>45378</v>
      </c>
      <c r="C1538" t="s">
        <v>678</v>
      </c>
      <c r="D1538" t="s">
        <v>1704</v>
      </c>
      <c r="E1538" t="s">
        <v>1804</v>
      </c>
      <c r="F1538" s="5">
        <v>3</v>
      </c>
      <c r="G1538">
        <v>392.84</v>
      </c>
      <c r="H1538">
        <v>0.27</v>
      </c>
      <c r="I1538" t="s">
        <v>1826</v>
      </c>
      <c r="J1538">
        <v>860.31959999999992</v>
      </c>
    </row>
    <row r="1539" spans="1:10" x14ac:dyDescent="0.25">
      <c r="A1539" t="s">
        <v>3363</v>
      </c>
      <c r="B1539" s="1">
        <v>45688</v>
      </c>
      <c r="C1539" t="s">
        <v>1017</v>
      </c>
      <c r="D1539" t="s">
        <v>1565</v>
      </c>
      <c r="E1539" t="s">
        <v>1773</v>
      </c>
      <c r="F1539" s="5">
        <v>2</v>
      </c>
      <c r="G1539">
        <v>753.1</v>
      </c>
      <c r="H1539">
        <v>0.19</v>
      </c>
      <c r="I1539" t="s">
        <v>1826</v>
      </c>
      <c r="J1539">
        <v>1220.0219999999999</v>
      </c>
    </row>
    <row r="1540" spans="1:10" x14ac:dyDescent="0.25">
      <c r="A1540" t="s">
        <v>3364</v>
      </c>
      <c r="B1540" s="1">
        <v>45927</v>
      </c>
      <c r="C1540" t="s">
        <v>40</v>
      </c>
      <c r="D1540" t="s">
        <v>1656</v>
      </c>
      <c r="E1540" t="s">
        <v>1807</v>
      </c>
      <c r="F1540" s="5">
        <v>2</v>
      </c>
      <c r="G1540">
        <v>700.91</v>
      </c>
      <c r="H1540">
        <v>0.1</v>
      </c>
      <c r="I1540" t="s">
        <v>1826</v>
      </c>
      <c r="J1540">
        <v>1261.6379999999999</v>
      </c>
    </row>
    <row r="1541" spans="1:10" x14ac:dyDescent="0.25">
      <c r="A1541" t="s">
        <v>3365</v>
      </c>
      <c r="B1541" s="1">
        <v>45775</v>
      </c>
      <c r="C1541" t="s">
        <v>264</v>
      </c>
      <c r="D1541" t="s">
        <v>1578</v>
      </c>
      <c r="E1541" t="s">
        <v>1794</v>
      </c>
      <c r="F1541" s="5">
        <v>4</v>
      </c>
      <c r="G1541">
        <v>935.98</v>
      </c>
      <c r="H1541">
        <v>0.11</v>
      </c>
      <c r="I1541" t="s">
        <v>1826</v>
      </c>
      <c r="J1541">
        <v>3332.0888</v>
      </c>
    </row>
    <row r="1542" spans="1:10" x14ac:dyDescent="0.25">
      <c r="A1542" t="s">
        <v>3366</v>
      </c>
      <c r="B1542" s="1">
        <v>45849</v>
      </c>
      <c r="C1542" t="s">
        <v>1492</v>
      </c>
      <c r="D1542" t="s">
        <v>1700</v>
      </c>
      <c r="E1542" t="s">
        <v>1804</v>
      </c>
      <c r="F1542" s="5">
        <v>1</v>
      </c>
      <c r="G1542">
        <v>539.9</v>
      </c>
      <c r="H1542">
        <v>7.0000000000000007E-2</v>
      </c>
      <c r="I1542" t="s">
        <v>1824</v>
      </c>
      <c r="J1542">
        <v>502.10700000000003</v>
      </c>
    </row>
    <row r="1543" spans="1:10" x14ac:dyDescent="0.25">
      <c r="A1543" t="s">
        <v>3367</v>
      </c>
      <c r="B1543" s="1">
        <v>45573</v>
      </c>
      <c r="C1543" t="s">
        <v>568</v>
      </c>
      <c r="D1543" t="s">
        <v>1628</v>
      </c>
      <c r="E1543" t="s">
        <v>1776</v>
      </c>
      <c r="F1543" s="5">
        <v>1</v>
      </c>
      <c r="G1543">
        <v>312.81</v>
      </c>
      <c r="H1543">
        <v>0.14000000000000001</v>
      </c>
      <c r="I1543" t="s">
        <v>1826</v>
      </c>
      <c r="J1543">
        <v>269.01659999999998</v>
      </c>
    </row>
    <row r="1544" spans="1:10" x14ac:dyDescent="0.25">
      <c r="A1544" t="s">
        <v>3368</v>
      </c>
      <c r="B1544" s="1">
        <v>45356</v>
      </c>
      <c r="C1544" t="s">
        <v>797</v>
      </c>
      <c r="D1544" t="s">
        <v>1644</v>
      </c>
      <c r="E1544" t="s">
        <v>1779</v>
      </c>
      <c r="F1544" s="5">
        <v>3</v>
      </c>
      <c r="G1544">
        <v>855.96</v>
      </c>
      <c r="H1544">
        <v>0.28999999999999998</v>
      </c>
      <c r="I1544" t="s">
        <v>1829</v>
      </c>
      <c r="J1544">
        <v>1823.1948</v>
      </c>
    </row>
    <row r="1545" spans="1:10" x14ac:dyDescent="0.25">
      <c r="A1545" t="s">
        <v>3369</v>
      </c>
      <c r="B1545" s="1">
        <v>45326</v>
      </c>
      <c r="C1545" t="s">
        <v>1112</v>
      </c>
      <c r="D1545" t="s">
        <v>1546</v>
      </c>
      <c r="E1545" t="s">
        <v>1792</v>
      </c>
      <c r="F1545" s="5">
        <v>3</v>
      </c>
      <c r="G1545">
        <v>305</v>
      </c>
      <c r="H1545">
        <v>0.01</v>
      </c>
      <c r="I1545" t="s">
        <v>1829</v>
      </c>
      <c r="J1545">
        <v>905.85</v>
      </c>
    </row>
    <row r="1546" spans="1:10" x14ac:dyDescent="0.25">
      <c r="A1546" t="s">
        <v>3370</v>
      </c>
      <c r="B1546" s="1">
        <v>45361</v>
      </c>
      <c r="C1546" t="s">
        <v>1443</v>
      </c>
      <c r="D1546" t="s">
        <v>1746</v>
      </c>
      <c r="E1546" t="s">
        <v>1794</v>
      </c>
      <c r="F1546" s="5">
        <v>3</v>
      </c>
      <c r="G1546">
        <v>831.15</v>
      </c>
      <c r="H1546">
        <v>0.19</v>
      </c>
      <c r="I1546" t="s">
        <v>1824</v>
      </c>
      <c r="J1546">
        <v>2019.6945000000001</v>
      </c>
    </row>
    <row r="1547" spans="1:10" x14ac:dyDescent="0.25">
      <c r="A1547" t="s">
        <v>3371</v>
      </c>
      <c r="B1547" s="1">
        <v>45926</v>
      </c>
      <c r="C1547" t="s">
        <v>675</v>
      </c>
      <c r="D1547" t="s">
        <v>1740</v>
      </c>
      <c r="E1547" t="s">
        <v>1766</v>
      </c>
      <c r="F1547" s="5">
        <v>2</v>
      </c>
      <c r="G1547">
        <v>644.97</v>
      </c>
      <c r="H1547">
        <v>0.24</v>
      </c>
      <c r="I1547" t="s">
        <v>1829</v>
      </c>
      <c r="J1547">
        <v>980.35440000000006</v>
      </c>
    </row>
    <row r="1548" spans="1:10" x14ac:dyDescent="0.25">
      <c r="A1548" t="s">
        <v>3372</v>
      </c>
      <c r="B1548" s="1">
        <v>45839</v>
      </c>
      <c r="C1548" t="s">
        <v>341</v>
      </c>
      <c r="D1548" t="s">
        <v>1724</v>
      </c>
      <c r="E1548" t="s">
        <v>1757</v>
      </c>
      <c r="F1548" s="5">
        <v>1</v>
      </c>
      <c r="G1548">
        <v>149.56</v>
      </c>
      <c r="H1548">
        <v>0.09</v>
      </c>
      <c r="I1548" t="s">
        <v>1824</v>
      </c>
      <c r="J1548">
        <v>136.09960000000001</v>
      </c>
    </row>
    <row r="1549" spans="1:10" x14ac:dyDescent="0.25">
      <c r="A1549" t="s">
        <v>3373</v>
      </c>
      <c r="B1549" s="1">
        <v>45434</v>
      </c>
      <c r="C1549" t="s">
        <v>705</v>
      </c>
      <c r="D1549" t="s">
        <v>1634</v>
      </c>
      <c r="E1549" t="s">
        <v>1813</v>
      </c>
      <c r="F1549" s="5">
        <v>1</v>
      </c>
      <c r="G1549">
        <v>661.77</v>
      </c>
      <c r="H1549">
        <v>0.03</v>
      </c>
      <c r="I1549" t="s">
        <v>1826</v>
      </c>
      <c r="J1549">
        <v>641.91689999999994</v>
      </c>
    </row>
    <row r="1550" spans="1:10" x14ac:dyDescent="0.25">
      <c r="A1550" t="s">
        <v>3374</v>
      </c>
      <c r="B1550" s="1">
        <v>45819</v>
      </c>
      <c r="C1550" t="s">
        <v>381</v>
      </c>
      <c r="D1550" t="s">
        <v>1736</v>
      </c>
      <c r="E1550" t="s">
        <v>1779</v>
      </c>
      <c r="F1550" s="5">
        <v>3</v>
      </c>
      <c r="G1550">
        <v>99.67</v>
      </c>
      <c r="H1550">
        <v>0.17</v>
      </c>
      <c r="I1550" t="s">
        <v>1824</v>
      </c>
      <c r="J1550">
        <v>248.17830000000001</v>
      </c>
    </row>
    <row r="1551" spans="1:10" x14ac:dyDescent="0.25">
      <c r="A1551" t="s">
        <v>3375</v>
      </c>
      <c r="B1551" s="1">
        <v>45553</v>
      </c>
      <c r="C1551" t="s">
        <v>716</v>
      </c>
      <c r="D1551" t="s">
        <v>1672</v>
      </c>
      <c r="E1551" t="s">
        <v>1757</v>
      </c>
      <c r="F1551" s="5">
        <v>3</v>
      </c>
      <c r="G1551">
        <v>103.66</v>
      </c>
      <c r="H1551">
        <v>0.26</v>
      </c>
      <c r="I1551" t="s">
        <v>1829</v>
      </c>
      <c r="J1551">
        <v>230.12520000000001</v>
      </c>
    </row>
    <row r="1552" spans="1:10" x14ac:dyDescent="0.25">
      <c r="A1552" t="s">
        <v>3376</v>
      </c>
      <c r="B1552" s="1">
        <v>45258</v>
      </c>
      <c r="C1552" t="s">
        <v>1352</v>
      </c>
      <c r="D1552" t="s">
        <v>1628</v>
      </c>
      <c r="E1552" t="s">
        <v>1761</v>
      </c>
      <c r="F1552" s="5">
        <v>4</v>
      </c>
      <c r="G1552">
        <v>54.4</v>
      </c>
      <c r="H1552">
        <v>0.22</v>
      </c>
      <c r="I1552" t="s">
        <v>1824</v>
      </c>
      <c r="J1552">
        <v>169.72800000000001</v>
      </c>
    </row>
    <row r="1553" spans="1:10" x14ac:dyDescent="0.25">
      <c r="A1553" t="s">
        <v>3377</v>
      </c>
      <c r="B1553" s="1">
        <v>45435</v>
      </c>
      <c r="C1553" t="s">
        <v>1507</v>
      </c>
      <c r="D1553" t="s">
        <v>1716</v>
      </c>
      <c r="E1553" t="s">
        <v>1799</v>
      </c>
      <c r="F1553" s="5">
        <v>1</v>
      </c>
      <c r="G1553">
        <v>46.66</v>
      </c>
      <c r="H1553">
        <v>0.2</v>
      </c>
      <c r="I1553" t="s">
        <v>1824</v>
      </c>
      <c r="J1553">
        <v>37.328000000000003</v>
      </c>
    </row>
    <row r="1554" spans="1:10" x14ac:dyDescent="0.25">
      <c r="A1554" t="s">
        <v>3378</v>
      </c>
      <c r="B1554" s="1">
        <v>45447</v>
      </c>
      <c r="C1554" t="s">
        <v>40</v>
      </c>
      <c r="D1554" t="s">
        <v>1694</v>
      </c>
      <c r="E1554" t="s">
        <v>1792</v>
      </c>
      <c r="F1554" s="5">
        <v>4</v>
      </c>
      <c r="G1554">
        <v>871.2</v>
      </c>
      <c r="H1554">
        <v>0.28999999999999998</v>
      </c>
      <c r="I1554" t="s">
        <v>1824</v>
      </c>
      <c r="J1554">
        <v>2474.2080000000001</v>
      </c>
    </row>
    <row r="1555" spans="1:10" x14ac:dyDescent="0.25">
      <c r="A1555" t="s">
        <v>3379</v>
      </c>
      <c r="B1555" s="1">
        <v>45724</v>
      </c>
      <c r="C1555" t="s">
        <v>1184</v>
      </c>
      <c r="D1555" t="s">
        <v>1584</v>
      </c>
      <c r="E1555" t="s">
        <v>1799</v>
      </c>
      <c r="F1555" s="5">
        <v>4</v>
      </c>
      <c r="G1555">
        <v>317.11</v>
      </c>
      <c r="H1555">
        <v>0.16</v>
      </c>
      <c r="I1555" t="s">
        <v>1826</v>
      </c>
      <c r="J1555">
        <v>1065.4896000000001</v>
      </c>
    </row>
    <row r="1556" spans="1:10" x14ac:dyDescent="0.25">
      <c r="A1556" t="s">
        <v>3380</v>
      </c>
      <c r="B1556" s="1">
        <v>45338</v>
      </c>
      <c r="C1556" t="s">
        <v>824</v>
      </c>
      <c r="D1556" t="s">
        <v>1598</v>
      </c>
      <c r="E1556" t="s">
        <v>1797</v>
      </c>
      <c r="F1556" s="5">
        <v>2</v>
      </c>
      <c r="G1556">
        <v>388.34</v>
      </c>
      <c r="H1556">
        <v>0.09</v>
      </c>
      <c r="I1556" t="s">
        <v>1826</v>
      </c>
      <c r="J1556">
        <v>706.77879999999993</v>
      </c>
    </row>
    <row r="1557" spans="1:10" x14ac:dyDescent="0.25">
      <c r="A1557" t="s">
        <v>3381</v>
      </c>
      <c r="B1557" s="1">
        <v>45252</v>
      </c>
      <c r="C1557" t="s">
        <v>1005</v>
      </c>
      <c r="D1557" t="s">
        <v>1608</v>
      </c>
      <c r="E1557" t="s">
        <v>1776</v>
      </c>
      <c r="F1557" s="5">
        <v>4</v>
      </c>
      <c r="G1557">
        <v>998.2</v>
      </c>
      <c r="H1557">
        <v>0.15</v>
      </c>
      <c r="I1557" t="s">
        <v>1824</v>
      </c>
      <c r="J1557">
        <v>3393.88</v>
      </c>
    </row>
    <row r="1558" spans="1:10" x14ac:dyDescent="0.25">
      <c r="A1558" t="s">
        <v>3382</v>
      </c>
      <c r="B1558" s="1">
        <v>45606</v>
      </c>
      <c r="C1558" t="s">
        <v>1516</v>
      </c>
      <c r="D1558" t="s">
        <v>1620</v>
      </c>
      <c r="E1558" t="s">
        <v>1752</v>
      </c>
      <c r="F1558" s="5">
        <v>1</v>
      </c>
      <c r="G1558">
        <v>887.38</v>
      </c>
      <c r="H1558">
        <v>0.01</v>
      </c>
      <c r="I1558" t="s">
        <v>1829</v>
      </c>
      <c r="J1558">
        <v>878.50620000000004</v>
      </c>
    </row>
    <row r="1559" spans="1:10" x14ac:dyDescent="0.25">
      <c r="A1559" t="s">
        <v>3383</v>
      </c>
      <c r="B1559" s="1">
        <v>45524</v>
      </c>
      <c r="C1559" t="s">
        <v>984</v>
      </c>
      <c r="D1559" t="s">
        <v>1622</v>
      </c>
      <c r="E1559" t="s">
        <v>1794</v>
      </c>
      <c r="F1559" s="5">
        <v>4</v>
      </c>
      <c r="G1559">
        <v>332.97</v>
      </c>
      <c r="H1559">
        <v>0.28000000000000003</v>
      </c>
      <c r="I1559" t="s">
        <v>1824</v>
      </c>
      <c r="J1559">
        <v>958.95360000000005</v>
      </c>
    </row>
    <row r="1560" spans="1:10" x14ac:dyDescent="0.25">
      <c r="A1560" t="s">
        <v>3384</v>
      </c>
      <c r="B1560" s="1">
        <v>45934</v>
      </c>
      <c r="C1560" t="s">
        <v>93</v>
      </c>
      <c r="D1560" t="s">
        <v>1640</v>
      </c>
      <c r="E1560" t="s">
        <v>1752</v>
      </c>
      <c r="F1560" s="5">
        <v>2</v>
      </c>
      <c r="G1560">
        <v>157.91</v>
      </c>
      <c r="H1560">
        <v>0.09</v>
      </c>
      <c r="I1560" t="s">
        <v>1829</v>
      </c>
      <c r="J1560">
        <v>287.39620000000002</v>
      </c>
    </row>
    <row r="1561" spans="1:10" x14ac:dyDescent="0.25">
      <c r="A1561" t="s">
        <v>3385</v>
      </c>
      <c r="B1561" s="1">
        <v>45539</v>
      </c>
      <c r="C1561" t="s">
        <v>1115</v>
      </c>
      <c r="D1561" t="s">
        <v>1572</v>
      </c>
      <c r="E1561" t="s">
        <v>1810</v>
      </c>
      <c r="F1561" s="5">
        <v>1</v>
      </c>
      <c r="G1561">
        <v>548.15</v>
      </c>
      <c r="H1561">
        <v>0.11</v>
      </c>
      <c r="I1561" t="s">
        <v>1824</v>
      </c>
      <c r="J1561">
        <v>487.8535</v>
      </c>
    </row>
    <row r="1562" spans="1:10" x14ac:dyDescent="0.25">
      <c r="A1562" t="s">
        <v>3386</v>
      </c>
      <c r="B1562" s="1">
        <v>45555</v>
      </c>
      <c r="C1562" t="s">
        <v>681</v>
      </c>
      <c r="D1562" t="s">
        <v>1644</v>
      </c>
      <c r="E1562" t="s">
        <v>1801</v>
      </c>
      <c r="F1562" s="5">
        <v>1</v>
      </c>
      <c r="G1562">
        <v>135.13</v>
      </c>
      <c r="H1562">
        <v>0.04</v>
      </c>
      <c r="I1562" t="s">
        <v>1824</v>
      </c>
      <c r="J1562">
        <v>129.72479999999999</v>
      </c>
    </row>
    <row r="1563" spans="1:10" x14ac:dyDescent="0.25">
      <c r="A1563" t="s">
        <v>3387</v>
      </c>
      <c r="B1563" s="1">
        <v>45281</v>
      </c>
      <c r="C1563" t="s">
        <v>711</v>
      </c>
      <c r="D1563" t="s">
        <v>1660</v>
      </c>
      <c r="E1563" t="s">
        <v>1766</v>
      </c>
      <c r="F1563" s="5">
        <v>3</v>
      </c>
      <c r="G1563">
        <v>579.26</v>
      </c>
      <c r="H1563">
        <v>0.19</v>
      </c>
      <c r="I1563" t="s">
        <v>1824</v>
      </c>
      <c r="J1563">
        <v>1407.6017999999999</v>
      </c>
    </row>
    <row r="1564" spans="1:10" x14ac:dyDescent="0.25">
      <c r="A1564" t="s">
        <v>3388</v>
      </c>
      <c r="B1564" s="1">
        <v>45582</v>
      </c>
      <c r="C1564" t="s">
        <v>1214</v>
      </c>
      <c r="D1564" t="s">
        <v>1582</v>
      </c>
      <c r="E1564" t="s">
        <v>1752</v>
      </c>
      <c r="F1564" s="5">
        <v>1</v>
      </c>
      <c r="G1564">
        <v>465.63</v>
      </c>
      <c r="H1564">
        <v>0.25</v>
      </c>
      <c r="I1564" t="s">
        <v>1824</v>
      </c>
      <c r="J1564">
        <v>349.22250000000003</v>
      </c>
    </row>
    <row r="1565" spans="1:10" x14ac:dyDescent="0.25">
      <c r="A1565" t="s">
        <v>3389</v>
      </c>
      <c r="B1565" s="1">
        <v>45372</v>
      </c>
      <c r="C1565" t="s">
        <v>181</v>
      </c>
      <c r="D1565" t="s">
        <v>1700</v>
      </c>
      <c r="E1565" t="s">
        <v>1804</v>
      </c>
      <c r="F1565" s="5">
        <v>2</v>
      </c>
      <c r="G1565">
        <v>675.61</v>
      </c>
      <c r="H1565">
        <v>0.08</v>
      </c>
      <c r="I1565" t="s">
        <v>1829</v>
      </c>
      <c r="J1565">
        <v>1243.1224</v>
      </c>
    </row>
    <row r="1566" spans="1:10" x14ac:dyDescent="0.25">
      <c r="A1566" t="s">
        <v>3390</v>
      </c>
      <c r="B1566" s="1">
        <v>45458</v>
      </c>
      <c r="C1566" t="s">
        <v>1292</v>
      </c>
      <c r="D1566" t="s">
        <v>1614</v>
      </c>
      <c r="E1566" t="s">
        <v>1776</v>
      </c>
      <c r="F1566" s="5">
        <v>1</v>
      </c>
      <c r="G1566">
        <v>718.99</v>
      </c>
      <c r="H1566">
        <v>0.08</v>
      </c>
      <c r="I1566" t="s">
        <v>1826</v>
      </c>
      <c r="J1566">
        <v>661.47080000000005</v>
      </c>
    </row>
    <row r="1567" spans="1:10" x14ac:dyDescent="0.25">
      <c r="A1567" t="s">
        <v>3391</v>
      </c>
      <c r="B1567" s="1">
        <v>45943</v>
      </c>
      <c r="C1567" t="s">
        <v>1175</v>
      </c>
      <c r="D1567" t="s">
        <v>1576</v>
      </c>
      <c r="E1567" t="s">
        <v>1789</v>
      </c>
      <c r="F1567" s="5">
        <v>2</v>
      </c>
      <c r="G1567">
        <v>675.65</v>
      </c>
      <c r="H1567">
        <v>0.2</v>
      </c>
      <c r="I1567" t="s">
        <v>1829</v>
      </c>
      <c r="J1567">
        <v>1081.04</v>
      </c>
    </row>
    <row r="1568" spans="1:10" x14ac:dyDescent="0.25">
      <c r="A1568" t="s">
        <v>3392</v>
      </c>
      <c r="B1568" s="1">
        <v>45374</v>
      </c>
      <c r="C1568" t="s">
        <v>1056</v>
      </c>
      <c r="D1568" t="s">
        <v>1738</v>
      </c>
      <c r="E1568" t="s">
        <v>1801</v>
      </c>
      <c r="F1568" s="5">
        <v>4</v>
      </c>
      <c r="G1568">
        <v>284.24</v>
      </c>
      <c r="H1568">
        <v>0.1</v>
      </c>
      <c r="I1568" t="s">
        <v>1824</v>
      </c>
      <c r="J1568">
        <v>1023.264</v>
      </c>
    </row>
    <row r="1569" spans="1:10" x14ac:dyDescent="0.25">
      <c r="A1569" t="s">
        <v>3393</v>
      </c>
      <c r="B1569" s="1">
        <v>45374</v>
      </c>
      <c r="C1569" t="s">
        <v>693</v>
      </c>
      <c r="D1569" t="s">
        <v>1546</v>
      </c>
      <c r="E1569" t="s">
        <v>1766</v>
      </c>
      <c r="F1569" s="5">
        <v>1</v>
      </c>
      <c r="G1569">
        <v>94.26</v>
      </c>
      <c r="H1569">
        <v>0.18</v>
      </c>
      <c r="I1569" t="s">
        <v>1826</v>
      </c>
      <c r="J1569">
        <v>77.293200000000013</v>
      </c>
    </row>
    <row r="1570" spans="1:10" x14ac:dyDescent="0.25">
      <c r="A1570" t="s">
        <v>3394</v>
      </c>
      <c r="B1570" s="1">
        <v>45789</v>
      </c>
      <c r="C1570" t="s">
        <v>1292</v>
      </c>
      <c r="D1570" t="s">
        <v>1557</v>
      </c>
      <c r="E1570" t="s">
        <v>1789</v>
      </c>
      <c r="F1570" s="5">
        <v>4</v>
      </c>
      <c r="G1570">
        <v>458.58</v>
      </c>
      <c r="H1570">
        <v>0.28999999999999998</v>
      </c>
      <c r="I1570" t="s">
        <v>1829</v>
      </c>
      <c r="J1570">
        <v>1302.3671999999999</v>
      </c>
    </row>
    <row r="1571" spans="1:10" x14ac:dyDescent="0.25">
      <c r="A1571" t="s">
        <v>3395</v>
      </c>
      <c r="B1571" s="1">
        <v>45452</v>
      </c>
      <c r="C1571" t="s">
        <v>396</v>
      </c>
      <c r="D1571" t="s">
        <v>1678</v>
      </c>
      <c r="E1571" t="s">
        <v>1789</v>
      </c>
      <c r="F1571" s="5">
        <v>4</v>
      </c>
      <c r="G1571">
        <v>704.49</v>
      </c>
      <c r="H1571">
        <v>0.05</v>
      </c>
      <c r="I1571" t="s">
        <v>1829</v>
      </c>
      <c r="J1571">
        <v>2677.0619999999999</v>
      </c>
    </row>
    <row r="1572" spans="1:10" x14ac:dyDescent="0.25">
      <c r="A1572" t="s">
        <v>3396</v>
      </c>
      <c r="B1572" s="1">
        <v>45284</v>
      </c>
      <c r="C1572" t="s">
        <v>130</v>
      </c>
      <c r="D1572" t="s">
        <v>1602</v>
      </c>
      <c r="E1572" t="s">
        <v>1813</v>
      </c>
      <c r="F1572" s="5">
        <v>4</v>
      </c>
      <c r="G1572">
        <v>822.32</v>
      </c>
      <c r="H1572">
        <v>0.26</v>
      </c>
      <c r="I1572" t="s">
        <v>1826</v>
      </c>
      <c r="J1572">
        <v>2434.0672</v>
      </c>
    </row>
    <row r="1573" spans="1:10" x14ac:dyDescent="0.25">
      <c r="A1573" t="s">
        <v>3397</v>
      </c>
      <c r="B1573" s="1">
        <v>45325</v>
      </c>
      <c r="C1573" t="s">
        <v>785</v>
      </c>
      <c r="D1573" t="s">
        <v>1551</v>
      </c>
      <c r="E1573" t="s">
        <v>1797</v>
      </c>
      <c r="F1573" s="5">
        <v>4</v>
      </c>
      <c r="G1573">
        <v>785.41</v>
      </c>
      <c r="H1573">
        <v>0.13</v>
      </c>
      <c r="I1573" t="s">
        <v>1829</v>
      </c>
      <c r="J1573">
        <v>2733.2267999999999</v>
      </c>
    </row>
    <row r="1574" spans="1:10" x14ac:dyDescent="0.25">
      <c r="A1574" t="s">
        <v>3398</v>
      </c>
      <c r="B1574" s="1">
        <v>45465</v>
      </c>
      <c r="C1574" t="s">
        <v>127</v>
      </c>
      <c r="D1574" t="s">
        <v>1626</v>
      </c>
      <c r="E1574" t="s">
        <v>1799</v>
      </c>
      <c r="F1574" s="5">
        <v>1</v>
      </c>
      <c r="G1574">
        <v>405.8</v>
      </c>
      <c r="H1574">
        <v>0.11</v>
      </c>
      <c r="I1574" t="s">
        <v>1826</v>
      </c>
      <c r="J1574">
        <v>361.16199999999998</v>
      </c>
    </row>
    <row r="1575" spans="1:10" x14ac:dyDescent="0.25">
      <c r="A1575" t="s">
        <v>3399</v>
      </c>
      <c r="B1575" s="1">
        <v>45612</v>
      </c>
      <c r="C1575" t="s">
        <v>1343</v>
      </c>
      <c r="D1575" t="s">
        <v>1730</v>
      </c>
      <c r="E1575" t="s">
        <v>1786</v>
      </c>
      <c r="F1575" s="5">
        <v>2</v>
      </c>
      <c r="G1575">
        <v>976.83</v>
      </c>
      <c r="H1575">
        <v>0.1</v>
      </c>
      <c r="I1575" t="s">
        <v>1826</v>
      </c>
      <c r="J1575">
        <v>1758.2940000000001</v>
      </c>
    </row>
    <row r="1576" spans="1:10" x14ac:dyDescent="0.25">
      <c r="A1576" t="s">
        <v>3400</v>
      </c>
      <c r="B1576" s="1">
        <v>45472</v>
      </c>
      <c r="C1576" t="s">
        <v>869</v>
      </c>
      <c r="D1576" t="s">
        <v>1676</v>
      </c>
      <c r="E1576" t="s">
        <v>1761</v>
      </c>
      <c r="F1576" s="5">
        <v>1</v>
      </c>
      <c r="G1576">
        <v>644.15</v>
      </c>
      <c r="H1576">
        <v>0.06</v>
      </c>
      <c r="I1576" t="s">
        <v>1824</v>
      </c>
      <c r="J1576">
        <v>605.50099999999998</v>
      </c>
    </row>
    <row r="1577" spans="1:10" x14ac:dyDescent="0.25">
      <c r="A1577" t="s">
        <v>3401</v>
      </c>
      <c r="B1577" s="1">
        <v>45897</v>
      </c>
      <c r="C1577" t="s">
        <v>1059</v>
      </c>
      <c r="D1577" t="s">
        <v>1682</v>
      </c>
      <c r="E1577" t="s">
        <v>1797</v>
      </c>
      <c r="F1577" s="5">
        <v>1</v>
      </c>
      <c r="G1577">
        <v>470.55</v>
      </c>
      <c r="H1577">
        <v>0.23</v>
      </c>
      <c r="I1577" t="s">
        <v>1826</v>
      </c>
      <c r="J1577">
        <v>362.32350000000002</v>
      </c>
    </row>
    <row r="1578" spans="1:10" x14ac:dyDescent="0.25">
      <c r="A1578" t="s">
        <v>3402</v>
      </c>
      <c r="B1578" s="1">
        <v>45241</v>
      </c>
      <c r="C1578" t="s">
        <v>1472</v>
      </c>
      <c r="D1578" t="s">
        <v>1560</v>
      </c>
      <c r="E1578" t="s">
        <v>1776</v>
      </c>
      <c r="F1578" s="5">
        <v>3</v>
      </c>
      <c r="G1578">
        <v>598.82000000000005</v>
      </c>
      <c r="H1578">
        <v>0.19</v>
      </c>
      <c r="I1578" t="s">
        <v>1829</v>
      </c>
      <c r="J1578">
        <v>1455.1325999999999</v>
      </c>
    </row>
    <row r="1579" spans="1:10" x14ac:dyDescent="0.25">
      <c r="A1579" t="s">
        <v>3403</v>
      </c>
      <c r="B1579" s="1">
        <v>45851</v>
      </c>
      <c r="C1579" t="s">
        <v>360</v>
      </c>
      <c r="D1579" t="s">
        <v>1588</v>
      </c>
      <c r="E1579" t="s">
        <v>1794</v>
      </c>
      <c r="F1579" s="5">
        <v>4</v>
      </c>
      <c r="G1579">
        <v>659.17</v>
      </c>
      <c r="H1579">
        <v>0.12</v>
      </c>
      <c r="I1579" t="s">
        <v>1824</v>
      </c>
      <c r="J1579">
        <v>2320.2784000000001</v>
      </c>
    </row>
    <row r="1580" spans="1:10" x14ac:dyDescent="0.25">
      <c r="A1580" t="s">
        <v>3404</v>
      </c>
      <c r="B1580" s="1">
        <v>45572</v>
      </c>
      <c r="C1580" t="s">
        <v>369</v>
      </c>
      <c r="D1580" t="s">
        <v>1640</v>
      </c>
      <c r="E1580" t="s">
        <v>1757</v>
      </c>
      <c r="F1580" s="5">
        <v>2</v>
      </c>
      <c r="G1580">
        <v>216.02</v>
      </c>
      <c r="H1580">
        <v>0.25</v>
      </c>
      <c r="I1580" t="s">
        <v>1824</v>
      </c>
      <c r="J1580">
        <v>324.02999999999997</v>
      </c>
    </row>
    <row r="1581" spans="1:10" x14ac:dyDescent="0.25">
      <c r="A1581" t="s">
        <v>3405</v>
      </c>
      <c r="B1581" s="1">
        <v>45774</v>
      </c>
      <c r="C1581" t="s">
        <v>124</v>
      </c>
      <c r="D1581" t="s">
        <v>1610</v>
      </c>
      <c r="E1581" t="s">
        <v>1789</v>
      </c>
      <c r="F1581" s="5">
        <v>2</v>
      </c>
      <c r="G1581">
        <v>613.47</v>
      </c>
      <c r="H1581">
        <v>0.02</v>
      </c>
      <c r="I1581" t="s">
        <v>1826</v>
      </c>
      <c r="J1581">
        <v>1202.4012</v>
      </c>
    </row>
    <row r="1582" spans="1:10" x14ac:dyDescent="0.25">
      <c r="A1582" t="s">
        <v>3406</v>
      </c>
      <c r="B1582" s="1">
        <v>45921</v>
      </c>
      <c r="C1582" t="s">
        <v>350</v>
      </c>
      <c r="D1582" t="s">
        <v>1664</v>
      </c>
      <c r="E1582" t="s">
        <v>1794</v>
      </c>
      <c r="F1582" s="5">
        <v>2</v>
      </c>
      <c r="G1582">
        <v>485.17</v>
      </c>
      <c r="H1582">
        <v>0.11</v>
      </c>
      <c r="I1582" t="s">
        <v>1826</v>
      </c>
      <c r="J1582">
        <v>863.60260000000005</v>
      </c>
    </row>
    <row r="1583" spans="1:10" x14ac:dyDescent="0.25">
      <c r="A1583" t="s">
        <v>3407</v>
      </c>
      <c r="B1583" s="1">
        <v>45268</v>
      </c>
      <c r="C1583" t="s">
        <v>969</v>
      </c>
      <c r="D1583" t="s">
        <v>1640</v>
      </c>
      <c r="E1583" t="s">
        <v>1789</v>
      </c>
      <c r="F1583" s="5">
        <v>1</v>
      </c>
      <c r="G1583">
        <v>209.7</v>
      </c>
      <c r="H1583">
        <v>0.2</v>
      </c>
      <c r="I1583" t="s">
        <v>1826</v>
      </c>
      <c r="J1583">
        <v>167.76</v>
      </c>
    </row>
    <row r="1584" spans="1:10" x14ac:dyDescent="0.25">
      <c r="A1584" t="s">
        <v>3408</v>
      </c>
      <c r="B1584" s="1">
        <v>45402</v>
      </c>
      <c r="C1584" t="s">
        <v>1026</v>
      </c>
      <c r="D1584" t="s">
        <v>1732</v>
      </c>
      <c r="E1584" t="s">
        <v>1752</v>
      </c>
      <c r="F1584" s="5">
        <v>1</v>
      </c>
      <c r="G1584">
        <v>681.47</v>
      </c>
      <c r="H1584">
        <v>0.15</v>
      </c>
      <c r="I1584" t="s">
        <v>1824</v>
      </c>
      <c r="J1584">
        <v>579.24950000000001</v>
      </c>
    </row>
    <row r="1585" spans="1:10" x14ac:dyDescent="0.25">
      <c r="A1585" t="s">
        <v>3409</v>
      </c>
      <c r="B1585" s="1">
        <v>45667</v>
      </c>
      <c r="C1585" t="s">
        <v>1362</v>
      </c>
      <c r="D1585" t="s">
        <v>1700</v>
      </c>
      <c r="E1585" t="s">
        <v>1807</v>
      </c>
      <c r="F1585" s="5">
        <v>2</v>
      </c>
      <c r="G1585">
        <v>877.21</v>
      </c>
      <c r="H1585">
        <v>0.1</v>
      </c>
      <c r="I1585" t="s">
        <v>1824</v>
      </c>
      <c r="J1585">
        <v>1578.9780000000001</v>
      </c>
    </row>
    <row r="1586" spans="1:10" x14ac:dyDescent="0.25">
      <c r="A1586" t="s">
        <v>3410</v>
      </c>
      <c r="B1586" s="1">
        <v>45902</v>
      </c>
      <c r="C1586" t="s">
        <v>1002</v>
      </c>
      <c r="D1586" t="s">
        <v>1704</v>
      </c>
      <c r="E1586" t="s">
        <v>1773</v>
      </c>
      <c r="F1586" s="5">
        <v>2</v>
      </c>
      <c r="G1586">
        <v>479.77</v>
      </c>
      <c r="H1586">
        <v>0.21</v>
      </c>
      <c r="I1586" t="s">
        <v>1826</v>
      </c>
      <c r="J1586">
        <v>758.03660000000002</v>
      </c>
    </row>
    <row r="1587" spans="1:10" x14ac:dyDescent="0.25">
      <c r="A1587" t="s">
        <v>3411</v>
      </c>
      <c r="B1587" s="1">
        <v>45589</v>
      </c>
      <c r="C1587" t="s">
        <v>1014</v>
      </c>
      <c r="D1587" t="s">
        <v>1714</v>
      </c>
      <c r="E1587" t="s">
        <v>1801</v>
      </c>
      <c r="F1587" s="5">
        <v>1</v>
      </c>
      <c r="G1587">
        <v>140.72</v>
      </c>
      <c r="H1587">
        <v>0</v>
      </c>
      <c r="I1587" t="s">
        <v>1829</v>
      </c>
      <c r="J1587">
        <v>140.72</v>
      </c>
    </row>
    <row r="1588" spans="1:10" x14ac:dyDescent="0.25">
      <c r="A1588" t="s">
        <v>3412</v>
      </c>
      <c r="B1588" s="1">
        <v>45668</v>
      </c>
      <c r="C1588" t="s">
        <v>114</v>
      </c>
      <c r="D1588" t="s">
        <v>1586</v>
      </c>
      <c r="E1588" t="s">
        <v>1776</v>
      </c>
      <c r="F1588" s="5">
        <v>2</v>
      </c>
      <c r="G1588">
        <v>764.25</v>
      </c>
      <c r="H1588">
        <v>0.23</v>
      </c>
      <c r="I1588" t="s">
        <v>1826</v>
      </c>
      <c r="J1588">
        <v>1176.9449999999999</v>
      </c>
    </row>
    <row r="1589" spans="1:10" x14ac:dyDescent="0.25">
      <c r="A1589" t="s">
        <v>3413</v>
      </c>
      <c r="B1589" s="1">
        <v>45300</v>
      </c>
      <c r="C1589" t="s">
        <v>719</v>
      </c>
      <c r="D1589" t="s">
        <v>1714</v>
      </c>
      <c r="E1589" t="s">
        <v>1773</v>
      </c>
      <c r="F1589" s="5">
        <v>3</v>
      </c>
      <c r="G1589">
        <v>107.8</v>
      </c>
      <c r="H1589">
        <v>0.28999999999999998</v>
      </c>
      <c r="I1589" t="s">
        <v>1826</v>
      </c>
      <c r="J1589">
        <v>229.614</v>
      </c>
    </row>
    <row r="1590" spans="1:10" x14ac:dyDescent="0.25">
      <c r="A1590" t="s">
        <v>3414</v>
      </c>
      <c r="B1590" s="1">
        <v>45757</v>
      </c>
      <c r="C1590" t="s">
        <v>496</v>
      </c>
      <c r="D1590" t="s">
        <v>1592</v>
      </c>
      <c r="E1590" t="s">
        <v>1782</v>
      </c>
      <c r="F1590" s="5">
        <v>4</v>
      </c>
      <c r="G1590">
        <v>565.37</v>
      </c>
      <c r="H1590">
        <v>7.0000000000000007E-2</v>
      </c>
      <c r="I1590" t="s">
        <v>1826</v>
      </c>
      <c r="J1590">
        <v>2103.1763999999998</v>
      </c>
    </row>
    <row r="1591" spans="1:10" x14ac:dyDescent="0.25">
      <c r="A1591" t="s">
        <v>3415</v>
      </c>
      <c r="B1591" s="1">
        <v>45235</v>
      </c>
      <c r="C1591" t="s">
        <v>137</v>
      </c>
      <c r="D1591" t="s">
        <v>1620</v>
      </c>
      <c r="E1591" t="s">
        <v>1769</v>
      </c>
      <c r="F1591" s="5">
        <v>3</v>
      </c>
      <c r="G1591">
        <v>811.45</v>
      </c>
      <c r="H1591">
        <v>0.26</v>
      </c>
      <c r="I1591" t="s">
        <v>1824</v>
      </c>
      <c r="J1591">
        <v>1801.4190000000001</v>
      </c>
    </row>
    <row r="1592" spans="1:10" x14ac:dyDescent="0.25">
      <c r="A1592" t="s">
        <v>3416</v>
      </c>
      <c r="B1592" s="1">
        <v>45749</v>
      </c>
      <c r="C1592" t="s">
        <v>1275</v>
      </c>
      <c r="D1592" t="s">
        <v>1614</v>
      </c>
      <c r="E1592" t="s">
        <v>1813</v>
      </c>
      <c r="F1592" s="5">
        <v>4</v>
      </c>
      <c r="G1592">
        <v>62.25</v>
      </c>
      <c r="H1592">
        <v>0.11</v>
      </c>
      <c r="I1592" t="s">
        <v>1826</v>
      </c>
      <c r="J1592">
        <v>221.61</v>
      </c>
    </row>
    <row r="1593" spans="1:10" x14ac:dyDescent="0.25">
      <c r="A1593" t="s">
        <v>3417</v>
      </c>
      <c r="B1593" s="1">
        <v>45807</v>
      </c>
      <c r="C1593" t="s">
        <v>107</v>
      </c>
      <c r="D1593" t="s">
        <v>1738</v>
      </c>
      <c r="E1593" t="s">
        <v>1789</v>
      </c>
      <c r="F1593" s="5">
        <v>1</v>
      </c>
      <c r="G1593">
        <v>749.78</v>
      </c>
      <c r="H1593">
        <v>0.03</v>
      </c>
      <c r="I1593" t="s">
        <v>1824</v>
      </c>
      <c r="J1593">
        <v>727.28659999999991</v>
      </c>
    </row>
    <row r="1594" spans="1:10" x14ac:dyDescent="0.25">
      <c r="A1594" t="s">
        <v>3418</v>
      </c>
      <c r="B1594" s="1">
        <v>45496</v>
      </c>
      <c r="C1594" t="s">
        <v>1098</v>
      </c>
      <c r="D1594" t="s">
        <v>1666</v>
      </c>
      <c r="E1594" t="s">
        <v>1773</v>
      </c>
      <c r="F1594" s="5">
        <v>3</v>
      </c>
      <c r="G1594">
        <v>630.28</v>
      </c>
      <c r="H1594">
        <v>7.0000000000000007E-2</v>
      </c>
      <c r="I1594" t="s">
        <v>1829</v>
      </c>
      <c r="J1594">
        <v>1758.4811999999999</v>
      </c>
    </row>
    <row r="1595" spans="1:10" x14ac:dyDescent="0.25">
      <c r="A1595" t="s">
        <v>3419</v>
      </c>
      <c r="B1595" s="1">
        <v>45355</v>
      </c>
      <c r="C1595" t="s">
        <v>484</v>
      </c>
      <c r="D1595" t="s">
        <v>1608</v>
      </c>
      <c r="E1595" t="s">
        <v>1804</v>
      </c>
      <c r="F1595" s="5">
        <v>1</v>
      </c>
      <c r="G1595">
        <v>101.84</v>
      </c>
      <c r="H1595">
        <v>0.17</v>
      </c>
      <c r="I1595" t="s">
        <v>1824</v>
      </c>
      <c r="J1595">
        <v>84.527199999999993</v>
      </c>
    </row>
    <row r="1596" spans="1:10" x14ac:dyDescent="0.25">
      <c r="A1596" t="s">
        <v>3420</v>
      </c>
      <c r="B1596" s="1">
        <v>45256</v>
      </c>
      <c r="C1596" t="s">
        <v>208</v>
      </c>
      <c r="D1596" t="s">
        <v>1596</v>
      </c>
      <c r="E1596" t="s">
        <v>1810</v>
      </c>
      <c r="F1596" s="5">
        <v>4</v>
      </c>
      <c r="G1596">
        <v>641.45000000000005</v>
      </c>
      <c r="H1596">
        <v>0.16</v>
      </c>
      <c r="I1596" t="s">
        <v>1829</v>
      </c>
      <c r="J1596">
        <v>2155.2719999999999</v>
      </c>
    </row>
    <row r="1597" spans="1:10" x14ac:dyDescent="0.25">
      <c r="A1597" t="s">
        <v>3421</v>
      </c>
      <c r="B1597" s="1">
        <v>45849</v>
      </c>
      <c r="C1597" t="s">
        <v>1452</v>
      </c>
      <c r="D1597" t="s">
        <v>1634</v>
      </c>
      <c r="E1597" t="s">
        <v>1757</v>
      </c>
      <c r="F1597" s="5">
        <v>1</v>
      </c>
      <c r="G1597">
        <v>135.87</v>
      </c>
      <c r="H1597">
        <v>0.23</v>
      </c>
      <c r="I1597" t="s">
        <v>1826</v>
      </c>
      <c r="J1597">
        <v>104.6199</v>
      </c>
    </row>
    <row r="1598" spans="1:10" x14ac:dyDescent="0.25">
      <c r="A1598" t="s">
        <v>3422</v>
      </c>
      <c r="B1598" s="1">
        <v>45344</v>
      </c>
      <c r="C1598" t="s">
        <v>341</v>
      </c>
      <c r="D1598" t="s">
        <v>1590</v>
      </c>
      <c r="E1598" t="s">
        <v>1776</v>
      </c>
      <c r="F1598" s="5">
        <v>1</v>
      </c>
      <c r="G1598">
        <v>388.35</v>
      </c>
      <c r="H1598">
        <v>0.01</v>
      </c>
      <c r="I1598" t="s">
        <v>1826</v>
      </c>
      <c r="J1598">
        <v>384.4665</v>
      </c>
    </row>
    <row r="1599" spans="1:10" x14ac:dyDescent="0.25">
      <c r="A1599" t="s">
        <v>3423</v>
      </c>
      <c r="B1599" s="1">
        <v>45367</v>
      </c>
      <c r="C1599" t="s">
        <v>1495</v>
      </c>
      <c r="D1599" t="s">
        <v>1624</v>
      </c>
      <c r="E1599" t="s">
        <v>1786</v>
      </c>
      <c r="F1599" s="5">
        <v>2</v>
      </c>
      <c r="G1599">
        <v>999.08</v>
      </c>
      <c r="H1599">
        <v>0.3</v>
      </c>
      <c r="I1599" t="s">
        <v>1826</v>
      </c>
      <c r="J1599">
        <v>1398.712</v>
      </c>
    </row>
    <row r="1600" spans="1:10" x14ac:dyDescent="0.25">
      <c r="A1600" t="s">
        <v>3424</v>
      </c>
      <c r="B1600" s="1">
        <v>45887</v>
      </c>
      <c r="C1600" t="s">
        <v>565</v>
      </c>
      <c r="D1600" t="s">
        <v>1624</v>
      </c>
      <c r="E1600" t="s">
        <v>1807</v>
      </c>
      <c r="F1600" s="5">
        <v>3</v>
      </c>
      <c r="G1600">
        <v>453.19</v>
      </c>
      <c r="H1600">
        <v>0.08</v>
      </c>
      <c r="I1600" t="s">
        <v>1829</v>
      </c>
      <c r="J1600">
        <v>1250.8044</v>
      </c>
    </row>
    <row r="1601" spans="1:10" x14ac:dyDescent="0.25">
      <c r="A1601" t="s">
        <v>3425</v>
      </c>
      <c r="B1601" s="1">
        <v>45567</v>
      </c>
      <c r="C1601" t="s">
        <v>755</v>
      </c>
      <c r="D1601" t="s">
        <v>1708</v>
      </c>
      <c r="E1601" t="s">
        <v>1789</v>
      </c>
      <c r="F1601" s="5">
        <v>2</v>
      </c>
      <c r="G1601">
        <v>61.31</v>
      </c>
      <c r="H1601">
        <v>0.15</v>
      </c>
      <c r="I1601" t="s">
        <v>1829</v>
      </c>
      <c r="J1601">
        <v>104.227</v>
      </c>
    </row>
    <row r="1602" spans="1:10" x14ac:dyDescent="0.25">
      <c r="A1602" t="s">
        <v>3426</v>
      </c>
      <c r="B1602" s="1">
        <v>45223</v>
      </c>
      <c r="C1602" t="s">
        <v>1074</v>
      </c>
      <c r="D1602" t="s">
        <v>1710</v>
      </c>
      <c r="E1602" t="s">
        <v>1789</v>
      </c>
      <c r="F1602" s="5">
        <v>2</v>
      </c>
      <c r="G1602">
        <v>870.13</v>
      </c>
      <c r="H1602">
        <v>0.23</v>
      </c>
      <c r="I1602" t="s">
        <v>1824</v>
      </c>
      <c r="J1602">
        <v>1340.0001999999999</v>
      </c>
    </row>
    <row r="1603" spans="1:10" x14ac:dyDescent="0.25">
      <c r="A1603" t="s">
        <v>3427</v>
      </c>
      <c r="B1603" s="1">
        <v>45664</v>
      </c>
      <c r="C1603" t="s">
        <v>247</v>
      </c>
      <c r="D1603" t="s">
        <v>1578</v>
      </c>
      <c r="E1603" t="s">
        <v>1813</v>
      </c>
      <c r="F1603" s="5">
        <v>1</v>
      </c>
      <c r="G1603">
        <v>336.51</v>
      </c>
      <c r="H1603">
        <v>0.11</v>
      </c>
      <c r="I1603" t="s">
        <v>1826</v>
      </c>
      <c r="J1603">
        <v>299.4939</v>
      </c>
    </row>
    <row r="1604" spans="1:10" x14ac:dyDescent="0.25">
      <c r="A1604" t="s">
        <v>3428</v>
      </c>
      <c r="B1604" s="1">
        <v>45313</v>
      </c>
      <c r="C1604" t="s">
        <v>598</v>
      </c>
      <c r="D1604" t="s">
        <v>1682</v>
      </c>
      <c r="E1604" t="s">
        <v>1752</v>
      </c>
      <c r="F1604" s="5">
        <v>1</v>
      </c>
      <c r="G1604">
        <v>305.70999999999998</v>
      </c>
      <c r="H1604">
        <v>0.26</v>
      </c>
      <c r="I1604" t="s">
        <v>1829</v>
      </c>
      <c r="J1604">
        <v>226.22540000000001</v>
      </c>
    </row>
    <row r="1605" spans="1:10" x14ac:dyDescent="0.25">
      <c r="A1605" t="s">
        <v>3429</v>
      </c>
      <c r="B1605" s="1">
        <v>45224</v>
      </c>
      <c r="C1605" t="s">
        <v>419</v>
      </c>
      <c r="D1605" t="s">
        <v>1568</v>
      </c>
      <c r="E1605" t="s">
        <v>1810</v>
      </c>
      <c r="F1605" s="5">
        <v>2</v>
      </c>
      <c r="G1605">
        <v>635.39</v>
      </c>
      <c r="H1605">
        <v>0.28999999999999998</v>
      </c>
      <c r="I1605" t="s">
        <v>1829</v>
      </c>
      <c r="J1605">
        <v>902.25379999999996</v>
      </c>
    </row>
    <row r="1606" spans="1:10" x14ac:dyDescent="0.25">
      <c r="A1606" t="s">
        <v>3430</v>
      </c>
      <c r="B1606" s="1">
        <v>45491</v>
      </c>
      <c r="C1606" t="s">
        <v>405</v>
      </c>
      <c r="D1606" t="s">
        <v>1732</v>
      </c>
      <c r="E1606" t="s">
        <v>1813</v>
      </c>
      <c r="F1606" s="5">
        <v>2</v>
      </c>
      <c r="G1606">
        <v>253.87</v>
      </c>
      <c r="H1606">
        <v>0.23</v>
      </c>
      <c r="I1606" t="s">
        <v>1829</v>
      </c>
      <c r="J1606">
        <v>390.95979999999997</v>
      </c>
    </row>
    <row r="1607" spans="1:10" x14ac:dyDescent="0.25">
      <c r="A1607" t="s">
        <v>3431</v>
      </c>
      <c r="B1607" s="1">
        <v>45472</v>
      </c>
      <c r="C1607" t="s">
        <v>1489</v>
      </c>
      <c r="D1607" t="s">
        <v>1700</v>
      </c>
      <c r="E1607" t="s">
        <v>1807</v>
      </c>
      <c r="F1607" s="5">
        <v>3</v>
      </c>
      <c r="G1607">
        <v>915.81</v>
      </c>
      <c r="H1607">
        <v>0.17</v>
      </c>
      <c r="I1607" t="s">
        <v>1829</v>
      </c>
      <c r="J1607">
        <v>2280.3669</v>
      </c>
    </row>
    <row r="1608" spans="1:10" x14ac:dyDescent="0.25">
      <c r="A1608" t="s">
        <v>3432</v>
      </c>
      <c r="B1608" s="1">
        <v>45795</v>
      </c>
      <c r="C1608" t="s">
        <v>681</v>
      </c>
      <c r="D1608" t="s">
        <v>1632</v>
      </c>
      <c r="E1608" t="s">
        <v>1782</v>
      </c>
      <c r="F1608" s="5">
        <v>3</v>
      </c>
      <c r="G1608">
        <v>779.5</v>
      </c>
      <c r="H1608">
        <v>0.02</v>
      </c>
      <c r="I1608" t="s">
        <v>1824</v>
      </c>
      <c r="J1608">
        <v>2291.73</v>
      </c>
    </row>
    <row r="1609" spans="1:10" x14ac:dyDescent="0.25">
      <c r="A1609" t="s">
        <v>3433</v>
      </c>
      <c r="B1609" s="1">
        <v>45470</v>
      </c>
      <c r="C1609" t="s">
        <v>1446</v>
      </c>
      <c r="D1609" t="s">
        <v>1670</v>
      </c>
      <c r="E1609" t="s">
        <v>1804</v>
      </c>
      <c r="F1609" s="5">
        <v>2</v>
      </c>
      <c r="G1609">
        <v>780.57</v>
      </c>
      <c r="H1609">
        <v>0.26</v>
      </c>
      <c r="I1609" t="s">
        <v>1824</v>
      </c>
      <c r="J1609">
        <v>1155.2436</v>
      </c>
    </row>
    <row r="1610" spans="1:10" x14ac:dyDescent="0.25">
      <c r="A1610" t="s">
        <v>3434</v>
      </c>
      <c r="B1610" s="1">
        <v>45390</v>
      </c>
      <c r="C1610" t="s">
        <v>1196</v>
      </c>
      <c r="D1610" t="s">
        <v>1738</v>
      </c>
      <c r="E1610" t="s">
        <v>1813</v>
      </c>
      <c r="F1610" s="5">
        <v>1</v>
      </c>
      <c r="G1610">
        <v>511.35</v>
      </c>
      <c r="H1610">
        <v>0</v>
      </c>
      <c r="I1610" t="s">
        <v>1824</v>
      </c>
      <c r="J1610">
        <v>511.35</v>
      </c>
    </row>
    <row r="1611" spans="1:10" x14ac:dyDescent="0.25">
      <c r="A1611" t="s">
        <v>3435</v>
      </c>
      <c r="B1611" s="1">
        <v>45803</v>
      </c>
      <c r="C1611" t="s">
        <v>75</v>
      </c>
      <c r="D1611" t="s">
        <v>1742</v>
      </c>
      <c r="E1611" t="s">
        <v>1766</v>
      </c>
      <c r="F1611" s="5">
        <v>4</v>
      </c>
      <c r="G1611">
        <v>44.07</v>
      </c>
      <c r="H1611">
        <v>0.28999999999999998</v>
      </c>
      <c r="I1611" t="s">
        <v>1829</v>
      </c>
      <c r="J1611">
        <v>125.1588</v>
      </c>
    </row>
    <row r="1612" spans="1:10" x14ac:dyDescent="0.25">
      <c r="A1612" t="s">
        <v>3436</v>
      </c>
      <c r="B1612" s="1">
        <v>45320</v>
      </c>
      <c r="C1612" t="s">
        <v>646</v>
      </c>
      <c r="D1612" t="s">
        <v>1686</v>
      </c>
      <c r="E1612" t="s">
        <v>1792</v>
      </c>
      <c r="F1612" s="5">
        <v>2</v>
      </c>
      <c r="G1612">
        <v>895.92</v>
      </c>
      <c r="H1612">
        <v>0.15</v>
      </c>
      <c r="I1612" t="s">
        <v>1824</v>
      </c>
      <c r="J1612">
        <v>1523.0640000000001</v>
      </c>
    </row>
    <row r="1613" spans="1:10" x14ac:dyDescent="0.25">
      <c r="A1613" t="s">
        <v>3437</v>
      </c>
      <c r="B1613" s="1">
        <v>45619</v>
      </c>
      <c r="C1613" t="s">
        <v>963</v>
      </c>
      <c r="D1613" t="s">
        <v>1654</v>
      </c>
      <c r="E1613" t="s">
        <v>1761</v>
      </c>
      <c r="F1613" s="5">
        <v>4</v>
      </c>
      <c r="G1613">
        <v>456.32</v>
      </c>
      <c r="H1613">
        <v>0.22</v>
      </c>
      <c r="I1613" t="s">
        <v>1829</v>
      </c>
      <c r="J1613">
        <v>1423.7184</v>
      </c>
    </row>
    <row r="1614" spans="1:10" x14ac:dyDescent="0.25">
      <c r="A1614" t="s">
        <v>3438</v>
      </c>
      <c r="B1614" s="1">
        <v>45777</v>
      </c>
      <c r="C1614" t="s">
        <v>1304</v>
      </c>
      <c r="D1614" t="s">
        <v>1616</v>
      </c>
      <c r="E1614" t="s">
        <v>1752</v>
      </c>
      <c r="F1614" s="5">
        <v>1</v>
      </c>
      <c r="G1614">
        <v>905.5</v>
      </c>
      <c r="H1614">
        <v>0.28999999999999998</v>
      </c>
      <c r="I1614" t="s">
        <v>1829</v>
      </c>
      <c r="J1614">
        <v>642.90499999999997</v>
      </c>
    </row>
    <row r="1615" spans="1:10" x14ac:dyDescent="0.25">
      <c r="A1615" t="s">
        <v>3439</v>
      </c>
      <c r="B1615" s="1">
        <v>45523</v>
      </c>
      <c r="C1615" t="s">
        <v>666</v>
      </c>
      <c r="D1615" t="s">
        <v>1580</v>
      </c>
      <c r="E1615" t="s">
        <v>1797</v>
      </c>
      <c r="F1615" s="5">
        <v>3</v>
      </c>
      <c r="G1615">
        <v>63.19</v>
      </c>
      <c r="H1615">
        <v>0.08</v>
      </c>
      <c r="I1615" t="s">
        <v>1824</v>
      </c>
      <c r="J1615">
        <v>174.40440000000001</v>
      </c>
    </row>
    <row r="1616" spans="1:10" x14ac:dyDescent="0.25">
      <c r="A1616" t="s">
        <v>3440</v>
      </c>
      <c r="B1616" s="1">
        <v>45628</v>
      </c>
      <c r="C1616" t="s">
        <v>191</v>
      </c>
      <c r="D1616" t="s">
        <v>1688</v>
      </c>
      <c r="E1616" t="s">
        <v>1779</v>
      </c>
      <c r="F1616" s="5">
        <v>3</v>
      </c>
      <c r="G1616">
        <v>687.66</v>
      </c>
      <c r="H1616">
        <v>0.06</v>
      </c>
      <c r="I1616" t="s">
        <v>1826</v>
      </c>
      <c r="J1616">
        <v>1939.2012</v>
      </c>
    </row>
    <row r="1617" spans="1:10" x14ac:dyDescent="0.25">
      <c r="A1617" t="s">
        <v>3441</v>
      </c>
      <c r="B1617" s="1">
        <v>45742</v>
      </c>
      <c r="C1617" t="s">
        <v>711</v>
      </c>
      <c r="D1617" t="s">
        <v>1634</v>
      </c>
      <c r="E1617" t="s">
        <v>1786</v>
      </c>
      <c r="F1617" s="5">
        <v>4</v>
      </c>
      <c r="G1617">
        <v>639.05999999999995</v>
      </c>
      <c r="H1617">
        <v>0.12</v>
      </c>
      <c r="I1617" t="s">
        <v>1826</v>
      </c>
      <c r="J1617">
        <v>2249.4911999999999</v>
      </c>
    </row>
    <row r="1618" spans="1:10" x14ac:dyDescent="0.25">
      <c r="A1618" t="s">
        <v>3442</v>
      </c>
      <c r="B1618" s="1">
        <v>45456</v>
      </c>
      <c r="C1618" t="s">
        <v>247</v>
      </c>
      <c r="D1618" t="s">
        <v>1690</v>
      </c>
      <c r="E1618" t="s">
        <v>1779</v>
      </c>
      <c r="F1618" s="5">
        <v>1</v>
      </c>
      <c r="G1618">
        <v>475.15</v>
      </c>
      <c r="H1618">
        <v>0.04</v>
      </c>
      <c r="I1618" t="s">
        <v>1829</v>
      </c>
      <c r="J1618">
        <v>456.14399999999989</v>
      </c>
    </row>
    <row r="1619" spans="1:10" x14ac:dyDescent="0.25">
      <c r="A1619" t="s">
        <v>3443</v>
      </c>
      <c r="B1619" s="1">
        <v>45534</v>
      </c>
      <c r="C1619" t="s">
        <v>625</v>
      </c>
      <c r="D1619" t="s">
        <v>1636</v>
      </c>
      <c r="E1619" t="s">
        <v>1776</v>
      </c>
      <c r="F1619" s="5">
        <v>1</v>
      </c>
      <c r="G1619">
        <v>62.38</v>
      </c>
      <c r="H1619">
        <v>0.08</v>
      </c>
      <c r="I1619" t="s">
        <v>1829</v>
      </c>
      <c r="J1619">
        <v>57.389600000000002</v>
      </c>
    </row>
    <row r="1620" spans="1:10" x14ac:dyDescent="0.25">
      <c r="A1620" t="s">
        <v>3444</v>
      </c>
      <c r="B1620" s="1">
        <v>45375</v>
      </c>
      <c r="C1620" t="s">
        <v>1109</v>
      </c>
      <c r="D1620" t="s">
        <v>1578</v>
      </c>
      <c r="E1620" t="s">
        <v>1779</v>
      </c>
      <c r="F1620" s="5">
        <v>1</v>
      </c>
      <c r="G1620">
        <v>977.02</v>
      </c>
      <c r="H1620">
        <v>0.2</v>
      </c>
      <c r="I1620" t="s">
        <v>1829</v>
      </c>
      <c r="J1620">
        <v>781.61599999999999</v>
      </c>
    </row>
    <row r="1621" spans="1:10" x14ac:dyDescent="0.25">
      <c r="A1621" t="s">
        <v>3445</v>
      </c>
      <c r="B1621" s="1">
        <v>45546</v>
      </c>
      <c r="C1621" t="s">
        <v>271</v>
      </c>
      <c r="D1621" t="s">
        <v>1714</v>
      </c>
      <c r="E1621" t="s">
        <v>1769</v>
      </c>
      <c r="F1621" s="5">
        <v>2</v>
      </c>
      <c r="G1621">
        <v>898.81</v>
      </c>
      <c r="H1621">
        <v>0.25</v>
      </c>
      <c r="I1621" t="s">
        <v>1824</v>
      </c>
      <c r="J1621">
        <v>1348.2149999999999</v>
      </c>
    </row>
    <row r="1622" spans="1:10" x14ac:dyDescent="0.25">
      <c r="A1622" t="s">
        <v>3446</v>
      </c>
      <c r="B1622" s="1">
        <v>45769</v>
      </c>
      <c r="C1622" t="s">
        <v>1101</v>
      </c>
      <c r="D1622" t="s">
        <v>1662</v>
      </c>
      <c r="E1622" t="s">
        <v>1766</v>
      </c>
      <c r="F1622" s="5">
        <v>2</v>
      </c>
      <c r="G1622">
        <v>422.13</v>
      </c>
      <c r="H1622">
        <v>0.28000000000000003</v>
      </c>
      <c r="I1622" t="s">
        <v>1824</v>
      </c>
      <c r="J1622">
        <v>607.86720000000003</v>
      </c>
    </row>
    <row r="1623" spans="1:10" x14ac:dyDescent="0.25">
      <c r="A1623" t="s">
        <v>3447</v>
      </c>
      <c r="B1623" s="1">
        <v>45524</v>
      </c>
      <c r="C1623" t="s">
        <v>191</v>
      </c>
      <c r="D1623" t="s">
        <v>1616</v>
      </c>
      <c r="E1623" t="s">
        <v>1792</v>
      </c>
      <c r="F1623" s="5">
        <v>1</v>
      </c>
      <c r="G1623">
        <v>324.56</v>
      </c>
      <c r="H1623">
        <v>0.03</v>
      </c>
      <c r="I1623" t="s">
        <v>1829</v>
      </c>
      <c r="J1623">
        <v>314.82319999999999</v>
      </c>
    </row>
    <row r="1624" spans="1:10" x14ac:dyDescent="0.25">
      <c r="A1624" t="s">
        <v>3448</v>
      </c>
      <c r="B1624" s="1">
        <v>45531</v>
      </c>
      <c r="C1624" t="s">
        <v>1443</v>
      </c>
      <c r="D1624" t="s">
        <v>1658</v>
      </c>
      <c r="E1624" t="s">
        <v>1804</v>
      </c>
      <c r="F1624" s="5">
        <v>4</v>
      </c>
      <c r="G1624">
        <v>570.38</v>
      </c>
      <c r="H1624">
        <v>0.26</v>
      </c>
      <c r="I1624" t="s">
        <v>1826</v>
      </c>
      <c r="J1624">
        <v>1688.3248000000001</v>
      </c>
    </row>
    <row r="1625" spans="1:10" x14ac:dyDescent="0.25">
      <c r="A1625" t="s">
        <v>3449</v>
      </c>
      <c r="B1625" s="1">
        <v>45479</v>
      </c>
      <c r="C1625" t="s">
        <v>1229</v>
      </c>
      <c r="D1625" t="s">
        <v>1616</v>
      </c>
      <c r="E1625" t="s">
        <v>1801</v>
      </c>
      <c r="F1625" s="5">
        <v>2</v>
      </c>
      <c r="G1625">
        <v>223.73</v>
      </c>
      <c r="H1625">
        <v>0.11</v>
      </c>
      <c r="I1625" t="s">
        <v>1826</v>
      </c>
      <c r="J1625">
        <v>398.23939999999999</v>
      </c>
    </row>
    <row r="1626" spans="1:10" x14ac:dyDescent="0.25">
      <c r="A1626" t="s">
        <v>3450</v>
      </c>
      <c r="B1626" s="1">
        <v>45868</v>
      </c>
      <c r="C1626" t="s">
        <v>1101</v>
      </c>
      <c r="D1626" t="s">
        <v>1720</v>
      </c>
      <c r="E1626" t="s">
        <v>1804</v>
      </c>
      <c r="F1626" s="5">
        <v>4</v>
      </c>
      <c r="G1626">
        <v>164.93</v>
      </c>
      <c r="H1626">
        <v>0.11</v>
      </c>
      <c r="I1626" t="s">
        <v>1824</v>
      </c>
      <c r="J1626">
        <v>587.1508</v>
      </c>
    </row>
    <row r="1627" spans="1:10" x14ac:dyDescent="0.25">
      <c r="A1627" t="s">
        <v>3451</v>
      </c>
      <c r="B1627" s="1">
        <v>45569</v>
      </c>
      <c r="C1627" t="s">
        <v>797</v>
      </c>
      <c r="D1627" t="s">
        <v>1578</v>
      </c>
      <c r="E1627" t="s">
        <v>1779</v>
      </c>
      <c r="F1627" s="5">
        <v>3</v>
      </c>
      <c r="G1627">
        <v>326.66000000000003</v>
      </c>
      <c r="H1627">
        <v>0.28000000000000003</v>
      </c>
      <c r="I1627" t="s">
        <v>1829</v>
      </c>
      <c r="J1627">
        <v>705.5856</v>
      </c>
    </row>
    <row r="1628" spans="1:10" x14ac:dyDescent="0.25">
      <c r="A1628" t="s">
        <v>3452</v>
      </c>
      <c r="B1628" s="1">
        <v>45382</v>
      </c>
      <c r="C1628" t="s">
        <v>601</v>
      </c>
      <c r="D1628" t="s">
        <v>1546</v>
      </c>
      <c r="E1628" t="s">
        <v>1801</v>
      </c>
      <c r="F1628" s="5">
        <v>2</v>
      </c>
      <c r="G1628">
        <v>462.93</v>
      </c>
      <c r="H1628">
        <v>0.17</v>
      </c>
      <c r="I1628" t="s">
        <v>1826</v>
      </c>
      <c r="J1628">
        <v>768.46379999999999</v>
      </c>
    </row>
    <row r="1629" spans="1:10" x14ac:dyDescent="0.25">
      <c r="A1629" t="s">
        <v>3453</v>
      </c>
      <c r="B1629" s="1">
        <v>45885</v>
      </c>
      <c r="C1629" t="s">
        <v>496</v>
      </c>
      <c r="D1629" t="s">
        <v>1543</v>
      </c>
      <c r="E1629" t="s">
        <v>1804</v>
      </c>
      <c r="F1629" s="5">
        <v>3</v>
      </c>
      <c r="G1629">
        <v>60.26</v>
      </c>
      <c r="H1629">
        <v>0.04</v>
      </c>
      <c r="I1629" t="s">
        <v>1824</v>
      </c>
      <c r="J1629">
        <v>173.5488</v>
      </c>
    </row>
    <row r="1630" spans="1:10" x14ac:dyDescent="0.25">
      <c r="A1630" t="s">
        <v>3454</v>
      </c>
      <c r="B1630" s="1">
        <v>45829</v>
      </c>
      <c r="C1630" t="s">
        <v>261</v>
      </c>
      <c r="D1630" t="s">
        <v>1616</v>
      </c>
      <c r="E1630" t="s">
        <v>1786</v>
      </c>
      <c r="F1630" s="5">
        <v>3</v>
      </c>
      <c r="G1630">
        <v>109.5</v>
      </c>
      <c r="H1630">
        <v>0.06</v>
      </c>
      <c r="I1630" t="s">
        <v>1829</v>
      </c>
      <c r="J1630">
        <v>308.79000000000002</v>
      </c>
    </row>
    <row r="1631" spans="1:10" x14ac:dyDescent="0.25">
      <c r="A1631" t="s">
        <v>3455</v>
      </c>
      <c r="B1631" s="1">
        <v>45721</v>
      </c>
      <c r="C1631" t="s">
        <v>1193</v>
      </c>
      <c r="D1631" t="s">
        <v>1688</v>
      </c>
      <c r="E1631" t="s">
        <v>1804</v>
      </c>
      <c r="F1631" s="5">
        <v>1</v>
      </c>
      <c r="G1631">
        <v>505.83</v>
      </c>
      <c r="H1631">
        <v>0.14000000000000001</v>
      </c>
      <c r="I1631" t="s">
        <v>1829</v>
      </c>
      <c r="J1631">
        <v>435.0138</v>
      </c>
    </row>
    <row r="1632" spans="1:10" x14ac:dyDescent="0.25">
      <c r="A1632" t="s">
        <v>3456</v>
      </c>
      <c r="B1632" s="1">
        <v>45511</v>
      </c>
      <c r="C1632" t="s">
        <v>544</v>
      </c>
      <c r="D1632" t="s">
        <v>1744</v>
      </c>
      <c r="E1632" t="s">
        <v>1789</v>
      </c>
      <c r="F1632" s="5">
        <v>2</v>
      </c>
      <c r="G1632">
        <v>443.15</v>
      </c>
      <c r="H1632">
        <v>0.27</v>
      </c>
      <c r="I1632" t="s">
        <v>1826</v>
      </c>
      <c r="J1632">
        <v>646.99899999999991</v>
      </c>
    </row>
    <row r="1633" spans="1:10" x14ac:dyDescent="0.25">
      <c r="A1633" t="s">
        <v>3457</v>
      </c>
      <c r="B1633" s="1">
        <v>45739</v>
      </c>
      <c r="C1633" t="s">
        <v>1527</v>
      </c>
      <c r="D1633" t="s">
        <v>1560</v>
      </c>
      <c r="E1633" t="s">
        <v>1779</v>
      </c>
      <c r="F1633" s="5">
        <v>2</v>
      </c>
      <c r="G1633">
        <v>784.26</v>
      </c>
      <c r="H1633">
        <v>0.23</v>
      </c>
      <c r="I1633" t="s">
        <v>1826</v>
      </c>
      <c r="J1633">
        <v>1207.7603999999999</v>
      </c>
    </row>
    <row r="1634" spans="1:10" x14ac:dyDescent="0.25">
      <c r="A1634" t="s">
        <v>3458</v>
      </c>
      <c r="B1634" s="1">
        <v>45533</v>
      </c>
      <c r="C1634" t="s">
        <v>1405</v>
      </c>
      <c r="D1634" t="s">
        <v>1626</v>
      </c>
      <c r="E1634" t="s">
        <v>1792</v>
      </c>
      <c r="F1634" s="5">
        <v>3</v>
      </c>
      <c r="G1634">
        <v>590.30999999999995</v>
      </c>
      <c r="H1634">
        <v>0.17</v>
      </c>
      <c r="I1634" t="s">
        <v>1826</v>
      </c>
      <c r="J1634">
        <v>1469.8719000000001</v>
      </c>
    </row>
    <row r="1635" spans="1:10" x14ac:dyDescent="0.25">
      <c r="A1635" t="s">
        <v>3459</v>
      </c>
      <c r="B1635" s="1">
        <v>45553</v>
      </c>
      <c r="C1635" t="s">
        <v>417</v>
      </c>
      <c r="D1635" t="s">
        <v>1686</v>
      </c>
      <c r="E1635" t="s">
        <v>1804</v>
      </c>
      <c r="F1635" s="5">
        <v>1</v>
      </c>
      <c r="G1635">
        <v>696.13</v>
      </c>
      <c r="H1635">
        <v>0.06</v>
      </c>
      <c r="I1635" t="s">
        <v>1829</v>
      </c>
      <c r="J1635">
        <v>654.36219999999992</v>
      </c>
    </row>
    <row r="1636" spans="1:10" x14ac:dyDescent="0.25">
      <c r="A1636" t="s">
        <v>3460</v>
      </c>
      <c r="B1636" s="1">
        <v>45341</v>
      </c>
      <c r="C1636" t="s">
        <v>369</v>
      </c>
      <c r="D1636" t="s">
        <v>1650</v>
      </c>
      <c r="E1636" t="s">
        <v>1776</v>
      </c>
      <c r="F1636" s="5">
        <v>4</v>
      </c>
      <c r="G1636">
        <v>194.39</v>
      </c>
      <c r="H1636">
        <v>0.25</v>
      </c>
      <c r="I1636" t="s">
        <v>1824</v>
      </c>
      <c r="J1636">
        <v>583.16999999999996</v>
      </c>
    </row>
    <row r="1637" spans="1:10" x14ac:dyDescent="0.25">
      <c r="A1637" t="s">
        <v>3461</v>
      </c>
      <c r="B1637" s="1">
        <v>45430</v>
      </c>
      <c r="C1637" t="s">
        <v>1038</v>
      </c>
      <c r="D1637" t="s">
        <v>1614</v>
      </c>
      <c r="E1637" t="s">
        <v>1757</v>
      </c>
      <c r="F1637" s="5">
        <v>1</v>
      </c>
      <c r="G1637">
        <v>339.7</v>
      </c>
      <c r="H1637">
        <v>0.1</v>
      </c>
      <c r="I1637" t="s">
        <v>1824</v>
      </c>
      <c r="J1637">
        <v>305.73</v>
      </c>
    </row>
    <row r="1638" spans="1:10" x14ac:dyDescent="0.25">
      <c r="A1638" t="s">
        <v>3462</v>
      </c>
      <c r="B1638" s="1">
        <v>45912</v>
      </c>
      <c r="C1638" t="s">
        <v>185</v>
      </c>
      <c r="D1638" t="s">
        <v>1684</v>
      </c>
      <c r="E1638" t="s">
        <v>1797</v>
      </c>
      <c r="F1638" s="5">
        <v>4</v>
      </c>
      <c r="G1638">
        <v>463.16</v>
      </c>
      <c r="H1638">
        <v>0.27</v>
      </c>
      <c r="I1638" t="s">
        <v>1826</v>
      </c>
      <c r="J1638">
        <v>1352.4272000000001</v>
      </c>
    </row>
    <row r="1639" spans="1:10" x14ac:dyDescent="0.25">
      <c r="A1639" t="s">
        <v>3463</v>
      </c>
      <c r="B1639" s="1">
        <v>45709</v>
      </c>
      <c r="C1639" t="s">
        <v>378</v>
      </c>
      <c r="D1639" t="s">
        <v>1555</v>
      </c>
      <c r="E1639" t="s">
        <v>1789</v>
      </c>
      <c r="F1639" s="5">
        <v>2</v>
      </c>
      <c r="G1639">
        <v>824.91</v>
      </c>
      <c r="H1639">
        <v>0.09</v>
      </c>
      <c r="I1639" t="s">
        <v>1824</v>
      </c>
      <c r="J1639">
        <v>1501.3362</v>
      </c>
    </row>
    <row r="1640" spans="1:10" x14ac:dyDescent="0.25">
      <c r="A1640" t="s">
        <v>3464</v>
      </c>
      <c r="B1640" s="1">
        <v>45520</v>
      </c>
      <c r="C1640" t="s">
        <v>258</v>
      </c>
      <c r="D1640" t="s">
        <v>1555</v>
      </c>
      <c r="E1640" t="s">
        <v>1761</v>
      </c>
      <c r="F1640" s="5">
        <v>4</v>
      </c>
      <c r="G1640">
        <v>796.89</v>
      </c>
      <c r="H1640">
        <v>0.17</v>
      </c>
      <c r="I1640" t="s">
        <v>1824</v>
      </c>
      <c r="J1640">
        <v>2645.6747999999998</v>
      </c>
    </row>
    <row r="1641" spans="1:10" x14ac:dyDescent="0.25">
      <c r="A1641" t="s">
        <v>3465</v>
      </c>
      <c r="B1641" s="1">
        <v>45478</v>
      </c>
      <c r="C1641" t="s">
        <v>770</v>
      </c>
      <c r="D1641" t="s">
        <v>1600</v>
      </c>
      <c r="E1641" t="s">
        <v>1807</v>
      </c>
      <c r="F1641" s="5">
        <v>3</v>
      </c>
      <c r="G1641">
        <v>543.92999999999995</v>
      </c>
      <c r="H1641">
        <v>0.3</v>
      </c>
      <c r="I1641" t="s">
        <v>1829</v>
      </c>
      <c r="J1641">
        <v>1142.2529999999999</v>
      </c>
    </row>
    <row r="1642" spans="1:10" x14ac:dyDescent="0.25">
      <c r="A1642" t="s">
        <v>3466</v>
      </c>
      <c r="B1642" s="1">
        <v>45496</v>
      </c>
      <c r="C1642" t="s">
        <v>574</v>
      </c>
      <c r="D1642" t="s">
        <v>1576</v>
      </c>
      <c r="E1642" t="s">
        <v>1779</v>
      </c>
      <c r="F1642" s="5">
        <v>2</v>
      </c>
      <c r="G1642">
        <v>44.65</v>
      </c>
      <c r="H1642">
        <v>0.03</v>
      </c>
      <c r="I1642" t="s">
        <v>1826</v>
      </c>
      <c r="J1642">
        <v>86.620999999999995</v>
      </c>
    </row>
    <row r="1643" spans="1:10" x14ac:dyDescent="0.25">
      <c r="A1643" t="s">
        <v>3467</v>
      </c>
      <c r="B1643" s="1">
        <v>45742</v>
      </c>
      <c r="C1643" t="s">
        <v>800</v>
      </c>
      <c r="D1643" t="s">
        <v>1660</v>
      </c>
      <c r="E1643" t="s">
        <v>1752</v>
      </c>
      <c r="F1643" s="5">
        <v>4</v>
      </c>
      <c r="G1643">
        <v>827.39</v>
      </c>
      <c r="H1643">
        <v>0.06</v>
      </c>
      <c r="I1643" t="s">
        <v>1829</v>
      </c>
      <c r="J1643">
        <v>3110.9863999999998</v>
      </c>
    </row>
    <row r="1644" spans="1:10" x14ac:dyDescent="0.25">
      <c r="A1644" t="s">
        <v>3468</v>
      </c>
      <c r="B1644" s="1">
        <v>45301</v>
      </c>
      <c r="C1644" t="s">
        <v>972</v>
      </c>
      <c r="D1644" t="s">
        <v>1576</v>
      </c>
      <c r="E1644" t="s">
        <v>1794</v>
      </c>
      <c r="F1644" s="5">
        <v>2</v>
      </c>
      <c r="G1644">
        <v>403.2</v>
      </c>
      <c r="H1644">
        <v>0.21</v>
      </c>
      <c r="I1644" t="s">
        <v>1826</v>
      </c>
      <c r="J1644">
        <v>637.05600000000004</v>
      </c>
    </row>
    <row r="1645" spans="1:10" x14ac:dyDescent="0.25">
      <c r="A1645" t="s">
        <v>3469</v>
      </c>
      <c r="B1645" s="1">
        <v>45547</v>
      </c>
      <c r="C1645" t="s">
        <v>78</v>
      </c>
      <c r="D1645" t="s">
        <v>1720</v>
      </c>
      <c r="E1645" t="s">
        <v>1797</v>
      </c>
      <c r="F1645" s="5">
        <v>4</v>
      </c>
      <c r="G1645">
        <v>292.31</v>
      </c>
      <c r="H1645">
        <v>0.27</v>
      </c>
      <c r="I1645" t="s">
        <v>1826</v>
      </c>
      <c r="J1645">
        <v>853.54520000000002</v>
      </c>
    </row>
    <row r="1646" spans="1:10" x14ac:dyDescent="0.25">
      <c r="A1646" t="s">
        <v>3470</v>
      </c>
      <c r="B1646" s="1">
        <v>45806</v>
      </c>
      <c r="C1646" t="s">
        <v>1513</v>
      </c>
      <c r="D1646" t="s">
        <v>1549</v>
      </c>
      <c r="E1646" t="s">
        <v>1789</v>
      </c>
      <c r="F1646" s="5">
        <v>1</v>
      </c>
      <c r="G1646">
        <v>948.33</v>
      </c>
      <c r="H1646">
        <v>0.11</v>
      </c>
      <c r="I1646" t="s">
        <v>1824</v>
      </c>
      <c r="J1646">
        <v>844.01370000000009</v>
      </c>
    </row>
    <row r="1647" spans="1:10" x14ac:dyDescent="0.25">
      <c r="A1647" t="s">
        <v>3471</v>
      </c>
      <c r="B1647" s="1">
        <v>45294</v>
      </c>
      <c r="C1647" t="s">
        <v>1077</v>
      </c>
      <c r="D1647" t="s">
        <v>1626</v>
      </c>
      <c r="E1647" t="s">
        <v>1773</v>
      </c>
      <c r="F1647" s="5">
        <v>1</v>
      </c>
      <c r="G1647">
        <v>702.27</v>
      </c>
      <c r="H1647">
        <v>0.17</v>
      </c>
      <c r="I1647" t="s">
        <v>1829</v>
      </c>
      <c r="J1647">
        <v>582.88409999999999</v>
      </c>
    </row>
    <row r="1648" spans="1:10" x14ac:dyDescent="0.25">
      <c r="A1648" t="s">
        <v>3472</v>
      </c>
      <c r="B1648" s="1">
        <v>45875</v>
      </c>
      <c r="C1648" t="s">
        <v>160</v>
      </c>
      <c r="D1648" t="s">
        <v>1608</v>
      </c>
      <c r="E1648" t="s">
        <v>1766</v>
      </c>
      <c r="F1648" s="5">
        <v>2</v>
      </c>
      <c r="G1648">
        <v>379.28</v>
      </c>
      <c r="H1648">
        <v>0.26</v>
      </c>
      <c r="I1648" t="s">
        <v>1824</v>
      </c>
      <c r="J1648">
        <v>561.33439999999996</v>
      </c>
    </row>
    <row r="1649" spans="1:10" x14ac:dyDescent="0.25">
      <c r="A1649" t="s">
        <v>3473</v>
      </c>
      <c r="B1649" s="1">
        <v>45669</v>
      </c>
      <c r="C1649" t="s">
        <v>452</v>
      </c>
      <c r="D1649" t="s">
        <v>1642</v>
      </c>
      <c r="E1649" t="s">
        <v>1752</v>
      </c>
      <c r="F1649" s="5">
        <v>4</v>
      </c>
      <c r="G1649">
        <v>92.35</v>
      </c>
      <c r="H1649">
        <v>0.15</v>
      </c>
      <c r="I1649" t="s">
        <v>1824</v>
      </c>
      <c r="J1649">
        <v>313.99</v>
      </c>
    </row>
    <row r="1650" spans="1:10" x14ac:dyDescent="0.25">
      <c r="A1650" t="s">
        <v>3474</v>
      </c>
      <c r="B1650" s="1">
        <v>45606</v>
      </c>
      <c r="C1650" t="s">
        <v>711</v>
      </c>
      <c r="D1650" t="s">
        <v>1626</v>
      </c>
      <c r="E1650" t="s">
        <v>1794</v>
      </c>
      <c r="F1650" s="5">
        <v>4</v>
      </c>
      <c r="G1650">
        <v>721.54</v>
      </c>
      <c r="H1650">
        <v>0.21</v>
      </c>
      <c r="I1650" t="s">
        <v>1824</v>
      </c>
      <c r="J1650">
        <v>2280.0664000000002</v>
      </c>
    </row>
    <row r="1651" spans="1:10" x14ac:dyDescent="0.25">
      <c r="A1651" t="s">
        <v>3475</v>
      </c>
      <c r="B1651" s="1">
        <v>45787</v>
      </c>
      <c r="C1651" t="s">
        <v>202</v>
      </c>
      <c r="D1651" t="s">
        <v>1624</v>
      </c>
      <c r="E1651" t="s">
        <v>1786</v>
      </c>
      <c r="F1651" s="5">
        <v>1</v>
      </c>
      <c r="G1651">
        <v>228.69</v>
      </c>
      <c r="H1651">
        <v>0.14000000000000001</v>
      </c>
      <c r="I1651" t="s">
        <v>1824</v>
      </c>
      <c r="J1651">
        <v>196.67339999999999</v>
      </c>
    </row>
    <row r="1652" spans="1:10" x14ac:dyDescent="0.25">
      <c r="A1652" t="s">
        <v>3476</v>
      </c>
      <c r="B1652" s="1">
        <v>45929</v>
      </c>
      <c r="C1652" t="s">
        <v>1112</v>
      </c>
      <c r="D1652" t="s">
        <v>1654</v>
      </c>
      <c r="E1652" t="s">
        <v>1789</v>
      </c>
      <c r="F1652" s="5">
        <v>1</v>
      </c>
      <c r="G1652">
        <v>899.09</v>
      </c>
      <c r="H1652">
        <v>0.2</v>
      </c>
      <c r="I1652" t="s">
        <v>1826</v>
      </c>
      <c r="J1652">
        <v>719.27200000000005</v>
      </c>
    </row>
    <row r="1653" spans="1:10" x14ac:dyDescent="0.25">
      <c r="A1653" t="s">
        <v>3477</v>
      </c>
      <c r="B1653" s="1">
        <v>45379</v>
      </c>
      <c r="C1653" t="s">
        <v>1199</v>
      </c>
      <c r="D1653" t="s">
        <v>1562</v>
      </c>
      <c r="E1653" t="s">
        <v>1782</v>
      </c>
      <c r="F1653" s="5">
        <v>4</v>
      </c>
      <c r="G1653">
        <v>195.75</v>
      </c>
      <c r="H1653">
        <v>0.17</v>
      </c>
      <c r="I1653" t="s">
        <v>1824</v>
      </c>
      <c r="J1653">
        <v>649.89</v>
      </c>
    </row>
    <row r="1654" spans="1:10" x14ac:dyDescent="0.25">
      <c r="A1654" t="s">
        <v>3478</v>
      </c>
      <c r="B1654" s="1">
        <v>45532</v>
      </c>
      <c r="C1654" t="s">
        <v>1322</v>
      </c>
      <c r="D1654" t="s">
        <v>1734</v>
      </c>
      <c r="E1654" t="s">
        <v>1801</v>
      </c>
      <c r="F1654" s="5">
        <v>3</v>
      </c>
      <c r="G1654">
        <v>199.13</v>
      </c>
      <c r="H1654">
        <v>0.24</v>
      </c>
      <c r="I1654" t="s">
        <v>1824</v>
      </c>
      <c r="J1654">
        <v>454.01639999999998</v>
      </c>
    </row>
    <row r="1655" spans="1:10" x14ac:dyDescent="0.25">
      <c r="A1655" t="s">
        <v>3479</v>
      </c>
      <c r="B1655" s="1">
        <v>45466</v>
      </c>
      <c r="C1655" t="s">
        <v>535</v>
      </c>
      <c r="D1655" t="s">
        <v>1592</v>
      </c>
      <c r="E1655" t="s">
        <v>1799</v>
      </c>
      <c r="F1655" s="5">
        <v>2</v>
      </c>
      <c r="G1655">
        <v>833.62</v>
      </c>
      <c r="H1655">
        <v>0.18</v>
      </c>
      <c r="I1655" t="s">
        <v>1824</v>
      </c>
      <c r="J1655">
        <v>1367.1368</v>
      </c>
    </row>
    <row r="1656" spans="1:10" x14ac:dyDescent="0.25">
      <c r="A1656" t="s">
        <v>3480</v>
      </c>
      <c r="B1656" s="1">
        <v>45395</v>
      </c>
      <c r="C1656" t="s">
        <v>1489</v>
      </c>
      <c r="D1656" t="s">
        <v>1698</v>
      </c>
      <c r="E1656" t="s">
        <v>1752</v>
      </c>
      <c r="F1656" s="5">
        <v>1</v>
      </c>
      <c r="G1656">
        <v>676.26</v>
      </c>
      <c r="H1656">
        <v>0.14000000000000001</v>
      </c>
      <c r="I1656" t="s">
        <v>1824</v>
      </c>
      <c r="J1656">
        <v>581.58359999999993</v>
      </c>
    </row>
    <row r="1657" spans="1:10" x14ac:dyDescent="0.25">
      <c r="A1657" t="s">
        <v>3481</v>
      </c>
      <c r="B1657" s="1">
        <v>45708</v>
      </c>
      <c r="C1657" t="s">
        <v>130</v>
      </c>
      <c r="D1657" t="s">
        <v>1668</v>
      </c>
      <c r="E1657" t="s">
        <v>1786</v>
      </c>
      <c r="F1657" s="5">
        <v>2</v>
      </c>
      <c r="G1657">
        <v>666.49</v>
      </c>
      <c r="H1657">
        <v>0.06</v>
      </c>
      <c r="I1657" t="s">
        <v>1824</v>
      </c>
      <c r="J1657">
        <v>1253.0011999999999</v>
      </c>
    </row>
    <row r="1658" spans="1:10" x14ac:dyDescent="0.25">
      <c r="A1658" t="s">
        <v>3482</v>
      </c>
      <c r="B1658" s="1">
        <v>45735</v>
      </c>
      <c r="C1658" t="s">
        <v>1419</v>
      </c>
      <c r="D1658" t="s">
        <v>1578</v>
      </c>
      <c r="E1658" t="s">
        <v>1769</v>
      </c>
      <c r="F1658" s="5">
        <v>3</v>
      </c>
      <c r="G1658">
        <v>471.19</v>
      </c>
      <c r="H1658">
        <v>0.28000000000000003</v>
      </c>
      <c r="I1658" t="s">
        <v>1829</v>
      </c>
      <c r="J1658">
        <v>1017.7704</v>
      </c>
    </row>
    <row r="1659" spans="1:10" x14ac:dyDescent="0.25">
      <c r="A1659" t="s">
        <v>3483</v>
      </c>
      <c r="B1659" s="1">
        <v>45237</v>
      </c>
      <c r="C1659" t="s">
        <v>414</v>
      </c>
      <c r="D1659" t="s">
        <v>1562</v>
      </c>
      <c r="E1659" t="s">
        <v>1766</v>
      </c>
      <c r="F1659" s="5">
        <v>4</v>
      </c>
      <c r="G1659">
        <v>555.65</v>
      </c>
      <c r="H1659">
        <v>0.25</v>
      </c>
      <c r="I1659" t="s">
        <v>1829</v>
      </c>
      <c r="J1659">
        <v>1666.95</v>
      </c>
    </row>
    <row r="1660" spans="1:10" x14ac:dyDescent="0.25">
      <c r="A1660" t="s">
        <v>3484</v>
      </c>
      <c r="B1660" s="1">
        <v>45282</v>
      </c>
      <c r="C1660" t="s">
        <v>141</v>
      </c>
      <c r="D1660" t="s">
        <v>1738</v>
      </c>
      <c r="E1660" t="s">
        <v>1799</v>
      </c>
      <c r="F1660" s="5">
        <v>2</v>
      </c>
      <c r="G1660">
        <v>100.42</v>
      </c>
      <c r="H1660">
        <v>0.06</v>
      </c>
      <c r="I1660" t="s">
        <v>1824</v>
      </c>
      <c r="J1660">
        <v>188.78960000000001</v>
      </c>
    </row>
    <row r="1661" spans="1:10" x14ac:dyDescent="0.25">
      <c r="A1661" t="s">
        <v>3485</v>
      </c>
      <c r="B1661" s="1">
        <v>45337</v>
      </c>
      <c r="C1661" t="s">
        <v>191</v>
      </c>
      <c r="D1661" t="s">
        <v>1744</v>
      </c>
      <c r="E1661" t="s">
        <v>1810</v>
      </c>
      <c r="F1661" s="5">
        <v>3</v>
      </c>
      <c r="G1661">
        <v>981.69</v>
      </c>
      <c r="H1661">
        <v>0.05</v>
      </c>
      <c r="I1661" t="s">
        <v>1829</v>
      </c>
      <c r="J1661">
        <v>2797.8164999999999</v>
      </c>
    </row>
    <row r="1662" spans="1:10" x14ac:dyDescent="0.25">
      <c r="A1662" t="s">
        <v>3486</v>
      </c>
      <c r="B1662" s="1">
        <v>45310</v>
      </c>
      <c r="C1662" t="s">
        <v>1029</v>
      </c>
      <c r="D1662" t="s">
        <v>1568</v>
      </c>
      <c r="E1662" t="s">
        <v>1804</v>
      </c>
      <c r="F1662" s="5">
        <v>2</v>
      </c>
      <c r="G1662">
        <v>848.87</v>
      </c>
      <c r="H1662">
        <v>0.09</v>
      </c>
      <c r="I1662" t="s">
        <v>1829</v>
      </c>
      <c r="J1662">
        <v>1544.9434000000001</v>
      </c>
    </row>
    <row r="1663" spans="1:10" x14ac:dyDescent="0.25">
      <c r="A1663" t="s">
        <v>3487</v>
      </c>
      <c r="B1663" s="1">
        <v>45230</v>
      </c>
      <c r="C1663" t="s">
        <v>1172</v>
      </c>
      <c r="D1663" t="s">
        <v>1740</v>
      </c>
      <c r="E1663" t="s">
        <v>1789</v>
      </c>
      <c r="F1663" s="5">
        <v>3</v>
      </c>
      <c r="G1663">
        <v>582.32000000000005</v>
      </c>
      <c r="H1663">
        <v>0</v>
      </c>
      <c r="I1663" t="s">
        <v>1826</v>
      </c>
      <c r="J1663">
        <v>1746.96</v>
      </c>
    </row>
    <row r="1664" spans="1:10" x14ac:dyDescent="0.25">
      <c r="A1664" t="s">
        <v>3488</v>
      </c>
      <c r="B1664" s="1">
        <v>45341</v>
      </c>
      <c r="C1664" t="s">
        <v>568</v>
      </c>
      <c r="D1664" t="s">
        <v>1646</v>
      </c>
      <c r="E1664" t="s">
        <v>1807</v>
      </c>
      <c r="F1664" s="5">
        <v>2</v>
      </c>
      <c r="G1664">
        <v>869.43</v>
      </c>
      <c r="H1664">
        <v>0.24</v>
      </c>
      <c r="I1664" t="s">
        <v>1829</v>
      </c>
      <c r="J1664">
        <v>1321.5336</v>
      </c>
    </row>
    <row r="1665" spans="1:10" x14ac:dyDescent="0.25">
      <c r="A1665" t="s">
        <v>3489</v>
      </c>
      <c r="B1665" s="1">
        <v>45440</v>
      </c>
      <c r="C1665" t="s">
        <v>93</v>
      </c>
      <c r="D1665" t="s">
        <v>1656</v>
      </c>
      <c r="E1665" t="s">
        <v>1769</v>
      </c>
      <c r="F1665" s="5">
        <v>1</v>
      </c>
      <c r="G1665">
        <v>62.26</v>
      </c>
      <c r="H1665">
        <v>0.03</v>
      </c>
      <c r="I1665" t="s">
        <v>1829</v>
      </c>
      <c r="J1665">
        <v>60.392200000000003</v>
      </c>
    </row>
    <row r="1666" spans="1:10" x14ac:dyDescent="0.25">
      <c r="A1666" t="s">
        <v>3490</v>
      </c>
      <c r="B1666" s="1">
        <v>45798</v>
      </c>
      <c r="C1666" t="s">
        <v>511</v>
      </c>
      <c r="D1666" t="s">
        <v>1626</v>
      </c>
      <c r="E1666" t="s">
        <v>1799</v>
      </c>
      <c r="F1666" s="5">
        <v>3</v>
      </c>
      <c r="G1666">
        <v>343.97</v>
      </c>
      <c r="H1666">
        <v>0.04</v>
      </c>
      <c r="I1666" t="s">
        <v>1829</v>
      </c>
      <c r="J1666">
        <v>990.6336</v>
      </c>
    </row>
    <row r="1667" spans="1:10" x14ac:dyDescent="0.25">
      <c r="A1667" t="s">
        <v>3491</v>
      </c>
      <c r="B1667" s="1">
        <v>45293</v>
      </c>
      <c r="C1667" t="s">
        <v>957</v>
      </c>
      <c r="D1667" t="s">
        <v>1596</v>
      </c>
      <c r="E1667" t="s">
        <v>1794</v>
      </c>
      <c r="F1667" s="5">
        <v>3</v>
      </c>
      <c r="G1667">
        <v>304.67</v>
      </c>
      <c r="H1667">
        <v>0.11</v>
      </c>
      <c r="I1667" t="s">
        <v>1824</v>
      </c>
      <c r="J1667">
        <v>813.46889999999996</v>
      </c>
    </row>
    <row r="1668" spans="1:10" x14ac:dyDescent="0.25">
      <c r="A1668" t="s">
        <v>3492</v>
      </c>
      <c r="B1668" s="1">
        <v>45296</v>
      </c>
      <c r="C1668" t="s">
        <v>1142</v>
      </c>
      <c r="D1668" t="s">
        <v>1602</v>
      </c>
      <c r="E1668" t="s">
        <v>1786</v>
      </c>
      <c r="F1668" s="5">
        <v>4</v>
      </c>
      <c r="G1668">
        <v>208.34</v>
      </c>
      <c r="H1668">
        <v>0.01</v>
      </c>
      <c r="I1668" t="s">
        <v>1826</v>
      </c>
      <c r="J1668">
        <v>825.02639999999997</v>
      </c>
    </row>
    <row r="1669" spans="1:10" x14ac:dyDescent="0.25">
      <c r="A1669" t="s">
        <v>3493</v>
      </c>
      <c r="B1669" s="1">
        <v>45860</v>
      </c>
      <c r="C1669" t="s">
        <v>984</v>
      </c>
      <c r="D1669" t="s">
        <v>1720</v>
      </c>
      <c r="E1669" t="s">
        <v>1757</v>
      </c>
      <c r="F1669" s="5">
        <v>1</v>
      </c>
      <c r="G1669">
        <v>119.04</v>
      </c>
      <c r="H1669">
        <v>0.13</v>
      </c>
      <c r="I1669" t="s">
        <v>1829</v>
      </c>
      <c r="J1669">
        <v>103.56480000000001</v>
      </c>
    </row>
    <row r="1670" spans="1:10" x14ac:dyDescent="0.25">
      <c r="A1670" t="s">
        <v>3494</v>
      </c>
      <c r="B1670" s="1">
        <v>45843</v>
      </c>
      <c r="C1670" t="s">
        <v>1011</v>
      </c>
      <c r="D1670" t="s">
        <v>1636</v>
      </c>
      <c r="E1670" t="s">
        <v>1786</v>
      </c>
      <c r="F1670" s="5">
        <v>4</v>
      </c>
      <c r="G1670">
        <v>791.65</v>
      </c>
      <c r="H1670">
        <v>0.06</v>
      </c>
      <c r="I1670" t="s">
        <v>1829</v>
      </c>
      <c r="J1670">
        <v>2976.6039999999998</v>
      </c>
    </row>
    <row r="1671" spans="1:10" x14ac:dyDescent="0.25">
      <c r="A1671" t="s">
        <v>3495</v>
      </c>
      <c r="B1671" s="1">
        <v>45862</v>
      </c>
      <c r="C1671" t="s">
        <v>198</v>
      </c>
      <c r="D1671" t="s">
        <v>1576</v>
      </c>
      <c r="E1671" t="s">
        <v>1761</v>
      </c>
      <c r="F1671" s="5">
        <v>2</v>
      </c>
      <c r="G1671">
        <v>414.86</v>
      </c>
      <c r="H1671">
        <v>0.23</v>
      </c>
      <c r="I1671" t="s">
        <v>1824</v>
      </c>
      <c r="J1671">
        <v>638.88440000000003</v>
      </c>
    </row>
    <row r="1672" spans="1:10" x14ac:dyDescent="0.25">
      <c r="A1672" t="s">
        <v>3496</v>
      </c>
      <c r="B1672" s="1">
        <v>45385</v>
      </c>
      <c r="C1672" t="s">
        <v>1472</v>
      </c>
      <c r="D1672" t="s">
        <v>1624</v>
      </c>
      <c r="E1672" t="s">
        <v>1794</v>
      </c>
      <c r="F1672" s="5">
        <v>2</v>
      </c>
      <c r="G1672">
        <v>960.81</v>
      </c>
      <c r="H1672">
        <v>0.28000000000000003</v>
      </c>
      <c r="I1672" t="s">
        <v>1826</v>
      </c>
      <c r="J1672">
        <v>1383.5663999999999</v>
      </c>
    </row>
    <row r="1673" spans="1:10" x14ac:dyDescent="0.25">
      <c r="A1673" t="s">
        <v>3497</v>
      </c>
      <c r="B1673" s="1">
        <v>45668</v>
      </c>
      <c r="C1673" t="s">
        <v>690</v>
      </c>
      <c r="D1673" t="s">
        <v>1648</v>
      </c>
      <c r="E1673" t="s">
        <v>1769</v>
      </c>
      <c r="F1673" s="5">
        <v>4</v>
      </c>
      <c r="G1673">
        <v>943.36</v>
      </c>
      <c r="H1673">
        <v>0.18</v>
      </c>
      <c r="I1673" t="s">
        <v>1826</v>
      </c>
      <c r="J1673">
        <v>3094.2208000000001</v>
      </c>
    </row>
    <row r="1674" spans="1:10" x14ac:dyDescent="0.25">
      <c r="A1674" t="s">
        <v>3498</v>
      </c>
      <c r="B1674" s="1">
        <v>45561</v>
      </c>
      <c r="C1674" t="s">
        <v>693</v>
      </c>
      <c r="D1674" t="s">
        <v>1551</v>
      </c>
      <c r="E1674" t="s">
        <v>1797</v>
      </c>
      <c r="F1674" s="5">
        <v>1</v>
      </c>
      <c r="G1674">
        <v>830.42</v>
      </c>
      <c r="H1674">
        <v>0.26</v>
      </c>
      <c r="I1674" t="s">
        <v>1829</v>
      </c>
      <c r="J1674">
        <v>614.51080000000002</v>
      </c>
    </row>
    <row r="1675" spans="1:10" x14ac:dyDescent="0.25">
      <c r="A1675" t="s">
        <v>3499</v>
      </c>
      <c r="B1675" s="1">
        <v>45637</v>
      </c>
      <c r="C1675" t="s">
        <v>1107</v>
      </c>
      <c r="D1675" t="s">
        <v>1682</v>
      </c>
      <c r="E1675" t="s">
        <v>1807</v>
      </c>
      <c r="F1675" s="5">
        <v>1</v>
      </c>
      <c r="G1675">
        <v>762.55</v>
      </c>
      <c r="H1675">
        <v>0.19</v>
      </c>
      <c r="I1675" t="s">
        <v>1824</v>
      </c>
      <c r="J1675">
        <v>617.66549999999995</v>
      </c>
    </row>
    <row r="1676" spans="1:10" x14ac:dyDescent="0.25">
      <c r="A1676" t="s">
        <v>3500</v>
      </c>
      <c r="B1676" s="1">
        <v>45839</v>
      </c>
      <c r="C1676" t="s">
        <v>1077</v>
      </c>
      <c r="D1676" t="s">
        <v>1696</v>
      </c>
      <c r="E1676" t="s">
        <v>1810</v>
      </c>
      <c r="F1676" s="5">
        <v>2</v>
      </c>
      <c r="G1676">
        <v>464.43</v>
      </c>
      <c r="H1676">
        <v>0.24</v>
      </c>
      <c r="I1676" t="s">
        <v>1829</v>
      </c>
      <c r="J1676">
        <v>705.93360000000007</v>
      </c>
    </row>
    <row r="1677" spans="1:10" x14ac:dyDescent="0.25">
      <c r="A1677" t="s">
        <v>3501</v>
      </c>
      <c r="B1677" s="1">
        <v>45851</v>
      </c>
      <c r="C1677" t="s">
        <v>75</v>
      </c>
      <c r="D1677" t="s">
        <v>1676</v>
      </c>
      <c r="E1677" t="s">
        <v>1810</v>
      </c>
      <c r="F1677" s="5">
        <v>1</v>
      </c>
      <c r="G1677">
        <v>711.08</v>
      </c>
      <c r="H1677">
        <v>0.24</v>
      </c>
      <c r="I1677" t="s">
        <v>1826</v>
      </c>
      <c r="J1677">
        <v>540.42079999999999</v>
      </c>
    </row>
    <row r="1678" spans="1:10" x14ac:dyDescent="0.25">
      <c r="A1678" t="s">
        <v>3502</v>
      </c>
      <c r="B1678" s="1">
        <v>45656</v>
      </c>
      <c r="C1678" t="s">
        <v>803</v>
      </c>
      <c r="D1678" t="s">
        <v>1638</v>
      </c>
      <c r="E1678" t="s">
        <v>1799</v>
      </c>
      <c r="F1678" s="5">
        <v>2</v>
      </c>
      <c r="G1678">
        <v>984.96</v>
      </c>
      <c r="H1678">
        <v>0.16</v>
      </c>
      <c r="I1678" t="s">
        <v>1826</v>
      </c>
      <c r="J1678">
        <v>1654.7328</v>
      </c>
    </row>
    <row r="1679" spans="1:10" x14ac:dyDescent="0.25">
      <c r="A1679" t="s">
        <v>3503</v>
      </c>
      <c r="B1679" s="1">
        <v>45759</v>
      </c>
      <c r="C1679" t="s">
        <v>1077</v>
      </c>
      <c r="D1679" t="s">
        <v>1624</v>
      </c>
      <c r="E1679" t="s">
        <v>1794</v>
      </c>
      <c r="F1679" s="5">
        <v>1</v>
      </c>
      <c r="G1679">
        <v>21.14</v>
      </c>
      <c r="H1679">
        <v>0.06</v>
      </c>
      <c r="I1679" t="s">
        <v>1829</v>
      </c>
      <c r="J1679">
        <v>19.871600000000001</v>
      </c>
    </row>
    <row r="1680" spans="1:10" x14ac:dyDescent="0.25">
      <c r="A1680" t="s">
        <v>3504</v>
      </c>
      <c r="B1680" s="1">
        <v>45679</v>
      </c>
      <c r="C1680" t="s">
        <v>375</v>
      </c>
      <c r="D1680" t="s">
        <v>1744</v>
      </c>
      <c r="E1680" t="s">
        <v>1782</v>
      </c>
      <c r="F1680" s="5">
        <v>1</v>
      </c>
      <c r="G1680">
        <v>343.03</v>
      </c>
      <c r="H1680">
        <v>0.16</v>
      </c>
      <c r="I1680" t="s">
        <v>1824</v>
      </c>
      <c r="J1680">
        <v>288.14519999999999</v>
      </c>
    </row>
    <row r="1681" spans="1:10" x14ac:dyDescent="0.25">
      <c r="A1681" t="s">
        <v>3505</v>
      </c>
      <c r="B1681" s="1">
        <v>45237</v>
      </c>
      <c r="C1681" t="s">
        <v>791</v>
      </c>
      <c r="D1681" t="s">
        <v>1588</v>
      </c>
      <c r="E1681" t="s">
        <v>1810</v>
      </c>
      <c r="F1681" s="5">
        <v>3</v>
      </c>
      <c r="G1681">
        <v>94.83</v>
      </c>
      <c r="H1681">
        <v>0.16</v>
      </c>
      <c r="I1681" t="s">
        <v>1829</v>
      </c>
      <c r="J1681">
        <v>238.9716</v>
      </c>
    </row>
    <row r="1682" spans="1:10" x14ac:dyDescent="0.25">
      <c r="A1682" t="s">
        <v>3506</v>
      </c>
      <c r="B1682" s="1">
        <v>45790</v>
      </c>
      <c r="C1682" t="s">
        <v>82</v>
      </c>
      <c r="D1682" t="s">
        <v>1686</v>
      </c>
      <c r="E1682" t="s">
        <v>1813</v>
      </c>
      <c r="F1682" s="5">
        <v>3</v>
      </c>
      <c r="G1682">
        <v>74.66</v>
      </c>
      <c r="H1682">
        <v>0.03</v>
      </c>
      <c r="I1682" t="s">
        <v>1826</v>
      </c>
      <c r="J1682">
        <v>217.26060000000001</v>
      </c>
    </row>
    <row r="1683" spans="1:10" x14ac:dyDescent="0.25">
      <c r="A1683" t="s">
        <v>3507</v>
      </c>
      <c r="B1683" s="1">
        <v>45268</v>
      </c>
      <c r="C1683" t="s">
        <v>464</v>
      </c>
      <c r="D1683" t="s">
        <v>1622</v>
      </c>
      <c r="E1683" t="s">
        <v>1801</v>
      </c>
      <c r="F1683" s="5">
        <v>3</v>
      </c>
      <c r="G1683">
        <v>281.95999999999998</v>
      </c>
      <c r="H1683">
        <v>0.01</v>
      </c>
      <c r="I1683" t="s">
        <v>1829</v>
      </c>
      <c r="J1683">
        <v>837.42119999999989</v>
      </c>
    </row>
    <row r="1684" spans="1:10" x14ac:dyDescent="0.25">
      <c r="A1684" t="s">
        <v>3508</v>
      </c>
      <c r="B1684" s="1">
        <v>45664</v>
      </c>
      <c r="C1684" t="s">
        <v>758</v>
      </c>
      <c r="D1684" t="s">
        <v>1690</v>
      </c>
      <c r="E1684" t="s">
        <v>1810</v>
      </c>
      <c r="F1684" s="5">
        <v>4</v>
      </c>
      <c r="G1684">
        <v>622.27</v>
      </c>
      <c r="H1684">
        <v>0.02</v>
      </c>
      <c r="I1684" t="s">
        <v>1826</v>
      </c>
      <c r="J1684">
        <v>2439.2984000000001</v>
      </c>
    </row>
    <row r="1685" spans="1:10" x14ac:dyDescent="0.25">
      <c r="A1685" t="s">
        <v>3509</v>
      </c>
      <c r="B1685" s="1">
        <v>45475</v>
      </c>
      <c r="C1685" t="s">
        <v>363</v>
      </c>
      <c r="D1685" t="s">
        <v>1622</v>
      </c>
      <c r="E1685" t="s">
        <v>1779</v>
      </c>
      <c r="F1685" s="5">
        <v>2</v>
      </c>
      <c r="G1685">
        <v>78.27</v>
      </c>
      <c r="H1685">
        <v>0.28999999999999998</v>
      </c>
      <c r="I1685" t="s">
        <v>1829</v>
      </c>
      <c r="J1685">
        <v>111.1434</v>
      </c>
    </row>
    <row r="1686" spans="1:10" x14ac:dyDescent="0.25">
      <c r="A1686" t="s">
        <v>3510</v>
      </c>
      <c r="B1686" s="1">
        <v>45845</v>
      </c>
      <c r="C1686" t="s">
        <v>59</v>
      </c>
      <c r="D1686" t="s">
        <v>1672</v>
      </c>
      <c r="E1686" t="s">
        <v>1797</v>
      </c>
      <c r="F1686" s="5">
        <v>4</v>
      </c>
      <c r="G1686">
        <v>676.58</v>
      </c>
      <c r="H1686">
        <v>0.23</v>
      </c>
      <c r="I1686" t="s">
        <v>1829</v>
      </c>
      <c r="J1686">
        <v>2083.8663999999999</v>
      </c>
    </row>
    <row r="1687" spans="1:10" x14ac:dyDescent="0.25">
      <c r="A1687" t="s">
        <v>3511</v>
      </c>
      <c r="B1687" s="1">
        <v>45446</v>
      </c>
      <c r="C1687" t="s">
        <v>1495</v>
      </c>
      <c r="D1687" t="s">
        <v>1610</v>
      </c>
      <c r="E1687" t="s">
        <v>1757</v>
      </c>
      <c r="F1687" s="5">
        <v>2</v>
      </c>
      <c r="G1687">
        <v>938.6</v>
      </c>
      <c r="H1687">
        <v>0.04</v>
      </c>
      <c r="I1687" t="s">
        <v>1826</v>
      </c>
      <c r="J1687">
        <v>1802.1120000000001</v>
      </c>
    </row>
    <row r="1688" spans="1:10" x14ac:dyDescent="0.25">
      <c r="A1688" t="s">
        <v>3512</v>
      </c>
      <c r="B1688" s="1">
        <v>45761</v>
      </c>
      <c r="C1688" t="s">
        <v>1112</v>
      </c>
      <c r="D1688" t="s">
        <v>1574</v>
      </c>
      <c r="E1688" t="s">
        <v>1799</v>
      </c>
      <c r="F1688" s="5">
        <v>2</v>
      </c>
      <c r="G1688">
        <v>859.47</v>
      </c>
      <c r="H1688">
        <v>0.01</v>
      </c>
      <c r="I1688" t="s">
        <v>1824</v>
      </c>
      <c r="J1688">
        <v>1701.7506000000001</v>
      </c>
    </row>
    <row r="1689" spans="1:10" x14ac:dyDescent="0.25">
      <c r="A1689" t="s">
        <v>3513</v>
      </c>
      <c r="B1689" s="1">
        <v>45363</v>
      </c>
      <c r="C1689" t="s">
        <v>214</v>
      </c>
      <c r="D1689" t="s">
        <v>1602</v>
      </c>
      <c r="E1689" t="s">
        <v>1799</v>
      </c>
      <c r="F1689" s="5">
        <v>3</v>
      </c>
      <c r="G1689">
        <v>672.98</v>
      </c>
      <c r="H1689">
        <v>0.23</v>
      </c>
      <c r="I1689" t="s">
        <v>1826</v>
      </c>
      <c r="J1689">
        <v>1554.5838000000001</v>
      </c>
    </row>
    <row r="1690" spans="1:10" x14ac:dyDescent="0.25">
      <c r="A1690" t="s">
        <v>3514</v>
      </c>
      <c r="B1690" s="1">
        <v>45420</v>
      </c>
      <c r="C1690" t="s">
        <v>672</v>
      </c>
      <c r="D1690" t="s">
        <v>1660</v>
      </c>
      <c r="E1690" t="s">
        <v>1810</v>
      </c>
      <c r="F1690" s="5">
        <v>1</v>
      </c>
      <c r="G1690">
        <v>75.8</v>
      </c>
      <c r="H1690">
        <v>0.28999999999999998</v>
      </c>
      <c r="I1690" t="s">
        <v>1826</v>
      </c>
      <c r="J1690">
        <v>53.817999999999998</v>
      </c>
    </row>
    <row r="1691" spans="1:10" x14ac:dyDescent="0.25">
      <c r="A1691" t="s">
        <v>3515</v>
      </c>
      <c r="B1691" s="1">
        <v>45536</v>
      </c>
      <c r="C1691" t="s">
        <v>137</v>
      </c>
      <c r="D1691" t="s">
        <v>1582</v>
      </c>
      <c r="E1691" t="s">
        <v>1801</v>
      </c>
      <c r="F1691" s="5">
        <v>4</v>
      </c>
      <c r="G1691">
        <v>742.15</v>
      </c>
      <c r="H1691">
        <v>0.1</v>
      </c>
      <c r="I1691" t="s">
        <v>1829</v>
      </c>
      <c r="J1691">
        <v>2671.74</v>
      </c>
    </row>
    <row r="1692" spans="1:10" x14ac:dyDescent="0.25">
      <c r="A1692" t="s">
        <v>3516</v>
      </c>
      <c r="B1692" s="1">
        <v>45445</v>
      </c>
      <c r="C1692" t="s">
        <v>264</v>
      </c>
      <c r="D1692" t="s">
        <v>1608</v>
      </c>
      <c r="E1692" t="s">
        <v>1779</v>
      </c>
      <c r="F1692" s="5">
        <v>1</v>
      </c>
      <c r="G1692">
        <v>637.39</v>
      </c>
      <c r="H1692">
        <v>0.22</v>
      </c>
      <c r="I1692" t="s">
        <v>1826</v>
      </c>
      <c r="J1692">
        <v>497.16419999999999</v>
      </c>
    </row>
    <row r="1693" spans="1:10" x14ac:dyDescent="0.25">
      <c r="A1693" t="s">
        <v>3517</v>
      </c>
      <c r="B1693" s="1">
        <v>45230</v>
      </c>
      <c r="C1693" t="s">
        <v>1220</v>
      </c>
      <c r="D1693" t="s">
        <v>1557</v>
      </c>
      <c r="E1693" t="s">
        <v>1807</v>
      </c>
      <c r="F1693" s="5">
        <v>1</v>
      </c>
      <c r="G1693">
        <v>631</v>
      </c>
      <c r="H1693">
        <v>0.04</v>
      </c>
      <c r="I1693" t="s">
        <v>1824</v>
      </c>
      <c r="J1693">
        <v>605.76</v>
      </c>
    </row>
    <row r="1694" spans="1:10" x14ac:dyDescent="0.25">
      <c r="A1694" t="s">
        <v>3518</v>
      </c>
      <c r="B1694" s="1">
        <v>45916</v>
      </c>
      <c r="C1694" t="s">
        <v>1226</v>
      </c>
      <c r="D1694" t="s">
        <v>1708</v>
      </c>
      <c r="E1694" t="s">
        <v>1766</v>
      </c>
      <c r="F1694" s="5">
        <v>4</v>
      </c>
      <c r="G1694">
        <v>983.98</v>
      </c>
      <c r="H1694">
        <v>0.11</v>
      </c>
      <c r="I1694" t="s">
        <v>1829</v>
      </c>
      <c r="J1694">
        <v>3502.9688000000001</v>
      </c>
    </row>
    <row r="1695" spans="1:10" x14ac:dyDescent="0.25">
      <c r="A1695" t="s">
        <v>3519</v>
      </c>
      <c r="B1695" s="1">
        <v>45353</v>
      </c>
      <c r="C1695" t="s">
        <v>205</v>
      </c>
      <c r="D1695" t="s">
        <v>1658</v>
      </c>
      <c r="E1695" t="s">
        <v>1792</v>
      </c>
      <c r="F1695" s="5">
        <v>4</v>
      </c>
      <c r="G1695">
        <v>73.69</v>
      </c>
      <c r="H1695">
        <v>0.08</v>
      </c>
      <c r="I1695" t="s">
        <v>1824</v>
      </c>
      <c r="J1695">
        <v>271.17919999999998</v>
      </c>
    </row>
    <row r="1696" spans="1:10" x14ac:dyDescent="0.25">
      <c r="A1696" t="s">
        <v>3520</v>
      </c>
      <c r="B1696" s="1">
        <v>45490</v>
      </c>
      <c r="C1696" t="s">
        <v>1343</v>
      </c>
      <c r="D1696" t="s">
        <v>1570</v>
      </c>
      <c r="E1696" t="s">
        <v>1779</v>
      </c>
      <c r="F1696" s="5">
        <v>3</v>
      </c>
      <c r="G1696">
        <v>110.99</v>
      </c>
      <c r="H1696">
        <v>0.21</v>
      </c>
      <c r="I1696" t="s">
        <v>1824</v>
      </c>
      <c r="J1696">
        <v>263.04629999999997</v>
      </c>
    </row>
    <row r="1697" spans="1:10" x14ac:dyDescent="0.25">
      <c r="A1697" t="s">
        <v>3521</v>
      </c>
      <c r="B1697" s="1">
        <v>45850</v>
      </c>
      <c r="C1697" t="s">
        <v>301</v>
      </c>
      <c r="D1697" t="s">
        <v>1568</v>
      </c>
      <c r="E1697" t="s">
        <v>1779</v>
      </c>
      <c r="F1697" s="5">
        <v>1</v>
      </c>
      <c r="G1697">
        <v>66.86</v>
      </c>
      <c r="H1697">
        <v>0.22</v>
      </c>
      <c r="I1697" t="s">
        <v>1829</v>
      </c>
      <c r="J1697">
        <v>52.150799999999997</v>
      </c>
    </row>
    <row r="1698" spans="1:10" x14ac:dyDescent="0.25">
      <c r="A1698" t="s">
        <v>3522</v>
      </c>
      <c r="B1698" s="1">
        <v>45515</v>
      </c>
      <c r="C1698" t="s">
        <v>1295</v>
      </c>
      <c r="D1698" t="s">
        <v>1682</v>
      </c>
      <c r="E1698" t="s">
        <v>1810</v>
      </c>
      <c r="F1698" s="5">
        <v>1</v>
      </c>
      <c r="G1698">
        <v>980.26</v>
      </c>
      <c r="H1698">
        <v>0.14000000000000001</v>
      </c>
      <c r="I1698" t="s">
        <v>1826</v>
      </c>
      <c r="J1698">
        <v>843.02359999999999</v>
      </c>
    </row>
    <row r="1699" spans="1:10" x14ac:dyDescent="0.25">
      <c r="A1699" t="s">
        <v>3523</v>
      </c>
      <c r="B1699" s="1">
        <v>45322</v>
      </c>
      <c r="C1699" t="s">
        <v>147</v>
      </c>
      <c r="D1699" t="s">
        <v>1584</v>
      </c>
      <c r="E1699" t="s">
        <v>1810</v>
      </c>
      <c r="F1699" s="5">
        <v>1</v>
      </c>
      <c r="G1699">
        <v>235.28</v>
      </c>
      <c r="H1699">
        <v>0.05</v>
      </c>
      <c r="I1699" t="s">
        <v>1826</v>
      </c>
      <c r="J1699">
        <v>223.51599999999999</v>
      </c>
    </row>
    <row r="1700" spans="1:10" x14ac:dyDescent="0.25">
      <c r="A1700" t="s">
        <v>3524</v>
      </c>
      <c r="B1700" s="1">
        <v>45542</v>
      </c>
      <c r="C1700" t="s">
        <v>1292</v>
      </c>
      <c r="D1700" t="s">
        <v>1543</v>
      </c>
      <c r="E1700" t="s">
        <v>1801</v>
      </c>
      <c r="F1700" s="5">
        <v>3</v>
      </c>
      <c r="G1700">
        <v>407.39</v>
      </c>
      <c r="H1700">
        <v>0.08</v>
      </c>
      <c r="I1700" t="s">
        <v>1826</v>
      </c>
      <c r="J1700">
        <v>1124.3964000000001</v>
      </c>
    </row>
    <row r="1701" spans="1:10" x14ac:dyDescent="0.25">
      <c r="A1701" t="s">
        <v>3525</v>
      </c>
      <c r="B1701" s="1">
        <v>45675</v>
      </c>
      <c r="C1701" t="s">
        <v>251</v>
      </c>
      <c r="D1701" t="s">
        <v>1602</v>
      </c>
      <c r="E1701" t="s">
        <v>1799</v>
      </c>
      <c r="F1701" s="5">
        <v>4</v>
      </c>
      <c r="G1701">
        <v>459.83</v>
      </c>
      <c r="H1701">
        <v>0.12</v>
      </c>
      <c r="I1701" t="s">
        <v>1829</v>
      </c>
      <c r="J1701">
        <v>1618.6016</v>
      </c>
    </row>
    <row r="1702" spans="1:10" x14ac:dyDescent="0.25">
      <c r="A1702" t="s">
        <v>3526</v>
      </c>
      <c r="B1702" s="1">
        <v>45333</v>
      </c>
      <c r="C1702" t="s">
        <v>496</v>
      </c>
      <c r="D1702" t="s">
        <v>1734</v>
      </c>
      <c r="E1702" t="s">
        <v>1769</v>
      </c>
      <c r="F1702" s="5">
        <v>3</v>
      </c>
      <c r="G1702">
        <v>706.6</v>
      </c>
      <c r="H1702">
        <v>0.17</v>
      </c>
      <c r="I1702" t="s">
        <v>1826</v>
      </c>
      <c r="J1702">
        <v>1759.434</v>
      </c>
    </row>
    <row r="1703" spans="1:10" x14ac:dyDescent="0.25">
      <c r="A1703" t="s">
        <v>3527</v>
      </c>
      <c r="B1703" s="1">
        <v>45819</v>
      </c>
      <c r="C1703" t="s">
        <v>1425</v>
      </c>
      <c r="D1703" t="s">
        <v>1730</v>
      </c>
      <c r="E1703" t="s">
        <v>1813</v>
      </c>
      <c r="F1703" s="5">
        <v>3</v>
      </c>
      <c r="G1703">
        <v>811.16</v>
      </c>
      <c r="H1703">
        <v>0.1</v>
      </c>
      <c r="I1703" t="s">
        <v>1829</v>
      </c>
      <c r="J1703">
        <v>2190.1320000000001</v>
      </c>
    </row>
    <row r="1704" spans="1:10" x14ac:dyDescent="0.25">
      <c r="A1704" t="s">
        <v>3528</v>
      </c>
      <c r="B1704" s="1">
        <v>45268</v>
      </c>
      <c r="C1704" t="s">
        <v>705</v>
      </c>
      <c r="D1704" t="s">
        <v>1622</v>
      </c>
      <c r="E1704" t="s">
        <v>1779</v>
      </c>
      <c r="F1704" s="5">
        <v>2</v>
      </c>
      <c r="G1704">
        <v>985.79</v>
      </c>
      <c r="H1704">
        <v>0.04</v>
      </c>
      <c r="I1704" t="s">
        <v>1826</v>
      </c>
      <c r="J1704">
        <v>1892.7167999999999</v>
      </c>
    </row>
    <row r="1705" spans="1:10" x14ac:dyDescent="0.25">
      <c r="A1705" t="s">
        <v>3529</v>
      </c>
      <c r="B1705" s="1">
        <v>45521</v>
      </c>
      <c r="C1705" t="s">
        <v>616</v>
      </c>
      <c r="D1705" t="s">
        <v>1614</v>
      </c>
      <c r="E1705" t="s">
        <v>1799</v>
      </c>
      <c r="F1705" s="5">
        <v>1</v>
      </c>
      <c r="G1705">
        <v>255.02</v>
      </c>
      <c r="H1705">
        <v>0.3</v>
      </c>
      <c r="I1705" t="s">
        <v>1824</v>
      </c>
      <c r="J1705">
        <v>178.51400000000001</v>
      </c>
    </row>
    <row r="1706" spans="1:10" x14ac:dyDescent="0.25">
      <c r="A1706" t="s">
        <v>3530</v>
      </c>
      <c r="B1706" s="1">
        <v>45693</v>
      </c>
      <c r="C1706" t="s">
        <v>341</v>
      </c>
      <c r="D1706" t="s">
        <v>1586</v>
      </c>
      <c r="E1706" t="s">
        <v>1782</v>
      </c>
      <c r="F1706" s="5">
        <v>1</v>
      </c>
      <c r="G1706">
        <v>153.57</v>
      </c>
      <c r="H1706">
        <v>0.01</v>
      </c>
      <c r="I1706" t="s">
        <v>1826</v>
      </c>
      <c r="J1706">
        <v>152.0343</v>
      </c>
    </row>
    <row r="1707" spans="1:10" x14ac:dyDescent="0.25">
      <c r="A1707" t="s">
        <v>3531</v>
      </c>
      <c r="B1707" s="1">
        <v>45734</v>
      </c>
      <c r="C1707" t="s">
        <v>809</v>
      </c>
      <c r="D1707" t="s">
        <v>1634</v>
      </c>
      <c r="E1707" t="s">
        <v>1810</v>
      </c>
      <c r="F1707" s="5">
        <v>3</v>
      </c>
      <c r="G1707">
        <v>962.98</v>
      </c>
      <c r="H1707">
        <v>0.21</v>
      </c>
      <c r="I1707" t="s">
        <v>1824</v>
      </c>
      <c r="J1707">
        <v>2282.2626</v>
      </c>
    </row>
    <row r="1708" spans="1:10" x14ac:dyDescent="0.25">
      <c r="A1708" t="s">
        <v>3532</v>
      </c>
      <c r="B1708" s="1">
        <v>45377</v>
      </c>
      <c r="C1708" t="s">
        <v>214</v>
      </c>
      <c r="D1708" t="s">
        <v>1636</v>
      </c>
      <c r="E1708" t="s">
        <v>1782</v>
      </c>
      <c r="F1708" s="5">
        <v>3</v>
      </c>
      <c r="G1708">
        <v>884.46</v>
      </c>
      <c r="H1708">
        <v>0.25</v>
      </c>
      <c r="I1708" t="s">
        <v>1824</v>
      </c>
      <c r="J1708">
        <v>1990.0350000000001</v>
      </c>
    </row>
    <row r="1709" spans="1:10" x14ac:dyDescent="0.25">
      <c r="A1709" t="s">
        <v>3533</v>
      </c>
      <c r="B1709" s="1">
        <v>45778</v>
      </c>
      <c r="C1709" t="s">
        <v>1355</v>
      </c>
      <c r="D1709" t="s">
        <v>1682</v>
      </c>
      <c r="E1709" t="s">
        <v>1789</v>
      </c>
      <c r="F1709" s="5">
        <v>4</v>
      </c>
      <c r="G1709">
        <v>359.71</v>
      </c>
      <c r="H1709">
        <v>0.05</v>
      </c>
      <c r="I1709" t="s">
        <v>1826</v>
      </c>
      <c r="J1709">
        <v>1366.8979999999999</v>
      </c>
    </row>
    <row r="1710" spans="1:10" x14ac:dyDescent="0.25">
      <c r="A1710" t="s">
        <v>3534</v>
      </c>
      <c r="B1710" s="1">
        <v>45715</v>
      </c>
      <c r="C1710" t="s">
        <v>195</v>
      </c>
      <c r="D1710" t="s">
        <v>1648</v>
      </c>
      <c r="E1710" t="s">
        <v>1769</v>
      </c>
      <c r="F1710" s="5">
        <v>3</v>
      </c>
      <c r="G1710">
        <v>766.47</v>
      </c>
      <c r="H1710">
        <v>0.18</v>
      </c>
      <c r="I1710" t="s">
        <v>1824</v>
      </c>
      <c r="J1710">
        <v>1885.5162</v>
      </c>
    </row>
    <row r="1711" spans="1:10" x14ac:dyDescent="0.25">
      <c r="A1711" t="s">
        <v>3535</v>
      </c>
      <c r="B1711" s="1">
        <v>45492</v>
      </c>
      <c r="C1711" t="s">
        <v>722</v>
      </c>
      <c r="D1711" t="s">
        <v>1660</v>
      </c>
      <c r="E1711" t="s">
        <v>1810</v>
      </c>
      <c r="F1711" s="5">
        <v>1</v>
      </c>
      <c r="G1711">
        <v>772.07</v>
      </c>
      <c r="H1711">
        <v>0.26</v>
      </c>
      <c r="I1711" t="s">
        <v>1826</v>
      </c>
      <c r="J1711">
        <v>571.33180000000004</v>
      </c>
    </row>
    <row r="1712" spans="1:10" x14ac:dyDescent="0.25">
      <c r="A1712" t="s">
        <v>3536</v>
      </c>
      <c r="B1712" s="1">
        <v>45292</v>
      </c>
      <c r="C1712" t="s">
        <v>881</v>
      </c>
      <c r="D1712" t="s">
        <v>1586</v>
      </c>
      <c r="E1712" t="s">
        <v>1773</v>
      </c>
      <c r="F1712" s="5">
        <v>3</v>
      </c>
      <c r="G1712">
        <v>108.31</v>
      </c>
      <c r="H1712">
        <v>0.26</v>
      </c>
      <c r="I1712" t="s">
        <v>1829</v>
      </c>
      <c r="J1712">
        <v>240.44820000000001</v>
      </c>
    </row>
    <row r="1713" spans="1:10" x14ac:dyDescent="0.25">
      <c r="A1713" t="s">
        <v>3537</v>
      </c>
      <c r="B1713" s="1">
        <v>45316</v>
      </c>
      <c r="C1713" t="s">
        <v>708</v>
      </c>
      <c r="D1713" t="s">
        <v>1706</v>
      </c>
      <c r="E1713" t="s">
        <v>1776</v>
      </c>
      <c r="F1713" s="5">
        <v>1</v>
      </c>
      <c r="G1713">
        <v>502.53</v>
      </c>
      <c r="H1713">
        <v>0</v>
      </c>
      <c r="I1713" t="s">
        <v>1826</v>
      </c>
      <c r="J1713">
        <v>502.53</v>
      </c>
    </row>
    <row r="1714" spans="1:10" x14ac:dyDescent="0.25">
      <c r="A1714" t="s">
        <v>3538</v>
      </c>
      <c r="B1714" s="1">
        <v>45548</v>
      </c>
      <c r="C1714" t="s">
        <v>278</v>
      </c>
      <c r="D1714" t="s">
        <v>1546</v>
      </c>
      <c r="E1714" t="s">
        <v>1804</v>
      </c>
      <c r="F1714" s="5">
        <v>2</v>
      </c>
      <c r="G1714">
        <v>508.52</v>
      </c>
      <c r="H1714">
        <v>0.11</v>
      </c>
      <c r="I1714" t="s">
        <v>1829</v>
      </c>
      <c r="J1714">
        <v>905.16559999999993</v>
      </c>
    </row>
    <row r="1715" spans="1:10" x14ac:dyDescent="0.25">
      <c r="A1715" t="s">
        <v>3539</v>
      </c>
      <c r="B1715" s="1">
        <v>45572</v>
      </c>
      <c r="C1715" t="s">
        <v>1443</v>
      </c>
      <c r="D1715" t="s">
        <v>1696</v>
      </c>
      <c r="E1715" t="s">
        <v>1766</v>
      </c>
      <c r="F1715" s="5">
        <v>1</v>
      </c>
      <c r="G1715">
        <v>492</v>
      </c>
      <c r="H1715">
        <v>0.26</v>
      </c>
      <c r="I1715" t="s">
        <v>1826</v>
      </c>
      <c r="J1715">
        <v>364.08</v>
      </c>
    </row>
    <row r="1716" spans="1:10" x14ac:dyDescent="0.25">
      <c r="A1716" t="s">
        <v>3540</v>
      </c>
      <c r="B1716" s="1">
        <v>45347</v>
      </c>
      <c r="C1716" t="s">
        <v>1492</v>
      </c>
      <c r="D1716" t="s">
        <v>1622</v>
      </c>
      <c r="E1716" t="s">
        <v>1799</v>
      </c>
      <c r="F1716" s="5">
        <v>4</v>
      </c>
      <c r="G1716">
        <v>746.36</v>
      </c>
      <c r="H1716">
        <v>0.02</v>
      </c>
      <c r="I1716" t="s">
        <v>1824</v>
      </c>
      <c r="J1716">
        <v>2925.7312000000002</v>
      </c>
    </row>
    <row r="1717" spans="1:10" x14ac:dyDescent="0.25">
      <c r="A1717" t="s">
        <v>3541</v>
      </c>
      <c r="B1717" s="1">
        <v>45823</v>
      </c>
      <c r="C1717" t="s">
        <v>1343</v>
      </c>
      <c r="D1717" t="s">
        <v>1572</v>
      </c>
      <c r="E1717" t="s">
        <v>1757</v>
      </c>
      <c r="F1717" s="5">
        <v>1</v>
      </c>
      <c r="G1717">
        <v>120.83</v>
      </c>
      <c r="H1717">
        <v>0.08</v>
      </c>
      <c r="I1717" t="s">
        <v>1824</v>
      </c>
      <c r="J1717">
        <v>111.1636</v>
      </c>
    </row>
    <row r="1718" spans="1:10" x14ac:dyDescent="0.25">
      <c r="A1718" t="s">
        <v>3542</v>
      </c>
      <c r="B1718" s="1">
        <v>45394</v>
      </c>
      <c r="C1718" t="s">
        <v>1243</v>
      </c>
      <c r="D1718" t="s">
        <v>1702</v>
      </c>
      <c r="E1718" t="s">
        <v>1810</v>
      </c>
      <c r="F1718" s="5">
        <v>2</v>
      </c>
      <c r="G1718">
        <v>68.31</v>
      </c>
      <c r="H1718">
        <v>0.28999999999999998</v>
      </c>
      <c r="I1718" t="s">
        <v>1829</v>
      </c>
      <c r="J1718">
        <v>97.000199999999992</v>
      </c>
    </row>
    <row r="1719" spans="1:10" x14ac:dyDescent="0.25">
      <c r="A1719" t="s">
        <v>3543</v>
      </c>
      <c r="B1719" s="1">
        <v>45265</v>
      </c>
      <c r="C1719" t="s">
        <v>230</v>
      </c>
      <c r="D1719" t="s">
        <v>1592</v>
      </c>
      <c r="E1719" t="s">
        <v>1810</v>
      </c>
      <c r="F1719" s="5">
        <v>2</v>
      </c>
      <c r="G1719">
        <v>761.71</v>
      </c>
      <c r="H1719">
        <v>0.02</v>
      </c>
      <c r="I1719" t="s">
        <v>1826</v>
      </c>
      <c r="J1719">
        <v>1492.9516000000001</v>
      </c>
    </row>
    <row r="1720" spans="1:10" x14ac:dyDescent="0.25">
      <c r="A1720" t="s">
        <v>3544</v>
      </c>
      <c r="B1720" s="1">
        <v>45261</v>
      </c>
      <c r="C1720" t="s">
        <v>244</v>
      </c>
      <c r="D1720" t="s">
        <v>1704</v>
      </c>
      <c r="E1720" t="s">
        <v>1766</v>
      </c>
      <c r="F1720" s="5">
        <v>4</v>
      </c>
      <c r="G1720">
        <v>346.37</v>
      </c>
      <c r="H1720">
        <v>0.18</v>
      </c>
      <c r="I1720" t="s">
        <v>1829</v>
      </c>
      <c r="J1720">
        <v>1136.0935999999999</v>
      </c>
    </row>
    <row r="1721" spans="1:10" x14ac:dyDescent="0.25">
      <c r="A1721" t="s">
        <v>3545</v>
      </c>
      <c r="B1721" s="1">
        <v>45702</v>
      </c>
      <c r="C1721" t="s">
        <v>40</v>
      </c>
      <c r="D1721" t="s">
        <v>1658</v>
      </c>
      <c r="E1721" t="s">
        <v>1794</v>
      </c>
      <c r="F1721" s="5">
        <v>1</v>
      </c>
      <c r="G1721">
        <v>846.3</v>
      </c>
      <c r="H1721">
        <v>0.14000000000000001</v>
      </c>
      <c r="I1721" t="s">
        <v>1826</v>
      </c>
      <c r="J1721">
        <v>727.81799999999998</v>
      </c>
    </row>
    <row r="1722" spans="1:10" x14ac:dyDescent="0.25">
      <c r="A1722" t="s">
        <v>3546</v>
      </c>
      <c r="B1722" s="1">
        <v>45624</v>
      </c>
      <c r="C1722" t="s">
        <v>1340</v>
      </c>
      <c r="D1722" t="s">
        <v>1543</v>
      </c>
      <c r="E1722" t="s">
        <v>1813</v>
      </c>
      <c r="F1722" s="5">
        <v>1</v>
      </c>
      <c r="G1722">
        <v>458.97</v>
      </c>
      <c r="H1722">
        <v>0.1</v>
      </c>
      <c r="I1722" t="s">
        <v>1826</v>
      </c>
      <c r="J1722">
        <v>413.07299999999998</v>
      </c>
    </row>
    <row r="1723" spans="1:10" x14ac:dyDescent="0.25">
      <c r="A1723" t="s">
        <v>3547</v>
      </c>
      <c r="B1723" s="1">
        <v>45736</v>
      </c>
      <c r="C1723" t="s">
        <v>917</v>
      </c>
      <c r="D1723" t="s">
        <v>1634</v>
      </c>
      <c r="E1723" t="s">
        <v>1779</v>
      </c>
      <c r="F1723" s="5">
        <v>2</v>
      </c>
      <c r="G1723">
        <v>536.61</v>
      </c>
      <c r="H1723">
        <v>0.14000000000000001</v>
      </c>
      <c r="I1723" t="s">
        <v>1824</v>
      </c>
      <c r="J1723">
        <v>922.9692</v>
      </c>
    </row>
    <row r="1724" spans="1:10" x14ac:dyDescent="0.25">
      <c r="A1724" t="s">
        <v>3548</v>
      </c>
      <c r="B1724" s="1">
        <v>45709</v>
      </c>
      <c r="C1724" t="s">
        <v>1304</v>
      </c>
      <c r="D1724" t="s">
        <v>1664</v>
      </c>
      <c r="E1724" t="s">
        <v>1752</v>
      </c>
      <c r="F1724" s="5">
        <v>3</v>
      </c>
      <c r="G1724">
        <v>130.41</v>
      </c>
      <c r="H1724">
        <v>0.14000000000000001</v>
      </c>
      <c r="I1724" t="s">
        <v>1826</v>
      </c>
      <c r="J1724">
        <v>336.45780000000002</v>
      </c>
    </row>
    <row r="1725" spans="1:10" x14ac:dyDescent="0.25">
      <c r="A1725" t="s">
        <v>3549</v>
      </c>
      <c r="B1725" s="1">
        <v>45738</v>
      </c>
      <c r="C1725" t="s">
        <v>1524</v>
      </c>
      <c r="D1725" t="s">
        <v>1726</v>
      </c>
      <c r="E1725" t="s">
        <v>1794</v>
      </c>
      <c r="F1725" s="5">
        <v>4</v>
      </c>
      <c r="G1725">
        <v>706.67</v>
      </c>
      <c r="H1725">
        <v>0.01</v>
      </c>
      <c r="I1725" t="s">
        <v>1824</v>
      </c>
      <c r="J1725">
        <v>2798.4132</v>
      </c>
    </row>
    <row r="1726" spans="1:10" x14ac:dyDescent="0.25">
      <c r="A1726" t="s">
        <v>3550</v>
      </c>
      <c r="B1726" s="1">
        <v>45685</v>
      </c>
      <c r="C1726" t="s">
        <v>1223</v>
      </c>
      <c r="D1726" t="s">
        <v>1602</v>
      </c>
      <c r="E1726" t="s">
        <v>1766</v>
      </c>
      <c r="F1726" s="5">
        <v>3</v>
      </c>
      <c r="G1726">
        <v>523.45000000000005</v>
      </c>
      <c r="H1726">
        <v>0.17</v>
      </c>
      <c r="I1726" t="s">
        <v>1824</v>
      </c>
      <c r="J1726">
        <v>1303.3905</v>
      </c>
    </row>
    <row r="1727" spans="1:10" x14ac:dyDescent="0.25">
      <c r="A1727" t="s">
        <v>3551</v>
      </c>
      <c r="B1727" s="1">
        <v>45701</v>
      </c>
      <c r="C1727" t="s">
        <v>48</v>
      </c>
      <c r="D1727" t="s">
        <v>1730</v>
      </c>
      <c r="E1727" t="s">
        <v>1810</v>
      </c>
      <c r="F1727" s="5">
        <v>3</v>
      </c>
      <c r="G1727">
        <v>482.2</v>
      </c>
      <c r="H1727">
        <v>0.23</v>
      </c>
      <c r="I1727" t="s">
        <v>1829</v>
      </c>
      <c r="J1727">
        <v>1113.8820000000001</v>
      </c>
    </row>
    <row r="1728" spans="1:10" x14ac:dyDescent="0.25">
      <c r="A1728" t="s">
        <v>3552</v>
      </c>
      <c r="B1728" s="1">
        <v>45745</v>
      </c>
      <c r="C1728" t="s">
        <v>428</v>
      </c>
      <c r="D1728" t="s">
        <v>1674</v>
      </c>
      <c r="E1728" t="s">
        <v>1773</v>
      </c>
      <c r="F1728" s="5">
        <v>4</v>
      </c>
      <c r="G1728">
        <v>688.86</v>
      </c>
      <c r="H1728">
        <v>0.02</v>
      </c>
      <c r="I1728" t="s">
        <v>1829</v>
      </c>
      <c r="J1728">
        <v>2700.3312000000001</v>
      </c>
    </row>
    <row r="1729" spans="1:10" x14ac:dyDescent="0.25">
      <c r="A1729" t="s">
        <v>3553</v>
      </c>
      <c r="B1729" s="1">
        <v>45214</v>
      </c>
      <c r="C1729" t="s">
        <v>100</v>
      </c>
      <c r="D1729" t="s">
        <v>1572</v>
      </c>
      <c r="E1729" t="s">
        <v>1752</v>
      </c>
      <c r="F1729" s="5">
        <v>1</v>
      </c>
      <c r="G1729">
        <v>145.47999999999999</v>
      </c>
      <c r="H1729">
        <v>0.1</v>
      </c>
      <c r="I1729" t="s">
        <v>1829</v>
      </c>
      <c r="J1729">
        <v>130.93199999999999</v>
      </c>
    </row>
    <row r="1730" spans="1:10" x14ac:dyDescent="0.25">
      <c r="A1730" t="s">
        <v>3554</v>
      </c>
      <c r="B1730" s="1">
        <v>45547</v>
      </c>
      <c r="C1730" t="s">
        <v>198</v>
      </c>
      <c r="D1730" t="s">
        <v>1610</v>
      </c>
      <c r="E1730" t="s">
        <v>1792</v>
      </c>
      <c r="F1730" s="5">
        <v>4</v>
      </c>
      <c r="G1730">
        <v>862.25</v>
      </c>
      <c r="H1730">
        <v>0.28000000000000003</v>
      </c>
      <c r="I1730" t="s">
        <v>1826</v>
      </c>
      <c r="J1730">
        <v>2483.2800000000002</v>
      </c>
    </row>
    <row r="1731" spans="1:10" x14ac:dyDescent="0.25">
      <c r="A1731" t="s">
        <v>3555</v>
      </c>
      <c r="B1731" s="1">
        <v>45296</v>
      </c>
      <c r="C1731" t="s">
        <v>926</v>
      </c>
      <c r="D1731" t="s">
        <v>1546</v>
      </c>
      <c r="E1731" t="s">
        <v>1799</v>
      </c>
      <c r="F1731" s="5">
        <v>4</v>
      </c>
      <c r="G1731">
        <v>146.12</v>
      </c>
      <c r="H1731">
        <v>0.12</v>
      </c>
      <c r="I1731" t="s">
        <v>1829</v>
      </c>
      <c r="J1731">
        <v>514.3424</v>
      </c>
    </row>
    <row r="1732" spans="1:10" x14ac:dyDescent="0.25">
      <c r="A1732" t="s">
        <v>3556</v>
      </c>
      <c r="B1732" s="1">
        <v>45549</v>
      </c>
      <c r="C1732" t="s">
        <v>1472</v>
      </c>
      <c r="D1732" t="s">
        <v>1610</v>
      </c>
      <c r="E1732" t="s">
        <v>1810</v>
      </c>
      <c r="F1732" s="5">
        <v>2</v>
      </c>
      <c r="G1732">
        <v>695.02</v>
      </c>
      <c r="H1732">
        <v>0.3</v>
      </c>
      <c r="I1732" t="s">
        <v>1829</v>
      </c>
      <c r="J1732">
        <v>973.02799999999991</v>
      </c>
    </row>
    <row r="1733" spans="1:10" x14ac:dyDescent="0.25">
      <c r="A1733" t="s">
        <v>3557</v>
      </c>
      <c r="B1733" s="1">
        <v>45231</v>
      </c>
      <c r="C1733" t="s">
        <v>711</v>
      </c>
      <c r="D1733" t="s">
        <v>1736</v>
      </c>
      <c r="E1733" t="s">
        <v>1789</v>
      </c>
      <c r="F1733" s="5">
        <v>2</v>
      </c>
      <c r="G1733">
        <v>886.67</v>
      </c>
      <c r="H1733">
        <v>0.24</v>
      </c>
      <c r="I1733" t="s">
        <v>1826</v>
      </c>
      <c r="J1733">
        <v>1347.7384</v>
      </c>
    </row>
    <row r="1734" spans="1:10" x14ac:dyDescent="0.25">
      <c r="A1734" t="s">
        <v>3558</v>
      </c>
      <c r="B1734" s="1">
        <v>45628</v>
      </c>
      <c r="C1734" t="s">
        <v>205</v>
      </c>
      <c r="D1734" t="s">
        <v>1680</v>
      </c>
      <c r="E1734" t="s">
        <v>1810</v>
      </c>
      <c r="F1734" s="5">
        <v>2</v>
      </c>
      <c r="G1734">
        <v>864.09</v>
      </c>
      <c r="H1734">
        <v>0.06</v>
      </c>
      <c r="I1734" t="s">
        <v>1829</v>
      </c>
      <c r="J1734">
        <v>1624.4892</v>
      </c>
    </row>
    <row r="1735" spans="1:10" x14ac:dyDescent="0.25">
      <c r="A1735" t="s">
        <v>3559</v>
      </c>
      <c r="B1735" s="1">
        <v>45862</v>
      </c>
      <c r="C1735" t="s">
        <v>23</v>
      </c>
      <c r="D1735" t="s">
        <v>1572</v>
      </c>
      <c r="E1735" t="s">
        <v>1786</v>
      </c>
      <c r="F1735" s="5">
        <v>1</v>
      </c>
      <c r="G1735">
        <v>437.65</v>
      </c>
      <c r="H1735">
        <v>0.02</v>
      </c>
      <c r="I1735" t="s">
        <v>1826</v>
      </c>
      <c r="J1735">
        <v>428.89699999999999</v>
      </c>
    </row>
    <row r="1736" spans="1:10" x14ac:dyDescent="0.25">
      <c r="A1736" t="s">
        <v>3560</v>
      </c>
      <c r="B1736" s="1">
        <v>45843</v>
      </c>
      <c r="C1736" t="s">
        <v>660</v>
      </c>
      <c r="D1736" t="s">
        <v>1620</v>
      </c>
      <c r="E1736" t="s">
        <v>1797</v>
      </c>
      <c r="F1736" s="5">
        <v>2</v>
      </c>
      <c r="G1736">
        <v>208.09</v>
      </c>
      <c r="H1736">
        <v>0.27</v>
      </c>
      <c r="I1736" t="s">
        <v>1824</v>
      </c>
      <c r="J1736">
        <v>303.81139999999999</v>
      </c>
    </row>
    <row r="1737" spans="1:10" x14ac:dyDescent="0.25">
      <c r="A1737" t="s">
        <v>3561</v>
      </c>
      <c r="B1737" s="1">
        <v>45482</v>
      </c>
      <c r="C1737" t="s">
        <v>205</v>
      </c>
      <c r="D1737" t="s">
        <v>1734</v>
      </c>
      <c r="E1737" t="s">
        <v>1807</v>
      </c>
      <c r="F1737" s="5">
        <v>4</v>
      </c>
      <c r="G1737">
        <v>825.78</v>
      </c>
      <c r="H1737">
        <v>0.02</v>
      </c>
      <c r="I1737" t="s">
        <v>1824</v>
      </c>
      <c r="J1737">
        <v>3237.0576000000001</v>
      </c>
    </row>
    <row r="1738" spans="1:10" x14ac:dyDescent="0.25">
      <c r="A1738" t="s">
        <v>3562</v>
      </c>
      <c r="B1738" s="1">
        <v>45313</v>
      </c>
      <c r="C1738" t="s">
        <v>405</v>
      </c>
      <c r="D1738" t="s">
        <v>1598</v>
      </c>
      <c r="E1738" t="s">
        <v>1807</v>
      </c>
      <c r="F1738" s="5">
        <v>3</v>
      </c>
      <c r="G1738">
        <v>849.77</v>
      </c>
      <c r="H1738">
        <v>0.12</v>
      </c>
      <c r="I1738" t="s">
        <v>1826</v>
      </c>
      <c r="J1738">
        <v>2243.3928000000001</v>
      </c>
    </row>
    <row r="1739" spans="1:10" x14ac:dyDescent="0.25">
      <c r="A1739" t="s">
        <v>3563</v>
      </c>
      <c r="B1739" s="1">
        <v>45314</v>
      </c>
      <c r="C1739" t="s">
        <v>1080</v>
      </c>
      <c r="D1739" t="s">
        <v>1668</v>
      </c>
      <c r="E1739" t="s">
        <v>1769</v>
      </c>
      <c r="F1739" s="5">
        <v>1</v>
      </c>
      <c r="G1739">
        <v>88.78</v>
      </c>
      <c r="H1739">
        <v>0.18</v>
      </c>
      <c r="I1739" t="s">
        <v>1824</v>
      </c>
      <c r="J1739">
        <v>72.799600000000012</v>
      </c>
    </row>
    <row r="1740" spans="1:10" x14ac:dyDescent="0.25">
      <c r="A1740" t="s">
        <v>3564</v>
      </c>
      <c r="B1740" s="1">
        <v>45526</v>
      </c>
      <c r="C1740" t="s">
        <v>628</v>
      </c>
      <c r="D1740" t="s">
        <v>1704</v>
      </c>
      <c r="E1740" t="s">
        <v>1769</v>
      </c>
      <c r="F1740" s="5">
        <v>4</v>
      </c>
      <c r="G1740">
        <v>507.22</v>
      </c>
      <c r="H1740">
        <v>0.14000000000000001</v>
      </c>
      <c r="I1740" t="s">
        <v>1826</v>
      </c>
      <c r="J1740">
        <v>1744.8368</v>
      </c>
    </row>
    <row r="1741" spans="1:10" x14ac:dyDescent="0.25">
      <c r="A1741" t="s">
        <v>3565</v>
      </c>
      <c r="B1741" s="1">
        <v>45887</v>
      </c>
      <c r="C1741" t="s">
        <v>996</v>
      </c>
      <c r="D1741" t="s">
        <v>1740</v>
      </c>
      <c r="E1741" t="s">
        <v>1752</v>
      </c>
      <c r="F1741" s="5">
        <v>3</v>
      </c>
      <c r="G1741">
        <v>330.98</v>
      </c>
      <c r="H1741">
        <v>0.11</v>
      </c>
      <c r="I1741" t="s">
        <v>1824</v>
      </c>
      <c r="J1741">
        <v>883.71660000000008</v>
      </c>
    </row>
    <row r="1742" spans="1:10" x14ac:dyDescent="0.25">
      <c r="A1742" t="s">
        <v>3566</v>
      </c>
      <c r="B1742" s="1">
        <v>45562</v>
      </c>
      <c r="C1742" t="s">
        <v>195</v>
      </c>
      <c r="D1742" t="s">
        <v>1622</v>
      </c>
      <c r="E1742" t="s">
        <v>1813</v>
      </c>
      <c r="F1742" s="5">
        <v>4</v>
      </c>
      <c r="G1742">
        <v>442.87</v>
      </c>
      <c r="H1742">
        <v>0.08</v>
      </c>
      <c r="I1742" t="s">
        <v>1824</v>
      </c>
      <c r="J1742">
        <v>1629.7616</v>
      </c>
    </row>
    <row r="1743" spans="1:10" x14ac:dyDescent="0.25">
      <c r="A1743" t="s">
        <v>3567</v>
      </c>
      <c r="B1743" s="1">
        <v>45880</v>
      </c>
      <c r="C1743" t="s">
        <v>48</v>
      </c>
      <c r="D1743" t="s">
        <v>1740</v>
      </c>
      <c r="E1743" t="s">
        <v>1761</v>
      </c>
      <c r="F1743" s="5">
        <v>2</v>
      </c>
      <c r="G1743">
        <v>939.66</v>
      </c>
      <c r="H1743">
        <v>0.14000000000000001</v>
      </c>
      <c r="I1743" t="s">
        <v>1826</v>
      </c>
      <c r="J1743">
        <v>1616.2152000000001</v>
      </c>
    </row>
    <row r="1744" spans="1:10" x14ac:dyDescent="0.25">
      <c r="A1744" t="s">
        <v>3568</v>
      </c>
      <c r="B1744" s="1">
        <v>45556</v>
      </c>
      <c r="C1744" t="s">
        <v>929</v>
      </c>
      <c r="D1744" t="s">
        <v>1694</v>
      </c>
      <c r="E1744" t="s">
        <v>1766</v>
      </c>
      <c r="F1744" s="5">
        <v>1</v>
      </c>
      <c r="G1744">
        <v>24.13</v>
      </c>
      <c r="H1744">
        <v>0</v>
      </c>
      <c r="I1744" t="s">
        <v>1824</v>
      </c>
      <c r="J1744">
        <v>24.13</v>
      </c>
    </row>
    <row r="1745" spans="1:10" x14ac:dyDescent="0.25">
      <c r="A1745" t="s">
        <v>3569</v>
      </c>
      <c r="B1745" s="1">
        <v>45355</v>
      </c>
      <c r="C1745" t="s">
        <v>1139</v>
      </c>
      <c r="D1745" t="s">
        <v>1630</v>
      </c>
      <c r="E1745" t="s">
        <v>1766</v>
      </c>
      <c r="F1745" s="5">
        <v>3</v>
      </c>
      <c r="G1745">
        <v>239.54</v>
      </c>
      <c r="H1745">
        <v>0.28999999999999998</v>
      </c>
      <c r="I1745" t="s">
        <v>1829</v>
      </c>
      <c r="J1745">
        <v>510.22019999999998</v>
      </c>
    </row>
    <row r="1746" spans="1:10" x14ac:dyDescent="0.25">
      <c r="A1746" t="s">
        <v>3570</v>
      </c>
      <c r="B1746" s="1">
        <v>45244</v>
      </c>
      <c r="C1746" t="s">
        <v>1484</v>
      </c>
      <c r="D1746" t="s">
        <v>1640</v>
      </c>
      <c r="E1746" t="s">
        <v>1799</v>
      </c>
      <c r="F1746" s="5">
        <v>1</v>
      </c>
      <c r="G1746">
        <v>588.53</v>
      </c>
      <c r="H1746">
        <v>0.1</v>
      </c>
      <c r="I1746" t="s">
        <v>1824</v>
      </c>
      <c r="J1746">
        <v>529.67700000000002</v>
      </c>
    </row>
    <row r="1747" spans="1:10" x14ac:dyDescent="0.25">
      <c r="A1747" t="s">
        <v>3571</v>
      </c>
      <c r="B1747" s="1">
        <v>45863</v>
      </c>
      <c r="C1747" t="s">
        <v>914</v>
      </c>
      <c r="D1747" t="s">
        <v>1668</v>
      </c>
      <c r="E1747" t="s">
        <v>1801</v>
      </c>
      <c r="F1747" s="5">
        <v>1</v>
      </c>
      <c r="G1747">
        <v>145.96</v>
      </c>
      <c r="H1747">
        <v>0.3</v>
      </c>
      <c r="I1747" t="s">
        <v>1824</v>
      </c>
      <c r="J1747">
        <v>102.172</v>
      </c>
    </row>
    <row r="1748" spans="1:10" x14ac:dyDescent="0.25">
      <c r="A1748" t="s">
        <v>3572</v>
      </c>
      <c r="B1748" s="1">
        <v>45573</v>
      </c>
      <c r="C1748" t="s">
        <v>360</v>
      </c>
      <c r="D1748" t="s">
        <v>1688</v>
      </c>
      <c r="E1748" t="s">
        <v>1769</v>
      </c>
      <c r="F1748" s="5">
        <v>4</v>
      </c>
      <c r="G1748">
        <v>640.91</v>
      </c>
      <c r="H1748">
        <v>0.06</v>
      </c>
      <c r="I1748" t="s">
        <v>1824</v>
      </c>
      <c r="J1748">
        <v>2409.8216000000002</v>
      </c>
    </row>
    <row r="1749" spans="1:10" x14ac:dyDescent="0.25">
      <c r="A1749" t="s">
        <v>3573</v>
      </c>
      <c r="B1749" s="1">
        <v>45792</v>
      </c>
      <c r="C1749" t="s">
        <v>164</v>
      </c>
      <c r="D1749" t="s">
        <v>1676</v>
      </c>
      <c r="E1749" t="s">
        <v>1792</v>
      </c>
      <c r="F1749" s="5">
        <v>3</v>
      </c>
      <c r="G1749">
        <v>773.86</v>
      </c>
      <c r="H1749">
        <v>0.22</v>
      </c>
      <c r="I1749" t="s">
        <v>1824</v>
      </c>
      <c r="J1749">
        <v>1810.8324</v>
      </c>
    </row>
    <row r="1750" spans="1:10" x14ac:dyDescent="0.25">
      <c r="A1750" t="s">
        <v>3574</v>
      </c>
      <c r="B1750" s="1">
        <v>45744</v>
      </c>
      <c r="C1750" t="s">
        <v>1428</v>
      </c>
      <c r="D1750" t="s">
        <v>1610</v>
      </c>
      <c r="E1750" t="s">
        <v>1801</v>
      </c>
      <c r="F1750" s="5">
        <v>2</v>
      </c>
      <c r="G1750">
        <v>31.28</v>
      </c>
      <c r="H1750">
        <v>0.2</v>
      </c>
      <c r="I1750" t="s">
        <v>1829</v>
      </c>
      <c r="J1750">
        <v>50.048000000000002</v>
      </c>
    </row>
    <row r="1751" spans="1:10" x14ac:dyDescent="0.25">
      <c r="A1751" t="s">
        <v>3575</v>
      </c>
      <c r="B1751" s="1">
        <v>45842</v>
      </c>
      <c r="C1751" t="s">
        <v>1166</v>
      </c>
      <c r="D1751" t="s">
        <v>1712</v>
      </c>
      <c r="E1751" t="s">
        <v>1776</v>
      </c>
      <c r="F1751" s="5">
        <v>4</v>
      </c>
      <c r="G1751">
        <v>389.22</v>
      </c>
      <c r="H1751">
        <v>0.18</v>
      </c>
      <c r="I1751" t="s">
        <v>1824</v>
      </c>
      <c r="J1751">
        <v>1276.6415999999999</v>
      </c>
    </row>
    <row r="1752" spans="1:10" x14ac:dyDescent="0.25">
      <c r="A1752" t="s">
        <v>3576</v>
      </c>
      <c r="B1752" s="1">
        <v>45502</v>
      </c>
      <c r="C1752" t="s">
        <v>71</v>
      </c>
      <c r="D1752" t="s">
        <v>1676</v>
      </c>
      <c r="E1752" t="s">
        <v>1801</v>
      </c>
      <c r="F1752" s="5">
        <v>3</v>
      </c>
      <c r="G1752">
        <v>543.44000000000005</v>
      </c>
      <c r="H1752">
        <v>0.13</v>
      </c>
      <c r="I1752" t="s">
        <v>1826</v>
      </c>
      <c r="J1752">
        <v>1418.3784000000001</v>
      </c>
    </row>
    <row r="1753" spans="1:10" x14ac:dyDescent="0.25">
      <c r="A1753" t="s">
        <v>3577</v>
      </c>
      <c r="B1753" s="1">
        <v>45296</v>
      </c>
      <c r="C1753" t="s">
        <v>821</v>
      </c>
      <c r="D1753" t="s">
        <v>1742</v>
      </c>
      <c r="E1753" t="s">
        <v>1813</v>
      </c>
      <c r="F1753" s="5">
        <v>4</v>
      </c>
      <c r="G1753">
        <v>715.42</v>
      </c>
      <c r="H1753">
        <v>0.28999999999999998</v>
      </c>
      <c r="I1753" t="s">
        <v>1826</v>
      </c>
      <c r="J1753">
        <v>2031.7927999999999</v>
      </c>
    </row>
    <row r="1754" spans="1:10" x14ac:dyDescent="0.25">
      <c r="A1754" t="s">
        <v>3578</v>
      </c>
      <c r="B1754" s="1">
        <v>45886</v>
      </c>
      <c r="C1754" t="s">
        <v>195</v>
      </c>
      <c r="D1754" t="s">
        <v>1572</v>
      </c>
      <c r="E1754" t="s">
        <v>1769</v>
      </c>
      <c r="F1754" s="5">
        <v>4</v>
      </c>
      <c r="G1754">
        <v>676.14</v>
      </c>
      <c r="H1754">
        <v>0.11</v>
      </c>
      <c r="I1754" t="s">
        <v>1829</v>
      </c>
      <c r="J1754">
        <v>2407.0583999999999</v>
      </c>
    </row>
    <row r="1755" spans="1:10" x14ac:dyDescent="0.25">
      <c r="A1755" t="s">
        <v>3579</v>
      </c>
      <c r="B1755" s="1">
        <v>45425</v>
      </c>
      <c r="C1755" t="s">
        <v>321</v>
      </c>
      <c r="D1755" t="s">
        <v>1626</v>
      </c>
      <c r="E1755" t="s">
        <v>1757</v>
      </c>
      <c r="F1755" s="5">
        <v>4</v>
      </c>
      <c r="G1755">
        <v>352.72</v>
      </c>
      <c r="H1755">
        <v>0.25</v>
      </c>
      <c r="I1755" t="s">
        <v>1824</v>
      </c>
      <c r="J1755">
        <v>1058.1600000000001</v>
      </c>
    </row>
    <row r="1756" spans="1:10" x14ac:dyDescent="0.25">
      <c r="A1756" t="s">
        <v>3580</v>
      </c>
      <c r="B1756" s="1">
        <v>45797</v>
      </c>
      <c r="C1756" t="s">
        <v>574</v>
      </c>
      <c r="D1756" t="s">
        <v>1570</v>
      </c>
      <c r="E1756" t="s">
        <v>1794</v>
      </c>
      <c r="F1756" s="5">
        <v>1</v>
      </c>
      <c r="G1756">
        <v>470.18</v>
      </c>
      <c r="H1756">
        <v>0.19</v>
      </c>
      <c r="I1756" t="s">
        <v>1826</v>
      </c>
      <c r="J1756">
        <v>380.84580000000011</v>
      </c>
    </row>
    <row r="1757" spans="1:10" x14ac:dyDescent="0.25">
      <c r="A1757" t="s">
        <v>3581</v>
      </c>
      <c r="B1757" s="1">
        <v>45898</v>
      </c>
      <c r="C1757" t="s">
        <v>740</v>
      </c>
      <c r="D1757" t="s">
        <v>1680</v>
      </c>
      <c r="E1757" t="s">
        <v>1792</v>
      </c>
      <c r="F1757" s="5">
        <v>1</v>
      </c>
      <c r="G1757">
        <v>891.79</v>
      </c>
      <c r="H1757">
        <v>0.03</v>
      </c>
      <c r="I1757" t="s">
        <v>1824</v>
      </c>
      <c r="J1757">
        <v>865.03629999999998</v>
      </c>
    </row>
    <row r="1758" spans="1:10" x14ac:dyDescent="0.25">
      <c r="A1758" t="s">
        <v>3582</v>
      </c>
      <c r="B1758" s="1">
        <v>45390</v>
      </c>
      <c r="C1758" t="s">
        <v>1092</v>
      </c>
      <c r="D1758" t="s">
        <v>1726</v>
      </c>
      <c r="E1758" t="s">
        <v>1807</v>
      </c>
      <c r="F1758" s="5">
        <v>2</v>
      </c>
      <c r="G1758">
        <v>433.07</v>
      </c>
      <c r="H1758">
        <v>0.25</v>
      </c>
      <c r="I1758" t="s">
        <v>1829</v>
      </c>
      <c r="J1758">
        <v>649.60500000000002</v>
      </c>
    </row>
    <row r="1759" spans="1:10" x14ac:dyDescent="0.25">
      <c r="A1759" t="s">
        <v>3583</v>
      </c>
      <c r="B1759" s="1">
        <v>45355</v>
      </c>
      <c r="C1759" t="s">
        <v>59</v>
      </c>
      <c r="D1759" t="s">
        <v>1680</v>
      </c>
      <c r="E1759" t="s">
        <v>1813</v>
      </c>
      <c r="F1759" s="5">
        <v>3</v>
      </c>
      <c r="G1759">
        <v>626.71</v>
      </c>
      <c r="H1759">
        <v>7.0000000000000007E-2</v>
      </c>
      <c r="I1759" t="s">
        <v>1829</v>
      </c>
      <c r="J1759">
        <v>1748.5209</v>
      </c>
    </row>
    <row r="1760" spans="1:10" x14ac:dyDescent="0.25">
      <c r="A1760" t="s">
        <v>3584</v>
      </c>
      <c r="B1760" s="1">
        <v>45916</v>
      </c>
      <c r="C1760" t="s">
        <v>278</v>
      </c>
      <c r="D1760" t="s">
        <v>1620</v>
      </c>
      <c r="E1760" t="s">
        <v>1752</v>
      </c>
      <c r="F1760" s="5">
        <v>2</v>
      </c>
      <c r="G1760">
        <v>324.18</v>
      </c>
      <c r="H1760">
        <v>0.06</v>
      </c>
      <c r="I1760" t="s">
        <v>1829</v>
      </c>
      <c r="J1760">
        <v>609.45839999999998</v>
      </c>
    </row>
    <row r="1761" spans="1:10" x14ac:dyDescent="0.25">
      <c r="A1761" t="s">
        <v>3585</v>
      </c>
      <c r="B1761" s="1">
        <v>45448</v>
      </c>
      <c r="C1761" t="s">
        <v>63</v>
      </c>
      <c r="D1761" t="s">
        <v>1576</v>
      </c>
      <c r="E1761" t="s">
        <v>1807</v>
      </c>
      <c r="F1761" s="5">
        <v>4</v>
      </c>
      <c r="G1761">
        <v>839.74</v>
      </c>
      <c r="H1761">
        <v>0.13</v>
      </c>
      <c r="I1761" t="s">
        <v>1826</v>
      </c>
      <c r="J1761">
        <v>2922.2952</v>
      </c>
    </row>
    <row r="1762" spans="1:10" x14ac:dyDescent="0.25">
      <c r="A1762" t="s">
        <v>3586</v>
      </c>
      <c r="B1762" s="1">
        <v>45402</v>
      </c>
      <c r="C1762" t="s">
        <v>523</v>
      </c>
      <c r="D1762" t="s">
        <v>1672</v>
      </c>
      <c r="E1762" t="s">
        <v>1801</v>
      </c>
      <c r="F1762" s="5">
        <v>3</v>
      </c>
      <c r="G1762">
        <v>252.63</v>
      </c>
      <c r="H1762">
        <v>0.28000000000000003</v>
      </c>
      <c r="I1762" t="s">
        <v>1824</v>
      </c>
      <c r="J1762">
        <v>545.68079999999998</v>
      </c>
    </row>
    <row r="1763" spans="1:10" x14ac:dyDescent="0.25">
      <c r="A1763" t="s">
        <v>3587</v>
      </c>
      <c r="B1763" s="1">
        <v>45581</v>
      </c>
      <c r="C1763" t="s">
        <v>815</v>
      </c>
      <c r="D1763" t="s">
        <v>1706</v>
      </c>
      <c r="E1763" t="s">
        <v>1813</v>
      </c>
      <c r="F1763" s="5">
        <v>2</v>
      </c>
      <c r="G1763">
        <v>60.53</v>
      </c>
      <c r="H1763">
        <v>0.18</v>
      </c>
      <c r="I1763" t="s">
        <v>1824</v>
      </c>
      <c r="J1763">
        <v>99.269200000000012</v>
      </c>
    </row>
    <row r="1764" spans="1:10" x14ac:dyDescent="0.25">
      <c r="A1764" t="s">
        <v>3588</v>
      </c>
      <c r="B1764" s="1">
        <v>45610</v>
      </c>
      <c r="C1764" t="s">
        <v>205</v>
      </c>
      <c r="D1764" t="s">
        <v>1716</v>
      </c>
      <c r="E1764" t="s">
        <v>1797</v>
      </c>
      <c r="F1764" s="5">
        <v>4</v>
      </c>
      <c r="G1764">
        <v>341.95</v>
      </c>
      <c r="H1764">
        <v>0.25</v>
      </c>
      <c r="I1764" t="s">
        <v>1824</v>
      </c>
      <c r="J1764">
        <v>1025.8499999999999</v>
      </c>
    </row>
    <row r="1765" spans="1:10" x14ac:dyDescent="0.25">
      <c r="A1765" t="s">
        <v>3589</v>
      </c>
      <c r="B1765" s="1">
        <v>45438</v>
      </c>
      <c r="C1765" t="s">
        <v>899</v>
      </c>
      <c r="D1765" t="s">
        <v>1592</v>
      </c>
      <c r="E1765" t="s">
        <v>1804</v>
      </c>
      <c r="F1765" s="5">
        <v>4</v>
      </c>
      <c r="G1765">
        <v>300.12</v>
      </c>
      <c r="H1765">
        <v>0.05</v>
      </c>
      <c r="I1765" t="s">
        <v>1826</v>
      </c>
      <c r="J1765">
        <v>1140.4559999999999</v>
      </c>
    </row>
    <row r="1766" spans="1:10" x14ac:dyDescent="0.25">
      <c r="A1766" t="s">
        <v>3590</v>
      </c>
      <c r="B1766" s="1">
        <v>45705</v>
      </c>
      <c r="C1766" t="s">
        <v>402</v>
      </c>
      <c r="D1766" t="s">
        <v>1604</v>
      </c>
      <c r="E1766" t="s">
        <v>1807</v>
      </c>
      <c r="F1766" s="5">
        <v>2</v>
      </c>
      <c r="G1766">
        <v>289.14</v>
      </c>
      <c r="H1766">
        <v>0.12</v>
      </c>
      <c r="I1766" t="s">
        <v>1829</v>
      </c>
      <c r="J1766">
        <v>508.88639999999998</v>
      </c>
    </row>
    <row r="1767" spans="1:10" x14ac:dyDescent="0.25">
      <c r="A1767" t="s">
        <v>3591</v>
      </c>
      <c r="B1767" s="1">
        <v>45695</v>
      </c>
      <c r="C1767" t="s">
        <v>175</v>
      </c>
      <c r="D1767" t="s">
        <v>1598</v>
      </c>
      <c r="E1767" t="s">
        <v>1752</v>
      </c>
      <c r="F1767" s="5">
        <v>2</v>
      </c>
      <c r="G1767">
        <v>596.84</v>
      </c>
      <c r="H1767">
        <v>0.01</v>
      </c>
      <c r="I1767" t="s">
        <v>1826</v>
      </c>
      <c r="J1767">
        <v>1181.7431999999999</v>
      </c>
    </row>
    <row r="1768" spans="1:10" x14ac:dyDescent="0.25">
      <c r="A1768" t="s">
        <v>3592</v>
      </c>
      <c r="B1768" s="1">
        <v>45571</v>
      </c>
      <c r="C1768" t="s">
        <v>1352</v>
      </c>
      <c r="D1768" t="s">
        <v>1586</v>
      </c>
      <c r="E1768" t="s">
        <v>1782</v>
      </c>
      <c r="F1768" s="5">
        <v>4</v>
      </c>
      <c r="G1768">
        <v>466.24</v>
      </c>
      <c r="H1768">
        <v>0.16</v>
      </c>
      <c r="I1768" t="s">
        <v>1824</v>
      </c>
      <c r="J1768">
        <v>1566.5663999999999</v>
      </c>
    </row>
    <row r="1769" spans="1:10" x14ac:dyDescent="0.25">
      <c r="A1769" t="s">
        <v>3593</v>
      </c>
      <c r="B1769" s="1">
        <v>45544</v>
      </c>
      <c r="C1769" t="s">
        <v>806</v>
      </c>
      <c r="D1769" t="s">
        <v>1574</v>
      </c>
      <c r="E1769" t="s">
        <v>1804</v>
      </c>
      <c r="F1769" s="5">
        <v>2</v>
      </c>
      <c r="G1769">
        <v>330.59</v>
      </c>
      <c r="H1769">
        <v>0.14000000000000001</v>
      </c>
      <c r="I1769" t="s">
        <v>1824</v>
      </c>
      <c r="J1769">
        <v>568.61479999999995</v>
      </c>
    </row>
    <row r="1770" spans="1:10" x14ac:dyDescent="0.25">
      <c r="A1770" t="s">
        <v>3594</v>
      </c>
      <c r="B1770" s="1">
        <v>45654</v>
      </c>
      <c r="C1770" t="s">
        <v>1516</v>
      </c>
      <c r="D1770" t="s">
        <v>1592</v>
      </c>
      <c r="E1770" t="s">
        <v>1776</v>
      </c>
      <c r="F1770" s="5">
        <v>2</v>
      </c>
      <c r="G1770">
        <v>616.42999999999995</v>
      </c>
      <c r="H1770">
        <v>0.02</v>
      </c>
      <c r="I1770" t="s">
        <v>1829</v>
      </c>
      <c r="J1770">
        <v>1208.2028</v>
      </c>
    </row>
    <row r="1771" spans="1:10" x14ac:dyDescent="0.25">
      <c r="A1771" t="s">
        <v>3595</v>
      </c>
      <c r="B1771" s="1">
        <v>45589</v>
      </c>
      <c r="C1771" t="s">
        <v>1254</v>
      </c>
      <c r="D1771" t="s">
        <v>1674</v>
      </c>
      <c r="E1771" t="s">
        <v>1776</v>
      </c>
      <c r="F1771" s="5">
        <v>3</v>
      </c>
      <c r="G1771">
        <v>195.89</v>
      </c>
      <c r="H1771">
        <v>0.16</v>
      </c>
      <c r="I1771" t="s">
        <v>1826</v>
      </c>
      <c r="J1771">
        <v>493.64280000000002</v>
      </c>
    </row>
    <row r="1772" spans="1:10" x14ac:dyDescent="0.25">
      <c r="A1772" t="s">
        <v>3596</v>
      </c>
      <c r="B1772" s="1">
        <v>45487</v>
      </c>
      <c r="C1772" t="s">
        <v>1077</v>
      </c>
      <c r="D1772" t="s">
        <v>1560</v>
      </c>
      <c r="E1772" t="s">
        <v>1789</v>
      </c>
      <c r="F1772" s="5">
        <v>4</v>
      </c>
      <c r="G1772">
        <v>614.76</v>
      </c>
      <c r="H1772">
        <v>0.16</v>
      </c>
      <c r="I1772" t="s">
        <v>1824</v>
      </c>
      <c r="J1772">
        <v>2065.5936000000002</v>
      </c>
    </row>
    <row r="1773" spans="1:10" x14ac:dyDescent="0.25">
      <c r="A1773" t="s">
        <v>3597</v>
      </c>
      <c r="B1773" s="1">
        <v>45418</v>
      </c>
      <c r="C1773" t="s">
        <v>1257</v>
      </c>
      <c r="D1773" t="s">
        <v>1706</v>
      </c>
      <c r="E1773" t="s">
        <v>1779</v>
      </c>
      <c r="F1773" s="5">
        <v>1</v>
      </c>
      <c r="G1773">
        <v>224.49</v>
      </c>
      <c r="H1773">
        <v>0.11</v>
      </c>
      <c r="I1773" t="s">
        <v>1826</v>
      </c>
      <c r="J1773">
        <v>199.7961</v>
      </c>
    </row>
    <row r="1774" spans="1:10" x14ac:dyDescent="0.25">
      <c r="A1774" t="s">
        <v>3598</v>
      </c>
      <c r="B1774" s="1">
        <v>45338</v>
      </c>
      <c r="C1774" t="s">
        <v>1115</v>
      </c>
      <c r="D1774" t="s">
        <v>1658</v>
      </c>
      <c r="E1774" t="s">
        <v>1794</v>
      </c>
      <c r="F1774" s="5">
        <v>1</v>
      </c>
      <c r="G1774">
        <v>967.76</v>
      </c>
      <c r="H1774">
        <v>0.09</v>
      </c>
      <c r="I1774" t="s">
        <v>1824</v>
      </c>
      <c r="J1774">
        <v>880.66160000000002</v>
      </c>
    </row>
    <row r="1775" spans="1:10" x14ac:dyDescent="0.25">
      <c r="A1775" t="s">
        <v>3599</v>
      </c>
      <c r="B1775" s="1">
        <v>45507</v>
      </c>
      <c r="C1775" t="s">
        <v>247</v>
      </c>
      <c r="D1775" t="s">
        <v>1630</v>
      </c>
      <c r="E1775" t="s">
        <v>1813</v>
      </c>
      <c r="F1775" s="5">
        <v>2</v>
      </c>
      <c r="G1775">
        <v>56.52</v>
      </c>
      <c r="H1775">
        <v>0.17</v>
      </c>
      <c r="I1775" t="s">
        <v>1826</v>
      </c>
      <c r="J1775">
        <v>93.8232</v>
      </c>
    </row>
    <row r="1776" spans="1:10" x14ac:dyDescent="0.25">
      <c r="A1776" t="s">
        <v>3600</v>
      </c>
      <c r="B1776" s="1">
        <v>45275</v>
      </c>
      <c r="C1776" t="s">
        <v>1507</v>
      </c>
      <c r="D1776" t="s">
        <v>1682</v>
      </c>
      <c r="E1776" t="s">
        <v>1757</v>
      </c>
      <c r="F1776" s="5">
        <v>4</v>
      </c>
      <c r="G1776">
        <v>921.84</v>
      </c>
      <c r="H1776">
        <v>0.04</v>
      </c>
      <c r="I1776" t="s">
        <v>1824</v>
      </c>
      <c r="J1776">
        <v>3539.8656000000001</v>
      </c>
    </row>
    <row r="1777" spans="1:10" x14ac:dyDescent="0.25">
      <c r="A1777" t="s">
        <v>3601</v>
      </c>
      <c r="B1777" s="1">
        <v>45319</v>
      </c>
      <c r="C1777" t="s">
        <v>1032</v>
      </c>
      <c r="D1777" t="s">
        <v>1720</v>
      </c>
      <c r="E1777" t="s">
        <v>1804</v>
      </c>
      <c r="F1777" s="5">
        <v>3</v>
      </c>
      <c r="G1777">
        <v>738.47</v>
      </c>
      <c r="H1777">
        <v>0.28000000000000003</v>
      </c>
      <c r="I1777" t="s">
        <v>1824</v>
      </c>
      <c r="J1777">
        <v>1595.0952</v>
      </c>
    </row>
    <row r="1778" spans="1:10" x14ac:dyDescent="0.25">
      <c r="A1778" t="s">
        <v>3602</v>
      </c>
      <c r="B1778" s="1">
        <v>45620</v>
      </c>
      <c r="C1778" t="s">
        <v>1032</v>
      </c>
      <c r="D1778" t="s">
        <v>1555</v>
      </c>
      <c r="E1778" t="s">
        <v>1752</v>
      </c>
      <c r="F1778" s="5">
        <v>4</v>
      </c>
      <c r="G1778">
        <v>477.83</v>
      </c>
      <c r="H1778">
        <v>0.05</v>
      </c>
      <c r="I1778" t="s">
        <v>1829</v>
      </c>
      <c r="J1778">
        <v>1815.7539999999999</v>
      </c>
    </row>
    <row r="1779" spans="1:10" x14ac:dyDescent="0.25">
      <c r="A1779" t="s">
        <v>3603</v>
      </c>
      <c r="B1779" s="1">
        <v>45831</v>
      </c>
      <c r="C1779" t="s">
        <v>559</v>
      </c>
      <c r="D1779" t="s">
        <v>1632</v>
      </c>
      <c r="E1779" t="s">
        <v>1794</v>
      </c>
      <c r="F1779" s="5">
        <v>3</v>
      </c>
      <c r="G1779">
        <v>605.83000000000004</v>
      </c>
      <c r="H1779">
        <v>0.28000000000000003</v>
      </c>
      <c r="I1779" t="s">
        <v>1829</v>
      </c>
      <c r="J1779">
        <v>1308.5927999999999</v>
      </c>
    </row>
    <row r="1780" spans="1:10" x14ac:dyDescent="0.25">
      <c r="A1780" t="s">
        <v>3604</v>
      </c>
      <c r="B1780" s="1">
        <v>45373</v>
      </c>
      <c r="C1780" t="s">
        <v>247</v>
      </c>
      <c r="D1780" t="s">
        <v>1634</v>
      </c>
      <c r="E1780" t="s">
        <v>1766</v>
      </c>
      <c r="F1780" s="5">
        <v>2</v>
      </c>
      <c r="G1780">
        <v>521.44000000000005</v>
      </c>
      <c r="H1780">
        <v>0.25</v>
      </c>
      <c r="I1780" t="s">
        <v>1829</v>
      </c>
      <c r="J1780">
        <v>782.16000000000008</v>
      </c>
    </row>
    <row r="1781" spans="1:10" x14ac:dyDescent="0.25">
      <c r="A1781" t="s">
        <v>3605</v>
      </c>
      <c r="B1781" s="1">
        <v>45863</v>
      </c>
      <c r="C1781" t="s">
        <v>1166</v>
      </c>
      <c r="D1781" t="s">
        <v>1568</v>
      </c>
      <c r="E1781" t="s">
        <v>1779</v>
      </c>
      <c r="F1781" s="5">
        <v>4</v>
      </c>
      <c r="G1781">
        <v>499.02</v>
      </c>
      <c r="H1781">
        <v>0.06</v>
      </c>
      <c r="I1781" t="s">
        <v>1824</v>
      </c>
      <c r="J1781">
        <v>1876.3152</v>
      </c>
    </row>
    <row r="1782" spans="1:10" x14ac:dyDescent="0.25">
      <c r="A1782" t="s">
        <v>3606</v>
      </c>
      <c r="B1782" s="1">
        <v>45758</v>
      </c>
      <c r="C1782" t="s">
        <v>514</v>
      </c>
      <c r="D1782" t="s">
        <v>1553</v>
      </c>
      <c r="E1782" t="s">
        <v>1810</v>
      </c>
      <c r="F1782" s="5">
        <v>4</v>
      </c>
      <c r="G1782">
        <v>299.45999999999998</v>
      </c>
      <c r="H1782">
        <v>0.18</v>
      </c>
      <c r="I1782" t="s">
        <v>1829</v>
      </c>
      <c r="J1782">
        <v>982.22879999999998</v>
      </c>
    </row>
    <row r="1783" spans="1:10" x14ac:dyDescent="0.25">
      <c r="A1783" t="s">
        <v>3607</v>
      </c>
      <c r="B1783" s="1">
        <v>45285</v>
      </c>
      <c r="C1783" t="s">
        <v>1411</v>
      </c>
      <c r="D1783" t="s">
        <v>1626</v>
      </c>
      <c r="E1783" t="s">
        <v>1752</v>
      </c>
      <c r="F1783" s="5">
        <v>1</v>
      </c>
      <c r="G1783">
        <v>609.29</v>
      </c>
      <c r="H1783">
        <v>0.15</v>
      </c>
      <c r="I1783" t="s">
        <v>1824</v>
      </c>
      <c r="J1783">
        <v>517.89649999999995</v>
      </c>
    </row>
    <row r="1784" spans="1:10" x14ac:dyDescent="0.25">
      <c r="A1784" t="s">
        <v>3608</v>
      </c>
      <c r="B1784" s="1">
        <v>45656</v>
      </c>
      <c r="C1784" t="s">
        <v>360</v>
      </c>
      <c r="D1784" t="s">
        <v>1549</v>
      </c>
      <c r="E1784" t="s">
        <v>1782</v>
      </c>
      <c r="F1784" s="5">
        <v>1</v>
      </c>
      <c r="G1784">
        <v>213.74</v>
      </c>
      <c r="H1784">
        <v>7.0000000000000007E-2</v>
      </c>
      <c r="I1784" t="s">
        <v>1829</v>
      </c>
      <c r="J1784">
        <v>198.7782</v>
      </c>
    </row>
    <row r="1785" spans="1:10" x14ac:dyDescent="0.25">
      <c r="A1785" t="s">
        <v>3609</v>
      </c>
      <c r="B1785" s="1">
        <v>45718</v>
      </c>
      <c r="C1785" t="s">
        <v>514</v>
      </c>
      <c r="D1785" t="s">
        <v>1658</v>
      </c>
      <c r="E1785" t="s">
        <v>1804</v>
      </c>
      <c r="F1785" s="5">
        <v>4</v>
      </c>
      <c r="G1785">
        <v>613.16999999999996</v>
      </c>
      <c r="H1785">
        <v>0.26</v>
      </c>
      <c r="I1785" t="s">
        <v>1824</v>
      </c>
      <c r="J1785">
        <v>1814.9831999999999</v>
      </c>
    </row>
    <row r="1786" spans="1:10" x14ac:dyDescent="0.25">
      <c r="A1786" t="s">
        <v>3610</v>
      </c>
      <c r="B1786" s="1">
        <v>45293</v>
      </c>
      <c r="C1786" t="s">
        <v>1118</v>
      </c>
      <c r="D1786" t="s">
        <v>1666</v>
      </c>
      <c r="E1786" t="s">
        <v>1792</v>
      </c>
      <c r="F1786" s="5">
        <v>2</v>
      </c>
      <c r="G1786">
        <v>687.36</v>
      </c>
      <c r="H1786">
        <v>7.0000000000000007E-2</v>
      </c>
      <c r="I1786" t="s">
        <v>1829</v>
      </c>
      <c r="J1786">
        <v>1278.4896000000001</v>
      </c>
    </row>
    <row r="1787" spans="1:10" x14ac:dyDescent="0.25">
      <c r="A1787" t="s">
        <v>3611</v>
      </c>
      <c r="B1787" s="1">
        <v>45915</v>
      </c>
      <c r="C1787" t="s">
        <v>1026</v>
      </c>
      <c r="D1787" t="s">
        <v>1682</v>
      </c>
      <c r="E1787" t="s">
        <v>1797</v>
      </c>
      <c r="F1787" s="5">
        <v>3</v>
      </c>
      <c r="G1787">
        <v>115.39</v>
      </c>
      <c r="H1787">
        <v>0.02</v>
      </c>
      <c r="I1787" t="s">
        <v>1826</v>
      </c>
      <c r="J1787">
        <v>339.2466</v>
      </c>
    </row>
    <row r="1788" spans="1:10" x14ac:dyDescent="0.25">
      <c r="A1788" t="s">
        <v>3612</v>
      </c>
      <c r="B1788" s="1">
        <v>45359</v>
      </c>
      <c r="C1788" t="s">
        <v>592</v>
      </c>
      <c r="D1788" t="s">
        <v>1596</v>
      </c>
      <c r="E1788" t="s">
        <v>1794</v>
      </c>
      <c r="F1788" s="5">
        <v>2</v>
      </c>
      <c r="G1788">
        <v>722.06</v>
      </c>
      <c r="H1788">
        <v>7.0000000000000007E-2</v>
      </c>
      <c r="I1788" t="s">
        <v>1824</v>
      </c>
      <c r="J1788">
        <v>1343.0316</v>
      </c>
    </row>
    <row r="1789" spans="1:10" x14ac:dyDescent="0.25">
      <c r="A1789" t="s">
        <v>3613</v>
      </c>
      <c r="B1789" s="1">
        <v>45652</v>
      </c>
      <c r="C1789" t="s">
        <v>1319</v>
      </c>
      <c r="D1789" t="s">
        <v>1560</v>
      </c>
      <c r="E1789" t="s">
        <v>1801</v>
      </c>
      <c r="F1789" s="5">
        <v>1</v>
      </c>
      <c r="G1789">
        <v>384.57</v>
      </c>
      <c r="H1789">
        <v>0.06</v>
      </c>
      <c r="I1789" t="s">
        <v>1826</v>
      </c>
      <c r="J1789">
        <v>361.49579999999997</v>
      </c>
    </row>
    <row r="1790" spans="1:10" x14ac:dyDescent="0.25">
      <c r="A1790" t="s">
        <v>3614</v>
      </c>
      <c r="B1790" s="1">
        <v>45735</v>
      </c>
      <c r="C1790" t="s">
        <v>684</v>
      </c>
      <c r="D1790" t="s">
        <v>1562</v>
      </c>
      <c r="E1790" t="s">
        <v>1797</v>
      </c>
      <c r="F1790" s="5">
        <v>2</v>
      </c>
      <c r="G1790">
        <v>194.09</v>
      </c>
      <c r="H1790">
        <v>0.18</v>
      </c>
      <c r="I1790" t="s">
        <v>1826</v>
      </c>
      <c r="J1790">
        <v>318.30759999999998</v>
      </c>
    </row>
    <row r="1791" spans="1:10" x14ac:dyDescent="0.25">
      <c r="A1791" t="s">
        <v>3615</v>
      </c>
      <c r="B1791" s="1">
        <v>45579</v>
      </c>
      <c r="C1791" t="s">
        <v>571</v>
      </c>
      <c r="D1791" t="s">
        <v>1724</v>
      </c>
      <c r="E1791" t="s">
        <v>1766</v>
      </c>
      <c r="F1791" s="5">
        <v>2</v>
      </c>
      <c r="G1791">
        <v>403.91</v>
      </c>
      <c r="H1791">
        <v>7.0000000000000007E-2</v>
      </c>
      <c r="I1791" t="s">
        <v>1824</v>
      </c>
      <c r="J1791">
        <v>751.27260000000001</v>
      </c>
    </row>
    <row r="1792" spans="1:10" x14ac:dyDescent="0.25">
      <c r="A1792" t="s">
        <v>3616</v>
      </c>
      <c r="B1792" s="1">
        <v>45721</v>
      </c>
      <c r="C1792" t="s">
        <v>278</v>
      </c>
      <c r="D1792" t="s">
        <v>1582</v>
      </c>
      <c r="E1792" t="s">
        <v>1799</v>
      </c>
      <c r="F1792" s="5">
        <v>1</v>
      </c>
      <c r="G1792">
        <v>878.69</v>
      </c>
      <c r="H1792">
        <v>0.3</v>
      </c>
      <c r="I1792" t="s">
        <v>1826</v>
      </c>
      <c r="J1792">
        <v>615.08299999999997</v>
      </c>
    </row>
    <row r="1793" spans="1:10" x14ac:dyDescent="0.25">
      <c r="A1793" t="s">
        <v>3617</v>
      </c>
      <c r="B1793" s="1">
        <v>45446</v>
      </c>
      <c r="C1793" t="s">
        <v>1190</v>
      </c>
      <c r="D1793" t="s">
        <v>1614</v>
      </c>
      <c r="E1793" t="s">
        <v>1801</v>
      </c>
      <c r="F1793" s="5">
        <v>1</v>
      </c>
      <c r="G1793">
        <v>161.16999999999999</v>
      </c>
      <c r="H1793">
        <v>0.05</v>
      </c>
      <c r="I1793" t="s">
        <v>1824</v>
      </c>
      <c r="J1793">
        <v>153.11150000000001</v>
      </c>
    </row>
    <row r="1794" spans="1:10" x14ac:dyDescent="0.25">
      <c r="A1794" t="s">
        <v>3618</v>
      </c>
      <c r="B1794" s="1">
        <v>45387</v>
      </c>
      <c r="C1794" t="s">
        <v>696</v>
      </c>
      <c r="D1794" t="s">
        <v>1694</v>
      </c>
      <c r="E1794" t="s">
        <v>1799</v>
      </c>
      <c r="F1794" s="5">
        <v>2</v>
      </c>
      <c r="G1794">
        <v>720.15</v>
      </c>
      <c r="H1794">
        <v>0.22</v>
      </c>
      <c r="I1794" t="s">
        <v>1829</v>
      </c>
      <c r="J1794">
        <v>1123.434</v>
      </c>
    </row>
    <row r="1795" spans="1:10" x14ac:dyDescent="0.25">
      <c r="A1795" t="s">
        <v>3619</v>
      </c>
      <c r="B1795" s="1">
        <v>45222</v>
      </c>
      <c r="C1795" t="s">
        <v>1089</v>
      </c>
      <c r="D1795" t="s">
        <v>1600</v>
      </c>
      <c r="E1795" t="s">
        <v>1782</v>
      </c>
      <c r="F1795" s="5">
        <v>1</v>
      </c>
      <c r="G1795">
        <v>361.8</v>
      </c>
      <c r="H1795">
        <v>0.02</v>
      </c>
      <c r="I1795" t="s">
        <v>1829</v>
      </c>
      <c r="J1795">
        <v>354.56400000000002</v>
      </c>
    </row>
    <row r="1796" spans="1:10" x14ac:dyDescent="0.25">
      <c r="A1796" t="s">
        <v>3620</v>
      </c>
      <c r="B1796" s="1">
        <v>45402</v>
      </c>
      <c r="C1796" t="s">
        <v>740</v>
      </c>
      <c r="D1796" t="s">
        <v>1738</v>
      </c>
      <c r="E1796" t="s">
        <v>1776</v>
      </c>
      <c r="F1796" s="5">
        <v>1</v>
      </c>
      <c r="G1796">
        <v>779.84</v>
      </c>
      <c r="H1796">
        <v>0.28999999999999998</v>
      </c>
      <c r="I1796" t="s">
        <v>1826</v>
      </c>
      <c r="J1796">
        <v>553.68640000000005</v>
      </c>
    </row>
    <row r="1797" spans="1:10" x14ac:dyDescent="0.25">
      <c r="A1797" t="s">
        <v>3621</v>
      </c>
      <c r="B1797" s="1">
        <v>45455</v>
      </c>
      <c r="C1797" t="s">
        <v>27</v>
      </c>
      <c r="D1797" t="s">
        <v>1740</v>
      </c>
      <c r="E1797" t="s">
        <v>1769</v>
      </c>
      <c r="F1797" s="5">
        <v>2</v>
      </c>
      <c r="G1797">
        <v>649.89</v>
      </c>
      <c r="H1797">
        <v>0.17</v>
      </c>
      <c r="I1797" t="s">
        <v>1829</v>
      </c>
      <c r="J1797">
        <v>1078.8173999999999</v>
      </c>
    </row>
    <row r="1798" spans="1:10" x14ac:dyDescent="0.25">
      <c r="A1798" t="s">
        <v>3622</v>
      </c>
      <c r="B1798" s="1">
        <v>45877</v>
      </c>
      <c r="C1798" t="s">
        <v>666</v>
      </c>
      <c r="D1798" t="s">
        <v>1654</v>
      </c>
      <c r="E1798" t="s">
        <v>1776</v>
      </c>
      <c r="F1798" s="5">
        <v>1</v>
      </c>
      <c r="G1798">
        <v>952.73</v>
      </c>
      <c r="H1798">
        <v>0.17</v>
      </c>
      <c r="I1798" t="s">
        <v>1824</v>
      </c>
      <c r="J1798">
        <v>790.76589999999999</v>
      </c>
    </row>
    <row r="1799" spans="1:10" x14ac:dyDescent="0.25">
      <c r="A1799" t="s">
        <v>3623</v>
      </c>
      <c r="B1799" s="1">
        <v>45875</v>
      </c>
      <c r="C1799" t="s">
        <v>304</v>
      </c>
      <c r="D1799" t="s">
        <v>1746</v>
      </c>
      <c r="E1799" t="s">
        <v>1804</v>
      </c>
      <c r="F1799" s="5">
        <v>4</v>
      </c>
      <c r="G1799">
        <v>820.78</v>
      </c>
      <c r="H1799">
        <v>0.25</v>
      </c>
      <c r="I1799" t="s">
        <v>1824</v>
      </c>
      <c r="J1799">
        <v>2462.34</v>
      </c>
    </row>
    <row r="1800" spans="1:10" x14ac:dyDescent="0.25">
      <c r="A1800" t="s">
        <v>3624</v>
      </c>
      <c r="B1800" s="1">
        <v>45592</v>
      </c>
      <c r="C1800" t="s">
        <v>1074</v>
      </c>
      <c r="D1800" t="s">
        <v>1624</v>
      </c>
      <c r="E1800" t="s">
        <v>1766</v>
      </c>
      <c r="F1800" s="5">
        <v>4</v>
      </c>
      <c r="G1800">
        <v>247.55</v>
      </c>
      <c r="H1800">
        <v>0.05</v>
      </c>
      <c r="I1800" t="s">
        <v>1824</v>
      </c>
      <c r="J1800">
        <v>940.69</v>
      </c>
    </row>
    <row r="1801" spans="1:10" x14ac:dyDescent="0.25">
      <c r="A1801" t="s">
        <v>3625</v>
      </c>
      <c r="B1801" s="1">
        <v>45369</v>
      </c>
      <c r="C1801" t="s">
        <v>732</v>
      </c>
      <c r="D1801" t="s">
        <v>1746</v>
      </c>
      <c r="E1801" t="s">
        <v>1782</v>
      </c>
      <c r="F1801" s="5">
        <v>3</v>
      </c>
      <c r="G1801">
        <v>561.44000000000005</v>
      </c>
      <c r="H1801">
        <v>0.2</v>
      </c>
      <c r="I1801" t="s">
        <v>1829</v>
      </c>
      <c r="J1801">
        <v>1347.4559999999999</v>
      </c>
    </row>
    <row r="1802" spans="1:10" x14ac:dyDescent="0.25">
      <c r="A1802" t="s">
        <v>3626</v>
      </c>
      <c r="B1802" s="1">
        <v>45249</v>
      </c>
      <c r="C1802" t="s">
        <v>893</v>
      </c>
      <c r="D1802" t="s">
        <v>1692</v>
      </c>
      <c r="E1802" t="s">
        <v>1782</v>
      </c>
      <c r="F1802" s="5">
        <v>4</v>
      </c>
      <c r="G1802">
        <v>214.37</v>
      </c>
      <c r="H1802">
        <v>0.11</v>
      </c>
      <c r="I1802" t="s">
        <v>1829</v>
      </c>
      <c r="J1802">
        <v>763.15719999999999</v>
      </c>
    </row>
    <row r="1803" spans="1:10" x14ac:dyDescent="0.25">
      <c r="A1803" t="s">
        <v>3627</v>
      </c>
      <c r="B1803" s="1">
        <v>45741</v>
      </c>
      <c r="C1803" t="s">
        <v>1295</v>
      </c>
      <c r="D1803" t="s">
        <v>1582</v>
      </c>
      <c r="E1803" t="s">
        <v>1804</v>
      </c>
      <c r="F1803" s="5">
        <v>3</v>
      </c>
      <c r="G1803">
        <v>123.74</v>
      </c>
      <c r="H1803">
        <v>0.23</v>
      </c>
      <c r="I1803" t="s">
        <v>1826</v>
      </c>
      <c r="J1803">
        <v>285.83940000000001</v>
      </c>
    </row>
    <row r="1804" spans="1:10" x14ac:dyDescent="0.25">
      <c r="A1804" t="s">
        <v>3628</v>
      </c>
      <c r="B1804" s="1">
        <v>45427</v>
      </c>
      <c r="C1804" t="s">
        <v>63</v>
      </c>
      <c r="D1804" t="s">
        <v>1682</v>
      </c>
      <c r="E1804" t="s">
        <v>1792</v>
      </c>
      <c r="F1804" s="5">
        <v>4</v>
      </c>
      <c r="G1804">
        <v>645.71</v>
      </c>
      <c r="H1804">
        <v>0.1</v>
      </c>
      <c r="I1804" t="s">
        <v>1826</v>
      </c>
      <c r="J1804">
        <v>2324.556</v>
      </c>
    </row>
    <row r="1805" spans="1:10" x14ac:dyDescent="0.25">
      <c r="A1805" t="s">
        <v>3629</v>
      </c>
      <c r="B1805" s="1">
        <v>45736</v>
      </c>
      <c r="C1805" t="s">
        <v>134</v>
      </c>
      <c r="D1805" t="s">
        <v>1590</v>
      </c>
      <c r="E1805" t="s">
        <v>1794</v>
      </c>
      <c r="F1805" s="5">
        <v>3</v>
      </c>
      <c r="G1805">
        <v>587.12</v>
      </c>
      <c r="H1805">
        <v>0.3</v>
      </c>
      <c r="I1805" t="s">
        <v>1824</v>
      </c>
      <c r="J1805">
        <v>1232.952</v>
      </c>
    </row>
    <row r="1806" spans="1:10" x14ac:dyDescent="0.25">
      <c r="A1806" t="s">
        <v>3630</v>
      </c>
      <c r="B1806" s="1">
        <v>45941</v>
      </c>
      <c r="C1806" t="s">
        <v>773</v>
      </c>
      <c r="D1806" t="s">
        <v>1598</v>
      </c>
      <c r="E1806" t="s">
        <v>1810</v>
      </c>
      <c r="F1806" s="5">
        <v>1</v>
      </c>
      <c r="G1806">
        <v>401.18</v>
      </c>
      <c r="H1806">
        <v>0.15</v>
      </c>
      <c r="I1806" t="s">
        <v>1829</v>
      </c>
      <c r="J1806">
        <v>341.00299999999999</v>
      </c>
    </row>
    <row r="1807" spans="1:10" x14ac:dyDescent="0.25">
      <c r="A1807" t="s">
        <v>3631</v>
      </c>
      <c r="B1807" s="1">
        <v>45486</v>
      </c>
      <c r="C1807" t="s">
        <v>1145</v>
      </c>
      <c r="D1807" t="s">
        <v>1664</v>
      </c>
      <c r="E1807" t="s">
        <v>1810</v>
      </c>
      <c r="F1807" s="5">
        <v>3</v>
      </c>
      <c r="G1807">
        <v>658.33</v>
      </c>
      <c r="H1807">
        <v>0.12</v>
      </c>
      <c r="I1807" t="s">
        <v>1829</v>
      </c>
      <c r="J1807">
        <v>1737.9911999999999</v>
      </c>
    </row>
    <row r="1808" spans="1:10" x14ac:dyDescent="0.25">
      <c r="A1808" t="s">
        <v>3632</v>
      </c>
      <c r="B1808" s="1">
        <v>45474</v>
      </c>
      <c r="C1808" t="s">
        <v>657</v>
      </c>
      <c r="D1808" t="s">
        <v>1646</v>
      </c>
      <c r="E1808" t="s">
        <v>1792</v>
      </c>
      <c r="F1808" s="5">
        <v>4</v>
      </c>
      <c r="G1808">
        <v>450.3</v>
      </c>
      <c r="H1808">
        <v>0.02</v>
      </c>
      <c r="I1808" t="s">
        <v>1824</v>
      </c>
      <c r="J1808">
        <v>1765.1759999999999</v>
      </c>
    </row>
    <row r="1809" spans="1:10" x14ac:dyDescent="0.25">
      <c r="A1809" t="s">
        <v>3633</v>
      </c>
      <c r="B1809" s="1">
        <v>45757</v>
      </c>
      <c r="C1809" t="s">
        <v>490</v>
      </c>
      <c r="D1809" t="s">
        <v>1736</v>
      </c>
      <c r="E1809" t="s">
        <v>1789</v>
      </c>
      <c r="F1809" s="5">
        <v>4</v>
      </c>
      <c r="G1809">
        <v>33.630000000000003</v>
      </c>
      <c r="H1809">
        <v>0.05</v>
      </c>
      <c r="I1809" t="s">
        <v>1824</v>
      </c>
      <c r="J1809">
        <v>127.794</v>
      </c>
    </row>
    <row r="1810" spans="1:10" x14ac:dyDescent="0.25">
      <c r="A1810" t="s">
        <v>3634</v>
      </c>
      <c r="B1810" s="1">
        <v>45475</v>
      </c>
      <c r="C1810" t="s">
        <v>141</v>
      </c>
      <c r="D1810" t="s">
        <v>1580</v>
      </c>
      <c r="E1810" t="s">
        <v>1752</v>
      </c>
      <c r="F1810" s="5">
        <v>3</v>
      </c>
      <c r="G1810">
        <v>168.89</v>
      </c>
      <c r="H1810">
        <v>0.03</v>
      </c>
      <c r="I1810" t="s">
        <v>1829</v>
      </c>
      <c r="J1810">
        <v>491.46989999999988</v>
      </c>
    </row>
    <row r="1811" spans="1:10" x14ac:dyDescent="0.25">
      <c r="A1811" t="s">
        <v>3635</v>
      </c>
      <c r="B1811" s="1">
        <v>45546</v>
      </c>
      <c r="C1811" t="s">
        <v>341</v>
      </c>
      <c r="D1811" t="s">
        <v>1668</v>
      </c>
      <c r="E1811" t="s">
        <v>1792</v>
      </c>
      <c r="F1811" s="5">
        <v>1</v>
      </c>
      <c r="G1811">
        <v>141.85</v>
      </c>
      <c r="H1811">
        <v>0.06</v>
      </c>
      <c r="I1811" t="s">
        <v>1826</v>
      </c>
      <c r="J1811">
        <v>133.339</v>
      </c>
    </row>
    <row r="1812" spans="1:10" x14ac:dyDescent="0.25">
      <c r="A1812" t="s">
        <v>3636</v>
      </c>
      <c r="B1812" s="1">
        <v>45520</v>
      </c>
      <c r="C1812" t="s">
        <v>966</v>
      </c>
      <c r="D1812" t="s">
        <v>1618</v>
      </c>
      <c r="E1812" t="s">
        <v>1779</v>
      </c>
      <c r="F1812" s="5">
        <v>1</v>
      </c>
      <c r="G1812">
        <v>617.4</v>
      </c>
      <c r="H1812">
        <v>0.21</v>
      </c>
      <c r="I1812" t="s">
        <v>1824</v>
      </c>
      <c r="J1812">
        <v>487.74599999999998</v>
      </c>
    </row>
    <row r="1813" spans="1:10" x14ac:dyDescent="0.25">
      <c r="A1813" t="s">
        <v>3637</v>
      </c>
      <c r="B1813" s="1">
        <v>45534</v>
      </c>
      <c r="C1813" t="s">
        <v>496</v>
      </c>
      <c r="D1813" t="s">
        <v>1654</v>
      </c>
      <c r="E1813" t="s">
        <v>1757</v>
      </c>
      <c r="F1813" s="5">
        <v>3</v>
      </c>
      <c r="G1813">
        <v>841.47</v>
      </c>
      <c r="H1813">
        <v>0.15</v>
      </c>
      <c r="I1813" t="s">
        <v>1829</v>
      </c>
      <c r="J1813">
        <v>2145.7485000000001</v>
      </c>
    </row>
    <row r="1814" spans="1:10" x14ac:dyDescent="0.25">
      <c r="A1814" t="s">
        <v>3638</v>
      </c>
      <c r="B1814" s="1">
        <v>45334</v>
      </c>
      <c r="C1814" t="s">
        <v>221</v>
      </c>
      <c r="D1814" t="s">
        <v>1590</v>
      </c>
      <c r="E1814" t="s">
        <v>1797</v>
      </c>
      <c r="F1814" s="5">
        <v>2</v>
      </c>
      <c r="G1814">
        <v>960.41</v>
      </c>
      <c r="H1814">
        <v>0.18</v>
      </c>
      <c r="I1814" t="s">
        <v>1824</v>
      </c>
      <c r="J1814">
        <v>1575.0724</v>
      </c>
    </row>
    <row r="1815" spans="1:10" x14ac:dyDescent="0.25">
      <c r="A1815" t="s">
        <v>3639</v>
      </c>
      <c r="B1815" s="1">
        <v>45289</v>
      </c>
      <c r="C1815" t="s">
        <v>1395</v>
      </c>
      <c r="D1815" t="s">
        <v>1698</v>
      </c>
      <c r="E1815" t="s">
        <v>1810</v>
      </c>
      <c r="F1815" s="5">
        <v>3</v>
      </c>
      <c r="G1815">
        <v>717.22</v>
      </c>
      <c r="H1815">
        <v>0.24</v>
      </c>
      <c r="I1815" t="s">
        <v>1826</v>
      </c>
      <c r="J1815">
        <v>1635.2616</v>
      </c>
    </row>
    <row r="1816" spans="1:10" x14ac:dyDescent="0.25">
      <c r="A1816" t="s">
        <v>3640</v>
      </c>
      <c r="B1816" s="1">
        <v>45832</v>
      </c>
      <c r="C1816" t="s">
        <v>402</v>
      </c>
      <c r="D1816" t="s">
        <v>1572</v>
      </c>
      <c r="E1816" t="s">
        <v>1752</v>
      </c>
      <c r="F1816" s="5">
        <v>1</v>
      </c>
      <c r="G1816">
        <v>281.83</v>
      </c>
      <c r="H1816">
        <v>0.16</v>
      </c>
      <c r="I1816" t="s">
        <v>1829</v>
      </c>
      <c r="J1816">
        <v>236.7372</v>
      </c>
    </row>
    <row r="1817" spans="1:10" x14ac:dyDescent="0.25">
      <c r="A1817" t="s">
        <v>3641</v>
      </c>
      <c r="B1817" s="1">
        <v>45400</v>
      </c>
      <c r="C1817" t="s">
        <v>666</v>
      </c>
      <c r="D1817" t="s">
        <v>1666</v>
      </c>
      <c r="E1817" t="s">
        <v>1799</v>
      </c>
      <c r="F1817" s="5">
        <v>1</v>
      </c>
      <c r="G1817">
        <v>509.08</v>
      </c>
      <c r="H1817">
        <v>0.04</v>
      </c>
      <c r="I1817" t="s">
        <v>1826</v>
      </c>
      <c r="J1817">
        <v>488.71679999999998</v>
      </c>
    </row>
    <row r="1818" spans="1:10" x14ac:dyDescent="0.25">
      <c r="A1818" t="s">
        <v>3642</v>
      </c>
      <c r="B1818" s="1">
        <v>45930</v>
      </c>
      <c r="C1818" t="s">
        <v>1246</v>
      </c>
      <c r="D1818" t="s">
        <v>1740</v>
      </c>
      <c r="E1818" t="s">
        <v>1761</v>
      </c>
      <c r="F1818" s="5">
        <v>4</v>
      </c>
      <c r="G1818">
        <v>827.09</v>
      </c>
      <c r="H1818">
        <v>0.3</v>
      </c>
      <c r="I1818" t="s">
        <v>1824</v>
      </c>
      <c r="J1818">
        <v>2315.8519999999999</v>
      </c>
    </row>
    <row r="1819" spans="1:10" x14ac:dyDescent="0.25">
      <c r="A1819" t="s">
        <v>3643</v>
      </c>
      <c r="B1819" s="1">
        <v>45935</v>
      </c>
      <c r="C1819" t="s">
        <v>684</v>
      </c>
      <c r="D1819" t="s">
        <v>1606</v>
      </c>
      <c r="E1819" t="s">
        <v>1769</v>
      </c>
      <c r="F1819" s="5">
        <v>2</v>
      </c>
      <c r="G1819">
        <v>823.36</v>
      </c>
      <c r="H1819">
        <v>0.23</v>
      </c>
      <c r="I1819" t="s">
        <v>1824</v>
      </c>
      <c r="J1819">
        <v>1267.9744000000001</v>
      </c>
    </row>
    <row r="1820" spans="1:10" x14ac:dyDescent="0.25">
      <c r="A1820" t="s">
        <v>3644</v>
      </c>
      <c r="B1820" s="1">
        <v>45814</v>
      </c>
      <c r="C1820" t="s">
        <v>467</v>
      </c>
      <c r="D1820" t="s">
        <v>1600</v>
      </c>
      <c r="E1820" t="s">
        <v>1773</v>
      </c>
      <c r="F1820" s="5">
        <v>4</v>
      </c>
      <c r="G1820">
        <v>282.18</v>
      </c>
      <c r="H1820">
        <v>0.13</v>
      </c>
      <c r="I1820" t="s">
        <v>1829</v>
      </c>
      <c r="J1820">
        <v>981.9864</v>
      </c>
    </row>
    <row r="1821" spans="1:10" x14ac:dyDescent="0.25">
      <c r="A1821" t="s">
        <v>3645</v>
      </c>
      <c r="B1821" s="1">
        <v>45323</v>
      </c>
      <c r="C1821" t="s">
        <v>571</v>
      </c>
      <c r="D1821" t="s">
        <v>1590</v>
      </c>
      <c r="E1821" t="s">
        <v>1757</v>
      </c>
      <c r="F1821" s="5">
        <v>1</v>
      </c>
      <c r="G1821">
        <v>486.39</v>
      </c>
      <c r="H1821">
        <v>0.09</v>
      </c>
      <c r="I1821" t="s">
        <v>1829</v>
      </c>
      <c r="J1821">
        <v>442.61489999999998</v>
      </c>
    </row>
    <row r="1822" spans="1:10" x14ac:dyDescent="0.25">
      <c r="A1822" t="s">
        <v>3646</v>
      </c>
      <c r="B1822" s="1">
        <v>45312</v>
      </c>
      <c r="C1822" t="s">
        <v>172</v>
      </c>
      <c r="D1822" t="s">
        <v>1584</v>
      </c>
      <c r="E1822" t="s">
        <v>1766</v>
      </c>
      <c r="F1822" s="5">
        <v>2</v>
      </c>
      <c r="G1822">
        <v>603.62</v>
      </c>
      <c r="H1822">
        <v>0.18</v>
      </c>
      <c r="I1822" t="s">
        <v>1829</v>
      </c>
      <c r="J1822">
        <v>989.93680000000006</v>
      </c>
    </row>
    <row r="1823" spans="1:10" x14ac:dyDescent="0.25">
      <c r="A1823" t="s">
        <v>3647</v>
      </c>
      <c r="B1823" s="1">
        <v>45554</v>
      </c>
      <c r="C1823" t="s">
        <v>496</v>
      </c>
      <c r="D1823" t="s">
        <v>1622</v>
      </c>
      <c r="E1823" t="s">
        <v>1782</v>
      </c>
      <c r="F1823" s="5">
        <v>3</v>
      </c>
      <c r="G1823">
        <v>204.17</v>
      </c>
      <c r="H1823">
        <v>0.1</v>
      </c>
      <c r="I1823" t="s">
        <v>1826</v>
      </c>
      <c r="J1823">
        <v>551.25900000000001</v>
      </c>
    </row>
    <row r="1824" spans="1:10" x14ac:dyDescent="0.25">
      <c r="A1824" t="s">
        <v>3648</v>
      </c>
      <c r="B1824" s="1">
        <v>45310</v>
      </c>
      <c r="C1824" t="s">
        <v>467</v>
      </c>
      <c r="D1824" t="s">
        <v>1562</v>
      </c>
      <c r="E1824" t="s">
        <v>1801</v>
      </c>
      <c r="F1824" s="5">
        <v>1</v>
      </c>
      <c r="G1824">
        <v>43.58</v>
      </c>
      <c r="H1824">
        <v>0.01</v>
      </c>
      <c r="I1824" t="s">
        <v>1829</v>
      </c>
      <c r="J1824">
        <v>43.144199999999998</v>
      </c>
    </row>
    <row r="1825" spans="1:10" x14ac:dyDescent="0.25">
      <c r="A1825" t="s">
        <v>3649</v>
      </c>
      <c r="B1825" s="1">
        <v>45594</v>
      </c>
      <c r="C1825" t="s">
        <v>1044</v>
      </c>
      <c r="D1825" t="s">
        <v>1642</v>
      </c>
      <c r="E1825" t="s">
        <v>1761</v>
      </c>
      <c r="F1825" s="5">
        <v>3</v>
      </c>
      <c r="G1825">
        <v>469.33</v>
      </c>
      <c r="H1825">
        <v>0.14000000000000001</v>
      </c>
      <c r="I1825" t="s">
        <v>1826</v>
      </c>
      <c r="J1825">
        <v>1210.8714</v>
      </c>
    </row>
    <row r="1826" spans="1:10" x14ac:dyDescent="0.25">
      <c r="A1826" t="s">
        <v>3650</v>
      </c>
      <c r="B1826" s="1">
        <v>45840</v>
      </c>
      <c r="C1826" t="s">
        <v>681</v>
      </c>
      <c r="D1826" t="s">
        <v>1562</v>
      </c>
      <c r="E1826" t="s">
        <v>1782</v>
      </c>
      <c r="F1826" s="5">
        <v>4</v>
      </c>
      <c r="G1826">
        <v>836.23</v>
      </c>
      <c r="H1826">
        <v>0.12</v>
      </c>
      <c r="I1826" t="s">
        <v>1824</v>
      </c>
      <c r="J1826">
        <v>2943.5295999999998</v>
      </c>
    </row>
    <row r="1827" spans="1:10" x14ac:dyDescent="0.25">
      <c r="A1827" t="s">
        <v>3651</v>
      </c>
      <c r="B1827" s="1">
        <v>45549</v>
      </c>
      <c r="C1827" t="s">
        <v>589</v>
      </c>
      <c r="D1827" t="s">
        <v>1682</v>
      </c>
      <c r="E1827" t="s">
        <v>1813</v>
      </c>
      <c r="F1827" s="5">
        <v>2</v>
      </c>
      <c r="G1827">
        <v>661.53</v>
      </c>
      <c r="H1827">
        <v>0.2</v>
      </c>
      <c r="I1827" t="s">
        <v>1826</v>
      </c>
      <c r="J1827">
        <v>1058.4480000000001</v>
      </c>
    </row>
    <row r="1828" spans="1:10" x14ac:dyDescent="0.25">
      <c r="A1828" t="s">
        <v>3652</v>
      </c>
      <c r="B1828" s="1">
        <v>45903</v>
      </c>
      <c r="C1828" t="s">
        <v>411</v>
      </c>
      <c r="D1828" t="s">
        <v>1660</v>
      </c>
      <c r="E1828" t="s">
        <v>1804</v>
      </c>
      <c r="F1828" s="5">
        <v>3</v>
      </c>
      <c r="G1828">
        <v>753.47</v>
      </c>
      <c r="H1828">
        <v>0.25</v>
      </c>
      <c r="I1828" t="s">
        <v>1826</v>
      </c>
      <c r="J1828">
        <v>1695.3074999999999</v>
      </c>
    </row>
    <row r="1829" spans="1:10" x14ac:dyDescent="0.25">
      <c r="A1829" t="s">
        <v>3653</v>
      </c>
      <c r="B1829" s="1">
        <v>45673</v>
      </c>
      <c r="C1829" t="s">
        <v>523</v>
      </c>
      <c r="D1829" t="s">
        <v>1676</v>
      </c>
      <c r="E1829" t="s">
        <v>1752</v>
      </c>
      <c r="F1829" s="5">
        <v>3</v>
      </c>
      <c r="G1829">
        <v>713.95</v>
      </c>
      <c r="H1829">
        <v>0</v>
      </c>
      <c r="I1829" t="s">
        <v>1824</v>
      </c>
      <c r="J1829">
        <v>2141.85</v>
      </c>
    </row>
    <row r="1830" spans="1:10" x14ac:dyDescent="0.25">
      <c r="A1830" t="s">
        <v>3654</v>
      </c>
      <c r="B1830" s="1">
        <v>45395</v>
      </c>
      <c r="C1830" t="s">
        <v>353</v>
      </c>
      <c r="D1830" t="s">
        <v>1570</v>
      </c>
      <c r="E1830" t="s">
        <v>1773</v>
      </c>
      <c r="F1830" s="5">
        <v>3</v>
      </c>
      <c r="G1830">
        <v>596</v>
      </c>
      <c r="H1830">
        <v>0.28000000000000003</v>
      </c>
      <c r="I1830" t="s">
        <v>1829</v>
      </c>
      <c r="J1830">
        <v>1287.3599999999999</v>
      </c>
    </row>
    <row r="1831" spans="1:10" x14ac:dyDescent="0.25">
      <c r="A1831" t="s">
        <v>3655</v>
      </c>
      <c r="B1831" s="1">
        <v>45379</v>
      </c>
      <c r="C1831" t="s">
        <v>1050</v>
      </c>
      <c r="D1831" t="s">
        <v>1565</v>
      </c>
      <c r="E1831" t="s">
        <v>1786</v>
      </c>
      <c r="F1831" s="5">
        <v>2</v>
      </c>
      <c r="G1831">
        <v>169.46</v>
      </c>
      <c r="H1831">
        <v>0.03</v>
      </c>
      <c r="I1831" t="s">
        <v>1826</v>
      </c>
      <c r="J1831">
        <v>328.75240000000002</v>
      </c>
    </row>
    <row r="1832" spans="1:10" x14ac:dyDescent="0.25">
      <c r="A1832" t="s">
        <v>3656</v>
      </c>
      <c r="B1832" s="1">
        <v>45860</v>
      </c>
      <c r="C1832" t="s">
        <v>948</v>
      </c>
      <c r="D1832" t="s">
        <v>1678</v>
      </c>
      <c r="E1832" t="s">
        <v>1799</v>
      </c>
      <c r="F1832" s="5">
        <v>4</v>
      </c>
      <c r="G1832">
        <v>611.91999999999996</v>
      </c>
      <c r="H1832">
        <v>0.2</v>
      </c>
      <c r="I1832" t="s">
        <v>1826</v>
      </c>
      <c r="J1832">
        <v>1958.144</v>
      </c>
    </row>
    <row r="1833" spans="1:10" x14ac:dyDescent="0.25">
      <c r="A1833" t="s">
        <v>3657</v>
      </c>
      <c r="B1833" s="1">
        <v>45704</v>
      </c>
      <c r="C1833" t="s">
        <v>23</v>
      </c>
      <c r="D1833" t="s">
        <v>1696</v>
      </c>
      <c r="E1833" t="s">
        <v>1801</v>
      </c>
      <c r="F1833" s="5">
        <v>2</v>
      </c>
      <c r="G1833">
        <v>25.3</v>
      </c>
      <c r="H1833">
        <v>0.21</v>
      </c>
      <c r="I1833" t="s">
        <v>1824</v>
      </c>
      <c r="J1833">
        <v>39.973999999999997</v>
      </c>
    </row>
    <row r="1834" spans="1:10" x14ac:dyDescent="0.25">
      <c r="A1834" t="s">
        <v>3658</v>
      </c>
      <c r="B1834" s="1">
        <v>45327</v>
      </c>
      <c r="C1834" t="s">
        <v>1343</v>
      </c>
      <c r="D1834" t="s">
        <v>1694</v>
      </c>
      <c r="E1834" t="s">
        <v>1789</v>
      </c>
      <c r="F1834" s="5">
        <v>4</v>
      </c>
      <c r="G1834">
        <v>166.93</v>
      </c>
      <c r="H1834">
        <v>0.02</v>
      </c>
      <c r="I1834" t="s">
        <v>1826</v>
      </c>
      <c r="J1834">
        <v>654.36559999999997</v>
      </c>
    </row>
    <row r="1835" spans="1:10" x14ac:dyDescent="0.25">
      <c r="A1835" t="s">
        <v>3659</v>
      </c>
      <c r="B1835" s="1">
        <v>45721</v>
      </c>
      <c r="C1835" t="s">
        <v>890</v>
      </c>
      <c r="D1835" t="s">
        <v>1668</v>
      </c>
      <c r="E1835" t="s">
        <v>1792</v>
      </c>
      <c r="F1835" s="5">
        <v>4</v>
      </c>
      <c r="G1835">
        <v>861.55</v>
      </c>
      <c r="H1835">
        <v>0.12</v>
      </c>
      <c r="I1835" t="s">
        <v>1824</v>
      </c>
      <c r="J1835">
        <v>3032.6559999999999</v>
      </c>
    </row>
    <row r="1836" spans="1:10" x14ac:dyDescent="0.25">
      <c r="A1836" t="s">
        <v>3660</v>
      </c>
      <c r="B1836" s="1">
        <v>45842</v>
      </c>
      <c r="C1836" t="s">
        <v>1127</v>
      </c>
      <c r="D1836" t="s">
        <v>1634</v>
      </c>
      <c r="E1836" t="s">
        <v>1773</v>
      </c>
      <c r="F1836" s="5">
        <v>3</v>
      </c>
      <c r="G1836">
        <v>56.17</v>
      </c>
      <c r="H1836">
        <v>0.01</v>
      </c>
      <c r="I1836" t="s">
        <v>1829</v>
      </c>
      <c r="J1836">
        <v>166.82490000000001</v>
      </c>
    </row>
    <row r="1837" spans="1:10" x14ac:dyDescent="0.25">
      <c r="A1837" t="s">
        <v>3661</v>
      </c>
      <c r="B1837" s="1">
        <v>45862</v>
      </c>
      <c r="C1837" t="s">
        <v>849</v>
      </c>
      <c r="D1837" t="s">
        <v>1578</v>
      </c>
      <c r="E1837" t="s">
        <v>1813</v>
      </c>
      <c r="F1837" s="5">
        <v>1</v>
      </c>
      <c r="G1837">
        <v>582.29</v>
      </c>
      <c r="H1837">
        <v>0.2</v>
      </c>
      <c r="I1837" t="s">
        <v>1824</v>
      </c>
      <c r="J1837">
        <v>465.83199999999999</v>
      </c>
    </row>
    <row r="1838" spans="1:10" x14ac:dyDescent="0.25">
      <c r="A1838" t="s">
        <v>3662</v>
      </c>
      <c r="B1838" s="1">
        <v>45681</v>
      </c>
      <c r="C1838" t="s">
        <v>833</v>
      </c>
      <c r="D1838" t="s">
        <v>1714</v>
      </c>
      <c r="E1838" t="s">
        <v>1752</v>
      </c>
      <c r="F1838" s="5">
        <v>3</v>
      </c>
      <c r="G1838">
        <v>63.96</v>
      </c>
      <c r="H1838">
        <v>0.02</v>
      </c>
      <c r="I1838" t="s">
        <v>1824</v>
      </c>
      <c r="J1838">
        <v>188.04239999999999</v>
      </c>
    </row>
    <row r="1839" spans="1:10" x14ac:dyDescent="0.25">
      <c r="A1839" t="s">
        <v>3663</v>
      </c>
      <c r="B1839" s="1">
        <v>45392</v>
      </c>
      <c r="C1839" t="s">
        <v>241</v>
      </c>
      <c r="D1839" t="s">
        <v>1565</v>
      </c>
      <c r="E1839" t="s">
        <v>1794</v>
      </c>
      <c r="F1839" s="5">
        <v>1</v>
      </c>
      <c r="G1839">
        <v>829.83</v>
      </c>
      <c r="H1839">
        <v>0.26</v>
      </c>
      <c r="I1839" t="s">
        <v>1829</v>
      </c>
      <c r="J1839">
        <v>614.07420000000002</v>
      </c>
    </row>
    <row r="1840" spans="1:10" x14ac:dyDescent="0.25">
      <c r="A1840" t="s">
        <v>3664</v>
      </c>
      <c r="B1840" s="1">
        <v>45586</v>
      </c>
      <c r="C1840" t="s">
        <v>1157</v>
      </c>
      <c r="D1840" t="s">
        <v>1616</v>
      </c>
      <c r="E1840" t="s">
        <v>1804</v>
      </c>
      <c r="F1840" s="5">
        <v>2</v>
      </c>
      <c r="G1840">
        <v>858.15</v>
      </c>
      <c r="H1840">
        <v>0.03</v>
      </c>
      <c r="I1840" t="s">
        <v>1824</v>
      </c>
      <c r="J1840">
        <v>1664.8109999999999</v>
      </c>
    </row>
    <row r="1841" spans="1:10" x14ac:dyDescent="0.25">
      <c r="A1841" t="s">
        <v>3665</v>
      </c>
      <c r="B1841" s="1">
        <v>45340</v>
      </c>
      <c r="C1841" t="s">
        <v>1124</v>
      </c>
      <c r="D1841" t="s">
        <v>1694</v>
      </c>
      <c r="E1841" t="s">
        <v>1797</v>
      </c>
      <c r="F1841" s="5">
        <v>3</v>
      </c>
      <c r="G1841">
        <v>717.32</v>
      </c>
      <c r="H1841">
        <v>0.23</v>
      </c>
      <c r="I1841" t="s">
        <v>1829</v>
      </c>
      <c r="J1841">
        <v>1657.0092</v>
      </c>
    </row>
    <row r="1842" spans="1:10" x14ac:dyDescent="0.25">
      <c r="A1842" t="s">
        <v>3666</v>
      </c>
      <c r="B1842" s="1">
        <v>45853</v>
      </c>
      <c r="C1842" t="s">
        <v>1328</v>
      </c>
      <c r="D1842" t="s">
        <v>1714</v>
      </c>
      <c r="E1842" t="s">
        <v>1794</v>
      </c>
      <c r="F1842" s="5">
        <v>1</v>
      </c>
      <c r="G1842">
        <v>163.19999999999999</v>
      </c>
      <c r="H1842">
        <v>0.22</v>
      </c>
      <c r="I1842" t="s">
        <v>1826</v>
      </c>
      <c r="J1842">
        <v>127.29600000000001</v>
      </c>
    </row>
    <row r="1843" spans="1:10" x14ac:dyDescent="0.25">
      <c r="A1843" t="s">
        <v>3667</v>
      </c>
      <c r="B1843" s="1">
        <v>45489</v>
      </c>
      <c r="C1843" t="s">
        <v>435</v>
      </c>
      <c r="D1843" t="s">
        <v>1710</v>
      </c>
      <c r="E1843" t="s">
        <v>1794</v>
      </c>
      <c r="F1843" s="5">
        <v>2</v>
      </c>
      <c r="G1843">
        <v>966.71</v>
      </c>
      <c r="H1843">
        <v>0.11</v>
      </c>
      <c r="I1843" t="s">
        <v>1824</v>
      </c>
      <c r="J1843">
        <v>1720.7438</v>
      </c>
    </row>
    <row r="1844" spans="1:10" x14ac:dyDescent="0.25">
      <c r="A1844" t="s">
        <v>3668</v>
      </c>
      <c r="B1844" s="1">
        <v>45761</v>
      </c>
      <c r="C1844" t="s">
        <v>1092</v>
      </c>
      <c r="D1844" t="s">
        <v>1618</v>
      </c>
      <c r="E1844" t="s">
        <v>1797</v>
      </c>
      <c r="F1844" s="5">
        <v>2</v>
      </c>
      <c r="G1844">
        <v>873.94</v>
      </c>
      <c r="H1844">
        <v>0.14000000000000001</v>
      </c>
      <c r="I1844" t="s">
        <v>1829</v>
      </c>
      <c r="J1844">
        <v>1503.1768</v>
      </c>
    </row>
    <row r="1845" spans="1:10" x14ac:dyDescent="0.25">
      <c r="A1845" t="s">
        <v>3669</v>
      </c>
      <c r="B1845" s="1">
        <v>45379</v>
      </c>
      <c r="C1845" t="s">
        <v>502</v>
      </c>
      <c r="D1845" t="s">
        <v>1543</v>
      </c>
      <c r="E1845" t="s">
        <v>1766</v>
      </c>
      <c r="F1845" s="5">
        <v>1</v>
      </c>
      <c r="G1845">
        <v>140.24</v>
      </c>
      <c r="H1845">
        <v>0.27</v>
      </c>
      <c r="I1845" t="s">
        <v>1824</v>
      </c>
      <c r="J1845">
        <v>102.37520000000001</v>
      </c>
    </row>
    <row r="1846" spans="1:10" x14ac:dyDescent="0.25">
      <c r="A1846" t="s">
        <v>3670</v>
      </c>
      <c r="B1846" s="1">
        <v>45716</v>
      </c>
      <c r="C1846" t="s">
        <v>657</v>
      </c>
      <c r="D1846" t="s">
        <v>1634</v>
      </c>
      <c r="E1846" t="s">
        <v>1773</v>
      </c>
      <c r="F1846" s="5">
        <v>2</v>
      </c>
      <c r="G1846">
        <v>549.91999999999996</v>
      </c>
      <c r="H1846">
        <v>0.28000000000000003</v>
      </c>
      <c r="I1846" t="s">
        <v>1824</v>
      </c>
      <c r="J1846">
        <v>791.88479999999993</v>
      </c>
    </row>
    <row r="1847" spans="1:10" x14ac:dyDescent="0.25">
      <c r="A1847" t="s">
        <v>3671</v>
      </c>
      <c r="B1847" s="1">
        <v>45364</v>
      </c>
      <c r="C1847" t="s">
        <v>390</v>
      </c>
      <c r="D1847" t="s">
        <v>1582</v>
      </c>
      <c r="E1847" t="s">
        <v>1773</v>
      </c>
      <c r="F1847" s="5">
        <v>4</v>
      </c>
      <c r="G1847">
        <v>715.88</v>
      </c>
      <c r="H1847">
        <v>0.19</v>
      </c>
      <c r="I1847" t="s">
        <v>1826</v>
      </c>
      <c r="J1847">
        <v>2319.4512</v>
      </c>
    </row>
    <row r="1848" spans="1:10" x14ac:dyDescent="0.25">
      <c r="A1848" t="s">
        <v>3672</v>
      </c>
      <c r="B1848" s="1">
        <v>45752</v>
      </c>
      <c r="C1848" t="s">
        <v>1160</v>
      </c>
      <c r="D1848" t="s">
        <v>1549</v>
      </c>
      <c r="E1848" t="s">
        <v>1782</v>
      </c>
      <c r="F1848" s="5">
        <v>3</v>
      </c>
      <c r="G1848">
        <v>591.9</v>
      </c>
      <c r="H1848">
        <v>0.27</v>
      </c>
      <c r="I1848" t="s">
        <v>1824</v>
      </c>
      <c r="J1848">
        <v>1296.261</v>
      </c>
    </row>
    <row r="1849" spans="1:10" x14ac:dyDescent="0.25">
      <c r="A1849" t="s">
        <v>3673</v>
      </c>
      <c r="B1849" s="1">
        <v>45883</v>
      </c>
      <c r="C1849" t="s">
        <v>1172</v>
      </c>
      <c r="D1849" t="s">
        <v>1592</v>
      </c>
      <c r="E1849" t="s">
        <v>1789</v>
      </c>
      <c r="F1849" s="5">
        <v>2</v>
      </c>
      <c r="G1849">
        <v>523.14</v>
      </c>
      <c r="H1849">
        <v>0.13</v>
      </c>
      <c r="I1849" t="s">
        <v>1826</v>
      </c>
      <c r="J1849">
        <v>910.2636</v>
      </c>
    </row>
    <row r="1850" spans="1:10" x14ac:dyDescent="0.25">
      <c r="A1850" t="s">
        <v>3674</v>
      </c>
      <c r="B1850" s="1">
        <v>45477</v>
      </c>
      <c r="C1850" t="s">
        <v>730</v>
      </c>
      <c r="D1850" t="s">
        <v>1686</v>
      </c>
      <c r="E1850" t="s">
        <v>1799</v>
      </c>
      <c r="F1850" s="5">
        <v>2</v>
      </c>
      <c r="G1850">
        <v>478.62</v>
      </c>
      <c r="H1850">
        <v>0.17</v>
      </c>
      <c r="I1850" t="s">
        <v>1829</v>
      </c>
      <c r="J1850">
        <v>794.50919999999996</v>
      </c>
    </row>
    <row r="1851" spans="1:10" x14ac:dyDescent="0.25">
      <c r="A1851" t="s">
        <v>3675</v>
      </c>
      <c r="B1851" s="1">
        <v>45556</v>
      </c>
      <c r="C1851" t="s">
        <v>945</v>
      </c>
      <c r="D1851" t="s">
        <v>1712</v>
      </c>
      <c r="E1851" t="s">
        <v>1757</v>
      </c>
      <c r="F1851" s="5">
        <v>4</v>
      </c>
      <c r="G1851">
        <v>740.5</v>
      </c>
      <c r="H1851">
        <v>0.17</v>
      </c>
      <c r="I1851" t="s">
        <v>1826</v>
      </c>
      <c r="J1851">
        <v>2458.46</v>
      </c>
    </row>
    <row r="1852" spans="1:10" x14ac:dyDescent="0.25">
      <c r="A1852" t="s">
        <v>3676</v>
      </c>
      <c r="B1852" s="1">
        <v>45465</v>
      </c>
      <c r="C1852" t="s">
        <v>393</v>
      </c>
      <c r="D1852" t="s">
        <v>1640</v>
      </c>
      <c r="E1852" t="s">
        <v>1761</v>
      </c>
      <c r="F1852" s="5">
        <v>1</v>
      </c>
      <c r="G1852">
        <v>780.24</v>
      </c>
      <c r="H1852">
        <v>0.04</v>
      </c>
      <c r="I1852" t="s">
        <v>1829</v>
      </c>
      <c r="J1852">
        <v>749.03039999999999</v>
      </c>
    </row>
    <row r="1853" spans="1:10" x14ac:dyDescent="0.25">
      <c r="A1853" t="s">
        <v>3677</v>
      </c>
      <c r="B1853" s="1">
        <v>45552</v>
      </c>
      <c r="C1853" t="s">
        <v>378</v>
      </c>
      <c r="D1853" t="s">
        <v>1688</v>
      </c>
      <c r="E1853" t="s">
        <v>1804</v>
      </c>
      <c r="F1853" s="5">
        <v>4</v>
      </c>
      <c r="G1853">
        <v>579.24</v>
      </c>
      <c r="H1853">
        <v>0.04</v>
      </c>
      <c r="I1853" t="s">
        <v>1829</v>
      </c>
      <c r="J1853">
        <v>2224.2815999999998</v>
      </c>
    </row>
    <row r="1854" spans="1:10" x14ac:dyDescent="0.25">
      <c r="A1854" t="s">
        <v>3678</v>
      </c>
      <c r="B1854" s="1">
        <v>45635</v>
      </c>
      <c r="C1854" t="s">
        <v>1160</v>
      </c>
      <c r="D1854" t="s">
        <v>1546</v>
      </c>
      <c r="E1854" t="s">
        <v>1761</v>
      </c>
      <c r="F1854" s="5">
        <v>3</v>
      </c>
      <c r="G1854">
        <v>268.95</v>
      </c>
      <c r="H1854">
        <v>0.04</v>
      </c>
      <c r="I1854" t="s">
        <v>1826</v>
      </c>
      <c r="J1854">
        <v>774.57599999999991</v>
      </c>
    </row>
    <row r="1855" spans="1:10" x14ac:dyDescent="0.25">
      <c r="A1855" t="s">
        <v>3679</v>
      </c>
      <c r="B1855" s="1">
        <v>45740</v>
      </c>
      <c r="C1855" t="s">
        <v>963</v>
      </c>
      <c r="D1855" t="s">
        <v>1555</v>
      </c>
      <c r="E1855" t="s">
        <v>1769</v>
      </c>
      <c r="F1855" s="5">
        <v>1</v>
      </c>
      <c r="G1855">
        <v>47.47</v>
      </c>
      <c r="H1855">
        <v>0.28000000000000003</v>
      </c>
      <c r="I1855" t="s">
        <v>1824</v>
      </c>
      <c r="J1855">
        <v>34.178400000000003</v>
      </c>
    </row>
    <row r="1856" spans="1:10" x14ac:dyDescent="0.25">
      <c r="A1856" t="s">
        <v>3680</v>
      </c>
      <c r="B1856" s="1">
        <v>45796</v>
      </c>
      <c r="C1856" t="s">
        <v>821</v>
      </c>
      <c r="D1856" t="s">
        <v>1614</v>
      </c>
      <c r="E1856" t="s">
        <v>1807</v>
      </c>
      <c r="F1856" s="5">
        <v>3</v>
      </c>
      <c r="G1856">
        <v>858.81</v>
      </c>
      <c r="H1856">
        <v>7.0000000000000007E-2</v>
      </c>
      <c r="I1856" t="s">
        <v>1824</v>
      </c>
      <c r="J1856">
        <v>2396.0799000000002</v>
      </c>
    </row>
    <row r="1857" spans="1:10" x14ac:dyDescent="0.25">
      <c r="A1857" t="s">
        <v>3681</v>
      </c>
      <c r="B1857" s="1">
        <v>45710</v>
      </c>
      <c r="C1857" t="s">
        <v>978</v>
      </c>
      <c r="D1857" t="s">
        <v>1586</v>
      </c>
      <c r="E1857" t="s">
        <v>1789</v>
      </c>
      <c r="F1857" s="5">
        <v>3</v>
      </c>
      <c r="G1857">
        <v>569.98</v>
      </c>
      <c r="H1857">
        <v>0.05</v>
      </c>
      <c r="I1857" t="s">
        <v>1824</v>
      </c>
      <c r="J1857">
        <v>1624.443</v>
      </c>
    </row>
    <row r="1858" spans="1:10" x14ac:dyDescent="0.25">
      <c r="A1858" t="s">
        <v>3682</v>
      </c>
      <c r="B1858" s="1">
        <v>45596</v>
      </c>
      <c r="C1858" t="s">
        <v>1029</v>
      </c>
      <c r="D1858" t="s">
        <v>1696</v>
      </c>
      <c r="E1858" t="s">
        <v>1794</v>
      </c>
      <c r="F1858" s="5">
        <v>3</v>
      </c>
      <c r="G1858">
        <v>306.52</v>
      </c>
      <c r="H1858">
        <v>0.01</v>
      </c>
      <c r="I1858" t="s">
        <v>1829</v>
      </c>
      <c r="J1858">
        <v>910.36439999999993</v>
      </c>
    </row>
    <row r="1859" spans="1:10" x14ac:dyDescent="0.25">
      <c r="A1859" t="s">
        <v>3683</v>
      </c>
      <c r="B1859" s="1">
        <v>45354</v>
      </c>
      <c r="C1859" t="s">
        <v>238</v>
      </c>
      <c r="D1859" t="s">
        <v>1660</v>
      </c>
      <c r="E1859" t="s">
        <v>1797</v>
      </c>
      <c r="F1859" s="5">
        <v>3</v>
      </c>
      <c r="G1859">
        <v>184.67</v>
      </c>
      <c r="H1859">
        <v>0.03</v>
      </c>
      <c r="I1859" t="s">
        <v>1829</v>
      </c>
      <c r="J1859">
        <v>537.38969999999995</v>
      </c>
    </row>
    <row r="1860" spans="1:10" x14ac:dyDescent="0.25">
      <c r="A1860" t="s">
        <v>3684</v>
      </c>
      <c r="B1860" s="1">
        <v>45428</v>
      </c>
      <c r="C1860" t="s">
        <v>1484</v>
      </c>
      <c r="D1860" t="s">
        <v>1600</v>
      </c>
      <c r="E1860" t="s">
        <v>1773</v>
      </c>
      <c r="F1860" s="5">
        <v>4</v>
      </c>
      <c r="G1860">
        <v>189.56</v>
      </c>
      <c r="H1860">
        <v>0</v>
      </c>
      <c r="I1860" t="s">
        <v>1829</v>
      </c>
      <c r="J1860">
        <v>758.24</v>
      </c>
    </row>
    <row r="1861" spans="1:10" x14ac:dyDescent="0.25">
      <c r="A1861" t="s">
        <v>3685</v>
      </c>
      <c r="B1861" s="1">
        <v>45511</v>
      </c>
      <c r="C1861" t="s">
        <v>678</v>
      </c>
      <c r="D1861" t="s">
        <v>1698</v>
      </c>
      <c r="E1861" t="s">
        <v>1773</v>
      </c>
      <c r="F1861" s="5">
        <v>1</v>
      </c>
      <c r="G1861">
        <v>805.24</v>
      </c>
      <c r="H1861">
        <v>0.04</v>
      </c>
      <c r="I1861" t="s">
        <v>1826</v>
      </c>
      <c r="J1861">
        <v>773.03039999999999</v>
      </c>
    </row>
    <row r="1862" spans="1:10" x14ac:dyDescent="0.25">
      <c r="A1862" t="s">
        <v>3686</v>
      </c>
      <c r="B1862" s="1">
        <v>45549</v>
      </c>
      <c r="C1862" t="s">
        <v>619</v>
      </c>
      <c r="D1862" t="s">
        <v>1656</v>
      </c>
      <c r="E1862" t="s">
        <v>1807</v>
      </c>
      <c r="F1862" s="5">
        <v>3</v>
      </c>
      <c r="G1862">
        <v>683.74</v>
      </c>
      <c r="H1862">
        <v>0.24</v>
      </c>
      <c r="I1862" t="s">
        <v>1824</v>
      </c>
      <c r="J1862">
        <v>1558.9272000000001</v>
      </c>
    </row>
    <row r="1863" spans="1:10" x14ac:dyDescent="0.25">
      <c r="A1863" t="s">
        <v>3687</v>
      </c>
      <c r="B1863" s="1">
        <v>45573</v>
      </c>
      <c r="C1863" t="s">
        <v>684</v>
      </c>
      <c r="D1863" t="s">
        <v>1660</v>
      </c>
      <c r="E1863" t="s">
        <v>1810</v>
      </c>
      <c r="F1863" s="5">
        <v>3</v>
      </c>
      <c r="G1863">
        <v>439.21</v>
      </c>
      <c r="H1863">
        <v>0.28000000000000003</v>
      </c>
      <c r="I1863" t="s">
        <v>1829</v>
      </c>
      <c r="J1863">
        <v>948.69359999999983</v>
      </c>
    </row>
    <row r="1864" spans="1:10" x14ac:dyDescent="0.25">
      <c r="A1864" t="s">
        <v>3688</v>
      </c>
      <c r="B1864" s="1">
        <v>45904</v>
      </c>
      <c r="C1864" t="s">
        <v>414</v>
      </c>
      <c r="D1864" t="s">
        <v>1680</v>
      </c>
      <c r="E1864" t="s">
        <v>1776</v>
      </c>
      <c r="F1864" s="5">
        <v>1</v>
      </c>
      <c r="G1864">
        <v>126.92</v>
      </c>
      <c r="H1864">
        <v>0.24</v>
      </c>
      <c r="I1864" t="s">
        <v>1829</v>
      </c>
      <c r="J1864">
        <v>96.459199999999996</v>
      </c>
    </row>
    <row r="1865" spans="1:10" x14ac:dyDescent="0.25">
      <c r="A1865" t="s">
        <v>3689</v>
      </c>
      <c r="B1865" s="1">
        <v>45489</v>
      </c>
      <c r="C1865" t="s">
        <v>27</v>
      </c>
      <c r="D1865" t="s">
        <v>1694</v>
      </c>
      <c r="E1865" t="s">
        <v>1769</v>
      </c>
      <c r="F1865" s="5">
        <v>4</v>
      </c>
      <c r="G1865">
        <v>834.7</v>
      </c>
      <c r="H1865">
        <v>0.14000000000000001</v>
      </c>
      <c r="I1865" t="s">
        <v>1824</v>
      </c>
      <c r="J1865">
        <v>2871.3679999999999</v>
      </c>
    </row>
    <row r="1866" spans="1:10" x14ac:dyDescent="0.25">
      <c r="A1866" t="s">
        <v>3690</v>
      </c>
      <c r="B1866" s="1">
        <v>45909</v>
      </c>
      <c r="C1866" t="s">
        <v>1071</v>
      </c>
      <c r="D1866" t="s">
        <v>1632</v>
      </c>
      <c r="E1866" t="s">
        <v>1792</v>
      </c>
      <c r="F1866" s="5">
        <v>2</v>
      </c>
      <c r="G1866">
        <v>271.88</v>
      </c>
      <c r="H1866">
        <v>0.11</v>
      </c>
      <c r="I1866" t="s">
        <v>1829</v>
      </c>
      <c r="J1866">
        <v>483.94639999999998</v>
      </c>
    </row>
    <row r="1867" spans="1:10" x14ac:dyDescent="0.25">
      <c r="A1867" t="s">
        <v>3691</v>
      </c>
      <c r="B1867" s="1">
        <v>45720</v>
      </c>
      <c r="C1867" t="s">
        <v>1478</v>
      </c>
      <c r="D1867" t="s">
        <v>1570</v>
      </c>
      <c r="E1867" t="s">
        <v>1757</v>
      </c>
      <c r="F1867" s="5">
        <v>4</v>
      </c>
      <c r="G1867">
        <v>972.14</v>
      </c>
      <c r="H1867">
        <v>0.25</v>
      </c>
      <c r="I1867" t="s">
        <v>1824</v>
      </c>
      <c r="J1867">
        <v>2916.42</v>
      </c>
    </row>
    <row r="1868" spans="1:10" x14ac:dyDescent="0.25">
      <c r="A1868" t="s">
        <v>3692</v>
      </c>
      <c r="B1868" s="1">
        <v>45831</v>
      </c>
      <c r="C1868" t="s">
        <v>335</v>
      </c>
      <c r="D1868" t="s">
        <v>1634</v>
      </c>
      <c r="E1868" t="s">
        <v>1769</v>
      </c>
      <c r="F1868" s="5">
        <v>3</v>
      </c>
      <c r="G1868">
        <v>523.66</v>
      </c>
      <c r="H1868">
        <v>0.27</v>
      </c>
      <c r="I1868" t="s">
        <v>1826</v>
      </c>
      <c r="J1868">
        <v>1146.8154</v>
      </c>
    </row>
    <row r="1869" spans="1:10" x14ac:dyDescent="0.25">
      <c r="A1869" t="s">
        <v>3693</v>
      </c>
      <c r="B1869" s="1">
        <v>45602</v>
      </c>
      <c r="C1869" t="s">
        <v>499</v>
      </c>
      <c r="D1869" t="s">
        <v>1676</v>
      </c>
      <c r="E1869" t="s">
        <v>1761</v>
      </c>
      <c r="F1869" s="5">
        <v>4</v>
      </c>
      <c r="G1869">
        <v>838.99</v>
      </c>
      <c r="H1869">
        <v>0.16</v>
      </c>
      <c r="I1869" t="s">
        <v>1824</v>
      </c>
      <c r="J1869">
        <v>2819.0064000000002</v>
      </c>
    </row>
    <row r="1870" spans="1:10" x14ac:dyDescent="0.25">
      <c r="A1870" t="s">
        <v>3694</v>
      </c>
      <c r="B1870" s="1">
        <v>45722</v>
      </c>
      <c r="C1870" t="s">
        <v>461</v>
      </c>
      <c r="D1870" t="s">
        <v>1570</v>
      </c>
      <c r="E1870" t="s">
        <v>1807</v>
      </c>
      <c r="F1870" s="5">
        <v>4</v>
      </c>
      <c r="G1870">
        <v>838.7</v>
      </c>
      <c r="H1870">
        <v>0.21</v>
      </c>
      <c r="I1870" t="s">
        <v>1829</v>
      </c>
      <c r="J1870">
        <v>2650.2919999999999</v>
      </c>
    </row>
    <row r="1871" spans="1:10" x14ac:dyDescent="0.25">
      <c r="A1871" t="s">
        <v>3695</v>
      </c>
      <c r="B1871" s="1">
        <v>45794</v>
      </c>
      <c r="C1871" t="s">
        <v>1304</v>
      </c>
      <c r="D1871" t="s">
        <v>1696</v>
      </c>
      <c r="E1871" t="s">
        <v>1782</v>
      </c>
      <c r="F1871" s="5">
        <v>3</v>
      </c>
      <c r="G1871">
        <v>943.24</v>
      </c>
      <c r="H1871">
        <v>0.21</v>
      </c>
      <c r="I1871" t="s">
        <v>1824</v>
      </c>
      <c r="J1871">
        <v>2235.4787999999999</v>
      </c>
    </row>
    <row r="1872" spans="1:10" x14ac:dyDescent="0.25">
      <c r="A1872" t="s">
        <v>3696</v>
      </c>
      <c r="B1872" s="1">
        <v>45659</v>
      </c>
      <c r="C1872" t="s">
        <v>945</v>
      </c>
      <c r="D1872" t="s">
        <v>1543</v>
      </c>
      <c r="E1872" t="s">
        <v>1807</v>
      </c>
      <c r="F1872" s="5">
        <v>2</v>
      </c>
      <c r="G1872">
        <v>310.33</v>
      </c>
      <c r="H1872">
        <v>0.26</v>
      </c>
      <c r="I1872" t="s">
        <v>1824</v>
      </c>
      <c r="J1872">
        <v>459.28840000000002</v>
      </c>
    </row>
    <row r="1873" spans="1:10" x14ac:dyDescent="0.25">
      <c r="A1873" t="s">
        <v>3697</v>
      </c>
      <c r="B1873" s="1">
        <v>45501</v>
      </c>
      <c r="C1873" t="s">
        <v>1086</v>
      </c>
      <c r="D1873" t="s">
        <v>1638</v>
      </c>
      <c r="E1873" t="s">
        <v>1752</v>
      </c>
      <c r="F1873" s="5">
        <v>3</v>
      </c>
      <c r="G1873">
        <v>201.05</v>
      </c>
      <c r="H1873">
        <v>0.23</v>
      </c>
      <c r="I1873" t="s">
        <v>1826</v>
      </c>
      <c r="J1873">
        <v>464.42550000000011</v>
      </c>
    </row>
    <row r="1874" spans="1:10" x14ac:dyDescent="0.25">
      <c r="A1874" t="s">
        <v>3698</v>
      </c>
      <c r="B1874" s="1">
        <v>45408</v>
      </c>
      <c r="C1874" t="s">
        <v>806</v>
      </c>
      <c r="D1874" t="s">
        <v>1664</v>
      </c>
      <c r="E1874" t="s">
        <v>1807</v>
      </c>
      <c r="F1874" s="5">
        <v>1</v>
      </c>
      <c r="G1874">
        <v>803.37</v>
      </c>
      <c r="H1874">
        <v>0.3</v>
      </c>
      <c r="I1874" t="s">
        <v>1826</v>
      </c>
      <c r="J1874">
        <v>562.35899999999992</v>
      </c>
    </row>
    <row r="1875" spans="1:10" x14ac:dyDescent="0.25">
      <c r="A1875" t="s">
        <v>3699</v>
      </c>
      <c r="B1875" s="1">
        <v>45886</v>
      </c>
      <c r="C1875" t="s">
        <v>144</v>
      </c>
      <c r="D1875" t="s">
        <v>1670</v>
      </c>
      <c r="E1875" t="s">
        <v>1801</v>
      </c>
      <c r="F1875" s="5">
        <v>3</v>
      </c>
      <c r="G1875">
        <v>259.98</v>
      </c>
      <c r="H1875">
        <v>7.0000000000000007E-2</v>
      </c>
      <c r="I1875" t="s">
        <v>1829</v>
      </c>
      <c r="J1875">
        <v>725.3442</v>
      </c>
    </row>
    <row r="1876" spans="1:10" x14ac:dyDescent="0.25">
      <c r="A1876" t="s">
        <v>3700</v>
      </c>
      <c r="B1876" s="1">
        <v>45426</v>
      </c>
      <c r="C1876" t="s">
        <v>428</v>
      </c>
      <c r="D1876" t="s">
        <v>1549</v>
      </c>
      <c r="E1876" t="s">
        <v>1766</v>
      </c>
      <c r="F1876" s="5">
        <v>4</v>
      </c>
      <c r="G1876">
        <v>591.9</v>
      </c>
      <c r="H1876">
        <v>0.2</v>
      </c>
      <c r="I1876" t="s">
        <v>1826</v>
      </c>
      <c r="J1876">
        <v>1894.08</v>
      </c>
    </row>
    <row r="1877" spans="1:10" x14ac:dyDescent="0.25">
      <c r="A1877" t="s">
        <v>3701</v>
      </c>
      <c r="B1877" s="1">
        <v>45730</v>
      </c>
      <c r="C1877" t="s">
        <v>127</v>
      </c>
      <c r="D1877" t="s">
        <v>1668</v>
      </c>
      <c r="E1877" t="s">
        <v>1794</v>
      </c>
      <c r="F1877" s="5">
        <v>2</v>
      </c>
      <c r="G1877">
        <v>396.9</v>
      </c>
      <c r="H1877">
        <v>0.18</v>
      </c>
      <c r="I1877" t="s">
        <v>1826</v>
      </c>
      <c r="J1877">
        <v>650.91600000000005</v>
      </c>
    </row>
    <row r="1878" spans="1:10" x14ac:dyDescent="0.25">
      <c r="A1878" t="s">
        <v>3702</v>
      </c>
      <c r="B1878" s="1">
        <v>45731</v>
      </c>
      <c r="C1878" t="s">
        <v>1400</v>
      </c>
      <c r="D1878" t="s">
        <v>1744</v>
      </c>
      <c r="E1878" t="s">
        <v>1761</v>
      </c>
      <c r="F1878" s="5">
        <v>1</v>
      </c>
      <c r="G1878">
        <v>176.84</v>
      </c>
      <c r="H1878">
        <v>0.19</v>
      </c>
      <c r="I1878" t="s">
        <v>1824</v>
      </c>
      <c r="J1878">
        <v>143.24039999999999</v>
      </c>
    </row>
    <row r="1879" spans="1:10" x14ac:dyDescent="0.25">
      <c r="A1879" t="s">
        <v>3703</v>
      </c>
      <c r="B1879" s="1">
        <v>45272</v>
      </c>
      <c r="C1879" t="s">
        <v>812</v>
      </c>
      <c r="D1879" t="s">
        <v>1600</v>
      </c>
      <c r="E1879" t="s">
        <v>1752</v>
      </c>
      <c r="F1879" s="5">
        <v>2</v>
      </c>
      <c r="G1879">
        <v>614.21</v>
      </c>
      <c r="H1879">
        <v>0.11</v>
      </c>
      <c r="I1879" t="s">
        <v>1826</v>
      </c>
      <c r="J1879">
        <v>1093.2937999999999</v>
      </c>
    </row>
    <row r="1880" spans="1:10" x14ac:dyDescent="0.25">
      <c r="A1880" t="s">
        <v>3704</v>
      </c>
      <c r="B1880" s="1">
        <v>45584</v>
      </c>
      <c r="C1880" t="s">
        <v>381</v>
      </c>
      <c r="D1880" t="s">
        <v>1551</v>
      </c>
      <c r="E1880" t="s">
        <v>1779</v>
      </c>
      <c r="F1880" s="5">
        <v>3</v>
      </c>
      <c r="G1880">
        <v>604.66</v>
      </c>
      <c r="H1880">
        <v>0.18</v>
      </c>
      <c r="I1880" t="s">
        <v>1829</v>
      </c>
      <c r="J1880">
        <v>1487.4636</v>
      </c>
    </row>
    <row r="1881" spans="1:10" x14ac:dyDescent="0.25">
      <c r="A1881" t="s">
        <v>3705</v>
      </c>
      <c r="B1881" s="1">
        <v>45534</v>
      </c>
      <c r="C1881" t="s">
        <v>1530</v>
      </c>
      <c r="D1881" t="s">
        <v>1549</v>
      </c>
      <c r="E1881" t="s">
        <v>1794</v>
      </c>
      <c r="F1881" s="5">
        <v>3</v>
      </c>
      <c r="G1881">
        <v>24.29</v>
      </c>
      <c r="H1881">
        <v>0.12</v>
      </c>
      <c r="I1881" t="s">
        <v>1826</v>
      </c>
      <c r="J1881">
        <v>64.125600000000006</v>
      </c>
    </row>
    <row r="1882" spans="1:10" x14ac:dyDescent="0.25">
      <c r="A1882" t="s">
        <v>3706</v>
      </c>
      <c r="B1882" s="1">
        <v>45482</v>
      </c>
      <c r="C1882" t="s">
        <v>419</v>
      </c>
      <c r="D1882" t="s">
        <v>1674</v>
      </c>
      <c r="E1882" t="s">
        <v>1792</v>
      </c>
      <c r="F1882" s="5">
        <v>1</v>
      </c>
      <c r="G1882">
        <v>503.95</v>
      </c>
      <c r="H1882">
        <v>0.24</v>
      </c>
      <c r="I1882" t="s">
        <v>1826</v>
      </c>
      <c r="J1882">
        <v>383.00200000000001</v>
      </c>
    </row>
    <row r="1883" spans="1:10" x14ac:dyDescent="0.25">
      <c r="A1883" t="s">
        <v>3707</v>
      </c>
      <c r="B1883" s="1">
        <v>45475</v>
      </c>
      <c r="C1883" t="s">
        <v>1005</v>
      </c>
      <c r="D1883" t="s">
        <v>1650</v>
      </c>
      <c r="E1883" t="s">
        <v>1799</v>
      </c>
      <c r="F1883" s="5">
        <v>4</v>
      </c>
      <c r="G1883">
        <v>860.78</v>
      </c>
      <c r="H1883">
        <v>0.03</v>
      </c>
      <c r="I1883" t="s">
        <v>1824</v>
      </c>
      <c r="J1883">
        <v>3339.8263999999999</v>
      </c>
    </row>
    <row r="1884" spans="1:10" x14ac:dyDescent="0.25">
      <c r="A1884" t="s">
        <v>3708</v>
      </c>
      <c r="B1884" s="1">
        <v>45234</v>
      </c>
      <c r="C1884" t="s">
        <v>646</v>
      </c>
      <c r="D1884" t="s">
        <v>1632</v>
      </c>
      <c r="E1884" t="s">
        <v>1766</v>
      </c>
      <c r="F1884" s="5">
        <v>3</v>
      </c>
      <c r="G1884">
        <v>41.97</v>
      </c>
      <c r="H1884">
        <v>0.03</v>
      </c>
      <c r="I1884" t="s">
        <v>1829</v>
      </c>
      <c r="J1884">
        <v>122.1327</v>
      </c>
    </row>
    <row r="1885" spans="1:10" x14ac:dyDescent="0.25">
      <c r="A1885" t="s">
        <v>3709</v>
      </c>
      <c r="B1885" s="1">
        <v>45397</v>
      </c>
      <c r="C1885" t="s">
        <v>134</v>
      </c>
      <c r="D1885" t="s">
        <v>1578</v>
      </c>
      <c r="E1885" t="s">
        <v>1773</v>
      </c>
      <c r="F1885" s="5">
        <v>1</v>
      </c>
      <c r="G1885">
        <v>649.59</v>
      </c>
      <c r="H1885">
        <v>0.12</v>
      </c>
      <c r="I1885" t="s">
        <v>1829</v>
      </c>
      <c r="J1885">
        <v>571.63920000000007</v>
      </c>
    </row>
    <row r="1886" spans="1:10" x14ac:dyDescent="0.25">
      <c r="A1886" t="s">
        <v>3710</v>
      </c>
      <c r="B1886" s="1">
        <v>45502</v>
      </c>
      <c r="C1886" t="s">
        <v>202</v>
      </c>
      <c r="D1886" t="s">
        <v>1674</v>
      </c>
      <c r="E1886" t="s">
        <v>1786</v>
      </c>
      <c r="F1886" s="5">
        <v>2</v>
      </c>
      <c r="G1886">
        <v>386.09</v>
      </c>
      <c r="H1886">
        <v>0.19</v>
      </c>
      <c r="I1886" t="s">
        <v>1826</v>
      </c>
      <c r="J1886">
        <v>625.46579999999994</v>
      </c>
    </row>
    <row r="1887" spans="1:10" x14ac:dyDescent="0.25">
      <c r="A1887" t="s">
        <v>3711</v>
      </c>
      <c r="B1887" s="1">
        <v>45644</v>
      </c>
      <c r="C1887" t="s">
        <v>353</v>
      </c>
      <c r="D1887" t="s">
        <v>1650</v>
      </c>
      <c r="E1887" t="s">
        <v>1794</v>
      </c>
      <c r="F1887" s="5">
        <v>1</v>
      </c>
      <c r="G1887">
        <v>891.62</v>
      </c>
      <c r="H1887">
        <v>0.06</v>
      </c>
      <c r="I1887" t="s">
        <v>1826</v>
      </c>
      <c r="J1887">
        <v>838.12279999999998</v>
      </c>
    </row>
    <row r="1888" spans="1:10" x14ac:dyDescent="0.25">
      <c r="A1888" t="s">
        <v>3712</v>
      </c>
      <c r="B1888" s="1">
        <v>45617</v>
      </c>
      <c r="C1888" t="s">
        <v>1190</v>
      </c>
      <c r="D1888" t="s">
        <v>1676</v>
      </c>
      <c r="E1888" t="s">
        <v>1801</v>
      </c>
      <c r="F1888" s="5">
        <v>2</v>
      </c>
      <c r="G1888">
        <v>558.9</v>
      </c>
      <c r="H1888">
        <v>0.05</v>
      </c>
      <c r="I1888" t="s">
        <v>1829</v>
      </c>
      <c r="J1888">
        <v>1061.9100000000001</v>
      </c>
    </row>
    <row r="1889" spans="1:10" x14ac:dyDescent="0.25">
      <c r="A1889" t="s">
        <v>3713</v>
      </c>
      <c r="B1889" s="1">
        <v>45797</v>
      </c>
      <c r="C1889" t="s">
        <v>1104</v>
      </c>
      <c r="D1889" t="s">
        <v>1546</v>
      </c>
      <c r="E1889" t="s">
        <v>1766</v>
      </c>
      <c r="F1889" s="5">
        <v>2</v>
      </c>
      <c r="G1889">
        <v>99.04</v>
      </c>
      <c r="H1889">
        <v>0.26</v>
      </c>
      <c r="I1889" t="s">
        <v>1829</v>
      </c>
      <c r="J1889">
        <v>146.57919999999999</v>
      </c>
    </row>
    <row r="1890" spans="1:10" x14ac:dyDescent="0.25">
      <c r="A1890" t="s">
        <v>3714</v>
      </c>
      <c r="B1890" s="1">
        <v>45740</v>
      </c>
      <c r="C1890" t="s">
        <v>923</v>
      </c>
      <c r="D1890" t="s">
        <v>1551</v>
      </c>
      <c r="E1890" t="s">
        <v>1782</v>
      </c>
      <c r="F1890" s="5">
        <v>4</v>
      </c>
      <c r="G1890">
        <v>625.13</v>
      </c>
      <c r="H1890">
        <v>0.06</v>
      </c>
      <c r="I1890" t="s">
        <v>1824</v>
      </c>
      <c r="J1890">
        <v>2350.4888000000001</v>
      </c>
    </row>
    <row r="1891" spans="1:10" x14ac:dyDescent="0.25">
      <c r="A1891" t="s">
        <v>3715</v>
      </c>
      <c r="B1891" s="1">
        <v>45824</v>
      </c>
      <c r="C1891" t="s">
        <v>144</v>
      </c>
      <c r="D1891" t="s">
        <v>1628</v>
      </c>
      <c r="E1891" t="s">
        <v>1810</v>
      </c>
      <c r="F1891" s="5">
        <v>4</v>
      </c>
      <c r="G1891">
        <v>38.380000000000003</v>
      </c>
      <c r="H1891">
        <v>0.16</v>
      </c>
      <c r="I1891" t="s">
        <v>1829</v>
      </c>
      <c r="J1891">
        <v>128.95679999999999</v>
      </c>
    </row>
    <row r="1892" spans="1:10" x14ac:dyDescent="0.25">
      <c r="A1892" t="s">
        <v>3716</v>
      </c>
      <c r="B1892" s="1">
        <v>45404</v>
      </c>
      <c r="C1892" t="s">
        <v>1513</v>
      </c>
      <c r="D1892" t="s">
        <v>1736</v>
      </c>
      <c r="E1892" t="s">
        <v>1789</v>
      </c>
      <c r="F1892" s="5">
        <v>4</v>
      </c>
      <c r="G1892">
        <v>731.72</v>
      </c>
      <c r="H1892">
        <v>0.22</v>
      </c>
      <c r="I1892" t="s">
        <v>1829</v>
      </c>
      <c r="J1892">
        <v>2282.9663999999998</v>
      </c>
    </row>
    <row r="1893" spans="1:10" x14ac:dyDescent="0.25">
      <c r="A1893" t="s">
        <v>3717</v>
      </c>
      <c r="B1893" s="1">
        <v>45916</v>
      </c>
      <c r="C1893" t="s">
        <v>1411</v>
      </c>
      <c r="D1893" t="s">
        <v>1710</v>
      </c>
      <c r="E1893" t="s">
        <v>1813</v>
      </c>
      <c r="F1893" s="5">
        <v>3</v>
      </c>
      <c r="G1893">
        <v>825.33</v>
      </c>
      <c r="H1893">
        <v>0.21</v>
      </c>
      <c r="I1893" t="s">
        <v>1824</v>
      </c>
      <c r="J1893">
        <v>1956.0320999999999</v>
      </c>
    </row>
    <row r="1894" spans="1:10" x14ac:dyDescent="0.25">
      <c r="A1894" t="s">
        <v>3718</v>
      </c>
      <c r="B1894" s="1">
        <v>45269</v>
      </c>
      <c r="C1894" t="s">
        <v>221</v>
      </c>
      <c r="D1894" t="s">
        <v>1688</v>
      </c>
      <c r="E1894" t="s">
        <v>1799</v>
      </c>
      <c r="F1894" s="5">
        <v>2</v>
      </c>
      <c r="G1894">
        <v>47.3</v>
      </c>
      <c r="H1894">
        <v>0.01</v>
      </c>
      <c r="I1894" t="s">
        <v>1826</v>
      </c>
      <c r="J1894">
        <v>93.653999999999996</v>
      </c>
    </row>
    <row r="1895" spans="1:10" x14ac:dyDescent="0.25">
      <c r="A1895" t="s">
        <v>3719</v>
      </c>
      <c r="B1895" s="1">
        <v>45493</v>
      </c>
      <c r="C1895" t="s">
        <v>568</v>
      </c>
      <c r="D1895" t="s">
        <v>1692</v>
      </c>
      <c r="E1895" t="s">
        <v>1807</v>
      </c>
      <c r="F1895" s="5">
        <v>1</v>
      </c>
      <c r="G1895">
        <v>389.12</v>
      </c>
      <c r="H1895">
        <v>0.18</v>
      </c>
      <c r="I1895" t="s">
        <v>1826</v>
      </c>
      <c r="J1895">
        <v>319.07839999999999</v>
      </c>
    </row>
    <row r="1896" spans="1:10" x14ac:dyDescent="0.25">
      <c r="A1896" t="s">
        <v>3720</v>
      </c>
      <c r="B1896" s="1">
        <v>45558</v>
      </c>
      <c r="C1896" t="s">
        <v>1414</v>
      </c>
      <c r="D1896" t="s">
        <v>1712</v>
      </c>
      <c r="E1896" t="s">
        <v>1810</v>
      </c>
      <c r="F1896" s="5">
        <v>3</v>
      </c>
      <c r="G1896">
        <v>543.83000000000004</v>
      </c>
      <c r="H1896">
        <v>0.05</v>
      </c>
      <c r="I1896" t="s">
        <v>1824</v>
      </c>
      <c r="J1896">
        <v>1549.9155000000001</v>
      </c>
    </row>
    <row r="1897" spans="1:10" x14ac:dyDescent="0.25">
      <c r="A1897" t="s">
        <v>3721</v>
      </c>
      <c r="B1897" s="1">
        <v>45423</v>
      </c>
      <c r="C1897" t="s">
        <v>103</v>
      </c>
      <c r="D1897" t="s">
        <v>1576</v>
      </c>
      <c r="E1897" t="s">
        <v>1757</v>
      </c>
      <c r="F1897" s="5">
        <v>2</v>
      </c>
      <c r="G1897">
        <v>660.27</v>
      </c>
      <c r="H1897">
        <v>0.01</v>
      </c>
      <c r="I1897" t="s">
        <v>1826</v>
      </c>
      <c r="J1897">
        <v>1307.3345999999999</v>
      </c>
    </row>
    <row r="1898" spans="1:10" x14ac:dyDescent="0.25">
      <c r="A1898" t="s">
        <v>3722</v>
      </c>
      <c r="B1898" s="1">
        <v>45780</v>
      </c>
      <c r="C1898" t="s">
        <v>1346</v>
      </c>
      <c r="D1898" t="s">
        <v>1574</v>
      </c>
      <c r="E1898" t="s">
        <v>1782</v>
      </c>
      <c r="F1898" s="5">
        <v>4</v>
      </c>
      <c r="G1898">
        <v>729.31</v>
      </c>
      <c r="H1898">
        <v>0.03</v>
      </c>
      <c r="I1898" t="s">
        <v>1824</v>
      </c>
      <c r="J1898">
        <v>2829.7228</v>
      </c>
    </row>
    <row r="1899" spans="1:10" x14ac:dyDescent="0.25">
      <c r="A1899" t="s">
        <v>3723</v>
      </c>
      <c r="B1899" s="1">
        <v>45345</v>
      </c>
      <c r="C1899" t="s">
        <v>1307</v>
      </c>
      <c r="D1899" t="s">
        <v>1722</v>
      </c>
      <c r="E1899" t="s">
        <v>1776</v>
      </c>
      <c r="F1899" s="5">
        <v>2</v>
      </c>
      <c r="G1899">
        <v>152.91</v>
      </c>
      <c r="H1899">
        <v>0.24</v>
      </c>
      <c r="I1899" t="s">
        <v>1826</v>
      </c>
      <c r="J1899">
        <v>232.42320000000001</v>
      </c>
    </row>
    <row r="1900" spans="1:10" x14ac:dyDescent="0.25">
      <c r="A1900" t="s">
        <v>3724</v>
      </c>
      <c r="B1900" s="1">
        <v>45344</v>
      </c>
      <c r="C1900" t="s">
        <v>1422</v>
      </c>
      <c r="D1900" t="s">
        <v>1696</v>
      </c>
      <c r="E1900" t="s">
        <v>1801</v>
      </c>
      <c r="F1900" s="5">
        <v>4</v>
      </c>
      <c r="G1900">
        <v>592.14</v>
      </c>
      <c r="H1900">
        <v>0.12</v>
      </c>
      <c r="I1900" t="s">
        <v>1829</v>
      </c>
      <c r="J1900">
        <v>2084.3328000000001</v>
      </c>
    </row>
    <row r="1901" spans="1:10" x14ac:dyDescent="0.25">
      <c r="A1901" t="s">
        <v>3725</v>
      </c>
      <c r="B1901" s="1">
        <v>45525</v>
      </c>
      <c r="C1901" t="s">
        <v>230</v>
      </c>
      <c r="D1901" t="s">
        <v>1704</v>
      </c>
      <c r="E1901" t="s">
        <v>1794</v>
      </c>
      <c r="F1901" s="5">
        <v>1</v>
      </c>
      <c r="G1901">
        <v>984.37</v>
      </c>
      <c r="H1901">
        <v>0</v>
      </c>
      <c r="I1901" t="s">
        <v>1826</v>
      </c>
      <c r="J1901">
        <v>984.37</v>
      </c>
    </row>
    <row r="1902" spans="1:10" x14ac:dyDescent="0.25">
      <c r="A1902" t="s">
        <v>3726</v>
      </c>
      <c r="B1902" s="1">
        <v>45329</v>
      </c>
      <c r="C1902" t="s">
        <v>926</v>
      </c>
      <c r="D1902" t="s">
        <v>1546</v>
      </c>
      <c r="E1902" t="s">
        <v>1794</v>
      </c>
      <c r="F1902" s="5">
        <v>2</v>
      </c>
      <c r="G1902">
        <v>237.59</v>
      </c>
      <c r="H1902">
        <v>0.12</v>
      </c>
      <c r="I1902" t="s">
        <v>1824</v>
      </c>
      <c r="J1902">
        <v>418.15839999999997</v>
      </c>
    </row>
    <row r="1903" spans="1:10" x14ac:dyDescent="0.25">
      <c r="A1903" t="s">
        <v>3727</v>
      </c>
      <c r="B1903" s="1">
        <v>45250</v>
      </c>
      <c r="C1903" t="s">
        <v>1337</v>
      </c>
      <c r="D1903" t="s">
        <v>1598</v>
      </c>
      <c r="E1903" t="s">
        <v>1782</v>
      </c>
      <c r="F1903" s="5">
        <v>1</v>
      </c>
      <c r="G1903">
        <v>52.06</v>
      </c>
      <c r="H1903">
        <v>0.27</v>
      </c>
      <c r="I1903" t="s">
        <v>1829</v>
      </c>
      <c r="J1903">
        <v>38.003799999999998</v>
      </c>
    </row>
    <row r="1904" spans="1:10" x14ac:dyDescent="0.25">
      <c r="A1904" t="s">
        <v>3728</v>
      </c>
      <c r="B1904" s="1">
        <v>45691</v>
      </c>
      <c r="C1904" t="s">
        <v>1405</v>
      </c>
      <c r="D1904" t="s">
        <v>1551</v>
      </c>
      <c r="E1904" t="s">
        <v>1757</v>
      </c>
      <c r="F1904" s="5">
        <v>2</v>
      </c>
      <c r="G1904">
        <v>594.63</v>
      </c>
      <c r="H1904">
        <v>0.12</v>
      </c>
      <c r="I1904" t="s">
        <v>1824</v>
      </c>
      <c r="J1904">
        <v>1046.5488</v>
      </c>
    </row>
    <row r="1905" spans="1:10" x14ac:dyDescent="0.25">
      <c r="A1905" t="s">
        <v>3729</v>
      </c>
      <c r="B1905" s="1">
        <v>45644</v>
      </c>
      <c r="C1905" t="s">
        <v>556</v>
      </c>
      <c r="D1905" t="s">
        <v>1551</v>
      </c>
      <c r="E1905" t="s">
        <v>1752</v>
      </c>
      <c r="F1905" s="5">
        <v>3</v>
      </c>
      <c r="G1905">
        <v>476.1</v>
      </c>
      <c r="H1905">
        <v>0.05</v>
      </c>
      <c r="I1905" t="s">
        <v>1829</v>
      </c>
      <c r="J1905">
        <v>1356.885</v>
      </c>
    </row>
    <row r="1906" spans="1:10" x14ac:dyDescent="0.25">
      <c r="A1906" t="s">
        <v>3730</v>
      </c>
      <c r="B1906" s="1">
        <v>45514</v>
      </c>
      <c r="C1906" t="s">
        <v>227</v>
      </c>
      <c r="D1906" t="s">
        <v>1670</v>
      </c>
      <c r="E1906" t="s">
        <v>1776</v>
      </c>
      <c r="F1906" s="5">
        <v>1</v>
      </c>
      <c r="G1906">
        <v>546.47</v>
      </c>
      <c r="H1906">
        <v>0.08</v>
      </c>
      <c r="I1906" t="s">
        <v>1829</v>
      </c>
      <c r="J1906">
        <v>502.75240000000002</v>
      </c>
    </row>
    <row r="1907" spans="1:10" x14ac:dyDescent="0.25">
      <c r="A1907" t="s">
        <v>3731</v>
      </c>
      <c r="B1907" s="1">
        <v>45760</v>
      </c>
      <c r="C1907" t="s">
        <v>582</v>
      </c>
      <c r="D1907" t="s">
        <v>1698</v>
      </c>
      <c r="E1907" t="s">
        <v>1794</v>
      </c>
      <c r="F1907" s="5">
        <v>1</v>
      </c>
      <c r="G1907">
        <v>979.49</v>
      </c>
      <c r="H1907">
        <v>0.19</v>
      </c>
      <c r="I1907" t="s">
        <v>1829</v>
      </c>
      <c r="J1907">
        <v>793.38690000000008</v>
      </c>
    </row>
    <row r="1908" spans="1:10" x14ac:dyDescent="0.25">
      <c r="A1908" t="s">
        <v>3732</v>
      </c>
      <c r="B1908" s="1">
        <v>45289</v>
      </c>
      <c r="C1908" t="s">
        <v>634</v>
      </c>
      <c r="D1908" t="s">
        <v>1582</v>
      </c>
      <c r="E1908" t="s">
        <v>1761</v>
      </c>
      <c r="F1908" s="5">
        <v>3</v>
      </c>
      <c r="G1908">
        <v>988.53</v>
      </c>
      <c r="H1908">
        <v>0.3</v>
      </c>
      <c r="I1908" t="s">
        <v>1829</v>
      </c>
      <c r="J1908">
        <v>2075.913</v>
      </c>
    </row>
    <row r="1909" spans="1:10" x14ac:dyDescent="0.25">
      <c r="A1909" t="s">
        <v>3733</v>
      </c>
      <c r="B1909" s="1">
        <v>45704</v>
      </c>
      <c r="C1909" t="s">
        <v>815</v>
      </c>
      <c r="D1909" t="s">
        <v>1700</v>
      </c>
      <c r="E1909" t="s">
        <v>1766</v>
      </c>
      <c r="F1909" s="5">
        <v>4</v>
      </c>
      <c r="G1909">
        <v>849.29</v>
      </c>
      <c r="H1909">
        <v>0.26</v>
      </c>
      <c r="I1909" t="s">
        <v>1824</v>
      </c>
      <c r="J1909">
        <v>2513.8984</v>
      </c>
    </row>
    <row r="1910" spans="1:10" x14ac:dyDescent="0.25">
      <c r="A1910" t="s">
        <v>3734</v>
      </c>
      <c r="B1910" s="1">
        <v>45318</v>
      </c>
      <c r="C1910" t="s">
        <v>1077</v>
      </c>
      <c r="D1910" t="s">
        <v>1738</v>
      </c>
      <c r="E1910" t="s">
        <v>1799</v>
      </c>
      <c r="F1910" s="5">
        <v>2</v>
      </c>
      <c r="G1910">
        <v>452.29</v>
      </c>
      <c r="H1910">
        <v>0.01</v>
      </c>
      <c r="I1910" t="s">
        <v>1829</v>
      </c>
      <c r="J1910">
        <v>895.53420000000006</v>
      </c>
    </row>
    <row r="1911" spans="1:10" x14ac:dyDescent="0.25">
      <c r="A1911" t="s">
        <v>3735</v>
      </c>
      <c r="B1911" s="1">
        <v>45495</v>
      </c>
      <c r="C1911" t="s">
        <v>1377</v>
      </c>
      <c r="D1911" t="s">
        <v>1656</v>
      </c>
      <c r="E1911" t="s">
        <v>1810</v>
      </c>
      <c r="F1911" s="5">
        <v>2</v>
      </c>
      <c r="G1911">
        <v>810.81</v>
      </c>
      <c r="H1911">
        <v>0.11</v>
      </c>
      <c r="I1911" t="s">
        <v>1829</v>
      </c>
      <c r="J1911">
        <v>1443.2418</v>
      </c>
    </row>
    <row r="1912" spans="1:10" x14ac:dyDescent="0.25">
      <c r="A1912" t="s">
        <v>3736</v>
      </c>
      <c r="B1912" s="1">
        <v>45560</v>
      </c>
      <c r="C1912" t="s">
        <v>127</v>
      </c>
      <c r="D1912" t="s">
        <v>1670</v>
      </c>
      <c r="E1912" t="s">
        <v>1782</v>
      </c>
      <c r="F1912" s="5">
        <v>1</v>
      </c>
      <c r="G1912">
        <v>846.67</v>
      </c>
      <c r="H1912">
        <v>0.1</v>
      </c>
      <c r="I1912" t="s">
        <v>1829</v>
      </c>
      <c r="J1912">
        <v>762.00299999999993</v>
      </c>
    </row>
    <row r="1913" spans="1:10" x14ac:dyDescent="0.25">
      <c r="A1913" t="s">
        <v>3737</v>
      </c>
      <c r="B1913" s="1">
        <v>45367</v>
      </c>
      <c r="C1913" t="s">
        <v>78</v>
      </c>
      <c r="D1913" t="s">
        <v>1596</v>
      </c>
      <c r="E1913" t="s">
        <v>1776</v>
      </c>
      <c r="F1913" s="5">
        <v>4</v>
      </c>
      <c r="G1913">
        <v>73.55</v>
      </c>
      <c r="H1913">
        <v>0.24</v>
      </c>
      <c r="I1913" t="s">
        <v>1829</v>
      </c>
      <c r="J1913">
        <v>223.59200000000001</v>
      </c>
    </row>
    <row r="1914" spans="1:10" x14ac:dyDescent="0.25">
      <c r="A1914" t="s">
        <v>3738</v>
      </c>
      <c r="B1914" s="1">
        <v>45861</v>
      </c>
      <c r="C1914" t="s">
        <v>884</v>
      </c>
      <c r="D1914" t="s">
        <v>1732</v>
      </c>
      <c r="E1914" t="s">
        <v>1776</v>
      </c>
      <c r="F1914" s="5">
        <v>1</v>
      </c>
      <c r="G1914">
        <v>882.03</v>
      </c>
      <c r="H1914">
        <v>0.04</v>
      </c>
      <c r="I1914" t="s">
        <v>1829</v>
      </c>
      <c r="J1914">
        <v>846.74879999999996</v>
      </c>
    </row>
    <row r="1915" spans="1:10" x14ac:dyDescent="0.25">
      <c r="A1915" t="s">
        <v>3739</v>
      </c>
      <c r="B1915" s="1">
        <v>45589</v>
      </c>
      <c r="C1915" t="s">
        <v>44</v>
      </c>
      <c r="D1915" t="s">
        <v>1592</v>
      </c>
      <c r="E1915" t="s">
        <v>1799</v>
      </c>
      <c r="F1915" s="5">
        <v>1</v>
      </c>
      <c r="G1915">
        <v>958.44</v>
      </c>
      <c r="H1915">
        <v>0.21</v>
      </c>
      <c r="I1915" t="s">
        <v>1824</v>
      </c>
      <c r="J1915">
        <v>757.16760000000011</v>
      </c>
    </row>
    <row r="1916" spans="1:10" x14ac:dyDescent="0.25">
      <c r="A1916" t="s">
        <v>3740</v>
      </c>
      <c r="B1916" s="1">
        <v>45560</v>
      </c>
      <c r="C1916" t="s">
        <v>44</v>
      </c>
      <c r="D1916" t="s">
        <v>1746</v>
      </c>
      <c r="E1916" t="s">
        <v>1761</v>
      </c>
      <c r="F1916" s="5">
        <v>1</v>
      </c>
      <c r="G1916">
        <v>716.29</v>
      </c>
      <c r="H1916">
        <v>0.01</v>
      </c>
      <c r="I1916" t="s">
        <v>1826</v>
      </c>
      <c r="J1916">
        <v>709.12709999999993</v>
      </c>
    </row>
    <row r="1917" spans="1:10" x14ac:dyDescent="0.25">
      <c r="A1917" t="s">
        <v>3741</v>
      </c>
      <c r="B1917" s="1">
        <v>45408</v>
      </c>
      <c r="C1917" t="s">
        <v>1017</v>
      </c>
      <c r="D1917" t="s">
        <v>1565</v>
      </c>
      <c r="E1917" t="s">
        <v>1804</v>
      </c>
      <c r="F1917" s="5">
        <v>2</v>
      </c>
      <c r="G1917">
        <v>409.14</v>
      </c>
      <c r="H1917">
        <v>0.01</v>
      </c>
      <c r="I1917" t="s">
        <v>1826</v>
      </c>
      <c r="J1917">
        <v>810.09719999999993</v>
      </c>
    </row>
    <row r="1918" spans="1:10" x14ac:dyDescent="0.25">
      <c r="A1918" t="s">
        <v>3742</v>
      </c>
      <c r="B1918" s="1">
        <v>45714</v>
      </c>
      <c r="C1918" t="s">
        <v>304</v>
      </c>
      <c r="D1918" t="s">
        <v>1746</v>
      </c>
      <c r="E1918" t="s">
        <v>1786</v>
      </c>
      <c r="F1918" s="5">
        <v>4</v>
      </c>
      <c r="G1918">
        <v>261.73</v>
      </c>
      <c r="H1918">
        <v>0.1</v>
      </c>
      <c r="I1918" t="s">
        <v>1826</v>
      </c>
      <c r="J1918">
        <v>942.22800000000007</v>
      </c>
    </row>
    <row r="1919" spans="1:10" x14ac:dyDescent="0.25">
      <c r="A1919" t="s">
        <v>3743</v>
      </c>
      <c r="B1919" s="1">
        <v>45661</v>
      </c>
      <c r="C1919" t="s">
        <v>1437</v>
      </c>
      <c r="D1919" t="s">
        <v>1572</v>
      </c>
      <c r="E1919" t="s">
        <v>1752</v>
      </c>
      <c r="F1919" s="5">
        <v>2</v>
      </c>
      <c r="G1919">
        <v>687.35</v>
      </c>
      <c r="H1919">
        <v>0.2</v>
      </c>
      <c r="I1919" t="s">
        <v>1829</v>
      </c>
      <c r="J1919">
        <v>1099.76</v>
      </c>
    </row>
    <row r="1920" spans="1:10" x14ac:dyDescent="0.25">
      <c r="A1920" t="s">
        <v>3744</v>
      </c>
      <c r="B1920" s="1">
        <v>45921</v>
      </c>
      <c r="C1920" t="s">
        <v>675</v>
      </c>
      <c r="D1920" t="s">
        <v>1716</v>
      </c>
      <c r="E1920" t="s">
        <v>1782</v>
      </c>
      <c r="F1920" s="5">
        <v>2</v>
      </c>
      <c r="G1920">
        <v>30.14</v>
      </c>
      <c r="H1920">
        <v>0.21</v>
      </c>
      <c r="I1920" t="s">
        <v>1824</v>
      </c>
      <c r="J1920">
        <v>47.621200000000002</v>
      </c>
    </row>
    <row r="1921" spans="1:10" x14ac:dyDescent="0.25">
      <c r="A1921" t="s">
        <v>3745</v>
      </c>
      <c r="B1921" s="1">
        <v>45651</v>
      </c>
      <c r="C1921" t="s">
        <v>353</v>
      </c>
      <c r="D1921" t="s">
        <v>1616</v>
      </c>
      <c r="E1921" t="s">
        <v>1782</v>
      </c>
      <c r="F1921" s="5">
        <v>3</v>
      </c>
      <c r="G1921">
        <v>570.12</v>
      </c>
      <c r="H1921">
        <v>0.12</v>
      </c>
      <c r="I1921" t="s">
        <v>1826</v>
      </c>
      <c r="J1921">
        <v>1505.1168</v>
      </c>
    </row>
    <row r="1922" spans="1:10" x14ac:dyDescent="0.25">
      <c r="A1922" t="s">
        <v>3746</v>
      </c>
      <c r="B1922" s="1">
        <v>45883</v>
      </c>
      <c r="C1922" t="s">
        <v>893</v>
      </c>
      <c r="D1922" t="s">
        <v>1702</v>
      </c>
      <c r="E1922" t="s">
        <v>1813</v>
      </c>
      <c r="F1922" s="5">
        <v>3</v>
      </c>
      <c r="G1922">
        <v>401.87</v>
      </c>
      <c r="H1922">
        <v>0.28999999999999998</v>
      </c>
      <c r="I1922" t="s">
        <v>1829</v>
      </c>
      <c r="J1922">
        <v>855.98310000000004</v>
      </c>
    </row>
    <row r="1923" spans="1:10" x14ac:dyDescent="0.25">
      <c r="A1923" t="s">
        <v>3747</v>
      </c>
      <c r="B1923" s="1">
        <v>45624</v>
      </c>
      <c r="C1923" t="s">
        <v>1524</v>
      </c>
      <c r="D1923" t="s">
        <v>1706</v>
      </c>
      <c r="E1923" t="s">
        <v>1794</v>
      </c>
      <c r="F1923" s="5">
        <v>4</v>
      </c>
      <c r="G1923">
        <v>619.35</v>
      </c>
      <c r="H1923">
        <v>0.3</v>
      </c>
      <c r="I1923" t="s">
        <v>1824</v>
      </c>
      <c r="J1923">
        <v>1734.18</v>
      </c>
    </row>
    <row r="1924" spans="1:10" x14ac:dyDescent="0.25">
      <c r="A1924" t="s">
        <v>3748</v>
      </c>
      <c r="B1924" s="1">
        <v>45276</v>
      </c>
      <c r="C1924" t="s">
        <v>791</v>
      </c>
      <c r="D1924" t="s">
        <v>1640</v>
      </c>
      <c r="E1924" t="s">
        <v>1807</v>
      </c>
      <c r="F1924" s="5">
        <v>4</v>
      </c>
      <c r="G1924">
        <v>569.36</v>
      </c>
      <c r="H1924">
        <v>0.27</v>
      </c>
      <c r="I1924" t="s">
        <v>1826</v>
      </c>
      <c r="J1924">
        <v>1662.5311999999999</v>
      </c>
    </row>
    <row r="1925" spans="1:10" x14ac:dyDescent="0.25">
      <c r="A1925" t="s">
        <v>3749</v>
      </c>
      <c r="B1925" s="1">
        <v>45344</v>
      </c>
      <c r="C1925" t="s">
        <v>1466</v>
      </c>
      <c r="D1925" t="s">
        <v>1602</v>
      </c>
      <c r="E1925" t="s">
        <v>1769</v>
      </c>
      <c r="F1925" s="5">
        <v>2</v>
      </c>
      <c r="G1925">
        <v>846.35</v>
      </c>
      <c r="H1925">
        <v>0.3</v>
      </c>
      <c r="I1925" t="s">
        <v>1829</v>
      </c>
      <c r="J1925">
        <v>1184.8900000000001</v>
      </c>
    </row>
    <row r="1926" spans="1:10" x14ac:dyDescent="0.25">
      <c r="A1926" t="s">
        <v>3750</v>
      </c>
      <c r="B1926" s="1">
        <v>45849</v>
      </c>
      <c r="C1926" t="s">
        <v>1346</v>
      </c>
      <c r="D1926" t="s">
        <v>1608</v>
      </c>
      <c r="E1926" t="s">
        <v>1761</v>
      </c>
      <c r="F1926" s="5">
        <v>1</v>
      </c>
      <c r="G1926">
        <v>788.45</v>
      </c>
      <c r="H1926">
        <v>0.28999999999999998</v>
      </c>
      <c r="I1926" t="s">
        <v>1826</v>
      </c>
      <c r="J1926">
        <v>559.79949999999997</v>
      </c>
    </row>
    <row r="1927" spans="1:10" x14ac:dyDescent="0.25">
      <c r="A1927" t="s">
        <v>3751</v>
      </c>
      <c r="B1927" s="1">
        <v>45880</v>
      </c>
      <c r="C1927" t="s">
        <v>1127</v>
      </c>
      <c r="D1927" t="s">
        <v>1618</v>
      </c>
      <c r="E1927" t="s">
        <v>1794</v>
      </c>
      <c r="F1927" s="5">
        <v>2</v>
      </c>
      <c r="G1927">
        <v>338.81</v>
      </c>
      <c r="H1927">
        <v>7.0000000000000007E-2</v>
      </c>
      <c r="I1927" t="s">
        <v>1829</v>
      </c>
      <c r="J1927">
        <v>630.1866</v>
      </c>
    </row>
    <row r="1928" spans="1:10" x14ac:dyDescent="0.25">
      <c r="A1928" t="s">
        <v>3752</v>
      </c>
      <c r="B1928" s="1">
        <v>45907</v>
      </c>
      <c r="C1928" t="s">
        <v>110</v>
      </c>
      <c r="D1928" t="s">
        <v>1576</v>
      </c>
      <c r="E1928" t="s">
        <v>1773</v>
      </c>
      <c r="F1928" s="5">
        <v>4</v>
      </c>
      <c r="G1928">
        <v>94.48</v>
      </c>
      <c r="H1928">
        <v>0.06</v>
      </c>
      <c r="I1928" t="s">
        <v>1829</v>
      </c>
      <c r="J1928">
        <v>355.2448</v>
      </c>
    </row>
    <row r="1929" spans="1:10" x14ac:dyDescent="0.25">
      <c r="A1929" t="s">
        <v>3753</v>
      </c>
      <c r="B1929" s="1">
        <v>45545</v>
      </c>
      <c r="C1929" t="s">
        <v>1469</v>
      </c>
      <c r="D1929" t="s">
        <v>1586</v>
      </c>
      <c r="E1929" t="s">
        <v>1797</v>
      </c>
      <c r="F1929" s="5">
        <v>3</v>
      </c>
      <c r="G1929">
        <v>941.85</v>
      </c>
      <c r="H1929">
        <v>0.16</v>
      </c>
      <c r="I1929" t="s">
        <v>1826</v>
      </c>
      <c r="J1929">
        <v>2373.462</v>
      </c>
    </row>
    <row r="1930" spans="1:10" x14ac:dyDescent="0.25">
      <c r="A1930" t="s">
        <v>3754</v>
      </c>
      <c r="B1930" s="1">
        <v>45257</v>
      </c>
      <c r="C1930" t="s">
        <v>538</v>
      </c>
      <c r="D1930" t="s">
        <v>1638</v>
      </c>
      <c r="E1930" t="s">
        <v>1773</v>
      </c>
      <c r="F1930" s="5">
        <v>2</v>
      </c>
      <c r="G1930">
        <v>336.97</v>
      </c>
      <c r="H1930">
        <v>0.14000000000000001</v>
      </c>
      <c r="I1930" t="s">
        <v>1826</v>
      </c>
      <c r="J1930">
        <v>579.58840000000009</v>
      </c>
    </row>
    <row r="1931" spans="1:10" x14ac:dyDescent="0.25">
      <c r="A1931" t="s">
        <v>3755</v>
      </c>
      <c r="B1931" s="1">
        <v>45466</v>
      </c>
      <c r="C1931" t="s">
        <v>978</v>
      </c>
      <c r="D1931" t="s">
        <v>1555</v>
      </c>
      <c r="E1931" t="s">
        <v>1773</v>
      </c>
      <c r="F1931" s="5">
        <v>2</v>
      </c>
      <c r="G1931">
        <v>344.16</v>
      </c>
      <c r="H1931">
        <v>0.09</v>
      </c>
      <c r="I1931" t="s">
        <v>1826</v>
      </c>
      <c r="J1931">
        <v>626.37120000000004</v>
      </c>
    </row>
    <row r="1932" spans="1:10" x14ac:dyDescent="0.25">
      <c r="A1932" t="s">
        <v>3756</v>
      </c>
      <c r="B1932" s="1">
        <v>45847</v>
      </c>
      <c r="C1932" t="s">
        <v>948</v>
      </c>
      <c r="D1932" t="s">
        <v>1644</v>
      </c>
      <c r="E1932" t="s">
        <v>1786</v>
      </c>
      <c r="F1932" s="5">
        <v>1</v>
      </c>
      <c r="G1932">
        <v>841.53</v>
      </c>
      <c r="H1932">
        <v>0.15</v>
      </c>
      <c r="I1932" t="s">
        <v>1824</v>
      </c>
      <c r="J1932">
        <v>715.30049999999994</v>
      </c>
    </row>
    <row r="1933" spans="1:10" x14ac:dyDescent="0.25">
      <c r="A1933" t="s">
        <v>3757</v>
      </c>
      <c r="B1933" s="1">
        <v>45825</v>
      </c>
      <c r="C1933" t="s">
        <v>1316</v>
      </c>
      <c r="D1933" t="s">
        <v>1714</v>
      </c>
      <c r="E1933" t="s">
        <v>1807</v>
      </c>
      <c r="F1933" s="5">
        <v>3</v>
      </c>
      <c r="G1933">
        <v>63.36</v>
      </c>
      <c r="H1933">
        <v>0.28999999999999998</v>
      </c>
      <c r="I1933" t="s">
        <v>1829</v>
      </c>
      <c r="J1933">
        <v>134.95679999999999</v>
      </c>
    </row>
    <row r="1934" spans="1:10" x14ac:dyDescent="0.25">
      <c r="A1934" t="s">
        <v>3758</v>
      </c>
      <c r="B1934" s="1">
        <v>45839</v>
      </c>
      <c r="C1934" t="s">
        <v>1524</v>
      </c>
      <c r="D1934" t="s">
        <v>1704</v>
      </c>
      <c r="E1934" t="s">
        <v>1782</v>
      </c>
      <c r="F1934" s="5">
        <v>2</v>
      </c>
      <c r="G1934">
        <v>552.49</v>
      </c>
      <c r="H1934">
        <v>0.1</v>
      </c>
      <c r="I1934" t="s">
        <v>1824</v>
      </c>
      <c r="J1934">
        <v>994.48200000000008</v>
      </c>
    </row>
    <row r="1935" spans="1:10" x14ac:dyDescent="0.25">
      <c r="A1935" t="s">
        <v>3759</v>
      </c>
      <c r="B1935" s="1">
        <v>45720</v>
      </c>
      <c r="C1935" t="s">
        <v>758</v>
      </c>
      <c r="D1935" t="s">
        <v>1596</v>
      </c>
      <c r="E1935" t="s">
        <v>1776</v>
      </c>
      <c r="F1935" s="5">
        <v>3</v>
      </c>
      <c r="G1935">
        <v>447.38</v>
      </c>
      <c r="H1935">
        <v>0.03</v>
      </c>
      <c r="I1935" t="s">
        <v>1824</v>
      </c>
      <c r="J1935">
        <v>1301.8758</v>
      </c>
    </row>
    <row r="1936" spans="1:10" x14ac:dyDescent="0.25">
      <c r="A1936" t="s">
        <v>3760</v>
      </c>
      <c r="B1936" s="1">
        <v>45250</v>
      </c>
      <c r="C1936" t="s">
        <v>1392</v>
      </c>
      <c r="D1936" t="s">
        <v>1694</v>
      </c>
      <c r="E1936" t="s">
        <v>1813</v>
      </c>
      <c r="F1936" s="5">
        <v>1</v>
      </c>
      <c r="G1936">
        <v>727.7</v>
      </c>
      <c r="H1936">
        <v>0.21</v>
      </c>
      <c r="I1936" t="s">
        <v>1829</v>
      </c>
      <c r="J1936">
        <v>574.88300000000004</v>
      </c>
    </row>
    <row r="1937" spans="1:10" x14ac:dyDescent="0.25">
      <c r="A1937" t="s">
        <v>3761</v>
      </c>
      <c r="B1937" s="1">
        <v>45258</v>
      </c>
      <c r="C1937" t="s">
        <v>1352</v>
      </c>
      <c r="D1937" t="s">
        <v>1650</v>
      </c>
      <c r="E1937" t="s">
        <v>1779</v>
      </c>
      <c r="F1937" s="5">
        <v>4</v>
      </c>
      <c r="G1937">
        <v>581.34</v>
      </c>
      <c r="H1937">
        <v>0.08</v>
      </c>
      <c r="I1937" t="s">
        <v>1824</v>
      </c>
      <c r="J1937">
        <v>2139.3312000000001</v>
      </c>
    </row>
    <row r="1938" spans="1:10" x14ac:dyDescent="0.25">
      <c r="A1938" t="s">
        <v>3762</v>
      </c>
      <c r="B1938" s="1">
        <v>45793</v>
      </c>
      <c r="C1938" t="s">
        <v>344</v>
      </c>
      <c r="D1938" t="s">
        <v>1680</v>
      </c>
      <c r="E1938" t="s">
        <v>1757</v>
      </c>
      <c r="F1938" s="5">
        <v>1</v>
      </c>
      <c r="G1938">
        <v>338.83</v>
      </c>
      <c r="H1938">
        <v>0.19</v>
      </c>
      <c r="I1938" t="s">
        <v>1826</v>
      </c>
      <c r="J1938">
        <v>274.45229999999998</v>
      </c>
    </row>
    <row r="1939" spans="1:10" x14ac:dyDescent="0.25">
      <c r="A1939" t="s">
        <v>3763</v>
      </c>
      <c r="B1939" s="1">
        <v>45265</v>
      </c>
      <c r="C1939" t="s">
        <v>905</v>
      </c>
      <c r="D1939" t="s">
        <v>1646</v>
      </c>
      <c r="E1939" t="s">
        <v>1797</v>
      </c>
      <c r="F1939" s="5">
        <v>4</v>
      </c>
      <c r="G1939">
        <v>568.80999999999995</v>
      </c>
      <c r="H1939">
        <v>0.25</v>
      </c>
      <c r="I1939" t="s">
        <v>1824</v>
      </c>
      <c r="J1939">
        <v>1706.43</v>
      </c>
    </row>
    <row r="1940" spans="1:10" x14ac:dyDescent="0.25">
      <c r="A1940" t="s">
        <v>3764</v>
      </c>
      <c r="B1940" s="1">
        <v>45607</v>
      </c>
      <c r="C1940" t="s">
        <v>1172</v>
      </c>
      <c r="D1940" t="s">
        <v>1670</v>
      </c>
      <c r="E1940" t="s">
        <v>1807</v>
      </c>
      <c r="F1940" s="5">
        <v>2</v>
      </c>
      <c r="G1940">
        <v>352.63</v>
      </c>
      <c r="H1940">
        <v>0.15</v>
      </c>
      <c r="I1940" t="s">
        <v>1826</v>
      </c>
      <c r="J1940">
        <v>599.471</v>
      </c>
    </row>
    <row r="1941" spans="1:10" x14ac:dyDescent="0.25">
      <c r="A1941" t="s">
        <v>3765</v>
      </c>
      <c r="B1941" s="1">
        <v>45382</v>
      </c>
      <c r="C1941" t="s">
        <v>523</v>
      </c>
      <c r="D1941" t="s">
        <v>1740</v>
      </c>
      <c r="E1941" t="s">
        <v>1797</v>
      </c>
      <c r="F1941" s="5">
        <v>2</v>
      </c>
      <c r="G1941">
        <v>629.86</v>
      </c>
      <c r="H1941">
        <v>0.15</v>
      </c>
      <c r="I1941" t="s">
        <v>1826</v>
      </c>
      <c r="J1941">
        <v>1070.7619999999999</v>
      </c>
    </row>
    <row r="1942" spans="1:10" x14ac:dyDescent="0.25">
      <c r="A1942" t="s">
        <v>3766</v>
      </c>
      <c r="B1942" s="1">
        <v>45793</v>
      </c>
      <c r="C1942" t="s">
        <v>1516</v>
      </c>
      <c r="D1942" t="s">
        <v>1744</v>
      </c>
      <c r="E1942" t="s">
        <v>1766</v>
      </c>
      <c r="F1942" s="5">
        <v>3</v>
      </c>
      <c r="G1942">
        <v>212.08</v>
      </c>
      <c r="H1942">
        <v>7.0000000000000007E-2</v>
      </c>
      <c r="I1942" t="s">
        <v>1824</v>
      </c>
      <c r="J1942">
        <v>591.70319999999992</v>
      </c>
    </row>
    <row r="1943" spans="1:10" x14ac:dyDescent="0.25">
      <c r="A1943" t="s">
        <v>3767</v>
      </c>
      <c r="B1943" s="1">
        <v>45590</v>
      </c>
      <c r="C1943" t="s">
        <v>538</v>
      </c>
      <c r="D1943" t="s">
        <v>1662</v>
      </c>
      <c r="E1943" t="s">
        <v>1761</v>
      </c>
      <c r="F1943" s="5">
        <v>3</v>
      </c>
      <c r="G1943">
        <v>878.62</v>
      </c>
      <c r="H1943">
        <v>0.05</v>
      </c>
      <c r="I1943" t="s">
        <v>1826</v>
      </c>
      <c r="J1943">
        <v>2504.067</v>
      </c>
    </row>
    <row r="1944" spans="1:10" x14ac:dyDescent="0.25">
      <c r="A1944" t="s">
        <v>3768</v>
      </c>
      <c r="B1944" s="1">
        <v>45679</v>
      </c>
      <c r="C1944" t="s">
        <v>833</v>
      </c>
      <c r="D1944" t="s">
        <v>1708</v>
      </c>
      <c r="E1944" t="s">
        <v>1789</v>
      </c>
      <c r="F1944" s="5">
        <v>4</v>
      </c>
      <c r="G1944">
        <v>87.83</v>
      </c>
      <c r="H1944">
        <v>0.23</v>
      </c>
      <c r="I1944" t="s">
        <v>1826</v>
      </c>
      <c r="J1944">
        <v>270.51639999999998</v>
      </c>
    </row>
    <row r="1945" spans="1:10" x14ac:dyDescent="0.25">
      <c r="A1945" t="s">
        <v>3769</v>
      </c>
      <c r="B1945" s="1">
        <v>45814</v>
      </c>
      <c r="C1945" t="s">
        <v>875</v>
      </c>
      <c r="D1945" t="s">
        <v>1660</v>
      </c>
      <c r="E1945" t="s">
        <v>1786</v>
      </c>
      <c r="F1945" s="5">
        <v>3</v>
      </c>
      <c r="G1945">
        <v>442.64</v>
      </c>
      <c r="H1945">
        <v>0.15</v>
      </c>
      <c r="I1945" t="s">
        <v>1829</v>
      </c>
      <c r="J1945">
        <v>1128.732</v>
      </c>
    </row>
    <row r="1946" spans="1:10" x14ac:dyDescent="0.25">
      <c r="A1946" t="s">
        <v>3770</v>
      </c>
      <c r="B1946" s="1">
        <v>45795</v>
      </c>
      <c r="C1946" t="s">
        <v>335</v>
      </c>
      <c r="D1946" t="s">
        <v>1624</v>
      </c>
      <c r="E1946" t="s">
        <v>1761</v>
      </c>
      <c r="F1946" s="5">
        <v>3</v>
      </c>
      <c r="G1946">
        <v>410.04</v>
      </c>
      <c r="H1946">
        <v>0.09</v>
      </c>
      <c r="I1946" t="s">
        <v>1829</v>
      </c>
      <c r="J1946">
        <v>1119.4092000000001</v>
      </c>
    </row>
    <row r="1947" spans="1:10" x14ac:dyDescent="0.25">
      <c r="A1947" t="s">
        <v>3771</v>
      </c>
      <c r="B1947" s="1">
        <v>45797</v>
      </c>
      <c r="C1947" t="s">
        <v>455</v>
      </c>
      <c r="D1947" t="s">
        <v>1736</v>
      </c>
      <c r="E1947" t="s">
        <v>1807</v>
      </c>
      <c r="F1947" s="5">
        <v>1</v>
      </c>
      <c r="G1947">
        <v>355.31</v>
      </c>
      <c r="H1947">
        <v>0.27</v>
      </c>
      <c r="I1947" t="s">
        <v>1824</v>
      </c>
      <c r="J1947">
        <v>259.37630000000001</v>
      </c>
    </row>
    <row r="1948" spans="1:10" x14ac:dyDescent="0.25">
      <c r="A1948" t="s">
        <v>3772</v>
      </c>
      <c r="B1948" s="1">
        <v>45607</v>
      </c>
      <c r="C1948" t="s">
        <v>1175</v>
      </c>
      <c r="D1948" t="s">
        <v>1565</v>
      </c>
      <c r="E1948" t="s">
        <v>1797</v>
      </c>
      <c r="F1948" s="5">
        <v>4</v>
      </c>
      <c r="G1948">
        <v>243.13</v>
      </c>
      <c r="H1948">
        <v>0.25</v>
      </c>
      <c r="I1948" t="s">
        <v>1829</v>
      </c>
      <c r="J1948">
        <v>729.39</v>
      </c>
    </row>
    <row r="1949" spans="1:10" x14ac:dyDescent="0.25">
      <c r="A1949" t="s">
        <v>3773</v>
      </c>
      <c r="B1949" s="1">
        <v>45614</v>
      </c>
      <c r="C1949" t="s">
        <v>737</v>
      </c>
      <c r="D1949" t="s">
        <v>1666</v>
      </c>
      <c r="E1949" t="s">
        <v>1792</v>
      </c>
      <c r="F1949" s="5">
        <v>2</v>
      </c>
      <c r="G1949">
        <v>410.63</v>
      </c>
      <c r="H1949">
        <v>0.28000000000000003</v>
      </c>
      <c r="I1949" t="s">
        <v>1829</v>
      </c>
      <c r="J1949">
        <v>591.30719999999997</v>
      </c>
    </row>
    <row r="1950" spans="1:10" x14ac:dyDescent="0.25">
      <c r="A1950" t="s">
        <v>3774</v>
      </c>
      <c r="B1950" s="1">
        <v>45293</v>
      </c>
      <c r="C1950" t="s">
        <v>1319</v>
      </c>
      <c r="D1950" t="s">
        <v>1736</v>
      </c>
      <c r="E1950" t="s">
        <v>1789</v>
      </c>
      <c r="F1950" s="5">
        <v>4</v>
      </c>
      <c r="G1950">
        <v>101.25</v>
      </c>
      <c r="H1950">
        <v>0.16</v>
      </c>
      <c r="I1950" t="s">
        <v>1826</v>
      </c>
      <c r="J1950">
        <v>340.2</v>
      </c>
    </row>
    <row r="1951" spans="1:10" x14ac:dyDescent="0.25">
      <c r="A1951" t="s">
        <v>3775</v>
      </c>
      <c r="B1951" s="1">
        <v>45301</v>
      </c>
      <c r="C1951" t="s">
        <v>730</v>
      </c>
      <c r="D1951" t="s">
        <v>1560</v>
      </c>
      <c r="E1951" t="s">
        <v>1807</v>
      </c>
      <c r="F1951" s="5">
        <v>4</v>
      </c>
      <c r="G1951">
        <v>716.39</v>
      </c>
      <c r="H1951">
        <v>0.03</v>
      </c>
      <c r="I1951" t="s">
        <v>1826</v>
      </c>
      <c r="J1951">
        <v>2779.5931999999998</v>
      </c>
    </row>
    <row r="1952" spans="1:10" x14ac:dyDescent="0.25">
      <c r="A1952" t="s">
        <v>3776</v>
      </c>
      <c r="B1952" s="1">
        <v>45311</v>
      </c>
      <c r="C1952" t="s">
        <v>338</v>
      </c>
      <c r="D1952" t="s">
        <v>1694</v>
      </c>
      <c r="E1952" t="s">
        <v>1757</v>
      </c>
      <c r="F1952" s="5">
        <v>1</v>
      </c>
      <c r="G1952">
        <v>721.74</v>
      </c>
      <c r="H1952">
        <v>0.24</v>
      </c>
      <c r="I1952" t="s">
        <v>1826</v>
      </c>
      <c r="J1952">
        <v>548.52240000000006</v>
      </c>
    </row>
    <row r="1953" spans="1:10" x14ac:dyDescent="0.25">
      <c r="A1953" t="s">
        <v>3777</v>
      </c>
      <c r="B1953" s="1">
        <v>45702</v>
      </c>
      <c r="C1953" t="s">
        <v>205</v>
      </c>
      <c r="D1953" t="s">
        <v>1672</v>
      </c>
      <c r="E1953" t="s">
        <v>1792</v>
      </c>
      <c r="F1953" s="5">
        <v>2</v>
      </c>
      <c r="G1953">
        <v>527.91</v>
      </c>
      <c r="H1953">
        <v>0.02</v>
      </c>
      <c r="I1953" t="s">
        <v>1824</v>
      </c>
      <c r="J1953">
        <v>1034.7036000000001</v>
      </c>
    </row>
    <row r="1954" spans="1:10" x14ac:dyDescent="0.25">
      <c r="A1954" t="s">
        <v>3778</v>
      </c>
      <c r="B1954" s="1">
        <v>45525</v>
      </c>
      <c r="C1954" t="s">
        <v>1005</v>
      </c>
      <c r="D1954" t="s">
        <v>1652</v>
      </c>
      <c r="E1954" t="s">
        <v>1797</v>
      </c>
      <c r="F1954" s="5">
        <v>2</v>
      </c>
      <c r="G1954">
        <v>945.92</v>
      </c>
      <c r="H1954">
        <v>0.19</v>
      </c>
      <c r="I1954" t="s">
        <v>1829</v>
      </c>
      <c r="J1954">
        <v>1532.3904</v>
      </c>
    </row>
    <row r="1955" spans="1:10" x14ac:dyDescent="0.25">
      <c r="A1955" t="s">
        <v>3779</v>
      </c>
      <c r="B1955" s="1">
        <v>45780</v>
      </c>
      <c r="C1955" t="s">
        <v>295</v>
      </c>
      <c r="D1955" t="s">
        <v>1660</v>
      </c>
      <c r="E1955" t="s">
        <v>1807</v>
      </c>
      <c r="F1955" s="5">
        <v>2</v>
      </c>
      <c r="G1955">
        <v>981.35</v>
      </c>
      <c r="H1955">
        <v>0.16</v>
      </c>
      <c r="I1955" t="s">
        <v>1826</v>
      </c>
      <c r="J1955">
        <v>1648.6679999999999</v>
      </c>
    </row>
    <row r="1956" spans="1:10" x14ac:dyDescent="0.25">
      <c r="A1956" t="s">
        <v>3780</v>
      </c>
      <c r="B1956" s="1">
        <v>45819</v>
      </c>
      <c r="C1956" t="s">
        <v>722</v>
      </c>
      <c r="D1956" t="s">
        <v>1666</v>
      </c>
      <c r="E1956" t="s">
        <v>1766</v>
      </c>
      <c r="F1956" s="5">
        <v>1</v>
      </c>
      <c r="G1956">
        <v>913.99</v>
      </c>
      <c r="H1956">
        <v>0.14000000000000001</v>
      </c>
      <c r="I1956" t="s">
        <v>1824</v>
      </c>
      <c r="J1956">
        <v>786.03139999999996</v>
      </c>
    </row>
    <row r="1957" spans="1:10" x14ac:dyDescent="0.25">
      <c r="A1957" t="s">
        <v>3781</v>
      </c>
      <c r="B1957" s="1">
        <v>45863</v>
      </c>
      <c r="C1957" t="s">
        <v>55</v>
      </c>
      <c r="D1957" t="s">
        <v>1680</v>
      </c>
      <c r="E1957" t="s">
        <v>1782</v>
      </c>
      <c r="F1957" s="5">
        <v>4</v>
      </c>
      <c r="G1957">
        <v>270.69</v>
      </c>
      <c r="H1957">
        <v>0.18</v>
      </c>
      <c r="I1957" t="s">
        <v>1826</v>
      </c>
      <c r="J1957">
        <v>887.86320000000001</v>
      </c>
    </row>
    <row r="1958" spans="1:10" x14ac:dyDescent="0.25">
      <c r="A1958" t="s">
        <v>3782</v>
      </c>
      <c r="B1958" s="1">
        <v>45687</v>
      </c>
      <c r="C1958" t="s">
        <v>538</v>
      </c>
      <c r="D1958" t="s">
        <v>1702</v>
      </c>
      <c r="E1958" t="s">
        <v>1776</v>
      </c>
      <c r="F1958" s="5">
        <v>3</v>
      </c>
      <c r="G1958">
        <v>998.58</v>
      </c>
      <c r="H1958">
        <v>0.02</v>
      </c>
      <c r="I1958" t="s">
        <v>1824</v>
      </c>
      <c r="J1958">
        <v>2935.8252000000002</v>
      </c>
    </row>
    <row r="1959" spans="1:10" x14ac:dyDescent="0.25">
      <c r="A1959" t="s">
        <v>3783</v>
      </c>
      <c r="B1959" s="1">
        <v>45806</v>
      </c>
      <c r="C1959" t="s">
        <v>1408</v>
      </c>
      <c r="D1959" t="s">
        <v>1622</v>
      </c>
      <c r="E1959" t="s">
        <v>1786</v>
      </c>
      <c r="F1959" s="5">
        <v>3</v>
      </c>
      <c r="G1959">
        <v>765.12</v>
      </c>
      <c r="H1959">
        <v>0.18</v>
      </c>
      <c r="I1959" t="s">
        <v>1824</v>
      </c>
      <c r="J1959">
        <v>1882.1952000000001</v>
      </c>
    </row>
    <row r="1960" spans="1:10" x14ac:dyDescent="0.25">
      <c r="A1960" t="s">
        <v>3784</v>
      </c>
      <c r="B1960" s="1">
        <v>45216</v>
      </c>
      <c r="C1960" t="s">
        <v>264</v>
      </c>
      <c r="D1960" t="s">
        <v>1676</v>
      </c>
      <c r="E1960" t="s">
        <v>1813</v>
      </c>
      <c r="F1960" s="5">
        <v>3</v>
      </c>
      <c r="G1960">
        <v>449.99</v>
      </c>
      <c r="H1960">
        <v>0.17</v>
      </c>
      <c r="I1960" t="s">
        <v>1829</v>
      </c>
      <c r="J1960">
        <v>1120.4751000000001</v>
      </c>
    </row>
    <row r="1961" spans="1:10" x14ac:dyDescent="0.25">
      <c r="A1961" t="s">
        <v>3785</v>
      </c>
      <c r="B1961" s="1">
        <v>45639</v>
      </c>
      <c r="C1961" t="s">
        <v>806</v>
      </c>
      <c r="D1961" t="s">
        <v>1634</v>
      </c>
      <c r="E1961" t="s">
        <v>1792</v>
      </c>
      <c r="F1961" s="5">
        <v>2</v>
      </c>
      <c r="G1961">
        <v>249.02</v>
      </c>
      <c r="H1961">
        <v>0.01</v>
      </c>
      <c r="I1961" t="s">
        <v>1829</v>
      </c>
      <c r="J1961">
        <v>493.05959999999999</v>
      </c>
    </row>
    <row r="1962" spans="1:10" x14ac:dyDescent="0.25">
      <c r="A1962" t="s">
        <v>3786</v>
      </c>
      <c r="B1962" s="1">
        <v>45454</v>
      </c>
      <c r="C1962" t="s">
        <v>467</v>
      </c>
      <c r="D1962" t="s">
        <v>1662</v>
      </c>
      <c r="E1962" t="s">
        <v>1813</v>
      </c>
      <c r="F1962" s="5">
        <v>3</v>
      </c>
      <c r="G1962">
        <v>223.64</v>
      </c>
      <c r="H1962">
        <v>0.05</v>
      </c>
      <c r="I1962" t="s">
        <v>1824</v>
      </c>
      <c r="J1962">
        <v>637.37399999999991</v>
      </c>
    </row>
    <row r="1963" spans="1:10" x14ac:dyDescent="0.25">
      <c r="A1963" t="s">
        <v>3787</v>
      </c>
      <c r="B1963" s="1">
        <v>45934</v>
      </c>
      <c r="C1963" t="s">
        <v>375</v>
      </c>
      <c r="D1963" t="s">
        <v>1596</v>
      </c>
      <c r="E1963" t="s">
        <v>1769</v>
      </c>
      <c r="F1963" s="5">
        <v>2</v>
      </c>
      <c r="G1963">
        <v>92.94</v>
      </c>
      <c r="H1963">
        <v>0.12</v>
      </c>
      <c r="I1963" t="s">
        <v>1824</v>
      </c>
      <c r="J1963">
        <v>163.5744</v>
      </c>
    </row>
    <row r="1964" spans="1:10" x14ac:dyDescent="0.25">
      <c r="A1964" t="s">
        <v>3788</v>
      </c>
      <c r="B1964" s="1">
        <v>45401</v>
      </c>
      <c r="C1964" t="s">
        <v>1130</v>
      </c>
      <c r="D1964" t="s">
        <v>1580</v>
      </c>
      <c r="E1964" t="s">
        <v>1761</v>
      </c>
      <c r="F1964" s="5">
        <v>4</v>
      </c>
      <c r="G1964">
        <v>268.3</v>
      </c>
      <c r="H1964">
        <v>0.02</v>
      </c>
      <c r="I1964" t="s">
        <v>1829</v>
      </c>
      <c r="J1964">
        <v>1051.7360000000001</v>
      </c>
    </row>
    <row r="1965" spans="1:10" x14ac:dyDescent="0.25">
      <c r="A1965" t="s">
        <v>3789</v>
      </c>
      <c r="B1965" s="1">
        <v>45770</v>
      </c>
      <c r="C1965" t="s">
        <v>1368</v>
      </c>
      <c r="D1965" t="s">
        <v>1666</v>
      </c>
      <c r="E1965" t="s">
        <v>1813</v>
      </c>
      <c r="F1965" s="5">
        <v>4</v>
      </c>
      <c r="G1965">
        <v>835.61</v>
      </c>
      <c r="H1965">
        <v>0.03</v>
      </c>
      <c r="I1965" t="s">
        <v>1824</v>
      </c>
      <c r="J1965">
        <v>3242.1668</v>
      </c>
    </row>
    <row r="1966" spans="1:10" x14ac:dyDescent="0.25">
      <c r="A1966" t="s">
        <v>3790</v>
      </c>
      <c r="B1966" s="1">
        <v>45405</v>
      </c>
      <c r="C1966" t="s">
        <v>1193</v>
      </c>
      <c r="D1966" t="s">
        <v>1684</v>
      </c>
      <c r="E1966" t="s">
        <v>1773</v>
      </c>
      <c r="F1966" s="5">
        <v>3</v>
      </c>
      <c r="G1966">
        <v>120.97</v>
      </c>
      <c r="H1966">
        <v>0.11</v>
      </c>
      <c r="I1966" t="s">
        <v>1824</v>
      </c>
      <c r="J1966">
        <v>322.98989999999998</v>
      </c>
    </row>
    <row r="1967" spans="1:10" x14ac:dyDescent="0.25">
      <c r="A1967" t="s">
        <v>3791</v>
      </c>
      <c r="B1967" s="1">
        <v>45424</v>
      </c>
      <c r="C1967" t="s">
        <v>124</v>
      </c>
      <c r="D1967" t="s">
        <v>1628</v>
      </c>
      <c r="E1967" t="s">
        <v>1786</v>
      </c>
      <c r="F1967" s="5">
        <v>2</v>
      </c>
      <c r="G1967">
        <v>26.36</v>
      </c>
      <c r="H1967">
        <v>0.03</v>
      </c>
      <c r="I1967" t="s">
        <v>1829</v>
      </c>
      <c r="J1967">
        <v>51.138399999999997</v>
      </c>
    </row>
    <row r="1968" spans="1:10" x14ac:dyDescent="0.25">
      <c r="A1968" t="s">
        <v>3792</v>
      </c>
      <c r="B1968" s="1">
        <v>45881</v>
      </c>
      <c r="C1968" t="s">
        <v>134</v>
      </c>
      <c r="D1968" t="s">
        <v>1702</v>
      </c>
      <c r="E1968" t="s">
        <v>1776</v>
      </c>
      <c r="F1968" s="5">
        <v>1</v>
      </c>
      <c r="G1968">
        <v>918.87</v>
      </c>
      <c r="H1968">
        <v>0.11</v>
      </c>
      <c r="I1968" t="s">
        <v>1826</v>
      </c>
      <c r="J1968">
        <v>817.79430000000002</v>
      </c>
    </row>
    <row r="1969" spans="1:10" x14ac:dyDescent="0.25">
      <c r="A1969" t="s">
        <v>3793</v>
      </c>
      <c r="B1969" s="1">
        <v>45794</v>
      </c>
      <c r="C1969" t="s">
        <v>127</v>
      </c>
      <c r="D1969" t="s">
        <v>1682</v>
      </c>
      <c r="E1969" t="s">
        <v>1792</v>
      </c>
      <c r="F1969" s="5">
        <v>2</v>
      </c>
      <c r="G1969">
        <v>924.73</v>
      </c>
      <c r="H1969">
        <v>0.28999999999999998</v>
      </c>
      <c r="I1969" t="s">
        <v>1826</v>
      </c>
      <c r="J1969">
        <v>1313.1166000000001</v>
      </c>
    </row>
    <row r="1970" spans="1:10" x14ac:dyDescent="0.25">
      <c r="A1970" t="s">
        <v>3794</v>
      </c>
      <c r="B1970" s="1">
        <v>45665</v>
      </c>
      <c r="C1970" t="s">
        <v>93</v>
      </c>
      <c r="D1970" t="s">
        <v>1572</v>
      </c>
      <c r="E1970" t="s">
        <v>1789</v>
      </c>
      <c r="F1970" s="5">
        <v>3</v>
      </c>
      <c r="G1970">
        <v>195.31</v>
      </c>
      <c r="H1970">
        <v>0.13</v>
      </c>
      <c r="I1970" t="s">
        <v>1829</v>
      </c>
      <c r="J1970">
        <v>509.75909999999999</v>
      </c>
    </row>
    <row r="1971" spans="1:10" x14ac:dyDescent="0.25">
      <c r="A1971" t="s">
        <v>3795</v>
      </c>
      <c r="B1971" s="1">
        <v>45793</v>
      </c>
      <c r="C1971" t="s">
        <v>481</v>
      </c>
      <c r="D1971" t="s">
        <v>1624</v>
      </c>
      <c r="E1971" t="s">
        <v>1782</v>
      </c>
      <c r="F1971" s="5">
        <v>1</v>
      </c>
      <c r="G1971">
        <v>91.38</v>
      </c>
      <c r="H1971">
        <v>0.14000000000000001</v>
      </c>
      <c r="I1971" t="s">
        <v>1824</v>
      </c>
      <c r="J1971">
        <v>78.586799999999997</v>
      </c>
    </row>
    <row r="1972" spans="1:10" x14ac:dyDescent="0.25">
      <c r="A1972" t="s">
        <v>3796</v>
      </c>
      <c r="B1972" s="1">
        <v>45563</v>
      </c>
      <c r="C1972" t="s">
        <v>1487</v>
      </c>
      <c r="D1972" t="s">
        <v>1720</v>
      </c>
      <c r="E1972" t="s">
        <v>1792</v>
      </c>
      <c r="F1972" s="5">
        <v>2</v>
      </c>
      <c r="G1972">
        <v>494.35</v>
      </c>
      <c r="H1972">
        <v>0.1</v>
      </c>
      <c r="I1972" t="s">
        <v>1824</v>
      </c>
      <c r="J1972">
        <v>889.83</v>
      </c>
    </row>
    <row r="1973" spans="1:10" x14ac:dyDescent="0.25">
      <c r="A1973" t="s">
        <v>3797</v>
      </c>
      <c r="B1973" s="1">
        <v>45577</v>
      </c>
      <c r="C1973" t="s">
        <v>815</v>
      </c>
      <c r="D1973" t="s">
        <v>1596</v>
      </c>
      <c r="E1973" t="s">
        <v>1789</v>
      </c>
      <c r="F1973" s="5">
        <v>1</v>
      </c>
      <c r="G1973">
        <v>412.2</v>
      </c>
      <c r="H1973">
        <v>0.11</v>
      </c>
      <c r="I1973" t="s">
        <v>1824</v>
      </c>
      <c r="J1973">
        <v>366.858</v>
      </c>
    </row>
    <row r="1974" spans="1:10" x14ac:dyDescent="0.25">
      <c r="A1974" t="s">
        <v>3798</v>
      </c>
      <c r="B1974" s="1">
        <v>45466</v>
      </c>
      <c r="C1974" t="s">
        <v>1229</v>
      </c>
      <c r="D1974" t="s">
        <v>1706</v>
      </c>
      <c r="E1974" t="s">
        <v>1804</v>
      </c>
      <c r="F1974" s="5">
        <v>1</v>
      </c>
      <c r="G1974">
        <v>650.47</v>
      </c>
      <c r="H1974">
        <v>0.13</v>
      </c>
      <c r="I1974" t="s">
        <v>1826</v>
      </c>
      <c r="J1974">
        <v>565.90890000000002</v>
      </c>
    </row>
    <row r="1975" spans="1:10" x14ac:dyDescent="0.25">
      <c r="A1975" t="s">
        <v>3799</v>
      </c>
      <c r="B1975" s="1">
        <v>45256</v>
      </c>
      <c r="C1975" t="s">
        <v>520</v>
      </c>
      <c r="D1975" t="s">
        <v>1576</v>
      </c>
      <c r="E1975" t="s">
        <v>1794</v>
      </c>
      <c r="F1975" s="5">
        <v>1</v>
      </c>
      <c r="G1975">
        <v>68.209999999999994</v>
      </c>
      <c r="H1975">
        <v>0.05</v>
      </c>
      <c r="I1975" t="s">
        <v>1826</v>
      </c>
      <c r="J1975">
        <v>64.799499999999995</v>
      </c>
    </row>
    <row r="1976" spans="1:10" x14ac:dyDescent="0.25">
      <c r="A1976" t="s">
        <v>3800</v>
      </c>
      <c r="B1976" s="1">
        <v>45886</v>
      </c>
      <c r="C1976" t="s">
        <v>461</v>
      </c>
      <c r="D1976" t="s">
        <v>1654</v>
      </c>
      <c r="E1976" t="s">
        <v>1779</v>
      </c>
      <c r="F1976" s="5">
        <v>2</v>
      </c>
      <c r="G1976">
        <v>842.89</v>
      </c>
      <c r="H1976">
        <v>0.25</v>
      </c>
      <c r="I1976" t="s">
        <v>1829</v>
      </c>
      <c r="J1976">
        <v>1264.335</v>
      </c>
    </row>
    <row r="1977" spans="1:10" x14ac:dyDescent="0.25">
      <c r="A1977" t="s">
        <v>3801</v>
      </c>
      <c r="B1977" s="1">
        <v>45390</v>
      </c>
      <c r="C1977" t="s">
        <v>948</v>
      </c>
      <c r="D1977" t="s">
        <v>1555</v>
      </c>
      <c r="E1977" t="s">
        <v>1769</v>
      </c>
      <c r="F1977" s="5">
        <v>2</v>
      </c>
      <c r="G1977">
        <v>227.95</v>
      </c>
      <c r="H1977">
        <v>0.24</v>
      </c>
      <c r="I1977" t="s">
        <v>1829</v>
      </c>
      <c r="J1977">
        <v>346.48399999999998</v>
      </c>
    </row>
    <row r="1978" spans="1:10" x14ac:dyDescent="0.25">
      <c r="A1978" t="s">
        <v>3802</v>
      </c>
      <c r="B1978" s="1">
        <v>45388</v>
      </c>
      <c r="C1978" t="s">
        <v>631</v>
      </c>
      <c r="D1978" t="s">
        <v>1680</v>
      </c>
      <c r="E1978" t="s">
        <v>1794</v>
      </c>
      <c r="F1978" s="5">
        <v>3</v>
      </c>
      <c r="G1978">
        <v>685.97</v>
      </c>
      <c r="H1978">
        <v>0.24</v>
      </c>
      <c r="I1978" t="s">
        <v>1826</v>
      </c>
      <c r="J1978">
        <v>1564.0116</v>
      </c>
    </row>
    <row r="1979" spans="1:10" x14ac:dyDescent="0.25">
      <c r="A1979" t="s">
        <v>3803</v>
      </c>
      <c r="B1979" s="1">
        <v>45793</v>
      </c>
      <c r="C1979" t="s">
        <v>1142</v>
      </c>
      <c r="D1979" t="s">
        <v>1606</v>
      </c>
      <c r="E1979" t="s">
        <v>1761</v>
      </c>
      <c r="F1979" s="5">
        <v>1</v>
      </c>
      <c r="G1979">
        <v>722.57</v>
      </c>
      <c r="H1979">
        <v>0.18</v>
      </c>
      <c r="I1979" t="s">
        <v>1824</v>
      </c>
      <c r="J1979">
        <v>592.50740000000008</v>
      </c>
    </row>
    <row r="1980" spans="1:10" x14ac:dyDescent="0.25">
      <c r="A1980" t="s">
        <v>3804</v>
      </c>
      <c r="B1980" s="1">
        <v>45615</v>
      </c>
      <c r="C1980" t="s">
        <v>475</v>
      </c>
      <c r="D1980" t="s">
        <v>1618</v>
      </c>
      <c r="E1980" t="s">
        <v>1773</v>
      </c>
      <c r="F1980" s="5">
        <v>3</v>
      </c>
      <c r="G1980">
        <v>585.54999999999995</v>
      </c>
      <c r="H1980">
        <v>0.14000000000000001</v>
      </c>
      <c r="I1980" t="s">
        <v>1829</v>
      </c>
      <c r="J1980">
        <v>1510.7190000000001</v>
      </c>
    </row>
    <row r="1981" spans="1:10" x14ac:dyDescent="0.25">
      <c r="A1981" t="s">
        <v>3805</v>
      </c>
      <c r="B1981" s="1">
        <v>45666</v>
      </c>
      <c r="C1981" t="s">
        <v>975</v>
      </c>
      <c r="D1981" t="s">
        <v>1640</v>
      </c>
      <c r="E1981" t="s">
        <v>1797</v>
      </c>
      <c r="F1981" s="5">
        <v>2</v>
      </c>
      <c r="G1981">
        <v>635.80999999999995</v>
      </c>
      <c r="H1981">
        <v>0.13</v>
      </c>
      <c r="I1981" t="s">
        <v>1826</v>
      </c>
      <c r="J1981">
        <v>1106.3094000000001</v>
      </c>
    </row>
    <row r="1982" spans="1:10" x14ac:dyDescent="0.25">
      <c r="A1982" t="s">
        <v>3806</v>
      </c>
      <c r="B1982" s="1">
        <v>45644</v>
      </c>
      <c r="C1982" t="s">
        <v>881</v>
      </c>
      <c r="D1982" t="s">
        <v>1576</v>
      </c>
      <c r="E1982" t="s">
        <v>1769</v>
      </c>
      <c r="F1982" s="5">
        <v>2</v>
      </c>
      <c r="G1982">
        <v>353.74</v>
      </c>
      <c r="H1982">
        <v>0.01</v>
      </c>
      <c r="I1982" t="s">
        <v>1824</v>
      </c>
      <c r="J1982">
        <v>700.40520000000004</v>
      </c>
    </row>
    <row r="1983" spans="1:10" x14ac:dyDescent="0.25">
      <c r="A1983" t="s">
        <v>3807</v>
      </c>
      <c r="B1983" s="1">
        <v>45648</v>
      </c>
      <c r="C1983" t="s">
        <v>842</v>
      </c>
      <c r="D1983" t="s">
        <v>1620</v>
      </c>
      <c r="E1983" t="s">
        <v>1779</v>
      </c>
      <c r="F1983" s="5">
        <v>1</v>
      </c>
      <c r="G1983">
        <v>377.52</v>
      </c>
      <c r="H1983">
        <v>0.15</v>
      </c>
      <c r="I1983" t="s">
        <v>1824</v>
      </c>
      <c r="J1983">
        <v>320.892</v>
      </c>
    </row>
    <row r="1984" spans="1:10" x14ac:dyDescent="0.25">
      <c r="A1984" t="s">
        <v>3808</v>
      </c>
      <c r="B1984" s="1">
        <v>45500</v>
      </c>
      <c r="C1984" t="s">
        <v>669</v>
      </c>
      <c r="D1984" t="s">
        <v>1684</v>
      </c>
      <c r="E1984" t="s">
        <v>1761</v>
      </c>
      <c r="F1984" s="5">
        <v>3</v>
      </c>
      <c r="G1984">
        <v>901.49</v>
      </c>
      <c r="H1984">
        <v>0</v>
      </c>
      <c r="I1984" t="s">
        <v>1824</v>
      </c>
      <c r="J1984">
        <v>2704.47</v>
      </c>
    </row>
    <row r="1985" spans="1:10" x14ac:dyDescent="0.25">
      <c r="A1985" t="s">
        <v>3809</v>
      </c>
      <c r="B1985" s="1">
        <v>45806</v>
      </c>
      <c r="C1985" t="s">
        <v>654</v>
      </c>
      <c r="D1985" t="s">
        <v>1608</v>
      </c>
      <c r="E1985" t="s">
        <v>1773</v>
      </c>
      <c r="F1985" s="5">
        <v>1</v>
      </c>
      <c r="G1985">
        <v>563.01</v>
      </c>
      <c r="H1985">
        <v>0.1</v>
      </c>
      <c r="I1985" t="s">
        <v>1824</v>
      </c>
      <c r="J1985">
        <v>506.709</v>
      </c>
    </row>
    <row r="1986" spans="1:10" x14ac:dyDescent="0.25">
      <c r="A1986" t="s">
        <v>3810</v>
      </c>
      <c r="B1986" s="1">
        <v>45365</v>
      </c>
      <c r="C1986" t="s">
        <v>198</v>
      </c>
      <c r="D1986" t="s">
        <v>1688</v>
      </c>
      <c r="E1986" t="s">
        <v>1776</v>
      </c>
      <c r="F1986" s="5">
        <v>4</v>
      </c>
      <c r="G1986">
        <v>167.25</v>
      </c>
      <c r="H1986">
        <v>0.11</v>
      </c>
      <c r="I1986" t="s">
        <v>1824</v>
      </c>
      <c r="J1986">
        <v>595.41</v>
      </c>
    </row>
    <row r="1987" spans="1:10" x14ac:dyDescent="0.25">
      <c r="A1987" t="s">
        <v>3811</v>
      </c>
      <c r="B1987" s="1">
        <v>45229</v>
      </c>
      <c r="C1987" t="s">
        <v>1403</v>
      </c>
      <c r="D1987" t="s">
        <v>1668</v>
      </c>
      <c r="E1987" t="s">
        <v>1810</v>
      </c>
      <c r="F1987" s="5">
        <v>3</v>
      </c>
      <c r="G1987">
        <v>345.43</v>
      </c>
      <c r="H1987">
        <v>0.08</v>
      </c>
      <c r="I1987" t="s">
        <v>1829</v>
      </c>
      <c r="J1987">
        <v>953.38679999999999</v>
      </c>
    </row>
    <row r="1988" spans="1:10" x14ac:dyDescent="0.25">
      <c r="A1988" t="s">
        <v>3812</v>
      </c>
      <c r="B1988" s="1">
        <v>45349</v>
      </c>
      <c r="C1988" t="s">
        <v>972</v>
      </c>
      <c r="D1988" t="s">
        <v>1712</v>
      </c>
      <c r="E1988" t="s">
        <v>1786</v>
      </c>
      <c r="F1988" s="5">
        <v>4</v>
      </c>
      <c r="G1988">
        <v>752.48</v>
      </c>
      <c r="H1988">
        <v>0.23</v>
      </c>
      <c r="I1988" t="s">
        <v>1824</v>
      </c>
      <c r="J1988">
        <v>2317.6383999999998</v>
      </c>
    </row>
    <row r="1989" spans="1:10" x14ac:dyDescent="0.25">
      <c r="A1989" t="s">
        <v>3813</v>
      </c>
      <c r="B1989" s="1">
        <v>45886</v>
      </c>
      <c r="C1989" t="s">
        <v>1389</v>
      </c>
      <c r="D1989" t="s">
        <v>1662</v>
      </c>
      <c r="E1989" t="s">
        <v>1813</v>
      </c>
      <c r="F1989" s="5">
        <v>1</v>
      </c>
      <c r="G1989">
        <v>120.02</v>
      </c>
      <c r="H1989">
        <v>0.26</v>
      </c>
      <c r="I1989" t="s">
        <v>1824</v>
      </c>
      <c r="J1989">
        <v>88.814799999999991</v>
      </c>
    </row>
    <row r="1990" spans="1:10" x14ac:dyDescent="0.25">
      <c r="A1990" t="s">
        <v>3814</v>
      </c>
      <c r="B1990" s="1">
        <v>45359</v>
      </c>
      <c r="C1990" t="s">
        <v>1017</v>
      </c>
      <c r="D1990" t="s">
        <v>1630</v>
      </c>
      <c r="E1990" t="s">
        <v>1782</v>
      </c>
      <c r="F1990" s="5">
        <v>3</v>
      </c>
      <c r="G1990">
        <v>146.71</v>
      </c>
      <c r="H1990">
        <v>0.28000000000000003</v>
      </c>
      <c r="I1990" t="s">
        <v>1824</v>
      </c>
      <c r="J1990">
        <v>316.89359999999999</v>
      </c>
    </row>
    <row r="1991" spans="1:10" x14ac:dyDescent="0.25">
      <c r="A1991" t="s">
        <v>3815</v>
      </c>
      <c r="B1991" s="1">
        <v>45730</v>
      </c>
      <c r="C1991" t="s">
        <v>298</v>
      </c>
      <c r="D1991" t="s">
        <v>1676</v>
      </c>
      <c r="E1991" t="s">
        <v>1752</v>
      </c>
      <c r="F1991" s="5">
        <v>2</v>
      </c>
      <c r="G1991">
        <v>358.87</v>
      </c>
      <c r="H1991">
        <v>0.24</v>
      </c>
      <c r="I1991" t="s">
        <v>1824</v>
      </c>
      <c r="J1991">
        <v>545.48239999999998</v>
      </c>
    </row>
    <row r="1992" spans="1:10" x14ac:dyDescent="0.25">
      <c r="A1992" t="s">
        <v>3816</v>
      </c>
      <c r="B1992" s="1">
        <v>45456</v>
      </c>
      <c r="C1992" t="s">
        <v>773</v>
      </c>
      <c r="D1992" t="s">
        <v>1652</v>
      </c>
      <c r="E1992" t="s">
        <v>1766</v>
      </c>
      <c r="F1992" s="5">
        <v>4</v>
      </c>
      <c r="G1992">
        <v>212.75</v>
      </c>
      <c r="H1992">
        <v>0.11</v>
      </c>
      <c r="I1992" t="s">
        <v>1829</v>
      </c>
      <c r="J1992">
        <v>757.39</v>
      </c>
    </row>
    <row r="1993" spans="1:10" x14ac:dyDescent="0.25">
      <c r="A1993" t="s">
        <v>3817</v>
      </c>
      <c r="B1993" s="1">
        <v>45450</v>
      </c>
      <c r="C1993" t="s">
        <v>1029</v>
      </c>
      <c r="D1993" t="s">
        <v>1638</v>
      </c>
      <c r="E1993" t="s">
        <v>1792</v>
      </c>
      <c r="F1993" s="5">
        <v>1</v>
      </c>
      <c r="G1993">
        <v>183.47</v>
      </c>
      <c r="H1993">
        <v>0.17</v>
      </c>
      <c r="I1993" t="s">
        <v>1826</v>
      </c>
      <c r="J1993">
        <v>152.2801</v>
      </c>
    </row>
    <row r="1994" spans="1:10" x14ac:dyDescent="0.25">
      <c r="A1994" t="s">
        <v>3818</v>
      </c>
      <c r="B1994" s="1">
        <v>45493</v>
      </c>
      <c r="C1994" t="s">
        <v>251</v>
      </c>
      <c r="D1994" t="s">
        <v>1726</v>
      </c>
      <c r="E1994" t="s">
        <v>1801</v>
      </c>
      <c r="F1994" s="5">
        <v>4</v>
      </c>
      <c r="G1994">
        <v>569.98</v>
      </c>
      <c r="H1994">
        <v>0.23</v>
      </c>
      <c r="I1994" t="s">
        <v>1824</v>
      </c>
      <c r="J1994">
        <v>1755.5383999999999</v>
      </c>
    </row>
    <row r="1995" spans="1:10" x14ac:dyDescent="0.25">
      <c r="A1995" t="s">
        <v>3819</v>
      </c>
      <c r="B1995" s="1">
        <v>45274</v>
      </c>
      <c r="C1995" t="s">
        <v>1455</v>
      </c>
      <c r="D1995" t="s">
        <v>1590</v>
      </c>
      <c r="E1995" t="s">
        <v>1794</v>
      </c>
      <c r="F1995" s="5">
        <v>3</v>
      </c>
      <c r="G1995">
        <v>984.12</v>
      </c>
      <c r="H1995">
        <v>0.27</v>
      </c>
      <c r="I1995" t="s">
        <v>1824</v>
      </c>
      <c r="J1995">
        <v>2155.2228</v>
      </c>
    </row>
    <row r="1996" spans="1:10" x14ac:dyDescent="0.25">
      <c r="A1996" t="s">
        <v>3820</v>
      </c>
      <c r="B1996" s="1">
        <v>45844</v>
      </c>
      <c r="C1996" t="s">
        <v>1458</v>
      </c>
      <c r="D1996" t="s">
        <v>1716</v>
      </c>
      <c r="E1996" t="s">
        <v>1782</v>
      </c>
      <c r="F1996" s="5">
        <v>1</v>
      </c>
      <c r="G1996">
        <v>905.23</v>
      </c>
      <c r="H1996">
        <v>0</v>
      </c>
      <c r="I1996" t="s">
        <v>1824</v>
      </c>
      <c r="J1996">
        <v>905.23</v>
      </c>
    </row>
    <row r="1997" spans="1:10" x14ac:dyDescent="0.25">
      <c r="A1997" t="s">
        <v>3821</v>
      </c>
      <c r="B1997" s="1">
        <v>45264</v>
      </c>
      <c r="C1997" t="s">
        <v>613</v>
      </c>
      <c r="D1997" t="s">
        <v>1746</v>
      </c>
      <c r="E1997" t="s">
        <v>1813</v>
      </c>
      <c r="F1997" s="5">
        <v>3</v>
      </c>
      <c r="G1997">
        <v>112.77</v>
      </c>
      <c r="H1997">
        <v>0.19</v>
      </c>
      <c r="I1997" t="s">
        <v>1824</v>
      </c>
      <c r="J1997">
        <v>274.03109999999998</v>
      </c>
    </row>
    <row r="1998" spans="1:10" x14ac:dyDescent="0.25">
      <c r="A1998" t="s">
        <v>3822</v>
      </c>
      <c r="B1998" s="1">
        <v>45773</v>
      </c>
      <c r="C1998" t="s">
        <v>538</v>
      </c>
      <c r="D1998" t="s">
        <v>1618</v>
      </c>
      <c r="E1998" t="s">
        <v>1782</v>
      </c>
      <c r="F1998" s="5">
        <v>3</v>
      </c>
      <c r="G1998">
        <v>875.99</v>
      </c>
      <c r="H1998">
        <v>0.09</v>
      </c>
      <c r="I1998" t="s">
        <v>1826</v>
      </c>
      <c r="J1998">
        <v>2391.4526999999998</v>
      </c>
    </row>
    <row r="1999" spans="1:10" x14ac:dyDescent="0.25">
      <c r="A1999" t="s">
        <v>3823</v>
      </c>
      <c r="B1999" s="1">
        <v>45460</v>
      </c>
      <c r="C1999" t="s">
        <v>441</v>
      </c>
      <c r="D1999" t="s">
        <v>1726</v>
      </c>
      <c r="E1999" t="s">
        <v>1789</v>
      </c>
      <c r="F1999" s="5">
        <v>2</v>
      </c>
      <c r="G1999">
        <v>685.31</v>
      </c>
      <c r="H1999">
        <v>0.26</v>
      </c>
      <c r="I1999" t="s">
        <v>1826</v>
      </c>
      <c r="J1999">
        <v>1014.2588</v>
      </c>
    </row>
    <row r="2000" spans="1:10" x14ac:dyDescent="0.25">
      <c r="A2000" t="s">
        <v>3824</v>
      </c>
      <c r="B2000" s="1">
        <v>45607</v>
      </c>
      <c r="C2000" t="s">
        <v>198</v>
      </c>
      <c r="D2000" t="s">
        <v>1670</v>
      </c>
      <c r="E2000" t="s">
        <v>1792</v>
      </c>
      <c r="F2000" s="5">
        <v>3</v>
      </c>
      <c r="G2000">
        <v>945.37</v>
      </c>
      <c r="H2000">
        <v>0.05</v>
      </c>
      <c r="I2000" t="s">
        <v>1824</v>
      </c>
      <c r="J2000">
        <v>2694.3045000000002</v>
      </c>
    </row>
    <row r="2001" spans="1:10" x14ac:dyDescent="0.25">
      <c r="A2001" t="s">
        <v>3825</v>
      </c>
      <c r="B2001" s="1">
        <v>45267</v>
      </c>
      <c r="C2001" t="s">
        <v>100</v>
      </c>
      <c r="D2001" t="s">
        <v>1700</v>
      </c>
      <c r="E2001" t="s">
        <v>1813</v>
      </c>
      <c r="F2001" s="5">
        <v>3</v>
      </c>
      <c r="G2001">
        <v>68.45</v>
      </c>
      <c r="H2001">
        <v>0.17</v>
      </c>
      <c r="I2001" t="s">
        <v>1826</v>
      </c>
      <c r="J2001">
        <v>170.44049999999999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C322-7665-4B2C-BEA9-3CCD1B8744E9}">
  <dimension ref="A1:B16"/>
  <sheetViews>
    <sheetView workbookViewId="0">
      <selection activeCell="A6" sqref="A6"/>
    </sheetView>
  </sheetViews>
  <sheetFormatPr defaultRowHeight="15" x14ac:dyDescent="0.25"/>
  <cols>
    <col min="1" max="1" width="23.28515625" bestFit="1" customWidth="1"/>
  </cols>
  <sheetData>
    <row r="1" spans="1:2" x14ac:dyDescent="0.25">
      <c r="A1" s="19" t="s">
        <v>4022</v>
      </c>
      <c r="B1" s="19"/>
    </row>
    <row r="2" spans="1:2" x14ac:dyDescent="0.25">
      <c r="A2" s="16"/>
      <c r="B2" s="16"/>
    </row>
    <row r="3" spans="1:2" x14ac:dyDescent="0.25">
      <c r="A3" s="16" t="s">
        <v>4008</v>
      </c>
      <c r="B3" s="16">
        <v>513.58279054999991</v>
      </c>
    </row>
    <row r="4" spans="1:2" x14ac:dyDescent="0.25">
      <c r="A4" s="16" t="s">
        <v>4009</v>
      </c>
      <c r="B4" s="16">
        <v>6.3134988057402719</v>
      </c>
    </row>
    <row r="5" spans="1:2" x14ac:dyDescent="0.25">
      <c r="A5" s="16" t="s">
        <v>4010</v>
      </c>
      <c r="B5" s="16">
        <v>522.43000000000006</v>
      </c>
    </row>
    <row r="6" spans="1:2" x14ac:dyDescent="0.25">
      <c r="A6" s="16" t="s">
        <v>4011</v>
      </c>
      <c r="B6" s="16">
        <v>871.34</v>
      </c>
    </row>
    <row r="7" spans="1:2" x14ac:dyDescent="0.25">
      <c r="A7" s="16" t="s">
        <v>4012</v>
      </c>
      <c r="B7" s="16">
        <v>282.34825010997974</v>
      </c>
    </row>
    <row r="8" spans="1:2" x14ac:dyDescent="0.25">
      <c r="A8" s="16" t="s">
        <v>4013</v>
      </c>
      <c r="B8" s="16">
        <v>79720.53434016768</v>
      </c>
    </row>
    <row r="9" spans="1:2" x14ac:dyDescent="0.25">
      <c r="A9" s="16" t="s">
        <v>4014</v>
      </c>
      <c r="B9" s="16">
        <v>-1.1931882657388304</v>
      </c>
    </row>
    <row r="10" spans="1:2" x14ac:dyDescent="0.25">
      <c r="A10" s="16" t="s">
        <v>4015</v>
      </c>
      <c r="B10" s="16">
        <v>-3.4813907453813686E-2</v>
      </c>
    </row>
    <row r="11" spans="1:2" x14ac:dyDescent="0.25">
      <c r="A11" s="16" t="s">
        <v>4016</v>
      </c>
      <c r="B11" s="16">
        <v>979.8</v>
      </c>
    </row>
    <row r="12" spans="1:2" x14ac:dyDescent="0.25">
      <c r="A12" s="16" t="s">
        <v>4017</v>
      </c>
      <c r="B12" s="16">
        <v>20.09</v>
      </c>
    </row>
    <row r="13" spans="1:2" x14ac:dyDescent="0.25">
      <c r="A13" s="16" t="s">
        <v>4018</v>
      </c>
      <c r="B13" s="16">
        <v>999.89</v>
      </c>
    </row>
    <row r="14" spans="1:2" x14ac:dyDescent="0.25">
      <c r="A14" s="16" t="s">
        <v>4019</v>
      </c>
      <c r="B14" s="16">
        <v>1027165.5810999998</v>
      </c>
    </row>
    <row r="15" spans="1:2" x14ac:dyDescent="0.25">
      <c r="A15" s="16" t="s">
        <v>4020</v>
      </c>
      <c r="B15" s="16">
        <v>2000</v>
      </c>
    </row>
    <row r="16" spans="1:2" ht="15.75" thickBot="1" x14ac:dyDescent="0.3">
      <c r="A16" s="17" t="s">
        <v>4021</v>
      </c>
      <c r="B16" s="17">
        <v>12.381727149122453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6EFF-5276-4B55-A0F6-57D4C424E61F}">
  <dimension ref="A1:F46"/>
  <sheetViews>
    <sheetView workbookViewId="0">
      <selection activeCell="A3" sqref="A3"/>
    </sheetView>
  </sheetViews>
  <sheetFormatPr defaultRowHeight="15" x14ac:dyDescent="0.25"/>
  <sheetData>
    <row r="1" spans="1:6" x14ac:dyDescent="0.25">
      <c r="A1" s="18" t="s">
        <v>4023</v>
      </c>
      <c r="B1" s="18" t="s">
        <v>4025</v>
      </c>
      <c r="C1" s="18" t="s">
        <v>4026</v>
      </c>
      <c r="D1" s="18" t="s">
        <v>4023</v>
      </c>
      <c r="E1" s="18" t="s">
        <v>4025</v>
      </c>
      <c r="F1" s="18" t="s">
        <v>4026</v>
      </c>
    </row>
    <row r="2" spans="1:6" x14ac:dyDescent="0.25">
      <c r="A2" s="16">
        <v>18.459</v>
      </c>
      <c r="B2" s="16">
        <v>1</v>
      </c>
      <c r="C2" s="20">
        <v>5.0000000000000001E-4</v>
      </c>
      <c r="D2" s="21">
        <v>637.28824090909086</v>
      </c>
      <c r="E2" s="16">
        <v>124</v>
      </c>
      <c r="F2" s="20">
        <v>6.2E-2</v>
      </c>
    </row>
    <row r="3" spans="1:6" x14ac:dyDescent="0.25">
      <c r="A3" s="16">
        <v>106.86317727272728</v>
      </c>
      <c r="B3" s="16">
        <v>99</v>
      </c>
      <c r="C3" s="20">
        <v>0.05</v>
      </c>
      <c r="D3" s="21">
        <v>372.07570909090913</v>
      </c>
      <c r="E3" s="16">
        <v>115</v>
      </c>
      <c r="F3" s="20">
        <v>0.1195</v>
      </c>
    </row>
    <row r="4" spans="1:6" x14ac:dyDescent="0.25">
      <c r="A4" s="16">
        <v>195.26735454545457</v>
      </c>
      <c r="B4" s="16">
        <v>108</v>
      </c>
      <c r="C4" s="20">
        <v>0.104</v>
      </c>
      <c r="D4" s="21">
        <v>195.26735454545457</v>
      </c>
      <c r="E4" s="16">
        <v>108</v>
      </c>
      <c r="F4" s="20">
        <v>0.17349999999999999</v>
      </c>
    </row>
    <row r="5" spans="1:6" x14ac:dyDescent="0.25">
      <c r="A5" s="16">
        <v>283.67153181818185</v>
      </c>
      <c r="B5" s="16">
        <v>105</v>
      </c>
      <c r="C5" s="20">
        <v>0.1565</v>
      </c>
      <c r="D5" s="21">
        <v>548.88406363636363</v>
      </c>
      <c r="E5" s="16">
        <v>108</v>
      </c>
      <c r="F5" s="20">
        <v>0.22750000000000001</v>
      </c>
    </row>
    <row r="6" spans="1:6" x14ac:dyDescent="0.25">
      <c r="A6" s="16">
        <v>372.07570909090913</v>
      </c>
      <c r="B6" s="16">
        <v>115</v>
      </c>
      <c r="C6" s="20">
        <v>0.214</v>
      </c>
      <c r="D6" s="21">
        <v>283.67153181818185</v>
      </c>
      <c r="E6" s="16">
        <v>105</v>
      </c>
      <c r="F6" s="20">
        <v>0.28000000000000003</v>
      </c>
    </row>
    <row r="7" spans="1:6" x14ac:dyDescent="0.25">
      <c r="A7" s="16">
        <v>460.47988636363641</v>
      </c>
      <c r="B7" s="16">
        <v>103</v>
      </c>
      <c r="C7" s="20">
        <v>0.26550000000000001</v>
      </c>
      <c r="D7" s="21">
        <v>460.47988636363641</v>
      </c>
      <c r="E7" s="16">
        <v>103</v>
      </c>
      <c r="F7" s="20">
        <v>0.33150000000000002</v>
      </c>
    </row>
    <row r="8" spans="1:6" x14ac:dyDescent="0.25">
      <c r="A8" s="16">
        <v>548.88406363636363</v>
      </c>
      <c r="B8" s="16">
        <v>108</v>
      </c>
      <c r="C8" s="20">
        <v>0.31950000000000001</v>
      </c>
      <c r="D8" s="21">
        <v>106.86317727272728</v>
      </c>
      <c r="E8" s="16">
        <v>99</v>
      </c>
      <c r="F8" s="20">
        <v>0.38100000000000001</v>
      </c>
    </row>
    <row r="9" spans="1:6" x14ac:dyDescent="0.25">
      <c r="A9" s="16">
        <v>637.28824090909086</v>
      </c>
      <c r="B9" s="16">
        <v>124</v>
      </c>
      <c r="C9" s="20">
        <v>0.38150000000000001</v>
      </c>
      <c r="D9" s="21">
        <v>814.09659545454554</v>
      </c>
      <c r="E9" s="16">
        <v>97</v>
      </c>
      <c r="F9" s="20">
        <v>0.42949999999999999</v>
      </c>
    </row>
    <row r="10" spans="1:6" x14ac:dyDescent="0.25">
      <c r="A10" s="16">
        <v>725.6924181818182</v>
      </c>
      <c r="B10" s="16">
        <v>91</v>
      </c>
      <c r="C10" s="20">
        <v>0.42699999999999999</v>
      </c>
      <c r="D10" s="21">
        <v>725.6924181818182</v>
      </c>
      <c r="E10" s="16">
        <v>91</v>
      </c>
      <c r="F10" s="20">
        <v>0.47499999999999998</v>
      </c>
    </row>
    <row r="11" spans="1:6" x14ac:dyDescent="0.25">
      <c r="A11" s="16">
        <v>814.09659545454554</v>
      </c>
      <c r="B11" s="16">
        <v>97</v>
      </c>
      <c r="C11" s="20">
        <v>0.47549999999999998</v>
      </c>
      <c r="D11" s="21">
        <v>902.50077272727276</v>
      </c>
      <c r="E11" s="16">
        <v>77</v>
      </c>
      <c r="F11" s="20">
        <v>0.51349999999999996</v>
      </c>
    </row>
    <row r="12" spans="1:6" x14ac:dyDescent="0.25">
      <c r="A12" s="16">
        <v>902.50077272727276</v>
      </c>
      <c r="B12" s="16">
        <v>77</v>
      </c>
      <c r="C12" s="20">
        <v>0.51400000000000001</v>
      </c>
      <c r="D12" s="21">
        <v>990.90494999999999</v>
      </c>
      <c r="E12" s="16">
        <v>72</v>
      </c>
      <c r="F12" s="20">
        <v>0.54949999999999999</v>
      </c>
    </row>
    <row r="13" spans="1:6" x14ac:dyDescent="0.25">
      <c r="A13" s="16">
        <v>990.90494999999999</v>
      </c>
      <c r="B13" s="16">
        <v>72</v>
      </c>
      <c r="C13" s="20">
        <v>0.55000000000000004</v>
      </c>
      <c r="D13" s="21">
        <v>1256.1174818181819</v>
      </c>
      <c r="E13" s="16">
        <v>71</v>
      </c>
      <c r="F13" s="20">
        <v>0.58499999999999996</v>
      </c>
    </row>
    <row r="14" spans="1:6" x14ac:dyDescent="0.25">
      <c r="A14" s="16">
        <v>1079.3091272727274</v>
      </c>
      <c r="B14" s="16">
        <v>60</v>
      </c>
      <c r="C14" s="20">
        <v>0.57999999999999996</v>
      </c>
      <c r="D14" s="21">
        <v>1432.9258363636366</v>
      </c>
      <c r="E14" s="16">
        <v>62</v>
      </c>
      <c r="F14" s="20">
        <v>0.61599999999999999</v>
      </c>
    </row>
    <row r="15" spans="1:6" x14ac:dyDescent="0.25">
      <c r="A15" s="16">
        <v>1167.7133045454548</v>
      </c>
      <c r="B15" s="16">
        <v>57</v>
      </c>
      <c r="C15" s="20">
        <v>0.60850000000000004</v>
      </c>
      <c r="D15" s="21">
        <v>1079.3091272727274</v>
      </c>
      <c r="E15" s="16">
        <v>60</v>
      </c>
      <c r="F15" s="20">
        <v>0.64600000000000002</v>
      </c>
    </row>
    <row r="16" spans="1:6" x14ac:dyDescent="0.25">
      <c r="A16" s="16">
        <v>1256.1174818181819</v>
      </c>
      <c r="B16" s="16">
        <v>71</v>
      </c>
      <c r="C16" s="20">
        <v>0.64400000000000002</v>
      </c>
      <c r="D16" s="21">
        <v>1344.5216590909092</v>
      </c>
      <c r="E16" s="16">
        <v>60</v>
      </c>
      <c r="F16" s="20">
        <v>0.67600000000000005</v>
      </c>
    </row>
    <row r="17" spans="1:6" x14ac:dyDescent="0.25">
      <c r="A17" s="16">
        <v>1344.5216590909092</v>
      </c>
      <c r="B17" s="16">
        <v>60</v>
      </c>
      <c r="C17" s="20">
        <v>0.67400000000000004</v>
      </c>
      <c r="D17" s="21">
        <v>1167.7133045454548</v>
      </c>
      <c r="E17" s="16">
        <v>57</v>
      </c>
      <c r="F17" s="20">
        <v>0.70450000000000002</v>
      </c>
    </row>
    <row r="18" spans="1:6" x14ac:dyDescent="0.25">
      <c r="A18" s="16">
        <v>1432.9258363636366</v>
      </c>
      <c r="B18" s="16">
        <v>62</v>
      </c>
      <c r="C18" s="20">
        <v>0.70499999999999996</v>
      </c>
      <c r="D18" s="21">
        <v>1609.7341909090912</v>
      </c>
      <c r="E18" s="16">
        <v>55</v>
      </c>
      <c r="F18" s="20">
        <v>0.73199999999999998</v>
      </c>
    </row>
    <row r="19" spans="1:6" x14ac:dyDescent="0.25">
      <c r="A19" s="16">
        <v>1521.3300136363639</v>
      </c>
      <c r="B19" s="16">
        <v>48</v>
      </c>
      <c r="C19" s="20">
        <v>0.72899999999999998</v>
      </c>
      <c r="D19" s="21">
        <v>1698.1383681818184</v>
      </c>
      <c r="E19" s="16">
        <v>54</v>
      </c>
      <c r="F19" s="20">
        <v>0.75900000000000001</v>
      </c>
    </row>
    <row r="20" spans="1:6" x14ac:dyDescent="0.25">
      <c r="A20" s="16">
        <v>1609.7341909090912</v>
      </c>
      <c r="B20" s="16">
        <v>55</v>
      </c>
      <c r="C20" s="20">
        <v>0.75649999999999995</v>
      </c>
      <c r="D20" s="21">
        <v>1521.3300136363639</v>
      </c>
      <c r="E20" s="16">
        <v>48</v>
      </c>
      <c r="F20" s="20">
        <v>0.78300000000000003</v>
      </c>
    </row>
    <row r="21" spans="1:6" x14ac:dyDescent="0.25">
      <c r="A21" s="16">
        <v>1698.1383681818184</v>
      </c>
      <c r="B21" s="16">
        <v>54</v>
      </c>
      <c r="C21" s="20">
        <v>0.78349999999999997</v>
      </c>
      <c r="D21" s="21">
        <v>1786.5425454545457</v>
      </c>
      <c r="E21" s="16">
        <v>43</v>
      </c>
      <c r="F21" s="20">
        <v>0.80449999999999999</v>
      </c>
    </row>
    <row r="22" spans="1:6" x14ac:dyDescent="0.25">
      <c r="A22" s="16">
        <v>1786.5425454545457</v>
      </c>
      <c r="B22" s="16">
        <v>43</v>
      </c>
      <c r="C22" s="20">
        <v>0.80500000000000005</v>
      </c>
      <c r="D22" s="21">
        <v>1874.946722727273</v>
      </c>
      <c r="E22" s="16">
        <v>38</v>
      </c>
      <c r="F22" s="20">
        <v>0.82350000000000001</v>
      </c>
    </row>
    <row r="23" spans="1:6" x14ac:dyDescent="0.25">
      <c r="A23" s="16">
        <v>1874.946722727273</v>
      </c>
      <c r="B23" s="16">
        <v>38</v>
      </c>
      <c r="C23" s="20">
        <v>0.82399999999999995</v>
      </c>
      <c r="D23" s="21">
        <v>2228.5634318181819</v>
      </c>
      <c r="E23" s="16">
        <v>33</v>
      </c>
      <c r="F23" s="20">
        <v>0.84</v>
      </c>
    </row>
    <row r="24" spans="1:6" x14ac:dyDescent="0.25">
      <c r="A24" s="16">
        <v>1963.3509000000001</v>
      </c>
      <c r="B24" s="16">
        <v>29</v>
      </c>
      <c r="C24" s="20">
        <v>0.83850000000000002</v>
      </c>
      <c r="D24" s="21">
        <v>2316.9676090909093</v>
      </c>
      <c r="E24" s="16">
        <v>33</v>
      </c>
      <c r="F24" s="20">
        <v>0.85650000000000004</v>
      </c>
    </row>
    <row r="25" spans="1:6" x14ac:dyDescent="0.25">
      <c r="A25" s="16">
        <v>2051.7550772727272</v>
      </c>
      <c r="B25" s="16">
        <v>24</v>
      </c>
      <c r="C25" s="20">
        <v>0.85050000000000003</v>
      </c>
      <c r="D25" s="21">
        <v>1963.3509000000001</v>
      </c>
      <c r="E25" s="16">
        <v>29</v>
      </c>
      <c r="F25" s="20">
        <v>0.871</v>
      </c>
    </row>
    <row r="26" spans="1:6" x14ac:dyDescent="0.25">
      <c r="A26" s="16">
        <v>2140.1592545454546</v>
      </c>
      <c r="B26" s="16">
        <v>28</v>
      </c>
      <c r="C26" s="20">
        <v>0.86450000000000005</v>
      </c>
      <c r="D26" s="21">
        <v>2140.1592545454546</v>
      </c>
      <c r="E26" s="16">
        <v>28</v>
      </c>
      <c r="F26" s="20">
        <v>0.88500000000000001</v>
      </c>
    </row>
    <row r="27" spans="1:6" x14ac:dyDescent="0.25">
      <c r="A27" s="16">
        <v>2228.5634318181819</v>
      </c>
      <c r="B27" s="16">
        <v>33</v>
      </c>
      <c r="C27" s="20">
        <v>0.88100000000000001</v>
      </c>
      <c r="D27" s="21">
        <v>2405.3717863636366</v>
      </c>
      <c r="E27" s="16">
        <v>25</v>
      </c>
      <c r="F27" s="20">
        <v>0.89749999999999996</v>
      </c>
    </row>
    <row r="28" spans="1:6" x14ac:dyDescent="0.25">
      <c r="A28" s="16">
        <v>2316.9676090909093</v>
      </c>
      <c r="B28" s="16">
        <v>33</v>
      </c>
      <c r="C28" s="20">
        <v>0.89749999999999996</v>
      </c>
      <c r="D28" s="21">
        <v>2493.7759636363635</v>
      </c>
      <c r="E28" s="16">
        <v>25</v>
      </c>
      <c r="F28" s="20">
        <v>0.91</v>
      </c>
    </row>
    <row r="29" spans="1:6" x14ac:dyDescent="0.25">
      <c r="A29" s="16">
        <v>2405.3717863636366</v>
      </c>
      <c r="B29" s="16">
        <v>25</v>
      </c>
      <c r="C29" s="20">
        <v>0.91</v>
      </c>
      <c r="D29" s="21">
        <v>2051.7550772727272</v>
      </c>
      <c r="E29" s="16">
        <v>24</v>
      </c>
      <c r="F29" s="20">
        <v>0.92200000000000004</v>
      </c>
    </row>
    <row r="30" spans="1:6" x14ac:dyDescent="0.25">
      <c r="A30" s="16">
        <v>2493.7759636363635</v>
      </c>
      <c r="B30" s="16">
        <v>25</v>
      </c>
      <c r="C30" s="20">
        <v>0.92249999999999999</v>
      </c>
      <c r="D30" s="21">
        <v>2758.9884954545455</v>
      </c>
      <c r="E30" s="16">
        <v>23</v>
      </c>
      <c r="F30" s="20">
        <v>0.9335</v>
      </c>
    </row>
    <row r="31" spans="1:6" x14ac:dyDescent="0.25">
      <c r="A31" s="16">
        <v>2582.1801409090908</v>
      </c>
      <c r="B31" s="16">
        <v>22</v>
      </c>
      <c r="C31" s="20">
        <v>0.9335</v>
      </c>
      <c r="D31" s="21">
        <v>2582.1801409090908</v>
      </c>
      <c r="E31" s="16">
        <v>22</v>
      </c>
      <c r="F31" s="20">
        <v>0.94450000000000001</v>
      </c>
    </row>
    <row r="32" spans="1:6" x14ac:dyDescent="0.25">
      <c r="A32" s="16">
        <v>2670.5843181818182</v>
      </c>
      <c r="B32" s="16">
        <v>11</v>
      </c>
      <c r="C32" s="20">
        <v>0.93899999999999995</v>
      </c>
      <c r="D32" s="21">
        <v>2847.3926727272728</v>
      </c>
      <c r="E32" s="16">
        <v>21</v>
      </c>
      <c r="F32" s="20">
        <v>0.95499999999999996</v>
      </c>
    </row>
    <row r="33" spans="1:6" x14ac:dyDescent="0.25">
      <c r="A33" s="16">
        <v>2758.9884954545455</v>
      </c>
      <c r="B33" s="16">
        <v>23</v>
      </c>
      <c r="C33" s="20">
        <v>0.95050000000000001</v>
      </c>
      <c r="D33" s="21">
        <v>2935.7968500000002</v>
      </c>
      <c r="E33" s="16">
        <v>17</v>
      </c>
      <c r="F33" s="20">
        <v>0.96350000000000002</v>
      </c>
    </row>
    <row r="34" spans="1:6" x14ac:dyDescent="0.25">
      <c r="A34" s="16">
        <v>2847.3926727272728</v>
      </c>
      <c r="B34" s="16">
        <v>21</v>
      </c>
      <c r="C34" s="20">
        <v>0.96099999999999997</v>
      </c>
      <c r="D34" s="21">
        <v>3024.2010272727275</v>
      </c>
      <c r="E34" s="16">
        <v>12</v>
      </c>
      <c r="F34" s="20">
        <v>0.96950000000000003</v>
      </c>
    </row>
    <row r="35" spans="1:6" x14ac:dyDescent="0.25">
      <c r="A35" s="16">
        <v>2935.7968500000002</v>
      </c>
      <c r="B35" s="16">
        <v>17</v>
      </c>
      <c r="C35" s="20">
        <v>0.96950000000000003</v>
      </c>
      <c r="D35" s="21">
        <v>3112.6052045454549</v>
      </c>
      <c r="E35" s="16">
        <v>12</v>
      </c>
      <c r="F35" s="20">
        <v>0.97550000000000003</v>
      </c>
    </row>
    <row r="36" spans="1:6" x14ac:dyDescent="0.25">
      <c r="A36" s="16">
        <v>3024.2010272727275</v>
      </c>
      <c r="B36" s="16">
        <v>12</v>
      </c>
      <c r="C36" s="20">
        <v>0.97550000000000003</v>
      </c>
      <c r="D36" s="21">
        <v>2670.5843181818182</v>
      </c>
      <c r="E36" s="16">
        <v>11</v>
      </c>
      <c r="F36" s="20">
        <v>0.98099999999999998</v>
      </c>
    </row>
    <row r="37" spans="1:6" x14ac:dyDescent="0.25">
      <c r="A37" s="16">
        <v>3112.6052045454549</v>
      </c>
      <c r="B37" s="16">
        <v>12</v>
      </c>
      <c r="C37" s="20">
        <v>0.98150000000000004</v>
      </c>
      <c r="D37" s="21">
        <v>3289.4135590909091</v>
      </c>
      <c r="E37" s="16">
        <v>10</v>
      </c>
      <c r="F37" s="20">
        <v>0.98599999999999999</v>
      </c>
    </row>
    <row r="38" spans="1:6" x14ac:dyDescent="0.25">
      <c r="A38" s="16">
        <v>3201.0093818181822</v>
      </c>
      <c r="B38" s="16">
        <v>8</v>
      </c>
      <c r="C38" s="20">
        <v>0.98550000000000004</v>
      </c>
      <c r="D38" s="21">
        <v>3201.0093818181822</v>
      </c>
      <c r="E38" s="16">
        <v>8</v>
      </c>
      <c r="F38" s="20">
        <v>0.99</v>
      </c>
    </row>
    <row r="39" spans="1:6" x14ac:dyDescent="0.25">
      <c r="A39" s="16">
        <v>3289.4135590909091</v>
      </c>
      <c r="B39" s="16">
        <v>10</v>
      </c>
      <c r="C39" s="20">
        <v>0.99050000000000005</v>
      </c>
      <c r="D39" s="21">
        <v>3377.8177363636364</v>
      </c>
      <c r="E39" s="16">
        <v>5</v>
      </c>
      <c r="F39" s="20">
        <v>0.99250000000000005</v>
      </c>
    </row>
    <row r="40" spans="1:6" x14ac:dyDescent="0.25">
      <c r="A40" s="16">
        <v>3377.8177363636364</v>
      </c>
      <c r="B40" s="16">
        <v>5</v>
      </c>
      <c r="C40" s="20">
        <v>0.99299999999999999</v>
      </c>
      <c r="D40" s="21">
        <v>3466.2219136363638</v>
      </c>
      <c r="E40" s="16">
        <v>4</v>
      </c>
      <c r="F40" s="20">
        <v>0.99450000000000005</v>
      </c>
    </row>
    <row r="41" spans="1:6" x14ac:dyDescent="0.25">
      <c r="A41" s="16">
        <v>3466.2219136363638</v>
      </c>
      <c r="B41" s="16">
        <v>4</v>
      </c>
      <c r="C41" s="20">
        <v>0.995</v>
      </c>
      <c r="D41" s="21">
        <v>3554.6260909090911</v>
      </c>
      <c r="E41" s="16">
        <v>3</v>
      </c>
      <c r="F41" s="20">
        <v>0.996</v>
      </c>
    </row>
    <row r="42" spans="1:6" x14ac:dyDescent="0.25">
      <c r="A42" s="16">
        <v>3554.6260909090911</v>
      </c>
      <c r="B42" s="16">
        <v>3</v>
      </c>
      <c r="C42" s="20">
        <v>0.99650000000000005</v>
      </c>
      <c r="D42" s="21">
        <v>3819.8386227272731</v>
      </c>
      <c r="E42" s="16">
        <v>3</v>
      </c>
      <c r="F42" s="20">
        <v>0.99750000000000005</v>
      </c>
    </row>
    <row r="43" spans="1:6" x14ac:dyDescent="0.25">
      <c r="A43" s="16">
        <v>3643.0302681818184</v>
      </c>
      <c r="B43" s="16">
        <v>2</v>
      </c>
      <c r="C43" s="20">
        <v>0.99750000000000005</v>
      </c>
      <c r="D43" s="21">
        <v>3643.0302681818184</v>
      </c>
      <c r="E43" s="16">
        <v>2</v>
      </c>
      <c r="F43" s="20">
        <v>0.99850000000000005</v>
      </c>
    </row>
    <row r="44" spans="1:6" x14ac:dyDescent="0.25">
      <c r="A44" s="16">
        <v>3731.4344454545458</v>
      </c>
      <c r="B44" s="16">
        <v>1</v>
      </c>
      <c r="C44" s="20">
        <v>0.998</v>
      </c>
      <c r="D44" s="21">
        <v>18.459</v>
      </c>
      <c r="E44" s="16">
        <v>1</v>
      </c>
      <c r="F44" s="20">
        <v>0.999</v>
      </c>
    </row>
    <row r="45" spans="1:6" x14ac:dyDescent="0.25">
      <c r="A45" s="16">
        <v>3819.8386227272731</v>
      </c>
      <c r="B45" s="16">
        <v>3</v>
      </c>
      <c r="C45" s="20">
        <v>0.99950000000000006</v>
      </c>
      <c r="D45" s="21">
        <v>3731.4344454545458</v>
      </c>
      <c r="E45" s="16">
        <v>1</v>
      </c>
      <c r="F45" s="20">
        <v>0.99950000000000006</v>
      </c>
    </row>
    <row r="46" spans="1:6" ht="15.75" thickBot="1" x14ac:dyDescent="0.3">
      <c r="A46" s="17" t="s">
        <v>4024</v>
      </c>
      <c r="B46" s="17">
        <v>1</v>
      </c>
      <c r="C46" s="22">
        <v>1</v>
      </c>
      <c r="D46" s="23" t="s">
        <v>4024</v>
      </c>
      <c r="E46" s="17">
        <v>1</v>
      </c>
      <c r="F46" s="22">
        <v>1</v>
      </c>
    </row>
  </sheetData>
  <sortState xmlns:xlrd2="http://schemas.microsoft.com/office/spreadsheetml/2017/richdata2" ref="D2:E46">
    <sortCondition descending="1" ref="E2"/>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E3DA-E73C-4BE7-AFCD-1371B1C8627B}">
  <dimension ref="A1:B18"/>
  <sheetViews>
    <sheetView workbookViewId="0">
      <selection activeCell="B6" sqref="B6"/>
    </sheetView>
  </sheetViews>
  <sheetFormatPr defaultRowHeight="15" x14ac:dyDescent="0.25"/>
  <cols>
    <col min="1" max="1" width="23.28515625" bestFit="1" customWidth="1"/>
    <col min="2" max="2" width="12" bestFit="1" customWidth="1"/>
  </cols>
  <sheetData>
    <row r="1" spans="1:2" x14ac:dyDescent="0.25">
      <c r="A1" s="19" t="s">
        <v>4002</v>
      </c>
      <c r="B1" s="19"/>
    </row>
    <row r="2" spans="1:2" x14ac:dyDescent="0.25">
      <c r="A2" s="16"/>
      <c r="B2" s="16"/>
    </row>
    <row r="3" spans="1:2" x14ac:dyDescent="0.25">
      <c r="A3" s="16" t="s">
        <v>4008</v>
      </c>
      <c r="B3" s="16">
        <v>1087.1973491500003</v>
      </c>
    </row>
    <row r="4" spans="1:2" x14ac:dyDescent="0.25">
      <c r="A4" s="16" t="s">
        <v>4009</v>
      </c>
      <c r="B4" s="16">
        <v>18.327237195560887</v>
      </c>
    </row>
    <row r="5" spans="1:2" x14ac:dyDescent="0.25">
      <c r="A5" s="16" t="s">
        <v>4010</v>
      </c>
      <c r="B5" s="16">
        <v>868.71820000000002</v>
      </c>
    </row>
    <row r="6" spans="1:2" x14ac:dyDescent="0.25">
      <c r="A6" s="16" t="s">
        <v>4011</v>
      </c>
      <c r="B6" s="16" t="e">
        <v>#N/A</v>
      </c>
    </row>
    <row r="7" spans="1:2" x14ac:dyDescent="0.25">
      <c r="A7" s="16" t="s">
        <v>4012</v>
      </c>
      <c r="B7" s="16">
        <v>819.61896418073502</v>
      </c>
    </row>
    <row r="8" spans="1:2" x14ac:dyDescent="0.25">
      <c r="A8" s="16" t="s">
        <v>4013</v>
      </c>
      <c r="B8" s="16">
        <v>671775.24644470098</v>
      </c>
    </row>
    <row r="9" spans="1:2" x14ac:dyDescent="0.25">
      <c r="A9" s="16" t="s">
        <v>4014</v>
      </c>
      <c r="B9" s="16">
        <v>4.5826153354484145E-2</v>
      </c>
    </row>
    <row r="10" spans="1:2" x14ac:dyDescent="0.25">
      <c r="A10" s="16" t="s">
        <v>4015</v>
      </c>
      <c r="B10" s="16">
        <v>0.87904703968681508</v>
      </c>
    </row>
    <row r="11" spans="1:2" x14ac:dyDescent="0.25">
      <c r="A11" s="16" t="s">
        <v>4016</v>
      </c>
      <c r="B11" s="16">
        <v>3889.7838000000002</v>
      </c>
    </row>
    <row r="12" spans="1:2" x14ac:dyDescent="0.25">
      <c r="A12" s="16" t="s">
        <v>4017</v>
      </c>
      <c r="B12" s="16">
        <v>18.459</v>
      </c>
    </row>
    <row r="13" spans="1:2" x14ac:dyDescent="0.25">
      <c r="A13" s="16" t="s">
        <v>4018</v>
      </c>
      <c r="B13" s="16">
        <v>3908.2428</v>
      </c>
    </row>
    <row r="14" spans="1:2" x14ac:dyDescent="0.25">
      <c r="A14" s="16" t="s">
        <v>4019</v>
      </c>
      <c r="B14" s="16">
        <v>2174394.6983000007</v>
      </c>
    </row>
    <row r="15" spans="1:2" x14ac:dyDescent="0.25">
      <c r="A15" s="16" t="s">
        <v>4020</v>
      </c>
      <c r="B15" s="16">
        <v>2000</v>
      </c>
    </row>
    <row r="16" spans="1:2" x14ac:dyDescent="0.25">
      <c r="A16" s="16" t="s">
        <v>4028</v>
      </c>
      <c r="B16" s="16">
        <v>3908.2428</v>
      </c>
    </row>
    <row r="17" spans="1:2" x14ac:dyDescent="0.25">
      <c r="A17" s="16" t="s">
        <v>4029</v>
      </c>
      <c r="B17" s="16">
        <v>18.459</v>
      </c>
    </row>
    <row r="18" spans="1:2" ht="15.75" thickBot="1" x14ac:dyDescent="0.3">
      <c r="A18" s="17" t="s">
        <v>4021</v>
      </c>
      <c r="B18" s="17">
        <v>35.942487253876315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3075A-8F09-44DE-AA1C-C2ACFC314ADD}">
  <dimension ref="A1:AB2004"/>
  <sheetViews>
    <sheetView workbookViewId="0"/>
  </sheetViews>
  <sheetFormatPr defaultRowHeight="15" x14ac:dyDescent="0.25"/>
  <cols>
    <col min="1" max="1" width="10.5703125" customWidth="1"/>
    <col min="2" max="2" width="16.42578125" customWidth="1"/>
    <col min="3" max="3" width="14.5703125" customWidth="1"/>
    <col min="4" max="4" width="12.85546875" customWidth="1"/>
    <col min="5" max="5" width="10.7109375" customWidth="1"/>
    <col min="6" max="6" width="10.85546875" customWidth="1"/>
    <col min="7" max="7" width="12.42578125" customWidth="1"/>
    <col min="8" max="8" width="10.85546875" customWidth="1"/>
    <col min="9" max="9" width="16.28515625" customWidth="1"/>
    <col min="10" max="10" width="15.7109375" style="12" customWidth="1"/>
    <col min="11" max="11" width="21.7109375" bestFit="1" customWidth="1"/>
    <col min="12" max="13" width="9.140625" style="5"/>
    <col min="14" max="14" width="9.85546875" customWidth="1"/>
    <col min="15" max="15" width="22.42578125" bestFit="1" customWidth="1"/>
    <col min="16" max="16" width="15.28515625" bestFit="1" customWidth="1"/>
    <col min="17" max="17" width="10.140625" customWidth="1"/>
    <col min="18" max="18" width="15.140625" customWidth="1"/>
    <col min="19" max="19" width="31.85546875" bestFit="1" customWidth="1"/>
    <col min="20" max="20" width="9.28515625" customWidth="1"/>
    <col min="21" max="21" width="19.42578125" bestFit="1" customWidth="1"/>
    <col min="22" max="22" width="13.140625" customWidth="1"/>
    <col min="23" max="23" width="27.5703125" bestFit="1" customWidth="1"/>
    <col min="24" max="24" width="11" customWidth="1"/>
    <col min="25" max="25" width="15.28515625" customWidth="1"/>
    <col min="26" max="26" width="30" bestFit="1" customWidth="1"/>
  </cols>
  <sheetData>
    <row r="1" spans="1:28" x14ac:dyDescent="0.25">
      <c r="A1" s="2" t="s">
        <v>1816</v>
      </c>
      <c r="B1" s="2" t="s">
        <v>1817</v>
      </c>
      <c r="C1" s="2" t="s">
        <v>0</v>
      </c>
      <c r="D1" s="2" t="s">
        <v>1536</v>
      </c>
      <c r="E1" s="2" t="s">
        <v>1748</v>
      </c>
      <c r="F1" s="2" t="s">
        <v>1818</v>
      </c>
      <c r="G1" s="2" t="s">
        <v>1819</v>
      </c>
      <c r="H1" s="2" t="s">
        <v>1820</v>
      </c>
      <c r="I1" s="2" t="s">
        <v>1821</v>
      </c>
      <c r="J1" s="11" t="s">
        <v>1822</v>
      </c>
      <c r="K1" s="6" t="s">
        <v>1</v>
      </c>
      <c r="L1" s="6" t="s">
        <v>2</v>
      </c>
      <c r="M1" s="6" t="s">
        <v>4003</v>
      </c>
      <c r="N1" s="6" t="s">
        <v>3</v>
      </c>
      <c r="O1" s="6" t="s">
        <v>4</v>
      </c>
      <c r="P1" s="6" t="s">
        <v>5</v>
      </c>
      <c r="Q1" s="6" t="s">
        <v>6</v>
      </c>
      <c r="R1" s="6" t="s">
        <v>7</v>
      </c>
      <c r="S1" s="6" t="s">
        <v>1749</v>
      </c>
      <c r="T1" s="6" t="s">
        <v>1750</v>
      </c>
      <c r="U1" s="6" t="s">
        <v>3995</v>
      </c>
      <c r="V1" s="6" t="s">
        <v>1751</v>
      </c>
      <c r="W1" s="6" t="s">
        <v>1537</v>
      </c>
      <c r="X1" s="6" t="s">
        <v>1538</v>
      </c>
      <c r="Y1" s="6" t="s">
        <v>1539</v>
      </c>
      <c r="Z1" s="6" t="s">
        <v>1540</v>
      </c>
      <c r="AA1" s="6" t="s">
        <v>1541</v>
      </c>
      <c r="AB1" s="6" t="s">
        <v>1542</v>
      </c>
    </row>
    <row r="2" spans="1:28" x14ac:dyDescent="0.25">
      <c r="A2" t="s">
        <v>1823</v>
      </c>
      <c r="B2" s="1">
        <v>45480</v>
      </c>
      <c r="C2" t="s">
        <v>1272</v>
      </c>
      <c r="D2" t="s">
        <v>1742</v>
      </c>
      <c r="E2" t="s">
        <v>1766</v>
      </c>
      <c r="F2">
        <v>1</v>
      </c>
      <c r="G2">
        <v>218.04</v>
      </c>
      <c r="H2">
        <v>0.09</v>
      </c>
      <c r="I2" t="s">
        <v>1824</v>
      </c>
      <c r="J2" s="12">
        <v>198.41640000000001</v>
      </c>
      <c r="K2" t="str">
        <f>_xlfn.XLOOKUP(Table17[[#This Row],[Customer_ID]],Customer_Dim!A:A,Customer_Dim!B:B,"False Data")</f>
        <v>Sarah Smith</v>
      </c>
      <c r="L2" s="5">
        <f>_xlfn.XLOOKUP(Table17[[#This Row],[Customer_ID]],Customer_Dim!A:A,Customer_Dim!C:C,"False Data")</f>
        <v>55</v>
      </c>
      <c r="M2" s="5" t="str" cm="1">
        <f t="array" ref="M2">_xlfn.IFS(Table9[[#This Row],[Age]]&lt;=35,"Youth",Table9[[#This Row],[Age]]&lt;=55,"Adult",Table9[[#This Row],[Age]]&gt;55,"Senior")</f>
        <v>Adult</v>
      </c>
      <c r="N2" t="str">
        <f>_xlfn.XLOOKUP(Table17[[#This Row],[Customer_ID]],Customer_Dim!A:A,Customer_Dim!D:D,"False Data")</f>
        <v>Male</v>
      </c>
      <c r="O2" t="str">
        <f>_xlfn.XLOOKUP(Table17[[#This Row],[Customer_ID]],Customer_Dim!A:A,Customer_Dim!E:E,"False Data")</f>
        <v>Kathleenport</v>
      </c>
      <c r="P2" t="str">
        <f>_xlfn.XLOOKUP(Table17[[#This Row],[Customer_ID]],Customer_Dim!A:A,Customer_Dim!F:F,"False Data")</f>
        <v>Wyoming</v>
      </c>
      <c r="Q2" t="str">
        <f>_xlfn.XLOOKUP(Table17[[#This Row],[Customer_ID]],Customer_Dim!A:A,Customer_Dim!G:G,"False Data")</f>
        <v>USA</v>
      </c>
      <c r="R2" t="str">
        <f>_xlfn.XLOOKUP(Table17[[#This Row],[Customer_ID]],Customer_Dim!A:A,Customer_Dim!H:H,"False Data")</f>
        <v>Gold</v>
      </c>
      <c r="S2" t="str">
        <f>_xlfn.XLOOKUP(Table17[[#This Row],[Store_ID]],Store_Dim!A:A,Store_Dim!B:B)</f>
        <v>Johnson-Wright</v>
      </c>
      <c r="T2" t="str">
        <f>_xlfn.XLOOKUP(Table17[[#This Row],[Store_ID]],Store_Dim!A:A,Store_Dim!C:C)</f>
        <v>North</v>
      </c>
      <c r="U2" t="str">
        <f>_xlfn.XLOOKUP(Table17[[#This Row],[Store_ID]],Store_Dim!A:A,Store_Dim!D:D)</f>
        <v>Hoodberg</v>
      </c>
      <c r="V2" t="str">
        <f>_xlfn.XLOOKUP(Table17[[#This Row],[Store_ID]],Store_Dim!A:A,Store_Dim!E:E)</f>
        <v>Outlet</v>
      </c>
      <c r="W2" t="str">
        <f>_xlfn.XLOOKUP(Table17[[#This Row],[Product_ID]],Product_Dim!A:A,Product_Dim!B:B)</f>
        <v>Cricket Bat</v>
      </c>
      <c r="X2" t="str">
        <f>_xlfn.XLOOKUP(Table17[[#This Row],[Product_ID]],Product_Dim!A:A,Product_Dim!C:C)</f>
        <v>Sports</v>
      </c>
      <c r="Y2" t="str">
        <f>_xlfn.XLOOKUP(Table17[[#This Row],[Product_ID]],Product_Dim!A:A,Product_Dim!D:D)</f>
        <v>Team Sports</v>
      </c>
      <c r="Z2" t="str">
        <f>_xlfn.XLOOKUP(Table17[[#This Row],[Product_ID]],Product_Dim!A:A,Product_Dim!E:E)</f>
        <v>Khan LLC</v>
      </c>
      <c r="AA2">
        <f>_xlfn.XLOOKUP(Table17[[#This Row],[Product_ID]],Product_Dim!A:A,Product_Dim!F:F)</f>
        <v>245.98</v>
      </c>
      <c r="AB2">
        <f>_xlfn.XLOOKUP(Table17[[#This Row],[Product_ID]],Product_Dim!A:A,Product_Dim!G:G)</f>
        <v>471</v>
      </c>
    </row>
    <row r="3" spans="1:28" x14ac:dyDescent="0.25">
      <c r="A3" t="s">
        <v>1825</v>
      </c>
      <c r="B3" s="1">
        <v>45285</v>
      </c>
      <c r="C3" t="s">
        <v>1440</v>
      </c>
      <c r="D3" t="s">
        <v>1696</v>
      </c>
      <c r="E3" t="s">
        <v>1807</v>
      </c>
      <c r="F3">
        <v>3</v>
      </c>
      <c r="G3">
        <v>104.47</v>
      </c>
      <c r="H3">
        <v>0.27</v>
      </c>
      <c r="I3" t="s">
        <v>1826</v>
      </c>
      <c r="J3" s="12">
        <v>228.7893</v>
      </c>
      <c r="K3" t="str">
        <f>_xlfn.XLOOKUP(Table17[[#This Row],[Customer_ID]],Customer_Dim!A:A,Customer_Dim!B:B,"False Data")</f>
        <v>Michael Foley</v>
      </c>
      <c r="L3" s="5">
        <f>_xlfn.XLOOKUP(Table17[[#This Row],[Customer_ID]],Customer_Dim!A:A,Customer_Dim!C:C,"False Data")</f>
        <v>63</v>
      </c>
      <c r="M3" s="5" t="str" cm="1">
        <f t="array" ref="M3">_xlfn.IFS(Table9[[#This Row],[Age]]&lt;=35,"Youth",Table9[[#This Row],[Age]]&lt;=55,"Adult",Table9[[#This Row],[Age]]&gt;55,"Senior")</f>
        <v>Senior</v>
      </c>
      <c r="N3" t="str">
        <f>_xlfn.XLOOKUP(Table17[[#This Row],[Customer_ID]],Customer_Dim!A:A,Customer_Dim!D:D,"False Data")</f>
        <v>Female</v>
      </c>
      <c r="O3" t="str">
        <f>_xlfn.XLOOKUP(Table17[[#This Row],[Customer_ID]],Customer_Dim!A:A,Customer_Dim!E:E,"False Data")</f>
        <v>Oneillfurt</v>
      </c>
      <c r="P3" t="str">
        <f>_xlfn.XLOOKUP(Table17[[#This Row],[Customer_ID]],Customer_Dim!A:A,Customer_Dim!F:F,"False Data")</f>
        <v>Vermont</v>
      </c>
      <c r="Q3" t="str">
        <f>_xlfn.XLOOKUP(Table17[[#This Row],[Customer_ID]],Customer_Dim!A:A,Customer_Dim!G:G,"False Data")</f>
        <v>USA</v>
      </c>
      <c r="R3" t="str">
        <f>_xlfn.XLOOKUP(Table17[[#This Row],[Customer_ID]],Customer_Dim!A:A,Customer_Dim!H:H,"False Data")</f>
        <v>Gold</v>
      </c>
      <c r="S3" t="str">
        <f>_xlfn.XLOOKUP(Table17[[#This Row],[Store_ID]],Store_Dim!A:A,Store_Dim!B:B)</f>
        <v>Holloway Ltd</v>
      </c>
      <c r="T3" t="str">
        <f>_xlfn.XLOOKUP(Table17[[#This Row],[Store_ID]],Store_Dim!A:A,Store_Dim!C:C)</f>
        <v>North</v>
      </c>
      <c r="U3" t="str">
        <f>_xlfn.XLOOKUP(Table17[[#This Row],[Store_ID]],Store_Dim!A:A,Store_Dim!D:D)</f>
        <v>Bensonhaven</v>
      </c>
      <c r="V3" t="str">
        <f>_xlfn.XLOOKUP(Table17[[#This Row],[Store_ID]],Store_Dim!A:A,Store_Dim!E:E)</f>
        <v>Flagship</v>
      </c>
      <c r="W3" t="str">
        <f>_xlfn.XLOOKUP(Table17[[#This Row],[Product_ID]],Product_Dim!A:A,Product_Dim!B:B)</f>
        <v>Bluetooth Car Audio System</v>
      </c>
      <c r="X3" t="str">
        <f>_xlfn.XLOOKUP(Table17[[#This Row],[Product_ID]],Product_Dim!A:A,Product_Dim!C:C)</f>
        <v>Electronics</v>
      </c>
      <c r="Y3" t="str">
        <f>_xlfn.XLOOKUP(Table17[[#This Row],[Product_ID]],Product_Dim!A:A,Product_Dim!D:D)</f>
        <v>Audio</v>
      </c>
      <c r="Z3" t="str">
        <f>_xlfn.XLOOKUP(Table17[[#This Row],[Product_ID]],Product_Dim!A:A,Product_Dim!E:E)</f>
        <v>Bruce-Bowen</v>
      </c>
      <c r="AA3">
        <f>_xlfn.XLOOKUP(Table17[[#This Row],[Product_ID]],Product_Dim!A:A,Product_Dim!F:F)</f>
        <v>403.71</v>
      </c>
      <c r="AB3">
        <f>_xlfn.XLOOKUP(Table17[[#This Row],[Product_ID]],Product_Dim!A:A,Product_Dim!G:G)</f>
        <v>159</v>
      </c>
    </row>
    <row r="4" spans="1:28" x14ac:dyDescent="0.25">
      <c r="A4" t="s">
        <v>1827</v>
      </c>
      <c r="B4" s="1">
        <v>45446</v>
      </c>
      <c r="C4" t="s">
        <v>211</v>
      </c>
      <c r="D4" t="s">
        <v>1646</v>
      </c>
      <c r="E4" t="s">
        <v>1782</v>
      </c>
      <c r="F4">
        <v>4</v>
      </c>
      <c r="G4">
        <v>914.05</v>
      </c>
      <c r="H4">
        <v>0.25</v>
      </c>
      <c r="I4" t="s">
        <v>1824</v>
      </c>
      <c r="J4" s="12">
        <v>2742.15</v>
      </c>
      <c r="K4" t="str">
        <f>_xlfn.XLOOKUP(Table17[[#This Row],[Customer_ID]],Customer_Dim!A:A,Customer_Dim!B:B,"False Data")</f>
        <v>Christopher Sutton</v>
      </c>
      <c r="L4" s="5">
        <f>_xlfn.XLOOKUP(Table17[[#This Row],[Customer_ID]],Customer_Dim!A:A,Customer_Dim!C:C,"False Data")</f>
        <v>49</v>
      </c>
      <c r="M4" s="5" t="str" cm="1">
        <f t="array" ref="M4">_xlfn.IFS(Table9[[#This Row],[Age]]&lt;=35,"Youth",Table9[[#This Row],[Age]]&lt;=55,"Adult",Table9[[#This Row],[Age]]&gt;55,"Senior")</f>
        <v>Adult</v>
      </c>
      <c r="N4" t="str">
        <f>_xlfn.XLOOKUP(Table17[[#This Row],[Customer_ID]],Customer_Dim!A:A,Customer_Dim!D:D,"False Data")</f>
        <v>Female</v>
      </c>
      <c r="O4" t="str">
        <f>_xlfn.XLOOKUP(Table17[[#This Row],[Customer_ID]],Customer_Dim!A:A,Customer_Dim!E:E,"False Data")</f>
        <v>Deborahberg</v>
      </c>
      <c r="P4" t="str">
        <f>_xlfn.XLOOKUP(Table17[[#This Row],[Customer_ID]],Customer_Dim!A:A,Customer_Dim!F:F,"False Data")</f>
        <v>Pennsylvania</v>
      </c>
      <c r="Q4" t="str">
        <f>_xlfn.XLOOKUP(Table17[[#This Row],[Customer_ID]],Customer_Dim!A:A,Customer_Dim!G:G,"False Data")</f>
        <v>USA</v>
      </c>
      <c r="R4" t="str">
        <f>_xlfn.XLOOKUP(Table17[[#This Row],[Customer_ID]],Customer_Dim!A:A,Customer_Dim!H:H,"False Data")</f>
        <v>Gold</v>
      </c>
      <c r="S4" t="str">
        <f>_xlfn.XLOOKUP(Table17[[#This Row],[Store_ID]],Store_Dim!A:A,Store_Dim!B:B)</f>
        <v>Bean, Jones and Park</v>
      </c>
      <c r="T4" t="str">
        <f>_xlfn.XLOOKUP(Table17[[#This Row],[Store_ID]],Store_Dim!A:A,Store_Dim!C:C)</f>
        <v>West</v>
      </c>
      <c r="U4" t="str">
        <f>_xlfn.XLOOKUP(Table17[[#This Row],[Store_ID]],Store_Dim!A:A,Store_Dim!D:D)</f>
        <v>Thompsonborough</v>
      </c>
      <c r="V4" t="str">
        <f>_xlfn.XLOOKUP(Table17[[#This Row],[Store_ID]],Store_Dim!A:A,Store_Dim!E:E)</f>
        <v>Online</v>
      </c>
      <c r="W4" t="str">
        <f>_xlfn.XLOOKUP(Table17[[#This Row],[Product_ID]],Product_Dim!A:A,Product_Dim!B:B)</f>
        <v>Men's Roll-On Perfume</v>
      </c>
      <c r="X4" t="str">
        <f>_xlfn.XLOOKUP(Table17[[#This Row],[Product_ID]],Product_Dim!A:A,Product_Dim!C:C)</f>
        <v>Beauty</v>
      </c>
      <c r="Y4" t="str">
        <f>_xlfn.XLOOKUP(Table17[[#This Row],[Product_ID]],Product_Dim!A:A,Product_Dim!D:D)</f>
        <v>Fragrance</v>
      </c>
      <c r="Z4" t="str">
        <f>_xlfn.XLOOKUP(Table17[[#This Row],[Product_ID]],Product_Dim!A:A,Product_Dim!E:E)</f>
        <v>Sullivan and Sons</v>
      </c>
      <c r="AA4">
        <f>_xlfn.XLOOKUP(Table17[[#This Row],[Product_ID]],Product_Dim!A:A,Product_Dim!F:F)</f>
        <v>43.29</v>
      </c>
      <c r="AB4">
        <f>_xlfn.XLOOKUP(Table17[[#This Row],[Product_ID]],Product_Dim!A:A,Product_Dim!G:G)</f>
        <v>267</v>
      </c>
    </row>
    <row r="5" spans="1:28" x14ac:dyDescent="0.25">
      <c r="A5" t="s">
        <v>1828</v>
      </c>
      <c r="B5" s="1">
        <v>45259</v>
      </c>
      <c r="C5" t="s">
        <v>1086</v>
      </c>
      <c r="D5" t="s">
        <v>1700</v>
      </c>
      <c r="E5" t="s">
        <v>1782</v>
      </c>
      <c r="F5">
        <v>1</v>
      </c>
      <c r="G5">
        <v>921.51</v>
      </c>
      <c r="H5">
        <v>0.16</v>
      </c>
      <c r="I5" t="s">
        <v>1829</v>
      </c>
      <c r="J5" s="12">
        <v>774.0684</v>
      </c>
      <c r="K5" t="str">
        <f>_xlfn.XLOOKUP(Table17[[#This Row],[Customer_ID]],Customer_Dim!A:A,Customer_Dim!B:B,"False Data")</f>
        <v>John Jordan</v>
      </c>
      <c r="L5" s="5">
        <f>_xlfn.XLOOKUP(Table17[[#This Row],[Customer_ID]],Customer_Dim!A:A,Customer_Dim!C:C,"False Data")</f>
        <v>58</v>
      </c>
      <c r="M5" s="5" t="str" cm="1">
        <f t="array" ref="M5">_xlfn.IFS(Table9[[#This Row],[Age]]&lt;=35,"Youth",Table9[[#This Row],[Age]]&lt;=55,"Adult",Table9[[#This Row],[Age]]&gt;55,"Senior")</f>
        <v>Senior</v>
      </c>
      <c r="N5" t="str">
        <f>_xlfn.XLOOKUP(Table17[[#This Row],[Customer_ID]],Customer_Dim!A:A,Customer_Dim!D:D,"False Data")</f>
        <v>Female</v>
      </c>
      <c r="O5" t="str">
        <f>_xlfn.XLOOKUP(Table17[[#This Row],[Customer_ID]],Customer_Dim!A:A,Customer_Dim!E:E,"False Data")</f>
        <v>Port Crystalberg</v>
      </c>
      <c r="P5" t="str">
        <f>_xlfn.XLOOKUP(Table17[[#This Row],[Customer_ID]],Customer_Dim!A:A,Customer_Dim!F:F,"False Data")</f>
        <v>Tennessee</v>
      </c>
      <c r="Q5" t="str">
        <f>_xlfn.XLOOKUP(Table17[[#This Row],[Customer_ID]],Customer_Dim!A:A,Customer_Dim!G:G,"False Data")</f>
        <v>USA</v>
      </c>
      <c r="R5" t="str">
        <f>_xlfn.XLOOKUP(Table17[[#This Row],[Customer_ID]],Customer_Dim!A:A,Customer_Dim!H:H,"False Data")</f>
        <v>Platinum</v>
      </c>
      <c r="S5" t="str">
        <f>_xlfn.XLOOKUP(Table17[[#This Row],[Store_ID]],Store_Dim!A:A,Store_Dim!B:B)</f>
        <v>Bean, Jones and Park</v>
      </c>
      <c r="T5" t="str">
        <f>_xlfn.XLOOKUP(Table17[[#This Row],[Store_ID]],Store_Dim!A:A,Store_Dim!C:C)</f>
        <v>West</v>
      </c>
      <c r="U5" t="str">
        <f>_xlfn.XLOOKUP(Table17[[#This Row],[Store_ID]],Store_Dim!A:A,Store_Dim!D:D)</f>
        <v>Thompsonborough</v>
      </c>
      <c r="V5" t="str">
        <f>_xlfn.XLOOKUP(Table17[[#This Row],[Store_ID]],Store_Dim!A:A,Store_Dim!E:E)</f>
        <v>Online</v>
      </c>
      <c r="W5" t="str">
        <f>_xlfn.XLOOKUP(Table17[[#This Row],[Product_ID]],Product_Dim!A:A,Product_Dim!B:B)</f>
        <v>Wireless Mouse</v>
      </c>
      <c r="X5" t="str">
        <f>_xlfn.XLOOKUP(Table17[[#This Row],[Product_ID]],Product_Dim!A:A,Product_Dim!C:C)</f>
        <v>Electronics</v>
      </c>
      <c r="Y5" t="str">
        <f>_xlfn.XLOOKUP(Table17[[#This Row],[Product_ID]],Product_Dim!A:A,Product_Dim!D:D)</f>
        <v>Computer</v>
      </c>
      <c r="Z5" t="str">
        <f>_xlfn.XLOOKUP(Table17[[#This Row],[Product_ID]],Product_Dim!A:A,Product_Dim!E:E)</f>
        <v>Larson Ltd</v>
      </c>
      <c r="AA5">
        <f>_xlfn.XLOOKUP(Table17[[#This Row],[Product_ID]],Product_Dim!A:A,Product_Dim!F:F)</f>
        <v>392.89</v>
      </c>
      <c r="AB5">
        <f>_xlfn.XLOOKUP(Table17[[#This Row],[Product_ID]],Product_Dim!A:A,Product_Dim!G:G)</f>
        <v>320</v>
      </c>
    </row>
    <row r="6" spans="1:28" x14ac:dyDescent="0.25">
      <c r="A6" t="s">
        <v>1830</v>
      </c>
      <c r="B6" s="1">
        <v>45297</v>
      </c>
      <c r="C6" t="s">
        <v>1516</v>
      </c>
      <c r="D6" t="s">
        <v>1666</v>
      </c>
      <c r="E6" t="s">
        <v>1773</v>
      </c>
      <c r="F6">
        <v>3</v>
      </c>
      <c r="G6">
        <v>745.3</v>
      </c>
      <c r="H6">
        <v>0.18</v>
      </c>
      <c r="I6" t="s">
        <v>1824</v>
      </c>
      <c r="J6" s="12">
        <v>1833.4380000000001</v>
      </c>
      <c r="K6" t="str">
        <f>_xlfn.XLOOKUP(Table17[[#This Row],[Customer_ID]],Customer_Dim!A:A,Customer_Dim!B:B,"False Data")</f>
        <v>Amanda Powell</v>
      </c>
      <c r="L6" s="5">
        <f>_xlfn.XLOOKUP(Table17[[#This Row],[Customer_ID]],Customer_Dim!A:A,Customer_Dim!C:C,"False Data")</f>
        <v>28</v>
      </c>
      <c r="M6" s="5" t="str" cm="1">
        <f t="array" ref="M6">_xlfn.IFS(Table9[[#This Row],[Age]]&lt;=35,"Youth",Table9[[#This Row],[Age]]&lt;=55,"Adult",Table9[[#This Row],[Age]]&gt;55,"Senior")</f>
        <v>Youth</v>
      </c>
      <c r="N6" t="str">
        <f>_xlfn.XLOOKUP(Table17[[#This Row],[Customer_ID]],Customer_Dim!A:A,Customer_Dim!D:D,"False Data")</f>
        <v>Male</v>
      </c>
      <c r="O6" t="str">
        <f>_xlfn.XLOOKUP(Table17[[#This Row],[Customer_ID]],Customer_Dim!A:A,Customer_Dim!E:E,"False Data")</f>
        <v>South William</v>
      </c>
      <c r="P6" t="str">
        <f>_xlfn.XLOOKUP(Table17[[#This Row],[Customer_ID]],Customer_Dim!A:A,Customer_Dim!F:F,"False Data")</f>
        <v>Alabama</v>
      </c>
      <c r="Q6" t="str">
        <f>_xlfn.XLOOKUP(Table17[[#This Row],[Customer_ID]],Customer_Dim!A:A,Customer_Dim!G:G,"False Data")</f>
        <v>USA</v>
      </c>
      <c r="R6" t="str">
        <f>_xlfn.XLOOKUP(Table17[[#This Row],[Customer_ID]],Customer_Dim!A:A,Customer_Dim!H:H,"False Data")</f>
        <v>Silver</v>
      </c>
      <c r="S6" t="str">
        <f>_xlfn.XLOOKUP(Table17[[#This Row],[Store_ID]],Store_Dim!A:A,Store_Dim!B:B)</f>
        <v>Gray Ltd</v>
      </c>
      <c r="T6" t="str">
        <f>_xlfn.XLOOKUP(Table17[[#This Row],[Store_ID]],Store_Dim!A:A,Store_Dim!C:C)</f>
        <v>North</v>
      </c>
      <c r="U6" t="str">
        <f>_xlfn.XLOOKUP(Table17[[#This Row],[Store_ID]],Store_Dim!A:A,Store_Dim!D:D)</f>
        <v>New Michaelchester</v>
      </c>
      <c r="V6" t="str">
        <f>_xlfn.XLOOKUP(Table17[[#This Row],[Store_ID]],Store_Dim!A:A,Store_Dim!E:E)</f>
        <v>Outlet</v>
      </c>
      <c r="W6" t="str">
        <f>_xlfn.XLOOKUP(Table17[[#This Row],[Product_ID]],Product_Dim!A:A,Product_Dim!B:B)</f>
        <v>Men's Hair Styling Gel</v>
      </c>
      <c r="X6" t="str">
        <f>_xlfn.XLOOKUP(Table17[[#This Row],[Product_ID]],Product_Dim!A:A,Product_Dim!C:C)</f>
        <v>Beauty</v>
      </c>
      <c r="Y6" t="str">
        <f>_xlfn.XLOOKUP(Table17[[#This Row],[Product_ID]],Product_Dim!A:A,Product_Dim!D:D)</f>
        <v>Haircare</v>
      </c>
      <c r="Z6" t="str">
        <f>_xlfn.XLOOKUP(Table17[[#This Row],[Product_ID]],Product_Dim!A:A,Product_Dim!E:E)</f>
        <v>Cline-Mccarthy</v>
      </c>
      <c r="AA6">
        <f>_xlfn.XLOOKUP(Table17[[#This Row],[Product_ID]],Product_Dim!A:A,Product_Dim!F:F)</f>
        <v>17.309999999999999</v>
      </c>
      <c r="AB6">
        <f>_xlfn.XLOOKUP(Table17[[#This Row],[Product_ID]],Product_Dim!A:A,Product_Dim!G:G)</f>
        <v>399</v>
      </c>
    </row>
    <row r="7" spans="1:28" x14ac:dyDescent="0.25">
      <c r="A7" t="s">
        <v>1831</v>
      </c>
      <c r="B7" s="1">
        <v>45499</v>
      </c>
      <c r="C7" t="s">
        <v>405</v>
      </c>
      <c r="D7" t="s">
        <v>1578</v>
      </c>
      <c r="E7" t="s">
        <v>1779</v>
      </c>
      <c r="F7">
        <v>3</v>
      </c>
      <c r="G7">
        <v>147.01</v>
      </c>
      <c r="H7">
        <v>0.19</v>
      </c>
      <c r="I7" t="s">
        <v>1829</v>
      </c>
      <c r="J7" s="12">
        <v>357.23430000000002</v>
      </c>
      <c r="K7" t="str">
        <f>_xlfn.XLOOKUP(Table17[[#This Row],[Customer_ID]],Customer_Dim!A:A,Customer_Dim!B:B,"False Data")</f>
        <v>Anthony Phillips</v>
      </c>
      <c r="L7" s="5">
        <f>_xlfn.XLOOKUP(Table17[[#This Row],[Customer_ID]],Customer_Dim!A:A,Customer_Dim!C:C,"False Data")</f>
        <v>18</v>
      </c>
      <c r="M7" s="5" t="str" cm="1">
        <f t="array" ref="M7">_xlfn.IFS(Table9[[#This Row],[Age]]&lt;=35,"Youth",Table9[[#This Row],[Age]]&lt;=55,"Adult",Table9[[#This Row],[Age]]&gt;55,"Senior")</f>
        <v>Youth</v>
      </c>
      <c r="N7" t="str">
        <f>_xlfn.XLOOKUP(Table17[[#This Row],[Customer_ID]],Customer_Dim!A:A,Customer_Dim!D:D,"False Data")</f>
        <v>Female</v>
      </c>
      <c r="O7" t="str">
        <f>_xlfn.XLOOKUP(Table17[[#This Row],[Customer_ID]],Customer_Dim!A:A,Customer_Dim!E:E,"False Data")</f>
        <v>North Davidport</v>
      </c>
      <c r="P7" t="str">
        <f>_xlfn.XLOOKUP(Table17[[#This Row],[Customer_ID]],Customer_Dim!A:A,Customer_Dim!F:F,"False Data")</f>
        <v>Rhode Island</v>
      </c>
      <c r="Q7" t="str">
        <f>_xlfn.XLOOKUP(Table17[[#This Row],[Customer_ID]],Customer_Dim!A:A,Customer_Dim!G:G,"False Data")</f>
        <v>USA</v>
      </c>
      <c r="R7" t="str">
        <f>_xlfn.XLOOKUP(Table17[[#This Row],[Customer_ID]],Customer_Dim!A:A,Customer_Dim!H:H,"False Data")</f>
        <v>Platinum</v>
      </c>
      <c r="S7" t="str">
        <f>_xlfn.XLOOKUP(Table17[[#This Row],[Store_ID]],Store_Dim!A:A,Store_Dim!B:B)</f>
        <v>Martinez-Mullins</v>
      </c>
      <c r="T7" t="str">
        <f>_xlfn.XLOOKUP(Table17[[#This Row],[Store_ID]],Store_Dim!A:A,Store_Dim!C:C)</f>
        <v>South</v>
      </c>
      <c r="U7" t="str">
        <f>_xlfn.XLOOKUP(Table17[[#This Row],[Store_ID]],Store_Dim!A:A,Store_Dim!D:D)</f>
        <v>Williamsfurt</v>
      </c>
      <c r="V7" t="str">
        <f>_xlfn.XLOOKUP(Table17[[#This Row],[Store_ID]],Store_Dim!A:A,Store_Dim!E:E)</f>
        <v>Online</v>
      </c>
      <c r="W7" t="str">
        <f>_xlfn.XLOOKUP(Table17[[#This Row],[Product_ID]],Product_Dim!A:A,Product_Dim!B:B)</f>
        <v>4K Home Projector</v>
      </c>
      <c r="X7" t="str">
        <f>_xlfn.XLOOKUP(Table17[[#This Row],[Product_ID]],Product_Dim!A:A,Product_Dim!C:C)</f>
        <v>Electronics</v>
      </c>
      <c r="Y7" t="str">
        <f>_xlfn.XLOOKUP(Table17[[#This Row],[Product_ID]],Product_Dim!A:A,Product_Dim!D:D)</f>
        <v>Appliances</v>
      </c>
      <c r="Z7" t="str">
        <f>_xlfn.XLOOKUP(Table17[[#This Row],[Product_ID]],Product_Dim!A:A,Product_Dim!E:E)</f>
        <v>Thomas LLC</v>
      </c>
      <c r="AA7">
        <f>_xlfn.XLOOKUP(Table17[[#This Row],[Product_ID]],Product_Dim!A:A,Product_Dim!F:F)</f>
        <v>465.34</v>
      </c>
      <c r="AB7">
        <f>_xlfn.XLOOKUP(Table17[[#This Row],[Product_ID]],Product_Dim!A:A,Product_Dim!G:G)</f>
        <v>301</v>
      </c>
    </row>
    <row r="8" spans="1:28" x14ac:dyDescent="0.25">
      <c r="A8" t="s">
        <v>1832</v>
      </c>
      <c r="B8" s="1">
        <v>45850</v>
      </c>
      <c r="C8" t="s">
        <v>75</v>
      </c>
      <c r="D8" t="s">
        <v>1660</v>
      </c>
      <c r="E8" t="s">
        <v>1769</v>
      </c>
      <c r="F8">
        <v>2</v>
      </c>
      <c r="G8">
        <v>785.31</v>
      </c>
      <c r="H8">
        <v>0.15</v>
      </c>
      <c r="I8" t="s">
        <v>1826</v>
      </c>
      <c r="J8" s="12">
        <v>1335.027</v>
      </c>
      <c r="K8" t="str">
        <f>_xlfn.XLOOKUP(Table17[[#This Row],[Customer_ID]],Customer_Dim!A:A,Customer_Dim!B:B,"False Data")</f>
        <v>John Scott</v>
      </c>
      <c r="L8" s="5">
        <f>_xlfn.XLOOKUP(Table17[[#This Row],[Customer_ID]],Customer_Dim!A:A,Customer_Dim!C:C,"False Data")</f>
        <v>24</v>
      </c>
      <c r="M8" s="5" t="str" cm="1">
        <f t="array" ref="M8">_xlfn.IFS(Table9[[#This Row],[Age]]&lt;=35,"Youth",Table9[[#This Row],[Age]]&lt;=55,"Adult",Table9[[#This Row],[Age]]&gt;55,"Senior")</f>
        <v>Youth</v>
      </c>
      <c r="N8" t="str">
        <f>_xlfn.XLOOKUP(Table17[[#This Row],[Customer_ID]],Customer_Dim!A:A,Customer_Dim!D:D,"False Data")</f>
        <v>Female</v>
      </c>
      <c r="O8" t="str">
        <f>_xlfn.XLOOKUP(Table17[[#This Row],[Customer_ID]],Customer_Dim!A:A,Customer_Dim!E:E,"False Data")</f>
        <v>South Christopher</v>
      </c>
      <c r="P8" t="str">
        <f>_xlfn.XLOOKUP(Table17[[#This Row],[Customer_ID]],Customer_Dim!A:A,Customer_Dim!F:F,"False Data")</f>
        <v>Pennsylvania</v>
      </c>
      <c r="Q8" t="str">
        <f>_xlfn.XLOOKUP(Table17[[#This Row],[Customer_ID]],Customer_Dim!A:A,Customer_Dim!G:G,"False Data")</f>
        <v>USA</v>
      </c>
      <c r="R8" t="str">
        <f>_xlfn.XLOOKUP(Table17[[#This Row],[Customer_ID]],Customer_Dim!A:A,Customer_Dim!H:H,"False Data")</f>
        <v>Bronze</v>
      </c>
      <c r="S8" t="str">
        <f>_xlfn.XLOOKUP(Table17[[#This Row],[Store_ID]],Store_Dim!A:A,Store_Dim!B:B)</f>
        <v>Alexander Group</v>
      </c>
      <c r="T8" t="str">
        <f>_xlfn.XLOOKUP(Table17[[#This Row],[Store_ID]],Store_Dim!A:A,Store_Dim!C:C)</f>
        <v>South</v>
      </c>
      <c r="U8" t="str">
        <f>_xlfn.XLOOKUP(Table17[[#This Row],[Store_ID]],Store_Dim!A:A,Store_Dim!D:D)</f>
        <v>Port Sharon</v>
      </c>
      <c r="V8" t="str">
        <f>_xlfn.XLOOKUP(Table17[[#This Row],[Store_ID]],Store_Dim!A:A,Store_Dim!E:E)</f>
        <v>Online</v>
      </c>
      <c r="W8" t="str">
        <f>_xlfn.XLOOKUP(Table17[[#This Row],[Product_ID]],Product_Dim!A:A,Product_Dim!B:B)</f>
        <v>Premium Blanket Throw</v>
      </c>
      <c r="X8" t="str">
        <f>_xlfn.XLOOKUP(Table17[[#This Row],[Product_ID]],Product_Dim!A:A,Product_Dim!C:C)</f>
        <v>Home</v>
      </c>
      <c r="Y8" t="str">
        <f>_xlfn.XLOOKUP(Table17[[#This Row],[Product_ID]],Product_Dim!A:A,Product_Dim!D:D)</f>
        <v>Decor</v>
      </c>
      <c r="Z8" t="str">
        <f>_xlfn.XLOOKUP(Table17[[#This Row],[Product_ID]],Product_Dim!A:A,Product_Dim!E:E)</f>
        <v>Hernandez, Kennedy and Porter</v>
      </c>
      <c r="AA8">
        <f>_xlfn.XLOOKUP(Table17[[#This Row],[Product_ID]],Product_Dim!A:A,Product_Dim!F:F)</f>
        <v>461.47</v>
      </c>
      <c r="AB8">
        <f>_xlfn.XLOOKUP(Table17[[#This Row],[Product_ID]],Product_Dim!A:A,Product_Dim!G:G)</f>
        <v>190</v>
      </c>
    </row>
    <row r="9" spans="1:28" x14ac:dyDescent="0.25">
      <c r="A9" t="s">
        <v>1833</v>
      </c>
      <c r="B9" s="1">
        <v>45248</v>
      </c>
      <c r="C9" t="s">
        <v>511</v>
      </c>
      <c r="D9" t="s">
        <v>1688</v>
      </c>
      <c r="E9" t="s">
        <v>1782</v>
      </c>
      <c r="F9">
        <v>4</v>
      </c>
      <c r="G9">
        <v>342.39</v>
      </c>
      <c r="H9">
        <v>0.23</v>
      </c>
      <c r="I9" t="s">
        <v>1826</v>
      </c>
      <c r="J9" s="12">
        <v>1054.5612000000001</v>
      </c>
      <c r="K9" t="str">
        <f>_xlfn.XLOOKUP(Table17[[#This Row],[Customer_ID]],Customer_Dim!A:A,Customer_Dim!B:B,"False Data")</f>
        <v>Patrick Roberts</v>
      </c>
      <c r="L9" s="5">
        <f>_xlfn.XLOOKUP(Table17[[#This Row],[Customer_ID]],Customer_Dim!A:A,Customer_Dim!C:C,"False Data")</f>
        <v>41</v>
      </c>
      <c r="M9" s="5" t="str" cm="1">
        <f t="array" ref="M9">_xlfn.IFS(Table9[[#This Row],[Age]]&lt;=35,"Youth",Table9[[#This Row],[Age]]&lt;=55,"Adult",Table9[[#This Row],[Age]]&gt;55,"Senior")</f>
        <v>Adult</v>
      </c>
      <c r="N9" t="str">
        <f>_xlfn.XLOOKUP(Table17[[#This Row],[Customer_ID]],Customer_Dim!A:A,Customer_Dim!D:D,"False Data")</f>
        <v>Female</v>
      </c>
      <c r="O9" t="str">
        <f>_xlfn.XLOOKUP(Table17[[#This Row],[Customer_ID]],Customer_Dim!A:A,Customer_Dim!E:E,"False Data")</f>
        <v>Jaredville</v>
      </c>
      <c r="P9" t="str">
        <f>_xlfn.XLOOKUP(Table17[[#This Row],[Customer_ID]],Customer_Dim!A:A,Customer_Dim!F:F,"False Data")</f>
        <v>Missouri</v>
      </c>
      <c r="Q9" t="str">
        <f>_xlfn.XLOOKUP(Table17[[#This Row],[Customer_ID]],Customer_Dim!A:A,Customer_Dim!G:G,"False Data")</f>
        <v>USA</v>
      </c>
      <c r="R9" t="str">
        <f>_xlfn.XLOOKUP(Table17[[#This Row],[Customer_ID]],Customer_Dim!A:A,Customer_Dim!H:H,"False Data")</f>
        <v>Platinum</v>
      </c>
      <c r="S9" t="str">
        <f>_xlfn.XLOOKUP(Table17[[#This Row],[Store_ID]],Store_Dim!A:A,Store_Dim!B:B)</f>
        <v>Bean, Jones and Park</v>
      </c>
      <c r="T9" t="str">
        <f>_xlfn.XLOOKUP(Table17[[#This Row],[Store_ID]],Store_Dim!A:A,Store_Dim!C:C)</f>
        <v>West</v>
      </c>
      <c r="U9" t="str">
        <f>_xlfn.XLOOKUP(Table17[[#This Row],[Store_ID]],Store_Dim!A:A,Store_Dim!D:D)</f>
        <v>Thompsonborough</v>
      </c>
      <c r="V9" t="str">
        <f>_xlfn.XLOOKUP(Table17[[#This Row],[Store_ID]],Store_Dim!A:A,Store_Dim!E:E)</f>
        <v>Online</v>
      </c>
      <c r="W9" t="str">
        <f>_xlfn.XLOOKUP(Table17[[#This Row],[Product_ID]],Product_Dim!A:A,Product_Dim!B:B)</f>
        <v>Kitchen Storage Rack</v>
      </c>
      <c r="X9" t="str">
        <f>_xlfn.XLOOKUP(Table17[[#This Row],[Product_ID]],Product_Dim!A:A,Product_Dim!C:C)</f>
        <v>Home</v>
      </c>
      <c r="Y9" t="str">
        <f>_xlfn.XLOOKUP(Table17[[#This Row],[Product_ID]],Product_Dim!A:A,Product_Dim!D:D)</f>
        <v>Storage</v>
      </c>
      <c r="Z9" t="str">
        <f>_xlfn.XLOOKUP(Table17[[#This Row],[Product_ID]],Product_Dim!A:A,Product_Dim!E:E)</f>
        <v>Duran Group</v>
      </c>
      <c r="AA9">
        <f>_xlfn.XLOOKUP(Table17[[#This Row],[Product_ID]],Product_Dim!A:A,Product_Dim!F:F)</f>
        <v>138.05000000000001</v>
      </c>
      <c r="AB9">
        <f>_xlfn.XLOOKUP(Table17[[#This Row],[Product_ID]],Product_Dim!A:A,Product_Dim!G:G)</f>
        <v>89</v>
      </c>
    </row>
    <row r="10" spans="1:28" x14ac:dyDescent="0.25">
      <c r="A10" t="s">
        <v>1834</v>
      </c>
      <c r="B10" s="1">
        <v>45781</v>
      </c>
      <c r="C10" t="s">
        <v>616</v>
      </c>
      <c r="D10" t="s">
        <v>1746</v>
      </c>
      <c r="E10" t="s">
        <v>1773</v>
      </c>
      <c r="F10">
        <v>3</v>
      </c>
      <c r="G10">
        <v>448.25</v>
      </c>
      <c r="H10">
        <v>7.0000000000000007E-2</v>
      </c>
      <c r="I10" t="s">
        <v>1826</v>
      </c>
      <c r="J10" s="12">
        <v>1250.6175000000001</v>
      </c>
      <c r="K10" t="str">
        <f>_xlfn.XLOOKUP(Table17[[#This Row],[Customer_ID]],Customer_Dim!A:A,Customer_Dim!B:B,"False Data")</f>
        <v>Dr. Suzanne Bullock</v>
      </c>
      <c r="L10" s="5">
        <f>_xlfn.XLOOKUP(Table17[[#This Row],[Customer_ID]],Customer_Dim!A:A,Customer_Dim!C:C,"False Data")</f>
        <v>60</v>
      </c>
      <c r="M10" s="5" t="str" cm="1">
        <f t="array" ref="M10">_xlfn.IFS(Table9[[#This Row],[Age]]&lt;=35,"Youth",Table9[[#This Row],[Age]]&lt;=55,"Adult",Table9[[#This Row],[Age]]&gt;55,"Senior")</f>
        <v>Senior</v>
      </c>
      <c r="N10" t="str">
        <f>_xlfn.XLOOKUP(Table17[[#This Row],[Customer_ID]],Customer_Dim!A:A,Customer_Dim!D:D,"False Data")</f>
        <v>Female</v>
      </c>
      <c r="O10" t="str">
        <f>_xlfn.XLOOKUP(Table17[[#This Row],[Customer_ID]],Customer_Dim!A:A,Customer_Dim!E:E,"False Data")</f>
        <v>Lake Blaketon</v>
      </c>
      <c r="P10" t="str">
        <f>_xlfn.XLOOKUP(Table17[[#This Row],[Customer_ID]],Customer_Dim!A:A,Customer_Dim!F:F,"False Data")</f>
        <v>Alabama</v>
      </c>
      <c r="Q10" t="str">
        <f>_xlfn.XLOOKUP(Table17[[#This Row],[Customer_ID]],Customer_Dim!A:A,Customer_Dim!G:G,"False Data")</f>
        <v>USA</v>
      </c>
      <c r="R10" t="str">
        <f>_xlfn.XLOOKUP(Table17[[#This Row],[Customer_ID]],Customer_Dim!A:A,Customer_Dim!H:H,"False Data")</f>
        <v>Platinum</v>
      </c>
      <c r="S10" t="str">
        <f>_xlfn.XLOOKUP(Table17[[#This Row],[Store_ID]],Store_Dim!A:A,Store_Dim!B:B)</f>
        <v>Gray Ltd</v>
      </c>
      <c r="T10" t="str">
        <f>_xlfn.XLOOKUP(Table17[[#This Row],[Store_ID]],Store_Dim!A:A,Store_Dim!C:C)</f>
        <v>North</v>
      </c>
      <c r="U10" t="str">
        <f>_xlfn.XLOOKUP(Table17[[#This Row],[Store_ID]],Store_Dim!A:A,Store_Dim!D:D)</f>
        <v>New Michaelchester</v>
      </c>
      <c r="V10" t="str">
        <f>_xlfn.XLOOKUP(Table17[[#This Row],[Store_ID]],Store_Dim!A:A,Store_Dim!E:E)</f>
        <v>Outlet</v>
      </c>
      <c r="W10" t="str">
        <f>_xlfn.XLOOKUP(Table17[[#This Row],[Product_ID]],Product_Dim!A:A,Product_Dim!B:B)</f>
        <v>Stainless Steel Cookware Set</v>
      </c>
      <c r="X10" t="str">
        <f>_xlfn.XLOOKUP(Table17[[#This Row],[Product_ID]],Product_Dim!A:A,Product_Dim!C:C)</f>
        <v>Home</v>
      </c>
      <c r="Y10" t="str">
        <f>_xlfn.XLOOKUP(Table17[[#This Row],[Product_ID]],Product_Dim!A:A,Product_Dim!D:D)</f>
        <v>Kitchen</v>
      </c>
      <c r="Z10" t="str">
        <f>_xlfn.XLOOKUP(Table17[[#This Row],[Product_ID]],Product_Dim!A:A,Product_Dim!E:E)</f>
        <v>Campbell Ltd</v>
      </c>
      <c r="AA10">
        <f>_xlfn.XLOOKUP(Table17[[#This Row],[Product_ID]],Product_Dim!A:A,Product_Dim!F:F)</f>
        <v>201.41</v>
      </c>
      <c r="AB10">
        <f>_xlfn.XLOOKUP(Table17[[#This Row],[Product_ID]],Product_Dim!A:A,Product_Dim!G:G)</f>
        <v>146</v>
      </c>
    </row>
    <row r="11" spans="1:28" x14ac:dyDescent="0.25">
      <c r="A11" t="s">
        <v>1835</v>
      </c>
      <c r="B11" s="1">
        <v>45869</v>
      </c>
      <c r="C11" t="s">
        <v>1431</v>
      </c>
      <c r="D11" t="s">
        <v>1614</v>
      </c>
      <c r="E11" t="s">
        <v>1752</v>
      </c>
      <c r="F11">
        <v>2</v>
      </c>
      <c r="G11">
        <v>873.17</v>
      </c>
      <c r="H11">
        <v>0.23</v>
      </c>
      <c r="I11" t="s">
        <v>1826</v>
      </c>
      <c r="J11" s="12">
        <v>1344.6818000000001</v>
      </c>
      <c r="K11" t="str">
        <f>_xlfn.XLOOKUP(Table17[[#This Row],[Customer_ID]],Customer_Dim!A:A,Customer_Dim!B:B,"False Data")</f>
        <v>David Pierce</v>
      </c>
      <c r="L11" s="5">
        <f>_xlfn.XLOOKUP(Table17[[#This Row],[Customer_ID]],Customer_Dim!A:A,Customer_Dim!C:C,"False Data")</f>
        <v>45</v>
      </c>
      <c r="M11" s="5" t="str" cm="1">
        <f t="array" ref="M11">_xlfn.IFS(Table9[[#This Row],[Age]]&lt;=35,"Youth",Table9[[#This Row],[Age]]&lt;=55,"Adult",Table9[[#This Row],[Age]]&gt;55,"Senior")</f>
        <v>Adult</v>
      </c>
      <c r="N11" t="str">
        <f>_xlfn.XLOOKUP(Table17[[#This Row],[Customer_ID]],Customer_Dim!A:A,Customer_Dim!D:D,"False Data")</f>
        <v>Female</v>
      </c>
      <c r="O11" t="str">
        <f>_xlfn.XLOOKUP(Table17[[#This Row],[Customer_ID]],Customer_Dim!A:A,Customer_Dim!E:E,"False Data")</f>
        <v>Grayland</v>
      </c>
      <c r="P11" t="str">
        <f>_xlfn.XLOOKUP(Table17[[#This Row],[Customer_ID]],Customer_Dim!A:A,Customer_Dim!F:F,"False Data")</f>
        <v>Washington</v>
      </c>
      <c r="Q11" t="str">
        <f>_xlfn.XLOOKUP(Table17[[#This Row],[Customer_ID]],Customer_Dim!A:A,Customer_Dim!G:G,"False Data")</f>
        <v>USA</v>
      </c>
      <c r="R11" t="str">
        <f>_xlfn.XLOOKUP(Table17[[#This Row],[Customer_ID]],Customer_Dim!A:A,Customer_Dim!H:H,"False Data")</f>
        <v>Platinum</v>
      </c>
      <c r="S11" t="str">
        <f>_xlfn.XLOOKUP(Table17[[#This Row],[Store_ID]],Store_Dim!A:A,Store_Dim!B:B)</f>
        <v>Rivera-Warner</v>
      </c>
      <c r="T11" t="str">
        <f>_xlfn.XLOOKUP(Table17[[#This Row],[Store_ID]],Store_Dim!A:A,Store_Dim!C:C)</f>
        <v>East</v>
      </c>
      <c r="U11" t="str">
        <f>_xlfn.XLOOKUP(Table17[[#This Row],[Store_ID]],Store_Dim!A:A,Store_Dim!D:D)</f>
        <v>Washingtonfurt</v>
      </c>
      <c r="V11" t="str">
        <f>_xlfn.XLOOKUP(Table17[[#This Row],[Store_ID]],Store_Dim!A:A,Store_Dim!E:E)</f>
        <v>Flagship</v>
      </c>
      <c r="W11" t="str">
        <f>_xlfn.XLOOKUP(Table17[[#This Row],[Product_ID]],Product_Dim!A:A,Product_Dim!B:B)</f>
        <v>Modern Wall Clock</v>
      </c>
      <c r="X11" t="str">
        <f>_xlfn.XLOOKUP(Table17[[#This Row],[Product_ID]],Product_Dim!A:A,Product_Dim!C:C)</f>
        <v>Home</v>
      </c>
      <c r="Y11" t="str">
        <f>_xlfn.XLOOKUP(Table17[[#This Row],[Product_ID]],Product_Dim!A:A,Product_Dim!D:D)</f>
        <v>Decor</v>
      </c>
      <c r="Z11" t="str">
        <f>_xlfn.XLOOKUP(Table17[[#This Row],[Product_ID]],Product_Dim!A:A,Product_Dim!E:E)</f>
        <v>Weiss-Watson</v>
      </c>
      <c r="AA11">
        <f>_xlfn.XLOOKUP(Table17[[#This Row],[Product_ID]],Product_Dim!A:A,Product_Dim!F:F)</f>
        <v>179.77</v>
      </c>
      <c r="AB11">
        <f>_xlfn.XLOOKUP(Table17[[#This Row],[Product_ID]],Product_Dim!A:A,Product_Dim!G:G)</f>
        <v>305</v>
      </c>
    </row>
    <row r="12" spans="1:28" x14ac:dyDescent="0.25">
      <c r="A12" t="s">
        <v>1836</v>
      </c>
      <c r="B12" s="1">
        <v>45335</v>
      </c>
      <c r="C12" t="s">
        <v>241</v>
      </c>
      <c r="D12" t="s">
        <v>1596</v>
      </c>
      <c r="E12" t="s">
        <v>1799</v>
      </c>
      <c r="F12">
        <v>1</v>
      </c>
      <c r="G12">
        <v>278.63</v>
      </c>
      <c r="H12">
        <v>7.0000000000000007E-2</v>
      </c>
      <c r="I12" t="s">
        <v>1824</v>
      </c>
      <c r="J12" s="12">
        <v>259.1259</v>
      </c>
      <c r="K12" t="str">
        <f>_xlfn.XLOOKUP(Table17[[#This Row],[Customer_ID]],Customer_Dim!A:A,Customer_Dim!B:B,"False Data")</f>
        <v>Michael Thomas</v>
      </c>
      <c r="L12" s="5">
        <f>_xlfn.XLOOKUP(Table17[[#This Row],[Customer_ID]],Customer_Dim!A:A,Customer_Dim!C:C,"False Data")</f>
        <v>21</v>
      </c>
      <c r="M12" s="5" t="str" cm="1">
        <f t="array" ref="M12">_xlfn.IFS(Table9[[#This Row],[Age]]&lt;=35,"Youth",Table9[[#This Row],[Age]]&lt;=55,"Adult",Table9[[#This Row],[Age]]&gt;55,"Senior")</f>
        <v>Youth</v>
      </c>
      <c r="N12" t="str">
        <f>_xlfn.XLOOKUP(Table17[[#This Row],[Customer_ID]],Customer_Dim!A:A,Customer_Dim!D:D,"False Data")</f>
        <v>Female</v>
      </c>
      <c r="O12" t="str">
        <f>_xlfn.XLOOKUP(Table17[[#This Row],[Customer_ID]],Customer_Dim!A:A,Customer_Dim!E:E,"False Data")</f>
        <v>Woodmouth</v>
      </c>
      <c r="P12" t="str">
        <f>_xlfn.XLOOKUP(Table17[[#This Row],[Customer_ID]],Customer_Dim!A:A,Customer_Dim!F:F,"False Data")</f>
        <v>Nevada</v>
      </c>
      <c r="Q12" t="str">
        <f>_xlfn.XLOOKUP(Table17[[#This Row],[Customer_ID]],Customer_Dim!A:A,Customer_Dim!G:G,"False Data")</f>
        <v>USA</v>
      </c>
      <c r="R12" t="str">
        <f>_xlfn.XLOOKUP(Table17[[#This Row],[Customer_ID]],Customer_Dim!A:A,Customer_Dim!H:H,"False Data")</f>
        <v>Silver</v>
      </c>
      <c r="S12" t="str">
        <f>_xlfn.XLOOKUP(Table17[[#This Row],[Store_ID]],Store_Dim!A:A,Store_Dim!B:B)</f>
        <v>Mcdonald Inc</v>
      </c>
      <c r="T12" t="str">
        <f>_xlfn.XLOOKUP(Table17[[#This Row],[Store_ID]],Store_Dim!A:A,Store_Dim!C:C)</f>
        <v>South</v>
      </c>
      <c r="U12" t="str">
        <f>_xlfn.XLOOKUP(Table17[[#This Row],[Store_ID]],Store_Dim!A:A,Store_Dim!D:D)</f>
        <v>Christopherland</v>
      </c>
      <c r="V12" t="str">
        <f>_xlfn.XLOOKUP(Table17[[#This Row],[Store_ID]],Store_Dim!A:A,Store_Dim!E:E)</f>
        <v>Outlet</v>
      </c>
      <c r="W12" t="str">
        <f>_xlfn.XLOOKUP(Table17[[#This Row],[Product_ID]],Product_Dim!A:A,Product_Dim!B:B)</f>
        <v>Foldable Camping Chair</v>
      </c>
      <c r="X12" t="str">
        <f>_xlfn.XLOOKUP(Table17[[#This Row],[Product_ID]],Product_Dim!A:A,Product_Dim!C:C)</f>
        <v>Sports</v>
      </c>
      <c r="Y12" t="str">
        <f>_xlfn.XLOOKUP(Table17[[#This Row],[Product_ID]],Product_Dim!A:A,Product_Dim!D:D)</f>
        <v>Outdoor</v>
      </c>
      <c r="Z12" t="str">
        <f>_xlfn.XLOOKUP(Table17[[#This Row],[Product_ID]],Product_Dim!A:A,Product_Dim!E:E)</f>
        <v>Cook Ltd</v>
      </c>
      <c r="AA12">
        <f>_xlfn.XLOOKUP(Table17[[#This Row],[Product_ID]],Product_Dim!A:A,Product_Dim!F:F)</f>
        <v>166.06</v>
      </c>
      <c r="AB12">
        <f>_xlfn.XLOOKUP(Table17[[#This Row],[Product_ID]],Product_Dim!A:A,Product_Dim!G:G)</f>
        <v>340</v>
      </c>
    </row>
    <row r="13" spans="1:28" x14ac:dyDescent="0.25">
      <c r="A13" t="s">
        <v>1837</v>
      </c>
      <c r="B13" s="1">
        <v>45801</v>
      </c>
      <c r="C13" t="s">
        <v>1008</v>
      </c>
      <c r="D13" t="s">
        <v>1626</v>
      </c>
      <c r="E13" t="s">
        <v>1757</v>
      </c>
      <c r="F13">
        <v>4</v>
      </c>
      <c r="G13">
        <v>286.92</v>
      </c>
      <c r="H13">
        <v>0.17</v>
      </c>
      <c r="I13" t="s">
        <v>1824</v>
      </c>
      <c r="J13" s="12">
        <v>952.57439999999997</v>
      </c>
      <c r="K13" t="str">
        <f>_xlfn.XLOOKUP(Table17[[#This Row],[Customer_ID]],Customer_Dim!A:A,Customer_Dim!B:B,"False Data")</f>
        <v>Jessica Gonzalez</v>
      </c>
      <c r="L13" s="5">
        <f>_xlfn.XLOOKUP(Table17[[#This Row],[Customer_ID]],Customer_Dim!A:A,Customer_Dim!C:C,"False Data")</f>
        <v>34</v>
      </c>
      <c r="M13" s="5" t="str" cm="1">
        <f t="array" ref="M13">_xlfn.IFS(Table9[[#This Row],[Age]]&lt;=35,"Youth",Table9[[#This Row],[Age]]&lt;=55,"Adult",Table9[[#This Row],[Age]]&gt;55,"Senior")</f>
        <v>Youth</v>
      </c>
      <c r="N13" t="str">
        <f>_xlfn.XLOOKUP(Table17[[#This Row],[Customer_ID]],Customer_Dim!A:A,Customer_Dim!D:D,"False Data")</f>
        <v>Female</v>
      </c>
      <c r="O13" t="str">
        <f>_xlfn.XLOOKUP(Table17[[#This Row],[Customer_ID]],Customer_Dim!A:A,Customer_Dim!E:E,"False Data")</f>
        <v>South Darrenland</v>
      </c>
      <c r="P13" t="str">
        <f>_xlfn.XLOOKUP(Table17[[#This Row],[Customer_ID]],Customer_Dim!A:A,Customer_Dim!F:F,"False Data")</f>
        <v>Iowa</v>
      </c>
      <c r="Q13" t="str">
        <f>_xlfn.XLOOKUP(Table17[[#This Row],[Customer_ID]],Customer_Dim!A:A,Customer_Dim!G:G,"False Data")</f>
        <v>USA</v>
      </c>
      <c r="R13" t="str">
        <f>_xlfn.XLOOKUP(Table17[[#This Row],[Customer_ID]],Customer_Dim!A:A,Customer_Dim!H:H,"False Data")</f>
        <v>Bronze</v>
      </c>
      <c r="S13" t="str">
        <f>_xlfn.XLOOKUP(Table17[[#This Row],[Store_ID]],Store_Dim!A:A,Store_Dim!B:B)</f>
        <v>Martinez, Adkins and Johnson</v>
      </c>
      <c r="T13" t="str">
        <f>_xlfn.XLOOKUP(Table17[[#This Row],[Store_ID]],Store_Dim!A:A,Store_Dim!C:C)</f>
        <v>North</v>
      </c>
      <c r="U13" t="str">
        <f>_xlfn.XLOOKUP(Table17[[#This Row],[Store_ID]],Store_Dim!A:A,Store_Dim!D:D)</f>
        <v>Danielmouth</v>
      </c>
      <c r="V13" t="str">
        <f>_xlfn.XLOOKUP(Table17[[#This Row],[Store_ID]],Store_Dim!A:A,Store_Dim!E:E)</f>
        <v>Flagship</v>
      </c>
      <c r="W13" t="str">
        <f>_xlfn.XLOOKUP(Table17[[#This Row],[Product_ID]],Product_Dim!A:A,Product_Dim!B:B)</f>
        <v>Portable Power Bank</v>
      </c>
      <c r="X13" t="str">
        <f>_xlfn.XLOOKUP(Table17[[#This Row],[Product_ID]],Product_Dim!A:A,Product_Dim!C:C)</f>
        <v>Electronics</v>
      </c>
      <c r="Y13" t="str">
        <f>_xlfn.XLOOKUP(Table17[[#This Row],[Product_ID]],Product_Dim!A:A,Product_Dim!D:D)</f>
        <v>Mobile</v>
      </c>
      <c r="Z13" t="str">
        <f>_xlfn.XLOOKUP(Table17[[#This Row],[Product_ID]],Product_Dim!A:A,Product_Dim!E:E)</f>
        <v>Cummings and Sons</v>
      </c>
      <c r="AA13">
        <f>_xlfn.XLOOKUP(Table17[[#This Row],[Product_ID]],Product_Dim!A:A,Product_Dim!F:F)</f>
        <v>326.06</v>
      </c>
      <c r="AB13">
        <f>_xlfn.XLOOKUP(Table17[[#This Row],[Product_ID]],Product_Dim!A:A,Product_Dim!G:G)</f>
        <v>301</v>
      </c>
    </row>
    <row r="14" spans="1:28" x14ac:dyDescent="0.25">
      <c r="A14" t="s">
        <v>1838</v>
      </c>
      <c r="B14" s="1">
        <v>45528</v>
      </c>
      <c r="C14" t="s">
        <v>761</v>
      </c>
      <c r="D14" t="s">
        <v>1724</v>
      </c>
      <c r="E14" t="s">
        <v>1769</v>
      </c>
      <c r="F14">
        <v>4</v>
      </c>
      <c r="G14">
        <v>644.58000000000004</v>
      </c>
      <c r="H14">
        <v>0.01</v>
      </c>
      <c r="I14" t="s">
        <v>1824</v>
      </c>
      <c r="J14" s="12">
        <v>2552.5367999999999</v>
      </c>
      <c r="K14" t="str">
        <f>_xlfn.XLOOKUP(Table17[[#This Row],[Customer_ID]],Customer_Dim!A:A,Customer_Dim!B:B,"False Data")</f>
        <v>Wesley Short</v>
      </c>
      <c r="L14" s="5">
        <f>_xlfn.XLOOKUP(Table17[[#This Row],[Customer_ID]],Customer_Dim!A:A,Customer_Dim!C:C,"False Data")</f>
        <v>41</v>
      </c>
      <c r="M14" s="5" t="str" cm="1">
        <f t="array" ref="M14">_xlfn.IFS(Table9[[#This Row],[Age]]&lt;=35,"Youth",Table9[[#This Row],[Age]]&lt;=55,"Adult",Table9[[#This Row],[Age]]&gt;55,"Senior")</f>
        <v>Adult</v>
      </c>
      <c r="N14" t="str">
        <f>_xlfn.XLOOKUP(Table17[[#This Row],[Customer_ID]],Customer_Dim!A:A,Customer_Dim!D:D,"False Data")</f>
        <v>Female</v>
      </c>
      <c r="O14" t="str">
        <f>_xlfn.XLOOKUP(Table17[[#This Row],[Customer_ID]],Customer_Dim!A:A,Customer_Dim!E:E,"False Data")</f>
        <v>Susanstad</v>
      </c>
      <c r="P14" t="str">
        <f>_xlfn.XLOOKUP(Table17[[#This Row],[Customer_ID]],Customer_Dim!A:A,Customer_Dim!F:F,"False Data")</f>
        <v>Montana</v>
      </c>
      <c r="Q14" t="str">
        <f>_xlfn.XLOOKUP(Table17[[#This Row],[Customer_ID]],Customer_Dim!A:A,Customer_Dim!G:G,"False Data")</f>
        <v>USA</v>
      </c>
      <c r="R14" t="str">
        <f>_xlfn.XLOOKUP(Table17[[#This Row],[Customer_ID]],Customer_Dim!A:A,Customer_Dim!H:H,"False Data")</f>
        <v>Gold</v>
      </c>
      <c r="S14" t="str">
        <f>_xlfn.XLOOKUP(Table17[[#This Row],[Store_ID]],Store_Dim!A:A,Store_Dim!B:B)</f>
        <v>Alexander Group</v>
      </c>
      <c r="T14" t="str">
        <f>_xlfn.XLOOKUP(Table17[[#This Row],[Store_ID]],Store_Dim!A:A,Store_Dim!C:C)</f>
        <v>South</v>
      </c>
      <c r="U14" t="str">
        <f>_xlfn.XLOOKUP(Table17[[#This Row],[Store_ID]],Store_Dim!A:A,Store_Dim!D:D)</f>
        <v>Port Sharon</v>
      </c>
      <c r="V14" t="str">
        <f>_xlfn.XLOOKUP(Table17[[#This Row],[Store_ID]],Store_Dim!A:A,Store_Dim!E:E)</f>
        <v>Online</v>
      </c>
      <c r="W14" t="str">
        <f>_xlfn.XLOOKUP(Table17[[#This Row],[Product_ID]],Product_Dim!A:A,Product_Dim!B:B)</f>
        <v>Sports Wrist Sweatbands</v>
      </c>
      <c r="X14" t="str">
        <f>_xlfn.XLOOKUP(Table17[[#This Row],[Product_ID]],Product_Dim!A:A,Product_Dim!C:C)</f>
        <v>Sports</v>
      </c>
      <c r="Y14" t="str">
        <f>_xlfn.XLOOKUP(Table17[[#This Row],[Product_ID]],Product_Dim!A:A,Product_Dim!D:D)</f>
        <v>Accessories</v>
      </c>
      <c r="Z14" t="str">
        <f>_xlfn.XLOOKUP(Table17[[#This Row],[Product_ID]],Product_Dim!A:A,Product_Dim!E:E)</f>
        <v>Olsen-Daniels</v>
      </c>
      <c r="AA14">
        <f>_xlfn.XLOOKUP(Table17[[#This Row],[Product_ID]],Product_Dim!A:A,Product_Dim!F:F)</f>
        <v>131.24</v>
      </c>
      <c r="AB14">
        <f>_xlfn.XLOOKUP(Table17[[#This Row],[Product_ID]],Product_Dim!A:A,Product_Dim!G:G)</f>
        <v>232</v>
      </c>
    </row>
    <row r="15" spans="1:28" x14ac:dyDescent="0.25">
      <c r="A15" t="s">
        <v>1839</v>
      </c>
      <c r="B15" s="1">
        <v>45875</v>
      </c>
      <c r="C15" t="s">
        <v>1371</v>
      </c>
      <c r="D15" t="s">
        <v>1616</v>
      </c>
      <c r="E15" t="s">
        <v>1804</v>
      </c>
      <c r="F15">
        <v>2</v>
      </c>
      <c r="G15">
        <v>316.89999999999998</v>
      </c>
      <c r="H15">
        <v>0.3</v>
      </c>
      <c r="I15" t="s">
        <v>1826</v>
      </c>
      <c r="J15" s="12">
        <v>443.66</v>
      </c>
      <c r="K15" t="str">
        <f>_xlfn.XLOOKUP(Table17[[#This Row],[Customer_ID]],Customer_Dim!A:A,Customer_Dim!B:B,"False Data")</f>
        <v>Adam Castro</v>
      </c>
      <c r="L15" s="5">
        <f>_xlfn.XLOOKUP(Table17[[#This Row],[Customer_ID]],Customer_Dim!A:A,Customer_Dim!C:C,"False Data")</f>
        <v>51</v>
      </c>
      <c r="M15" s="5" t="str" cm="1">
        <f t="array" ref="M15">_xlfn.IFS(Table9[[#This Row],[Age]]&lt;=35,"Youth",Table9[[#This Row],[Age]]&lt;=55,"Adult",Table9[[#This Row],[Age]]&gt;55,"Senior")</f>
        <v>Adult</v>
      </c>
      <c r="N15" t="str">
        <f>_xlfn.XLOOKUP(Table17[[#This Row],[Customer_ID]],Customer_Dim!A:A,Customer_Dim!D:D,"False Data")</f>
        <v>Male</v>
      </c>
      <c r="O15" t="str">
        <f>_xlfn.XLOOKUP(Table17[[#This Row],[Customer_ID]],Customer_Dim!A:A,Customer_Dim!E:E,"False Data")</f>
        <v>New Donnabury</v>
      </c>
      <c r="P15" t="str">
        <f>_xlfn.XLOOKUP(Table17[[#This Row],[Customer_ID]],Customer_Dim!A:A,Customer_Dim!F:F,"False Data")</f>
        <v>Texas</v>
      </c>
      <c r="Q15" t="str">
        <f>_xlfn.XLOOKUP(Table17[[#This Row],[Customer_ID]],Customer_Dim!A:A,Customer_Dim!G:G,"False Data")</f>
        <v>USA</v>
      </c>
      <c r="R15" t="str">
        <f>_xlfn.XLOOKUP(Table17[[#This Row],[Customer_ID]],Customer_Dim!A:A,Customer_Dim!H:H,"False Data")</f>
        <v>Silver</v>
      </c>
      <c r="S15" t="str">
        <f>_xlfn.XLOOKUP(Table17[[#This Row],[Store_ID]],Store_Dim!A:A,Store_Dim!B:B)</f>
        <v>Frederick-Wright</v>
      </c>
      <c r="T15" t="str">
        <f>_xlfn.XLOOKUP(Table17[[#This Row],[Store_ID]],Store_Dim!A:A,Store_Dim!C:C)</f>
        <v>West</v>
      </c>
      <c r="U15" t="str">
        <f>_xlfn.XLOOKUP(Table17[[#This Row],[Store_ID]],Store_Dim!A:A,Store_Dim!D:D)</f>
        <v>New Jimmymouth</v>
      </c>
      <c r="V15" t="str">
        <f>_xlfn.XLOOKUP(Table17[[#This Row],[Store_ID]],Store_Dim!A:A,Store_Dim!E:E)</f>
        <v>Flagship</v>
      </c>
      <c r="W15" t="str">
        <f>_xlfn.XLOOKUP(Table17[[#This Row],[Product_ID]],Product_Dim!A:A,Product_Dim!B:B)</f>
        <v>Gaming Mechanical Keyboard</v>
      </c>
      <c r="X15" t="str">
        <f>_xlfn.XLOOKUP(Table17[[#This Row],[Product_ID]],Product_Dim!A:A,Product_Dim!C:C)</f>
        <v>Electronics</v>
      </c>
      <c r="Y15" t="str">
        <f>_xlfn.XLOOKUP(Table17[[#This Row],[Product_ID]],Product_Dim!A:A,Product_Dim!D:D)</f>
        <v>Computer</v>
      </c>
      <c r="Z15" t="str">
        <f>_xlfn.XLOOKUP(Table17[[#This Row],[Product_ID]],Product_Dim!A:A,Product_Dim!E:E)</f>
        <v>Lucero LLC</v>
      </c>
      <c r="AA15">
        <f>_xlfn.XLOOKUP(Table17[[#This Row],[Product_ID]],Product_Dim!A:A,Product_Dim!F:F)</f>
        <v>419.28</v>
      </c>
      <c r="AB15">
        <f>_xlfn.XLOOKUP(Table17[[#This Row],[Product_ID]],Product_Dim!A:A,Product_Dim!G:G)</f>
        <v>86</v>
      </c>
    </row>
    <row r="16" spans="1:28" x14ac:dyDescent="0.25">
      <c r="A16" t="s">
        <v>1840</v>
      </c>
      <c r="B16" s="1">
        <v>45829</v>
      </c>
      <c r="C16" t="s">
        <v>1092</v>
      </c>
      <c r="D16" t="s">
        <v>1596</v>
      </c>
      <c r="E16" t="s">
        <v>1801</v>
      </c>
      <c r="F16">
        <v>4</v>
      </c>
      <c r="G16">
        <v>403.47</v>
      </c>
      <c r="H16">
        <v>0.28999999999999998</v>
      </c>
      <c r="I16" t="s">
        <v>1826</v>
      </c>
      <c r="J16" s="12">
        <v>1145.8548000000001</v>
      </c>
      <c r="K16" t="str">
        <f>_xlfn.XLOOKUP(Table17[[#This Row],[Customer_ID]],Customer_Dim!A:A,Customer_Dim!B:B,"False Data")</f>
        <v>Sherry Cabrera</v>
      </c>
      <c r="L16" s="5">
        <f>_xlfn.XLOOKUP(Table17[[#This Row],[Customer_ID]],Customer_Dim!A:A,Customer_Dim!C:C,"False Data")</f>
        <v>55</v>
      </c>
      <c r="M16" s="5" t="str" cm="1">
        <f t="array" ref="M16">_xlfn.IFS(Table9[[#This Row],[Age]]&lt;=35,"Youth",Table9[[#This Row],[Age]]&lt;=55,"Adult",Table9[[#This Row],[Age]]&gt;55,"Senior")</f>
        <v>Adult</v>
      </c>
      <c r="N16" t="str">
        <f>_xlfn.XLOOKUP(Table17[[#This Row],[Customer_ID]],Customer_Dim!A:A,Customer_Dim!D:D,"False Data")</f>
        <v>Male</v>
      </c>
      <c r="O16" t="str">
        <f>_xlfn.XLOOKUP(Table17[[#This Row],[Customer_ID]],Customer_Dim!A:A,Customer_Dim!E:E,"False Data")</f>
        <v>Shannonview</v>
      </c>
      <c r="P16" t="str">
        <f>_xlfn.XLOOKUP(Table17[[#This Row],[Customer_ID]],Customer_Dim!A:A,Customer_Dim!F:F,"False Data")</f>
        <v>Pennsylvania</v>
      </c>
      <c r="Q16" t="str">
        <f>_xlfn.XLOOKUP(Table17[[#This Row],[Customer_ID]],Customer_Dim!A:A,Customer_Dim!G:G,"False Data")</f>
        <v>USA</v>
      </c>
      <c r="R16" t="str">
        <f>_xlfn.XLOOKUP(Table17[[#This Row],[Customer_ID]],Customer_Dim!A:A,Customer_Dim!H:H,"False Data")</f>
        <v>Silver</v>
      </c>
      <c r="S16" t="str">
        <f>_xlfn.XLOOKUP(Table17[[#This Row],[Store_ID]],Store_Dim!A:A,Store_Dim!B:B)</f>
        <v>Shelton PLC</v>
      </c>
      <c r="T16" t="str">
        <f>_xlfn.XLOOKUP(Table17[[#This Row],[Store_ID]],Store_Dim!A:A,Store_Dim!C:C)</f>
        <v>North</v>
      </c>
      <c r="U16" t="str">
        <f>_xlfn.XLOOKUP(Table17[[#This Row],[Store_ID]],Store_Dim!A:A,Store_Dim!D:D)</f>
        <v>East Jenniferstad</v>
      </c>
      <c r="V16" t="str">
        <f>_xlfn.XLOOKUP(Table17[[#This Row],[Store_ID]],Store_Dim!A:A,Store_Dim!E:E)</f>
        <v>Flagship</v>
      </c>
      <c r="W16" t="str">
        <f>_xlfn.XLOOKUP(Table17[[#This Row],[Product_ID]],Product_Dim!A:A,Product_Dim!B:B)</f>
        <v>Foldable Camping Chair</v>
      </c>
      <c r="X16" t="str">
        <f>_xlfn.XLOOKUP(Table17[[#This Row],[Product_ID]],Product_Dim!A:A,Product_Dim!C:C)</f>
        <v>Sports</v>
      </c>
      <c r="Y16" t="str">
        <f>_xlfn.XLOOKUP(Table17[[#This Row],[Product_ID]],Product_Dim!A:A,Product_Dim!D:D)</f>
        <v>Outdoor</v>
      </c>
      <c r="Z16" t="str">
        <f>_xlfn.XLOOKUP(Table17[[#This Row],[Product_ID]],Product_Dim!A:A,Product_Dim!E:E)</f>
        <v>Cook Ltd</v>
      </c>
      <c r="AA16">
        <f>_xlfn.XLOOKUP(Table17[[#This Row],[Product_ID]],Product_Dim!A:A,Product_Dim!F:F)</f>
        <v>166.06</v>
      </c>
      <c r="AB16">
        <f>_xlfn.XLOOKUP(Table17[[#This Row],[Product_ID]],Product_Dim!A:A,Product_Dim!G:G)</f>
        <v>340</v>
      </c>
    </row>
    <row r="17" spans="1:28" x14ac:dyDescent="0.25">
      <c r="A17" t="s">
        <v>1841</v>
      </c>
      <c r="B17" s="1">
        <v>45636</v>
      </c>
      <c r="C17" t="s">
        <v>1349</v>
      </c>
      <c r="D17" t="s">
        <v>1620</v>
      </c>
      <c r="E17" t="s">
        <v>1786</v>
      </c>
      <c r="F17">
        <v>3</v>
      </c>
      <c r="G17">
        <v>871.34</v>
      </c>
      <c r="H17">
        <v>0.04</v>
      </c>
      <c r="I17" t="s">
        <v>1829</v>
      </c>
      <c r="J17" s="12">
        <v>2509.4591999999998</v>
      </c>
      <c r="K17" t="str">
        <f>_xlfn.XLOOKUP(Table17[[#This Row],[Customer_ID]],Customer_Dim!A:A,Customer_Dim!B:B,"False Data")</f>
        <v>Lindsay Beasley</v>
      </c>
      <c r="L17" s="5">
        <f>_xlfn.XLOOKUP(Table17[[#This Row],[Customer_ID]],Customer_Dim!A:A,Customer_Dim!C:C,"False Data")</f>
        <v>37</v>
      </c>
      <c r="M17" s="5" t="str" cm="1">
        <f t="array" ref="M17">_xlfn.IFS(Table9[[#This Row],[Age]]&lt;=35,"Youth",Table9[[#This Row],[Age]]&lt;=55,"Adult",Table9[[#This Row],[Age]]&gt;55,"Senior")</f>
        <v>Adult</v>
      </c>
      <c r="N17" t="str">
        <f>_xlfn.XLOOKUP(Table17[[#This Row],[Customer_ID]],Customer_Dim!A:A,Customer_Dim!D:D,"False Data")</f>
        <v>Female</v>
      </c>
      <c r="O17" t="str">
        <f>_xlfn.XLOOKUP(Table17[[#This Row],[Customer_ID]],Customer_Dim!A:A,Customer_Dim!E:E,"False Data")</f>
        <v>Wesleyhaven</v>
      </c>
      <c r="P17" t="str">
        <f>_xlfn.XLOOKUP(Table17[[#This Row],[Customer_ID]],Customer_Dim!A:A,Customer_Dim!F:F,"False Data")</f>
        <v>Idaho</v>
      </c>
      <c r="Q17" t="str">
        <f>_xlfn.XLOOKUP(Table17[[#This Row],[Customer_ID]],Customer_Dim!A:A,Customer_Dim!G:G,"False Data")</f>
        <v>USA</v>
      </c>
      <c r="R17" t="str">
        <f>_xlfn.XLOOKUP(Table17[[#This Row],[Customer_ID]],Customer_Dim!A:A,Customer_Dim!H:H,"False Data")</f>
        <v>Silver</v>
      </c>
      <c r="S17" t="str">
        <f>_xlfn.XLOOKUP(Table17[[#This Row],[Store_ID]],Store_Dim!A:A,Store_Dim!B:B)</f>
        <v>Moore, Padilla and Butler</v>
      </c>
      <c r="T17" t="str">
        <f>_xlfn.XLOOKUP(Table17[[#This Row],[Store_ID]],Store_Dim!A:A,Store_Dim!C:C)</f>
        <v>South</v>
      </c>
      <c r="U17" t="str">
        <f>_xlfn.XLOOKUP(Table17[[#This Row],[Store_ID]],Store_Dim!A:A,Store_Dim!D:D)</f>
        <v>East Johnstad</v>
      </c>
      <c r="V17" t="str">
        <f>_xlfn.XLOOKUP(Table17[[#This Row],[Store_ID]],Store_Dim!A:A,Store_Dim!E:E)</f>
        <v>Flagship</v>
      </c>
      <c r="W17" t="str">
        <f>_xlfn.XLOOKUP(Table17[[#This Row],[Product_ID]],Product_Dim!A:A,Product_Dim!B:B)</f>
        <v>Women's Summer Dress</v>
      </c>
      <c r="X17" t="str">
        <f>_xlfn.XLOOKUP(Table17[[#This Row],[Product_ID]],Product_Dim!A:A,Product_Dim!C:C)</f>
        <v>Clothing</v>
      </c>
      <c r="Y17" t="str">
        <f>_xlfn.XLOOKUP(Table17[[#This Row],[Product_ID]],Product_Dim!A:A,Product_Dim!D:D)</f>
        <v>Tops</v>
      </c>
      <c r="Z17" t="str">
        <f>_xlfn.XLOOKUP(Table17[[#This Row],[Product_ID]],Product_Dim!A:A,Product_Dim!E:E)</f>
        <v>Smith-Mills</v>
      </c>
      <c r="AA17">
        <f>_xlfn.XLOOKUP(Table17[[#This Row],[Product_ID]],Product_Dim!A:A,Product_Dim!F:F)</f>
        <v>223.43</v>
      </c>
      <c r="AB17">
        <f>_xlfn.XLOOKUP(Table17[[#This Row],[Product_ID]],Product_Dim!A:A,Product_Dim!G:G)</f>
        <v>154</v>
      </c>
    </row>
    <row r="18" spans="1:28" x14ac:dyDescent="0.25">
      <c r="A18" t="s">
        <v>1842</v>
      </c>
      <c r="B18" s="1">
        <v>45913</v>
      </c>
      <c r="C18" t="s">
        <v>878</v>
      </c>
      <c r="D18" t="s">
        <v>1678</v>
      </c>
      <c r="E18" t="s">
        <v>1813</v>
      </c>
      <c r="F18">
        <v>2</v>
      </c>
      <c r="G18">
        <v>451.98</v>
      </c>
      <c r="H18">
        <v>0.25</v>
      </c>
      <c r="I18" t="s">
        <v>1824</v>
      </c>
      <c r="J18" s="12">
        <v>677.97</v>
      </c>
      <c r="K18" t="str">
        <f>_xlfn.XLOOKUP(Table17[[#This Row],[Customer_ID]],Customer_Dim!A:A,Customer_Dim!B:B,"False Data")</f>
        <v>Arthur Warren</v>
      </c>
      <c r="L18" s="5">
        <f>_xlfn.XLOOKUP(Table17[[#This Row],[Customer_ID]],Customer_Dim!A:A,Customer_Dim!C:C,"False Data")</f>
        <v>38</v>
      </c>
      <c r="M18" s="5" t="str" cm="1">
        <f t="array" ref="M18">_xlfn.IFS(Table9[[#This Row],[Age]]&lt;=35,"Youth",Table9[[#This Row],[Age]]&lt;=55,"Adult",Table9[[#This Row],[Age]]&gt;55,"Senior")</f>
        <v>Adult</v>
      </c>
      <c r="N18" t="str">
        <f>_xlfn.XLOOKUP(Table17[[#This Row],[Customer_ID]],Customer_Dim!A:A,Customer_Dim!D:D,"False Data")</f>
        <v>Male</v>
      </c>
      <c r="O18" t="str">
        <f>_xlfn.XLOOKUP(Table17[[#This Row],[Customer_ID]],Customer_Dim!A:A,Customer_Dim!E:E,"False Data")</f>
        <v>Ericshire</v>
      </c>
      <c r="P18" t="str">
        <f>_xlfn.XLOOKUP(Table17[[#This Row],[Customer_ID]],Customer_Dim!A:A,Customer_Dim!F:F,"False Data")</f>
        <v>Nevada</v>
      </c>
      <c r="Q18" t="str">
        <f>_xlfn.XLOOKUP(Table17[[#This Row],[Customer_ID]],Customer_Dim!A:A,Customer_Dim!G:G,"False Data")</f>
        <v>USA</v>
      </c>
      <c r="R18" t="str">
        <f>_xlfn.XLOOKUP(Table17[[#This Row],[Customer_ID]],Customer_Dim!A:A,Customer_Dim!H:H,"False Data")</f>
        <v>Gold</v>
      </c>
      <c r="S18" t="str">
        <f>_xlfn.XLOOKUP(Table17[[#This Row],[Store_ID]],Store_Dim!A:A,Store_Dim!B:B)</f>
        <v>Mann-Austin</v>
      </c>
      <c r="T18" t="str">
        <f>_xlfn.XLOOKUP(Table17[[#This Row],[Store_ID]],Store_Dim!A:A,Store_Dim!C:C)</f>
        <v>East</v>
      </c>
      <c r="U18" t="str">
        <f>_xlfn.XLOOKUP(Table17[[#This Row],[Store_ID]],Store_Dim!A:A,Store_Dim!D:D)</f>
        <v>Vasquezborough</v>
      </c>
      <c r="V18" t="str">
        <f>_xlfn.XLOOKUP(Table17[[#This Row],[Store_ID]],Store_Dim!A:A,Store_Dim!E:E)</f>
        <v>Online</v>
      </c>
      <c r="W18" t="str">
        <f>_xlfn.XLOOKUP(Table17[[#This Row],[Product_ID]],Product_Dim!A:A,Product_Dim!B:B)</f>
        <v>Adjustable Dumbbells 20kg</v>
      </c>
      <c r="X18" t="str">
        <f>_xlfn.XLOOKUP(Table17[[#This Row],[Product_ID]],Product_Dim!A:A,Product_Dim!C:C)</f>
        <v>Sports</v>
      </c>
      <c r="Y18" t="str">
        <f>_xlfn.XLOOKUP(Table17[[#This Row],[Product_ID]],Product_Dim!A:A,Product_Dim!D:D)</f>
        <v>Fitness</v>
      </c>
      <c r="Z18" t="str">
        <f>_xlfn.XLOOKUP(Table17[[#This Row],[Product_ID]],Product_Dim!A:A,Product_Dim!E:E)</f>
        <v>Montgomery, Benton and Miller</v>
      </c>
      <c r="AA18">
        <f>_xlfn.XLOOKUP(Table17[[#This Row],[Product_ID]],Product_Dim!A:A,Product_Dim!F:F)</f>
        <v>240.63</v>
      </c>
      <c r="AB18">
        <f>_xlfn.XLOOKUP(Table17[[#This Row],[Product_ID]],Product_Dim!A:A,Product_Dim!G:G)</f>
        <v>423</v>
      </c>
    </row>
    <row r="19" spans="1:28" x14ac:dyDescent="0.25">
      <c r="A19" t="s">
        <v>1843</v>
      </c>
      <c r="B19" s="1">
        <v>45637</v>
      </c>
      <c r="C19" t="s">
        <v>288</v>
      </c>
      <c r="D19" t="s">
        <v>1602</v>
      </c>
      <c r="E19" t="s">
        <v>1769</v>
      </c>
      <c r="F19">
        <v>2</v>
      </c>
      <c r="G19">
        <v>502.69</v>
      </c>
      <c r="H19">
        <v>0.23</v>
      </c>
      <c r="I19" t="s">
        <v>1824</v>
      </c>
      <c r="J19" s="12">
        <v>774.14260000000002</v>
      </c>
      <c r="K19" t="str">
        <f>_xlfn.XLOOKUP(Table17[[#This Row],[Customer_ID]],Customer_Dim!A:A,Customer_Dim!B:B,"False Data")</f>
        <v>Molly Gardner</v>
      </c>
      <c r="L19" s="5">
        <f>_xlfn.XLOOKUP(Table17[[#This Row],[Customer_ID]],Customer_Dim!A:A,Customer_Dim!C:C,"False Data")</f>
        <v>22</v>
      </c>
      <c r="M19" s="5" t="str" cm="1">
        <f t="array" ref="M19">_xlfn.IFS(Table9[[#This Row],[Age]]&lt;=35,"Youth",Table9[[#This Row],[Age]]&lt;=55,"Adult",Table9[[#This Row],[Age]]&gt;55,"Senior")</f>
        <v>Youth</v>
      </c>
      <c r="N19" t="str">
        <f>_xlfn.XLOOKUP(Table17[[#This Row],[Customer_ID]],Customer_Dim!A:A,Customer_Dim!D:D,"False Data")</f>
        <v>Female</v>
      </c>
      <c r="O19" t="str">
        <f>_xlfn.XLOOKUP(Table17[[#This Row],[Customer_ID]],Customer_Dim!A:A,Customer_Dim!E:E,"False Data")</f>
        <v>Nicoleborough</v>
      </c>
      <c r="P19" t="str">
        <f>_xlfn.XLOOKUP(Table17[[#This Row],[Customer_ID]],Customer_Dim!A:A,Customer_Dim!F:F,"False Data")</f>
        <v>Arkansas</v>
      </c>
      <c r="Q19" t="str">
        <f>_xlfn.XLOOKUP(Table17[[#This Row],[Customer_ID]],Customer_Dim!A:A,Customer_Dim!G:G,"False Data")</f>
        <v>USA</v>
      </c>
      <c r="R19" t="str">
        <f>_xlfn.XLOOKUP(Table17[[#This Row],[Customer_ID]],Customer_Dim!A:A,Customer_Dim!H:H,"False Data")</f>
        <v>Platinum</v>
      </c>
      <c r="S19" t="str">
        <f>_xlfn.XLOOKUP(Table17[[#This Row],[Store_ID]],Store_Dim!A:A,Store_Dim!B:B)</f>
        <v>Alexander Group</v>
      </c>
      <c r="T19" t="str">
        <f>_xlfn.XLOOKUP(Table17[[#This Row],[Store_ID]],Store_Dim!A:A,Store_Dim!C:C)</f>
        <v>South</v>
      </c>
      <c r="U19" t="str">
        <f>_xlfn.XLOOKUP(Table17[[#This Row],[Store_ID]],Store_Dim!A:A,Store_Dim!D:D)</f>
        <v>Port Sharon</v>
      </c>
      <c r="V19" t="str">
        <f>_xlfn.XLOOKUP(Table17[[#This Row],[Store_ID]],Store_Dim!A:A,Store_Dim!E:E)</f>
        <v>Online</v>
      </c>
      <c r="W19" t="str">
        <f>_xlfn.XLOOKUP(Table17[[#This Row],[Product_ID]],Product_Dim!A:A,Product_Dim!B:B)</f>
        <v>Decorative Floor Vase</v>
      </c>
      <c r="X19" t="str">
        <f>_xlfn.XLOOKUP(Table17[[#This Row],[Product_ID]],Product_Dim!A:A,Product_Dim!C:C)</f>
        <v>Home</v>
      </c>
      <c r="Y19" t="str">
        <f>_xlfn.XLOOKUP(Table17[[#This Row],[Product_ID]],Product_Dim!A:A,Product_Dim!D:D)</f>
        <v>Decor</v>
      </c>
      <c r="Z19" t="str">
        <f>_xlfn.XLOOKUP(Table17[[#This Row],[Product_ID]],Product_Dim!A:A,Product_Dim!E:E)</f>
        <v>Khan, Jones and Paul</v>
      </c>
      <c r="AA19">
        <f>_xlfn.XLOOKUP(Table17[[#This Row],[Product_ID]],Product_Dim!A:A,Product_Dim!F:F)</f>
        <v>81.75</v>
      </c>
      <c r="AB19">
        <f>_xlfn.XLOOKUP(Table17[[#This Row],[Product_ID]],Product_Dim!A:A,Product_Dim!G:G)</f>
        <v>378</v>
      </c>
    </row>
    <row r="20" spans="1:28" x14ac:dyDescent="0.25">
      <c r="A20" t="s">
        <v>1844</v>
      </c>
      <c r="B20" s="1">
        <v>45517</v>
      </c>
      <c r="C20" t="s">
        <v>338</v>
      </c>
      <c r="D20" t="s">
        <v>1626</v>
      </c>
      <c r="E20" t="s">
        <v>1769</v>
      </c>
      <c r="F20">
        <v>2</v>
      </c>
      <c r="G20">
        <v>559.23</v>
      </c>
      <c r="H20">
        <v>0.25</v>
      </c>
      <c r="I20" t="s">
        <v>1829</v>
      </c>
      <c r="J20" s="12">
        <v>838.84500000000003</v>
      </c>
      <c r="K20" t="str">
        <f>_xlfn.XLOOKUP(Table17[[#This Row],[Customer_ID]],Customer_Dim!A:A,Customer_Dim!B:B,"False Data")</f>
        <v>David Patterson</v>
      </c>
      <c r="L20" s="5">
        <f>_xlfn.XLOOKUP(Table17[[#This Row],[Customer_ID]],Customer_Dim!A:A,Customer_Dim!C:C,"False Data")</f>
        <v>43</v>
      </c>
      <c r="M20" s="5" t="str" cm="1">
        <f t="array" ref="M20">_xlfn.IFS(Table9[[#This Row],[Age]]&lt;=35,"Youth",Table9[[#This Row],[Age]]&lt;=55,"Adult",Table9[[#This Row],[Age]]&gt;55,"Senior")</f>
        <v>Adult</v>
      </c>
      <c r="N20" t="str">
        <f>_xlfn.XLOOKUP(Table17[[#This Row],[Customer_ID]],Customer_Dim!A:A,Customer_Dim!D:D,"False Data")</f>
        <v>Female</v>
      </c>
      <c r="O20" t="str">
        <f>_xlfn.XLOOKUP(Table17[[#This Row],[Customer_ID]],Customer_Dim!A:A,Customer_Dim!E:E,"False Data")</f>
        <v>New Amyport</v>
      </c>
      <c r="P20" t="str">
        <f>_xlfn.XLOOKUP(Table17[[#This Row],[Customer_ID]],Customer_Dim!A:A,Customer_Dim!F:F,"False Data")</f>
        <v>Nevada</v>
      </c>
      <c r="Q20" t="str">
        <f>_xlfn.XLOOKUP(Table17[[#This Row],[Customer_ID]],Customer_Dim!A:A,Customer_Dim!G:G,"False Data")</f>
        <v>USA</v>
      </c>
      <c r="R20" t="str">
        <f>_xlfn.XLOOKUP(Table17[[#This Row],[Customer_ID]],Customer_Dim!A:A,Customer_Dim!H:H,"False Data")</f>
        <v>Gold</v>
      </c>
      <c r="S20" t="str">
        <f>_xlfn.XLOOKUP(Table17[[#This Row],[Store_ID]],Store_Dim!A:A,Store_Dim!B:B)</f>
        <v>Alexander Group</v>
      </c>
      <c r="T20" t="str">
        <f>_xlfn.XLOOKUP(Table17[[#This Row],[Store_ID]],Store_Dim!A:A,Store_Dim!C:C)</f>
        <v>South</v>
      </c>
      <c r="U20" t="str">
        <f>_xlfn.XLOOKUP(Table17[[#This Row],[Store_ID]],Store_Dim!A:A,Store_Dim!D:D)</f>
        <v>Port Sharon</v>
      </c>
      <c r="V20" t="str">
        <f>_xlfn.XLOOKUP(Table17[[#This Row],[Store_ID]],Store_Dim!A:A,Store_Dim!E:E)</f>
        <v>Online</v>
      </c>
      <c r="W20" t="str">
        <f>_xlfn.XLOOKUP(Table17[[#This Row],[Product_ID]],Product_Dim!A:A,Product_Dim!B:B)</f>
        <v>Portable Power Bank</v>
      </c>
      <c r="X20" t="str">
        <f>_xlfn.XLOOKUP(Table17[[#This Row],[Product_ID]],Product_Dim!A:A,Product_Dim!C:C)</f>
        <v>Electronics</v>
      </c>
      <c r="Y20" t="str">
        <f>_xlfn.XLOOKUP(Table17[[#This Row],[Product_ID]],Product_Dim!A:A,Product_Dim!D:D)</f>
        <v>Mobile</v>
      </c>
      <c r="Z20" t="str">
        <f>_xlfn.XLOOKUP(Table17[[#This Row],[Product_ID]],Product_Dim!A:A,Product_Dim!E:E)</f>
        <v>Cummings and Sons</v>
      </c>
      <c r="AA20">
        <f>_xlfn.XLOOKUP(Table17[[#This Row],[Product_ID]],Product_Dim!A:A,Product_Dim!F:F)</f>
        <v>326.06</v>
      </c>
      <c r="AB20">
        <f>_xlfn.XLOOKUP(Table17[[#This Row],[Product_ID]],Product_Dim!A:A,Product_Dim!G:G)</f>
        <v>301</v>
      </c>
    </row>
    <row r="21" spans="1:28" x14ac:dyDescent="0.25">
      <c r="A21" t="s">
        <v>1845</v>
      </c>
      <c r="B21" s="1">
        <v>45369</v>
      </c>
      <c r="C21" t="s">
        <v>767</v>
      </c>
      <c r="D21" t="s">
        <v>1668</v>
      </c>
      <c r="E21" t="s">
        <v>1797</v>
      </c>
      <c r="F21">
        <v>4</v>
      </c>
      <c r="G21">
        <v>464.18</v>
      </c>
      <c r="H21">
        <v>0.04</v>
      </c>
      <c r="I21" t="s">
        <v>1829</v>
      </c>
      <c r="J21" s="12">
        <v>1782.4512</v>
      </c>
      <c r="K21" t="str">
        <f>_xlfn.XLOOKUP(Table17[[#This Row],[Customer_ID]],Customer_Dim!A:A,Customer_Dim!B:B,"False Data")</f>
        <v>Maria Hill</v>
      </c>
      <c r="L21" s="5">
        <f>_xlfn.XLOOKUP(Table17[[#This Row],[Customer_ID]],Customer_Dim!A:A,Customer_Dim!C:C,"False Data")</f>
        <v>58</v>
      </c>
      <c r="M21" s="5" t="str" cm="1">
        <f t="array" ref="M21">_xlfn.IFS(Table9[[#This Row],[Age]]&lt;=35,"Youth",Table9[[#This Row],[Age]]&lt;=55,"Adult",Table9[[#This Row],[Age]]&gt;55,"Senior")</f>
        <v>Senior</v>
      </c>
      <c r="N21" t="str">
        <f>_xlfn.XLOOKUP(Table17[[#This Row],[Customer_ID]],Customer_Dim!A:A,Customer_Dim!D:D,"False Data")</f>
        <v>Female</v>
      </c>
      <c r="O21" t="str">
        <f>_xlfn.XLOOKUP(Table17[[#This Row],[Customer_ID]],Customer_Dim!A:A,Customer_Dim!E:E,"False Data")</f>
        <v>Zamoraborough</v>
      </c>
      <c r="P21" t="str">
        <f>_xlfn.XLOOKUP(Table17[[#This Row],[Customer_ID]],Customer_Dim!A:A,Customer_Dim!F:F,"False Data")</f>
        <v>Nevada</v>
      </c>
      <c r="Q21" t="str">
        <f>_xlfn.XLOOKUP(Table17[[#This Row],[Customer_ID]],Customer_Dim!A:A,Customer_Dim!G:G,"False Data")</f>
        <v>USA</v>
      </c>
      <c r="R21" t="str">
        <f>_xlfn.XLOOKUP(Table17[[#This Row],[Customer_ID]],Customer_Dim!A:A,Customer_Dim!H:H,"False Data")</f>
        <v>Platinum</v>
      </c>
      <c r="S21" t="str">
        <f>_xlfn.XLOOKUP(Table17[[#This Row],[Store_ID]],Store_Dim!A:A,Store_Dim!B:B)</f>
        <v>Gardner, Humphrey and Contreras</v>
      </c>
      <c r="T21" t="str">
        <f>_xlfn.XLOOKUP(Table17[[#This Row],[Store_ID]],Store_Dim!A:A,Store_Dim!C:C)</f>
        <v>East</v>
      </c>
      <c r="U21" t="str">
        <f>_xlfn.XLOOKUP(Table17[[#This Row],[Store_ID]],Store_Dim!A:A,Store_Dim!D:D)</f>
        <v>Johnsonville</v>
      </c>
      <c r="V21" t="str">
        <f>_xlfn.XLOOKUP(Table17[[#This Row],[Store_ID]],Store_Dim!A:A,Store_Dim!E:E)</f>
        <v>Flagship</v>
      </c>
      <c r="W21" t="str">
        <f>_xlfn.XLOOKUP(Table17[[#This Row],[Product_ID]],Product_Dim!A:A,Product_Dim!B:B)</f>
        <v>Luxury Perfume Spray</v>
      </c>
      <c r="X21" t="str">
        <f>_xlfn.XLOOKUP(Table17[[#This Row],[Product_ID]],Product_Dim!A:A,Product_Dim!C:C)</f>
        <v>Beauty</v>
      </c>
      <c r="Y21" t="str">
        <f>_xlfn.XLOOKUP(Table17[[#This Row],[Product_ID]],Product_Dim!A:A,Product_Dim!D:D)</f>
        <v>Fragrance</v>
      </c>
      <c r="Z21" t="str">
        <f>_xlfn.XLOOKUP(Table17[[#This Row],[Product_ID]],Product_Dim!A:A,Product_Dim!E:E)</f>
        <v>Gibson, Green and Lopez</v>
      </c>
      <c r="AA21">
        <f>_xlfn.XLOOKUP(Table17[[#This Row],[Product_ID]],Product_Dim!A:A,Product_Dim!F:F)</f>
        <v>482.75</v>
      </c>
      <c r="AB21">
        <f>_xlfn.XLOOKUP(Table17[[#This Row],[Product_ID]],Product_Dim!A:A,Product_Dim!G:G)</f>
        <v>444</v>
      </c>
    </row>
    <row r="22" spans="1:28" x14ac:dyDescent="0.25">
      <c r="A22" t="s">
        <v>1846</v>
      </c>
      <c r="B22" s="1">
        <v>45843</v>
      </c>
      <c r="C22" t="s">
        <v>487</v>
      </c>
      <c r="D22" t="s">
        <v>1692</v>
      </c>
      <c r="E22" t="s">
        <v>1807</v>
      </c>
      <c r="F22">
        <v>3</v>
      </c>
      <c r="G22">
        <v>986.04</v>
      </c>
      <c r="H22">
        <v>0.27</v>
      </c>
      <c r="I22" t="s">
        <v>1829</v>
      </c>
      <c r="J22" s="12">
        <v>2159.4276</v>
      </c>
      <c r="K22" t="str">
        <f>_xlfn.XLOOKUP(Table17[[#This Row],[Customer_ID]],Customer_Dim!A:A,Customer_Dim!B:B,"False Data")</f>
        <v>Justin Cross</v>
      </c>
      <c r="L22" s="5">
        <f>_xlfn.XLOOKUP(Table17[[#This Row],[Customer_ID]],Customer_Dim!A:A,Customer_Dim!C:C,"False Data")</f>
        <v>62</v>
      </c>
      <c r="M22" s="5" t="str" cm="1">
        <f t="array" ref="M22">_xlfn.IFS(Table9[[#This Row],[Age]]&lt;=35,"Youth",Table9[[#This Row],[Age]]&lt;=55,"Adult",Table9[[#This Row],[Age]]&gt;55,"Senior")</f>
        <v>Senior</v>
      </c>
      <c r="N22" t="str">
        <f>_xlfn.XLOOKUP(Table17[[#This Row],[Customer_ID]],Customer_Dim!A:A,Customer_Dim!D:D,"False Data")</f>
        <v>Female</v>
      </c>
      <c r="O22" t="str">
        <f>_xlfn.XLOOKUP(Table17[[#This Row],[Customer_ID]],Customer_Dim!A:A,Customer_Dim!E:E,"False Data")</f>
        <v>North Anthonychester</v>
      </c>
      <c r="P22" t="str">
        <f>_xlfn.XLOOKUP(Table17[[#This Row],[Customer_ID]],Customer_Dim!A:A,Customer_Dim!F:F,"False Data")</f>
        <v>Nevada</v>
      </c>
      <c r="Q22" t="str">
        <f>_xlfn.XLOOKUP(Table17[[#This Row],[Customer_ID]],Customer_Dim!A:A,Customer_Dim!G:G,"False Data")</f>
        <v>USA</v>
      </c>
      <c r="R22" t="str">
        <f>_xlfn.XLOOKUP(Table17[[#This Row],[Customer_ID]],Customer_Dim!A:A,Customer_Dim!H:H,"False Data")</f>
        <v>Bronze</v>
      </c>
      <c r="S22" t="str">
        <f>_xlfn.XLOOKUP(Table17[[#This Row],[Store_ID]],Store_Dim!A:A,Store_Dim!B:B)</f>
        <v>Holloway Ltd</v>
      </c>
      <c r="T22" t="str">
        <f>_xlfn.XLOOKUP(Table17[[#This Row],[Store_ID]],Store_Dim!A:A,Store_Dim!C:C)</f>
        <v>North</v>
      </c>
      <c r="U22" t="str">
        <f>_xlfn.XLOOKUP(Table17[[#This Row],[Store_ID]],Store_Dim!A:A,Store_Dim!D:D)</f>
        <v>Bensonhaven</v>
      </c>
      <c r="V22" t="str">
        <f>_xlfn.XLOOKUP(Table17[[#This Row],[Store_ID]],Store_Dim!A:A,Store_Dim!E:E)</f>
        <v>Flagship</v>
      </c>
      <c r="W22" t="str">
        <f>_xlfn.XLOOKUP(Table17[[#This Row],[Product_ID]],Product_Dim!A:A,Product_Dim!B:B)</f>
        <v>Professional Jump Rope</v>
      </c>
      <c r="X22" t="str">
        <f>_xlfn.XLOOKUP(Table17[[#This Row],[Product_ID]],Product_Dim!A:A,Product_Dim!C:C)</f>
        <v>Sports</v>
      </c>
      <c r="Y22" t="str">
        <f>_xlfn.XLOOKUP(Table17[[#This Row],[Product_ID]],Product_Dim!A:A,Product_Dim!D:D)</f>
        <v>Fitness</v>
      </c>
      <c r="Z22" t="str">
        <f>_xlfn.XLOOKUP(Table17[[#This Row],[Product_ID]],Product_Dim!A:A,Product_Dim!E:E)</f>
        <v>Davis PLC</v>
      </c>
      <c r="AA22">
        <f>_xlfn.XLOOKUP(Table17[[#This Row],[Product_ID]],Product_Dim!A:A,Product_Dim!F:F)</f>
        <v>477.61</v>
      </c>
      <c r="AB22">
        <f>_xlfn.XLOOKUP(Table17[[#This Row],[Product_ID]],Product_Dim!A:A,Product_Dim!G:G)</f>
        <v>300</v>
      </c>
    </row>
    <row r="23" spans="1:28" x14ac:dyDescent="0.25">
      <c r="A23" t="s">
        <v>1847</v>
      </c>
      <c r="B23" s="1">
        <v>45447</v>
      </c>
      <c r="C23" t="s">
        <v>1235</v>
      </c>
      <c r="D23" t="s">
        <v>1634</v>
      </c>
      <c r="E23" t="s">
        <v>1810</v>
      </c>
      <c r="F23">
        <v>1</v>
      </c>
      <c r="G23">
        <v>589.55999999999995</v>
      </c>
      <c r="H23">
        <v>0.22</v>
      </c>
      <c r="I23" t="s">
        <v>1824</v>
      </c>
      <c r="J23" s="12">
        <v>459.85680000000002</v>
      </c>
      <c r="K23" t="str">
        <f>_xlfn.XLOOKUP(Table17[[#This Row],[Customer_ID]],Customer_Dim!A:A,Customer_Dim!B:B,"False Data")</f>
        <v>Alexander Byrd</v>
      </c>
      <c r="L23" s="5">
        <f>_xlfn.XLOOKUP(Table17[[#This Row],[Customer_ID]],Customer_Dim!A:A,Customer_Dim!C:C,"False Data")</f>
        <v>25</v>
      </c>
      <c r="M23" s="5" t="str" cm="1">
        <f t="array" ref="M23">_xlfn.IFS(Table9[[#This Row],[Age]]&lt;=35,"Youth",Table9[[#This Row],[Age]]&lt;=55,"Adult",Table9[[#This Row],[Age]]&gt;55,"Senior")</f>
        <v>Youth</v>
      </c>
      <c r="N23" t="str">
        <f>_xlfn.XLOOKUP(Table17[[#This Row],[Customer_ID]],Customer_Dim!A:A,Customer_Dim!D:D,"False Data")</f>
        <v>Female</v>
      </c>
      <c r="O23" t="str">
        <f>_xlfn.XLOOKUP(Table17[[#This Row],[Customer_ID]],Customer_Dim!A:A,Customer_Dim!E:E,"False Data")</f>
        <v>Parkerview</v>
      </c>
      <c r="P23" t="str">
        <f>_xlfn.XLOOKUP(Table17[[#This Row],[Customer_ID]],Customer_Dim!A:A,Customer_Dim!F:F,"False Data")</f>
        <v>New York</v>
      </c>
      <c r="Q23" t="str">
        <f>_xlfn.XLOOKUP(Table17[[#This Row],[Customer_ID]],Customer_Dim!A:A,Customer_Dim!G:G,"False Data")</f>
        <v>USA</v>
      </c>
      <c r="R23" t="str">
        <f>_xlfn.XLOOKUP(Table17[[#This Row],[Customer_ID]],Customer_Dim!A:A,Customer_Dim!H:H,"False Data")</f>
        <v>Silver</v>
      </c>
      <c r="S23" t="str">
        <f>_xlfn.XLOOKUP(Table17[[#This Row],[Store_ID]],Store_Dim!A:A,Store_Dim!B:B)</f>
        <v>Guerrero-Schmitt</v>
      </c>
      <c r="T23" t="str">
        <f>_xlfn.XLOOKUP(Table17[[#This Row],[Store_ID]],Store_Dim!A:A,Store_Dim!C:C)</f>
        <v>East</v>
      </c>
      <c r="U23" t="str">
        <f>_xlfn.XLOOKUP(Table17[[#This Row],[Store_ID]],Store_Dim!A:A,Store_Dim!D:D)</f>
        <v>East Stevechester</v>
      </c>
      <c r="V23" t="str">
        <f>_xlfn.XLOOKUP(Table17[[#This Row],[Store_ID]],Store_Dim!A:A,Store_Dim!E:E)</f>
        <v>Flagship</v>
      </c>
      <c r="W23" t="str">
        <f>_xlfn.XLOOKUP(Table17[[#This Row],[Product_ID]],Product_Dim!A:A,Product_Dim!B:B)</f>
        <v>USB External Hard Drive</v>
      </c>
      <c r="X23" t="str">
        <f>_xlfn.XLOOKUP(Table17[[#This Row],[Product_ID]],Product_Dim!A:A,Product_Dim!C:C)</f>
        <v>Electronics</v>
      </c>
      <c r="Y23" t="str">
        <f>_xlfn.XLOOKUP(Table17[[#This Row],[Product_ID]],Product_Dim!A:A,Product_Dim!D:D)</f>
        <v>Computer</v>
      </c>
      <c r="Z23" t="str">
        <f>_xlfn.XLOOKUP(Table17[[#This Row],[Product_ID]],Product_Dim!A:A,Product_Dim!E:E)</f>
        <v>Robinson Inc</v>
      </c>
      <c r="AA23">
        <f>_xlfn.XLOOKUP(Table17[[#This Row],[Product_ID]],Product_Dim!A:A,Product_Dim!F:F)</f>
        <v>253.33</v>
      </c>
      <c r="AB23">
        <f>_xlfn.XLOOKUP(Table17[[#This Row],[Product_ID]],Product_Dim!A:A,Product_Dim!G:G)</f>
        <v>266</v>
      </c>
    </row>
    <row r="24" spans="1:28" x14ac:dyDescent="0.25">
      <c r="A24" t="s">
        <v>1848</v>
      </c>
      <c r="B24" s="1">
        <v>45394</v>
      </c>
      <c r="C24" t="s">
        <v>1466</v>
      </c>
      <c r="D24" t="s">
        <v>1686</v>
      </c>
      <c r="E24" t="s">
        <v>1789</v>
      </c>
      <c r="F24">
        <v>3</v>
      </c>
      <c r="G24">
        <v>979.42</v>
      </c>
      <c r="H24">
        <v>0.03</v>
      </c>
      <c r="I24" t="s">
        <v>1826</v>
      </c>
      <c r="J24" s="12">
        <v>2850.1122</v>
      </c>
      <c r="K24" t="str">
        <f>_xlfn.XLOOKUP(Table17[[#This Row],[Customer_ID]],Customer_Dim!A:A,Customer_Dim!B:B,"False Data")</f>
        <v>Elizabeth Foster</v>
      </c>
      <c r="L24" s="5">
        <f>_xlfn.XLOOKUP(Table17[[#This Row],[Customer_ID]],Customer_Dim!A:A,Customer_Dim!C:C,"False Data")</f>
        <v>33</v>
      </c>
      <c r="M24" s="5" t="str" cm="1">
        <f t="array" ref="M24">_xlfn.IFS(Table9[[#This Row],[Age]]&lt;=35,"Youth",Table9[[#This Row],[Age]]&lt;=55,"Adult",Table9[[#This Row],[Age]]&gt;55,"Senior")</f>
        <v>Youth</v>
      </c>
      <c r="N24" t="str">
        <f>_xlfn.XLOOKUP(Table17[[#This Row],[Customer_ID]],Customer_Dim!A:A,Customer_Dim!D:D,"False Data")</f>
        <v>Female</v>
      </c>
      <c r="O24" t="str">
        <f>_xlfn.XLOOKUP(Table17[[#This Row],[Customer_ID]],Customer_Dim!A:A,Customer_Dim!E:E,"False Data")</f>
        <v>Anthonymouth</v>
      </c>
      <c r="P24" t="str">
        <f>_xlfn.XLOOKUP(Table17[[#This Row],[Customer_ID]],Customer_Dim!A:A,Customer_Dim!F:F,"False Data")</f>
        <v>Oklahoma</v>
      </c>
      <c r="Q24" t="str">
        <f>_xlfn.XLOOKUP(Table17[[#This Row],[Customer_ID]],Customer_Dim!A:A,Customer_Dim!G:G,"False Data")</f>
        <v>USA</v>
      </c>
      <c r="R24" t="str">
        <f>_xlfn.XLOOKUP(Table17[[#This Row],[Customer_ID]],Customer_Dim!A:A,Customer_Dim!H:H,"False Data")</f>
        <v>Gold</v>
      </c>
      <c r="S24" t="str">
        <f>_xlfn.XLOOKUP(Table17[[#This Row],[Store_ID]],Store_Dim!A:A,Store_Dim!B:B)</f>
        <v>Hill, Wagner and Ballard</v>
      </c>
      <c r="T24" t="str">
        <f>_xlfn.XLOOKUP(Table17[[#This Row],[Store_ID]],Store_Dim!A:A,Store_Dim!C:C)</f>
        <v>East</v>
      </c>
      <c r="U24" t="str">
        <f>_xlfn.XLOOKUP(Table17[[#This Row],[Store_ID]],Store_Dim!A:A,Store_Dim!D:D)</f>
        <v>East Davidville</v>
      </c>
      <c r="V24" t="str">
        <f>_xlfn.XLOOKUP(Table17[[#This Row],[Store_ID]],Store_Dim!A:A,Store_Dim!E:E)</f>
        <v>Online</v>
      </c>
      <c r="W24" t="str">
        <f>_xlfn.XLOOKUP(Table17[[#This Row],[Product_ID]],Product_Dim!A:A,Product_Dim!B:B)</f>
        <v>Men's Sports Shorts</v>
      </c>
      <c r="X24" t="str">
        <f>_xlfn.XLOOKUP(Table17[[#This Row],[Product_ID]],Product_Dim!A:A,Product_Dim!C:C)</f>
        <v>Clothing</v>
      </c>
      <c r="Y24" t="str">
        <f>_xlfn.XLOOKUP(Table17[[#This Row],[Product_ID]],Product_Dim!A:A,Product_Dim!D:D)</f>
        <v>Bottoms</v>
      </c>
      <c r="Z24" t="str">
        <f>_xlfn.XLOOKUP(Table17[[#This Row],[Product_ID]],Product_Dim!A:A,Product_Dim!E:E)</f>
        <v>Fitzpatrick Ltd</v>
      </c>
      <c r="AA24">
        <f>_xlfn.XLOOKUP(Table17[[#This Row],[Product_ID]],Product_Dim!A:A,Product_Dim!F:F)</f>
        <v>218.22</v>
      </c>
      <c r="AB24">
        <f>_xlfn.XLOOKUP(Table17[[#This Row],[Product_ID]],Product_Dim!A:A,Product_Dim!G:G)</f>
        <v>224</v>
      </c>
    </row>
    <row r="25" spans="1:28" x14ac:dyDescent="0.25">
      <c r="A25" t="s">
        <v>1849</v>
      </c>
      <c r="B25" s="1">
        <v>45466</v>
      </c>
      <c r="C25" t="s">
        <v>1151</v>
      </c>
      <c r="D25" t="s">
        <v>1572</v>
      </c>
      <c r="E25" t="s">
        <v>1782</v>
      </c>
      <c r="F25">
        <v>1</v>
      </c>
      <c r="G25">
        <v>719.28</v>
      </c>
      <c r="H25">
        <v>0.08</v>
      </c>
      <c r="I25" t="s">
        <v>1824</v>
      </c>
      <c r="J25" s="12">
        <v>661.73760000000004</v>
      </c>
      <c r="K25" t="str">
        <f>_xlfn.XLOOKUP(Table17[[#This Row],[Customer_ID]],Customer_Dim!A:A,Customer_Dim!B:B,"False Data")</f>
        <v>Miranda King</v>
      </c>
      <c r="L25" s="5">
        <f>_xlfn.XLOOKUP(Table17[[#This Row],[Customer_ID]],Customer_Dim!A:A,Customer_Dim!C:C,"False Data")</f>
        <v>34</v>
      </c>
      <c r="M25" s="5" t="str" cm="1">
        <f t="array" ref="M25">_xlfn.IFS(Table9[[#This Row],[Age]]&lt;=35,"Youth",Table9[[#This Row],[Age]]&lt;=55,"Adult",Table9[[#This Row],[Age]]&gt;55,"Senior")</f>
        <v>Youth</v>
      </c>
      <c r="N25" t="str">
        <f>_xlfn.XLOOKUP(Table17[[#This Row],[Customer_ID]],Customer_Dim!A:A,Customer_Dim!D:D,"False Data")</f>
        <v>Female</v>
      </c>
      <c r="O25" t="str">
        <f>_xlfn.XLOOKUP(Table17[[#This Row],[Customer_ID]],Customer_Dim!A:A,Customer_Dim!E:E,"False Data")</f>
        <v>West Mathew</v>
      </c>
      <c r="P25" t="str">
        <f>_xlfn.XLOOKUP(Table17[[#This Row],[Customer_ID]],Customer_Dim!A:A,Customer_Dim!F:F,"False Data")</f>
        <v>New York</v>
      </c>
      <c r="Q25" t="str">
        <f>_xlfn.XLOOKUP(Table17[[#This Row],[Customer_ID]],Customer_Dim!A:A,Customer_Dim!G:G,"False Data")</f>
        <v>USA</v>
      </c>
      <c r="R25" t="str">
        <f>_xlfn.XLOOKUP(Table17[[#This Row],[Customer_ID]],Customer_Dim!A:A,Customer_Dim!H:H,"False Data")</f>
        <v>Platinum</v>
      </c>
      <c r="S25" t="str">
        <f>_xlfn.XLOOKUP(Table17[[#This Row],[Store_ID]],Store_Dim!A:A,Store_Dim!B:B)</f>
        <v>Bean, Jones and Park</v>
      </c>
      <c r="T25" t="str">
        <f>_xlfn.XLOOKUP(Table17[[#This Row],[Store_ID]],Store_Dim!A:A,Store_Dim!C:C)</f>
        <v>West</v>
      </c>
      <c r="U25" t="str">
        <f>_xlfn.XLOOKUP(Table17[[#This Row],[Store_ID]],Store_Dim!A:A,Store_Dim!D:D)</f>
        <v>Thompsonborough</v>
      </c>
      <c r="V25" t="str">
        <f>_xlfn.XLOOKUP(Table17[[#This Row],[Store_ID]],Store_Dim!A:A,Store_Dim!E:E)</f>
        <v>Online</v>
      </c>
      <c r="W25" t="str">
        <f>_xlfn.XLOOKUP(Table17[[#This Row],[Product_ID]],Product_Dim!A:A,Product_Dim!B:B)</f>
        <v>Hair Strengthening Shampoo</v>
      </c>
      <c r="X25" t="str">
        <f>_xlfn.XLOOKUP(Table17[[#This Row],[Product_ID]],Product_Dim!A:A,Product_Dim!C:C)</f>
        <v>Beauty</v>
      </c>
      <c r="Y25" t="str">
        <f>_xlfn.XLOOKUP(Table17[[#This Row],[Product_ID]],Product_Dim!A:A,Product_Dim!D:D)</f>
        <v>Haircare</v>
      </c>
      <c r="Z25" t="str">
        <f>_xlfn.XLOOKUP(Table17[[#This Row],[Product_ID]],Product_Dim!A:A,Product_Dim!E:E)</f>
        <v>Rice LLC</v>
      </c>
      <c r="AA25">
        <f>_xlfn.XLOOKUP(Table17[[#This Row],[Product_ID]],Product_Dim!A:A,Product_Dim!F:F)</f>
        <v>115.82</v>
      </c>
      <c r="AB25">
        <f>_xlfn.XLOOKUP(Table17[[#This Row],[Product_ID]],Product_Dim!A:A,Product_Dim!G:G)</f>
        <v>460</v>
      </c>
    </row>
    <row r="26" spans="1:28" x14ac:dyDescent="0.25">
      <c r="A26" t="s">
        <v>1850</v>
      </c>
      <c r="B26" s="1">
        <v>45908</v>
      </c>
      <c r="C26" t="s">
        <v>613</v>
      </c>
      <c r="D26" t="s">
        <v>1682</v>
      </c>
      <c r="E26" t="s">
        <v>1776</v>
      </c>
      <c r="F26">
        <v>3</v>
      </c>
      <c r="G26">
        <v>77.599999999999994</v>
      </c>
      <c r="H26">
        <v>7.0000000000000007E-2</v>
      </c>
      <c r="I26" t="s">
        <v>1824</v>
      </c>
      <c r="J26" s="12">
        <v>216.50399999999999</v>
      </c>
      <c r="K26" t="str">
        <f>_xlfn.XLOOKUP(Table17[[#This Row],[Customer_ID]],Customer_Dim!A:A,Customer_Dim!B:B,"False Data")</f>
        <v>Jennifer Pruitt</v>
      </c>
      <c r="L26" s="5">
        <f>_xlfn.XLOOKUP(Table17[[#This Row],[Customer_ID]],Customer_Dim!A:A,Customer_Dim!C:C,"False Data")</f>
        <v>53</v>
      </c>
      <c r="M26" s="5" t="str" cm="1">
        <f t="array" ref="M26">_xlfn.IFS(Table9[[#This Row],[Age]]&lt;=35,"Youth",Table9[[#This Row],[Age]]&lt;=55,"Adult",Table9[[#This Row],[Age]]&gt;55,"Senior")</f>
        <v>Adult</v>
      </c>
      <c r="N26" t="str">
        <f>_xlfn.XLOOKUP(Table17[[#This Row],[Customer_ID]],Customer_Dim!A:A,Customer_Dim!D:D,"False Data")</f>
        <v>Male</v>
      </c>
      <c r="O26" t="str">
        <f>_xlfn.XLOOKUP(Table17[[#This Row],[Customer_ID]],Customer_Dim!A:A,Customer_Dim!E:E,"False Data")</f>
        <v>East Justin</v>
      </c>
      <c r="P26" t="str">
        <f>_xlfn.XLOOKUP(Table17[[#This Row],[Customer_ID]],Customer_Dim!A:A,Customer_Dim!F:F,"False Data")</f>
        <v>Missouri</v>
      </c>
      <c r="Q26" t="str">
        <f>_xlfn.XLOOKUP(Table17[[#This Row],[Customer_ID]],Customer_Dim!A:A,Customer_Dim!G:G,"False Data")</f>
        <v>USA</v>
      </c>
      <c r="R26" t="str">
        <f>_xlfn.XLOOKUP(Table17[[#This Row],[Customer_ID]],Customer_Dim!A:A,Customer_Dim!H:H,"False Data")</f>
        <v>Silver</v>
      </c>
      <c r="S26" t="str">
        <f>_xlfn.XLOOKUP(Table17[[#This Row],[Store_ID]],Store_Dim!A:A,Store_Dim!B:B)</f>
        <v>Benson-Elliott</v>
      </c>
      <c r="T26" t="str">
        <f>_xlfn.XLOOKUP(Table17[[#This Row],[Store_ID]],Store_Dim!A:A,Store_Dim!C:C)</f>
        <v>East</v>
      </c>
      <c r="U26" t="str">
        <f>_xlfn.XLOOKUP(Table17[[#This Row],[Store_ID]],Store_Dim!A:A,Store_Dim!D:D)</f>
        <v>Port Josephberg</v>
      </c>
      <c r="V26" t="str">
        <f>_xlfn.XLOOKUP(Table17[[#This Row],[Store_ID]],Store_Dim!A:A,Store_Dim!E:E)</f>
        <v>Online</v>
      </c>
      <c r="W26" t="str">
        <f>_xlfn.XLOOKUP(Table17[[#This Row],[Product_ID]],Product_Dim!A:A,Product_Dim!B:B)</f>
        <v>Smart LED Light Strip</v>
      </c>
      <c r="X26" t="str">
        <f>_xlfn.XLOOKUP(Table17[[#This Row],[Product_ID]],Product_Dim!A:A,Product_Dim!C:C)</f>
        <v>Electronics</v>
      </c>
      <c r="Y26" t="str">
        <f>_xlfn.XLOOKUP(Table17[[#This Row],[Product_ID]],Product_Dim!A:A,Product_Dim!D:D)</f>
        <v>Accessories</v>
      </c>
      <c r="Z26" t="str">
        <f>_xlfn.XLOOKUP(Table17[[#This Row],[Product_ID]],Product_Dim!A:A,Product_Dim!E:E)</f>
        <v>Flores-Davis</v>
      </c>
      <c r="AA26">
        <f>_xlfn.XLOOKUP(Table17[[#This Row],[Product_ID]],Product_Dim!A:A,Product_Dim!F:F)</f>
        <v>349.17</v>
      </c>
      <c r="AB26">
        <f>_xlfn.XLOOKUP(Table17[[#This Row],[Product_ID]],Product_Dim!A:A,Product_Dim!G:G)</f>
        <v>476</v>
      </c>
    </row>
    <row r="27" spans="1:28" x14ac:dyDescent="0.25">
      <c r="A27" t="s">
        <v>1851</v>
      </c>
      <c r="B27" s="1">
        <v>45552</v>
      </c>
      <c r="C27" t="s">
        <v>1190</v>
      </c>
      <c r="D27" t="s">
        <v>1555</v>
      </c>
      <c r="E27" t="s">
        <v>1766</v>
      </c>
      <c r="F27">
        <v>4</v>
      </c>
      <c r="G27">
        <v>852.71</v>
      </c>
      <c r="H27">
        <v>0.14000000000000001</v>
      </c>
      <c r="I27" t="s">
        <v>1826</v>
      </c>
      <c r="J27" s="12">
        <v>2933.3224</v>
      </c>
      <c r="K27" t="str">
        <f>_xlfn.XLOOKUP(Table17[[#This Row],[Customer_ID]],Customer_Dim!A:A,Customer_Dim!B:B,"False Data")</f>
        <v>Erika Padilla</v>
      </c>
      <c r="L27" s="5">
        <f>_xlfn.XLOOKUP(Table17[[#This Row],[Customer_ID]],Customer_Dim!A:A,Customer_Dim!C:C,"False Data")</f>
        <v>50</v>
      </c>
      <c r="M27" s="5" t="str" cm="1">
        <f t="array" ref="M27">_xlfn.IFS(Table9[[#This Row],[Age]]&lt;=35,"Youth",Table9[[#This Row],[Age]]&lt;=55,"Adult",Table9[[#This Row],[Age]]&gt;55,"Senior")</f>
        <v>Adult</v>
      </c>
      <c r="N27" t="str">
        <f>_xlfn.XLOOKUP(Table17[[#This Row],[Customer_ID]],Customer_Dim!A:A,Customer_Dim!D:D,"False Data")</f>
        <v>Male</v>
      </c>
      <c r="O27" t="str">
        <f>_xlfn.XLOOKUP(Table17[[#This Row],[Customer_ID]],Customer_Dim!A:A,Customer_Dim!E:E,"False Data")</f>
        <v>Andrewsland</v>
      </c>
      <c r="P27" t="str">
        <f>_xlfn.XLOOKUP(Table17[[#This Row],[Customer_ID]],Customer_Dim!A:A,Customer_Dim!F:F,"False Data")</f>
        <v>Alabama</v>
      </c>
      <c r="Q27" t="str">
        <f>_xlfn.XLOOKUP(Table17[[#This Row],[Customer_ID]],Customer_Dim!A:A,Customer_Dim!G:G,"False Data")</f>
        <v>USA</v>
      </c>
      <c r="R27" t="str">
        <f>_xlfn.XLOOKUP(Table17[[#This Row],[Customer_ID]],Customer_Dim!A:A,Customer_Dim!H:H,"False Data")</f>
        <v>Silver</v>
      </c>
      <c r="S27" t="str">
        <f>_xlfn.XLOOKUP(Table17[[#This Row],[Store_ID]],Store_Dim!A:A,Store_Dim!B:B)</f>
        <v>Johnson-Wright</v>
      </c>
      <c r="T27" t="str">
        <f>_xlfn.XLOOKUP(Table17[[#This Row],[Store_ID]],Store_Dim!A:A,Store_Dim!C:C)</f>
        <v>North</v>
      </c>
      <c r="U27" t="str">
        <f>_xlfn.XLOOKUP(Table17[[#This Row],[Store_ID]],Store_Dim!A:A,Store_Dim!D:D)</f>
        <v>Hoodberg</v>
      </c>
      <c r="V27" t="str">
        <f>_xlfn.XLOOKUP(Table17[[#This Row],[Store_ID]],Store_Dim!A:A,Store_Dim!E:E)</f>
        <v>Outlet</v>
      </c>
      <c r="W27" t="str">
        <f>_xlfn.XLOOKUP(Table17[[#This Row],[Product_ID]],Product_Dim!A:A,Product_Dim!B:B)</f>
        <v>Men's Leather Belt</v>
      </c>
      <c r="X27" t="str">
        <f>_xlfn.XLOOKUP(Table17[[#This Row],[Product_ID]],Product_Dim!A:A,Product_Dim!C:C)</f>
        <v>Clothing</v>
      </c>
      <c r="Y27" t="str">
        <f>_xlfn.XLOOKUP(Table17[[#This Row],[Product_ID]],Product_Dim!A:A,Product_Dim!D:D)</f>
        <v>Accessories</v>
      </c>
      <c r="Z27" t="str">
        <f>_xlfn.XLOOKUP(Table17[[#This Row],[Product_ID]],Product_Dim!A:A,Product_Dim!E:E)</f>
        <v>Baldwin, Garza and Gonzalez</v>
      </c>
      <c r="AA27">
        <f>_xlfn.XLOOKUP(Table17[[#This Row],[Product_ID]],Product_Dim!A:A,Product_Dim!F:F)</f>
        <v>261</v>
      </c>
      <c r="AB27">
        <f>_xlfn.XLOOKUP(Table17[[#This Row],[Product_ID]],Product_Dim!A:A,Product_Dim!G:G)</f>
        <v>59</v>
      </c>
    </row>
    <row r="28" spans="1:28" x14ac:dyDescent="0.25">
      <c r="A28" t="s">
        <v>1852</v>
      </c>
      <c r="B28" s="1">
        <v>45294</v>
      </c>
      <c r="C28" t="s">
        <v>693</v>
      </c>
      <c r="D28" t="s">
        <v>1744</v>
      </c>
      <c r="E28" t="s">
        <v>1782</v>
      </c>
      <c r="F28">
        <v>4</v>
      </c>
      <c r="G28">
        <v>156.16</v>
      </c>
      <c r="H28">
        <f>1-(Table17[[#This Row],[Total_Amount]]/(Table17[[#This Row],[Unit_Price]]*Table17[[#This Row],[Quantity]]))</f>
        <v>3.9999999999999925E-2</v>
      </c>
      <c r="I28" t="s">
        <v>1824</v>
      </c>
      <c r="J28" s="12">
        <v>599.65440000000001</v>
      </c>
      <c r="K28" t="str">
        <f>_xlfn.XLOOKUP(Table17[[#This Row],[Customer_ID]],Customer_Dim!A:A,Customer_Dim!B:B,"False Data")</f>
        <v>Stuart Johnson</v>
      </c>
      <c r="L28" s="5">
        <f>_xlfn.XLOOKUP(Table17[[#This Row],[Customer_ID]],Customer_Dim!A:A,Customer_Dim!C:C,"False Data")</f>
        <v>42</v>
      </c>
      <c r="M28" s="5" t="str" cm="1">
        <f t="array" ref="M28">_xlfn.IFS(Table9[[#This Row],[Age]]&lt;=35,"Youth",Table9[[#This Row],[Age]]&lt;=55,"Adult",Table9[[#This Row],[Age]]&gt;55,"Senior")</f>
        <v>Adult</v>
      </c>
      <c r="N28" t="str">
        <f>_xlfn.XLOOKUP(Table17[[#This Row],[Customer_ID]],Customer_Dim!A:A,Customer_Dim!D:D,"False Data")</f>
        <v>Female</v>
      </c>
      <c r="O28" t="str">
        <f>_xlfn.XLOOKUP(Table17[[#This Row],[Customer_ID]],Customer_Dim!A:A,Customer_Dim!E:E,"False Data")</f>
        <v>West Markport</v>
      </c>
      <c r="P28" t="str">
        <f>_xlfn.XLOOKUP(Table17[[#This Row],[Customer_ID]],Customer_Dim!A:A,Customer_Dim!F:F,"False Data")</f>
        <v>North Dakota</v>
      </c>
      <c r="Q28" t="str">
        <f>_xlfn.XLOOKUP(Table17[[#This Row],[Customer_ID]],Customer_Dim!A:A,Customer_Dim!G:G,"False Data")</f>
        <v>USA</v>
      </c>
      <c r="R28" t="str">
        <f>_xlfn.XLOOKUP(Table17[[#This Row],[Customer_ID]],Customer_Dim!A:A,Customer_Dim!H:H,"False Data")</f>
        <v>Platinum</v>
      </c>
      <c r="S28" t="str">
        <f>_xlfn.XLOOKUP(Table17[[#This Row],[Store_ID]],Store_Dim!A:A,Store_Dim!B:B)</f>
        <v>Bean, Jones and Park</v>
      </c>
      <c r="T28" t="str">
        <f>_xlfn.XLOOKUP(Table17[[#This Row],[Store_ID]],Store_Dim!A:A,Store_Dim!C:C)</f>
        <v>West</v>
      </c>
      <c r="U28" t="str">
        <f>_xlfn.XLOOKUP(Table17[[#This Row],[Store_ID]],Store_Dim!A:A,Store_Dim!D:D)</f>
        <v>Thompsonborough</v>
      </c>
      <c r="V28" t="str">
        <f>_xlfn.XLOOKUP(Table17[[#This Row],[Store_ID]],Store_Dim!A:A,Store_Dim!E:E)</f>
        <v>Online</v>
      </c>
      <c r="W28" t="str">
        <f>_xlfn.XLOOKUP(Table17[[#This Row],[Product_ID]],Product_Dim!A:A,Product_Dim!B:B)</f>
        <v>Portable Bluetooth Speaker</v>
      </c>
      <c r="X28" t="str">
        <f>_xlfn.XLOOKUP(Table17[[#This Row],[Product_ID]],Product_Dim!A:A,Product_Dim!C:C)</f>
        <v>Electronics</v>
      </c>
      <c r="Y28" t="str">
        <f>_xlfn.XLOOKUP(Table17[[#This Row],[Product_ID]],Product_Dim!A:A,Product_Dim!D:D)</f>
        <v>Audio</v>
      </c>
      <c r="Z28" t="str">
        <f>_xlfn.XLOOKUP(Table17[[#This Row],[Product_ID]],Product_Dim!A:A,Product_Dim!E:E)</f>
        <v>Flores-King</v>
      </c>
      <c r="AA28">
        <f>_xlfn.XLOOKUP(Table17[[#This Row],[Product_ID]],Product_Dim!A:A,Product_Dim!F:F)</f>
        <v>431.67</v>
      </c>
      <c r="AB28">
        <f>_xlfn.XLOOKUP(Table17[[#This Row],[Product_ID]],Product_Dim!A:A,Product_Dim!G:G)</f>
        <v>73</v>
      </c>
    </row>
    <row r="29" spans="1:28" x14ac:dyDescent="0.25">
      <c r="A29" t="s">
        <v>1853</v>
      </c>
      <c r="B29" s="1">
        <v>45710</v>
      </c>
      <c r="C29" t="s">
        <v>654</v>
      </c>
      <c r="D29" t="s">
        <v>1702</v>
      </c>
      <c r="E29" t="s">
        <v>1782</v>
      </c>
      <c r="F29">
        <v>3</v>
      </c>
      <c r="G29">
        <v>815.49</v>
      </c>
      <c r="H29">
        <v>0.17</v>
      </c>
      <c r="I29" t="s">
        <v>1824</v>
      </c>
      <c r="J29" s="12">
        <v>2030.5700999999999</v>
      </c>
      <c r="K29" t="str">
        <f>_xlfn.XLOOKUP(Table17[[#This Row],[Customer_ID]],Customer_Dim!A:A,Customer_Dim!B:B,"False Data")</f>
        <v>Anna Perez</v>
      </c>
      <c r="L29" s="5">
        <f>_xlfn.XLOOKUP(Table17[[#This Row],[Customer_ID]],Customer_Dim!A:A,Customer_Dim!C:C,"False Data")</f>
        <v>30</v>
      </c>
      <c r="M29" s="5" t="str" cm="1">
        <f t="array" ref="M29">_xlfn.IFS(Table9[[#This Row],[Age]]&lt;=35,"Youth",Table9[[#This Row],[Age]]&lt;=55,"Adult",Table9[[#This Row],[Age]]&gt;55,"Senior")</f>
        <v>Youth</v>
      </c>
      <c r="N29" t="str">
        <f>_xlfn.XLOOKUP(Table17[[#This Row],[Customer_ID]],Customer_Dim!A:A,Customer_Dim!D:D,"False Data")</f>
        <v>Male</v>
      </c>
      <c r="O29" t="str">
        <f>_xlfn.XLOOKUP(Table17[[#This Row],[Customer_ID]],Customer_Dim!A:A,Customer_Dim!E:E,"False Data")</f>
        <v>South Jerry</v>
      </c>
      <c r="P29" t="str">
        <f>_xlfn.XLOOKUP(Table17[[#This Row],[Customer_ID]],Customer_Dim!A:A,Customer_Dim!F:F,"False Data")</f>
        <v>Maine</v>
      </c>
      <c r="Q29" t="str">
        <f>_xlfn.XLOOKUP(Table17[[#This Row],[Customer_ID]],Customer_Dim!A:A,Customer_Dim!G:G,"False Data")</f>
        <v>USA</v>
      </c>
      <c r="R29" t="str">
        <f>_xlfn.XLOOKUP(Table17[[#This Row],[Customer_ID]],Customer_Dim!A:A,Customer_Dim!H:H,"False Data")</f>
        <v>Platinum</v>
      </c>
      <c r="S29" t="str">
        <f>_xlfn.XLOOKUP(Table17[[#This Row],[Store_ID]],Store_Dim!A:A,Store_Dim!B:B)</f>
        <v>Bean, Jones and Park</v>
      </c>
      <c r="T29" t="str">
        <f>_xlfn.XLOOKUP(Table17[[#This Row],[Store_ID]],Store_Dim!A:A,Store_Dim!C:C)</f>
        <v>West</v>
      </c>
      <c r="U29" t="str">
        <f>_xlfn.XLOOKUP(Table17[[#This Row],[Store_ID]],Store_Dim!A:A,Store_Dim!D:D)</f>
        <v>Thompsonborough</v>
      </c>
      <c r="V29" t="str">
        <f>_xlfn.XLOOKUP(Table17[[#This Row],[Store_ID]],Store_Dim!A:A,Store_Dim!E:E)</f>
        <v>Online</v>
      </c>
      <c r="W29" t="str">
        <f>_xlfn.XLOOKUP(Table17[[#This Row],[Product_ID]],Product_Dim!A:A,Product_Dim!B:B)</f>
        <v>WiFi Mesh Router</v>
      </c>
      <c r="X29" t="str">
        <f>_xlfn.XLOOKUP(Table17[[#This Row],[Product_ID]],Product_Dim!A:A,Product_Dim!C:C)</f>
        <v>Electronics</v>
      </c>
      <c r="Y29" t="str">
        <f>_xlfn.XLOOKUP(Table17[[#This Row],[Product_ID]],Product_Dim!A:A,Product_Dim!D:D)</f>
        <v>Appliances</v>
      </c>
      <c r="Z29" t="str">
        <f>_xlfn.XLOOKUP(Table17[[#This Row],[Product_ID]],Product_Dim!A:A,Product_Dim!E:E)</f>
        <v>White, Reeves and Woods</v>
      </c>
      <c r="AA29">
        <f>_xlfn.XLOOKUP(Table17[[#This Row],[Product_ID]],Product_Dim!A:A,Product_Dim!F:F)</f>
        <v>480.9</v>
      </c>
      <c r="AB29">
        <f>_xlfn.XLOOKUP(Table17[[#This Row],[Product_ID]],Product_Dim!A:A,Product_Dim!G:G)</f>
        <v>104</v>
      </c>
    </row>
    <row r="30" spans="1:28" x14ac:dyDescent="0.25">
      <c r="A30" t="s">
        <v>1854</v>
      </c>
      <c r="B30" s="1">
        <v>45923</v>
      </c>
      <c r="C30" t="s">
        <v>499</v>
      </c>
      <c r="D30" t="s">
        <v>1574</v>
      </c>
      <c r="E30" t="s">
        <v>1761</v>
      </c>
      <c r="F30">
        <v>2</v>
      </c>
      <c r="G30">
        <v>74.209999999999994</v>
      </c>
      <c r="H30">
        <v>0.11</v>
      </c>
      <c r="I30" t="s">
        <v>1826</v>
      </c>
      <c r="J30" s="12">
        <v>132.09379999999999</v>
      </c>
      <c r="K30" t="str">
        <f>_xlfn.XLOOKUP(Table17[[#This Row],[Customer_ID]],Customer_Dim!A:A,Customer_Dim!B:B,"False Data")</f>
        <v>Theresa Campbell</v>
      </c>
      <c r="L30" s="5">
        <f>_xlfn.XLOOKUP(Table17[[#This Row],[Customer_ID]],Customer_Dim!A:A,Customer_Dim!C:C,"False Data")</f>
        <v>42</v>
      </c>
      <c r="M30" s="5" t="str" cm="1">
        <f t="array" ref="M30">_xlfn.IFS(Table9[[#This Row],[Age]]&lt;=35,"Youth",Table9[[#This Row],[Age]]&lt;=55,"Adult",Table9[[#This Row],[Age]]&gt;55,"Senior")</f>
        <v>Adult</v>
      </c>
      <c r="N30" t="str">
        <f>_xlfn.XLOOKUP(Table17[[#This Row],[Customer_ID]],Customer_Dim!A:A,Customer_Dim!D:D,"False Data")</f>
        <v>Female</v>
      </c>
      <c r="O30" t="str">
        <f>_xlfn.XLOOKUP(Table17[[#This Row],[Customer_ID]],Customer_Dim!A:A,Customer_Dim!E:E,"False Data")</f>
        <v>New Brian</v>
      </c>
      <c r="P30" t="str">
        <f>_xlfn.XLOOKUP(Table17[[#This Row],[Customer_ID]],Customer_Dim!A:A,Customer_Dim!F:F,"False Data")</f>
        <v>Wisconsin</v>
      </c>
      <c r="Q30" t="str">
        <f>_xlfn.XLOOKUP(Table17[[#This Row],[Customer_ID]],Customer_Dim!A:A,Customer_Dim!G:G,"False Data")</f>
        <v>USA</v>
      </c>
      <c r="R30" t="str">
        <f>_xlfn.XLOOKUP(Table17[[#This Row],[Customer_ID]],Customer_Dim!A:A,Customer_Dim!H:H,"False Data")</f>
        <v>Bronze</v>
      </c>
      <c r="S30" t="str">
        <f>_xlfn.XLOOKUP(Table17[[#This Row],[Store_ID]],Store_Dim!A:A,Store_Dim!B:B)</f>
        <v>Black-Horn</v>
      </c>
      <c r="T30" t="str">
        <f>_xlfn.XLOOKUP(Table17[[#This Row],[Store_ID]],Store_Dim!A:A,Store_Dim!C:C)</f>
        <v>South</v>
      </c>
      <c r="U30" t="str">
        <f>_xlfn.XLOOKUP(Table17[[#This Row],[Store_ID]],Store_Dim!A:A,Store_Dim!D:D)</f>
        <v>North Nancyview</v>
      </c>
      <c r="V30" t="str">
        <f>_xlfn.XLOOKUP(Table17[[#This Row],[Store_ID]],Store_Dim!A:A,Store_Dim!E:E)</f>
        <v>Outlet</v>
      </c>
      <c r="W30" t="str">
        <f>_xlfn.XLOOKUP(Table17[[#This Row],[Product_ID]],Product_Dim!A:A,Product_Dim!B:B)</f>
        <v>USB-C Fast Charger</v>
      </c>
      <c r="X30" t="str">
        <f>_xlfn.XLOOKUP(Table17[[#This Row],[Product_ID]],Product_Dim!A:A,Product_Dim!C:C)</f>
        <v>Electronics</v>
      </c>
      <c r="Y30" t="str">
        <f>_xlfn.XLOOKUP(Table17[[#This Row],[Product_ID]],Product_Dim!A:A,Product_Dim!D:D)</f>
        <v>Accessories</v>
      </c>
      <c r="Z30" t="str">
        <f>_xlfn.XLOOKUP(Table17[[#This Row],[Product_ID]],Product_Dim!A:A,Product_Dim!E:E)</f>
        <v>Dawson-Perkins</v>
      </c>
      <c r="AA30">
        <f>_xlfn.XLOOKUP(Table17[[#This Row],[Product_ID]],Product_Dim!A:A,Product_Dim!F:F)</f>
        <v>242.23</v>
      </c>
      <c r="AB30">
        <f>_xlfn.XLOOKUP(Table17[[#This Row],[Product_ID]],Product_Dim!A:A,Product_Dim!G:G)</f>
        <v>453</v>
      </c>
    </row>
    <row r="31" spans="1:28" x14ac:dyDescent="0.25">
      <c r="A31" t="s">
        <v>1855</v>
      </c>
      <c r="B31" s="1">
        <v>45302</v>
      </c>
      <c r="C31" t="s">
        <v>1092</v>
      </c>
      <c r="D31" t="s">
        <v>1746</v>
      </c>
      <c r="E31" t="s">
        <v>1766</v>
      </c>
      <c r="F31">
        <v>4</v>
      </c>
      <c r="G31">
        <v>451.67</v>
      </c>
      <c r="H31">
        <v>0.15</v>
      </c>
      <c r="I31" t="s">
        <v>1824</v>
      </c>
      <c r="J31" s="12">
        <v>1535.6780000000001</v>
      </c>
      <c r="K31" t="str">
        <f>_xlfn.XLOOKUP(Table17[[#This Row],[Customer_ID]],Customer_Dim!A:A,Customer_Dim!B:B,"False Data")</f>
        <v>Sherry Cabrera</v>
      </c>
      <c r="L31" s="5">
        <f>_xlfn.XLOOKUP(Table17[[#This Row],[Customer_ID]],Customer_Dim!A:A,Customer_Dim!C:C,"False Data")</f>
        <v>55</v>
      </c>
      <c r="M31" s="5" t="str" cm="1">
        <f t="array" ref="M31">_xlfn.IFS(Table9[[#This Row],[Age]]&lt;=35,"Youth",Table9[[#This Row],[Age]]&lt;=55,"Adult",Table9[[#This Row],[Age]]&gt;55,"Senior")</f>
        <v>Adult</v>
      </c>
      <c r="N31" t="str">
        <f>_xlfn.XLOOKUP(Table17[[#This Row],[Customer_ID]],Customer_Dim!A:A,Customer_Dim!D:D,"False Data")</f>
        <v>Male</v>
      </c>
      <c r="O31" t="str">
        <f>_xlfn.XLOOKUP(Table17[[#This Row],[Customer_ID]],Customer_Dim!A:A,Customer_Dim!E:E,"False Data")</f>
        <v>Shannonview</v>
      </c>
      <c r="P31" t="str">
        <f>_xlfn.XLOOKUP(Table17[[#This Row],[Customer_ID]],Customer_Dim!A:A,Customer_Dim!F:F,"False Data")</f>
        <v>Pennsylvania</v>
      </c>
      <c r="Q31" t="str">
        <f>_xlfn.XLOOKUP(Table17[[#This Row],[Customer_ID]],Customer_Dim!A:A,Customer_Dim!G:G,"False Data")</f>
        <v>USA</v>
      </c>
      <c r="R31" t="str">
        <f>_xlfn.XLOOKUP(Table17[[#This Row],[Customer_ID]],Customer_Dim!A:A,Customer_Dim!H:H,"False Data")</f>
        <v>Silver</v>
      </c>
      <c r="S31" t="str">
        <f>_xlfn.XLOOKUP(Table17[[#This Row],[Store_ID]],Store_Dim!A:A,Store_Dim!B:B)</f>
        <v>Johnson-Wright</v>
      </c>
      <c r="T31" t="str">
        <f>_xlfn.XLOOKUP(Table17[[#This Row],[Store_ID]],Store_Dim!A:A,Store_Dim!C:C)</f>
        <v>North</v>
      </c>
      <c r="U31" t="str">
        <f>_xlfn.XLOOKUP(Table17[[#This Row],[Store_ID]],Store_Dim!A:A,Store_Dim!D:D)</f>
        <v>Hoodberg</v>
      </c>
      <c r="V31" t="str">
        <f>_xlfn.XLOOKUP(Table17[[#This Row],[Store_ID]],Store_Dim!A:A,Store_Dim!E:E)</f>
        <v>Outlet</v>
      </c>
      <c r="W31" t="str">
        <f>_xlfn.XLOOKUP(Table17[[#This Row],[Product_ID]],Product_Dim!A:A,Product_Dim!B:B)</f>
        <v>Stainless Steel Cookware Set</v>
      </c>
      <c r="X31" t="str">
        <f>_xlfn.XLOOKUP(Table17[[#This Row],[Product_ID]],Product_Dim!A:A,Product_Dim!C:C)</f>
        <v>Home</v>
      </c>
      <c r="Y31" t="str">
        <f>_xlfn.XLOOKUP(Table17[[#This Row],[Product_ID]],Product_Dim!A:A,Product_Dim!D:D)</f>
        <v>Kitchen</v>
      </c>
      <c r="Z31" t="str">
        <f>_xlfn.XLOOKUP(Table17[[#This Row],[Product_ID]],Product_Dim!A:A,Product_Dim!E:E)</f>
        <v>Campbell Ltd</v>
      </c>
      <c r="AA31">
        <f>_xlfn.XLOOKUP(Table17[[#This Row],[Product_ID]],Product_Dim!A:A,Product_Dim!F:F)</f>
        <v>201.41</v>
      </c>
      <c r="AB31">
        <f>_xlfn.XLOOKUP(Table17[[#This Row],[Product_ID]],Product_Dim!A:A,Product_Dim!G:G)</f>
        <v>146</v>
      </c>
    </row>
    <row r="32" spans="1:28" x14ac:dyDescent="0.25">
      <c r="A32" t="s">
        <v>1856</v>
      </c>
      <c r="B32" s="1">
        <v>45217</v>
      </c>
      <c r="C32" t="s">
        <v>118</v>
      </c>
      <c r="D32" t="s">
        <v>1555</v>
      </c>
      <c r="E32" t="s">
        <v>1813</v>
      </c>
      <c r="F32">
        <v>1</v>
      </c>
      <c r="G32">
        <v>429.38</v>
      </c>
      <c r="H32">
        <v>0.13</v>
      </c>
      <c r="I32" t="s">
        <v>1826</v>
      </c>
      <c r="J32" s="12">
        <v>373.56060000000002</v>
      </c>
      <c r="K32" t="str">
        <f>_xlfn.XLOOKUP(Table17[[#This Row],[Customer_ID]],Customer_Dim!A:A,Customer_Dim!B:B,"False Data")</f>
        <v>Joshua Ryan</v>
      </c>
      <c r="L32" s="5">
        <f>_xlfn.XLOOKUP(Table17[[#This Row],[Customer_ID]],Customer_Dim!A:A,Customer_Dim!C:C,"False Data")</f>
        <v>27</v>
      </c>
      <c r="M32" s="5" t="str" cm="1">
        <f t="array" ref="M32">_xlfn.IFS(Table9[[#This Row],[Age]]&lt;=35,"Youth",Table9[[#This Row],[Age]]&lt;=55,"Adult",Table9[[#This Row],[Age]]&gt;55,"Senior")</f>
        <v>Youth</v>
      </c>
      <c r="N32" t="str">
        <f>_xlfn.XLOOKUP(Table17[[#This Row],[Customer_ID]],Customer_Dim!A:A,Customer_Dim!D:D,"False Data")</f>
        <v>Female</v>
      </c>
      <c r="O32" t="str">
        <f>_xlfn.XLOOKUP(Table17[[#This Row],[Customer_ID]],Customer_Dim!A:A,Customer_Dim!E:E,"False Data")</f>
        <v>New David</v>
      </c>
      <c r="P32" t="str">
        <f>_xlfn.XLOOKUP(Table17[[#This Row],[Customer_ID]],Customer_Dim!A:A,Customer_Dim!F:F,"False Data")</f>
        <v>New Jersey</v>
      </c>
      <c r="Q32" t="str">
        <f>_xlfn.XLOOKUP(Table17[[#This Row],[Customer_ID]],Customer_Dim!A:A,Customer_Dim!G:G,"False Data")</f>
        <v>USA</v>
      </c>
      <c r="R32" t="str">
        <f>_xlfn.XLOOKUP(Table17[[#This Row],[Customer_ID]],Customer_Dim!A:A,Customer_Dim!H:H,"False Data")</f>
        <v>Platinum</v>
      </c>
      <c r="S32" t="str">
        <f>_xlfn.XLOOKUP(Table17[[#This Row],[Store_ID]],Store_Dim!A:A,Store_Dim!B:B)</f>
        <v>Mann-Austin</v>
      </c>
      <c r="T32" t="str">
        <f>_xlfn.XLOOKUP(Table17[[#This Row],[Store_ID]],Store_Dim!A:A,Store_Dim!C:C)</f>
        <v>East</v>
      </c>
      <c r="U32" t="str">
        <f>_xlfn.XLOOKUP(Table17[[#This Row],[Store_ID]],Store_Dim!A:A,Store_Dim!D:D)</f>
        <v>Vasquezborough</v>
      </c>
      <c r="V32" t="str">
        <f>_xlfn.XLOOKUP(Table17[[#This Row],[Store_ID]],Store_Dim!A:A,Store_Dim!E:E)</f>
        <v>Online</v>
      </c>
      <c r="W32" t="str">
        <f>_xlfn.XLOOKUP(Table17[[#This Row],[Product_ID]],Product_Dim!A:A,Product_Dim!B:B)</f>
        <v>Men's Leather Belt</v>
      </c>
      <c r="X32" t="str">
        <f>_xlfn.XLOOKUP(Table17[[#This Row],[Product_ID]],Product_Dim!A:A,Product_Dim!C:C)</f>
        <v>Clothing</v>
      </c>
      <c r="Y32" t="str">
        <f>_xlfn.XLOOKUP(Table17[[#This Row],[Product_ID]],Product_Dim!A:A,Product_Dim!D:D)</f>
        <v>Accessories</v>
      </c>
      <c r="Z32" t="str">
        <f>_xlfn.XLOOKUP(Table17[[#This Row],[Product_ID]],Product_Dim!A:A,Product_Dim!E:E)</f>
        <v>Baldwin, Garza and Gonzalez</v>
      </c>
      <c r="AA32">
        <f>_xlfn.XLOOKUP(Table17[[#This Row],[Product_ID]],Product_Dim!A:A,Product_Dim!F:F)</f>
        <v>261</v>
      </c>
      <c r="AB32">
        <f>_xlfn.XLOOKUP(Table17[[#This Row],[Product_ID]],Product_Dim!A:A,Product_Dim!G:G)</f>
        <v>59</v>
      </c>
    </row>
    <row r="33" spans="1:28" x14ac:dyDescent="0.25">
      <c r="A33" t="s">
        <v>1857</v>
      </c>
      <c r="B33" s="1">
        <v>45593</v>
      </c>
      <c r="C33" t="s">
        <v>1281</v>
      </c>
      <c r="D33" t="s">
        <v>1654</v>
      </c>
      <c r="E33" t="s">
        <v>1794</v>
      </c>
      <c r="F33">
        <v>2</v>
      </c>
      <c r="G33">
        <v>148.96</v>
      </c>
      <c r="H33">
        <v>0.03</v>
      </c>
      <c r="I33" t="s">
        <v>1829</v>
      </c>
      <c r="J33" s="12">
        <v>288.98239999999998</v>
      </c>
      <c r="K33" t="str">
        <f>_xlfn.XLOOKUP(Table17[[#This Row],[Customer_ID]],Customer_Dim!A:A,Customer_Dim!B:B,"False Data")</f>
        <v>Shane Brown</v>
      </c>
      <c r="L33" s="5">
        <f>_xlfn.XLOOKUP(Table17[[#This Row],[Customer_ID]],Customer_Dim!A:A,Customer_Dim!C:C,"False Data")</f>
        <v>23</v>
      </c>
      <c r="M33" s="5" t="str" cm="1">
        <f t="array" ref="M33">_xlfn.IFS(Table9[[#This Row],[Age]]&lt;=35,"Youth",Table9[[#This Row],[Age]]&lt;=55,"Adult",Table9[[#This Row],[Age]]&gt;55,"Senior")</f>
        <v>Youth</v>
      </c>
      <c r="N33" t="str">
        <f>_xlfn.XLOOKUP(Table17[[#This Row],[Customer_ID]],Customer_Dim!A:A,Customer_Dim!D:D,"False Data")</f>
        <v>Female</v>
      </c>
      <c r="O33" t="str">
        <f>_xlfn.XLOOKUP(Table17[[#This Row],[Customer_ID]],Customer_Dim!A:A,Customer_Dim!E:E,"False Data")</f>
        <v>East Andrea</v>
      </c>
      <c r="P33" t="str">
        <f>_xlfn.XLOOKUP(Table17[[#This Row],[Customer_ID]],Customer_Dim!A:A,Customer_Dim!F:F,"False Data")</f>
        <v>Michigan</v>
      </c>
      <c r="Q33" t="str">
        <f>_xlfn.XLOOKUP(Table17[[#This Row],[Customer_ID]],Customer_Dim!A:A,Customer_Dim!G:G,"False Data")</f>
        <v>USA</v>
      </c>
      <c r="R33" t="str">
        <f>_xlfn.XLOOKUP(Table17[[#This Row],[Customer_ID]],Customer_Dim!A:A,Customer_Dim!H:H,"False Data")</f>
        <v>Gold</v>
      </c>
      <c r="S33" t="str">
        <f>_xlfn.XLOOKUP(Table17[[#This Row],[Store_ID]],Store_Dim!A:A,Store_Dim!B:B)</f>
        <v>Thomas, Bridges and Harris</v>
      </c>
      <c r="T33" t="str">
        <f>_xlfn.XLOOKUP(Table17[[#This Row],[Store_ID]],Store_Dim!A:A,Store_Dim!C:C)</f>
        <v>North</v>
      </c>
      <c r="U33" t="str">
        <f>_xlfn.XLOOKUP(Table17[[#This Row],[Store_ID]],Store_Dim!A:A,Store_Dim!D:D)</f>
        <v>Sabrinatown</v>
      </c>
      <c r="V33" t="str">
        <f>_xlfn.XLOOKUP(Table17[[#This Row],[Store_ID]],Store_Dim!A:A,Store_Dim!E:E)</f>
        <v>Online</v>
      </c>
      <c r="W33" t="str">
        <f>_xlfn.XLOOKUP(Table17[[#This Row],[Product_ID]],Product_Dim!A:A,Product_Dim!B:B)</f>
        <v>Men's Track Pants</v>
      </c>
      <c r="X33" t="str">
        <f>_xlfn.XLOOKUP(Table17[[#This Row],[Product_ID]],Product_Dim!A:A,Product_Dim!C:C)</f>
        <v>Clothing</v>
      </c>
      <c r="Y33" t="str">
        <f>_xlfn.XLOOKUP(Table17[[#This Row],[Product_ID]],Product_Dim!A:A,Product_Dim!D:D)</f>
        <v>Bottoms</v>
      </c>
      <c r="Z33" t="str">
        <f>_xlfn.XLOOKUP(Table17[[#This Row],[Product_ID]],Product_Dim!A:A,Product_Dim!E:E)</f>
        <v>Hamilton, Woods and Walker</v>
      </c>
      <c r="AA33">
        <f>_xlfn.XLOOKUP(Table17[[#This Row],[Product_ID]],Product_Dim!A:A,Product_Dim!F:F)</f>
        <v>386.56</v>
      </c>
      <c r="AB33">
        <f>_xlfn.XLOOKUP(Table17[[#This Row],[Product_ID]],Product_Dim!A:A,Product_Dim!G:G)</f>
        <v>125</v>
      </c>
    </row>
    <row r="34" spans="1:28" x14ac:dyDescent="0.25">
      <c r="A34" t="s">
        <v>1858</v>
      </c>
      <c r="B34" s="1">
        <v>45597</v>
      </c>
      <c r="C34" t="s">
        <v>1240</v>
      </c>
      <c r="D34" t="s">
        <v>1698</v>
      </c>
      <c r="E34" t="s">
        <v>1782</v>
      </c>
      <c r="F34">
        <v>4</v>
      </c>
      <c r="G34">
        <v>313.83</v>
      </c>
      <c r="H34">
        <v>0.08</v>
      </c>
      <c r="I34" t="s">
        <v>1824</v>
      </c>
      <c r="J34" s="12">
        <v>1154.8943999999999</v>
      </c>
      <c r="K34" t="str">
        <f>_xlfn.XLOOKUP(Table17[[#This Row],[Customer_ID]],Customer_Dim!A:A,Customer_Dim!B:B,"False Data")</f>
        <v>Jennifer Johnson</v>
      </c>
      <c r="L34" s="5">
        <f>_xlfn.XLOOKUP(Table17[[#This Row],[Customer_ID]],Customer_Dim!A:A,Customer_Dim!C:C,"False Data")</f>
        <v>54</v>
      </c>
      <c r="M34" s="5" t="str" cm="1">
        <f t="array" ref="M34">_xlfn.IFS(Table9[[#This Row],[Age]]&lt;=35,"Youth",Table9[[#This Row],[Age]]&lt;=55,"Adult",Table9[[#This Row],[Age]]&gt;55,"Senior")</f>
        <v>Adult</v>
      </c>
      <c r="N34" t="str">
        <f>_xlfn.XLOOKUP(Table17[[#This Row],[Customer_ID]],Customer_Dim!A:A,Customer_Dim!D:D,"False Data")</f>
        <v>Male</v>
      </c>
      <c r="O34" t="str">
        <f>_xlfn.XLOOKUP(Table17[[#This Row],[Customer_ID]],Customer_Dim!A:A,Customer_Dim!E:E,"False Data")</f>
        <v>Cheyenneborough</v>
      </c>
      <c r="P34" t="str">
        <f>_xlfn.XLOOKUP(Table17[[#This Row],[Customer_ID]],Customer_Dim!A:A,Customer_Dim!F:F,"False Data")</f>
        <v>New Hampshire</v>
      </c>
      <c r="Q34" t="str">
        <f>_xlfn.XLOOKUP(Table17[[#This Row],[Customer_ID]],Customer_Dim!A:A,Customer_Dim!G:G,"False Data")</f>
        <v>USA</v>
      </c>
      <c r="R34" t="str">
        <f>_xlfn.XLOOKUP(Table17[[#This Row],[Customer_ID]],Customer_Dim!A:A,Customer_Dim!H:H,"False Data")</f>
        <v>Bronze</v>
      </c>
      <c r="S34" t="str">
        <f>_xlfn.XLOOKUP(Table17[[#This Row],[Store_ID]],Store_Dim!A:A,Store_Dim!B:B)</f>
        <v>Bean, Jones and Park</v>
      </c>
      <c r="T34" t="str">
        <f>_xlfn.XLOOKUP(Table17[[#This Row],[Store_ID]],Store_Dim!A:A,Store_Dim!C:C)</f>
        <v>West</v>
      </c>
      <c r="U34" t="str">
        <f>_xlfn.XLOOKUP(Table17[[#This Row],[Store_ID]],Store_Dim!A:A,Store_Dim!D:D)</f>
        <v>Thompsonborough</v>
      </c>
      <c r="V34" t="str">
        <f>_xlfn.XLOOKUP(Table17[[#This Row],[Store_ID]],Store_Dim!A:A,Store_Dim!E:E)</f>
        <v>Online</v>
      </c>
      <c r="W34" t="str">
        <f>_xlfn.XLOOKUP(Table17[[#This Row],[Product_ID]],Product_Dim!A:A,Product_Dim!B:B)</f>
        <v>Women's Ankle Boots</v>
      </c>
      <c r="X34" t="str">
        <f>_xlfn.XLOOKUP(Table17[[#This Row],[Product_ID]],Product_Dim!A:A,Product_Dim!C:C)</f>
        <v>Clothing</v>
      </c>
      <c r="Y34" t="str">
        <f>_xlfn.XLOOKUP(Table17[[#This Row],[Product_ID]],Product_Dim!A:A,Product_Dim!D:D)</f>
        <v>Footwear</v>
      </c>
      <c r="Z34" t="str">
        <f>_xlfn.XLOOKUP(Table17[[#This Row],[Product_ID]],Product_Dim!A:A,Product_Dim!E:E)</f>
        <v>Poole PLC</v>
      </c>
      <c r="AA34">
        <f>_xlfn.XLOOKUP(Table17[[#This Row],[Product_ID]],Product_Dim!A:A,Product_Dim!F:F)</f>
        <v>158.13999999999999</v>
      </c>
      <c r="AB34">
        <f>_xlfn.XLOOKUP(Table17[[#This Row],[Product_ID]],Product_Dim!A:A,Product_Dim!G:G)</f>
        <v>82</v>
      </c>
    </row>
    <row r="35" spans="1:28" x14ac:dyDescent="0.25">
      <c r="A35" t="s">
        <v>1859</v>
      </c>
      <c r="B35" s="1">
        <v>45620</v>
      </c>
      <c r="C35" t="s">
        <v>1400</v>
      </c>
      <c r="D35" t="s">
        <v>1572</v>
      </c>
      <c r="E35" t="s">
        <v>1776</v>
      </c>
      <c r="F35">
        <v>2</v>
      </c>
      <c r="G35">
        <v>717.31</v>
      </c>
      <c r="H35">
        <v>0.15</v>
      </c>
      <c r="I35" t="s">
        <v>1824</v>
      </c>
      <c r="J35" s="12">
        <v>1219.4269999999999</v>
      </c>
      <c r="K35" t="str">
        <f>_xlfn.XLOOKUP(Table17[[#This Row],[Customer_ID]],Customer_Dim!A:A,Customer_Dim!B:B,"False Data")</f>
        <v>April Phillips</v>
      </c>
      <c r="L35" s="5">
        <f>_xlfn.XLOOKUP(Table17[[#This Row],[Customer_ID]],Customer_Dim!A:A,Customer_Dim!C:C,"False Data")</f>
        <v>62</v>
      </c>
      <c r="M35" s="5" t="str" cm="1">
        <f t="array" ref="M35">_xlfn.IFS(Table9[[#This Row],[Age]]&lt;=35,"Youth",Table9[[#This Row],[Age]]&lt;=55,"Adult",Table9[[#This Row],[Age]]&gt;55,"Senior")</f>
        <v>Senior</v>
      </c>
      <c r="N35" t="str">
        <f>_xlfn.XLOOKUP(Table17[[#This Row],[Customer_ID]],Customer_Dim!A:A,Customer_Dim!D:D,"False Data")</f>
        <v>Female</v>
      </c>
      <c r="O35" t="str">
        <f>_xlfn.XLOOKUP(Table17[[#This Row],[Customer_ID]],Customer_Dim!A:A,Customer_Dim!E:E,"False Data")</f>
        <v>Lake Carolyn</v>
      </c>
      <c r="P35" t="str">
        <f>_xlfn.XLOOKUP(Table17[[#This Row],[Customer_ID]],Customer_Dim!A:A,Customer_Dim!F:F,"False Data")</f>
        <v>Hawaii</v>
      </c>
      <c r="Q35" t="str">
        <f>_xlfn.XLOOKUP(Table17[[#This Row],[Customer_ID]],Customer_Dim!A:A,Customer_Dim!G:G,"False Data")</f>
        <v>USA</v>
      </c>
      <c r="R35" t="str">
        <f>_xlfn.XLOOKUP(Table17[[#This Row],[Customer_ID]],Customer_Dim!A:A,Customer_Dim!H:H,"False Data")</f>
        <v>Platinum</v>
      </c>
      <c r="S35" t="str">
        <f>_xlfn.XLOOKUP(Table17[[#This Row],[Store_ID]],Store_Dim!A:A,Store_Dim!B:B)</f>
        <v>Benson-Elliott</v>
      </c>
      <c r="T35" t="str">
        <f>_xlfn.XLOOKUP(Table17[[#This Row],[Store_ID]],Store_Dim!A:A,Store_Dim!C:C)</f>
        <v>East</v>
      </c>
      <c r="U35" t="str">
        <f>_xlfn.XLOOKUP(Table17[[#This Row],[Store_ID]],Store_Dim!A:A,Store_Dim!D:D)</f>
        <v>Port Josephberg</v>
      </c>
      <c r="V35" t="str">
        <f>_xlfn.XLOOKUP(Table17[[#This Row],[Store_ID]],Store_Dim!A:A,Store_Dim!E:E)</f>
        <v>Online</v>
      </c>
      <c r="W35" t="str">
        <f>_xlfn.XLOOKUP(Table17[[#This Row],[Product_ID]],Product_Dim!A:A,Product_Dim!B:B)</f>
        <v>Hair Strengthening Shampoo</v>
      </c>
      <c r="X35" t="str">
        <f>_xlfn.XLOOKUP(Table17[[#This Row],[Product_ID]],Product_Dim!A:A,Product_Dim!C:C)</f>
        <v>Beauty</v>
      </c>
      <c r="Y35" t="str">
        <f>_xlfn.XLOOKUP(Table17[[#This Row],[Product_ID]],Product_Dim!A:A,Product_Dim!D:D)</f>
        <v>Haircare</v>
      </c>
      <c r="Z35" t="str">
        <f>_xlfn.XLOOKUP(Table17[[#This Row],[Product_ID]],Product_Dim!A:A,Product_Dim!E:E)</f>
        <v>Rice LLC</v>
      </c>
      <c r="AA35">
        <f>_xlfn.XLOOKUP(Table17[[#This Row],[Product_ID]],Product_Dim!A:A,Product_Dim!F:F)</f>
        <v>115.82</v>
      </c>
      <c r="AB35">
        <f>_xlfn.XLOOKUP(Table17[[#This Row],[Product_ID]],Product_Dim!A:A,Product_Dim!G:G)</f>
        <v>460</v>
      </c>
    </row>
    <row r="36" spans="1:28" x14ac:dyDescent="0.25">
      <c r="A36" t="s">
        <v>1860</v>
      </c>
      <c r="B36" s="1">
        <v>45215</v>
      </c>
      <c r="C36" t="s">
        <v>1080</v>
      </c>
      <c r="D36" t="s">
        <v>1706</v>
      </c>
      <c r="E36" t="s">
        <v>1757</v>
      </c>
      <c r="F36">
        <v>3</v>
      </c>
      <c r="G36">
        <v>873.22</v>
      </c>
      <c r="H36">
        <v>0.18</v>
      </c>
      <c r="I36" t="s">
        <v>1824</v>
      </c>
      <c r="J36" s="12">
        <v>2148.1212</v>
      </c>
      <c r="K36" t="str">
        <f>_xlfn.XLOOKUP(Table17[[#This Row],[Customer_ID]],Customer_Dim!A:A,Customer_Dim!B:B,"False Data")</f>
        <v>Evelyn Brown</v>
      </c>
      <c r="L36" s="5">
        <f>_xlfn.XLOOKUP(Table17[[#This Row],[Customer_ID]],Customer_Dim!A:A,Customer_Dim!C:C,"False Data")</f>
        <v>39</v>
      </c>
      <c r="M36" s="5" t="str" cm="1">
        <f t="array" ref="M36">_xlfn.IFS(Table9[[#This Row],[Age]]&lt;=35,"Youth",Table9[[#This Row],[Age]]&lt;=55,"Adult",Table9[[#This Row],[Age]]&gt;55,"Senior")</f>
        <v>Adult</v>
      </c>
      <c r="N36" t="str">
        <f>_xlfn.XLOOKUP(Table17[[#This Row],[Customer_ID]],Customer_Dim!A:A,Customer_Dim!D:D,"False Data")</f>
        <v>Male</v>
      </c>
      <c r="O36" t="str">
        <f>_xlfn.XLOOKUP(Table17[[#This Row],[Customer_ID]],Customer_Dim!A:A,Customer_Dim!E:E,"False Data")</f>
        <v>West Victoriaborough</v>
      </c>
      <c r="P36" t="str">
        <f>_xlfn.XLOOKUP(Table17[[#This Row],[Customer_ID]],Customer_Dim!A:A,Customer_Dim!F:F,"False Data")</f>
        <v>New Mexico</v>
      </c>
      <c r="Q36" t="str">
        <f>_xlfn.XLOOKUP(Table17[[#This Row],[Customer_ID]],Customer_Dim!A:A,Customer_Dim!G:G,"False Data")</f>
        <v>USA</v>
      </c>
      <c r="R36" t="str">
        <f>_xlfn.XLOOKUP(Table17[[#This Row],[Customer_ID]],Customer_Dim!A:A,Customer_Dim!H:H,"False Data")</f>
        <v>Gold</v>
      </c>
      <c r="S36" t="str">
        <f>_xlfn.XLOOKUP(Table17[[#This Row],[Store_ID]],Store_Dim!A:A,Store_Dim!B:B)</f>
        <v>Martinez, Adkins and Johnson</v>
      </c>
      <c r="T36" t="str">
        <f>_xlfn.XLOOKUP(Table17[[#This Row],[Store_ID]],Store_Dim!A:A,Store_Dim!C:C)</f>
        <v>North</v>
      </c>
      <c r="U36" t="str">
        <f>_xlfn.XLOOKUP(Table17[[#This Row],[Store_ID]],Store_Dim!A:A,Store_Dim!D:D)</f>
        <v>Danielmouth</v>
      </c>
      <c r="V36" t="str">
        <f>_xlfn.XLOOKUP(Table17[[#This Row],[Store_ID]],Store_Dim!A:A,Store_Dim!E:E)</f>
        <v>Flagship</v>
      </c>
      <c r="W36" t="str">
        <f>_xlfn.XLOOKUP(Table17[[#This Row],[Product_ID]],Product_Dim!A:A,Product_Dim!B:B)</f>
        <v>Decorative Lamp Shade</v>
      </c>
      <c r="X36" t="str">
        <f>_xlfn.XLOOKUP(Table17[[#This Row],[Product_ID]],Product_Dim!A:A,Product_Dim!C:C)</f>
        <v>Home</v>
      </c>
      <c r="Y36" t="str">
        <f>_xlfn.XLOOKUP(Table17[[#This Row],[Product_ID]],Product_Dim!A:A,Product_Dim!D:D)</f>
        <v>Lighting</v>
      </c>
      <c r="Z36" t="str">
        <f>_xlfn.XLOOKUP(Table17[[#This Row],[Product_ID]],Product_Dim!A:A,Product_Dim!E:E)</f>
        <v>Ramirez-Hanson</v>
      </c>
      <c r="AA36">
        <f>_xlfn.XLOOKUP(Table17[[#This Row],[Product_ID]],Product_Dim!A:A,Product_Dim!F:F)</f>
        <v>228.53</v>
      </c>
      <c r="AB36">
        <f>_xlfn.XLOOKUP(Table17[[#This Row],[Product_ID]],Product_Dim!A:A,Product_Dim!G:G)</f>
        <v>469</v>
      </c>
    </row>
    <row r="37" spans="1:28" x14ac:dyDescent="0.25">
      <c r="A37" t="s">
        <v>1861</v>
      </c>
      <c r="B37" s="1">
        <v>45878</v>
      </c>
      <c r="C37" t="s">
        <v>708</v>
      </c>
      <c r="D37" t="s">
        <v>1580</v>
      </c>
      <c r="E37" t="s">
        <v>1766</v>
      </c>
      <c r="F37">
        <v>4</v>
      </c>
      <c r="G37">
        <v>109.36</v>
      </c>
      <c r="H37">
        <v>0.19</v>
      </c>
      <c r="I37" t="s">
        <v>1829</v>
      </c>
      <c r="J37" s="12">
        <v>354.32639999999998</v>
      </c>
      <c r="K37" t="str">
        <f>_xlfn.XLOOKUP(Table17[[#This Row],[Customer_ID]],Customer_Dim!A:A,Customer_Dim!B:B,"False Data")</f>
        <v>Julia Jackson</v>
      </c>
      <c r="L37" s="5">
        <f>_xlfn.XLOOKUP(Table17[[#This Row],[Customer_ID]],Customer_Dim!A:A,Customer_Dim!C:C,"False Data")</f>
        <v>46</v>
      </c>
      <c r="M37" s="5" t="str" cm="1">
        <f t="array" ref="M37">_xlfn.IFS(Table9[[#This Row],[Age]]&lt;=35,"Youth",Table9[[#This Row],[Age]]&lt;=55,"Adult",Table9[[#This Row],[Age]]&gt;55,"Senior")</f>
        <v>Adult</v>
      </c>
      <c r="N37" t="str">
        <f>_xlfn.XLOOKUP(Table17[[#This Row],[Customer_ID]],Customer_Dim!A:A,Customer_Dim!D:D,"False Data")</f>
        <v>Male</v>
      </c>
      <c r="O37" t="str">
        <f>_xlfn.XLOOKUP(Table17[[#This Row],[Customer_ID]],Customer_Dim!A:A,Customer_Dim!E:E,"False Data")</f>
        <v>Edwardland</v>
      </c>
      <c r="P37" t="str">
        <f>_xlfn.XLOOKUP(Table17[[#This Row],[Customer_ID]],Customer_Dim!A:A,Customer_Dim!F:F,"False Data")</f>
        <v>California</v>
      </c>
      <c r="Q37" t="str">
        <f>_xlfn.XLOOKUP(Table17[[#This Row],[Customer_ID]],Customer_Dim!A:A,Customer_Dim!G:G,"False Data")</f>
        <v>USA</v>
      </c>
      <c r="R37" t="str">
        <f>_xlfn.XLOOKUP(Table17[[#This Row],[Customer_ID]],Customer_Dim!A:A,Customer_Dim!H:H,"False Data")</f>
        <v>Platinum</v>
      </c>
      <c r="S37" t="str">
        <f>_xlfn.XLOOKUP(Table17[[#This Row],[Store_ID]],Store_Dim!A:A,Store_Dim!B:B)</f>
        <v>Johnson-Wright</v>
      </c>
      <c r="T37" t="str">
        <f>_xlfn.XLOOKUP(Table17[[#This Row],[Store_ID]],Store_Dim!A:A,Store_Dim!C:C)</f>
        <v>North</v>
      </c>
      <c r="U37" t="str">
        <f>_xlfn.XLOOKUP(Table17[[#This Row],[Store_ID]],Store_Dim!A:A,Store_Dim!D:D)</f>
        <v>Hoodberg</v>
      </c>
      <c r="V37" t="str">
        <f>_xlfn.XLOOKUP(Table17[[#This Row],[Store_ID]],Store_Dim!A:A,Store_Dim!E:E)</f>
        <v>Outlet</v>
      </c>
      <c r="W37" t="str">
        <f>_xlfn.XLOOKUP(Table17[[#This Row],[Product_ID]],Product_Dim!A:A,Product_Dim!B:B)</f>
        <v>Beard Grooming Kit</v>
      </c>
      <c r="X37" t="str">
        <f>_xlfn.XLOOKUP(Table17[[#This Row],[Product_ID]],Product_Dim!A:A,Product_Dim!C:C)</f>
        <v>Beauty</v>
      </c>
      <c r="Y37" t="str">
        <f>_xlfn.XLOOKUP(Table17[[#This Row],[Product_ID]],Product_Dim!A:A,Product_Dim!D:D)</f>
        <v>Grooming</v>
      </c>
      <c r="Z37" t="str">
        <f>_xlfn.XLOOKUP(Table17[[#This Row],[Product_ID]],Product_Dim!A:A,Product_Dim!E:E)</f>
        <v>Erickson-Green</v>
      </c>
      <c r="AA37">
        <f>_xlfn.XLOOKUP(Table17[[#This Row],[Product_ID]],Product_Dim!A:A,Product_Dim!F:F)</f>
        <v>337.42</v>
      </c>
      <c r="AB37">
        <f>_xlfn.XLOOKUP(Table17[[#This Row],[Product_ID]],Product_Dim!A:A,Product_Dim!G:G)</f>
        <v>256</v>
      </c>
    </row>
    <row r="38" spans="1:28" x14ac:dyDescent="0.25">
      <c r="A38" t="s">
        <v>1862</v>
      </c>
      <c r="B38" s="1">
        <v>45635</v>
      </c>
      <c r="C38" t="s">
        <v>310</v>
      </c>
      <c r="D38" t="s">
        <v>1555</v>
      </c>
      <c r="E38" t="s">
        <v>1779</v>
      </c>
      <c r="F38">
        <v>3</v>
      </c>
      <c r="G38">
        <v>559.52</v>
      </c>
      <c r="H38">
        <v>0.16</v>
      </c>
      <c r="I38" t="s">
        <v>1826</v>
      </c>
      <c r="J38" s="12">
        <v>1409.9903999999999</v>
      </c>
      <c r="K38" t="str">
        <f>_xlfn.XLOOKUP(Table17[[#This Row],[Customer_ID]],Customer_Dim!A:A,Customer_Dim!B:B,"False Data")</f>
        <v>Tammy Miller Md</v>
      </c>
      <c r="L38" s="5">
        <f>_xlfn.XLOOKUP(Table17[[#This Row],[Customer_ID]],Customer_Dim!A:A,Customer_Dim!C:C,"False Data")</f>
        <v>19</v>
      </c>
      <c r="M38" s="5" t="str" cm="1">
        <f t="array" ref="M38">_xlfn.IFS(Table9[[#This Row],[Age]]&lt;=35,"Youth",Table9[[#This Row],[Age]]&lt;=55,"Adult",Table9[[#This Row],[Age]]&gt;55,"Senior")</f>
        <v>Youth</v>
      </c>
      <c r="N38" t="str">
        <f>_xlfn.XLOOKUP(Table17[[#This Row],[Customer_ID]],Customer_Dim!A:A,Customer_Dim!D:D,"False Data")</f>
        <v>Female</v>
      </c>
      <c r="O38" t="str">
        <f>_xlfn.XLOOKUP(Table17[[#This Row],[Customer_ID]],Customer_Dim!A:A,Customer_Dim!E:E,"False Data")</f>
        <v>Austinfurt</v>
      </c>
      <c r="P38" t="str">
        <f>_xlfn.XLOOKUP(Table17[[#This Row],[Customer_ID]],Customer_Dim!A:A,Customer_Dim!F:F,"False Data")</f>
        <v>Mississippi</v>
      </c>
      <c r="Q38" t="str">
        <f>_xlfn.XLOOKUP(Table17[[#This Row],[Customer_ID]],Customer_Dim!A:A,Customer_Dim!G:G,"False Data")</f>
        <v>USA</v>
      </c>
      <c r="R38" t="str">
        <f>_xlfn.XLOOKUP(Table17[[#This Row],[Customer_ID]],Customer_Dim!A:A,Customer_Dim!H:H,"False Data")</f>
        <v>Gold</v>
      </c>
      <c r="S38" t="str">
        <f>_xlfn.XLOOKUP(Table17[[#This Row],[Store_ID]],Store_Dim!A:A,Store_Dim!B:B)</f>
        <v>Martinez-Mullins</v>
      </c>
      <c r="T38" t="str">
        <f>_xlfn.XLOOKUP(Table17[[#This Row],[Store_ID]],Store_Dim!A:A,Store_Dim!C:C)</f>
        <v>South</v>
      </c>
      <c r="U38" t="str">
        <f>_xlfn.XLOOKUP(Table17[[#This Row],[Store_ID]],Store_Dim!A:A,Store_Dim!D:D)</f>
        <v>Williamsfurt</v>
      </c>
      <c r="V38" t="str">
        <f>_xlfn.XLOOKUP(Table17[[#This Row],[Store_ID]],Store_Dim!A:A,Store_Dim!E:E)</f>
        <v>Online</v>
      </c>
      <c r="W38" t="str">
        <f>_xlfn.XLOOKUP(Table17[[#This Row],[Product_ID]],Product_Dim!A:A,Product_Dim!B:B)</f>
        <v>Men's Leather Belt</v>
      </c>
      <c r="X38" t="str">
        <f>_xlfn.XLOOKUP(Table17[[#This Row],[Product_ID]],Product_Dim!A:A,Product_Dim!C:C)</f>
        <v>Clothing</v>
      </c>
      <c r="Y38" t="str">
        <f>_xlfn.XLOOKUP(Table17[[#This Row],[Product_ID]],Product_Dim!A:A,Product_Dim!D:D)</f>
        <v>Accessories</v>
      </c>
      <c r="Z38" t="str">
        <f>_xlfn.XLOOKUP(Table17[[#This Row],[Product_ID]],Product_Dim!A:A,Product_Dim!E:E)</f>
        <v>Baldwin, Garza and Gonzalez</v>
      </c>
      <c r="AA38">
        <f>_xlfn.XLOOKUP(Table17[[#This Row],[Product_ID]],Product_Dim!A:A,Product_Dim!F:F)</f>
        <v>261</v>
      </c>
      <c r="AB38">
        <f>_xlfn.XLOOKUP(Table17[[#This Row],[Product_ID]],Product_Dim!A:A,Product_Dim!G:G)</f>
        <v>59</v>
      </c>
    </row>
    <row r="39" spans="1:28" x14ac:dyDescent="0.25">
      <c r="A39" t="s">
        <v>1863</v>
      </c>
      <c r="B39" s="1">
        <v>45329</v>
      </c>
      <c r="C39" t="s">
        <v>1513</v>
      </c>
      <c r="D39" t="s">
        <v>1568</v>
      </c>
      <c r="E39" t="s">
        <v>1807</v>
      </c>
      <c r="F39">
        <v>3</v>
      </c>
      <c r="G39">
        <v>121.76</v>
      </c>
      <c r="H39">
        <v>0.27</v>
      </c>
      <c r="I39" t="s">
        <v>1826</v>
      </c>
      <c r="J39" s="12">
        <v>266.65440000000001</v>
      </c>
      <c r="K39" t="str">
        <f>_xlfn.XLOOKUP(Table17[[#This Row],[Customer_ID]],Customer_Dim!A:A,Customer_Dim!B:B,"False Data")</f>
        <v>Darrell Miller</v>
      </c>
      <c r="L39" s="5">
        <f>_xlfn.XLOOKUP(Table17[[#This Row],[Customer_ID]],Customer_Dim!A:A,Customer_Dim!C:C,"False Data")</f>
        <v>59</v>
      </c>
      <c r="M39" s="5" t="str" cm="1">
        <f t="array" ref="M39">_xlfn.IFS(Table9[[#This Row],[Age]]&lt;=35,"Youth",Table9[[#This Row],[Age]]&lt;=55,"Adult",Table9[[#This Row],[Age]]&gt;55,"Senior")</f>
        <v>Senior</v>
      </c>
      <c r="N39" t="str">
        <f>_xlfn.XLOOKUP(Table17[[#This Row],[Customer_ID]],Customer_Dim!A:A,Customer_Dim!D:D,"False Data")</f>
        <v>Female</v>
      </c>
      <c r="O39" t="str">
        <f>_xlfn.XLOOKUP(Table17[[#This Row],[Customer_ID]],Customer_Dim!A:A,Customer_Dim!E:E,"False Data")</f>
        <v>Port Carol</v>
      </c>
      <c r="P39" t="str">
        <f>_xlfn.XLOOKUP(Table17[[#This Row],[Customer_ID]],Customer_Dim!A:A,Customer_Dim!F:F,"False Data")</f>
        <v>Florida</v>
      </c>
      <c r="Q39" t="str">
        <f>_xlfn.XLOOKUP(Table17[[#This Row],[Customer_ID]],Customer_Dim!A:A,Customer_Dim!G:G,"False Data")</f>
        <v>USA</v>
      </c>
      <c r="R39" t="str">
        <f>_xlfn.XLOOKUP(Table17[[#This Row],[Customer_ID]],Customer_Dim!A:A,Customer_Dim!H:H,"False Data")</f>
        <v>Platinum</v>
      </c>
      <c r="S39" t="str">
        <f>_xlfn.XLOOKUP(Table17[[#This Row],[Store_ID]],Store_Dim!A:A,Store_Dim!B:B)</f>
        <v>Holloway Ltd</v>
      </c>
      <c r="T39" t="str">
        <f>_xlfn.XLOOKUP(Table17[[#This Row],[Store_ID]],Store_Dim!A:A,Store_Dim!C:C)</f>
        <v>North</v>
      </c>
      <c r="U39" t="str">
        <f>_xlfn.XLOOKUP(Table17[[#This Row],[Store_ID]],Store_Dim!A:A,Store_Dim!D:D)</f>
        <v>Bensonhaven</v>
      </c>
      <c r="V39" t="str">
        <f>_xlfn.XLOOKUP(Table17[[#This Row],[Store_ID]],Store_Dim!A:A,Store_Dim!E:E)</f>
        <v>Flagship</v>
      </c>
      <c r="W39" t="str">
        <f>_xlfn.XLOOKUP(Table17[[#This Row],[Product_ID]],Product_Dim!A:A,Product_Dim!B:B)</f>
        <v>Ceramic Kitchen Bowl Set</v>
      </c>
      <c r="X39" t="str">
        <f>_xlfn.XLOOKUP(Table17[[#This Row],[Product_ID]],Product_Dim!A:A,Product_Dim!C:C)</f>
        <v>Home</v>
      </c>
      <c r="Y39" t="str">
        <f>_xlfn.XLOOKUP(Table17[[#This Row],[Product_ID]],Product_Dim!A:A,Product_Dim!D:D)</f>
        <v>Kitchen</v>
      </c>
      <c r="Z39" t="str">
        <f>_xlfn.XLOOKUP(Table17[[#This Row],[Product_ID]],Product_Dim!A:A,Product_Dim!E:E)</f>
        <v>Hamilton Group</v>
      </c>
      <c r="AA39">
        <f>_xlfn.XLOOKUP(Table17[[#This Row],[Product_ID]],Product_Dim!A:A,Product_Dim!F:F)</f>
        <v>298.86</v>
      </c>
      <c r="AB39">
        <f>_xlfn.XLOOKUP(Table17[[#This Row],[Product_ID]],Product_Dim!A:A,Product_Dim!G:G)</f>
        <v>308</v>
      </c>
    </row>
    <row r="40" spans="1:28" x14ac:dyDescent="0.25">
      <c r="A40" t="s">
        <v>1864</v>
      </c>
      <c r="B40" s="1">
        <v>45378</v>
      </c>
      <c r="C40" t="s">
        <v>622</v>
      </c>
      <c r="D40" t="s">
        <v>1614</v>
      </c>
      <c r="E40" t="s">
        <v>1797</v>
      </c>
      <c r="F40">
        <v>4</v>
      </c>
      <c r="G40">
        <v>735.32</v>
      </c>
      <c r="H40">
        <v>0.06</v>
      </c>
      <c r="I40" t="s">
        <v>1829</v>
      </c>
      <c r="J40" s="12">
        <v>2764.8031999999998</v>
      </c>
      <c r="K40" t="str">
        <f>_xlfn.XLOOKUP(Table17[[#This Row],[Customer_ID]],Customer_Dim!A:A,Customer_Dim!B:B,"False Data")</f>
        <v>Daniel Austin</v>
      </c>
      <c r="L40" s="5">
        <f>_xlfn.XLOOKUP(Table17[[#This Row],[Customer_ID]],Customer_Dim!A:A,Customer_Dim!C:C,"False Data")</f>
        <v>29</v>
      </c>
      <c r="M40" s="5" t="str" cm="1">
        <f t="array" ref="M40">_xlfn.IFS(Table9[[#This Row],[Age]]&lt;=35,"Youth",Table9[[#This Row],[Age]]&lt;=55,"Adult",Table9[[#This Row],[Age]]&gt;55,"Senior")</f>
        <v>Youth</v>
      </c>
      <c r="N40" t="str">
        <f>_xlfn.XLOOKUP(Table17[[#This Row],[Customer_ID]],Customer_Dim!A:A,Customer_Dim!D:D,"False Data")</f>
        <v>Male</v>
      </c>
      <c r="O40" t="str">
        <f>_xlfn.XLOOKUP(Table17[[#This Row],[Customer_ID]],Customer_Dim!A:A,Customer_Dim!E:E,"False Data")</f>
        <v>Lake Howardberg</v>
      </c>
      <c r="P40" t="str">
        <f>_xlfn.XLOOKUP(Table17[[#This Row],[Customer_ID]],Customer_Dim!A:A,Customer_Dim!F:F,"False Data")</f>
        <v>Kentucky</v>
      </c>
      <c r="Q40" t="str">
        <f>_xlfn.XLOOKUP(Table17[[#This Row],[Customer_ID]],Customer_Dim!A:A,Customer_Dim!G:G,"False Data")</f>
        <v>USA</v>
      </c>
      <c r="R40" t="str">
        <f>_xlfn.XLOOKUP(Table17[[#This Row],[Customer_ID]],Customer_Dim!A:A,Customer_Dim!H:H,"False Data")</f>
        <v>Gold</v>
      </c>
      <c r="S40" t="str">
        <f>_xlfn.XLOOKUP(Table17[[#This Row],[Store_ID]],Store_Dim!A:A,Store_Dim!B:B)</f>
        <v>Gardner, Humphrey and Contreras</v>
      </c>
      <c r="T40" t="str">
        <f>_xlfn.XLOOKUP(Table17[[#This Row],[Store_ID]],Store_Dim!A:A,Store_Dim!C:C)</f>
        <v>East</v>
      </c>
      <c r="U40" t="str">
        <f>_xlfn.XLOOKUP(Table17[[#This Row],[Store_ID]],Store_Dim!A:A,Store_Dim!D:D)</f>
        <v>Johnsonville</v>
      </c>
      <c r="V40" t="str">
        <f>_xlfn.XLOOKUP(Table17[[#This Row],[Store_ID]],Store_Dim!A:A,Store_Dim!E:E)</f>
        <v>Flagship</v>
      </c>
      <c r="W40" t="str">
        <f>_xlfn.XLOOKUP(Table17[[#This Row],[Product_ID]],Product_Dim!A:A,Product_Dim!B:B)</f>
        <v>Modern Wall Clock</v>
      </c>
      <c r="X40" t="str">
        <f>_xlfn.XLOOKUP(Table17[[#This Row],[Product_ID]],Product_Dim!A:A,Product_Dim!C:C)</f>
        <v>Home</v>
      </c>
      <c r="Y40" t="str">
        <f>_xlfn.XLOOKUP(Table17[[#This Row],[Product_ID]],Product_Dim!A:A,Product_Dim!D:D)</f>
        <v>Decor</v>
      </c>
      <c r="Z40" t="str">
        <f>_xlfn.XLOOKUP(Table17[[#This Row],[Product_ID]],Product_Dim!A:A,Product_Dim!E:E)</f>
        <v>Weiss-Watson</v>
      </c>
      <c r="AA40">
        <f>_xlfn.XLOOKUP(Table17[[#This Row],[Product_ID]],Product_Dim!A:A,Product_Dim!F:F)</f>
        <v>179.77</v>
      </c>
      <c r="AB40">
        <f>_xlfn.XLOOKUP(Table17[[#This Row],[Product_ID]],Product_Dim!A:A,Product_Dim!G:G)</f>
        <v>305</v>
      </c>
    </row>
    <row r="41" spans="1:28" x14ac:dyDescent="0.25">
      <c r="A41" t="s">
        <v>1865</v>
      </c>
      <c r="B41" s="1">
        <v>45264</v>
      </c>
      <c r="C41" t="s">
        <v>1337</v>
      </c>
      <c r="D41" t="s">
        <v>1736</v>
      </c>
      <c r="E41" t="s">
        <v>1766</v>
      </c>
      <c r="F41">
        <v>2</v>
      </c>
      <c r="G41">
        <v>600.73</v>
      </c>
      <c r="H41">
        <v>0.08</v>
      </c>
      <c r="I41" t="s">
        <v>1824</v>
      </c>
      <c r="J41" s="12">
        <v>1105.3432</v>
      </c>
      <c r="K41" t="str">
        <f>_xlfn.XLOOKUP(Table17[[#This Row],[Customer_ID]],Customer_Dim!A:A,Customer_Dim!B:B,"False Data")</f>
        <v>John Smith</v>
      </c>
      <c r="L41" s="5">
        <f>_xlfn.XLOOKUP(Table17[[#This Row],[Customer_ID]],Customer_Dim!A:A,Customer_Dim!C:C,"False Data")</f>
        <v>27</v>
      </c>
      <c r="M41" s="5" t="str" cm="1">
        <f t="array" ref="M41">_xlfn.IFS(Table9[[#This Row],[Age]]&lt;=35,"Youth",Table9[[#This Row],[Age]]&lt;=55,"Adult",Table9[[#This Row],[Age]]&gt;55,"Senior")</f>
        <v>Youth</v>
      </c>
      <c r="N41" t="str">
        <f>_xlfn.XLOOKUP(Table17[[#This Row],[Customer_ID]],Customer_Dim!A:A,Customer_Dim!D:D,"False Data")</f>
        <v>Male</v>
      </c>
      <c r="O41" t="str">
        <f>_xlfn.XLOOKUP(Table17[[#This Row],[Customer_ID]],Customer_Dim!A:A,Customer_Dim!E:E,"False Data")</f>
        <v>South Andrewport</v>
      </c>
      <c r="P41" t="str">
        <f>_xlfn.XLOOKUP(Table17[[#This Row],[Customer_ID]],Customer_Dim!A:A,Customer_Dim!F:F,"False Data")</f>
        <v>California</v>
      </c>
      <c r="Q41" t="str">
        <f>_xlfn.XLOOKUP(Table17[[#This Row],[Customer_ID]],Customer_Dim!A:A,Customer_Dim!G:G,"False Data")</f>
        <v>USA</v>
      </c>
      <c r="R41" t="str">
        <f>_xlfn.XLOOKUP(Table17[[#This Row],[Customer_ID]],Customer_Dim!A:A,Customer_Dim!H:H,"False Data")</f>
        <v>Platinum</v>
      </c>
      <c r="S41" t="str">
        <f>_xlfn.XLOOKUP(Table17[[#This Row],[Store_ID]],Store_Dim!A:A,Store_Dim!B:B)</f>
        <v>Johnson-Wright</v>
      </c>
      <c r="T41" t="str">
        <f>_xlfn.XLOOKUP(Table17[[#This Row],[Store_ID]],Store_Dim!A:A,Store_Dim!C:C)</f>
        <v>North</v>
      </c>
      <c r="U41" t="str">
        <f>_xlfn.XLOOKUP(Table17[[#This Row],[Store_ID]],Store_Dim!A:A,Store_Dim!D:D)</f>
        <v>Hoodberg</v>
      </c>
      <c r="V41" t="str">
        <f>_xlfn.XLOOKUP(Table17[[#This Row],[Store_ID]],Store_Dim!A:A,Store_Dim!E:E)</f>
        <v>Outlet</v>
      </c>
      <c r="W41" t="str">
        <f>_xlfn.XLOOKUP(Table17[[#This Row],[Product_ID]],Product_Dim!A:A,Product_Dim!B:B)</f>
        <v>Vitamin E Body Lotion</v>
      </c>
      <c r="X41" t="str">
        <f>_xlfn.XLOOKUP(Table17[[#This Row],[Product_ID]],Product_Dim!A:A,Product_Dim!C:C)</f>
        <v>Beauty</v>
      </c>
      <c r="Y41" t="str">
        <f>_xlfn.XLOOKUP(Table17[[#This Row],[Product_ID]],Product_Dim!A:A,Product_Dim!D:D)</f>
        <v>Skincare</v>
      </c>
      <c r="Z41" t="str">
        <f>_xlfn.XLOOKUP(Table17[[#This Row],[Product_ID]],Product_Dim!A:A,Product_Dim!E:E)</f>
        <v>Hoffman-Williams</v>
      </c>
      <c r="AA41">
        <f>_xlfn.XLOOKUP(Table17[[#This Row],[Product_ID]],Product_Dim!A:A,Product_Dim!F:F)</f>
        <v>358.47</v>
      </c>
      <c r="AB41">
        <f>_xlfn.XLOOKUP(Table17[[#This Row],[Product_ID]],Product_Dim!A:A,Product_Dim!G:G)</f>
        <v>213</v>
      </c>
    </row>
    <row r="42" spans="1:28" x14ac:dyDescent="0.25">
      <c r="A42" t="s">
        <v>1866</v>
      </c>
      <c r="B42" s="1">
        <v>45486</v>
      </c>
      <c r="C42" t="s">
        <v>264</v>
      </c>
      <c r="D42" t="s">
        <v>1600</v>
      </c>
      <c r="E42" t="s">
        <v>1813</v>
      </c>
      <c r="F42">
        <v>2</v>
      </c>
      <c r="G42">
        <v>873.86</v>
      </c>
      <c r="H42">
        <v>7.0000000000000007E-2</v>
      </c>
      <c r="I42" t="s">
        <v>1829</v>
      </c>
      <c r="J42" s="12">
        <v>1625.3796</v>
      </c>
      <c r="K42" t="str">
        <f>_xlfn.XLOOKUP(Table17[[#This Row],[Customer_ID]],Customer_Dim!A:A,Customer_Dim!B:B,"False Data")</f>
        <v>Tonya Burch</v>
      </c>
      <c r="L42" s="5">
        <f>_xlfn.XLOOKUP(Table17[[#This Row],[Customer_ID]],Customer_Dim!A:A,Customer_Dim!C:C,"False Data")</f>
        <v>39</v>
      </c>
      <c r="M42" s="5" t="str" cm="1">
        <f t="array" ref="M42">_xlfn.IFS(Table9[[#This Row],[Age]]&lt;=35,"Youth",Table9[[#This Row],[Age]]&lt;=55,"Adult",Table9[[#This Row],[Age]]&gt;55,"Senior")</f>
        <v>Adult</v>
      </c>
      <c r="N42" t="str">
        <f>_xlfn.XLOOKUP(Table17[[#This Row],[Customer_ID]],Customer_Dim!A:A,Customer_Dim!D:D,"False Data")</f>
        <v>Female</v>
      </c>
      <c r="O42" t="str">
        <f>_xlfn.XLOOKUP(Table17[[#This Row],[Customer_ID]],Customer_Dim!A:A,Customer_Dim!E:E,"False Data")</f>
        <v>Olsonhaven</v>
      </c>
      <c r="P42" t="str">
        <f>_xlfn.XLOOKUP(Table17[[#This Row],[Customer_ID]],Customer_Dim!A:A,Customer_Dim!F:F,"False Data")</f>
        <v>Iowa</v>
      </c>
      <c r="Q42" t="str">
        <f>_xlfn.XLOOKUP(Table17[[#This Row],[Customer_ID]],Customer_Dim!A:A,Customer_Dim!G:G,"False Data")</f>
        <v>USA</v>
      </c>
      <c r="R42" t="str">
        <f>_xlfn.XLOOKUP(Table17[[#This Row],[Customer_ID]],Customer_Dim!A:A,Customer_Dim!H:H,"False Data")</f>
        <v>Gold</v>
      </c>
      <c r="S42" t="str">
        <f>_xlfn.XLOOKUP(Table17[[#This Row],[Store_ID]],Store_Dim!A:A,Store_Dim!B:B)</f>
        <v>Mann-Austin</v>
      </c>
      <c r="T42" t="str">
        <f>_xlfn.XLOOKUP(Table17[[#This Row],[Store_ID]],Store_Dim!A:A,Store_Dim!C:C)</f>
        <v>East</v>
      </c>
      <c r="U42" t="str">
        <f>_xlfn.XLOOKUP(Table17[[#This Row],[Store_ID]],Store_Dim!A:A,Store_Dim!D:D)</f>
        <v>Vasquezborough</v>
      </c>
      <c r="V42" t="str">
        <f>_xlfn.XLOOKUP(Table17[[#This Row],[Store_ID]],Store_Dim!A:A,Store_Dim!E:E)</f>
        <v>Online</v>
      </c>
      <c r="W42" t="str">
        <f>_xlfn.XLOOKUP(Table17[[#This Row],[Product_ID]],Product_Dim!A:A,Product_Dim!B:B)</f>
        <v>Wireless Bluetooth Speaker</v>
      </c>
      <c r="X42" t="str">
        <f>_xlfn.XLOOKUP(Table17[[#This Row],[Product_ID]],Product_Dim!A:A,Product_Dim!C:C)</f>
        <v>Electronics</v>
      </c>
      <c r="Y42" t="str">
        <f>_xlfn.XLOOKUP(Table17[[#This Row],[Product_ID]],Product_Dim!A:A,Product_Dim!D:D)</f>
        <v>Audio</v>
      </c>
      <c r="Z42" t="str">
        <f>_xlfn.XLOOKUP(Table17[[#This Row],[Product_ID]],Product_Dim!A:A,Product_Dim!E:E)</f>
        <v>Reed-Schmidt</v>
      </c>
      <c r="AA42">
        <f>_xlfn.XLOOKUP(Table17[[#This Row],[Product_ID]],Product_Dim!A:A,Product_Dim!F:F)</f>
        <v>322.41000000000003</v>
      </c>
      <c r="AB42">
        <f>_xlfn.XLOOKUP(Table17[[#This Row],[Product_ID]],Product_Dim!A:A,Product_Dim!G:G)</f>
        <v>213</v>
      </c>
    </row>
    <row r="43" spans="1:28" x14ac:dyDescent="0.25">
      <c r="A43" t="s">
        <v>1867</v>
      </c>
      <c r="B43" s="1">
        <v>45241</v>
      </c>
      <c r="C43" t="s">
        <v>954</v>
      </c>
      <c r="D43" t="s">
        <v>1594</v>
      </c>
      <c r="E43" t="s">
        <v>1782</v>
      </c>
      <c r="F43">
        <v>3</v>
      </c>
      <c r="G43">
        <v>342.47</v>
      </c>
      <c r="H43">
        <v>0.08</v>
      </c>
      <c r="I43" t="s">
        <v>1826</v>
      </c>
      <c r="J43" s="12">
        <v>945.21720000000016</v>
      </c>
      <c r="K43" t="str">
        <f>_xlfn.XLOOKUP(Table17[[#This Row],[Customer_ID]],Customer_Dim!A:A,Customer_Dim!B:B,"False Data")</f>
        <v>Edward Cole</v>
      </c>
      <c r="L43" s="5">
        <f>_xlfn.XLOOKUP(Table17[[#This Row],[Customer_ID]],Customer_Dim!A:A,Customer_Dim!C:C,"False Data")</f>
        <v>36</v>
      </c>
      <c r="M43" s="5" t="str" cm="1">
        <f t="array" ref="M43">_xlfn.IFS(Table9[[#This Row],[Age]]&lt;=35,"Youth",Table9[[#This Row],[Age]]&lt;=55,"Adult",Table9[[#This Row],[Age]]&gt;55,"Senior")</f>
        <v>Adult</v>
      </c>
      <c r="N43" t="str">
        <f>_xlfn.XLOOKUP(Table17[[#This Row],[Customer_ID]],Customer_Dim!A:A,Customer_Dim!D:D,"False Data")</f>
        <v>Male</v>
      </c>
      <c r="O43" t="str">
        <f>_xlfn.XLOOKUP(Table17[[#This Row],[Customer_ID]],Customer_Dim!A:A,Customer_Dim!E:E,"False Data")</f>
        <v>Lake Charlotte</v>
      </c>
      <c r="P43" t="str">
        <f>_xlfn.XLOOKUP(Table17[[#This Row],[Customer_ID]],Customer_Dim!A:A,Customer_Dim!F:F,"False Data")</f>
        <v>Arizona</v>
      </c>
      <c r="Q43" t="str">
        <f>_xlfn.XLOOKUP(Table17[[#This Row],[Customer_ID]],Customer_Dim!A:A,Customer_Dim!G:G,"False Data")</f>
        <v>USA</v>
      </c>
      <c r="R43" t="str">
        <f>_xlfn.XLOOKUP(Table17[[#This Row],[Customer_ID]],Customer_Dim!A:A,Customer_Dim!H:H,"False Data")</f>
        <v>Gold</v>
      </c>
      <c r="S43" t="str">
        <f>_xlfn.XLOOKUP(Table17[[#This Row],[Store_ID]],Store_Dim!A:A,Store_Dim!B:B)</f>
        <v>Bean, Jones and Park</v>
      </c>
      <c r="T43" t="str">
        <f>_xlfn.XLOOKUP(Table17[[#This Row],[Store_ID]],Store_Dim!A:A,Store_Dim!C:C)</f>
        <v>West</v>
      </c>
      <c r="U43" t="str">
        <f>_xlfn.XLOOKUP(Table17[[#This Row],[Store_ID]],Store_Dim!A:A,Store_Dim!D:D)</f>
        <v>Thompsonborough</v>
      </c>
      <c r="V43" t="str">
        <f>_xlfn.XLOOKUP(Table17[[#This Row],[Store_ID]],Store_Dim!A:A,Store_Dim!E:E)</f>
        <v>Online</v>
      </c>
      <c r="W43" t="str">
        <f>_xlfn.XLOOKUP(Table17[[#This Row],[Product_ID]],Product_Dim!A:A,Product_Dim!B:B)</f>
        <v>Men's Formal Shirt</v>
      </c>
      <c r="X43" t="str">
        <f>_xlfn.XLOOKUP(Table17[[#This Row],[Product_ID]],Product_Dim!A:A,Product_Dim!C:C)</f>
        <v>Clothing</v>
      </c>
      <c r="Y43" t="str">
        <f>_xlfn.XLOOKUP(Table17[[#This Row],[Product_ID]],Product_Dim!A:A,Product_Dim!D:D)</f>
        <v>Tops</v>
      </c>
      <c r="Z43" t="str">
        <f>_xlfn.XLOOKUP(Table17[[#This Row],[Product_ID]],Product_Dim!A:A,Product_Dim!E:E)</f>
        <v>Moon, Mora and Santos</v>
      </c>
      <c r="AA43">
        <f>_xlfn.XLOOKUP(Table17[[#This Row],[Product_ID]],Product_Dim!A:A,Product_Dim!F:F)</f>
        <v>283</v>
      </c>
      <c r="AB43">
        <f>_xlfn.XLOOKUP(Table17[[#This Row],[Product_ID]],Product_Dim!A:A,Product_Dim!G:G)</f>
        <v>360</v>
      </c>
    </row>
    <row r="44" spans="1:28" x14ac:dyDescent="0.25">
      <c r="A44" t="s">
        <v>1868</v>
      </c>
      <c r="B44" s="1">
        <v>45649</v>
      </c>
      <c r="C44" t="s">
        <v>1053</v>
      </c>
      <c r="D44" t="s">
        <v>1606</v>
      </c>
      <c r="E44" t="s">
        <v>1786</v>
      </c>
      <c r="F44">
        <v>2</v>
      </c>
      <c r="G44">
        <v>915.15</v>
      </c>
      <c r="H44">
        <v>0.16</v>
      </c>
      <c r="I44" t="s">
        <v>1826</v>
      </c>
      <c r="J44" s="12">
        <v>1537.452</v>
      </c>
      <c r="K44" t="str">
        <f>_xlfn.XLOOKUP(Table17[[#This Row],[Customer_ID]],Customer_Dim!A:A,Customer_Dim!B:B,"False Data")</f>
        <v>Jennifer Woods</v>
      </c>
      <c r="L44" s="5">
        <f>_xlfn.XLOOKUP(Table17[[#This Row],[Customer_ID]],Customer_Dim!A:A,Customer_Dim!C:C,"False Data")</f>
        <v>37</v>
      </c>
      <c r="M44" s="5" t="str" cm="1">
        <f t="array" ref="M44">_xlfn.IFS(Table9[[#This Row],[Age]]&lt;=35,"Youth",Table9[[#This Row],[Age]]&lt;=55,"Adult",Table9[[#This Row],[Age]]&gt;55,"Senior")</f>
        <v>Adult</v>
      </c>
      <c r="N44" t="str">
        <f>_xlfn.XLOOKUP(Table17[[#This Row],[Customer_ID]],Customer_Dim!A:A,Customer_Dim!D:D,"False Data")</f>
        <v>Male</v>
      </c>
      <c r="O44" t="str">
        <f>_xlfn.XLOOKUP(Table17[[#This Row],[Customer_ID]],Customer_Dim!A:A,Customer_Dim!E:E,"False Data")</f>
        <v>West Brendamouth</v>
      </c>
      <c r="P44" t="str">
        <f>_xlfn.XLOOKUP(Table17[[#This Row],[Customer_ID]],Customer_Dim!A:A,Customer_Dim!F:F,"False Data")</f>
        <v>North Carolina</v>
      </c>
      <c r="Q44" t="str">
        <f>_xlfn.XLOOKUP(Table17[[#This Row],[Customer_ID]],Customer_Dim!A:A,Customer_Dim!G:G,"False Data")</f>
        <v>USA</v>
      </c>
      <c r="R44" t="str">
        <f>_xlfn.XLOOKUP(Table17[[#This Row],[Customer_ID]],Customer_Dim!A:A,Customer_Dim!H:H,"False Data")</f>
        <v>Platinum</v>
      </c>
      <c r="S44" t="str">
        <f>_xlfn.XLOOKUP(Table17[[#This Row],[Store_ID]],Store_Dim!A:A,Store_Dim!B:B)</f>
        <v>Moore, Padilla and Butler</v>
      </c>
      <c r="T44" t="str">
        <f>_xlfn.XLOOKUP(Table17[[#This Row],[Store_ID]],Store_Dim!A:A,Store_Dim!C:C)</f>
        <v>South</v>
      </c>
      <c r="U44" t="str">
        <f>_xlfn.XLOOKUP(Table17[[#This Row],[Store_ID]],Store_Dim!A:A,Store_Dim!D:D)</f>
        <v>East Johnstad</v>
      </c>
      <c r="V44" t="str">
        <f>_xlfn.XLOOKUP(Table17[[#This Row],[Store_ID]],Store_Dim!A:A,Store_Dim!E:E)</f>
        <v>Flagship</v>
      </c>
      <c r="W44" t="str">
        <f>_xlfn.XLOOKUP(Table17[[#This Row],[Product_ID]],Product_Dim!A:A,Product_Dim!B:B)</f>
        <v>Fabric Sofa Throw Blanket</v>
      </c>
      <c r="X44" t="str">
        <f>_xlfn.XLOOKUP(Table17[[#This Row],[Product_ID]],Product_Dim!A:A,Product_Dim!C:C)</f>
        <v>Home</v>
      </c>
      <c r="Y44" t="str">
        <f>_xlfn.XLOOKUP(Table17[[#This Row],[Product_ID]],Product_Dim!A:A,Product_Dim!D:D)</f>
        <v>Decor</v>
      </c>
      <c r="Z44" t="str">
        <f>_xlfn.XLOOKUP(Table17[[#This Row],[Product_ID]],Product_Dim!A:A,Product_Dim!E:E)</f>
        <v>Hoffman Group</v>
      </c>
      <c r="AA44">
        <f>_xlfn.XLOOKUP(Table17[[#This Row],[Product_ID]],Product_Dim!A:A,Product_Dim!F:F)</f>
        <v>218.48</v>
      </c>
      <c r="AB44">
        <f>_xlfn.XLOOKUP(Table17[[#This Row],[Product_ID]],Product_Dim!A:A,Product_Dim!G:G)</f>
        <v>276</v>
      </c>
    </row>
    <row r="45" spans="1:28" x14ac:dyDescent="0.25">
      <c r="A45" t="s">
        <v>1869</v>
      </c>
      <c r="B45" s="1">
        <v>45677</v>
      </c>
      <c r="C45" t="s">
        <v>304</v>
      </c>
      <c r="D45" t="s">
        <v>1614</v>
      </c>
      <c r="E45" t="s">
        <v>1807</v>
      </c>
      <c r="F45">
        <v>3</v>
      </c>
      <c r="G45">
        <v>863.11</v>
      </c>
      <c r="H45">
        <v>0.28000000000000003</v>
      </c>
      <c r="I45" t="s">
        <v>1826</v>
      </c>
      <c r="J45" s="12">
        <v>1864.3176000000001</v>
      </c>
      <c r="K45" t="str">
        <f>_xlfn.XLOOKUP(Table17[[#This Row],[Customer_ID]],Customer_Dim!A:A,Customer_Dim!B:B,"False Data")</f>
        <v>Christy Hoffman</v>
      </c>
      <c r="L45" s="5">
        <f>_xlfn.XLOOKUP(Table17[[#This Row],[Customer_ID]],Customer_Dim!A:A,Customer_Dim!C:C,"False Data")</f>
        <v>26</v>
      </c>
      <c r="M45" s="5" t="str" cm="1">
        <f t="array" ref="M45">_xlfn.IFS(Table9[[#This Row],[Age]]&lt;=35,"Youth",Table9[[#This Row],[Age]]&lt;=55,"Adult",Table9[[#This Row],[Age]]&gt;55,"Senior")</f>
        <v>Youth</v>
      </c>
      <c r="N45" t="str">
        <f>_xlfn.XLOOKUP(Table17[[#This Row],[Customer_ID]],Customer_Dim!A:A,Customer_Dim!D:D,"False Data")</f>
        <v>Female</v>
      </c>
      <c r="O45" t="str">
        <f>_xlfn.XLOOKUP(Table17[[#This Row],[Customer_ID]],Customer_Dim!A:A,Customer_Dim!E:E,"False Data")</f>
        <v>Garyberg</v>
      </c>
      <c r="P45" t="str">
        <f>_xlfn.XLOOKUP(Table17[[#This Row],[Customer_ID]],Customer_Dim!A:A,Customer_Dim!F:F,"False Data")</f>
        <v>Indiana</v>
      </c>
      <c r="Q45" t="str">
        <f>_xlfn.XLOOKUP(Table17[[#This Row],[Customer_ID]],Customer_Dim!A:A,Customer_Dim!G:G,"False Data")</f>
        <v>USA</v>
      </c>
      <c r="R45" t="str">
        <f>_xlfn.XLOOKUP(Table17[[#This Row],[Customer_ID]],Customer_Dim!A:A,Customer_Dim!H:H,"False Data")</f>
        <v>Platinum</v>
      </c>
      <c r="S45" t="str">
        <f>_xlfn.XLOOKUP(Table17[[#This Row],[Store_ID]],Store_Dim!A:A,Store_Dim!B:B)</f>
        <v>Holloway Ltd</v>
      </c>
      <c r="T45" t="str">
        <f>_xlfn.XLOOKUP(Table17[[#This Row],[Store_ID]],Store_Dim!A:A,Store_Dim!C:C)</f>
        <v>North</v>
      </c>
      <c r="U45" t="str">
        <f>_xlfn.XLOOKUP(Table17[[#This Row],[Store_ID]],Store_Dim!A:A,Store_Dim!D:D)</f>
        <v>Bensonhaven</v>
      </c>
      <c r="V45" t="str">
        <f>_xlfn.XLOOKUP(Table17[[#This Row],[Store_ID]],Store_Dim!A:A,Store_Dim!E:E)</f>
        <v>Flagship</v>
      </c>
      <c r="W45" t="str">
        <f>_xlfn.XLOOKUP(Table17[[#This Row],[Product_ID]],Product_Dim!A:A,Product_Dim!B:B)</f>
        <v>Modern Wall Clock</v>
      </c>
      <c r="X45" t="str">
        <f>_xlfn.XLOOKUP(Table17[[#This Row],[Product_ID]],Product_Dim!A:A,Product_Dim!C:C)</f>
        <v>Home</v>
      </c>
      <c r="Y45" t="str">
        <f>_xlfn.XLOOKUP(Table17[[#This Row],[Product_ID]],Product_Dim!A:A,Product_Dim!D:D)</f>
        <v>Decor</v>
      </c>
      <c r="Z45" t="str">
        <f>_xlfn.XLOOKUP(Table17[[#This Row],[Product_ID]],Product_Dim!A:A,Product_Dim!E:E)</f>
        <v>Weiss-Watson</v>
      </c>
      <c r="AA45">
        <f>_xlfn.XLOOKUP(Table17[[#This Row],[Product_ID]],Product_Dim!A:A,Product_Dim!F:F)</f>
        <v>179.77</v>
      </c>
      <c r="AB45">
        <f>_xlfn.XLOOKUP(Table17[[#This Row],[Product_ID]],Product_Dim!A:A,Product_Dim!G:G)</f>
        <v>305</v>
      </c>
    </row>
    <row r="46" spans="1:28" x14ac:dyDescent="0.25">
      <c r="A46" t="s">
        <v>1870</v>
      </c>
      <c r="B46" s="1">
        <v>45538</v>
      </c>
      <c r="C46" t="s">
        <v>663</v>
      </c>
      <c r="D46" t="s">
        <v>1634</v>
      </c>
      <c r="E46" t="s">
        <v>1794</v>
      </c>
      <c r="F46">
        <v>2</v>
      </c>
      <c r="G46">
        <v>209.32</v>
      </c>
      <c r="H46">
        <v>0.23</v>
      </c>
      <c r="I46" t="s">
        <v>1829</v>
      </c>
      <c r="J46" s="12">
        <v>322.3528</v>
      </c>
      <c r="K46" t="str">
        <f>_xlfn.XLOOKUP(Table17[[#This Row],[Customer_ID]],Customer_Dim!A:A,Customer_Dim!B:B,"False Data")</f>
        <v>Sarah Brady</v>
      </c>
      <c r="L46" s="5">
        <f>_xlfn.XLOOKUP(Table17[[#This Row],[Customer_ID]],Customer_Dim!A:A,Customer_Dim!C:C,"False Data")</f>
        <v>47</v>
      </c>
      <c r="M46" s="5" t="str" cm="1">
        <f t="array" ref="M46">_xlfn.IFS(Table9[[#This Row],[Age]]&lt;=35,"Youth",Table9[[#This Row],[Age]]&lt;=55,"Adult",Table9[[#This Row],[Age]]&gt;55,"Senior")</f>
        <v>Adult</v>
      </c>
      <c r="N46" t="str">
        <f>_xlfn.XLOOKUP(Table17[[#This Row],[Customer_ID]],Customer_Dim!A:A,Customer_Dim!D:D,"False Data")</f>
        <v>Male</v>
      </c>
      <c r="O46" t="str">
        <f>_xlfn.XLOOKUP(Table17[[#This Row],[Customer_ID]],Customer_Dim!A:A,Customer_Dim!E:E,"False Data")</f>
        <v>Johnsonland</v>
      </c>
      <c r="P46" t="str">
        <f>_xlfn.XLOOKUP(Table17[[#This Row],[Customer_ID]],Customer_Dim!A:A,Customer_Dim!F:F,"False Data")</f>
        <v>Iowa</v>
      </c>
      <c r="Q46" t="str">
        <f>_xlfn.XLOOKUP(Table17[[#This Row],[Customer_ID]],Customer_Dim!A:A,Customer_Dim!G:G,"False Data")</f>
        <v>USA</v>
      </c>
      <c r="R46" t="str">
        <f>_xlfn.XLOOKUP(Table17[[#This Row],[Customer_ID]],Customer_Dim!A:A,Customer_Dim!H:H,"False Data")</f>
        <v>Platinum</v>
      </c>
      <c r="S46" t="str">
        <f>_xlfn.XLOOKUP(Table17[[#This Row],[Store_ID]],Store_Dim!A:A,Store_Dim!B:B)</f>
        <v>Thomas, Bridges and Harris</v>
      </c>
      <c r="T46" t="str">
        <f>_xlfn.XLOOKUP(Table17[[#This Row],[Store_ID]],Store_Dim!A:A,Store_Dim!C:C)</f>
        <v>North</v>
      </c>
      <c r="U46" t="str">
        <f>_xlfn.XLOOKUP(Table17[[#This Row],[Store_ID]],Store_Dim!A:A,Store_Dim!D:D)</f>
        <v>Sabrinatown</v>
      </c>
      <c r="V46" t="str">
        <f>_xlfn.XLOOKUP(Table17[[#This Row],[Store_ID]],Store_Dim!A:A,Store_Dim!E:E)</f>
        <v>Online</v>
      </c>
      <c r="W46" t="str">
        <f>_xlfn.XLOOKUP(Table17[[#This Row],[Product_ID]],Product_Dim!A:A,Product_Dim!B:B)</f>
        <v>USB External Hard Drive</v>
      </c>
      <c r="X46" t="str">
        <f>_xlfn.XLOOKUP(Table17[[#This Row],[Product_ID]],Product_Dim!A:A,Product_Dim!C:C)</f>
        <v>Electronics</v>
      </c>
      <c r="Y46" t="str">
        <f>_xlfn.XLOOKUP(Table17[[#This Row],[Product_ID]],Product_Dim!A:A,Product_Dim!D:D)</f>
        <v>Computer</v>
      </c>
      <c r="Z46" t="str">
        <f>_xlfn.XLOOKUP(Table17[[#This Row],[Product_ID]],Product_Dim!A:A,Product_Dim!E:E)</f>
        <v>Robinson Inc</v>
      </c>
      <c r="AA46">
        <f>_xlfn.XLOOKUP(Table17[[#This Row],[Product_ID]],Product_Dim!A:A,Product_Dim!F:F)</f>
        <v>253.33</v>
      </c>
      <c r="AB46">
        <f>_xlfn.XLOOKUP(Table17[[#This Row],[Product_ID]],Product_Dim!A:A,Product_Dim!G:G)</f>
        <v>266</v>
      </c>
    </row>
    <row r="47" spans="1:28" x14ac:dyDescent="0.25">
      <c r="A47" t="s">
        <v>1871</v>
      </c>
      <c r="B47" s="1">
        <v>45606</v>
      </c>
      <c r="C47" t="s">
        <v>1449</v>
      </c>
      <c r="D47" t="s">
        <v>1666</v>
      </c>
      <c r="E47" t="s">
        <v>1782</v>
      </c>
      <c r="F47">
        <v>4</v>
      </c>
      <c r="G47">
        <v>288.60000000000002</v>
      </c>
      <c r="H47">
        <v>0.09</v>
      </c>
      <c r="I47" t="s">
        <v>1826</v>
      </c>
      <c r="J47" s="12">
        <v>1050.5039999999999</v>
      </c>
      <c r="K47" t="str">
        <f>_xlfn.XLOOKUP(Table17[[#This Row],[Customer_ID]],Customer_Dim!A:A,Customer_Dim!B:B,"False Data")</f>
        <v>Manuel Fisher</v>
      </c>
      <c r="L47" s="5">
        <f>_xlfn.XLOOKUP(Table17[[#This Row],[Customer_ID]],Customer_Dim!A:A,Customer_Dim!C:C,"False Data")</f>
        <v>21</v>
      </c>
      <c r="M47" s="5" t="str" cm="1">
        <f t="array" ref="M47">_xlfn.IFS(Table9[[#This Row],[Age]]&lt;=35,"Youth",Table9[[#This Row],[Age]]&lt;=55,"Adult",Table9[[#This Row],[Age]]&gt;55,"Senior")</f>
        <v>Youth</v>
      </c>
      <c r="N47" t="str">
        <f>_xlfn.XLOOKUP(Table17[[#This Row],[Customer_ID]],Customer_Dim!A:A,Customer_Dim!D:D,"False Data")</f>
        <v>Female</v>
      </c>
      <c r="O47" t="str">
        <f>_xlfn.XLOOKUP(Table17[[#This Row],[Customer_ID]],Customer_Dim!A:A,Customer_Dim!E:E,"False Data")</f>
        <v>Kanebury</v>
      </c>
      <c r="P47" t="str">
        <f>_xlfn.XLOOKUP(Table17[[#This Row],[Customer_ID]],Customer_Dim!A:A,Customer_Dim!F:F,"False Data")</f>
        <v>New Hampshire</v>
      </c>
      <c r="Q47" t="str">
        <f>_xlfn.XLOOKUP(Table17[[#This Row],[Customer_ID]],Customer_Dim!A:A,Customer_Dim!G:G,"False Data")</f>
        <v>USA</v>
      </c>
      <c r="R47" t="str">
        <f>_xlfn.XLOOKUP(Table17[[#This Row],[Customer_ID]],Customer_Dim!A:A,Customer_Dim!H:H,"False Data")</f>
        <v>Gold</v>
      </c>
      <c r="S47" t="str">
        <f>_xlfn.XLOOKUP(Table17[[#This Row],[Store_ID]],Store_Dim!A:A,Store_Dim!B:B)</f>
        <v>Bean, Jones and Park</v>
      </c>
      <c r="T47" t="str">
        <f>_xlfn.XLOOKUP(Table17[[#This Row],[Store_ID]],Store_Dim!A:A,Store_Dim!C:C)</f>
        <v>West</v>
      </c>
      <c r="U47" t="str">
        <f>_xlfn.XLOOKUP(Table17[[#This Row],[Store_ID]],Store_Dim!A:A,Store_Dim!D:D)</f>
        <v>Thompsonborough</v>
      </c>
      <c r="V47" t="str">
        <f>_xlfn.XLOOKUP(Table17[[#This Row],[Store_ID]],Store_Dim!A:A,Store_Dim!E:E)</f>
        <v>Online</v>
      </c>
      <c r="W47" t="str">
        <f>_xlfn.XLOOKUP(Table17[[#This Row],[Product_ID]],Product_Dim!A:A,Product_Dim!B:B)</f>
        <v>Men's Hair Styling Gel</v>
      </c>
      <c r="X47" t="str">
        <f>_xlfn.XLOOKUP(Table17[[#This Row],[Product_ID]],Product_Dim!A:A,Product_Dim!C:C)</f>
        <v>Beauty</v>
      </c>
      <c r="Y47" t="str">
        <f>_xlfn.XLOOKUP(Table17[[#This Row],[Product_ID]],Product_Dim!A:A,Product_Dim!D:D)</f>
        <v>Haircare</v>
      </c>
      <c r="Z47" t="str">
        <f>_xlfn.XLOOKUP(Table17[[#This Row],[Product_ID]],Product_Dim!A:A,Product_Dim!E:E)</f>
        <v>Cline-Mccarthy</v>
      </c>
      <c r="AA47">
        <f>_xlfn.XLOOKUP(Table17[[#This Row],[Product_ID]],Product_Dim!A:A,Product_Dim!F:F)</f>
        <v>17.309999999999999</v>
      </c>
      <c r="AB47">
        <f>_xlfn.XLOOKUP(Table17[[#This Row],[Product_ID]],Product_Dim!A:A,Product_Dim!G:G)</f>
        <v>399</v>
      </c>
    </row>
    <row r="48" spans="1:28" x14ac:dyDescent="0.25">
      <c r="A48" t="s">
        <v>1872</v>
      </c>
      <c r="B48" s="1">
        <v>45570</v>
      </c>
      <c r="C48" t="s">
        <v>258</v>
      </c>
      <c r="D48" t="s">
        <v>1704</v>
      </c>
      <c r="E48" t="s">
        <v>1804</v>
      </c>
      <c r="F48">
        <v>1</v>
      </c>
      <c r="G48">
        <v>418.69</v>
      </c>
      <c r="H48">
        <v>0.06</v>
      </c>
      <c r="I48" t="s">
        <v>1826</v>
      </c>
      <c r="J48" s="12">
        <v>393.5686</v>
      </c>
      <c r="K48" t="str">
        <f>_xlfn.XLOOKUP(Table17[[#This Row],[Customer_ID]],Customer_Dim!A:A,Customer_Dim!B:B,"False Data")</f>
        <v>Eric Singh</v>
      </c>
      <c r="L48" s="5">
        <f>_xlfn.XLOOKUP(Table17[[#This Row],[Customer_ID]],Customer_Dim!A:A,Customer_Dim!C:C,"False Data")</f>
        <v>29</v>
      </c>
      <c r="M48" s="5" t="str" cm="1">
        <f t="array" ref="M48">_xlfn.IFS(Table9[[#This Row],[Age]]&lt;=35,"Youth",Table9[[#This Row],[Age]]&lt;=55,"Adult",Table9[[#This Row],[Age]]&gt;55,"Senior")</f>
        <v>Youth</v>
      </c>
      <c r="N48" t="str">
        <f>_xlfn.XLOOKUP(Table17[[#This Row],[Customer_ID]],Customer_Dim!A:A,Customer_Dim!D:D,"False Data")</f>
        <v>Female</v>
      </c>
      <c r="O48" t="str">
        <f>_xlfn.XLOOKUP(Table17[[#This Row],[Customer_ID]],Customer_Dim!A:A,Customer_Dim!E:E,"False Data")</f>
        <v>Port Lisa</v>
      </c>
      <c r="P48" t="str">
        <f>_xlfn.XLOOKUP(Table17[[#This Row],[Customer_ID]],Customer_Dim!A:A,Customer_Dim!F:F,"False Data")</f>
        <v>New Mexico</v>
      </c>
      <c r="Q48" t="str">
        <f>_xlfn.XLOOKUP(Table17[[#This Row],[Customer_ID]],Customer_Dim!A:A,Customer_Dim!G:G,"False Data")</f>
        <v>USA</v>
      </c>
      <c r="R48" t="str">
        <f>_xlfn.XLOOKUP(Table17[[#This Row],[Customer_ID]],Customer_Dim!A:A,Customer_Dim!H:H,"False Data")</f>
        <v>Gold</v>
      </c>
      <c r="S48" t="str">
        <f>_xlfn.XLOOKUP(Table17[[#This Row],[Store_ID]],Store_Dim!A:A,Store_Dim!B:B)</f>
        <v>Frederick-Wright</v>
      </c>
      <c r="T48" t="str">
        <f>_xlfn.XLOOKUP(Table17[[#This Row],[Store_ID]],Store_Dim!A:A,Store_Dim!C:C)</f>
        <v>West</v>
      </c>
      <c r="U48" t="str">
        <f>_xlfn.XLOOKUP(Table17[[#This Row],[Store_ID]],Store_Dim!A:A,Store_Dim!D:D)</f>
        <v>New Jimmymouth</v>
      </c>
      <c r="V48" t="str">
        <f>_xlfn.XLOOKUP(Table17[[#This Row],[Store_ID]],Store_Dim!A:A,Store_Dim!E:E)</f>
        <v>Flagship</v>
      </c>
      <c r="W48" t="str">
        <f>_xlfn.XLOOKUP(Table17[[#This Row],[Product_ID]],Product_Dim!A:A,Product_Dim!B:B)</f>
        <v>Essential Oil Diffuser</v>
      </c>
      <c r="X48" t="str">
        <f>_xlfn.XLOOKUP(Table17[[#This Row],[Product_ID]],Product_Dim!A:A,Product_Dim!C:C)</f>
        <v>Home</v>
      </c>
      <c r="Y48" t="str">
        <f>_xlfn.XLOOKUP(Table17[[#This Row],[Product_ID]],Product_Dim!A:A,Product_Dim!D:D)</f>
        <v>Decor</v>
      </c>
      <c r="Z48" t="str">
        <f>_xlfn.XLOOKUP(Table17[[#This Row],[Product_ID]],Product_Dim!A:A,Product_Dim!E:E)</f>
        <v>Hernandez Inc</v>
      </c>
      <c r="AA48">
        <f>_xlfn.XLOOKUP(Table17[[#This Row],[Product_ID]],Product_Dim!A:A,Product_Dim!F:F)</f>
        <v>325.26</v>
      </c>
      <c r="AB48">
        <f>_xlfn.XLOOKUP(Table17[[#This Row],[Product_ID]],Product_Dim!A:A,Product_Dim!G:G)</f>
        <v>400</v>
      </c>
    </row>
    <row r="49" spans="1:28" x14ac:dyDescent="0.25">
      <c r="A49" t="s">
        <v>1873</v>
      </c>
      <c r="B49" s="1">
        <v>45466</v>
      </c>
      <c r="C49" t="s">
        <v>44</v>
      </c>
      <c r="D49" t="s">
        <v>1608</v>
      </c>
      <c r="E49" t="s">
        <v>1792</v>
      </c>
      <c r="F49">
        <v>1</v>
      </c>
      <c r="G49">
        <v>135.78</v>
      </c>
      <c r="H49">
        <v>0.14000000000000001</v>
      </c>
      <c r="I49" t="s">
        <v>1826</v>
      </c>
      <c r="J49" s="12">
        <v>116.77079999999999</v>
      </c>
      <c r="K49" t="str">
        <f>_xlfn.XLOOKUP(Table17[[#This Row],[Customer_ID]],Customer_Dim!A:A,Customer_Dim!B:B,"False Data")</f>
        <v>Melissa Howard</v>
      </c>
      <c r="L49" s="5">
        <f>_xlfn.XLOOKUP(Table17[[#This Row],[Customer_ID]],Customer_Dim!A:A,Customer_Dim!C:C,"False Data")</f>
        <v>53</v>
      </c>
      <c r="M49" s="5" t="str" cm="1">
        <f t="array" ref="M49">_xlfn.IFS(Table9[[#This Row],[Age]]&lt;=35,"Youth",Table9[[#This Row],[Age]]&lt;=55,"Adult",Table9[[#This Row],[Age]]&gt;55,"Senior")</f>
        <v>Adult</v>
      </c>
      <c r="N49" t="str">
        <f>_xlfn.XLOOKUP(Table17[[#This Row],[Customer_ID]],Customer_Dim!A:A,Customer_Dim!D:D,"False Data")</f>
        <v>Female</v>
      </c>
      <c r="O49" t="str">
        <f>_xlfn.XLOOKUP(Table17[[#This Row],[Customer_ID]],Customer_Dim!A:A,Customer_Dim!E:E,"False Data")</f>
        <v>Maynardton</v>
      </c>
      <c r="P49" t="str">
        <f>_xlfn.XLOOKUP(Table17[[#This Row],[Customer_ID]],Customer_Dim!A:A,Customer_Dim!F:F,"False Data")</f>
        <v>New Hampshire</v>
      </c>
      <c r="Q49" t="str">
        <f>_xlfn.XLOOKUP(Table17[[#This Row],[Customer_ID]],Customer_Dim!A:A,Customer_Dim!G:G,"False Data")</f>
        <v>USA</v>
      </c>
      <c r="R49" t="str">
        <f>_xlfn.XLOOKUP(Table17[[#This Row],[Customer_ID]],Customer_Dim!A:A,Customer_Dim!H:H,"False Data")</f>
        <v>Gold</v>
      </c>
      <c r="S49" t="str">
        <f>_xlfn.XLOOKUP(Table17[[#This Row],[Store_ID]],Store_Dim!A:A,Store_Dim!B:B)</f>
        <v>Aguirre-Keller</v>
      </c>
      <c r="T49" t="str">
        <f>_xlfn.XLOOKUP(Table17[[#This Row],[Store_ID]],Store_Dim!A:A,Store_Dim!C:C)</f>
        <v>South</v>
      </c>
      <c r="U49" t="str">
        <f>_xlfn.XLOOKUP(Table17[[#This Row],[Store_ID]],Store_Dim!A:A,Store_Dim!D:D)</f>
        <v>Lake Michael</v>
      </c>
      <c r="V49" t="str">
        <f>_xlfn.XLOOKUP(Table17[[#This Row],[Store_ID]],Store_Dim!A:A,Store_Dim!E:E)</f>
        <v>Online</v>
      </c>
      <c r="W49" t="str">
        <f>_xlfn.XLOOKUP(Table17[[#This Row],[Product_ID]],Product_Dim!A:A,Product_Dim!B:B)</f>
        <v>Stainless Steel Cutlery Set</v>
      </c>
      <c r="X49" t="str">
        <f>_xlfn.XLOOKUP(Table17[[#This Row],[Product_ID]],Product_Dim!A:A,Product_Dim!C:C)</f>
        <v>Home</v>
      </c>
      <c r="Y49" t="str">
        <f>_xlfn.XLOOKUP(Table17[[#This Row],[Product_ID]],Product_Dim!A:A,Product_Dim!D:D)</f>
        <v>Kitchen</v>
      </c>
      <c r="Z49" t="str">
        <f>_xlfn.XLOOKUP(Table17[[#This Row],[Product_ID]],Product_Dim!A:A,Product_Dim!E:E)</f>
        <v>Stevens, Fernandez and Martin</v>
      </c>
      <c r="AA49">
        <f>_xlfn.XLOOKUP(Table17[[#This Row],[Product_ID]],Product_Dim!A:A,Product_Dim!F:F)</f>
        <v>19.52</v>
      </c>
      <c r="AB49">
        <f>_xlfn.XLOOKUP(Table17[[#This Row],[Product_ID]],Product_Dim!A:A,Product_Dim!G:G)</f>
        <v>57</v>
      </c>
    </row>
    <row r="50" spans="1:28" x14ac:dyDescent="0.25">
      <c r="A50" t="s">
        <v>1874</v>
      </c>
      <c r="B50" s="1">
        <v>45218</v>
      </c>
      <c r="C50" t="s">
        <v>663</v>
      </c>
      <c r="D50" t="s">
        <v>1636</v>
      </c>
      <c r="E50" t="s">
        <v>1807</v>
      </c>
      <c r="F50">
        <v>1</v>
      </c>
      <c r="G50">
        <v>517.13</v>
      </c>
      <c r="H50">
        <v>0.28000000000000003</v>
      </c>
      <c r="I50" t="s">
        <v>1824</v>
      </c>
      <c r="J50" s="12">
        <v>372.33359999999999</v>
      </c>
      <c r="K50" t="str">
        <f>_xlfn.XLOOKUP(Table17[[#This Row],[Customer_ID]],Customer_Dim!A:A,Customer_Dim!B:B,"False Data")</f>
        <v>Sarah Brady</v>
      </c>
      <c r="L50" s="5">
        <f>_xlfn.XLOOKUP(Table17[[#This Row],[Customer_ID]],Customer_Dim!A:A,Customer_Dim!C:C,"False Data")</f>
        <v>47</v>
      </c>
      <c r="M50" s="5" t="str" cm="1">
        <f t="array" ref="M50">_xlfn.IFS(Table9[[#This Row],[Age]]&lt;=35,"Youth",Table9[[#This Row],[Age]]&lt;=55,"Adult",Table9[[#This Row],[Age]]&gt;55,"Senior")</f>
        <v>Adult</v>
      </c>
      <c r="N50" t="str">
        <f>_xlfn.XLOOKUP(Table17[[#This Row],[Customer_ID]],Customer_Dim!A:A,Customer_Dim!D:D,"False Data")</f>
        <v>Male</v>
      </c>
      <c r="O50" t="str">
        <f>_xlfn.XLOOKUP(Table17[[#This Row],[Customer_ID]],Customer_Dim!A:A,Customer_Dim!E:E,"False Data")</f>
        <v>Johnsonland</v>
      </c>
      <c r="P50" t="str">
        <f>_xlfn.XLOOKUP(Table17[[#This Row],[Customer_ID]],Customer_Dim!A:A,Customer_Dim!F:F,"False Data")</f>
        <v>Iowa</v>
      </c>
      <c r="Q50" t="str">
        <f>_xlfn.XLOOKUP(Table17[[#This Row],[Customer_ID]],Customer_Dim!A:A,Customer_Dim!G:G,"False Data")</f>
        <v>USA</v>
      </c>
      <c r="R50" t="str">
        <f>_xlfn.XLOOKUP(Table17[[#This Row],[Customer_ID]],Customer_Dim!A:A,Customer_Dim!H:H,"False Data")</f>
        <v>Platinum</v>
      </c>
      <c r="S50" t="str">
        <f>_xlfn.XLOOKUP(Table17[[#This Row],[Store_ID]],Store_Dim!A:A,Store_Dim!B:B)</f>
        <v>Holloway Ltd</v>
      </c>
      <c r="T50" t="str">
        <f>_xlfn.XLOOKUP(Table17[[#This Row],[Store_ID]],Store_Dim!A:A,Store_Dim!C:C)</f>
        <v>North</v>
      </c>
      <c r="U50" t="str">
        <f>_xlfn.XLOOKUP(Table17[[#This Row],[Store_ID]],Store_Dim!A:A,Store_Dim!D:D)</f>
        <v>Bensonhaven</v>
      </c>
      <c r="V50" t="str">
        <f>_xlfn.XLOOKUP(Table17[[#This Row],[Store_ID]],Store_Dim!A:A,Store_Dim!E:E)</f>
        <v>Flagship</v>
      </c>
      <c r="W50" t="str">
        <f>_xlfn.XLOOKUP(Table17[[#This Row],[Product_ID]],Product_Dim!A:A,Product_Dim!B:B)</f>
        <v>Adjustable Jump Rope</v>
      </c>
      <c r="X50" t="str">
        <f>_xlfn.XLOOKUP(Table17[[#This Row],[Product_ID]],Product_Dim!A:A,Product_Dim!C:C)</f>
        <v>Sports</v>
      </c>
      <c r="Y50" t="str">
        <f>_xlfn.XLOOKUP(Table17[[#This Row],[Product_ID]],Product_Dim!A:A,Product_Dim!D:D)</f>
        <v>Fitness</v>
      </c>
      <c r="Z50" t="str">
        <f>_xlfn.XLOOKUP(Table17[[#This Row],[Product_ID]],Product_Dim!A:A,Product_Dim!E:E)</f>
        <v>Cox Inc</v>
      </c>
      <c r="AA50">
        <f>_xlfn.XLOOKUP(Table17[[#This Row],[Product_ID]],Product_Dim!A:A,Product_Dim!F:F)</f>
        <v>167.12</v>
      </c>
      <c r="AB50">
        <f>_xlfn.XLOOKUP(Table17[[#This Row],[Product_ID]],Product_Dim!A:A,Product_Dim!G:G)</f>
        <v>316</v>
      </c>
    </row>
    <row r="51" spans="1:28" x14ac:dyDescent="0.25">
      <c r="A51" t="s">
        <v>1875</v>
      </c>
      <c r="B51" s="1">
        <v>45607</v>
      </c>
      <c r="C51" t="s">
        <v>1304</v>
      </c>
      <c r="D51" t="s">
        <v>1590</v>
      </c>
      <c r="E51" t="s">
        <v>1804</v>
      </c>
      <c r="F51">
        <v>2</v>
      </c>
      <c r="G51">
        <v>384.66</v>
      </c>
      <c r="H51">
        <v>0.08</v>
      </c>
      <c r="I51" t="s">
        <v>1829</v>
      </c>
      <c r="J51" s="12">
        <v>707.77440000000013</v>
      </c>
      <c r="K51" t="str">
        <f>_xlfn.XLOOKUP(Table17[[#This Row],[Customer_ID]],Customer_Dim!A:A,Customer_Dim!B:B,"False Data")</f>
        <v>Dr. Tamara White Md</v>
      </c>
      <c r="L51" s="5">
        <f>_xlfn.XLOOKUP(Table17[[#This Row],[Customer_ID]],Customer_Dim!A:A,Customer_Dim!C:C,"False Data")</f>
        <v>60</v>
      </c>
      <c r="M51" s="5" t="str" cm="1">
        <f t="array" ref="M51">_xlfn.IFS(Table9[[#This Row],[Age]]&lt;=35,"Youth",Table9[[#This Row],[Age]]&lt;=55,"Adult",Table9[[#This Row],[Age]]&gt;55,"Senior")</f>
        <v>Senior</v>
      </c>
      <c r="N51" t="str">
        <f>_xlfn.XLOOKUP(Table17[[#This Row],[Customer_ID]],Customer_Dim!A:A,Customer_Dim!D:D,"False Data")</f>
        <v>Male</v>
      </c>
      <c r="O51" t="str">
        <f>_xlfn.XLOOKUP(Table17[[#This Row],[Customer_ID]],Customer_Dim!A:A,Customer_Dim!E:E,"False Data")</f>
        <v>New Benjamin</v>
      </c>
      <c r="P51" t="str">
        <f>_xlfn.XLOOKUP(Table17[[#This Row],[Customer_ID]],Customer_Dim!A:A,Customer_Dim!F:F,"False Data")</f>
        <v>North Carolina</v>
      </c>
      <c r="Q51" t="str">
        <f>_xlfn.XLOOKUP(Table17[[#This Row],[Customer_ID]],Customer_Dim!A:A,Customer_Dim!G:G,"False Data")</f>
        <v>USA</v>
      </c>
      <c r="R51" t="str">
        <f>_xlfn.XLOOKUP(Table17[[#This Row],[Customer_ID]],Customer_Dim!A:A,Customer_Dim!H:H,"False Data")</f>
        <v>Bronze</v>
      </c>
      <c r="S51" t="str">
        <f>_xlfn.XLOOKUP(Table17[[#This Row],[Store_ID]],Store_Dim!A:A,Store_Dim!B:B)</f>
        <v>Frederick-Wright</v>
      </c>
      <c r="T51" t="str">
        <f>_xlfn.XLOOKUP(Table17[[#This Row],[Store_ID]],Store_Dim!A:A,Store_Dim!C:C)</f>
        <v>West</v>
      </c>
      <c r="U51" t="str">
        <f>_xlfn.XLOOKUP(Table17[[#This Row],[Store_ID]],Store_Dim!A:A,Store_Dim!D:D)</f>
        <v>New Jimmymouth</v>
      </c>
      <c r="V51" t="str">
        <f>_xlfn.XLOOKUP(Table17[[#This Row],[Store_ID]],Store_Dim!A:A,Store_Dim!E:E)</f>
        <v>Flagship</v>
      </c>
      <c r="W51" t="str">
        <f>_xlfn.XLOOKUP(Table17[[#This Row],[Product_ID]],Product_Dim!A:A,Product_Dim!B:B)</f>
        <v>Multi-Purpose Storage Box</v>
      </c>
      <c r="X51" t="str">
        <f>_xlfn.XLOOKUP(Table17[[#This Row],[Product_ID]],Product_Dim!A:A,Product_Dim!C:C)</f>
        <v>Home</v>
      </c>
      <c r="Y51" t="str">
        <f>_xlfn.XLOOKUP(Table17[[#This Row],[Product_ID]],Product_Dim!A:A,Product_Dim!D:D)</f>
        <v>Storage</v>
      </c>
      <c r="Z51" t="str">
        <f>_xlfn.XLOOKUP(Table17[[#This Row],[Product_ID]],Product_Dim!A:A,Product_Dim!E:E)</f>
        <v>Gardner-Montes</v>
      </c>
      <c r="AA51">
        <f>_xlfn.XLOOKUP(Table17[[#This Row],[Product_ID]],Product_Dim!A:A,Product_Dim!F:F)</f>
        <v>123.46</v>
      </c>
      <c r="AB51">
        <f>_xlfn.XLOOKUP(Table17[[#This Row],[Product_ID]],Product_Dim!A:A,Product_Dim!G:G)</f>
        <v>76</v>
      </c>
    </row>
    <row r="52" spans="1:28" x14ac:dyDescent="0.25">
      <c r="A52" t="s">
        <v>1876</v>
      </c>
      <c r="B52" s="1">
        <v>45291</v>
      </c>
      <c r="C52" t="s">
        <v>258</v>
      </c>
      <c r="D52" t="s">
        <v>1652</v>
      </c>
      <c r="E52" t="s">
        <v>1786</v>
      </c>
      <c r="F52">
        <v>3</v>
      </c>
      <c r="G52">
        <v>83.7</v>
      </c>
      <c r="H52">
        <v>0.24</v>
      </c>
      <c r="I52" t="s">
        <v>1826</v>
      </c>
      <c r="J52" s="12">
        <v>190.83600000000001</v>
      </c>
      <c r="K52" t="str">
        <f>_xlfn.XLOOKUP(Table17[[#This Row],[Customer_ID]],Customer_Dim!A:A,Customer_Dim!B:B,"False Data")</f>
        <v>Eric Singh</v>
      </c>
      <c r="L52" s="5">
        <f>_xlfn.XLOOKUP(Table17[[#This Row],[Customer_ID]],Customer_Dim!A:A,Customer_Dim!C:C,"False Data")</f>
        <v>29</v>
      </c>
      <c r="M52" s="5" t="str" cm="1">
        <f t="array" ref="M52">_xlfn.IFS(Table9[[#This Row],[Age]]&lt;=35,"Youth",Table9[[#This Row],[Age]]&lt;=55,"Adult",Table9[[#This Row],[Age]]&gt;55,"Senior")</f>
        <v>Youth</v>
      </c>
      <c r="N52" t="str">
        <f>_xlfn.XLOOKUP(Table17[[#This Row],[Customer_ID]],Customer_Dim!A:A,Customer_Dim!D:D,"False Data")</f>
        <v>Female</v>
      </c>
      <c r="O52" t="str">
        <f>_xlfn.XLOOKUP(Table17[[#This Row],[Customer_ID]],Customer_Dim!A:A,Customer_Dim!E:E,"False Data")</f>
        <v>Port Lisa</v>
      </c>
      <c r="P52" t="str">
        <f>_xlfn.XLOOKUP(Table17[[#This Row],[Customer_ID]],Customer_Dim!A:A,Customer_Dim!F:F,"False Data")</f>
        <v>New Mexico</v>
      </c>
      <c r="Q52" t="str">
        <f>_xlfn.XLOOKUP(Table17[[#This Row],[Customer_ID]],Customer_Dim!A:A,Customer_Dim!G:G,"False Data")</f>
        <v>USA</v>
      </c>
      <c r="R52" t="str">
        <f>_xlfn.XLOOKUP(Table17[[#This Row],[Customer_ID]],Customer_Dim!A:A,Customer_Dim!H:H,"False Data")</f>
        <v>Gold</v>
      </c>
      <c r="S52" t="str">
        <f>_xlfn.XLOOKUP(Table17[[#This Row],[Store_ID]],Store_Dim!A:A,Store_Dim!B:B)</f>
        <v>Moore, Padilla and Butler</v>
      </c>
      <c r="T52" t="str">
        <f>_xlfn.XLOOKUP(Table17[[#This Row],[Store_ID]],Store_Dim!A:A,Store_Dim!C:C)</f>
        <v>South</v>
      </c>
      <c r="U52" t="str">
        <f>_xlfn.XLOOKUP(Table17[[#This Row],[Store_ID]],Store_Dim!A:A,Store_Dim!D:D)</f>
        <v>East Johnstad</v>
      </c>
      <c r="V52" t="str">
        <f>_xlfn.XLOOKUP(Table17[[#This Row],[Store_ID]],Store_Dim!A:A,Store_Dim!E:E)</f>
        <v>Flagship</v>
      </c>
      <c r="W52" t="str">
        <f>_xlfn.XLOOKUP(Table17[[#This Row],[Product_ID]],Product_Dim!A:A,Product_Dim!B:B)</f>
        <v>Rugby Ball</v>
      </c>
      <c r="X52" t="str">
        <f>_xlfn.XLOOKUP(Table17[[#This Row],[Product_ID]],Product_Dim!A:A,Product_Dim!C:C)</f>
        <v>Sports</v>
      </c>
      <c r="Y52" t="str">
        <f>_xlfn.XLOOKUP(Table17[[#This Row],[Product_ID]],Product_Dim!A:A,Product_Dim!D:D)</f>
        <v>Team Sports</v>
      </c>
      <c r="Z52" t="str">
        <f>_xlfn.XLOOKUP(Table17[[#This Row],[Product_ID]],Product_Dim!A:A,Product_Dim!E:E)</f>
        <v>Harris Inc</v>
      </c>
      <c r="AA52">
        <f>_xlfn.XLOOKUP(Table17[[#This Row],[Product_ID]],Product_Dim!A:A,Product_Dim!F:F)</f>
        <v>212.26</v>
      </c>
      <c r="AB52">
        <f>_xlfn.XLOOKUP(Table17[[#This Row],[Product_ID]],Product_Dim!A:A,Product_Dim!G:G)</f>
        <v>82</v>
      </c>
    </row>
    <row r="53" spans="1:28" x14ac:dyDescent="0.25">
      <c r="A53" t="s">
        <v>1877</v>
      </c>
      <c r="B53" s="1">
        <v>45689</v>
      </c>
      <c r="C53" t="s">
        <v>481</v>
      </c>
      <c r="D53" t="s">
        <v>1686</v>
      </c>
      <c r="E53" t="s">
        <v>1779</v>
      </c>
      <c r="F53">
        <v>3</v>
      </c>
      <c r="G53">
        <v>76.569999999999993</v>
      </c>
      <c r="H53">
        <v>0.26</v>
      </c>
      <c r="I53" t="s">
        <v>1824</v>
      </c>
      <c r="J53" s="12">
        <v>169.9854</v>
      </c>
      <c r="K53" t="str">
        <f>_xlfn.XLOOKUP(Table17[[#This Row],[Customer_ID]],Customer_Dim!A:A,Customer_Dim!B:B,"False Data")</f>
        <v>Maria Ramirez</v>
      </c>
      <c r="L53" s="5">
        <f>_xlfn.XLOOKUP(Table17[[#This Row],[Customer_ID]],Customer_Dim!A:A,Customer_Dim!C:C,"False Data")</f>
        <v>37</v>
      </c>
      <c r="M53" s="5" t="str" cm="1">
        <f t="array" ref="M53">_xlfn.IFS(Table9[[#This Row],[Age]]&lt;=35,"Youth",Table9[[#This Row],[Age]]&lt;=55,"Adult",Table9[[#This Row],[Age]]&gt;55,"Senior")</f>
        <v>Adult</v>
      </c>
      <c r="N53" t="str">
        <f>_xlfn.XLOOKUP(Table17[[#This Row],[Customer_ID]],Customer_Dim!A:A,Customer_Dim!D:D,"False Data")</f>
        <v>Male</v>
      </c>
      <c r="O53" t="str">
        <f>_xlfn.XLOOKUP(Table17[[#This Row],[Customer_ID]],Customer_Dim!A:A,Customer_Dim!E:E,"False Data")</f>
        <v>West Brandon</v>
      </c>
      <c r="P53" t="str">
        <f>_xlfn.XLOOKUP(Table17[[#This Row],[Customer_ID]],Customer_Dim!A:A,Customer_Dim!F:F,"False Data")</f>
        <v>Montana</v>
      </c>
      <c r="Q53" t="str">
        <f>_xlfn.XLOOKUP(Table17[[#This Row],[Customer_ID]],Customer_Dim!A:A,Customer_Dim!G:G,"False Data")</f>
        <v>USA</v>
      </c>
      <c r="R53" t="str">
        <f>_xlfn.XLOOKUP(Table17[[#This Row],[Customer_ID]],Customer_Dim!A:A,Customer_Dim!H:H,"False Data")</f>
        <v>Bronze</v>
      </c>
      <c r="S53" t="str">
        <f>_xlfn.XLOOKUP(Table17[[#This Row],[Store_ID]],Store_Dim!A:A,Store_Dim!B:B)</f>
        <v>Martinez-Mullins</v>
      </c>
      <c r="T53" t="str">
        <f>_xlfn.XLOOKUP(Table17[[#This Row],[Store_ID]],Store_Dim!A:A,Store_Dim!C:C)</f>
        <v>South</v>
      </c>
      <c r="U53" t="str">
        <f>_xlfn.XLOOKUP(Table17[[#This Row],[Store_ID]],Store_Dim!A:A,Store_Dim!D:D)</f>
        <v>Williamsfurt</v>
      </c>
      <c r="V53" t="str">
        <f>_xlfn.XLOOKUP(Table17[[#This Row],[Store_ID]],Store_Dim!A:A,Store_Dim!E:E)</f>
        <v>Online</v>
      </c>
      <c r="W53" t="str">
        <f>_xlfn.XLOOKUP(Table17[[#This Row],[Product_ID]],Product_Dim!A:A,Product_Dim!B:B)</f>
        <v>Men's Sports Shorts</v>
      </c>
      <c r="X53" t="str">
        <f>_xlfn.XLOOKUP(Table17[[#This Row],[Product_ID]],Product_Dim!A:A,Product_Dim!C:C)</f>
        <v>Clothing</v>
      </c>
      <c r="Y53" t="str">
        <f>_xlfn.XLOOKUP(Table17[[#This Row],[Product_ID]],Product_Dim!A:A,Product_Dim!D:D)</f>
        <v>Bottoms</v>
      </c>
      <c r="Z53" t="str">
        <f>_xlfn.XLOOKUP(Table17[[#This Row],[Product_ID]],Product_Dim!A:A,Product_Dim!E:E)</f>
        <v>Fitzpatrick Ltd</v>
      </c>
      <c r="AA53">
        <f>_xlfn.XLOOKUP(Table17[[#This Row],[Product_ID]],Product_Dim!A:A,Product_Dim!F:F)</f>
        <v>218.22</v>
      </c>
      <c r="AB53">
        <f>_xlfn.XLOOKUP(Table17[[#This Row],[Product_ID]],Product_Dim!A:A,Product_Dim!G:G)</f>
        <v>224</v>
      </c>
    </row>
    <row r="54" spans="1:28" x14ac:dyDescent="0.25">
      <c r="A54" t="s">
        <v>1878</v>
      </c>
      <c r="B54" s="1">
        <v>45894</v>
      </c>
      <c r="C54" t="s">
        <v>499</v>
      </c>
      <c r="D54" t="s">
        <v>1726</v>
      </c>
      <c r="E54" t="s">
        <v>1776</v>
      </c>
      <c r="F54">
        <v>3</v>
      </c>
      <c r="G54">
        <f>Table17[[#This Row],[Total_Amount]]/3</f>
        <v>162.02110000000002</v>
      </c>
      <c r="H54">
        <v>0</v>
      </c>
      <c r="I54" t="s">
        <v>1824</v>
      </c>
      <c r="J54" s="12">
        <v>486.06330000000003</v>
      </c>
      <c r="K54" t="str">
        <f>_xlfn.XLOOKUP(Table17[[#This Row],[Customer_ID]],Customer_Dim!A:A,Customer_Dim!B:B,"False Data")</f>
        <v>Theresa Campbell</v>
      </c>
      <c r="L54" s="5">
        <f>_xlfn.XLOOKUP(Table17[[#This Row],[Customer_ID]],Customer_Dim!A:A,Customer_Dim!C:C,"False Data")</f>
        <v>42</v>
      </c>
      <c r="M54" s="5" t="str" cm="1">
        <f t="array" ref="M54">_xlfn.IFS(Table9[[#This Row],[Age]]&lt;=35,"Youth",Table9[[#This Row],[Age]]&lt;=55,"Adult",Table9[[#This Row],[Age]]&gt;55,"Senior")</f>
        <v>Adult</v>
      </c>
      <c r="N54" t="str">
        <f>_xlfn.XLOOKUP(Table17[[#This Row],[Customer_ID]],Customer_Dim!A:A,Customer_Dim!D:D,"False Data")</f>
        <v>Female</v>
      </c>
      <c r="O54" t="str">
        <f>_xlfn.XLOOKUP(Table17[[#This Row],[Customer_ID]],Customer_Dim!A:A,Customer_Dim!E:E,"False Data")</f>
        <v>New Brian</v>
      </c>
      <c r="P54" t="str">
        <f>_xlfn.XLOOKUP(Table17[[#This Row],[Customer_ID]],Customer_Dim!A:A,Customer_Dim!F:F,"False Data")</f>
        <v>Wisconsin</v>
      </c>
      <c r="Q54" t="str">
        <f>_xlfn.XLOOKUP(Table17[[#This Row],[Customer_ID]],Customer_Dim!A:A,Customer_Dim!G:G,"False Data")</f>
        <v>USA</v>
      </c>
      <c r="R54" t="str">
        <f>_xlfn.XLOOKUP(Table17[[#This Row],[Customer_ID]],Customer_Dim!A:A,Customer_Dim!H:H,"False Data")</f>
        <v>Bronze</v>
      </c>
      <c r="S54" t="str">
        <f>_xlfn.XLOOKUP(Table17[[#This Row],[Store_ID]],Store_Dim!A:A,Store_Dim!B:B)</f>
        <v>Benson-Elliott</v>
      </c>
      <c r="T54" t="str">
        <f>_xlfn.XLOOKUP(Table17[[#This Row],[Store_ID]],Store_Dim!A:A,Store_Dim!C:C)</f>
        <v>East</v>
      </c>
      <c r="U54" t="str">
        <f>_xlfn.XLOOKUP(Table17[[#This Row],[Store_ID]],Store_Dim!A:A,Store_Dim!D:D)</f>
        <v>Port Josephberg</v>
      </c>
      <c r="V54" t="str">
        <f>_xlfn.XLOOKUP(Table17[[#This Row],[Store_ID]],Store_Dim!A:A,Store_Dim!E:E)</f>
        <v>Online</v>
      </c>
      <c r="W54" t="str">
        <f>_xlfn.XLOOKUP(Table17[[#This Row],[Product_ID]],Product_Dim!A:A,Product_Dim!B:B)</f>
        <v>Face Foundation Kit</v>
      </c>
      <c r="X54" t="str">
        <f>_xlfn.XLOOKUP(Table17[[#This Row],[Product_ID]],Product_Dim!A:A,Product_Dim!C:C)</f>
        <v>Beauty</v>
      </c>
      <c r="Y54" t="str">
        <f>_xlfn.XLOOKUP(Table17[[#This Row],[Product_ID]],Product_Dim!A:A,Product_Dim!D:D)</f>
        <v>Makeup</v>
      </c>
      <c r="Z54" t="str">
        <f>_xlfn.XLOOKUP(Table17[[#This Row],[Product_ID]],Product_Dim!A:A,Product_Dim!E:E)</f>
        <v>Taylor-Elliott</v>
      </c>
      <c r="AA54">
        <f>_xlfn.XLOOKUP(Table17[[#This Row],[Product_ID]],Product_Dim!A:A,Product_Dim!F:F)</f>
        <v>183.04</v>
      </c>
      <c r="AB54">
        <f>_xlfn.XLOOKUP(Table17[[#This Row],[Product_ID]],Product_Dim!A:A,Product_Dim!G:G)</f>
        <v>457</v>
      </c>
    </row>
    <row r="55" spans="1:28" x14ac:dyDescent="0.25">
      <c r="A55" t="s">
        <v>1879</v>
      </c>
      <c r="B55" s="1">
        <v>45677</v>
      </c>
      <c r="C55" t="s">
        <v>1020</v>
      </c>
      <c r="D55" t="s">
        <v>1588</v>
      </c>
      <c r="E55" t="s">
        <v>1782</v>
      </c>
      <c r="F55">
        <v>1</v>
      </c>
      <c r="G55">
        <v>900.35</v>
      </c>
      <c r="H55">
        <v>0.13</v>
      </c>
      <c r="I55" t="s">
        <v>1829</v>
      </c>
      <c r="J55" s="12">
        <v>783.30449999999996</v>
      </c>
      <c r="K55" t="str">
        <f>_xlfn.XLOOKUP(Table17[[#This Row],[Customer_ID]],Customer_Dim!A:A,Customer_Dim!B:B,"False Data")</f>
        <v>Alex Mann Ii</v>
      </c>
      <c r="L55" s="5">
        <f>_xlfn.XLOOKUP(Table17[[#This Row],[Customer_ID]],Customer_Dim!A:A,Customer_Dim!C:C,"False Data")</f>
        <v>58</v>
      </c>
      <c r="M55" s="5" t="str" cm="1">
        <f t="array" ref="M55">_xlfn.IFS(Table9[[#This Row],[Age]]&lt;=35,"Youth",Table9[[#This Row],[Age]]&lt;=55,"Adult",Table9[[#This Row],[Age]]&gt;55,"Senior")</f>
        <v>Senior</v>
      </c>
      <c r="N55" t="str">
        <f>_xlfn.XLOOKUP(Table17[[#This Row],[Customer_ID]],Customer_Dim!A:A,Customer_Dim!D:D,"False Data")</f>
        <v>Male</v>
      </c>
      <c r="O55" t="str">
        <f>_xlfn.XLOOKUP(Table17[[#This Row],[Customer_ID]],Customer_Dim!A:A,Customer_Dim!E:E,"False Data")</f>
        <v>South Zacharychester</v>
      </c>
      <c r="P55" t="str">
        <f>_xlfn.XLOOKUP(Table17[[#This Row],[Customer_ID]],Customer_Dim!A:A,Customer_Dim!F:F,"False Data")</f>
        <v>Oklahoma</v>
      </c>
      <c r="Q55" t="str">
        <f>_xlfn.XLOOKUP(Table17[[#This Row],[Customer_ID]],Customer_Dim!A:A,Customer_Dim!G:G,"False Data")</f>
        <v>USA</v>
      </c>
      <c r="R55" t="str">
        <f>_xlfn.XLOOKUP(Table17[[#This Row],[Customer_ID]],Customer_Dim!A:A,Customer_Dim!H:H,"False Data")</f>
        <v>Bronze</v>
      </c>
      <c r="S55" t="str">
        <f>_xlfn.XLOOKUP(Table17[[#This Row],[Store_ID]],Store_Dim!A:A,Store_Dim!B:B)</f>
        <v>Bean, Jones and Park</v>
      </c>
      <c r="T55" t="str">
        <f>_xlfn.XLOOKUP(Table17[[#This Row],[Store_ID]],Store_Dim!A:A,Store_Dim!C:C)</f>
        <v>West</v>
      </c>
      <c r="U55" t="str">
        <f>_xlfn.XLOOKUP(Table17[[#This Row],[Store_ID]],Store_Dim!A:A,Store_Dim!D:D)</f>
        <v>Thompsonborough</v>
      </c>
      <c r="V55" t="str">
        <f>_xlfn.XLOOKUP(Table17[[#This Row],[Store_ID]],Store_Dim!A:A,Store_Dim!E:E)</f>
        <v>Online</v>
      </c>
      <c r="W55" t="str">
        <f>_xlfn.XLOOKUP(Table17[[#This Row],[Product_ID]],Product_Dim!A:A,Product_Dim!B:B)</f>
        <v>Outdoor Sports Water Bottle</v>
      </c>
      <c r="X55" t="str">
        <f>_xlfn.XLOOKUP(Table17[[#This Row],[Product_ID]],Product_Dim!A:A,Product_Dim!C:C)</f>
        <v>Sports</v>
      </c>
      <c r="Y55" t="str">
        <f>_xlfn.XLOOKUP(Table17[[#This Row],[Product_ID]],Product_Dim!A:A,Product_Dim!D:D)</f>
        <v>Accessories</v>
      </c>
      <c r="Z55" t="str">
        <f>_xlfn.XLOOKUP(Table17[[#This Row],[Product_ID]],Product_Dim!A:A,Product_Dim!E:E)</f>
        <v>Soto-Ellis</v>
      </c>
      <c r="AA55">
        <f>_xlfn.XLOOKUP(Table17[[#This Row],[Product_ID]],Product_Dim!A:A,Product_Dim!F:F)</f>
        <v>131.51</v>
      </c>
      <c r="AB55">
        <f>_xlfn.XLOOKUP(Table17[[#This Row],[Product_ID]],Product_Dim!A:A,Product_Dim!G:G)</f>
        <v>0</v>
      </c>
    </row>
    <row r="56" spans="1:28" x14ac:dyDescent="0.25">
      <c r="A56" t="s">
        <v>1880</v>
      </c>
      <c r="B56" s="1">
        <v>45706</v>
      </c>
      <c r="C56" t="s">
        <v>341</v>
      </c>
      <c r="D56" t="s">
        <v>1628</v>
      </c>
      <c r="E56" t="s">
        <v>1789</v>
      </c>
      <c r="F56">
        <v>4</v>
      </c>
      <c r="G56">
        <v>428.09</v>
      </c>
      <c r="H56">
        <v>7.0000000000000007E-2</v>
      </c>
      <c r="I56" t="s">
        <v>1824</v>
      </c>
      <c r="J56" s="12">
        <v>1592.4947999999999</v>
      </c>
      <c r="K56" t="str">
        <f>_xlfn.XLOOKUP(Table17[[#This Row],[Customer_ID]],Customer_Dim!A:A,Customer_Dim!B:B,"False Data")</f>
        <v>Amy Fowler</v>
      </c>
      <c r="L56" s="5">
        <f>_xlfn.XLOOKUP(Table17[[#This Row],[Customer_ID]],Customer_Dim!A:A,Customer_Dim!C:C,"False Data")</f>
        <v>62</v>
      </c>
      <c r="M56" s="5" t="str" cm="1">
        <f t="array" ref="M56">_xlfn.IFS(Table9[[#This Row],[Age]]&lt;=35,"Youth",Table9[[#This Row],[Age]]&lt;=55,"Adult",Table9[[#This Row],[Age]]&gt;55,"Senior")</f>
        <v>Senior</v>
      </c>
      <c r="N56" t="str">
        <f>_xlfn.XLOOKUP(Table17[[#This Row],[Customer_ID]],Customer_Dim!A:A,Customer_Dim!D:D,"False Data")</f>
        <v>Female</v>
      </c>
      <c r="O56" t="str">
        <f>_xlfn.XLOOKUP(Table17[[#This Row],[Customer_ID]],Customer_Dim!A:A,Customer_Dim!E:E,"False Data")</f>
        <v>West Bobbyshire</v>
      </c>
      <c r="P56" t="str">
        <f>_xlfn.XLOOKUP(Table17[[#This Row],[Customer_ID]],Customer_Dim!A:A,Customer_Dim!F:F,"False Data")</f>
        <v>New York</v>
      </c>
      <c r="Q56" t="str">
        <f>_xlfn.XLOOKUP(Table17[[#This Row],[Customer_ID]],Customer_Dim!A:A,Customer_Dim!G:G,"False Data")</f>
        <v>USA</v>
      </c>
      <c r="R56" t="str">
        <f>_xlfn.XLOOKUP(Table17[[#This Row],[Customer_ID]],Customer_Dim!A:A,Customer_Dim!H:H,"False Data")</f>
        <v>Platinum</v>
      </c>
      <c r="S56" t="str">
        <f>_xlfn.XLOOKUP(Table17[[#This Row],[Store_ID]],Store_Dim!A:A,Store_Dim!B:B)</f>
        <v>Hill, Wagner and Ballard</v>
      </c>
      <c r="T56" t="str">
        <f>_xlfn.XLOOKUP(Table17[[#This Row],[Store_ID]],Store_Dim!A:A,Store_Dim!C:C)</f>
        <v>East</v>
      </c>
      <c r="U56" t="str">
        <f>_xlfn.XLOOKUP(Table17[[#This Row],[Store_ID]],Store_Dim!A:A,Store_Dim!D:D)</f>
        <v>East Davidville</v>
      </c>
      <c r="V56" t="str">
        <f>_xlfn.XLOOKUP(Table17[[#This Row],[Store_ID]],Store_Dim!A:A,Store_Dim!E:E)</f>
        <v>Online</v>
      </c>
      <c r="W56" t="str">
        <f>_xlfn.XLOOKUP(Table17[[#This Row],[Product_ID]],Product_Dim!A:A,Product_Dim!B:B)</f>
        <v>Noise-Canceling Headphones</v>
      </c>
      <c r="X56" t="str">
        <f>_xlfn.XLOOKUP(Table17[[#This Row],[Product_ID]],Product_Dim!A:A,Product_Dim!C:C)</f>
        <v>Electronics</v>
      </c>
      <c r="Y56" t="str">
        <f>_xlfn.XLOOKUP(Table17[[#This Row],[Product_ID]],Product_Dim!A:A,Product_Dim!D:D)</f>
        <v>Audio</v>
      </c>
      <c r="Z56" t="str">
        <f>_xlfn.XLOOKUP(Table17[[#This Row],[Product_ID]],Product_Dim!A:A,Product_Dim!E:E)</f>
        <v>Taylor-Hart</v>
      </c>
      <c r="AA56">
        <f>_xlfn.XLOOKUP(Table17[[#This Row],[Product_ID]],Product_Dim!A:A,Product_Dim!F:F)</f>
        <v>38.520000000000003</v>
      </c>
      <c r="AB56">
        <f>_xlfn.XLOOKUP(Table17[[#This Row],[Product_ID]],Product_Dim!A:A,Product_Dim!G:G)</f>
        <v>378</v>
      </c>
    </row>
    <row r="57" spans="1:28" x14ac:dyDescent="0.25">
      <c r="A57" t="s">
        <v>1881</v>
      </c>
      <c r="B57" s="1">
        <v>45589</v>
      </c>
      <c r="C57" t="s">
        <v>1292</v>
      </c>
      <c r="D57" t="s">
        <v>1646</v>
      </c>
      <c r="E57" t="s">
        <v>1792</v>
      </c>
      <c r="F57">
        <v>2</v>
      </c>
      <c r="G57">
        <v>559.71</v>
      </c>
      <c r="H57">
        <v>0.3</v>
      </c>
      <c r="I57" t="s">
        <v>1829</v>
      </c>
      <c r="J57" s="12">
        <v>783.59400000000005</v>
      </c>
      <c r="K57" t="str">
        <f>_xlfn.XLOOKUP(Table17[[#This Row],[Customer_ID]],Customer_Dim!A:A,Customer_Dim!B:B,"False Data")</f>
        <v>Jennifer Myers</v>
      </c>
      <c r="L57" s="5">
        <f>_xlfn.XLOOKUP(Table17[[#This Row],[Customer_ID]],Customer_Dim!A:A,Customer_Dim!C:C,"False Data")</f>
        <v>46</v>
      </c>
      <c r="M57" s="5" t="str" cm="1">
        <f t="array" ref="M57">_xlfn.IFS(Table9[[#This Row],[Age]]&lt;=35,"Youth",Table9[[#This Row],[Age]]&lt;=55,"Adult",Table9[[#This Row],[Age]]&gt;55,"Senior")</f>
        <v>Adult</v>
      </c>
      <c r="N57" t="str">
        <f>_xlfn.XLOOKUP(Table17[[#This Row],[Customer_ID]],Customer_Dim!A:A,Customer_Dim!D:D,"False Data")</f>
        <v>Male</v>
      </c>
      <c r="O57" t="str">
        <f>_xlfn.XLOOKUP(Table17[[#This Row],[Customer_ID]],Customer_Dim!A:A,Customer_Dim!E:E,"False Data")</f>
        <v>Marthaborough</v>
      </c>
      <c r="P57" t="str">
        <f>_xlfn.XLOOKUP(Table17[[#This Row],[Customer_ID]],Customer_Dim!A:A,Customer_Dim!F:F,"False Data")</f>
        <v>Wisconsin</v>
      </c>
      <c r="Q57" t="str">
        <f>_xlfn.XLOOKUP(Table17[[#This Row],[Customer_ID]],Customer_Dim!A:A,Customer_Dim!G:G,"False Data")</f>
        <v>USA</v>
      </c>
      <c r="R57" t="str">
        <f>_xlfn.XLOOKUP(Table17[[#This Row],[Customer_ID]],Customer_Dim!A:A,Customer_Dim!H:H,"False Data")</f>
        <v>Platinum</v>
      </c>
      <c r="S57" t="str">
        <f>_xlfn.XLOOKUP(Table17[[#This Row],[Store_ID]],Store_Dim!A:A,Store_Dim!B:B)</f>
        <v>Aguirre-Keller</v>
      </c>
      <c r="T57" t="str">
        <f>_xlfn.XLOOKUP(Table17[[#This Row],[Store_ID]],Store_Dim!A:A,Store_Dim!C:C)</f>
        <v>South</v>
      </c>
      <c r="U57" t="str">
        <f>_xlfn.XLOOKUP(Table17[[#This Row],[Store_ID]],Store_Dim!A:A,Store_Dim!D:D)</f>
        <v>Lake Michael</v>
      </c>
      <c r="V57" t="str">
        <f>_xlfn.XLOOKUP(Table17[[#This Row],[Store_ID]],Store_Dim!A:A,Store_Dim!E:E)</f>
        <v>Online</v>
      </c>
      <c r="W57" t="str">
        <f>_xlfn.XLOOKUP(Table17[[#This Row],[Product_ID]],Product_Dim!A:A,Product_Dim!B:B)</f>
        <v>Men's Roll-On Perfume</v>
      </c>
      <c r="X57" t="str">
        <f>_xlfn.XLOOKUP(Table17[[#This Row],[Product_ID]],Product_Dim!A:A,Product_Dim!C:C)</f>
        <v>Beauty</v>
      </c>
      <c r="Y57" t="str">
        <f>_xlfn.XLOOKUP(Table17[[#This Row],[Product_ID]],Product_Dim!A:A,Product_Dim!D:D)</f>
        <v>Fragrance</v>
      </c>
      <c r="Z57" t="str">
        <f>_xlfn.XLOOKUP(Table17[[#This Row],[Product_ID]],Product_Dim!A:A,Product_Dim!E:E)</f>
        <v>Sullivan and Sons</v>
      </c>
      <c r="AA57">
        <f>_xlfn.XLOOKUP(Table17[[#This Row],[Product_ID]],Product_Dim!A:A,Product_Dim!F:F)</f>
        <v>43.29</v>
      </c>
      <c r="AB57">
        <f>_xlfn.XLOOKUP(Table17[[#This Row],[Product_ID]],Product_Dim!A:A,Product_Dim!G:G)</f>
        <v>267</v>
      </c>
    </row>
    <row r="58" spans="1:28" x14ac:dyDescent="0.25">
      <c r="A58" t="s">
        <v>1882</v>
      </c>
      <c r="B58" s="1">
        <v>45282</v>
      </c>
      <c r="C58" t="s">
        <v>292</v>
      </c>
      <c r="D58" t="s">
        <v>1616</v>
      </c>
      <c r="E58" t="s">
        <v>1776</v>
      </c>
      <c r="F58">
        <v>2</v>
      </c>
      <c r="G58">
        <v>833.7</v>
      </c>
      <c r="H58">
        <v>0.06</v>
      </c>
      <c r="I58" t="s">
        <v>1826</v>
      </c>
      <c r="J58" s="12">
        <v>1567.356</v>
      </c>
      <c r="K58" t="str">
        <f>_xlfn.XLOOKUP(Table17[[#This Row],[Customer_ID]],Customer_Dim!A:A,Customer_Dim!B:B,"False Data")</f>
        <v>Jennifer Garcia</v>
      </c>
      <c r="L58" s="5">
        <f>_xlfn.XLOOKUP(Table17[[#This Row],[Customer_ID]],Customer_Dim!A:A,Customer_Dim!C:C,"False Data")</f>
        <v>61</v>
      </c>
      <c r="M58" s="5" t="str" cm="1">
        <f t="array" ref="M58">_xlfn.IFS(Table9[[#This Row],[Age]]&lt;=35,"Youth",Table9[[#This Row],[Age]]&lt;=55,"Adult",Table9[[#This Row],[Age]]&gt;55,"Senior")</f>
        <v>Senior</v>
      </c>
      <c r="N58" t="str">
        <f>_xlfn.XLOOKUP(Table17[[#This Row],[Customer_ID]],Customer_Dim!A:A,Customer_Dim!D:D,"False Data")</f>
        <v>Female</v>
      </c>
      <c r="O58" t="str">
        <f>_xlfn.XLOOKUP(Table17[[#This Row],[Customer_ID]],Customer_Dim!A:A,Customer_Dim!E:E,"False Data")</f>
        <v>New Sean</v>
      </c>
      <c r="P58" t="str">
        <f>_xlfn.XLOOKUP(Table17[[#This Row],[Customer_ID]],Customer_Dim!A:A,Customer_Dim!F:F,"False Data")</f>
        <v>New Mexico</v>
      </c>
      <c r="Q58" t="str">
        <f>_xlfn.XLOOKUP(Table17[[#This Row],[Customer_ID]],Customer_Dim!A:A,Customer_Dim!G:G,"False Data")</f>
        <v>USA</v>
      </c>
      <c r="R58" t="str">
        <f>_xlfn.XLOOKUP(Table17[[#This Row],[Customer_ID]],Customer_Dim!A:A,Customer_Dim!H:H,"False Data")</f>
        <v>Bronze</v>
      </c>
      <c r="S58" t="str">
        <f>_xlfn.XLOOKUP(Table17[[#This Row],[Store_ID]],Store_Dim!A:A,Store_Dim!B:B)</f>
        <v>Benson-Elliott</v>
      </c>
      <c r="T58" t="str">
        <f>_xlfn.XLOOKUP(Table17[[#This Row],[Store_ID]],Store_Dim!A:A,Store_Dim!C:C)</f>
        <v>East</v>
      </c>
      <c r="U58" t="str">
        <f>_xlfn.XLOOKUP(Table17[[#This Row],[Store_ID]],Store_Dim!A:A,Store_Dim!D:D)</f>
        <v>Port Josephberg</v>
      </c>
      <c r="V58" t="str">
        <f>_xlfn.XLOOKUP(Table17[[#This Row],[Store_ID]],Store_Dim!A:A,Store_Dim!E:E)</f>
        <v>Online</v>
      </c>
      <c r="W58" t="str">
        <f>_xlfn.XLOOKUP(Table17[[#This Row],[Product_ID]],Product_Dim!A:A,Product_Dim!B:B)</f>
        <v>Gaming Mechanical Keyboard</v>
      </c>
      <c r="X58" t="str">
        <f>_xlfn.XLOOKUP(Table17[[#This Row],[Product_ID]],Product_Dim!A:A,Product_Dim!C:C)</f>
        <v>Electronics</v>
      </c>
      <c r="Y58" t="str">
        <f>_xlfn.XLOOKUP(Table17[[#This Row],[Product_ID]],Product_Dim!A:A,Product_Dim!D:D)</f>
        <v>Computer</v>
      </c>
      <c r="Z58" t="str">
        <f>_xlfn.XLOOKUP(Table17[[#This Row],[Product_ID]],Product_Dim!A:A,Product_Dim!E:E)</f>
        <v>Lucero LLC</v>
      </c>
      <c r="AA58">
        <f>_xlfn.XLOOKUP(Table17[[#This Row],[Product_ID]],Product_Dim!A:A,Product_Dim!F:F)</f>
        <v>419.28</v>
      </c>
      <c r="AB58">
        <f>_xlfn.XLOOKUP(Table17[[#This Row],[Product_ID]],Product_Dim!A:A,Product_Dim!G:G)</f>
        <v>86</v>
      </c>
    </row>
    <row r="59" spans="1:28" x14ac:dyDescent="0.25">
      <c r="A59" t="s">
        <v>1883</v>
      </c>
      <c r="B59" s="1">
        <v>45462</v>
      </c>
      <c r="C59" t="s">
        <v>1440</v>
      </c>
      <c r="D59" t="s">
        <v>1642</v>
      </c>
      <c r="E59" t="s">
        <v>1799</v>
      </c>
      <c r="F59">
        <v>2</v>
      </c>
      <c r="G59">
        <v>680.16</v>
      </c>
      <c r="H59">
        <v>0.28000000000000003</v>
      </c>
      <c r="I59" t="s">
        <v>1824</v>
      </c>
      <c r="J59" s="12">
        <v>979.43039999999996</v>
      </c>
      <c r="K59" t="str">
        <f>_xlfn.XLOOKUP(Table17[[#This Row],[Customer_ID]],Customer_Dim!A:A,Customer_Dim!B:B,"False Data")</f>
        <v>Michael Foley</v>
      </c>
      <c r="L59" s="5">
        <f>_xlfn.XLOOKUP(Table17[[#This Row],[Customer_ID]],Customer_Dim!A:A,Customer_Dim!C:C,"False Data")</f>
        <v>63</v>
      </c>
      <c r="M59" s="5" t="str" cm="1">
        <f t="array" ref="M59">_xlfn.IFS(Table9[[#This Row],[Age]]&lt;=35,"Youth",Table9[[#This Row],[Age]]&lt;=55,"Adult",Table9[[#This Row],[Age]]&gt;55,"Senior")</f>
        <v>Senior</v>
      </c>
      <c r="N59" t="str">
        <f>_xlfn.XLOOKUP(Table17[[#This Row],[Customer_ID]],Customer_Dim!A:A,Customer_Dim!D:D,"False Data")</f>
        <v>Female</v>
      </c>
      <c r="O59" t="str">
        <f>_xlfn.XLOOKUP(Table17[[#This Row],[Customer_ID]],Customer_Dim!A:A,Customer_Dim!E:E,"False Data")</f>
        <v>Oneillfurt</v>
      </c>
      <c r="P59" t="str">
        <f>_xlfn.XLOOKUP(Table17[[#This Row],[Customer_ID]],Customer_Dim!A:A,Customer_Dim!F:F,"False Data")</f>
        <v>Vermont</v>
      </c>
      <c r="Q59" t="str">
        <f>_xlfn.XLOOKUP(Table17[[#This Row],[Customer_ID]],Customer_Dim!A:A,Customer_Dim!G:G,"False Data")</f>
        <v>USA</v>
      </c>
      <c r="R59" t="str">
        <f>_xlfn.XLOOKUP(Table17[[#This Row],[Customer_ID]],Customer_Dim!A:A,Customer_Dim!H:H,"False Data")</f>
        <v>Gold</v>
      </c>
      <c r="S59" t="str">
        <f>_xlfn.XLOOKUP(Table17[[#This Row],[Store_ID]],Store_Dim!A:A,Store_Dim!B:B)</f>
        <v>Mcdonald Inc</v>
      </c>
      <c r="T59" t="str">
        <f>_xlfn.XLOOKUP(Table17[[#This Row],[Store_ID]],Store_Dim!A:A,Store_Dim!C:C)</f>
        <v>South</v>
      </c>
      <c r="U59" t="str">
        <f>_xlfn.XLOOKUP(Table17[[#This Row],[Store_ID]],Store_Dim!A:A,Store_Dim!D:D)</f>
        <v>Christopherland</v>
      </c>
      <c r="V59" t="str">
        <f>_xlfn.XLOOKUP(Table17[[#This Row],[Store_ID]],Store_Dim!A:A,Store_Dim!E:E)</f>
        <v>Outlet</v>
      </c>
      <c r="W59" t="str">
        <f>_xlfn.XLOOKUP(Table17[[#This Row],[Product_ID]],Product_Dim!A:A,Product_Dim!B:B)</f>
        <v>Makeup Brush Set</v>
      </c>
      <c r="X59" t="str">
        <f>_xlfn.XLOOKUP(Table17[[#This Row],[Product_ID]],Product_Dim!A:A,Product_Dim!C:C)</f>
        <v>Beauty</v>
      </c>
      <c r="Y59" t="str">
        <f>_xlfn.XLOOKUP(Table17[[#This Row],[Product_ID]],Product_Dim!A:A,Product_Dim!D:D)</f>
        <v>Makeup</v>
      </c>
      <c r="Z59" t="str">
        <f>_xlfn.XLOOKUP(Table17[[#This Row],[Product_ID]],Product_Dim!A:A,Product_Dim!E:E)</f>
        <v>Cook Inc</v>
      </c>
      <c r="AA59">
        <f>_xlfn.XLOOKUP(Table17[[#This Row],[Product_ID]],Product_Dim!A:A,Product_Dim!F:F)</f>
        <v>241</v>
      </c>
      <c r="AB59">
        <f>_xlfn.XLOOKUP(Table17[[#This Row],[Product_ID]],Product_Dim!A:A,Product_Dim!G:G)</f>
        <v>431</v>
      </c>
    </row>
    <row r="60" spans="1:28" x14ac:dyDescent="0.25">
      <c r="A60" t="s">
        <v>1884</v>
      </c>
      <c r="B60" s="1">
        <v>45633</v>
      </c>
      <c r="C60" t="s">
        <v>1257</v>
      </c>
      <c r="D60" t="s">
        <v>1578</v>
      </c>
      <c r="E60" t="s">
        <v>1779</v>
      </c>
      <c r="F60">
        <v>4</v>
      </c>
      <c r="G60">
        <v>733.42</v>
      </c>
      <c r="H60">
        <f>1-(Table17[[#This Row],[Total_Amount]]/(Table17[[#This Row],[Unit_Price]]*Table17[[#This Row],[Quantity]]))</f>
        <v>0.13</v>
      </c>
      <c r="I60" t="s">
        <v>1826</v>
      </c>
      <c r="J60" s="12">
        <v>2552.3015999999998</v>
      </c>
      <c r="K60" t="str">
        <f>_xlfn.XLOOKUP(Table17[[#This Row],[Customer_ID]],Customer_Dim!A:A,Customer_Dim!B:B,"False Data")</f>
        <v>David Ross</v>
      </c>
      <c r="L60" s="5">
        <f>_xlfn.XLOOKUP(Table17[[#This Row],[Customer_ID]],Customer_Dim!A:A,Customer_Dim!C:C,"False Data")</f>
        <v>22</v>
      </c>
      <c r="M60" s="5" t="str" cm="1">
        <f t="array" ref="M60">_xlfn.IFS(Table9[[#This Row],[Age]]&lt;=35,"Youth",Table9[[#This Row],[Age]]&lt;=55,"Adult",Table9[[#This Row],[Age]]&gt;55,"Senior")</f>
        <v>Youth</v>
      </c>
      <c r="N60" t="str">
        <f>_xlfn.XLOOKUP(Table17[[#This Row],[Customer_ID]],Customer_Dim!A:A,Customer_Dim!D:D,"False Data")</f>
        <v>Female</v>
      </c>
      <c r="O60" t="str">
        <f>_xlfn.XLOOKUP(Table17[[#This Row],[Customer_ID]],Customer_Dim!A:A,Customer_Dim!E:E,"False Data")</f>
        <v>South Angela</v>
      </c>
      <c r="P60" t="str">
        <f>_xlfn.XLOOKUP(Table17[[#This Row],[Customer_ID]],Customer_Dim!A:A,Customer_Dim!F:F,"False Data")</f>
        <v>Arkansas</v>
      </c>
      <c r="Q60" t="str">
        <f>_xlfn.XLOOKUP(Table17[[#This Row],[Customer_ID]],Customer_Dim!A:A,Customer_Dim!G:G,"False Data")</f>
        <v>USA</v>
      </c>
      <c r="R60" t="str">
        <f>_xlfn.XLOOKUP(Table17[[#This Row],[Customer_ID]],Customer_Dim!A:A,Customer_Dim!H:H,"False Data")</f>
        <v>Silver</v>
      </c>
      <c r="S60" t="str">
        <f>_xlfn.XLOOKUP(Table17[[#This Row],[Store_ID]],Store_Dim!A:A,Store_Dim!B:B)</f>
        <v>Martinez-Mullins</v>
      </c>
      <c r="T60" t="str">
        <f>_xlfn.XLOOKUP(Table17[[#This Row],[Store_ID]],Store_Dim!A:A,Store_Dim!C:C)</f>
        <v>South</v>
      </c>
      <c r="U60" t="str">
        <f>_xlfn.XLOOKUP(Table17[[#This Row],[Store_ID]],Store_Dim!A:A,Store_Dim!D:D)</f>
        <v>Williamsfurt</v>
      </c>
      <c r="V60" t="str">
        <f>_xlfn.XLOOKUP(Table17[[#This Row],[Store_ID]],Store_Dim!A:A,Store_Dim!E:E)</f>
        <v>Online</v>
      </c>
      <c r="W60" t="str">
        <f>_xlfn.XLOOKUP(Table17[[#This Row],[Product_ID]],Product_Dim!A:A,Product_Dim!B:B)</f>
        <v>4K Home Projector</v>
      </c>
      <c r="X60" t="str">
        <f>_xlfn.XLOOKUP(Table17[[#This Row],[Product_ID]],Product_Dim!A:A,Product_Dim!C:C)</f>
        <v>Electronics</v>
      </c>
      <c r="Y60" t="str">
        <f>_xlfn.XLOOKUP(Table17[[#This Row],[Product_ID]],Product_Dim!A:A,Product_Dim!D:D)</f>
        <v>Appliances</v>
      </c>
      <c r="Z60" t="str">
        <f>_xlfn.XLOOKUP(Table17[[#This Row],[Product_ID]],Product_Dim!A:A,Product_Dim!E:E)</f>
        <v>Thomas LLC</v>
      </c>
      <c r="AA60">
        <f>_xlfn.XLOOKUP(Table17[[#This Row],[Product_ID]],Product_Dim!A:A,Product_Dim!F:F)</f>
        <v>465.34</v>
      </c>
      <c r="AB60">
        <f>_xlfn.XLOOKUP(Table17[[#This Row],[Product_ID]],Product_Dim!A:A,Product_Dim!G:G)</f>
        <v>301</v>
      </c>
    </row>
    <row r="61" spans="1:28" x14ac:dyDescent="0.25">
      <c r="A61" t="s">
        <v>1885</v>
      </c>
      <c r="B61" s="1">
        <v>45257</v>
      </c>
      <c r="C61" t="s">
        <v>1148</v>
      </c>
      <c r="D61" t="s">
        <v>1726</v>
      </c>
      <c r="E61" t="s">
        <v>1792</v>
      </c>
      <c r="F61">
        <v>1</v>
      </c>
      <c r="G61">
        <v>996.33</v>
      </c>
      <c r="H61">
        <v>0.23</v>
      </c>
      <c r="I61" t="s">
        <v>1826</v>
      </c>
      <c r="J61" s="12">
        <v>767.17410000000007</v>
      </c>
      <c r="K61" t="str">
        <f>_xlfn.XLOOKUP(Table17[[#This Row],[Customer_ID]],Customer_Dim!A:A,Customer_Dim!B:B,"False Data")</f>
        <v>Melinda Johnson</v>
      </c>
      <c r="L61" s="5">
        <f>_xlfn.XLOOKUP(Table17[[#This Row],[Customer_ID]],Customer_Dim!A:A,Customer_Dim!C:C,"False Data")</f>
        <v>51</v>
      </c>
      <c r="M61" s="5" t="str" cm="1">
        <f t="array" ref="M61">_xlfn.IFS(Table9[[#This Row],[Age]]&lt;=35,"Youth",Table9[[#This Row],[Age]]&lt;=55,"Adult",Table9[[#This Row],[Age]]&gt;55,"Senior")</f>
        <v>Adult</v>
      </c>
      <c r="N61" t="str">
        <f>_xlfn.XLOOKUP(Table17[[#This Row],[Customer_ID]],Customer_Dim!A:A,Customer_Dim!D:D,"False Data")</f>
        <v>Male</v>
      </c>
      <c r="O61" t="str">
        <f>_xlfn.XLOOKUP(Table17[[#This Row],[Customer_ID]],Customer_Dim!A:A,Customer_Dim!E:E,"False Data")</f>
        <v>Kaufmanfurt</v>
      </c>
      <c r="P61" t="str">
        <f>_xlfn.XLOOKUP(Table17[[#This Row],[Customer_ID]],Customer_Dim!A:A,Customer_Dim!F:F,"False Data")</f>
        <v>Ohio</v>
      </c>
      <c r="Q61" t="str">
        <f>_xlfn.XLOOKUP(Table17[[#This Row],[Customer_ID]],Customer_Dim!A:A,Customer_Dim!G:G,"False Data")</f>
        <v>USA</v>
      </c>
      <c r="R61" t="str">
        <f>_xlfn.XLOOKUP(Table17[[#This Row],[Customer_ID]],Customer_Dim!A:A,Customer_Dim!H:H,"False Data")</f>
        <v>Bronze</v>
      </c>
      <c r="S61" t="str">
        <f>_xlfn.XLOOKUP(Table17[[#This Row],[Store_ID]],Store_Dim!A:A,Store_Dim!B:B)</f>
        <v>Aguirre-Keller</v>
      </c>
      <c r="T61" t="str">
        <f>_xlfn.XLOOKUP(Table17[[#This Row],[Store_ID]],Store_Dim!A:A,Store_Dim!C:C)</f>
        <v>South</v>
      </c>
      <c r="U61" t="str">
        <f>_xlfn.XLOOKUP(Table17[[#This Row],[Store_ID]],Store_Dim!A:A,Store_Dim!D:D)</f>
        <v>Lake Michael</v>
      </c>
      <c r="V61" t="str">
        <f>_xlfn.XLOOKUP(Table17[[#This Row],[Store_ID]],Store_Dim!A:A,Store_Dim!E:E)</f>
        <v>Online</v>
      </c>
      <c r="W61" t="str">
        <f>_xlfn.XLOOKUP(Table17[[#This Row],[Product_ID]],Product_Dim!A:A,Product_Dim!B:B)</f>
        <v>Face Foundation Kit</v>
      </c>
      <c r="X61" t="str">
        <f>_xlfn.XLOOKUP(Table17[[#This Row],[Product_ID]],Product_Dim!A:A,Product_Dim!C:C)</f>
        <v>Beauty</v>
      </c>
      <c r="Y61" t="str">
        <f>_xlfn.XLOOKUP(Table17[[#This Row],[Product_ID]],Product_Dim!A:A,Product_Dim!D:D)</f>
        <v>Makeup</v>
      </c>
      <c r="Z61" t="str">
        <f>_xlfn.XLOOKUP(Table17[[#This Row],[Product_ID]],Product_Dim!A:A,Product_Dim!E:E)</f>
        <v>Taylor-Elliott</v>
      </c>
      <c r="AA61">
        <f>_xlfn.XLOOKUP(Table17[[#This Row],[Product_ID]],Product_Dim!A:A,Product_Dim!F:F)</f>
        <v>183.04</v>
      </c>
      <c r="AB61">
        <f>_xlfn.XLOOKUP(Table17[[#This Row],[Product_ID]],Product_Dim!A:A,Product_Dim!G:G)</f>
        <v>457</v>
      </c>
    </row>
    <row r="62" spans="1:28" x14ac:dyDescent="0.25">
      <c r="A62" t="s">
        <v>1886</v>
      </c>
      <c r="B62" s="1">
        <v>45854</v>
      </c>
      <c r="C62" t="s">
        <v>1269</v>
      </c>
      <c r="D62" t="s">
        <v>1610</v>
      </c>
      <c r="E62" t="s">
        <v>1789</v>
      </c>
      <c r="F62">
        <v>1</v>
      </c>
      <c r="G62">
        <v>198.83</v>
      </c>
      <c r="H62">
        <v>0.09</v>
      </c>
      <c r="I62" t="s">
        <v>1829</v>
      </c>
      <c r="J62" s="12">
        <v>180.93530000000001</v>
      </c>
      <c r="K62" t="str">
        <f>_xlfn.XLOOKUP(Table17[[#This Row],[Customer_ID]],Customer_Dim!A:A,Customer_Dim!B:B,"False Data")</f>
        <v>Isabel Foster</v>
      </c>
      <c r="L62" s="5">
        <f>_xlfn.XLOOKUP(Table17[[#This Row],[Customer_ID]],Customer_Dim!A:A,Customer_Dim!C:C,"False Data")</f>
        <v>36</v>
      </c>
      <c r="M62" s="5" t="str" cm="1">
        <f t="array" ref="M62">_xlfn.IFS(Table9[[#This Row],[Age]]&lt;=35,"Youth",Table9[[#This Row],[Age]]&lt;=55,"Adult",Table9[[#This Row],[Age]]&gt;55,"Senior")</f>
        <v>Adult</v>
      </c>
      <c r="N62" t="str">
        <f>_xlfn.XLOOKUP(Table17[[#This Row],[Customer_ID]],Customer_Dim!A:A,Customer_Dim!D:D,"False Data")</f>
        <v>Male</v>
      </c>
      <c r="O62" t="str">
        <f>_xlfn.XLOOKUP(Table17[[#This Row],[Customer_ID]],Customer_Dim!A:A,Customer_Dim!E:E,"False Data")</f>
        <v>Port Joshuaville</v>
      </c>
      <c r="P62" t="str">
        <f>_xlfn.XLOOKUP(Table17[[#This Row],[Customer_ID]],Customer_Dim!A:A,Customer_Dim!F:F,"False Data")</f>
        <v>New Jersey</v>
      </c>
      <c r="Q62" t="str">
        <f>_xlfn.XLOOKUP(Table17[[#This Row],[Customer_ID]],Customer_Dim!A:A,Customer_Dim!G:G,"False Data")</f>
        <v>USA</v>
      </c>
      <c r="R62" t="str">
        <f>_xlfn.XLOOKUP(Table17[[#This Row],[Customer_ID]],Customer_Dim!A:A,Customer_Dim!H:H,"False Data")</f>
        <v>Gold</v>
      </c>
      <c r="S62" t="str">
        <f>_xlfn.XLOOKUP(Table17[[#This Row],[Store_ID]],Store_Dim!A:A,Store_Dim!B:B)</f>
        <v>Hill, Wagner and Ballard</v>
      </c>
      <c r="T62" t="str">
        <f>_xlfn.XLOOKUP(Table17[[#This Row],[Store_ID]],Store_Dim!A:A,Store_Dim!C:C)</f>
        <v>East</v>
      </c>
      <c r="U62" t="str">
        <f>_xlfn.XLOOKUP(Table17[[#This Row],[Store_ID]],Store_Dim!A:A,Store_Dim!D:D)</f>
        <v>East Davidville</v>
      </c>
      <c r="V62" t="str">
        <f>_xlfn.XLOOKUP(Table17[[#This Row],[Store_ID]],Store_Dim!A:A,Store_Dim!E:E)</f>
        <v>Online</v>
      </c>
      <c r="W62" t="str">
        <f>_xlfn.XLOOKUP(Table17[[#This Row],[Product_ID]],Product_Dim!A:A,Product_Dim!B:B)</f>
        <v>Basketball</v>
      </c>
      <c r="X62" t="str">
        <f>_xlfn.XLOOKUP(Table17[[#This Row],[Product_ID]],Product_Dim!A:A,Product_Dim!C:C)</f>
        <v>Sports</v>
      </c>
      <c r="Y62" t="str">
        <f>_xlfn.XLOOKUP(Table17[[#This Row],[Product_ID]],Product_Dim!A:A,Product_Dim!D:D)</f>
        <v>Team Sports</v>
      </c>
      <c r="Z62" t="str">
        <f>_xlfn.XLOOKUP(Table17[[#This Row],[Product_ID]],Product_Dim!A:A,Product_Dim!E:E)</f>
        <v>Nolan-Snow</v>
      </c>
      <c r="AA62">
        <f>_xlfn.XLOOKUP(Table17[[#This Row],[Product_ID]],Product_Dim!A:A,Product_Dim!F:F)</f>
        <v>204.39</v>
      </c>
      <c r="AB62">
        <f>_xlfn.XLOOKUP(Table17[[#This Row],[Product_ID]],Product_Dim!A:A,Product_Dim!G:G)</f>
        <v>281</v>
      </c>
    </row>
    <row r="63" spans="1:28" x14ac:dyDescent="0.25">
      <c r="A63" t="s">
        <v>1887</v>
      </c>
      <c r="B63" s="1">
        <v>45716</v>
      </c>
      <c r="C63" t="s">
        <v>767</v>
      </c>
      <c r="D63" t="s">
        <v>1586</v>
      </c>
      <c r="E63" t="s">
        <v>1779</v>
      </c>
      <c r="F63">
        <v>1</v>
      </c>
      <c r="G63">
        <v>374.92</v>
      </c>
      <c r="H63">
        <v>0.18</v>
      </c>
      <c r="I63" t="s">
        <v>1826</v>
      </c>
      <c r="J63" s="12">
        <v>307.43439999999998</v>
      </c>
      <c r="K63" t="str">
        <f>_xlfn.XLOOKUP(Table17[[#This Row],[Customer_ID]],Customer_Dim!A:A,Customer_Dim!B:B,"False Data")</f>
        <v>Maria Hill</v>
      </c>
      <c r="L63" s="5">
        <f>_xlfn.XLOOKUP(Table17[[#This Row],[Customer_ID]],Customer_Dim!A:A,Customer_Dim!C:C,"False Data")</f>
        <v>58</v>
      </c>
      <c r="M63" s="5" t="str" cm="1">
        <f t="array" ref="M63">_xlfn.IFS(Table9[[#This Row],[Age]]&lt;=35,"Youth",Table9[[#This Row],[Age]]&lt;=55,"Adult",Table9[[#This Row],[Age]]&gt;55,"Senior")</f>
        <v>Senior</v>
      </c>
      <c r="N63" t="str">
        <f>_xlfn.XLOOKUP(Table17[[#This Row],[Customer_ID]],Customer_Dim!A:A,Customer_Dim!D:D,"False Data")</f>
        <v>Female</v>
      </c>
      <c r="O63" t="str">
        <f>_xlfn.XLOOKUP(Table17[[#This Row],[Customer_ID]],Customer_Dim!A:A,Customer_Dim!E:E,"False Data")</f>
        <v>Zamoraborough</v>
      </c>
      <c r="P63" t="str">
        <f>_xlfn.XLOOKUP(Table17[[#This Row],[Customer_ID]],Customer_Dim!A:A,Customer_Dim!F:F,"False Data")</f>
        <v>Nevada</v>
      </c>
      <c r="Q63" t="str">
        <f>_xlfn.XLOOKUP(Table17[[#This Row],[Customer_ID]],Customer_Dim!A:A,Customer_Dim!G:G,"False Data")</f>
        <v>USA</v>
      </c>
      <c r="R63" t="str">
        <f>_xlfn.XLOOKUP(Table17[[#This Row],[Customer_ID]],Customer_Dim!A:A,Customer_Dim!H:H,"False Data")</f>
        <v>Platinum</v>
      </c>
      <c r="S63" t="str">
        <f>_xlfn.XLOOKUP(Table17[[#This Row],[Store_ID]],Store_Dim!A:A,Store_Dim!B:B)</f>
        <v>Martinez-Mullins</v>
      </c>
      <c r="T63" t="str">
        <f>_xlfn.XLOOKUP(Table17[[#This Row],[Store_ID]],Store_Dim!A:A,Store_Dim!C:C)</f>
        <v>South</v>
      </c>
      <c r="U63" t="str">
        <f>_xlfn.XLOOKUP(Table17[[#This Row],[Store_ID]],Store_Dim!A:A,Store_Dim!D:D)</f>
        <v>Williamsfurt</v>
      </c>
      <c r="V63" t="str">
        <f>_xlfn.XLOOKUP(Table17[[#This Row],[Store_ID]],Store_Dim!A:A,Store_Dim!E:E)</f>
        <v>Online</v>
      </c>
      <c r="W63" t="str">
        <f>_xlfn.XLOOKUP(Table17[[#This Row],[Product_ID]],Product_Dim!A:A,Product_Dim!B:B)</f>
        <v>Knee Support Brace</v>
      </c>
      <c r="X63" t="str">
        <f>_xlfn.XLOOKUP(Table17[[#This Row],[Product_ID]],Product_Dim!A:A,Product_Dim!C:C)</f>
        <v>Sports</v>
      </c>
      <c r="Y63" t="str">
        <f>_xlfn.XLOOKUP(Table17[[#This Row],[Product_ID]],Product_Dim!A:A,Product_Dim!D:D)</f>
        <v>Equipment</v>
      </c>
      <c r="Z63" t="str">
        <f>_xlfn.XLOOKUP(Table17[[#This Row],[Product_ID]],Product_Dim!A:A,Product_Dim!E:E)</f>
        <v>May-Reese</v>
      </c>
      <c r="AA63">
        <f>_xlfn.XLOOKUP(Table17[[#This Row],[Product_ID]],Product_Dim!A:A,Product_Dim!F:F)</f>
        <v>21.34</v>
      </c>
      <c r="AB63">
        <f>_xlfn.XLOOKUP(Table17[[#This Row],[Product_ID]],Product_Dim!A:A,Product_Dim!G:G)</f>
        <v>65</v>
      </c>
    </row>
    <row r="64" spans="1:28" x14ac:dyDescent="0.25">
      <c r="A64" t="s">
        <v>1888</v>
      </c>
      <c r="B64" s="1">
        <v>45515</v>
      </c>
      <c r="C64" t="s">
        <v>1431</v>
      </c>
      <c r="D64" t="s">
        <v>1734</v>
      </c>
      <c r="E64" t="s">
        <v>1804</v>
      </c>
      <c r="F64">
        <v>1</v>
      </c>
      <c r="G64">
        <v>468.94</v>
      </c>
      <c r="H64">
        <v>0.12</v>
      </c>
      <c r="I64" t="s">
        <v>1824</v>
      </c>
      <c r="J64" s="12">
        <v>412.66719999999998</v>
      </c>
      <c r="K64" t="str">
        <f>_xlfn.XLOOKUP(Table17[[#This Row],[Customer_ID]],Customer_Dim!A:A,Customer_Dim!B:B,"False Data")</f>
        <v>David Pierce</v>
      </c>
      <c r="L64" s="5">
        <f>_xlfn.XLOOKUP(Table17[[#This Row],[Customer_ID]],Customer_Dim!A:A,Customer_Dim!C:C,"False Data")</f>
        <v>45</v>
      </c>
      <c r="M64" s="5" t="str" cm="1">
        <f t="array" ref="M64">_xlfn.IFS(Table9[[#This Row],[Age]]&lt;=35,"Youth",Table9[[#This Row],[Age]]&lt;=55,"Adult",Table9[[#This Row],[Age]]&gt;55,"Senior")</f>
        <v>Adult</v>
      </c>
      <c r="N64" t="str">
        <f>_xlfn.XLOOKUP(Table17[[#This Row],[Customer_ID]],Customer_Dim!A:A,Customer_Dim!D:D,"False Data")</f>
        <v>Female</v>
      </c>
      <c r="O64" t="str">
        <f>_xlfn.XLOOKUP(Table17[[#This Row],[Customer_ID]],Customer_Dim!A:A,Customer_Dim!E:E,"False Data")</f>
        <v>Grayland</v>
      </c>
      <c r="P64" t="str">
        <f>_xlfn.XLOOKUP(Table17[[#This Row],[Customer_ID]],Customer_Dim!A:A,Customer_Dim!F:F,"False Data")</f>
        <v>Washington</v>
      </c>
      <c r="Q64" t="str">
        <f>_xlfn.XLOOKUP(Table17[[#This Row],[Customer_ID]],Customer_Dim!A:A,Customer_Dim!G:G,"False Data")</f>
        <v>USA</v>
      </c>
      <c r="R64" t="str">
        <f>_xlfn.XLOOKUP(Table17[[#This Row],[Customer_ID]],Customer_Dim!A:A,Customer_Dim!H:H,"False Data")</f>
        <v>Platinum</v>
      </c>
      <c r="S64" t="str">
        <f>_xlfn.XLOOKUP(Table17[[#This Row],[Store_ID]],Store_Dim!A:A,Store_Dim!B:B)</f>
        <v>Frederick-Wright</v>
      </c>
      <c r="T64" t="str">
        <f>_xlfn.XLOOKUP(Table17[[#This Row],[Store_ID]],Store_Dim!A:A,Store_Dim!C:C)</f>
        <v>West</v>
      </c>
      <c r="U64" t="str">
        <f>_xlfn.XLOOKUP(Table17[[#This Row],[Store_ID]],Store_Dim!A:A,Store_Dim!D:D)</f>
        <v>New Jimmymouth</v>
      </c>
      <c r="V64" t="str">
        <f>_xlfn.XLOOKUP(Table17[[#This Row],[Store_ID]],Store_Dim!A:A,Store_Dim!E:E)</f>
        <v>Flagship</v>
      </c>
      <c r="W64" t="str">
        <f>_xlfn.XLOOKUP(Table17[[#This Row],[Product_ID]],Product_Dim!A:A,Product_Dim!B:B)</f>
        <v>USB-C Laptop Charger</v>
      </c>
      <c r="X64" t="str">
        <f>_xlfn.XLOOKUP(Table17[[#This Row],[Product_ID]],Product_Dim!A:A,Product_Dim!C:C)</f>
        <v>Electronics</v>
      </c>
      <c r="Y64" t="str">
        <f>_xlfn.XLOOKUP(Table17[[#This Row],[Product_ID]],Product_Dim!A:A,Product_Dim!D:D)</f>
        <v>Computer</v>
      </c>
      <c r="Z64" t="str">
        <f>_xlfn.XLOOKUP(Table17[[#This Row],[Product_ID]],Product_Dim!A:A,Product_Dim!E:E)</f>
        <v>Martin LLC</v>
      </c>
      <c r="AA64">
        <f>_xlfn.XLOOKUP(Table17[[#This Row],[Product_ID]],Product_Dim!A:A,Product_Dim!F:F)</f>
        <v>377.52</v>
      </c>
      <c r="AB64">
        <f>_xlfn.XLOOKUP(Table17[[#This Row],[Product_ID]],Product_Dim!A:A,Product_Dim!G:G)</f>
        <v>485</v>
      </c>
    </row>
    <row r="65" spans="1:28" x14ac:dyDescent="0.25">
      <c r="A65" t="s">
        <v>1889</v>
      </c>
      <c r="B65" s="1">
        <v>45927</v>
      </c>
      <c r="C65" t="s">
        <v>435</v>
      </c>
      <c r="D65" t="s">
        <v>1726</v>
      </c>
      <c r="E65" t="s">
        <v>1794</v>
      </c>
      <c r="F65">
        <v>2</v>
      </c>
      <c r="G65">
        <v>121.37</v>
      </c>
      <c r="H65">
        <v>0.05</v>
      </c>
      <c r="I65" t="s">
        <v>1824</v>
      </c>
      <c r="J65" s="12">
        <v>230.60300000000001</v>
      </c>
      <c r="K65" t="str">
        <f>_xlfn.XLOOKUP(Table17[[#This Row],[Customer_ID]],Customer_Dim!A:A,Customer_Dim!B:B,"False Data")</f>
        <v>James Wolfe</v>
      </c>
      <c r="L65" s="5">
        <f>_xlfn.XLOOKUP(Table17[[#This Row],[Customer_ID]],Customer_Dim!A:A,Customer_Dim!C:C,"False Data")</f>
        <v>62</v>
      </c>
      <c r="M65" s="5" t="str" cm="1">
        <f t="array" ref="M65">_xlfn.IFS(Table9[[#This Row],[Age]]&lt;=35,"Youth",Table9[[#This Row],[Age]]&lt;=55,"Adult",Table9[[#This Row],[Age]]&gt;55,"Senior")</f>
        <v>Senior</v>
      </c>
      <c r="N65" t="str">
        <f>_xlfn.XLOOKUP(Table17[[#This Row],[Customer_ID]],Customer_Dim!A:A,Customer_Dim!D:D,"False Data")</f>
        <v>Female</v>
      </c>
      <c r="O65" t="str">
        <f>_xlfn.XLOOKUP(Table17[[#This Row],[Customer_ID]],Customer_Dim!A:A,Customer_Dim!E:E,"False Data")</f>
        <v>Benjaminton</v>
      </c>
      <c r="P65" t="str">
        <f>_xlfn.XLOOKUP(Table17[[#This Row],[Customer_ID]],Customer_Dim!A:A,Customer_Dim!F:F,"False Data")</f>
        <v>Arizona</v>
      </c>
      <c r="Q65" t="str">
        <f>_xlfn.XLOOKUP(Table17[[#This Row],[Customer_ID]],Customer_Dim!A:A,Customer_Dim!G:G,"False Data")</f>
        <v>USA</v>
      </c>
      <c r="R65" t="str">
        <f>_xlfn.XLOOKUP(Table17[[#This Row],[Customer_ID]],Customer_Dim!A:A,Customer_Dim!H:H,"False Data")</f>
        <v>Gold</v>
      </c>
      <c r="S65" t="str">
        <f>_xlfn.XLOOKUP(Table17[[#This Row],[Store_ID]],Store_Dim!A:A,Store_Dim!B:B)</f>
        <v>Thomas, Bridges and Harris</v>
      </c>
      <c r="T65" t="str">
        <f>_xlfn.XLOOKUP(Table17[[#This Row],[Store_ID]],Store_Dim!A:A,Store_Dim!C:C)</f>
        <v>North</v>
      </c>
      <c r="U65" t="str">
        <f>_xlfn.XLOOKUP(Table17[[#This Row],[Store_ID]],Store_Dim!A:A,Store_Dim!D:D)</f>
        <v>Sabrinatown</v>
      </c>
      <c r="V65" t="str">
        <f>_xlfn.XLOOKUP(Table17[[#This Row],[Store_ID]],Store_Dim!A:A,Store_Dim!E:E)</f>
        <v>Online</v>
      </c>
      <c r="W65" t="str">
        <f>_xlfn.XLOOKUP(Table17[[#This Row],[Product_ID]],Product_Dim!A:A,Product_Dim!B:B)</f>
        <v>Face Foundation Kit</v>
      </c>
      <c r="X65" t="str">
        <f>_xlfn.XLOOKUP(Table17[[#This Row],[Product_ID]],Product_Dim!A:A,Product_Dim!C:C)</f>
        <v>Beauty</v>
      </c>
      <c r="Y65" t="str">
        <f>_xlfn.XLOOKUP(Table17[[#This Row],[Product_ID]],Product_Dim!A:A,Product_Dim!D:D)</f>
        <v>Makeup</v>
      </c>
      <c r="Z65" t="str">
        <f>_xlfn.XLOOKUP(Table17[[#This Row],[Product_ID]],Product_Dim!A:A,Product_Dim!E:E)</f>
        <v>Taylor-Elliott</v>
      </c>
      <c r="AA65">
        <f>_xlfn.XLOOKUP(Table17[[#This Row],[Product_ID]],Product_Dim!A:A,Product_Dim!F:F)</f>
        <v>183.04</v>
      </c>
      <c r="AB65">
        <f>_xlfn.XLOOKUP(Table17[[#This Row],[Product_ID]],Product_Dim!A:A,Product_Dim!G:G)</f>
        <v>457</v>
      </c>
    </row>
    <row r="66" spans="1:28" x14ac:dyDescent="0.25">
      <c r="A66" t="s">
        <v>1890</v>
      </c>
      <c r="B66" s="1">
        <v>45914</v>
      </c>
      <c r="C66" t="s">
        <v>815</v>
      </c>
      <c r="D66" t="s">
        <v>1654</v>
      </c>
      <c r="E66" t="s">
        <v>1789</v>
      </c>
      <c r="F66">
        <v>3</v>
      </c>
      <c r="G66">
        <v>480.06</v>
      </c>
      <c r="H66">
        <v>0.01</v>
      </c>
      <c r="I66" t="s">
        <v>1824</v>
      </c>
      <c r="J66" s="12">
        <f>(Table17[[#This Row],[Unit_Price]]*Table17[[#This Row],[Quantity]])*(1-Table17[[#This Row],[Discount]])</f>
        <v>1425.7782</v>
      </c>
      <c r="K66" t="str">
        <f>_xlfn.XLOOKUP(Table17[[#This Row],[Customer_ID]],Customer_Dim!A:A,Customer_Dim!B:B,"False Data")</f>
        <v>Damon Perez</v>
      </c>
      <c r="L66" s="5">
        <f>_xlfn.XLOOKUP(Table17[[#This Row],[Customer_ID]],Customer_Dim!A:A,Customer_Dim!C:C,"False Data")</f>
        <v>21</v>
      </c>
      <c r="M66" s="5" t="str" cm="1">
        <f t="array" ref="M66">_xlfn.IFS(Table9[[#This Row],[Age]]&lt;=35,"Youth",Table9[[#This Row],[Age]]&lt;=55,"Adult",Table9[[#This Row],[Age]]&gt;55,"Senior")</f>
        <v>Youth</v>
      </c>
      <c r="N66" t="str">
        <f>_xlfn.XLOOKUP(Table17[[#This Row],[Customer_ID]],Customer_Dim!A:A,Customer_Dim!D:D,"False Data")</f>
        <v>Male</v>
      </c>
      <c r="O66" t="str">
        <f>_xlfn.XLOOKUP(Table17[[#This Row],[Customer_ID]],Customer_Dim!A:A,Customer_Dim!E:E,"False Data")</f>
        <v>Jasonton</v>
      </c>
      <c r="P66" t="str">
        <f>_xlfn.XLOOKUP(Table17[[#This Row],[Customer_ID]],Customer_Dim!A:A,Customer_Dim!F:F,"False Data")</f>
        <v>Ohio</v>
      </c>
      <c r="Q66" t="str">
        <f>_xlfn.XLOOKUP(Table17[[#This Row],[Customer_ID]],Customer_Dim!A:A,Customer_Dim!G:G,"False Data")</f>
        <v>USA</v>
      </c>
      <c r="R66" t="str">
        <f>_xlfn.XLOOKUP(Table17[[#This Row],[Customer_ID]],Customer_Dim!A:A,Customer_Dim!H:H,"False Data")</f>
        <v>Gold</v>
      </c>
      <c r="S66" t="str">
        <f>_xlfn.XLOOKUP(Table17[[#This Row],[Store_ID]],Store_Dim!A:A,Store_Dim!B:B)</f>
        <v>Hill, Wagner and Ballard</v>
      </c>
      <c r="T66" t="str">
        <f>_xlfn.XLOOKUP(Table17[[#This Row],[Store_ID]],Store_Dim!A:A,Store_Dim!C:C)</f>
        <v>East</v>
      </c>
      <c r="U66" t="str">
        <f>_xlfn.XLOOKUP(Table17[[#This Row],[Store_ID]],Store_Dim!A:A,Store_Dim!D:D)</f>
        <v>East Davidville</v>
      </c>
      <c r="V66" t="str">
        <f>_xlfn.XLOOKUP(Table17[[#This Row],[Store_ID]],Store_Dim!A:A,Store_Dim!E:E)</f>
        <v>Online</v>
      </c>
      <c r="W66" t="str">
        <f>_xlfn.XLOOKUP(Table17[[#This Row],[Product_ID]],Product_Dim!A:A,Product_Dim!B:B)</f>
        <v>Men's Track Pants</v>
      </c>
      <c r="X66" t="str">
        <f>_xlfn.XLOOKUP(Table17[[#This Row],[Product_ID]],Product_Dim!A:A,Product_Dim!C:C)</f>
        <v>Clothing</v>
      </c>
      <c r="Y66" t="str">
        <f>_xlfn.XLOOKUP(Table17[[#This Row],[Product_ID]],Product_Dim!A:A,Product_Dim!D:D)</f>
        <v>Bottoms</v>
      </c>
      <c r="Z66" t="str">
        <f>_xlfn.XLOOKUP(Table17[[#This Row],[Product_ID]],Product_Dim!A:A,Product_Dim!E:E)</f>
        <v>Hamilton, Woods and Walker</v>
      </c>
      <c r="AA66">
        <f>_xlfn.XLOOKUP(Table17[[#This Row],[Product_ID]],Product_Dim!A:A,Product_Dim!F:F)</f>
        <v>386.56</v>
      </c>
      <c r="AB66">
        <f>_xlfn.XLOOKUP(Table17[[#This Row],[Product_ID]],Product_Dim!A:A,Product_Dim!G:G)</f>
        <v>125</v>
      </c>
    </row>
    <row r="67" spans="1:28" x14ac:dyDescent="0.25">
      <c r="A67" t="s">
        <v>1891</v>
      </c>
      <c r="B67" s="1">
        <v>45290</v>
      </c>
      <c r="C67" t="s">
        <v>541</v>
      </c>
      <c r="D67" t="s">
        <v>1746</v>
      </c>
      <c r="E67" t="s">
        <v>1807</v>
      </c>
      <c r="F67">
        <v>2</v>
      </c>
      <c r="G67">
        <v>856.57</v>
      </c>
      <c r="H67">
        <v>0.24</v>
      </c>
      <c r="I67" t="s">
        <v>1824</v>
      </c>
      <c r="J67" s="12">
        <v>1301.9864</v>
      </c>
      <c r="K67" t="str">
        <f>_xlfn.XLOOKUP(Table17[[#This Row],[Customer_ID]],Customer_Dim!A:A,Customer_Dim!B:B,"False Data")</f>
        <v>Mariah Brown</v>
      </c>
      <c r="L67" s="5">
        <f>_xlfn.XLOOKUP(Table17[[#This Row],[Customer_ID]],Customer_Dim!A:A,Customer_Dim!C:C,"False Data")</f>
        <v>37</v>
      </c>
      <c r="M67" s="5" t="str" cm="1">
        <f t="array" ref="M67">_xlfn.IFS(Table9[[#This Row],[Age]]&lt;=35,"Youth",Table9[[#This Row],[Age]]&lt;=55,"Adult",Table9[[#This Row],[Age]]&gt;55,"Senior")</f>
        <v>Adult</v>
      </c>
      <c r="N67" t="str">
        <f>_xlfn.XLOOKUP(Table17[[#This Row],[Customer_ID]],Customer_Dim!A:A,Customer_Dim!D:D,"False Data")</f>
        <v>Male</v>
      </c>
      <c r="O67" t="str">
        <f>_xlfn.XLOOKUP(Table17[[#This Row],[Customer_ID]],Customer_Dim!A:A,Customer_Dim!E:E,"False Data")</f>
        <v>Palmerbury</v>
      </c>
      <c r="P67" t="str">
        <f>_xlfn.XLOOKUP(Table17[[#This Row],[Customer_ID]],Customer_Dim!A:A,Customer_Dim!F:F,"False Data")</f>
        <v>Tennessee</v>
      </c>
      <c r="Q67" t="str">
        <f>_xlfn.XLOOKUP(Table17[[#This Row],[Customer_ID]],Customer_Dim!A:A,Customer_Dim!G:G,"False Data")</f>
        <v>United States of America</v>
      </c>
      <c r="R67" t="str">
        <f>_xlfn.XLOOKUP(Table17[[#This Row],[Customer_ID]],Customer_Dim!A:A,Customer_Dim!H:H,"False Data")</f>
        <v>Silver</v>
      </c>
      <c r="S67" t="str">
        <f>_xlfn.XLOOKUP(Table17[[#This Row],[Store_ID]],Store_Dim!A:A,Store_Dim!B:B)</f>
        <v>Holloway Ltd</v>
      </c>
      <c r="T67" t="str">
        <f>_xlfn.XLOOKUP(Table17[[#This Row],[Store_ID]],Store_Dim!A:A,Store_Dim!C:C)</f>
        <v>North</v>
      </c>
      <c r="U67" t="str">
        <f>_xlfn.XLOOKUP(Table17[[#This Row],[Store_ID]],Store_Dim!A:A,Store_Dim!D:D)</f>
        <v>Bensonhaven</v>
      </c>
      <c r="V67" t="str">
        <f>_xlfn.XLOOKUP(Table17[[#This Row],[Store_ID]],Store_Dim!A:A,Store_Dim!E:E)</f>
        <v>Flagship</v>
      </c>
      <c r="W67" t="str">
        <f>_xlfn.XLOOKUP(Table17[[#This Row],[Product_ID]],Product_Dim!A:A,Product_Dim!B:B)</f>
        <v>Stainless Steel Cookware Set</v>
      </c>
      <c r="X67" t="str">
        <f>_xlfn.XLOOKUP(Table17[[#This Row],[Product_ID]],Product_Dim!A:A,Product_Dim!C:C)</f>
        <v>Home</v>
      </c>
      <c r="Y67" t="str">
        <f>_xlfn.XLOOKUP(Table17[[#This Row],[Product_ID]],Product_Dim!A:A,Product_Dim!D:D)</f>
        <v>Kitchen</v>
      </c>
      <c r="Z67" t="str">
        <f>_xlfn.XLOOKUP(Table17[[#This Row],[Product_ID]],Product_Dim!A:A,Product_Dim!E:E)</f>
        <v>Campbell Ltd</v>
      </c>
      <c r="AA67">
        <f>_xlfn.XLOOKUP(Table17[[#This Row],[Product_ID]],Product_Dim!A:A,Product_Dim!F:F)</f>
        <v>201.41</v>
      </c>
      <c r="AB67">
        <f>_xlfn.XLOOKUP(Table17[[#This Row],[Product_ID]],Product_Dim!A:A,Product_Dim!G:G)</f>
        <v>146</v>
      </c>
    </row>
    <row r="68" spans="1:28" x14ac:dyDescent="0.25">
      <c r="A68" t="s">
        <v>1892</v>
      </c>
      <c r="B68" s="1">
        <v>45213</v>
      </c>
      <c r="C68" t="s">
        <v>857</v>
      </c>
      <c r="D68" t="s">
        <v>1702</v>
      </c>
      <c r="E68" t="s">
        <v>1761</v>
      </c>
      <c r="F68">
        <v>4</v>
      </c>
      <c r="G68">
        <v>814.25</v>
      </c>
      <c r="H68">
        <v>0.18</v>
      </c>
      <c r="I68" t="s">
        <v>1824</v>
      </c>
      <c r="J68" s="12">
        <v>2670.74</v>
      </c>
      <c r="K68" t="str">
        <f>_xlfn.XLOOKUP(Table17[[#This Row],[Customer_ID]],Customer_Dim!A:A,Customer_Dim!B:B,"False Data")</f>
        <v>Tyrone Olson</v>
      </c>
      <c r="L68" s="5">
        <f>_xlfn.XLOOKUP(Table17[[#This Row],[Customer_ID]],Customer_Dim!A:A,Customer_Dim!C:C,"False Data")</f>
        <v>45</v>
      </c>
      <c r="M68" s="5" t="str" cm="1">
        <f t="array" ref="M68">_xlfn.IFS(Table9[[#This Row],[Age]]&lt;=35,"Youth",Table9[[#This Row],[Age]]&lt;=55,"Adult",Table9[[#This Row],[Age]]&gt;55,"Senior")</f>
        <v>Adult</v>
      </c>
      <c r="N68" t="str">
        <f>_xlfn.XLOOKUP(Table17[[#This Row],[Customer_ID]],Customer_Dim!A:A,Customer_Dim!D:D,"False Data")</f>
        <v>Female</v>
      </c>
      <c r="O68" t="str">
        <f>_xlfn.XLOOKUP(Table17[[#This Row],[Customer_ID]],Customer_Dim!A:A,Customer_Dim!E:E,"False Data")</f>
        <v>Emilytown</v>
      </c>
      <c r="P68" t="str">
        <f>_xlfn.XLOOKUP(Table17[[#This Row],[Customer_ID]],Customer_Dim!A:A,Customer_Dim!F:F,"False Data")</f>
        <v>California</v>
      </c>
      <c r="Q68" t="str">
        <f>_xlfn.XLOOKUP(Table17[[#This Row],[Customer_ID]],Customer_Dim!A:A,Customer_Dim!G:G,"False Data")</f>
        <v>USA</v>
      </c>
      <c r="R68" t="str">
        <f>_xlfn.XLOOKUP(Table17[[#This Row],[Customer_ID]],Customer_Dim!A:A,Customer_Dim!H:H,"False Data")</f>
        <v>Silver</v>
      </c>
      <c r="S68" t="str">
        <f>_xlfn.XLOOKUP(Table17[[#This Row],[Store_ID]],Store_Dim!A:A,Store_Dim!B:B)</f>
        <v>Black-Horn</v>
      </c>
      <c r="T68" t="str">
        <f>_xlfn.XLOOKUP(Table17[[#This Row],[Store_ID]],Store_Dim!A:A,Store_Dim!C:C)</f>
        <v>South</v>
      </c>
      <c r="U68" t="str">
        <f>_xlfn.XLOOKUP(Table17[[#This Row],[Store_ID]],Store_Dim!A:A,Store_Dim!D:D)</f>
        <v>North Nancyview</v>
      </c>
      <c r="V68" t="str">
        <f>_xlfn.XLOOKUP(Table17[[#This Row],[Store_ID]],Store_Dim!A:A,Store_Dim!E:E)</f>
        <v>Outlet</v>
      </c>
      <c r="W68" t="str">
        <f>_xlfn.XLOOKUP(Table17[[#This Row],[Product_ID]],Product_Dim!A:A,Product_Dim!B:B)</f>
        <v>WiFi Mesh Router</v>
      </c>
      <c r="X68" t="str">
        <f>_xlfn.XLOOKUP(Table17[[#This Row],[Product_ID]],Product_Dim!A:A,Product_Dim!C:C)</f>
        <v>Electronics</v>
      </c>
      <c r="Y68" t="str">
        <f>_xlfn.XLOOKUP(Table17[[#This Row],[Product_ID]],Product_Dim!A:A,Product_Dim!D:D)</f>
        <v>Appliances</v>
      </c>
      <c r="Z68" t="str">
        <f>_xlfn.XLOOKUP(Table17[[#This Row],[Product_ID]],Product_Dim!A:A,Product_Dim!E:E)</f>
        <v>White, Reeves and Woods</v>
      </c>
      <c r="AA68">
        <f>_xlfn.XLOOKUP(Table17[[#This Row],[Product_ID]],Product_Dim!A:A,Product_Dim!F:F)</f>
        <v>480.9</v>
      </c>
      <c r="AB68">
        <f>_xlfn.XLOOKUP(Table17[[#This Row],[Product_ID]],Product_Dim!A:A,Product_Dim!G:G)</f>
        <v>104</v>
      </c>
    </row>
    <row r="69" spans="1:28" x14ac:dyDescent="0.25">
      <c r="A69" t="s">
        <v>1893</v>
      </c>
      <c r="B69" s="1">
        <v>45255</v>
      </c>
      <c r="C69" t="s">
        <v>1487</v>
      </c>
      <c r="D69" t="s">
        <v>1572</v>
      </c>
      <c r="E69" t="s">
        <v>1761</v>
      </c>
      <c r="F69">
        <v>1</v>
      </c>
      <c r="G69">
        <v>989.17</v>
      </c>
      <c r="H69">
        <v>0.2</v>
      </c>
      <c r="I69" t="s">
        <v>1826</v>
      </c>
      <c r="J69" s="12">
        <v>791.33600000000001</v>
      </c>
      <c r="K69" t="str">
        <f>_xlfn.XLOOKUP(Table17[[#This Row],[Customer_ID]],Customer_Dim!A:A,Customer_Dim!B:B,"False Data")</f>
        <v>Sarah Smith</v>
      </c>
      <c r="L69" s="5">
        <f>_xlfn.XLOOKUP(Table17[[#This Row],[Customer_ID]],Customer_Dim!A:A,Customer_Dim!C:C,"False Data")</f>
        <v>48</v>
      </c>
      <c r="M69" s="5" t="str" cm="1">
        <f t="array" ref="M69">_xlfn.IFS(Table9[[#This Row],[Age]]&lt;=35,"Youth",Table9[[#This Row],[Age]]&lt;=55,"Adult",Table9[[#This Row],[Age]]&gt;55,"Senior")</f>
        <v>Adult</v>
      </c>
      <c r="N69" t="str">
        <f>_xlfn.XLOOKUP(Table17[[#This Row],[Customer_ID]],Customer_Dim!A:A,Customer_Dim!D:D,"False Data")</f>
        <v>Male</v>
      </c>
      <c r="O69" t="str">
        <f>_xlfn.XLOOKUP(Table17[[#This Row],[Customer_ID]],Customer_Dim!A:A,Customer_Dim!E:E,"False Data")</f>
        <v>East Rodney</v>
      </c>
      <c r="P69" t="str">
        <f>_xlfn.XLOOKUP(Table17[[#This Row],[Customer_ID]],Customer_Dim!A:A,Customer_Dim!F:F,"False Data")</f>
        <v>Nevada</v>
      </c>
      <c r="Q69" t="str">
        <f>_xlfn.XLOOKUP(Table17[[#This Row],[Customer_ID]],Customer_Dim!A:A,Customer_Dim!G:G,"False Data")</f>
        <v>USA</v>
      </c>
      <c r="R69" t="str">
        <f>_xlfn.XLOOKUP(Table17[[#This Row],[Customer_ID]],Customer_Dim!A:A,Customer_Dim!H:H,"False Data")</f>
        <v>Gold</v>
      </c>
      <c r="S69" t="str">
        <f>_xlfn.XLOOKUP(Table17[[#This Row],[Store_ID]],Store_Dim!A:A,Store_Dim!B:B)</f>
        <v>Black-Horn</v>
      </c>
      <c r="T69" t="str">
        <f>_xlfn.XLOOKUP(Table17[[#This Row],[Store_ID]],Store_Dim!A:A,Store_Dim!C:C)</f>
        <v>South</v>
      </c>
      <c r="U69" t="str">
        <f>_xlfn.XLOOKUP(Table17[[#This Row],[Store_ID]],Store_Dim!A:A,Store_Dim!D:D)</f>
        <v>North Nancyview</v>
      </c>
      <c r="V69" t="str">
        <f>_xlfn.XLOOKUP(Table17[[#This Row],[Store_ID]],Store_Dim!A:A,Store_Dim!E:E)</f>
        <v>Outlet</v>
      </c>
      <c r="W69" t="str">
        <f>_xlfn.XLOOKUP(Table17[[#This Row],[Product_ID]],Product_Dim!A:A,Product_Dim!B:B)</f>
        <v>Hair Strengthening Shampoo</v>
      </c>
      <c r="X69" t="str">
        <f>_xlfn.XLOOKUP(Table17[[#This Row],[Product_ID]],Product_Dim!A:A,Product_Dim!C:C)</f>
        <v>Beauty</v>
      </c>
      <c r="Y69" t="str">
        <f>_xlfn.XLOOKUP(Table17[[#This Row],[Product_ID]],Product_Dim!A:A,Product_Dim!D:D)</f>
        <v>Haircare</v>
      </c>
      <c r="Z69" t="str">
        <f>_xlfn.XLOOKUP(Table17[[#This Row],[Product_ID]],Product_Dim!A:A,Product_Dim!E:E)</f>
        <v>Rice LLC</v>
      </c>
      <c r="AA69">
        <f>_xlfn.XLOOKUP(Table17[[#This Row],[Product_ID]],Product_Dim!A:A,Product_Dim!F:F)</f>
        <v>115.82</v>
      </c>
      <c r="AB69">
        <f>_xlfn.XLOOKUP(Table17[[#This Row],[Product_ID]],Product_Dim!A:A,Product_Dim!G:G)</f>
        <v>460</v>
      </c>
    </row>
    <row r="70" spans="1:28" x14ac:dyDescent="0.25">
      <c r="A70" t="s">
        <v>1894</v>
      </c>
      <c r="B70" s="1">
        <v>45270</v>
      </c>
      <c r="C70" t="s">
        <v>1163</v>
      </c>
      <c r="D70" t="s">
        <v>1692</v>
      </c>
      <c r="E70" t="s">
        <v>1789</v>
      </c>
      <c r="F70">
        <v>4</v>
      </c>
      <c r="G70">
        <v>62.48</v>
      </c>
      <c r="H70">
        <v>0.18</v>
      </c>
      <c r="I70" t="s">
        <v>1824</v>
      </c>
      <c r="J70" s="12">
        <v>204.93440000000001</v>
      </c>
      <c r="K70" t="str">
        <f>_xlfn.XLOOKUP(Table17[[#This Row],[Customer_ID]],Customer_Dim!A:A,Customer_Dim!B:B,"False Data")</f>
        <v>Jacqueline Anthony</v>
      </c>
      <c r="L70" s="5">
        <f>_xlfn.XLOOKUP(Table17[[#This Row],[Customer_ID]],Customer_Dim!A:A,Customer_Dim!C:C,"False Data")</f>
        <v>28</v>
      </c>
      <c r="M70" s="5" t="str" cm="1">
        <f t="array" ref="M70">_xlfn.IFS(Table9[[#This Row],[Age]]&lt;=35,"Youth",Table9[[#This Row],[Age]]&lt;=55,"Adult",Table9[[#This Row],[Age]]&gt;55,"Senior")</f>
        <v>Youth</v>
      </c>
      <c r="N70" t="str">
        <f>_xlfn.XLOOKUP(Table17[[#This Row],[Customer_ID]],Customer_Dim!A:A,Customer_Dim!D:D,"False Data")</f>
        <v>Male</v>
      </c>
      <c r="O70" t="str">
        <f>_xlfn.XLOOKUP(Table17[[#This Row],[Customer_ID]],Customer_Dim!A:A,Customer_Dim!E:E,"False Data")</f>
        <v>Vincentside</v>
      </c>
      <c r="P70" t="str">
        <f>_xlfn.XLOOKUP(Table17[[#This Row],[Customer_ID]],Customer_Dim!A:A,Customer_Dim!F:F,"False Data")</f>
        <v>Ohio</v>
      </c>
      <c r="Q70" t="str">
        <f>_xlfn.XLOOKUP(Table17[[#This Row],[Customer_ID]],Customer_Dim!A:A,Customer_Dim!G:G,"False Data")</f>
        <v>USA</v>
      </c>
      <c r="R70" t="str">
        <f>_xlfn.XLOOKUP(Table17[[#This Row],[Customer_ID]],Customer_Dim!A:A,Customer_Dim!H:H,"False Data")</f>
        <v>Bronze</v>
      </c>
      <c r="S70" t="str">
        <f>_xlfn.XLOOKUP(Table17[[#This Row],[Store_ID]],Store_Dim!A:A,Store_Dim!B:B)</f>
        <v>Hill, Wagner and Ballard</v>
      </c>
      <c r="T70" t="str">
        <f>_xlfn.XLOOKUP(Table17[[#This Row],[Store_ID]],Store_Dim!A:A,Store_Dim!C:C)</f>
        <v>East</v>
      </c>
      <c r="U70" t="str">
        <f>_xlfn.XLOOKUP(Table17[[#This Row],[Store_ID]],Store_Dim!A:A,Store_Dim!D:D)</f>
        <v>East Davidville</v>
      </c>
      <c r="V70" t="str">
        <f>_xlfn.XLOOKUP(Table17[[#This Row],[Store_ID]],Store_Dim!A:A,Store_Dim!E:E)</f>
        <v>Online</v>
      </c>
      <c r="W70" t="str">
        <f>_xlfn.XLOOKUP(Table17[[#This Row],[Product_ID]],Product_Dim!A:A,Product_Dim!B:B)</f>
        <v>Professional Jump Rope</v>
      </c>
      <c r="X70" t="str">
        <f>_xlfn.XLOOKUP(Table17[[#This Row],[Product_ID]],Product_Dim!A:A,Product_Dim!C:C)</f>
        <v>Sports</v>
      </c>
      <c r="Y70" t="str">
        <f>_xlfn.XLOOKUP(Table17[[#This Row],[Product_ID]],Product_Dim!A:A,Product_Dim!D:D)</f>
        <v>Fitness</v>
      </c>
      <c r="Z70" t="str">
        <f>_xlfn.XLOOKUP(Table17[[#This Row],[Product_ID]],Product_Dim!A:A,Product_Dim!E:E)</f>
        <v>Davis PLC</v>
      </c>
      <c r="AA70">
        <f>_xlfn.XLOOKUP(Table17[[#This Row],[Product_ID]],Product_Dim!A:A,Product_Dim!F:F)</f>
        <v>477.61</v>
      </c>
      <c r="AB70">
        <f>_xlfn.XLOOKUP(Table17[[#This Row],[Product_ID]],Product_Dim!A:A,Product_Dim!G:G)</f>
        <v>300</v>
      </c>
    </row>
    <row r="71" spans="1:28" x14ac:dyDescent="0.25">
      <c r="A71" t="s">
        <v>1895</v>
      </c>
      <c r="B71" s="1">
        <v>45897</v>
      </c>
      <c r="C71" t="s">
        <v>1313</v>
      </c>
      <c r="D71" t="s">
        <v>1574</v>
      </c>
      <c r="E71" t="s">
        <v>1804</v>
      </c>
      <c r="F71">
        <v>4</v>
      </c>
      <c r="G71">
        <v>561.24</v>
      </c>
      <c r="H71">
        <v>0.24</v>
      </c>
      <c r="I71" t="s">
        <v>1824</v>
      </c>
      <c r="J71" s="12">
        <v>1706.1695999999999</v>
      </c>
      <c r="K71" t="str">
        <f>_xlfn.XLOOKUP(Table17[[#This Row],[Customer_ID]],Customer_Dim!A:A,Customer_Dim!B:B,"False Data")</f>
        <v>Rebecca Baker</v>
      </c>
      <c r="L71" s="5">
        <f>_xlfn.XLOOKUP(Table17[[#This Row],[Customer_ID]],Customer_Dim!A:A,Customer_Dim!C:C,"False Data")</f>
        <v>35</v>
      </c>
      <c r="M71" s="5" t="str" cm="1">
        <f t="array" ref="M71">_xlfn.IFS(Table9[[#This Row],[Age]]&lt;=35,"Youth",Table9[[#This Row],[Age]]&lt;=55,"Adult",Table9[[#This Row],[Age]]&gt;55,"Senior")</f>
        <v>Youth</v>
      </c>
      <c r="N71" t="str">
        <f>_xlfn.XLOOKUP(Table17[[#This Row],[Customer_ID]],Customer_Dim!A:A,Customer_Dim!D:D,"False Data")</f>
        <v>Male</v>
      </c>
      <c r="O71" t="str">
        <f>_xlfn.XLOOKUP(Table17[[#This Row],[Customer_ID]],Customer_Dim!A:A,Customer_Dim!E:E,"False Data")</f>
        <v>New Katherine</v>
      </c>
      <c r="P71" t="str">
        <f>_xlfn.XLOOKUP(Table17[[#This Row],[Customer_ID]],Customer_Dim!A:A,Customer_Dim!F:F,"False Data")</f>
        <v>Kansas</v>
      </c>
      <c r="Q71" t="str">
        <f>_xlfn.XLOOKUP(Table17[[#This Row],[Customer_ID]],Customer_Dim!A:A,Customer_Dim!G:G,"False Data")</f>
        <v>USA</v>
      </c>
      <c r="R71" t="str">
        <f>_xlfn.XLOOKUP(Table17[[#This Row],[Customer_ID]],Customer_Dim!A:A,Customer_Dim!H:H,"False Data")</f>
        <v>Silver</v>
      </c>
      <c r="S71" t="str">
        <f>_xlfn.XLOOKUP(Table17[[#This Row],[Store_ID]],Store_Dim!A:A,Store_Dim!B:B)</f>
        <v>Frederick-Wright</v>
      </c>
      <c r="T71" t="str">
        <f>_xlfn.XLOOKUP(Table17[[#This Row],[Store_ID]],Store_Dim!A:A,Store_Dim!C:C)</f>
        <v>West</v>
      </c>
      <c r="U71" t="str">
        <f>_xlfn.XLOOKUP(Table17[[#This Row],[Store_ID]],Store_Dim!A:A,Store_Dim!D:D)</f>
        <v>New Jimmymouth</v>
      </c>
      <c r="V71" t="str">
        <f>_xlfn.XLOOKUP(Table17[[#This Row],[Store_ID]],Store_Dim!A:A,Store_Dim!E:E)</f>
        <v>Flagship</v>
      </c>
      <c r="W71" t="str">
        <f>_xlfn.XLOOKUP(Table17[[#This Row],[Product_ID]],Product_Dim!A:A,Product_Dim!B:B)</f>
        <v>USB-C Fast Charger</v>
      </c>
      <c r="X71" t="str">
        <f>_xlfn.XLOOKUP(Table17[[#This Row],[Product_ID]],Product_Dim!A:A,Product_Dim!C:C)</f>
        <v>Electronics</v>
      </c>
      <c r="Y71" t="str">
        <f>_xlfn.XLOOKUP(Table17[[#This Row],[Product_ID]],Product_Dim!A:A,Product_Dim!D:D)</f>
        <v>Accessories</v>
      </c>
      <c r="Z71" t="str">
        <f>_xlfn.XLOOKUP(Table17[[#This Row],[Product_ID]],Product_Dim!A:A,Product_Dim!E:E)</f>
        <v>Dawson-Perkins</v>
      </c>
      <c r="AA71">
        <f>_xlfn.XLOOKUP(Table17[[#This Row],[Product_ID]],Product_Dim!A:A,Product_Dim!F:F)</f>
        <v>242.23</v>
      </c>
      <c r="AB71">
        <f>_xlfn.XLOOKUP(Table17[[#This Row],[Product_ID]],Product_Dim!A:A,Product_Dim!G:G)</f>
        <v>453</v>
      </c>
    </row>
    <row r="72" spans="1:28" x14ac:dyDescent="0.25">
      <c r="A72" t="s">
        <v>1896</v>
      </c>
      <c r="B72" s="1">
        <v>45849</v>
      </c>
      <c r="C72" t="s">
        <v>218</v>
      </c>
      <c r="D72" t="s">
        <v>1668</v>
      </c>
      <c r="E72" t="s">
        <v>1773</v>
      </c>
      <c r="F72">
        <v>3</v>
      </c>
      <c r="G72">
        <v>92.24</v>
      </c>
      <c r="H72">
        <v>0.28000000000000003</v>
      </c>
      <c r="I72" t="s">
        <v>1829</v>
      </c>
      <c r="J72" s="12">
        <f>(Table17[[#This Row],[Unit_Price]]*Table17[[#This Row],[Quantity]])*(1-Table17[[#This Row],[Discount]])</f>
        <v>199.23839999999998</v>
      </c>
      <c r="K72" t="str">
        <f>_xlfn.XLOOKUP(Table17[[#This Row],[Customer_ID]],Customer_Dim!A:A,Customer_Dim!B:B,"False Data")</f>
        <v>Cheryl Copeland</v>
      </c>
      <c r="L72" s="5">
        <f>_xlfn.XLOOKUP(Table17[[#This Row],[Customer_ID]],Customer_Dim!A:A,Customer_Dim!C:C,"False Data")</f>
        <v>51</v>
      </c>
      <c r="M72" s="5" t="str" cm="1">
        <f t="array" ref="M72">_xlfn.IFS(Table9[[#This Row],[Age]]&lt;=35,"Youth",Table9[[#This Row],[Age]]&lt;=55,"Adult",Table9[[#This Row],[Age]]&gt;55,"Senior")</f>
        <v>Adult</v>
      </c>
      <c r="N72" t="str">
        <f>_xlfn.XLOOKUP(Table17[[#This Row],[Customer_ID]],Customer_Dim!A:A,Customer_Dim!D:D,"False Data")</f>
        <v>Male</v>
      </c>
      <c r="O72" t="str">
        <f>_xlfn.XLOOKUP(Table17[[#This Row],[Customer_ID]],Customer_Dim!A:A,Customer_Dim!E:E,"False Data")</f>
        <v>Snowmouth</v>
      </c>
      <c r="P72" t="str">
        <f>_xlfn.XLOOKUP(Table17[[#This Row],[Customer_ID]],Customer_Dim!A:A,Customer_Dim!F:F,"False Data")</f>
        <v>Maryland</v>
      </c>
      <c r="Q72" t="str">
        <f>_xlfn.XLOOKUP(Table17[[#This Row],[Customer_ID]],Customer_Dim!A:A,Customer_Dim!G:G,"False Data")</f>
        <v>USA</v>
      </c>
      <c r="R72" t="str">
        <f>_xlfn.XLOOKUP(Table17[[#This Row],[Customer_ID]],Customer_Dim!A:A,Customer_Dim!H:H,"False Data")</f>
        <v>Platinum</v>
      </c>
      <c r="S72" t="str">
        <f>_xlfn.XLOOKUP(Table17[[#This Row],[Store_ID]],Store_Dim!A:A,Store_Dim!B:B)</f>
        <v>Gray Ltd</v>
      </c>
      <c r="T72" t="str">
        <f>_xlfn.XLOOKUP(Table17[[#This Row],[Store_ID]],Store_Dim!A:A,Store_Dim!C:C)</f>
        <v>North</v>
      </c>
      <c r="U72" t="str">
        <f>_xlfn.XLOOKUP(Table17[[#This Row],[Store_ID]],Store_Dim!A:A,Store_Dim!D:D)</f>
        <v>New Michaelchester</v>
      </c>
      <c r="V72" t="str">
        <f>_xlfn.XLOOKUP(Table17[[#This Row],[Store_ID]],Store_Dim!A:A,Store_Dim!E:E)</f>
        <v>Outlet</v>
      </c>
      <c r="W72" t="str">
        <f>_xlfn.XLOOKUP(Table17[[#This Row],[Product_ID]],Product_Dim!A:A,Product_Dim!B:B)</f>
        <v>Luxury Perfume Spray</v>
      </c>
      <c r="X72" t="str">
        <f>_xlfn.XLOOKUP(Table17[[#This Row],[Product_ID]],Product_Dim!A:A,Product_Dim!C:C)</f>
        <v>Beauty</v>
      </c>
      <c r="Y72" t="str">
        <f>_xlfn.XLOOKUP(Table17[[#This Row],[Product_ID]],Product_Dim!A:A,Product_Dim!D:D)</f>
        <v>Fragrance</v>
      </c>
      <c r="Z72" t="str">
        <f>_xlfn.XLOOKUP(Table17[[#This Row],[Product_ID]],Product_Dim!A:A,Product_Dim!E:E)</f>
        <v>Gibson, Green and Lopez</v>
      </c>
      <c r="AA72">
        <f>_xlfn.XLOOKUP(Table17[[#This Row],[Product_ID]],Product_Dim!A:A,Product_Dim!F:F)</f>
        <v>482.75</v>
      </c>
      <c r="AB72">
        <f>_xlfn.XLOOKUP(Table17[[#This Row],[Product_ID]],Product_Dim!A:A,Product_Dim!G:G)</f>
        <v>444</v>
      </c>
    </row>
    <row r="73" spans="1:28" x14ac:dyDescent="0.25">
      <c r="A73" t="s">
        <v>1897</v>
      </c>
      <c r="B73" s="1">
        <v>45889</v>
      </c>
      <c r="C73" t="s">
        <v>559</v>
      </c>
      <c r="D73" t="s">
        <v>1692</v>
      </c>
      <c r="E73" t="s">
        <v>1757</v>
      </c>
      <c r="F73">
        <v>2</v>
      </c>
      <c r="G73">
        <v>668.3</v>
      </c>
      <c r="H73">
        <v>7.0000000000000007E-2</v>
      </c>
      <c r="I73" t="s">
        <v>1824</v>
      </c>
      <c r="J73" s="12">
        <v>1243.038</v>
      </c>
      <c r="K73" t="str">
        <f>_xlfn.XLOOKUP(Table17[[#This Row],[Customer_ID]],Customer_Dim!A:A,Customer_Dim!B:B,"False Data")</f>
        <v>Daniel Contreras</v>
      </c>
      <c r="L73" s="5">
        <f>_xlfn.XLOOKUP(Table17[[#This Row],[Customer_ID]],Customer_Dim!A:A,Customer_Dim!C:C,"False Data")</f>
        <v>36</v>
      </c>
      <c r="M73" s="5" t="str" cm="1">
        <f t="array" ref="M73">_xlfn.IFS(Table9[[#This Row],[Age]]&lt;=35,"Youth",Table9[[#This Row],[Age]]&lt;=55,"Adult",Table9[[#This Row],[Age]]&gt;55,"Senior")</f>
        <v>Adult</v>
      </c>
      <c r="N73" t="str">
        <f>_xlfn.XLOOKUP(Table17[[#This Row],[Customer_ID]],Customer_Dim!A:A,Customer_Dim!D:D,"False Data")</f>
        <v>Female</v>
      </c>
      <c r="O73" t="str">
        <f>_xlfn.XLOOKUP(Table17[[#This Row],[Customer_ID]],Customer_Dim!A:A,Customer_Dim!E:E,"False Data")</f>
        <v>Robertview</v>
      </c>
      <c r="P73" t="str">
        <f>_xlfn.XLOOKUP(Table17[[#This Row],[Customer_ID]],Customer_Dim!A:A,Customer_Dim!F:F,"False Data")</f>
        <v>Florida</v>
      </c>
      <c r="Q73" t="str">
        <f>_xlfn.XLOOKUP(Table17[[#This Row],[Customer_ID]],Customer_Dim!A:A,Customer_Dim!G:G,"False Data")</f>
        <v>USA</v>
      </c>
      <c r="R73" t="str">
        <f>_xlfn.XLOOKUP(Table17[[#This Row],[Customer_ID]],Customer_Dim!A:A,Customer_Dim!H:H,"False Data")</f>
        <v>Platinum</v>
      </c>
      <c r="S73" t="str">
        <f>_xlfn.XLOOKUP(Table17[[#This Row],[Store_ID]],Store_Dim!A:A,Store_Dim!B:B)</f>
        <v>Martinez, Adkins and Johnson</v>
      </c>
      <c r="T73" t="str">
        <f>_xlfn.XLOOKUP(Table17[[#This Row],[Store_ID]],Store_Dim!A:A,Store_Dim!C:C)</f>
        <v>North</v>
      </c>
      <c r="U73" t="str">
        <f>_xlfn.XLOOKUP(Table17[[#This Row],[Store_ID]],Store_Dim!A:A,Store_Dim!D:D)</f>
        <v>Danielmouth</v>
      </c>
      <c r="V73" t="str">
        <f>_xlfn.XLOOKUP(Table17[[#This Row],[Store_ID]],Store_Dim!A:A,Store_Dim!E:E)</f>
        <v>Flagship</v>
      </c>
      <c r="W73" t="str">
        <f>_xlfn.XLOOKUP(Table17[[#This Row],[Product_ID]],Product_Dim!A:A,Product_Dim!B:B)</f>
        <v>Professional Jump Rope</v>
      </c>
      <c r="X73" t="str">
        <f>_xlfn.XLOOKUP(Table17[[#This Row],[Product_ID]],Product_Dim!A:A,Product_Dim!C:C)</f>
        <v>Sports</v>
      </c>
      <c r="Y73" t="str">
        <f>_xlfn.XLOOKUP(Table17[[#This Row],[Product_ID]],Product_Dim!A:A,Product_Dim!D:D)</f>
        <v>Fitness</v>
      </c>
      <c r="Z73" t="str">
        <f>_xlfn.XLOOKUP(Table17[[#This Row],[Product_ID]],Product_Dim!A:A,Product_Dim!E:E)</f>
        <v>Davis PLC</v>
      </c>
      <c r="AA73">
        <f>_xlfn.XLOOKUP(Table17[[#This Row],[Product_ID]],Product_Dim!A:A,Product_Dim!F:F)</f>
        <v>477.61</v>
      </c>
      <c r="AB73">
        <f>_xlfn.XLOOKUP(Table17[[#This Row],[Product_ID]],Product_Dim!A:A,Product_Dim!G:G)</f>
        <v>300</v>
      </c>
    </row>
    <row r="74" spans="1:28" x14ac:dyDescent="0.25">
      <c r="A74" t="s">
        <v>1898</v>
      </c>
      <c r="B74" s="1">
        <v>45533</v>
      </c>
      <c r="C74" t="s">
        <v>1272</v>
      </c>
      <c r="D74" t="s">
        <v>1624</v>
      </c>
      <c r="E74" t="s">
        <v>1773</v>
      </c>
      <c r="F74">
        <v>1</v>
      </c>
      <c r="G74">
        <v>553.82000000000005</v>
      </c>
      <c r="H74">
        <v>0.09</v>
      </c>
      <c r="I74" t="s">
        <v>1824</v>
      </c>
      <c r="J74" s="12">
        <v>503.97620000000012</v>
      </c>
      <c r="K74" t="str">
        <f>_xlfn.XLOOKUP(Table17[[#This Row],[Customer_ID]],Customer_Dim!A:A,Customer_Dim!B:B,"False Data")</f>
        <v>Sarah Smith</v>
      </c>
      <c r="L74" s="5">
        <f>_xlfn.XLOOKUP(Table17[[#This Row],[Customer_ID]],Customer_Dim!A:A,Customer_Dim!C:C,"False Data")</f>
        <v>55</v>
      </c>
      <c r="M74" s="5" t="str" cm="1">
        <f t="array" ref="M74">_xlfn.IFS(Table9[[#This Row],[Age]]&lt;=35,"Youth",Table9[[#This Row],[Age]]&lt;=55,"Adult",Table9[[#This Row],[Age]]&gt;55,"Senior")</f>
        <v>Adult</v>
      </c>
      <c r="N74" t="str">
        <f>_xlfn.XLOOKUP(Table17[[#This Row],[Customer_ID]],Customer_Dim!A:A,Customer_Dim!D:D,"False Data")</f>
        <v>Male</v>
      </c>
      <c r="O74" t="str">
        <f>_xlfn.XLOOKUP(Table17[[#This Row],[Customer_ID]],Customer_Dim!A:A,Customer_Dim!E:E,"False Data")</f>
        <v>Kathleenport</v>
      </c>
      <c r="P74" t="str">
        <f>_xlfn.XLOOKUP(Table17[[#This Row],[Customer_ID]],Customer_Dim!A:A,Customer_Dim!F:F,"False Data")</f>
        <v>Wyoming</v>
      </c>
      <c r="Q74" t="str">
        <f>_xlfn.XLOOKUP(Table17[[#This Row],[Customer_ID]],Customer_Dim!A:A,Customer_Dim!G:G,"False Data")</f>
        <v>USA</v>
      </c>
      <c r="R74" t="str">
        <f>_xlfn.XLOOKUP(Table17[[#This Row],[Customer_ID]],Customer_Dim!A:A,Customer_Dim!H:H,"False Data")</f>
        <v>Gold</v>
      </c>
      <c r="S74" t="str">
        <f>_xlfn.XLOOKUP(Table17[[#This Row],[Store_ID]],Store_Dim!A:A,Store_Dim!B:B)</f>
        <v>Gray Ltd</v>
      </c>
      <c r="T74" t="str">
        <f>_xlfn.XLOOKUP(Table17[[#This Row],[Store_ID]],Store_Dim!A:A,Store_Dim!C:C)</f>
        <v>North</v>
      </c>
      <c r="U74" t="str">
        <f>_xlfn.XLOOKUP(Table17[[#This Row],[Store_ID]],Store_Dim!A:A,Store_Dim!D:D)</f>
        <v>New Michaelchester</v>
      </c>
      <c r="V74" t="str">
        <f>_xlfn.XLOOKUP(Table17[[#This Row],[Store_ID]],Store_Dim!A:A,Store_Dim!E:E)</f>
        <v>Outlet</v>
      </c>
      <c r="W74" t="str">
        <f>_xlfn.XLOOKUP(Table17[[#This Row],[Product_ID]],Product_Dim!A:A,Product_Dim!B:B)</f>
        <v>Sports Water Hydration Pack</v>
      </c>
      <c r="X74" t="str">
        <f>_xlfn.XLOOKUP(Table17[[#This Row],[Product_ID]],Product_Dim!A:A,Product_Dim!C:C)</f>
        <v>Sports</v>
      </c>
      <c r="Y74" t="str">
        <f>_xlfn.XLOOKUP(Table17[[#This Row],[Product_ID]],Product_Dim!A:A,Product_Dim!D:D)</f>
        <v>Outdoor</v>
      </c>
      <c r="Z74" t="str">
        <f>_xlfn.XLOOKUP(Table17[[#This Row],[Product_ID]],Product_Dim!A:A,Product_Dim!E:E)</f>
        <v>Sims-Smith</v>
      </c>
      <c r="AA74">
        <f>_xlfn.XLOOKUP(Table17[[#This Row],[Product_ID]],Product_Dim!A:A,Product_Dim!F:F)</f>
        <v>135.61000000000001</v>
      </c>
      <c r="AB74">
        <f>_xlfn.XLOOKUP(Table17[[#This Row],[Product_ID]],Product_Dim!A:A,Product_Dim!G:G)</f>
        <v>394</v>
      </c>
    </row>
    <row r="75" spans="1:28" x14ac:dyDescent="0.25">
      <c r="A75" t="s">
        <v>1899</v>
      </c>
      <c r="B75" s="1">
        <v>45626</v>
      </c>
      <c r="C75" t="s">
        <v>147</v>
      </c>
      <c r="D75" t="s">
        <v>1638</v>
      </c>
      <c r="E75" t="s">
        <v>1792</v>
      </c>
      <c r="F75">
        <v>2</v>
      </c>
      <c r="G75">
        <v>556.42999999999995</v>
      </c>
      <c r="H75">
        <v>0.13</v>
      </c>
      <c r="I75" t="s">
        <v>1824</v>
      </c>
      <c r="J75" s="12">
        <v>968.18819999999994</v>
      </c>
      <c r="K75" t="str">
        <f>_xlfn.XLOOKUP(Table17[[#This Row],[Customer_ID]],Customer_Dim!A:A,Customer_Dim!B:B,"False Data")</f>
        <v>Christopher Carter</v>
      </c>
      <c r="L75" s="5">
        <f>_xlfn.XLOOKUP(Table17[[#This Row],[Customer_ID]],Customer_Dim!A:A,Customer_Dim!C:C,"False Data")</f>
        <v>27</v>
      </c>
      <c r="M75" s="5" t="str" cm="1">
        <f t="array" ref="M75">_xlfn.IFS(Table9[[#This Row],[Age]]&lt;=35,"Youth",Table9[[#This Row],[Age]]&lt;=55,"Adult",Table9[[#This Row],[Age]]&gt;55,"Senior")</f>
        <v>Youth</v>
      </c>
      <c r="N75" t="str">
        <f>_xlfn.XLOOKUP(Table17[[#This Row],[Customer_ID]],Customer_Dim!A:A,Customer_Dim!D:D,"False Data")</f>
        <v>Female</v>
      </c>
      <c r="O75" t="str">
        <f>_xlfn.XLOOKUP(Table17[[#This Row],[Customer_ID]],Customer_Dim!A:A,Customer_Dim!E:E,"False Data")</f>
        <v>Brendastad</v>
      </c>
      <c r="P75" t="str">
        <f>_xlfn.XLOOKUP(Table17[[#This Row],[Customer_ID]],Customer_Dim!A:A,Customer_Dim!F:F,"False Data")</f>
        <v>South Dakota</v>
      </c>
      <c r="Q75" t="str">
        <f>_xlfn.XLOOKUP(Table17[[#This Row],[Customer_ID]],Customer_Dim!A:A,Customer_Dim!G:G,"False Data")</f>
        <v>USA</v>
      </c>
      <c r="R75" t="str">
        <f>_xlfn.XLOOKUP(Table17[[#This Row],[Customer_ID]],Customer_Dim!A:A,Customer_Dim!H:H,"False Data")</f>
        <v>Silver</v>
      </c>
      <c r="S75" t="str">
        <f>_xlfn.XLOOKUP(Table17[[#This Row],[Store_ID]],Store_Dim!A:A,Store_Dim!B:B)</f>
        <v>Aguirre-Keller</v>
      </c>
      <c r="T75" t="str">
        <f>_xlfn.XLOOKUP(Table17[[#This Row],[Store_ID]],Store_Dim!A:A,Store_Dim!C:C)</f>
        <v>South</v>
      </c>
      <c r="U75" t="str">
        <f>_xlfn.XLOOKUP(Table17[[#This Row],[Store_ID]],Store_Dim!A:A,Store_Dim!D:D)</f>
        <v>Lake Michael</v>
      </c>
      <c r="V75" t="str">
        <f>_xlfn.XLOOKUP(Table17[[#This Row],[Store_ID]],Store_Dim!A:A,Store_Dim!E:E)</f>
        <v>Online</v>
      </c>
      <c r="W75" t="str">
        <f>_xlfn.XLOOKUP(Table17[[#This Row],[Product_ID]],Product_Dim!A:A,Product_Dim!B:B)</f>
        <v>High-Grip Football</v>
      </c>
      <c r="X75" t="str">
        <f>_xlfn.XLOOKUP(Table17[[#This Row],[Product_ID]],Product_Dim!A:A,Product_Dim!C:C)</f>
        <v>Sports</v>
      </c>
      <c r="Y75" t="str">
        <f>_xlfn.XLOOKUP(Table17[[#This Row],[Product_ID]],Product_Dim!A:A,Product_Dim!D:D)</f>
        <v>Team Sports</v>
      </c>
      <c r="Z75" t="str">
        <f>_xlfn.XLOOKUP(Table17[[#This Row],[Product_ID]],Product_Dim!A:A,Product_Dim!E:E)</f>
        <v>Bridges, Banks and Cummings</v>
      </c>
      <c r="AA75">
        <f>_xlfn.XLOOKUP(Table17[[#This Row],[Product_ID]],Product_Dim!A:A,Product_Dim!F:F)</f>
        <v>318.91000000000003</v>
      </c>
      <c r="AB75">
        <f>_xlfn.XLOOKUP(Table17[[#This Row],[Product_ID]],Product_Dim!A:A,Product_Dim!G:G)</f>
        <v>114</v>
      </c>
    </row>
    <row r="76" spans="1:28" x14ac:dyDescent="0.25">
      <c r="A76" t="s">
        <v>1900</v>
      </c>
      <c r="B76" s="1">
        <v>45942</v>
      </c>
      <c r="C76" t="s">
        <v>869</v>
      </c>
      <c r="D76" t="s">
        <v>1588</v>
      </c>
      <c r="E76" t="s">
        <v>1782</v>
      </c>
      <c r="F76">
        <v>1</v>
      </c>
      <c r="G76">
        <v>184.98</v>
      </c>
      <c r="H76">
        <v>0.1</v>
      </c>
      <c r="I76" t="s">
        <v>1829</v>
      </c>
      <c r="J76" s="12">
        <v>166.482</v>
      </c>
      <c r="K76" t="str">
        <f>_xlfn.XLOOKUP(Table17[[#This Row],[Customer_ID]],Customer_Dim!A:A,Customer_Dim!B:B,"False Data")</f>
        <v>Samantha Robinson</v>
      </c>
      <c r="L76" s="5">
        <f>_xlfn.XLOOKUP(Table17[[#This Row],[Customer_ID]],Customer_Dim!A:A,Customer_Dim!C:C,"False Data")</f>
        <v>23</v>
      </c>
      <c r="M76" s="5" t="str" cm="1">
        <f t="array" ref="M76">_xlfn.IFS(Table9[[#This Row],[Age]]&lt;=35,"Youth",Table9[[#This Row],[Age]]&lt;=55,"Adult",Table9[[#This Row],[Age]]&gt;55,"Senior")</f>
        <v>Youth</v>
      </c>
      <c r="N76" t="str">
        <f>_xlfn.XLOOKUP(Table17[[#This Row],[Customer_ID]],Customer_Dim!A:A,Customer_Dim!D:D,"False Data")</f>
        <v>Male</v>
      </c>
      <c r="O76" t="str">
        <f>_xlfn.XLOOKUP(Table17[[#This Row],[Customer_ID]],Customer_Dim!A:A,Customer_Dim!E:E,"False Data")</f>
        <v>North Roy</v>
      </c>
      <c r="P76" t="str">
        <f>_xlfn.XLOOKUP(Table17[[#This Row],[Customer_ID]],Customer_Dim!A:A,Customer_Dim!F:F,"False Data")</f>
        <v>Mississippi</v>
      </c>
      <c r="Q76" t="str">
        <f>_xlfn.XLOOKUP(Table17[[#This Row],[Customer_ID]],Customer_Dim!A:A,Customer_Dim!G:G,"False Data")</f>
        <v>USA</v>
      </c>
      <c r="R76" t="str">
        <f>_xlfn.XLOOKUP(Table17[[#This Row],[Customer_ID]],Customer_Dim!A:A,Customer_Dim!H:H,"False Data")</f>
        <v>Bronze</v>
      </c>
      <c r="S76" t="str">
        <f>_xlfn.XLOOKUP(Table17[[#This Row],[Store_ID]],Store_Dim!A:A,Store_Dim!B:B)</f>
        <v>Bean, Jones and Park</v>
      </c>
      <c r="T76" t="str">
        <f>_xlfn.XLOOKUP(Table17[[#This Row],[Store_ID]],Store_Dim!A:A,Store_Dim!C:C)</f>
        <v>West</v>
      </c>
      <c r="U76" t="str">
        <f>_xlfn.XLOOKUP(Table17[[#This Row],[Store_ID]],Store_Dim!A:A,Store_Dim!D:D)</f>
        <v>Thompsonborough</v>
      </c>
      <c r="V76" t="str">
        <f>_xlfn.XLOOKUP(Table17[[#This Row],[Store_ID]],Store_Dim!A:A,Store_Dim!E:E)</f>
        <v>Online</v>
      </c>
      <c r="W76" t="str">
        <f>_xlfn.XLOOKUP(Table17[[#This Row],[Product_ID]],Product_Dim!A:A,Product_Dim!B:B)</f>
        <v>Outdoor Sports Water Bottle</v>
      </c>
      <c r="X76" t="str">
        <f>_xlfn.XLOOKUP(Table17[[#This Row],[Product_ID]],Product_Dim!A:A,Product_Dim!C:C)</f>
        <v>Sports</v>
      </c>
      <c r="Y76" t="str">
        <f>_xlfn.XLOOKUP(Table17[[#This Row],[Product_ID]],Product_Dim!A:A,Product_Dim!D:D)</f>
        <v>Accessories</v>
      </c>
      <c r="Z76" t="str">
        <f>_xlfn.XLOOKUP(Table17[[#This Row],[Product_ID]],Product_Dim!A:A,Product_Dim!E:E)</f>
        <v>Soto-Ellis</v>
      </c>
      <c r="AA76">
        <f>_xlfn.XLOOKUP(Table17[[#This Row],[Product_ID]],Product_Dim!A:A,Product_Dim!F:F)</f>
        <v>131.51</v>
      </c>
      <c r="AB76">
        <f>_xlfn.XLOOKUP(Table17[[#This Row],[Product_ID]],Product_Dim!A:A,Product_Dim!G:G)</f>
        <v>0</v>
      </c>
    </row>
    <row r="77" spans="1:28" x14ac:dyDescent="0.25">
      <c r="A77" t="s">
        <v>1901</v>
      </c>
      <c r="B77" s="1">
        <v>45500</v>
      </c>
      <c r="C77" t="s">
        <v>141</v>
      </c>
      <c r="D77" t="s">
        <v>1742</v>
      </c>
      <c r="E77" t="s">
        <v>1794</v>
      </c>
      <c r="F77">
        <v>4</v>
      </c>
      <c r="G77">
        <v>700.18</v>
      </c>
      <c r="H77">
        <v>0.23</v>
      </c>
      <c r="I77" t="s">
        <v>1824</v>
      </c>
      <c r="J77" s="12">
        <v>2156.5544</v>
      </c>
      <c r="K77" t="str">
        <f>_xlfn.XLOOKUP(Table17[[#This Row],[Customer_ID]],Customer_Dim!A:A,Customer_Dim!B:B,"False Data")</f>
        <v>Rachel Myers</v>
      </c>
      <c r="L77" s="5">
        <f>_xlfn.XLOOKUP(Table17[[#This Row],[Customer_ID]],Customer_Dim!A:A,Customer_Dim!C:C,"False Data")</f>
        <v>52</v>
      </c>
      <c r="M77" s="5" t="str" cm="1">
        <f t="array" ref="M77">_xlfn.IFS(Table9[[#This Row],[Age]]&lt;=35,"Youth",Table9[[#This Row],[Age]]&lt;=55,"Adult",Table9[[#This Row],[Age]]&gt;55,"Senior")</f>
        <v>Adult</v>
      </c>
      <c r="N77" t="str">
        <f>_xlfn.XLOOKUP(Table17[[#This Row],[Customer_ID]],Customer_Dim!A:A,Customer_Dim!D:D,"False Data")</f>
        <v>Male</v>
      </c>
      <c r="O77" t="str">
        <f>_xlfn.XLOOKUP(Table17[[#This Row],[Customer_ID]],Customer_Dim!A:A,Customer_Dim!E:E,"False Data")</f>
        <v>Robertberg</v>
      </c>
      <c r="P77" t="str">
        <f>_xlfn.XLOOKUP(Table17[[#This Row],[Customer_ID]],Customer_Dim!A:A,Customer_Dim!F:F,"False Data")</f>
        <v>North Dakota</v>
      </c>
      <c r="Q77" t="str">
        <f>_xlfn.XLOOKUP(Table17[[#This Row],[Customer_ID]],Customer_Dim!A:A,Customer_Dim!G:G,"False Data")</f>
        <v>USA</v>
      </c>
      <c r="R77" t="str">
        <f>_xlfn.XLOOKUP(Table17[[#This Row],[Customer_ID]],Customer_Dim!A:A,Customer_Dim!H:H,"False Data")</f>
        <v>Silver</v>
      </c>
      <c r="S77" t="str">
        <f>_xlfn.XLOOKUP(Table17[[#This Row],[Store_ID]],Store_Dim!A:A,Store_Dim!B:B)</f>
        <v>Thomas, Bridges and Harris</v>
      </c>
      <c r="T77" t="str">
        <f>_xlfn.XLOOKUP(Table17[[#This Row],[Store_ID]],Store_Dim!A:A,Store_Dim!C:C)</f>
        <v>North</v>
      </c>
      <c r="U77" t="str">
        <f>_xlfn.XLOOKUP(Table17[[#This Row],[Store_ID]],Store_Dim!A:A,Store_Dim!D:D)</f>
        <v>Sabrinatown</v>
      </c>
      <c r="V77" t="str">
        <f>_xlfn.XLOOKUP(Table17[[#This Row],[Store_ID]],Store_Dim!A:A,Store_Dim!E:E)</f>
        <v>Online</v>
      </c>
      <c r="W77" t="str">
        <f>_xlfn.XLOOKUP(Table17[[#This Row],[Product_ID]],Product_Dim!A:A,Product_Dim!B:B)</f>
        <v>Cricket Bat</v>
      </c>
      <c r="X77" t="str">
        <f>_xlfn.XLOOKUP(Table17[[#This Row],[Product_ID]],Product_Dim!A:A,Product_Dim!C:C)</f>
        <v>Sports</v>
      </c>
      <c r="Y77" t="str">
        <f>_xlfn.XLOOKUP(Table17[[#This Row],[Product_ID]],Product_Dim!A:A,Product_Dim!D:D)</f>
        <v>Team Sports</v>
      </c>
      <c r="Z77" t="str">
        <f>_xlfn.XLOOKUP(Table17[[#This Row],[Product_ID]],Product_Dim!A:A,Product_Dim!E:E)</f>
        <v>Khan LLC</v>
      </c>
      <c r="AA77">
        <f>_xlfn.XLOOKUP(Table17[[#This Row],[Product_ID]],Product_Dim!A:A,Product_Dim!F:F)</f>
        <v>245.98</v>
      </c>
      <c r="AB77">
        <f>_xlfn.XLOOKUP(Table17[[#This Row],[Product_ID]],Product_Dim!A:A,Product_Dim!G:G)</f>
        <v>471</v>
      </c>
    </row>
    <row r="78" spans="1:28" x14ac:dyDescent="0.25">
      <c r="A78" t="s">
        <v>1902</v>
      </c>
      <c r="B78" s="1">
        <v>45285</v>
      </c>
      <c r="C78" t="s">
        <v>85</v>
      </c>
      <c r="D78" t="s">
        <v>1700</v>
      </c>
      <c r="E78" t="s">
        <v>1789</v>
      </c>
      <c r="F78">
        <v>2</v>
      </c>
      <c r="G78">
        <v>686.31</v>
      </c>
      <c r="H78">
        <v>0.25</v>
      </c>
      <c r="I78" t="s">
        <v>1824</v>
      </c>
      <c r="J78" s="12">
        <v>1029.4649999999999</v>
      </c>
      <c r="K78" t="str">
        <f>_xlfn.XLOOKUP(Table17[[#This Row],[Customer_ID]],Customer_Dim!A:A,Customer_Dim!B:B,"False Data")</f>
        <v>Michael Torres</v>
      </c>
      <c r="L78" s="5">
        <f>_xlfn.XLOOKUP(Table17[[#This Row],[Customer_ID]],Customer_Dim!A:A,Customer_Dim!C:C,"False Data")</f>
        <v>46</v>
      </c>
      <c r="M78" s="5" t="str" cm="1">
        <f t="array" ref="M78">_xlfn.IFS(Table9[[#This Row],[Age]]&lt;=35,"Youth",Table9[[#This Row],[Age]]&lt;=55,"Adult",Table9[[#This Row],[Age]]&gt;55,"Senior")</f>
        <v>Adult</v>
      </c>
      <c r="N78" t="str">
        <f>_xlfn.XLOOKUP(Table17[[#This Row],[Customer_ID]],Customer_Dim!A:A,Customer_Dim!D:D,"False Data")</f>
        <v>Female</v>
      </c>
      <c r="O78" t="str">
        <f>_xlfn.XLOOKUP(Table17[[#This Row],[Customer_ID]],Customer_Dim!A:A,Customer_Dim!E:E,"False Data")</f>
        <v>Gonzalezfort</v>
      </c>
      <c r="P78" t="str">
        <f>_xlfn.XLOOKUP(Table17[[#This Row],[Customer_ID]],Customer_Dim!A:A,Customer_Dim!F:F,"False Data")</f>
        <v>New Jersey</v>
      </c>
      <c r="Q78" t="str">
        <f>_xlfn.XLOOKUP(Table17[[#This Row],[Customer_ID]],Customer_Dim!A:A,Customer_Dim!G:G,"False Data")</f>
        <v>USA</v>
      </c>
      <c r="R78" t="str">
        <f>_xlfn.XLOOKUP(Table17[[#This Row],[Customer_ID]],Customer_Dim!A:A,Customer_Dim!H:H,"False Data")</f>
        <v>Platinum</v>
      </c>
      <c r="S78" t="str">
        <f>_xlfn.XLOOKUP(Table17[[#This Row],[Store_ID]],Store_Dim!A:A,Store_Dim!B:B)</f>
        <v>Hill, Wagner and Ballard</v>
      </c>
      <c r="T78" t="str">
        <f>_xlfn.XLOOKUP(Table17[[#This Row],[Store_ID]],Store_Dim!A:A,Store_Dim!C:C)</f>
        <v>East</v>
      </c>
      <c r="U78" t="str">
        <f>_xlfn.XLOOKUP(Table17[[#This Row],[Store_ID]],Store_Dim!A:A,Store_Dim!D:D)</f>
        <v>East Davidville</v>
      </c>
      <c r="V78" t="str">
        <f>_xlfn.XLOOKUP(Table17[[#This Row],[Store_ID]],Store_Dim!A:A,Store_Dim!E:E)</f>
        <v>Online</v>
      </c>
      <c r="W78" t="str">
        <f>_xlfn.XLOOKUP(Table17[[#This Row],[Product_ID]],Product_Dim!A:A,Product_Dim!B:B)</f>
        <v>Wireless Mouse</v>
      </c>
      <c r="X78" t="str">
        <f>_xlfn.XLOOKUP(Table17[[#This Row],[Product_ID]],Product_Dim!A:A,Product_Dim!C:C)</f>
        <v>Electronics</v>
      </c>
      <c r="Y78" t="str">
        <f>_xlfn.XLOOKUP(Table17[[#This Row],[Product_ID]],Product_Dim!A:A,Product_Dim!D:D)</f>
        <v>Computer</v>
      </c>
      <c r="Z78" t="str">
        <f>_xlfn.XLOOKUP(Table17[[#This Row],[Product_ID]],Product_Dim!A:A,Product_Dim!E:E)</f>
        <v>Larson Ltd</v>
      </c>
      <c r="AA78">
        <f>_xlfn.XLOOKUP(Table17[[#This Row],[Product_ID]],Product_Dim!A:A,Product_Dim!F:F)</f>
        <v>392.89</v>
      </c>
      <c r="AB78">
        <f>_xlfn.XLOOKUP(Table17[[#This Row],[Product_ID]],Product_Dim!A:A,Product_Dim!G:G)</f>
        <v>320</v>
      </c>
    </row>
    <row r="79" spans="1:28" x14ac:dyDescent="0.25">
      <c r="A79" t="s">
        <v>1903</v>
      </c>
      <c r="B79" s="1">
        <v>45800</v>
      </c>
      <c r="C79" t="s">
        <v>40</v>
      </c>
      <c r="D79" t="s">
        <v>1682</v>
      </c>
      <c r="E79" t="s">
        <v>1801</v>
      </c>
      <c r="F79">
        <v>1</v>
      </c>
      <c r="G79">
        <v>687.82</v>
      </c>
      <c r="H79">
        <v>0.27</v>
      </c>
      <c r="I79" t="s">
        <v>1829</v>
      </c>
      <c r="J79" s="12">
        <v>502.10860000000002</v>
      </c>
      <c r="K79" t="str">
        <f>_xlfn.XLOOKUP(Table17[[#This Row],[Customer_ID]],Customer_Dim!A:A,Customer_Dim!B:B,"False Data")</f>
        <v>Daniel Boyd</v>
      </c>
      <c r="L79" s="5">
        <f>_xlfn.XLOOKUP(Table17[[#This Row],[Customer_ID]],Customer_Dim!A:A,Customer_Dim!C:C,"False Data")</f>
        <v>29</v>
      </c>
      <c r="M79" s="5" t="str" cm="1">
        <f t="array" ref="M79">_xlfn.IFS(Table9[[#This Row],[Age]]&lt;=35,"Youth",Table9[[#This Row],[Age]]&lt;=55,"Adult",Table9[[#This Row],[Age]]&gt;55,"Senior")</f>
        <v>Youth</v>
      </c>
      <c r="N79" t="str">
        <f>_xlfn.XLOOKUP(Table17[[#This Row],[Customer_ID]],Customer_Dim!A:A,Customer_Dim!D:D,"False Data")</f>
        <v>Female</v>
      </c>
      <c r="O79" t="str">
        <f>_xlfn.XLOOKUP(Table17[[#This Row],[Customer_ID]],Customer_Dim!A:A,Customer_Dim!E:E,"False Data")</f>
        <v>West Pamelafurt</v>
      </c>
      <c r="P79" t="str">
        <f>_xlfn.XLOOKUP(Table17[[#This Row],[Customer_ID]],Customer_Dim!A:A,Customer_Dim!F:F,"False Data")</f>
        <v>West Virginia</v>
      </c>
      <c r="Q79" t="str">
        <f>_xlfn.XLOOKUP(Table17[[#This Row],[Customer_ID]],Customer_Dim!A:A,Customer_Dim!G:G,"False Data")</f>
        <v>USA</v>
      </c>
      <c r="R79" t="str">
        <f>_xlfn.XLOOKUP(Table17[[#This Row],[Customer_ID]],Customer_Dim!A:A,Customer_Dim!H:H,"False Data")</f>
        <v>Bronze</v>
      </c>
      <c r="S79" t="str">
        <f>_xlfn.XLOOKUP(Table17[[#This Row],[Store_ID]],Store_Dim!A:A,Store_Dim!B:B)</f>
        <v>Shelton PLC</v>
      </c>
      <c r="T79" t="str">
        <f>_xlfn.XLOOKUP(Table17[[#This Row],[Store_ID]],Store_Dim!A:A,Store_Dim!C:C)</f>
        <v>North</v>
      </c>
      <c r="U79" t="str">
        <f>_xlfn.XLOOKUP(Table17[[#This Row],[Store_ID]],Store_Dim!A:A,Store_Dim!D:D)</f>
        <v>East Jenniferstad</v>
      </c>
      <c r="V79" t="str">
        <f>_xlfn.XLOOKUP(Table17[[#This Row],[Store_ID]],Store_Dim!A:A,Store_Dim!E:E)</f>
        <v>Flagship</v>
      </c>
      <c r="W79" t="str">
        <f>_xlfn.XLOOKUP(Table17[[#This Row],[Product_ID]],Product_Dim!A:A,Product_Dim!B:B)</f>
        <v>Smart LED Light Strip</v>
      </c>
      <c r="X79" t="str">
        <f>_xlfn.XLOOKUP(Table17[[#This Row],[Product_ID]],Product_Dim!A:A,Product_Dim!C:C)</f>
        <v>Electronics</v>
      </c>
      <c r="Y79" t="str">
        <f>_xlfn.XLOOKUP(Table17[[#This Row],[Product_ID]],Product_Dim!A:A,Product_Dim!D:D)</f>
        <v>Accessories</v>
      </c>
      <c r="Z79" t="str">
        <f>_xlfn.XLOOKUP(Table17[[#This Row],[Product_ID]],Product_Dim!A:A,Product_Dim!E:E)</f>
        <v>Flores-Davis</v>
      </c>
      <c r="AA79">
        <f>_xlfn.XLOOKUP(Table17[[#This Row],[Product_ID]],Product_Dim!A:A,Product_Dim!F:F)</f>
        <v>349.17</v>
      </c>
      <c r="AB79">
        <f>_xlfn.XLOOKUP(Table17[[#This Row],[Product_ID]],Product_Dim!A:A,Product_Dim!G:G)</f>
        <v>476</v>
      </c>
    </row>
    <row r="80" spans="1:28" x14ac:dyDescent="0.25">
      <c r="A80" t="s">
        <v>1904</v>
      </c>
      <c r="B80" s="1">
        <v>45609</v>
      </c>
      <c r="C80" t="s">
        <v>716</v>
      </c>
      <c r="D80" t="s">
        <v>1714</v>
      </c>
      <c r="E80" t="s">
        <v>1782</v>
      </c>
      <c r="F80">
        <v>2</v>
      </c>
      <c r="G80">
        <v>900.55</v>
      </c>
      <c r="H80">
        <v>0.16</v>
      </c>
      <c r="I80" t="s">
        <v>1824</v>
      </c>
      <c r="J80" s="12">
        <v>1512.924</v>
      </c>
      <c r="K80" t="str">
        <f>_xlfn.XLOOKUP(Table17[[#This Row],[Customer_ID]],Customer_Dim!A:A,Customer_Dim!B:B,"False Data")</f>
        <v>Lisa Young</v>
      </c>
      <c r="L80" s="5">
        <f>_xlfn.XLOOKUP(Table17[[#This Row],[Customer_ID]],Customer_Dim!A:A,Customer_Dim!C:C,"False Data")</f>
        <v>38</v>
      </c>
      <c r="M80" s="5" t="str" cm="1">
        <f t="array" ref="M80">_xlfn.IFS(Table9[[#This Row],[Age]]&lt;=35,"Youth",Table9[[#This Row],[Age]]&lt;=55,"Adult",Table9[[#This Row],[Age]]&gt;55,"Senior")</f>
        <v>Adult</v>
      </c>
      <c r="N80" t="str">
        <f>_xlfn.XLOOKUP(Table17[[#This Row],[Customer_ID]],Customer_Dim!A:A,Customer_Dim!D:D,"False Data")</f>
        <v>Male</v>
      </c>
      <c r="O80" t="str">
        <f>_xlfn.XLOOKUP(Table17[[#This Row],[Customer_ID]],Customer_Dim!A:A,Customer_Dim!E:E,"False Data")</f>
        <v>Maybury</v>
      </c>
      <c r="P80" t="str">
        <f>_xlfn.XLOOKUP(Table17[[#This Row],[Customer_ID]],Customer_Dim!A:A,Customer_Dim!F:F,"False Data")</f>
        <v>Georgia</v>
      </c>
      <c r="Q80" t="str">
        <f>_xlfn.XLOOKUP(Table17[[#This Row],[Customer_ID]],Customer_Dim!A:A,Customer_Dim!G:G,"False Data")</f>
        <v>USA</v>
      </c>
      <c r="R80" t="str">
        <f>_xlfn.XLOOKUP(Table17[[#This Row],[Customer_ID]],Customer_Dim!A:A,Customer_Dim!H:H,"False Data")</f>
        <v>Platinum</v>
      </c>
      <c r="S80" t="str">
        <f>_xlfn.XLOOKUP(Table17[[#This Row],[Store_ID]],Store_Dim!A:A,Store_Dim!B:B)</f>
        <v>Bean, Jones and Park</v>
      </c>
      <c r="T80" t="str">
        <f>_xlfn.XLOOKUP(Table17[[#This Row],[Store_ID]],Store_Dim!A:A,Store_Dim!C:C)</f>
        <v>West</v>
      </c>
      <c r="U80" t="str">
        <f>_xlfn.XLOOKUP(Table17[[#This Row],[Store_ID]],Store_Dim!A:A,Store_Dim!D:D)</f>
        <v>Thompsonborough</v>
      </c>
      <c r="V80" t="str">
        <f>_xlfn.XLOOKUP(Table17[[#This Row],[Store_ID]],Store_Dim!A:A,Store_Dim!E:E)</f>
        <v>Online</v>
      </c>
      <c r="W80" t="str">
        <f>_xlfn.XLOOKUP(Table17[[#This Row],[Product_ID]],Product_Dim!A:A,Product_Dim!B:B)</f>
        <v>Hydrating Face Cleanser</v>
      </c>
      <c r="X80" t="str">
        <f>_xlfn.XLOOKUP(Table17[[#This Row],[Product_ID]],Product_Dim!A:A,Product_Dim!C:C)</f>
        <v>Beauty</v>
      </c>
      <c r="Y80" t="str">
        <f>_xlfn.XLOOKUP(Table17[[#This Row],[Product_ID]],Product_Dim!A:A,Product_Dim!D:D)</f>
        <v>Skincare</v>
      </c>
      <c r="Z80" t="str">
        <f>_xlfn.XLOOKUP(Table17[[#This Row],[Product_ID]],Product_Dim!A:A,Product_Dim!E:E)</f>
        <v>Butler Group</v>
      </c>
      <c r="AA80">
        <f>_xlfn.XLOOKUP(Table17[[#This Row],[Product_ID]],Product_Dim!A:A,Product_Dim!F:F)</f>
        <v>305.49</v>
      </c>
      <c r="AB80">
        <f>_xlfn.XLOOKUP(Table17[[#This Row],[Product_ID]],Product_Dim!A:A,Product_Dim!G:G)</f>
        <v>159</v>
      </c>
    </row>
    <row r="81" spans="1:28" x14ac:dyDescent="0.25">
      <c r="A81" t="s">
        <v>1905</v>
      </c>
      <c r="B81" s="1">
        <v>45268</v>
      </c>
      <c r="C81" t="s">
        <v>402</v>
      </c>
      <c r="D81" t="s">
        <v>1590</v>
      </c>
      <c r="E81" t="s">
        <v>1761</v>
      </c>
      <c r="F81">
        <v>1</v>
      </c>
      <c r="G81">
        <v>341.17</v>
      </c>
      <c r="H81">
        <v>0.15</v>
      </c>
      <c r="I81" t="s">
        <v>1824</v>
      </c>
      <c r="J81" s="12">
        <v>289.99450000000002</v>
      </c>
      <c r="K81" t="str">
        <f>_xlfn.XLOOKUP(Table17[[#This Row],[Customer_ID]],Customer_Dim!A:A,Customer_Dim!B:B,"False Data")</f>
        <v>Tyler Conrad</v>
      </c>
      <c r="L81" s="5">
        <f>_xlfn.XLOOKUP(Table17[[#This Row],[Customer_ID]],Customer_Dim!A:A,Customer_Dim!C:C,"False Data")</f>
        <v>53</v>
      </c>
      <c r="M81" s="5" t="str" cm="1">
        <f t="array" ref="M81">_xlfn.IFS(Table9[[#This Row],[Age]]&lt;=35,"Youth",Table9[[#This Row],[Age]]&lt;=55,"Adult",Table9[[#This Row],[Age]]&gt;55,"Senior")</f>
        <v>Adult</v>
      </c>
      <c r="N81" t="str">
        <f>_xlfn.XLOOKUP(Table17[[#This Row],[Customer_ID]],Customer_Dim!A:A,Customer_Dim!D:D,"False Data")</f>
        <v>Female</v>
      </c>
      <c r="O81" t="str">
        <f>_xlfn.XLOOKUP(Table17[[#This Row],[Customer_ID]],Customer_Dim!A:A,Customer_Dim!E:E,"False Data")</f>
        <v>North Curtischester</v>
      </c>
      <c r="P81" t="str">
        <f>_xlfn.XLOOKUP(Table17[[#This Row],[Customer_ID]],Customer_Dim!A:A,Customer_Dim!F:F,"False Data")</f>
        <v>North Dakota</v>
      </c>
      <c r="Q81" t="str">
        <f>_xlfn.XLOOKUP(Table17[[#This Row],[Customer_ID]],Customer_Dim!A:A,Customer_Dim!G:G,"False Data")</f>
        <v>USA</v>
      </c>
      <c r="R81" t="str">
        <f>_xlfn.XLOOKUP(Table17[[#This Row],[Customer_ID]],Customer_Dim!A:A,Customer_Dim!H:H,"False Data")</f>
        <v>Platinum</v>
      </c>
      <c r="S81" t="str">
        <f>_xlfn.XLOOKUP(Table17[[#This Row],[Store_ID]],Store_Dim!A:A,Store_Dim!B:B)</f>
        <v>Black-Horn</v>
      </c>
      <c r="T81" t="str">
        <f>_xlfn.XLOOKUP(Table17[[#This Row],[Store_ID]],Store_Dim!A:A,Store_Dim!C:C)</f>
        <v>South</v>
      </c>
      <c r="U81" t="str">
        <f>_xlfn.XLOOKUP(Table17[[#This Row],[Store_ID]],Store_Dim!A:A,Store_Dim!D:D)</f>
        <v>North Nancyview</v>
      </c>
      <c r="V81" t="str">
        <f>_xlfn.XLOOKUP(Table17[[#This Row],[Store_ID]],Store_Dim!A:A,Store_Dim!E:E)</f>
        <v>Outlet</v>
      </c>
      <c r="W81" t="str">
        <f>_xlfn.XLOOKUP(Table17[[#This Row],[Product_ID]],Product_Dim!A:A,Product_Dim!B:B)</f>
        <v>Multi-Purpose Storage Box</v>
      </c>
      <c r="X81" t="str">
        <f>_xlfn.XLOOKUP(Table17[[#This Row],[Product_ID]],Product_Dim!A:A,Product_Dim!C:C)</f>
        <v>Home</v>
      </c>
      <c r="Y81" t="str">
        <f>_xlfn.XLOOKUP(Table17[[#This Row],[Product_ID]],Product_Dim!A:A,Product_Dim!D:D)</f>
        <v>Storage</v>
      </c>
      <c r="Z81" t="str">
        <f>_xlfn.XLOOKUP(Table17[[#This Row],[Product_ID]],Product_Dim!A:A,Product_Dim!E:E)</f>
        <v>Gardner-Montes</v>
      </c>
      <c r="AA81">
        <f>_xlfn.XLOOKUP(Table17[[#This Row],[Product_ID]],Product_Dim!A:A,Product_Dim!F:F)</f>
        <v>123.46</v>
      </c>
      <c r="AB81">
        <f>_xlfn.XLOOKUP(Table17[[#This Row],[Product_ID]],Product_Dim!A:A,Product_Dim!G:G)</f>
        <v>76</v>
      </c>
    </row>
    <row r="82" spans="1:28" x14ac:dyDescent="0.25">
      <c r="A82" t="s">
        <v>1906</v>
      </c>
      <c r="B82" s="1">
        <v>45885</v>
      </c>
      <c r="C82" t="s">
        <v>582</v>
      </c>
      <c r="D82" t="s">
        <v>1652</v>
      </c>
      <c r="E82" t="s">
        <v>1782</v>
      </c>
      <c r="F82">
        <v>1</v>
      </c>
      <c r="G82">
        <v>442.27</v>
      </c>
      <c r="H82">
        <v>0.06</v>
      </c>
      <c r="I82" t="s">
        <v>1829</v>
      </c>
      <c r="J82" s="12">
        <v>415.73379999999997</v>
      </c>
      <c r="K82" t="str">
        <f>_xlfn.XLOOKUP(Table17[[#This Row],[Customer_ID]],Customer_Dim!A:A,Customer_Dim!B:B,"False Data")</f>
        <v>John Bradford</v>
      </c>
      <c r="L82" s="5">
        <f>_xlfn.XLOOKUP(Table17[[#This Row],[Customer_ID]],Customer_Dim!A:A,Customer_Dim!C:C,"False Data")</f>
        <v>48</v>
      </c>
      <c r="M82" s="5" t="str" cm="1">
        <f t="array" ref="M82">_xlfn.IFS(Table9[[#This Row],[Age]]&lt;=35,"Youth",Table9[[#This Row],[Age]]&lt;=55,"Adult",Table9[[#This Row],[Age]]&gt;55,"Senior")</f>
        <v>Adult</v>
      </c>
      <c r="N82" t="str">
        <f>_xlfn.XLOOKUP(Table17[[#This Row],[Customer_ID]],Customer_Dim!A:A,Customer_Dim!D:D,"False Data")</f>
        <v>Male</v>
      </c>
      <c r="O82" t="str">
        <f>_xlfn.XLOOKUP(Table17[[#This Row],[Customer_ID]],Customer_Dim!A:A,Customer_Dim!E:E,"False Data")</f>
        <v>Anabury</v>
      </c>
      <c r="P82" t="str">
        <f>_xlfn.XLOOKUP(Table17[[#This Row],[Customer_ID]],Customer_Dim!A:A,Customer_Dim!F:F,"False Data")</f>
        <v>Vermont</v>
      </c>
      <c r="Q82" t="str">
        <f>_xlfn.XLOOKUP(Table17[[#This Row],[Customer_ID]],Customer_Dim!A:A,Customer_Dim!G:G,"False Data")</f>
        <v>USA</v>
      </c>
      <c r="R82" t="str">
        <f>_xlfn.XLOOKUP(Table17[[#This Row],[Customer_ID]],Customer_Dim!A:A,Customer_Dim!H:H,"False Data")</f>
        <v>Silver</v>
      </c>
      <c r="S82" t="str">
        <f>_xlfn.XLOOKUP(Table17[[#This Row],[Store_ID]],Store_Dim!A:A,Store_Dim!B:B)</f>
        <v>Bean, Jones and Park</v>
      </c>
      <c r="T82" t="str">
        <f>_xlfn.XLOOKUP(Table17[[#This Row],[Store_ID]],Store_Dim!A:A,Store_Dim!C:C)</f>
        <v>West</v>
      </c>
      <c r="U82" t="str">
        <f>_xlfn.XLOOKUP(Table17[[#This Row],[Store_ID]],Store_Dim!A:A,Store_Dim!D:D)</f>
        <v>Thompsonborough</v>
      </c>
      <c r="V82" t="str">
        <f>_xlfn.XLOOKUP(Table17[[#This Row],[Store_ID]],Store_Dim!A:A,Store_Dim!E:E)</f>
        <v>Online</v>
      </c>
      <c r="W82" t="str">
        <f>_xlfn.XLOOKUP(Table17[[#This Row],[Product_ID]],Product_Dim!A:A,Product_Dim!B:B)</f>
        <v>Rugby Ball</v>
      </c>
      <c r="X82" t="str">
        <f>_xlfn.XLOOKUP(Table17[[#This Row],[Product_ID]],Product_Dim!A:A,Product_Dim!C:C)</f>
        <v>Sports</v>
      </c>
      <c r="Y82" t="str">
        <f>_xlfn.XLOOKUP(Table17[[#This Row],[Product_ID]],Product_Dim!A:A,Product_Dim!D:D)</f>
        <v>Team Sports</v>
      </c>
      <c r="Z82" t="str">
        <f>_xlfn.XLOOKUP(Table17[[#This Row],[Product_ID]],Product_Dim!A:A,Product_Dim!E:E)</f>
        <v>Harris Inc</v>
      </c>
      <c r="AA82">
        <f>_xlfn.XLOOKUP(Table17[[#This Row],[Product_ID]],Product_Dim!A:A,Product_Dim!F:F)</f>
        <v>212.26</v>
      </c>
      <c r="AB82">
        <f>_xlfn.XLOOKUP(Table17[[#This Row],[Product_ID]],Product_Dim!A:A,Product_Dim!G:G)</f>
        <v>82</v>
      </c>
    </row>
    <row r="83" spans="1:28" x14ac:dyDescent="0.25">
      <c r="A83" t="s">
        <v>1907</v>
      </c>
      <c r="B83" s="1">
        <v>45616</v>
      </c>
      <c r="C83" t="s">
        <v>809</v>
      </c>
      <c r="D83" t="s">
        <v>1690</v>
      </c>
      <c r="E83" t="s">
        <v>1786</v>
      </c>
      <c r="F83">
        <v>1</v>
      </c>
      <c r="G83">
        <v>363.73</v>
      </c>
      <c r="H83">
        <v>0.25</v>
      </c>
      <c r="I83" t="s">
        <v>1826</v>
      </c>
      <c r="J83" s="12">
        <v>272.79750000000001</v>
      </c>
      <c r="K83" t="str">
        <f>_xlfn.XLOOKUP(Table17[[#This Row],[Customer_ID]],Customer_Dim!A:A,Customer_Dim!B:B,"False Data")</f>
        <v>Dr. Ashley Yates Md</v>
      </c>
      <c r="L83" s="5">
        <f>_xlfn.XLOOKUP(Table17[[#This Row],[Customer_ID]],Customer_Dim!A:A,Customer_Dim!C:C,"False Data")</f>
        <v>32</v>
      </c>
      <c r="M83" s="5" t="str" cm="1">
        <f t="array" ref="M83">_xlfn.IFS(Table9[[#This Row],[Age]]&lt;=35,"Youth",Table9[[#This Row],[Age]]&lt;=55,"Adult",Table9[[#This Row],[Age]]&gt;55,"Senior")</f>
        <v>Youth</v>
      </c>
      <c r="N83" t="str">
        <f>_xlfn.XLOOKUP(Table17[[#This Row],[Customer_ID]],Customer_Dim!A:A,Customer_Dim!D:D,"False Data")</f>
        <v>Male</v>
      </c>
      <c r="O83" t="str">
        <f>_xlfn.XLOOKUP(Table17[[#This Row],[Customer_ID]],Customer_Dim!A:A,Customer_Dim!E:E,"False Data")</f>
        <v>New Maria</v>
      </c>
      <c r="P83" t="str">
        <f>_xlfn.XLOOKUP(Table17[[#This Row],[Customer_ID]],Customer_Dim!A:A,Customer_Dim!F:F,"False Data")</f>
        <v>Wisconsin</v>
      </c>
      <c r="Q83" t="str">
        <f>_xlfn.XLOOKUP(Table17[[#This Row],[Customer_ID]],Customer_Dim!A:A,Customer_Dim!G:G,"False Data")</f>
        <v>USA</v>
      </c>
      <c r="R83" t="str">
        <f>_xlfn.XLOOKUP(Table17[[#This Row],[Customer_ID]],Customer_Dim!A:A,Customer_Dim!H:H,"False Data")</f>
        <v>Bronze</v>
      </c>
      <c r="S83" t="str">
        <f>_xlfn.XLOOKUP(Table17[[#This Row],[Store_ID]],Store_Dim!A:A,Store_Dim!B:B)</f>
        <v>Moore, Padilla and Butler</v>
      </c>
      <c r="T83" t="str">
        <f>_xlfn.XLOOKUP(Table17[[#This Row],[Store_ID]],Store_Dim!A:A,Store_Dim!C:C)</f>
        <v>South</v>
      </c>
      <c r="U83" t="str">
        <f>_xlfn.XLOOKUP(Table17[[#This Row],[Store_ID]],Store_Dim!A:A,Store_Dim!D:D)</f>
        <v>East Johnstad</v>
      </c>
      <c r="V83" t="str">
        <f>_xlfn.XLOOKUP(Table17[[#This Row],[Store_ID]],Store_Dim!A:A,Store_Dim!E:E)</f>
        <v>Flagship</v>
      </c>
      <c r="W83" t="str">
        <f>_xlfn.XLOOKUP(Table17[[#This Row],[Product_ID]],Product_Dim!A:A,Product_Dim!B:B)</f>
        <v>Hair Repair Oil Treatment</v>
      </c>
      <c r="X83" t="str">
        <f>_xlfn.XLOOKUP(Table17[[#This Row],[Product_ID]],Product_Dim!A:A,Product_Dim!C:C)</f>
        <v>Beauty</v>
      </c>
      <c r="Y83" t="str">
        <f>_xlfn.XLOOKUP(Table17[[#This Row],[Product_ID]],Product_Dim!A:A,Product_Dim!D:D)</f>
        <v>Haircare</v>
      </c>
      <c r="Z83" t="str">
        <f>_xlfn.XLOOKUP(Table17[[#This Row],[Product_ID]],Product_Dim!A:A,Product_Dim!E:E)</f>
        <v>Hopkins Ltd</v>
      </c>
      <c r="AA83">
        <f>_xlfn.XLOOKUP(Table17[[#This Row],[Product_ID]],Product_Dim!A:A,Product_Dim!F:F)</f>
        <v>214.32</v>
      </c>
      <c r="AB83">
        <f>_xlfn.XLOOKUP(Table17[[#This Row],[Product_ID]],Product_Dim!A:A,Product_Dim!G:G)</f>
        <v>383</v>
      </c>
    </row>
    <row r="84" spans="1:28" x14ac:dyDescent="0.25">
      <c r="A84" t="s">
        <v>1908</v>
      </c>
      <c r="B84" s="1">
        <v>45518</v>
      </c>
      <c r="C84" t="s">
        <v>1181</v>
      </c>
      <c r="D84" t="s">
        <v>1730</v>
      </c>
      <c r="E84" t="s">
        <v>1807</v>
      </c>
      <c r="F84">
        <v>2</v>
      </c>
      <c r="G84">
        <v>601.33000000000004</v>
      </c>
      <c r="H84">
        <v>0.16</v>
      </c>
      <c r="I84" t="s">
        <v>1826</v>
      </c>
      <c r="J84" s="12">
        <v>1010.2344000000001</v>
      </c>
      <c r="K84" t="str">
        <f>_xlfn.XLOOKUP(Table17[[#This Row],[Customer_ID]],Customer_Dim!A:A,Customer_Dim!B:B,"False Data")</f>
        <v>Frank Stewart</v>
      </c>
      <c r="L84" s="5">
        <f>_xlfn.XLOOKUP(Table17[[#This Row],[Customer_ID]],Customer_Dim!A:A,Customer_Dim!C:C,"False Data")</f>
        <v>44</v>
      </c>
      <c r="M84" s="5" t="str" cm="1">
        <f t="array" ref="M84">_xlfn.IFS(Table9[[#This Row],[Age]]&lt;=35,"Youth",Table9[[#This Row],[Age]]&lt;=55,"Adult",Table9[[#This Row],[Age]]&gt;55,"Senior")</f>
        <v>Adult</v>
      </c>
      <c r="N84" t="str">
        <f>_xlfn.XLOOKUP(Table17[[#This Row],[Customer_ID]],Customer_Dim!A:A,Customer_Dim!D:D,"False Data")</f>
        <v>Female</v>
      </c>
      <c r="O84" t="str">
        <f>_xlfn.XLOOKUP(Table17[[#This Row],[Customer_ID]],Customer_Dim!A:A,Customer_Dim!E:E,"False Data")</f>
        <v>Fischerborough</v>
      </c>
      <c r="P84" t="str">
        <f>_xlfn.XLOOKUP(Table17[[#This Row],[Customer_ID]],Customer_Dim!A:A,Customer_Dim!F:F,"False Data")</f>
        <v>Delaware</v>
      </c>
      <c r="Q84" t="str">
        <f>_xlfn.XLOOKUP(Table17[[#This Row],[Customer_ID]],Customer_Dim!A:A,Customer_Dim!G:G,"False Data")</f>
        <v>USA</v>
      </c>
      <c r="R84" t="str">
        <f>_xlfn.XLOOKUP(Table17[[#This Row],[Customer_ID]],Customer_Dim!A:A,Customer_Dim!H:H,"False Data")</f>
        <v>Bronze</v>
      </c>
      <c r="S84" t="str">
        <f>_xlfn.XLOOKUP(Table17[[#This Row],[Store_ID]],Store_Dim!A:A,Store_Dim!B:B)</f>
        <v>Holloway Ltd</v>
      </c>
      <c r="T84" t="str">
        <f>_xlfn.XLOOKUP(Table17[[#This Row],[Store_ID]],Store_Dim!A:A,Store_Dim!C:C)</f>
        <v>North</v>
      </c>
      <c r="U84" t="str">
        <f>_xlfn.XLOOKUP(Table17[[#This Row],[Store_ID]],Store_Dim!A:A,Store_Dim!D:D)</f>
        <v>Bensonhaven</v>
      </c>
      <c r="V84" t="str">
        <f>_xlfn.XLOOKUP(Table17[[#This Row],[Store_ID]],Store_Dim!A:A,Store_Dim!E:E)</f>
        <v>Flagship</v>
      </c>
      <c r="W84" t="str">
        <f>_xlfn.XLOOKUP(Table17[[#This Row],[Product_ID]],Product_Dim!A:A,Product_Dim!B:B)</f>
        <v>Women's High Heels</v>
      </c>
      <c r="X84" t="str">
        <f>_xlfn.XLOOKUP(Table17[[#This Row],[Product_ID]],Product_Dim!A:A,Product_Dim!C:C)</f>
        <v>Clothing</v>
      </c>
      <c r="Y84" t="str">
        <f>_xlfn.XLOOKUP(Table17[[#This Row],[Product_ID]],Product_Dim!A:A,Product_Dim!D:D)</f>
        <v>Footwear</v>
      </c>
      <c r="Z84" t="str">
        <f>_xlfn.XLOOKUP(Table17[[#This Row],[Product_ID]],Product_Dim!A:A,Product_Dim!E:E)</f>
        <v>Smith-Charles</v>
      </c>
      <c r="AA84">
        <f>_xlfn.XLOOKUP(Table17[[#This Row],[Product_ID]],Product_Dim!A:A,Product_Dim!F:F)</f>
        <v>438.25</v>
      </c>
      <c r="AB84">
        <f>_xlfn.XLOOKUP(Table17[[#This Row],[Product_ID]],Product_Dim!A:A,Product_Dim!G:G)</f>
        <v>496</v>
      </c>
    </row>
    <row r="85" spans="1:28" x14ac:dyDescent="0.25">
      <c r="A85" t="s">
        <v>1909</v>
      </c>
      <c r="B85" s="1">
        <v>45427</v>
      </c>
      <c r="C85" t="s">
        <v>1254</v>
      </c>
      <c r="D85" t="s">
        <v>1582</v>
      </c>
      <c r="E85" t="s">
        <v>1810</v>
      </c>
      <c r="F85">
        <v>4</v>
      </c>
      <c r="G85">
        <v>34.39</v>
      </c>
      <c r="H85">
        <v>0.03</v>
      </c>
      <c r="I85" t="s">
        <v>1826</v>
      </c>
      <c r="J85" s="12">
        <v>133.4332</v>
      </c>
      <c r="K85" t="str">
        <f>_xlfn.XLOOKUP(Table17[[#This Row],[Customer_ID]],Customer_Dim!A:A,Customer_Dim!B:B,"False Data")</f>
        <v>Justin Ingram</v>
      </c>
      <c r="L85" s="5">
        <f>_xlfn.XLOOKUP(Table17[[#This Row],[Customer_ID]],Customer_Dim!A:A,Customer_Dim!C:C,"False Data")</f>
        <v>34</v>
      </c>
      <c r="M85" s="5" t="str" cm="1">
        <f t="array" ref="M85">_xlfn.IFS(Table9[[#This Row],[Age]]&lt;=35,"Youth",Table9[[#This Row],[Age]]&lt;=55,"Adult",Table9[[#This Row],[Age]]&gt;55,"Senior")</f>
        <v>Youth</v>
      </c>
      <c r="N85" t="str">
        <f>_xlfn.XLOOKUP(Table17[[#This Row],[Customer_ID]],Customer_Dim!A:A,Customer_Dim!D:D,"False Data")</f>
        <v>Male</v>
      </c>
      <c r="O85" t="str">
        <f>_xlfn.XLOOKUP(Table17[[#This Row],[Customer_ID]],Customer_Dim!A:A,Customer_Dim!E:E,"False Data")</f>
        <v>Lake Lisaland</v>
      </c>
      <c r="P85" t="str">
        <f>_xlfn.XLOOKUP(Table17[[#This Row],[Customer_ID]],Customer_Dim!A:A,Customer_Dim!F:F,"False Data")</f>
        <v>Louisiana</v>
      </c>
      <c r="Q85" t="str">
        <f>_xlfn.XLOOKUP(Table17[[#This Row],[Customer_ID]],Customer_Dim!A:A,Customer_Dim!G:G,"False Data")</f>
        <v>USA</v>
      </c>
      <c r="R85" t="str">
        <f>_xlfn.XLOOKUP(Table17[[#This Row],[Customer_ID]],Customer_Dim!A:A,Customer_Dim!H:H,"False Data")</f>
        <v>Bronze</v>
      </c>
      <c r="S85" t="str">
        <f>_xlfn.XLOOKUP(Table17[[#This Row],[Store_ID]],Store_Dim!A:A,Store_Dim!B:B)</f>
        <v>Guerrero-Schmitt</v>
      </c>
      <c r="T85" t="str">
        <f>_xlfn.XLOOKUP(Table17[[#This Row],[Store_ID]],Store_Dim!A:A,Store_Dim!C:C)</f>
        <v>East</v>
      </c>
      <c r="U85" t="str">
        <f>_xlfn.XLOOKUP(Table17[[#This Row],[Store_ID]],Store_Dim!A:A,Store_Dim!D:D)</f>
        <v>East Stevechester</v>
      </c>
      <c r="V85" t="str">
        <f>_xlfn.XLOOKUP(Table17[[#This Row],[Store_ID]],Store_Dim!A:A,Store_Dim!E:E)</f>
        <v>Flagship</v>
      </c>
      <c r="W85" t="str">
        <f>_xlfn.XLOOKUP(Table17[[#This Row],[Product_ID]],Product_Dim!A:A,Product_Dim!B:B)</f>
        <v>Soccer Training Cone Set</v>
      </c>
      <c r="X85" t="str">
        <f>_xlfn.XLOOKUP(Table17[[#This Row],[Product_ID]],Product_Dim!A:A,Product_Dim!C:C)</f>
        <v>Sports</v>
      </c>
      <c r="Y85" t="str">
        <f>_xlfn.XLOOKUP(Table17[[#This Row],[Product_ID]],Product_Dim!A:A,Product_Dim!D:D)</f>
        <v>Accessories</v>
      </c>
      <c r="Z85" t="str">
        <f>_xlfn.XLOOKUP(Table17[[#This Row],[Product_ID]],Product_Dim!A:A,Product_Dim!E:E)</f>
        <v>Ford, Murphy and Wilson</v>
      </c>
      <c r="AA85">
        <f>_xlfn.XLOOKUP(Table17[[#This Row],[Product_ID]],Product_Dim!A:A,Product_Dim!F:F)</f>
        <v>144.53</v>
      </c>
      <c r="AB85">
        <f>_xlfn.XLOOKUP(Table17[[#This Row],[Product_ID]],Product_Dim!A:A,Product_Dim!G:G)</f>
        <v>367</v>
      </c>
    </row>
    <row r="86" spans="1:28" x14ac:dyDescent="0.25">
      <c r="A86" t="s">
        <v>1910</v>
      </c>
      <c r="B86" s="1">
        <v>45268</v>
      </c>
      <c r="C86" t="s">
        <v>1313</v>
      </c>
      <c r="D86" t="s">
        <v>1640</v>
      </c>
      <c r="E86" t="s">
        <v>1807</v>
      </c>
      <c r="F86">
        <v>1</v>
      </c>
      <c r="G86">
        <v>773.57</v>
      </c>
      <c r="H86">
        <v>0.05</v>
      </c>
      <c r="I86" t="s">
        <v>1829</v>
      </c>
      <c r="J86" s="12">
        <f>(Table17[[#This Row],[Unit_Price]]*Table17[[#This Row],[Quantity]])*(1-Table17[[#This Row],[Discount]])</f>
        <v>734.89150000000006</v>
      </c>
      <c r="K86" t="str">
        <f>_xlfn.XLOOKUP(Table17[[#This Row],[Customer_ID]],Customer_Dim!A:A,Customer_Dim!B:B,"False Data")</f>
        <v>Rebecca Baker</v>
      </c>
      <c r="L86" s="5">
        <f>_xlfn.XLOOKUP(Table17[[#This Row],[Customer_ID]],Customer_Dim!A:A,Customer_Dim!C:C,"False Data")</f>
        <v>35</v>
      </c>
      <c r="M86" s="5" t="str" cm="1">
        <f t="array" ref="M86">_xlfn.IFS(Table9[[#This Row],[Age]]&lt;=35,"Youth",Table9[[#This Row],[Age]]&lt;=55,"Adult",Table9[[#This Row],[Age]]&gt;55,"Senior")</f>
        <v>Youth</v>
      </c>
      <c r="N86" t="str">
        <f>_xlfn.XLOOKUP(Table17[[#This Row],[Customer_ID]],Customer_Dim!A:A,Customer_Dim!D:D,"False Data")</f>
        <v>Male</v>
      </c>
      <c r="O86" t="str">
        <f>_xlfn.XLOOKUP(Table17[[#This Row],[Customer_ID]],Customer_Dim!A:A,Customer_Dim!E:E,"False Data")</f>
        <v>New Katherine</v>
      </c>
      <c r="P86" t="str">
        <f>_xlfn.XLOOKUP(Table17[[#This Row],[Customer_ID]],Customer_Dim!A:A,Customer_Dim!F:F,"False Data")</f>
        <v>Kansas</v>
      </c>
      <c r="Q86" t="str">
        <f>_xlfn.XLOOKUP(Table17[[#This Row],[Customer_ID]],Customer_Dim!A:A,Customer_Dim!G:G,"False Data")</f>
        <v>USA</v>
      </c>
      <c r="R86" t="str">
        <f>_xlfn.XLOOKUP(Table17[[#This Row],[Customer_ID]],Customer_Dim!A:A,Customer_Dim!H:H,"False Data")</f>
        <v>Silver</v>
      </c>
      <c r="S86" t="str">
        <f>_xlfn.XLOOKUP(Table17[[#This Row],[Store_ID]],Store_Dim!A:A,Store_Dim!B:B)</f>
        <v>Holloway Ltd</v>
      </c>
      <c r="T86" t="str">
        <f>_xlfn.XLOOKUP(Table17[[#This Row],[Store_ID]],Store_Dim!A:A,Store_Dim!C:C)</f>
        <v>North</v>
      </c>
      <c r="U86" t="str">
        <f>_xlfn.XLOOKUP(Table17[[#This Row],[Store_ID]],Store_Dim!A:A,Store_Dim!D:D)</f>
        <v>Bensonhaven</v>
      </c>
      <c r="V86" t="str">
        <f>_xlfn.XLOOKUP(Table17[[#This Row],[Store_ID]],Store_Dim!A:A,Store_Dim!E:E)</f>
        <v>Flagship</v>
      </c>
      <c r="W86" t="str">
        <f>_xlfn.XLOOKUP(Table17[[#This Row],[Product_ID]],Product_Dim!A:A,Product_Dim!B:B)</f>
        <v>Men's Winter Jacket</v>
      </c>
      <c r="X86" t="str">
        <f>_xlfn.XLOOKUP(Table17[[#This Row],[Product_ID]],Product_Dim!A:A,Product_Dim!C:C)</f>
        <v>Clothing</v>
      </c>
      <c r="Y86" t="str">
        <f>_xlfn.XLOOKUP(Table17[[#This Row],[Product_ID]],Product_Dim!A:A,Product_Dim!D:D)</f>
        <v>Outerwear</v>
      </c>
      <c r="Z86" t="str">
        <f>_xlfn.XLOOKUP(Table17[[#This Row],[Product_ID]],Product_Dim!A:A,Product_Dim!E:E)</f>
        <v>Kelly, Smith and Perez</v>
      </c>
      <c r="AA86">
        <f>_xlfn.XLOOKUP(Table17[[#This Row],[Product_ID]],Product_Dim!A:A,Product_Dim!F:F)</f>
        <v>167.34</v>
      </c>
      <c r="AB86">
        <f>_xlfn.XLOOKUP(Table17[[#This Row],[Product_ID]],Product_Dim!A:A,Product_Dim!G:G)</f>
        <v>296</v>
      </c>
    </row>
    <row r="87" spans="1:28" x14ac:dyDescent="0.25">
      <c r="A87" t="s">
        <v>1911</v>
      </c>
      <c r="B87" s="1">
        <v>45282</v>
      </c>
      <c r="C87" t="s">
        <v>205</v>
      </c>
      <c r="D87" t="s">
        <v>1724</v>
      </c>
      <c r="E87" t="s">
        <v>1779</v>
      </c>
      <c r="F87">
        <v>4</v>
      </c>
      <c r="G87">
        <v>127.1</v>
      </c>
      <c r="H87">
        <v>0.24</v>
      </c>
      <c r="I87" t="s">
        <v>1829</v>
      </c>
      <c r="J87" s="12">
        <v>386.38400000000001</v>
      </c>
      <c r="K87" t="str">
        <f>_xlfn.XLOOKUP(Table17[[#This Row],[Customer_ID]],Customer_Dim!A:A,Customer_Dim!B:B,"False Data")</f>
        <v>Katherine Dorsey</v>
      </c>
      <c r="L87" s="5">
        <f>_xlfn.XLOOKUP(Table17[[#This Row],[Customer_ID]],Customer_Dim!A:A,Customer_Dim!C:C,"False Data")</f>
        <v>24</v>
      </c>
      <c r="M87" s="5" t="str" cm="1">
        <f t="array" ref="M87">_xlfn.IFS(Table9[[#This Row],[Age]]&lt;=35,"Youth",Table9[[#This Row],[Age]]&lt;=55,"Adult",Table9[[#This Row],[Age]]&gt;55,"Senior")</f>
        <v>Youth</v>
      </c>
      <c r="N87" t="str">
        <f>_xlfn.XLOOKUP(Table17[[#This Row],[Customer_ID]],Customer_Dim!A:A,Customer_Dim!D:D,"False Data")</f>
        <v>Male</v>
      </c>
      <c r="O87" t="str">
        <f>_xlfn.XLOOKUP(Table17[[#This Row],[Customer_ID]],Customer_Dim!A:A,Customer_Dim!E:E,"False Data")</f>
        <v>Christopherland</v>
      </c>
      <c r="P87" t="str">
        <f>_xlfn.XLOOKUP(Table17[[#This Row],[Customer_ID]],Customer_Dim!A:A,Customer_Dim!F:F,"False Data")</f>
        <v>Oklahoma</v>
      </c>
      <c r="Q87" t="str">
        <f>_xlfn.XLOOKUP(Table17[[#This Row],[Customer_ID]],Customer_Dim!A:A,Customer_Dim!G:G,"False Data")</f>
        <v>USA</v>
      </c>
      <c r="R87" t="str">
        <f>_xlfn.XLOOKUP(Table17[[#This Row],[Customer_ID]],Customer_Dim!A:A,Customer_Dim!H:H,"False Data")</f>
        <v>Platinum</v>
      </c>
      <c r="S87" t="str">
        <f>_xlfn.XLOOKUP(Table17[[#This Row],[Store_ID]],Store_Dim!A:A,Store_Dim!B:B)</f>
        <v>Martinez-Mullins</v>
      </c>
      <c r="T87" t="str">
        <f>_xlfn.XLOOKUP(Table17[[#This Row],[Store_ID]],Store_Dim!A:A,Store_Dim!C:C)</f>
        <v>South</v>
      </c>
      <c r="U87" t="str">
        <f>_xlfn.XLOOKUP(Table17[[#This Row],[Store_ID]],Store_Dim!A:A,Store_Dim!D:D)</f>
        <v>Williamsfurt</v>
      </c>
      <c r="V87" t="str">
        <f>_xlfn.XLOOKUP(Table17[[#This Row],[Store_ID]],Store_Dim!A:A,Store_Dim!E:E)</f>
        <v>Online</v>
      </c>
      <c r="W87" t="str">
        <f>_xlfn.XLOOKUP(Table17[[#This Row],[Product_ID]],Product_Dim!A:A,Product_Dim!B:B)</f>
        <v>Sports Wrist Sweatbands</v>
      </c>
      <c r="X87" t="str">
        <f>_xlfn.XLOOKUP(Table17[[#This Row],[Product_ID]],Product_Dim!A:A,Product_Dim!C:C)</f>
        <v>Sports</v>
      </c>
      <c r="Y87" t="str">
        <f>_xlfn.XLOOKUP(Table17[[#This Row],[Product_ID]],Product_Dim!A:A,Product_Dim!D:D)</f>
        <v>Accessories</v>
      </c>
      <c r="Z87" t="str">
        <f>_xlfn.XLOOKUP(Table17[[#This Row],[Product_ID]],Product_Dim!A:A,Product_Dim!E:E)</f>
        <v>Olsen-Daniels</v>
      </c>
      <c r="AA87">
        <f>_xlfn.XLOOKUP(Table17[[#This Row],[Product_ID]],Product_Dim!A:A,Product_Dim!F:F)</f>
        <v>131.24</v>
      </c>
      <c r="AB87">
        <f>_xlfn.XLOOKUP(Table17[[#This Row],[Product_ID]],Product_Dim!A:A,Product_Dim!G:G)</f>
        <v>232</v>
      </c>
    </row>
    <row r="88" spans="1:28" x14ac:dyDescent="0.25">
      <c r="A88" t="s">
        <v>1912</v>
      </c>
      <c r="B88" s="1">
        <v>45545</v>
      </c>
      <c r="C88" t="s">
        <v>957</v>
      </c>
      <c r="D88" t="s">
        <v>1588</v>
      </c>
      <c r="E88" t="s">
        <v>1766</v>
      </c>
      <c r="F88">
        <v>3</v>
      </c>
      <c r="G88">
        <v>899.58</v>
      </c>
      <c r="H88">
        <v>0.28000000000000003</v>
      </c>
      <c r="I88" t="s">
        <v>1826</v>
      </c>
      <c r="J88" s="12">
        <v>1943.0927999999999</v>
      </c>
      <c r="K88" t="str">
        <f>_xlfn.XLOOKUP(Table17[[#This Row],[Customer_ID]],Customer_Dim!A:A,Customer_Dim!B:B,"False Data")</f>
        <v>John Sloan</v>
      </c>
      <c r="L88" s="5">
        <f>_xlfn.XLOOKUP(Table17[[#This Row],[Customer_ID]],Customer_Dim!A:A,Customer_Dim!C:C,"False Data")</f>
        <v>23</v>
      </c>
      <c r="M88" s="5" t="str" cm="1">
        <f t="array" ref="M88">_xlfn.IFS(Table9[[#This Row],[Age]]&lt;=35,"Youth",Table9[[#This Row],[Age]]&lt;=55,"Adult",Table9[[#This Row],[Age]]&gt;55,"Senior")</f>
        <v>Youth</v>
      </c>
      <c r="N88" t="str">
        <f>_xlfn.XLOOKUP(Table17[[#This Row],[Customer_ID]],Customer_Dim!A:A,Customer_Dim!D:D,"False Data")</f>
        <v>Female</v>
      </c>
      <c r="O88" t="str">
        <f>_xlfn.XLOOKUP(Table17[[#This Row],[Customer_ID]],Customer_Dim!A:A,Customer_Dim!E:E,"False Data")</f>
        <v>East Johntown</v>
      </c>
      <c r="P88" t="str">
        <f>_xlfn.XLOOKUP(Table17[[#This Row],[Customer_ID]],Customer_Dim!A:A,Customer_Dim!F:F,"False Data")</f>
        <v>Delaware</v>
      </c>
      <c r="Q88" t="str">
        <f>_xlfn.XLOOKUP(Table17[[#This Row],[Customer_ID]],Customer_Dim!A:A,Customer_Dim!G:G,"False Data")</f>
        <v>USA</v>
      </c>
      <c r="R88" t="str">
        <f>_xlfn.XLOOKUP(Table17[[#This Row],[Customer_ID]],Customer_Dim!A:A,Customer_Dim!H:H,"False Data")</f>
        <v>Platinum</v>
      </c>
      <c r="S88" t="str">
        <f>_xlfn.XLOOKUP(Table17[[#This Row],[Store_ID]],Store_Dim!A:A,Store_Dim!B:B)</f>
        <v>Johnson-Wright</v>
      </c>
      <c r="T88" t="str">
        <f>_xlfn.XLOOKUP(Table17[[#This Row],[Store_ID]],Store_Dim!A:A,Store_Dim!C:C)</f>
        <v>North</v>
      </c>
      <c r="U88" t="str">
        <f>_xlfn.XLOOKUP(Table17[[#This Row],[Store_ID]],Store_Dim!A:A,Store_Dim!D:D)</f>
        <v>Hoodberg</v>
      </c>
      <c r="V88" t="str">
        <f>_xlfn.XLOOKUP(Table17[[#This Row],[Store_ID]],Store_Dim!A:A,Store_Dim!E:E)</f>
        <v>Outlet</v>
      </c>
      <c r="W88" t="str">
        <f>_xlfn.XLOOKUP(Table17[[#This Row],[Product_ID]],Product_Dim!A:A,Product_Dim!B:B)</f>
        <v>Outdoor Sports Water Bottle</v>
      </c>
      <c r="X88" t="str">
        <f>_xlfn.XLOOKUP(Table17[[#This Row],[Product_ID]],Product_Dim!A:A,Product_Dim!C:C)</f>
        <v>Sports</v>
      </c>
      <c r="Y88" t="str">
        <f>_xlfn.XLOOKUP(Table17[[#This Row],[Product_ID]],Product_Dim!A:A,Product_Dim!D:D)</f>
        <v>Accessories</v>
      </c>
      <c r="Z88" t="str">
        <f>_xlfn.XLOOKUP(Table17[[#This Row],[Product_ID]],Product_Dim!A:A,Product_Dim!E:E)</f>
        <v>Soto-Ellis</v>
      </c>
      <c r="AA88">
        <f>_xlfn.XLOOKUP(Table17[[#This Row],[Product_ID]],Product_Dim!A:A,Product_Dim!F:F)</f>
        <v>131.51</v>
      </c>
      <c r="AB88">
        <f>_xlfn.XLOOKUP(Table17[[#This Row],[Product_ID]],Product_Dim!A:A,Product_Dim!G:G)</f>
        <v>0</v>
      </c>
    </row>
    <row r="89" spans="1:28" x14ac:dyDescent="0.25">
      <c r="A89" t="s">
        <v>1913</v>
      </c>
      <c r="B89" s="1">
        <v>45755</v>
      </c>
      <c r="C89" t="s">
        <v>1029</v>
      </c>
      <c r="D89" t="s">
        <v>1546</v>
      </c>
      <c r="E89" t="s">
        <v>1789</v>
      </c>
      <c r="F89">
        <v>3</v>
      </c>
      <c r="G89">
        <v>964.39</v>
      </c>
      <c r="H89">
        <v>0.04</v>
      </c>
      <c r="I89" t="s">
        <v>1824</v>
      </c>
      <c r="J89" s="12">
        <v>2777.4432000000002</v>
      </c>
      <c r="K89" t="str">
        <f>_xlfn.XLOOKUP(Table17[[#This Row],[Customer_ID]],Customer_Dim!A:A,Customer_Dim!B:B,"False Data")</f>
        <v>Reginald Willis</v>
      </c>
      <c r="L89" s="5">
        <f>_xlfn.XLOOKUP(Table17[[#This Row],[Customer_ID]],Customer_Dim!A:A,Customer_Dim!C:C,"False Data")</f>
        <v>62</v>
      </c>
      <c r="M89" s="5" t="str" cm="1">
        <f t="array" ref="M89">_xlfn.IFS(Table9[[#This Row],[Age]]&lt;=35,"Youth",Table9[[#This Row],[Age]]&lt;=55,"Adult",Table9[[#This Row],[Age]]&gt;55,"Senior")</f>
        <v>Senior</v>
      </c>
      <c r="N89" t="str">
        <f>_xlfn.XLOOKUP(Table17[[#This Row],[Customer_ID]],Customer_Dim!A:A,Customer_Dim!D:D,"False Data")</f>
        <v>Female</v>
      </c>
      <c r="O89" t="str">
        <f>_xlfn.XLOOKUP(Table17[[#This Row],[Customer_ID]],Customer_Dim!A:A,Customer_Dim!E:E,"False Data")</f>
        <v>Kellybury</v>
      </c>
      <c r="P89" t="str">
        <f>_xlfn.XLOOKUP(Table17[[#This Row],[Customer_ID]],Customer_Dim!A:A,Customer_Dim!F:F,"False Data")</f>
        <v>New York</v>
      </c>
      <c r="Q89" t="str">
        <f>_xlfn.XLOOKUP(Table17[[#This Row],[Customer_ID]],Customer_Dim!A:A,Customer_Dim!G:G,"False Data")</f>
        <v>USA</v>
      </c>
      <c r="R89" t="str">
        <f>_xlfn.XLOOKUP(Table17[[#This Row],[Customer_ID]],Customer_Dim!A:A,Customer_Dim!H:H,"False Data")</f>
        <v>Bronze</v>
      </c>
      <c r="S89" t="str">
        <f>_xlfn.XLOOKUP(Table17[[#This Row],[Store_ID]],Store_Dim!A:A,Store_Dim!B:B)</f>
        <v>Hill, Wagner and Ballard</v>
      </c>
      <c r="T89" t="str">
        <f>_xlfn.XLOOKUP(Table17[[#This Row],[Store_ID]],Store_Dim!A:A,Store_Dim!C:C)</f>
        <v>East</v>
      </c>
      <c r="U89" t="str">
        <f>_xlfn.XLOOKUP(Table17[[#This Row],[Store_ID]],Store_Dim!A:A,Store_Dim!D:D)</f>
        <v>East Davidville</v>
      </c>
      <c r="V89" t="str">
        <f>_xlfn.XLOOKUP(Table17[[#This Row],[Store_ID]],Store_Dim!A:A,Store_Dim!E:E)</f>
        <v>Online</v>
      </c>
      <c r="W89" t="str">
        <f>_xlfn.XLOOKUP(Table17[[#This Row],[Product_ID]],Product_Dim!A:A,Product_Dim!B:B)</f>
        <v>Men's Graphic T-Shirt</v>
      </c>
      <c r="X89" t="str">
        <f>_xlfn.XLOOKUP(Table17[[#This Row],[Product_ID]],Product_Dim!A:A,Product_Dim!C:C)</f>
        <v>Clothing</v>
      </c>
      <c r="Y89" t="str">
        <f>_xlfn.XLOOKUP(Table17[[#This Row],[Product_ID]],Product_Dim!A:A,Product_Dim!D:D)</f>
        <v>Tops</v>
      </c>
      <c r="Z89" t="str">
        <f>_xlfn.XLOOKUP(Table17[[#This Row],[Product_ID]],Product_Dim!A:A,Product_Dim!E:E)</f>
        <v>Terry-Moore</v>
      </c>
      <c r="AA89">
        <f>_xlfn.XLOOKUP(Table17[[#This Row],[Product_ID]],Product_Dim!A:A,Product_Dim!F:F)</f>
        <v>342.56</v>
      </c>
      <c r="AB89">
        <f>_xlfn.XLOOKUP(Table17[[#This Row],[Product_ID]],Product_Dim!A:A,Product_Dim!G:G)</f>
        <v>181</v>
      </c>
    </row>
    <row r="90" spans="1:28" x14ac:dyDescent="0.25">
      <c r="A90" t="s">
        <v>1914</v>
      </c>
      <c r="B90" s="1">
        <v>45588</v>
      </c>
      <c r="C90" t="s">
        <v>604</v>
      </c>
      <c r="D90" t="s">
        <v>1624</v>
      </c>
      <c r="E90" t="s">
        <v>1752</v>
      </c>
      <c r="F90">
        <v>2</v>
      </c>
      <c r="G90">
        <v>217.83</v>
      </c>
      <c r="H90">
        <v>0.14000000000000001</v>
      </c>
      <c r="I90" t="s">
        <v>1826</v>
      </c>
      <c r="J90" s="12">
        <v>374.66759999999999</v>
      </c>
      <c r="K90" t="str">
        <f>_xlfn.XLOOKUP(Table17[[#This Row],[Customer_ID]],Customer_Dim!A:A,Customer_Dim!B:B,"False Data")</f>
        <v>Mario Jacobs</v>
      </c>
      <c r="L90" s="5">
        <f>_xlfn.XLOOKUP(Table17[[#This Row],[Customer_ID]],Customer_Dim!A:A,Customer_Dim!C:C,"False Data")</f>
        <v>18</v>
      </c>
      <c r="M90" s="5" t="str" cm="1">
        <f t="array" ref="M90">_xlfn.IFS(Table9[[#This Row],[Age]]&lt;=35,"Youth",Table9[[#This Row],[Age]]&lt;=55,"Adult",Table9[[#This Row],[Age]]&gt;55,"Senior")</f>
        <v>Youth</v>
      </c>
      <c r="N90" t="str">
        <f>_xlfn.XLOOKUP(Table17[[#This Row],[Customer_ID]],Customer_Dim!A:A,Customer_Dim!D:D,"False Data")</f>
        <v>Male</v>
      </c>
      <c r="O90" t="str">
        <f>_xlfn.XLOOKUP(Table17[[#This Row],[Customer_ID]],Customer_Dim!A:A,Customer_Dim!E:E,"False Data")</f>
        <v>Port James</v>
      </c>
      <c r="P90" t="str">
        <f>_xlfn.XLOOKUP(Table17[[#This Row],[Customer_ID]],Customer_Dim!A:A,Customer_Dim!F:F,"False Data")</f>
        <v>New York</v>
      </c>
      <c r="Q90" t="str">
        <f>_xlfn.XLOOKUP(Table17[[#This Row],[Customer_ID]],Customer_Dim!A:A,Customer_Dim!G:G,"False Data")</f>
        <v>USA</v>
      </c>
      <c r="R90" t="str">
        <f>_xlfn.XLOOKUP(Table17[[#This Row],[Customer_ID]],Customer_Dim!A:A,Customer_Dim!H:H,"False Data")</f>
        <v>Platinum</v>
      </c>
      <c r="S90" t="str">
        <f>_xlfn.XLOOKUP(Table17[[#This Row],[Store_ID]],Store_Dim!A:A,Store_Dim!B:B)</f>
        <v>Rivera-Warner</v>
      </c>
      <c r="T90" t="str">
        <f>_xlfn.XLOOKUP(Table17[[#This Row],[Store_ID]],Store_Dim!A:A,Store_Dim!C:C)</f>
        <v>East</v>
      </c>
      <c r="U90" t="str">
        <f>_xlfn.XLOOKUP(Table17[[#This Row],[Store_ID]],Store_Dim!A:A,Store_Dim!D:D)</f>
        <v>Washingtonfurt</v>
      </c>
      <c r="V90" t="str">
        <f>_xlfn.XLOOKUP(Table17[[#This Row],[Store_ID]],Store_Dim!A:A,Store_Dim!E:E)</f>
        <v>Flagship</v>
      </c>
      <c r="W90" t="str">
        <f>_xlfn.XLOOKUP(Table17[[#This Row],[Product_ID]],Product_Dim!A:A,Product_Dim!B:B)</f>
        <v>Sports Water Hydration Pack</v>
      </c>
      <c r="X90" t="str">
        <f>_xlfn.XLOOKUP(Table17[[#This Row],[Product_ID]],Product_Dim!A:A,Product_Dim!C:C)</f>
        <v>Sports</v>
      </c>
      <c r="Y90" t="str">
        <f>_xlfn.XLOOKUP(Table17[[#This Row],[Product_ID]],Product_Dim!A:A,Product_Dim!D:D)</f>
        <v>Outdoor</v>
      </c>
      <c r="Z90" t="str">
        <f>_xlfn.XLOOKUP(Table17[[#This Row],[Product_ID]],Product_Dim!A:A,Product_Dim!E:E)</f>
        <v>Sims-Smith</v>
      </c>
      <c r="AA90">
        <f>_xlfn.XLOOKUP(Table17[[#This Row],[Product_ID]],Product_Dim!A:A,Product_Dim!F:F)</f>
        <v>135.61000000000001</v>
      </c>
      <c r="AB90">
        <f>_xlfn.XLOOKUP(Table17[[#This Row],[Product_ID]],Product_Dim!A:A,Product_Dim!G:G)</f>
        <v>394</v>
      </c>
    </row>
    <row r="91" spans="1:28" x14ac:dyDescent="0.25">
      <c r="A91" t="s">
        <v>1915</v>
      </c>
      <c r="B91" s="1">
        <v>45848</v>
      </c>
      <c r="C91" t="s">
        <v>484</v>
      </c>
      <c r="D91" t="s">
        <v>1582</v>
      </c>
      <c r="E91" t="s">
        <v>1757</v>
      </c>
      <c r="F91">
        <v>4</v>
      </c>
      <c r="G91">
        <v>187.71</v>
      </c>
      <c r="H91">
        <v>0.06</v>
      </c>
      <c r="I91" t="s">
        <v>1829</v>
      </c>
      <c r="J91" s="12">
        <v>705.78959999999995</v>
      </c>
      <c r="K91" t="str">
        <f>_xlfn.XLOOKUP(Table17[[#This Row],[Customer_ID]],Customer_Dim!A:A,Customer_Dim!B:B,"False Data")</f>
        <v>Carlos Skinner</v>
      </c>
      <c r="L91" s="5">
        <f>_xlfn.XLOOKUP(Table17[[#This Row],[Customer_ID]],Customer_Dim!A:A,Customer_Dim!C:C,"False Data")</f>
        <v>46</v>
      </c>
      <c r="M91" s="5" t="str" cm="1">
        <f t="array" ref="M91">_xlfn.IFS(Table9[[#This Row],[Age]]&lt;=35,"Youth",Table9[[#This Row],[Age]]&lt;=55,"Adult",Table9[[#This Row],[Age]]&gt;55,"Senior")</f>
        <v>Adult</v>
      </c>
      <c r="N91" t="str">
        <f>_xlfn.XLOOKUP(Table17[[#This Row],[Customer_ID]],Customer_Dim!A:A,Customer_Dim!D:D,"False Data")</f>
        <v>Male</v>
      </c>
      <c r="O91" t="str">
        <f>_xlfn.XLOOKUP(Table17[[#This Row],[Customer_ID]],Customer_Dim!A:A,Customer_Dim!E:E,"False Data")</f>
        <v>Dwaynemouth</v>
      </c>
      <c r="P91" t="str">
        <f>_xlfn.XLOOKUP(Table17[[#This Row],[Customer_ID]],Customer_Dim!A:A,Customer_Dim!F:F,"False Data")</f>
        <v>Alabama</v>
      </c>
      <c r="Q91" t="str">
        <f>_xlfn.XLOOKUP(Table17[[#This Row],[Customer_ID]],Customer_Dim!A:A,Customer_Dim!G:G,"False Data")</f>
        <v>USA</v>
      </c>
      <c r="R91" t="str">
        <f>_xlfn.XLOOKUP(Table17[[#This Row],[Customer_ID]],Customer_Dim!A:A,Customer_Dim!H:H,"False Data")</f>
        <v>Bronze</v>
      </c>
      <c r="S91" t="str">
        <f>_xlfn.XLOOKUP(Table17[[#This Row],[Store_ID]],Store_Dim!A:A,Store_Dim!B:B)</f>
        <v>Martinez, Adkins and Johnson</v>
      </c>
      <c r="T91" t="str">
        <f>_xlfn.XLOOKUP(Table17[[#This Row],[Store_ID]],Store_Dim!A:A,Store_Dim!C:C)</f>
        <v>North</v>
      </c>
      <c r="U91" t="str">
        <f>_xlfn.XLOOKUP(Table17[[#This Row],[Store_ID]],Store_Dim!A:A,Store_Dim!D:D)</f>
        <v>Danielmouth</v>
      </c>
      <c r="V91" t="str">
        <f>_xlfn.XLOOKUP(Table17[[#This Row],[Store_ID]],Store_Dim!A:A,Store_Dim!E:E)</f>
        <v>Flagship</v>
      </c>
      <c r="W91" t="str">
        <f>_xlfn.XLOOKUP(Table17[[#This Row],[Product_ID]],Product_Dim!A:A,Product_Dim!B:B)</f>
        <v>Soccer Training Cone Set</v>
      </c>
      <c r="X91" t="str">
        <f>_xlfn.XLOOKUP(Table17[[#This Row],[Product_ID]],Product_Dim!A:A,Product_Dim!C:C)</f>
        <v>Sports</v>
      </c>
      <c r="Y91" t="str">
        <f>_xlfn.XLOOKUP(Table17[[#This Row],[Product_ID]],Product_Dim!A:A,Product_Dim!D:D)</f>
        <v>Accessories</v>
      </c>
      <c r="Z91" t="str">
        <f>_xlfn.XLOOKUP(Table17[[#This Row],[Product_ID]],Product_Dim!A:A,Product_Dim!E:E)</f>
        <v>Ford, Murphy and Wilson</v>
      </c>
      <c r="AA91">
        <f>_xlfn.XLOOKUP(Table17[[#This Row],[Product_ID]],Product_Dim!A:A,Product_Dim!F:F)</f>
        <v>144.53</v>
      </c>
      <c r="AB91">
        <f>_xlfn.XLOOKUP(Table17[[#This Row],[Product_ID]],Product_Dim!A:A,Product_Dim!G:G)</f>
        <v>367</v>
      </c>
    </row>
    <row r="92" spans="1:28" x14ac:dyDescent="0.25">
      <c r="A92" t="s">
        <v>1916</v>
      </c>
      <c r="B92" s="1">
        <v>45577</v>
      </c>
      <c r="C92" t="s">
        <v>52</v>
      </c>
      <c r="D92" t="s">
        <v>1614</v>
      </c>
      <c r="E92" t="s">
        <v>1810</v>
      </c>
      <c r="F92">
        <v>2</v>
      </c>
      <c r="G92">
        <v>350.12</v>
      </c>
      <c r="H92">
        <v>0.12</v>
      </c>
      <c r="I92" t="s">
        <v>1829</v>
      </c>
      <c r="J92" s="12">
        <v>616.21119999999996</v>
      </c>
      <c r="K92" t="str">
        <f>_xlfn.XLOOKUP(Table17[[#This Row],[Customer_ID]],Customer_Dim!A:A,Customer_Dim!B:B,"False Data")</f>
        <v>Dominic Page</v>
      </c>
      <c r="L92" s="5">
        <f>_xlfn.XLOOKUP(Table17[[#This Row],[Customer_ID]],Customer_Dim!A:A,Customer_Dim!C:C,"False Data")</f>
        <v>53</v>
      </c>
      <c r="M92" s="5" t="str" cm="1">
        <f t="array" ref="M92">_xlfn.IFS(Table9[[#This Row],[Age]]&lt;=35,"Youth",Table9[[#This Row],[Age]]&lt;=55,"Adult",Table9[[#This Row],[Age]]&gt;55,"Senior")</f>
        <v>Adult</v>
      </c>
      <c r="N92" t="str">
        <f>_xlfn.XLOOKUP(Table17[[#This Row],[Customer_ID]],Customer_Dim!A:A,Customer_Dim!D:D,"False Data")</f>
        <v>Male</v>
      </c>
      <c r="O92" t="str">
        <f>_xlfn.XLOOKUP(Table17[[#This Row],[Customer_ID]],Customer_Dim!A:A,Customer_Dim!E:E,"False Data")</f>
        <v>Port Michaelburgh</v>
      </c>
      <c r="P92" t="str">
        <f>_xlfn.XLOOKUP(Table17[[#This Row],[Customer_ID]],Customer_Dim!A:A,Customer_Dim!F:F,"False Data")</f>
        <v>Pennsylvania</v>
      </c>
      <c r="Q92" t="str">
        <f>_xlfn.XLOOKUP(Table17[[#This Row],[Customer_ID]],Customer_Dim!A:A,Customer_Dim!G:G,"False Data")</f>
        <v>USA</v>
      </c>
      <c r="R92" t="str">
        <f>_xlfn.XLOOKUP(Table17[[#This Row],[Customer_ID]],Customer_Dim!A:A,Customer_Dim!H:H,"False Data")</f>
        <v>Bronze</v>
      </c>
      <c r="S92" t="str">
        <f>_xlfn.XLOOKUP(Table17[[#This Row],[Store_ID]],Store_Dim!A:A,Store_Dim!B:B)</f>
        <v>Guerrero-Schmitt</v>
      </c>
      <c r="T92" t="str">
        <f>_xlfn.XLOOKUP(Table17[[#This Row],[Store_ID]],Store_Dim!A:A,Store_Dim!C:C)</f>
        <v>East</v>
      </c>
      <c r="U92" t="str">
        <f>_xlfn.XLOOKUP(Table17[[#This Row],[Store_ID]],Store_Dim!A:A,Store_Dim!D:D)</f>
        <v>East Stevechester</v>
      </c>
      <c r="V92" t="str">
        <f>_xlfn.XLOOKUP(Table17[[#This Row],[Store_ID]],Store_Dim!A:A,Store_Dim!E:E)</f>
        <v>Flagship</v>
      </c>
      <c r="W92" t="str">
        <f>_xlfn.XLOOKUP(Table17[[#This Row],[Product_ID]],Product_Dim!A:A,Product_Dim!B:B)</f>
        <v>Modern Wall Clock</v>
      </c>
      <c r="X92" t="str">
        <f>_xlfn.XLOOKUP(Table17[[#This Row],[Product_ID]],Product_Dim!A:A,Product_Dim!C:C)</f>
        <v>Home</v>
      </c>
      <c r="Y92" t="str">
        <f>_xlfn.XLOOKUP(Table17[[#This Row],[Product_ID]],Product_Dim!A:A,Product_Dim!D:D)</f>
        <v>Decor</v>
      </c>
      <c r="Z92" t="str">
        <f>_xlfn.XLOOKUP(Table17[[#This Row],[Product_ID]],Product_Dim!A:A,Product_Dim!E:E)</f>
        <v>Weiss-Watson</v>
      </c>
      <c r="AA92">
        <f>_xlfn.XLOOKUP(Table17[[#This Row],[Product_ID]],Product_Dim!A:A,Product_Dim!F:F)</f>
        <v>179.77</v>
      </c>
      <c r="AB92">
        <f>_xlfn.XLOOKUP(Table17[[#This Row],[Product_ID]],Product_Dim!A:A,Product_Dim!G:G)</f>
        <v>305</v>
      </c>
    </row>
    <row r="93" spans="1:28" x14ac:dyDescent="0.25">
      <c r="A93" t="s">
        <v>1917</v>
      </c>
      <c r="B93" s="1">
        <v>45312</v>
      </c>
      <c r="C93" t="s">
        <v>1263</v>
      </c>
      <c r="D93" t="s">
        <v>1580</v>
      </c>
      <c r="E93" t="s">
        <v>1757</v>
      </c>
      <c r="F93">
        <v>4</v>
      </c>
      <c r="G93">
        <v>102.19</v>
      </c>
      <c r="H93">
        <v>0.17</v>
      </c>
      <c r="I93" t="s">
        <v>1826</v>
      </c>
      <c r="J93" s="12">
        <v>339.27080000000001</v>
      </c>
      <c r="K93" t="str">
        <f>_xlfn.XLOOKUP(Table17[[#This Row],[Customer_ID]],Customer_Dim!A:A,Customer_Dim!B:B,"False Data")</f>
        <v>David Lozano</v>
      </c>
      <c r="L93" s="5">
        <f>_xlfn.XLOOKUP(Table17[[#This Row],[Customer_ID]],Customer_Dim!A:A,Customer_Dim!C:C,"False Data")</f>
        <v>23</v>
      </c>
      <c r="M93" s="5" t="str" cm="1">
        <f t="array" ref="M93">_xlfn.IFS(Table9[[#This Row],[Age]]&lt;=35,"Youth",Table9[[#This Row],[Age]]&lt;=55,"Adult",Table9[[#This Row],[Age]]&gt;55,"Senior")</f>
        <v>Youth</v>
      </c>
      <c r="N93" t="str">
        <f>_xlfn.XLOOKUP(Table17[[#This Row],[Customer_ID]],Customer_Dim!A:A,Customer_Dim!D:D,"False Data")</f>
        <v>Female</v>
      </c>
      <c r="O93" t="str">
        <f>_xlfn.XLOOKUP(Table17[[#This Row],[Customer_ID]],Customer_Dim!A:A,Customer_Dim!E:E,"False Data")</f>
        <v>North Michaelfurt</v>
      </c>
      <c r="P93" t="str">
        <f>_xlfn.XLOOKUP(Table17[[#This Row],[Customer_ID]],Customer_Dim!A:A,Customer_Dim!F:F,"False Data")</f>
        <v>Wisconsin</v>
      </c>
      <c r="Q93" t="str">
        <f>_xlfn.XLOOKUP(Table17[[#This Row],[Customer_ID]],Customer_Dim!A:A,Customer_Dim!G:G,"False Data")</f>
        <v>USA</v>
      </c>
      <c r="R93" t="str">
        <f>_xlfn.XLOOKUP(Table17[[#This Row],[Customer_ID]],Customer_Dim!A:A,Customer_Dim!H:H,"False Data")</f>
        <v>Gold</v>
      </c>
      <c r="S93" t="str">
        <f>_xlfn.XLOOKUP(Table17[[#This Row],[Store_ID]],Store_Dim!A:A,Store_Dim!B:B)</f>
        <v>Martinez, Adkins and Johnson</v>
      </c>
      <c r="T93" t="str">
        <f>_xlfn.XLOOKUP(Table17[[#This Row],[Store_ID]],Store_Dim!A:A,Store_Dim!C:C)</f>
        <v>North</v>
      </c>
      <c r="U93" t="str">
        <f>_xlfn.XLOOKUP(Table17[[#This Row],[Store_ID]],Store_Dim!A:A,Store_Dim!D:D)</f>
        <v>Danielmouth</v>
      </c>
      <c r="V93" t="str">
        <f>_xlfn.XLOOKUP(Table17[[#This Row],[Store_ID]],Store_Dim!A:A,Store_Dim!E:E)</f>
        <v>Flagship</v>
      </c>
      <c r="W93" t="str">
        <f>_xlfn.XLOOKUP(Table17[[#This Row],[Product_ID]],Product_Dim!A:A,Product_Dim!B:B)</f>
        <v>Beard Grooming Kit</v>
      </c>
      <c r="X93" t="str">
        <f>_xlfn.XLOOKUP(Table17[[#This Row],[Product_ID]],Product_Dim!A:A,Product_Dim!C:C)</f>
        <v>Beauty</v>
      </c>
      <c r="Y93" t="str">
        <f>_xlfn.XLOOKUP(Table17[[#This Row],[Product_ID]],Product_Dim!A:A,Product_Dim!D:D)</f>
        <v>Grooming</v>
      </c>
      <c r="Z93" t="str">
        <f>_xlfn.XLOOKUP(Table17[[#This Row],[Product_ID]],Product_Dim!A:A,Product_Dim!E:E)</f>
        <v>Erickson-Green</v>
      </c>
      <c r="AA93">
        <f>_xlfn.XLOOKUP(Table17[[#This Row],[Product_ID]],Product_Dim!A:A,Product_Dim!F:F)</f>
        <v>337.42</v>
      </c>
      <c r="AB93">
        <f>_xlfn.XLOOKUP(Table17[[#This Row],[Product_ID]],Product_Dim!A:A,Product_Dim!G:G)</f>
        <v>256</v>
      </c>
    </row>
    <row r="94" spans="1:28" x14ac:dyDescent="0.25">
      <c r="A94" t="s">
        <v>1918</v>
      </c>
      <c r="B94" s="1">
        <v>45350</v>
      </c>
      <c r="C94" t="s">
        <v>40</v>
      </c>
      <c r="D94" t="s">
        <v>1720</v>
      </c>
      <c r="E94" t="s">
        <v>1769</v>
      </c>
      <c r="F94">
        <v>1</v>
      </c>
      <c r="G94">
        <v>696.53</v>
      </c>
      <c r="H94">
        <v>0.17</v>
      </c>
      <c r="I94" t="s">
        <v>1824</v>
      </c>
      <c r="J94" s="12">
        <v>578.11989999999992</v>
      </c>
      <c r="K94" t="str">
        <f>_xlfn.XLOOKUP(Table17[[#This Row],[Customer_ID]],Customer_Dim!A:A,Customer_Dim!B:B,"False Data")</f>
        <v>Daniel Boyd</v>
      </c>
      <c r="L94" s="5">
        <f>_xlfn.XLOOKUP(Table17[[#This Row],[Customer_ID]],Customer_Dim!A:A,Customer_Dim!C:C,"False Data")</f>
        <v>29</v>
      </c>
      <c r="M94" s="5" t="str" cm="1">
        <f t="array" ref="M94">_xlfn.IFS(Table9[[#This Row],[Age]]&lt;=35,"Youth",Table9[[#This Row],[Age]]&lt;=55,"Adult",Table9[[#This Row],[Age]]&gt;55,"Senior")</f>
        <v>Youth</v>
      </c>
      <c r="N94" t="str">
        <f>_xlfn.XLOOKUP(Table17[[#This Row],[Customer_ID]],Customer_Dim!A:A,Customer_Dim!D:D,"False Data")</f>
        <v>Female</v>
      </c>
      <c r="O94" t="str">
        <f>_xlfn.XLOOKUP(Table17[[#This Row],[Customer_ID]],Customer_Dim!A:A,Customer_Dim!E:E,"False Data")</f>
        <v>West Pamelafurt</v>
      </c>
      <c r="P94" t="str">
        <f>_xlfn.XLOOKUP(Table17[[#This Row],[Customer_ID]],Customer_Dim!A:A,Customer_Dim!F:F,"False Data")</f>
        <v>West Virginia</v>
      </c>
      <c r="Q94" t="str">
        <f>_xlfn.XLOOKUP(Table17[[#This Row],[Customer_ID]],Customer_Dim!A:A,Customer_Dim!G:G,"False Data")</f>
        <v>USA</v>
      </c>
      <c r="R94" t="str">
        <f>_xlfn.XLOOKUP(Table17[[#This Row],[Customer_ID]],Customer_Dim!A:A,Customer_Dim!H:H,"False Data")</f>
        <v>Bronze</v>
      </c>
      <c r="S94" t="str">
        <f>_xlfn.XLOOKUP(Table17[[#This Row],[Store_ID]],Store_Dim!A:A,Store_Dim!B:B)</f>
        <v>Alexander Group</v>
      </c>
      <c r="T94" t="str">
        <f>_xlfn.XLOOKUP(Table17[[#This Row],[Store_ID]],Store_Dim!A:A,Store_Dim!C:C)</f>
        <v>South</v>
      </c>
      <c r="U94" t="str">
        <f>_xlfn.XLOOKUP(Table17[[#This Row],[Store_ID]],Store_Dim!A:A,Store_Dim!D:D)</f>
        <v>Port Sharon</v>
      </c>
      <c r="V94" t="str">
        <f>_xlfn.XLOOKUP(Table17[[#This Row],[Store_ID]],Store_Dim!A:A,Store_Dim!E:E)</f>
        <v>Online</v>
      </c>
      <c r="W94" t="str">
        <f>_xlfn.XLOOKUP(Table17[[#This Row],[Product_ID]],Product_Dim!A:A,Product_Dim!B:B)</f>
        <v>Kitchen Cutting Board</v>
      </c>
      <c r="X94" t="str">
        <f>_xlfn.XLOOKUP(Table17[[#This Row],[Product_ID]],Product_Dim!A:A,Product_Dim!C:C)</f>
        <v>Home</v>
      </c>
      <c r="Y94" t="str">
        <f>_xlfn.XLOOKUP(Table17[[#This Row],[Product_ID]],Product_Dim!A:A,Product_Dim!D:D)</f>
        <v>Kitchen</v>
      </c>
      <c r="Z94" t="str">
        <f>_xlfn.XLOOKUP(Table17[[#This Row],[Product_ID]],Product_Dim!A:A,Product_Dim!E:E)</f>
        <v>Taylor, Dodson and Johnston</v>
      </c>
      <c r="AA94">
        <f>_xlfn.XLOOKUP(Table17[[#This Row],[Product_ID]],Product_Dim!A:A,Product_Dim!F:F)</f>
        <v>176.07</v>
      </c>
      <c r="AB94">
        <f>_xlfn.XLOOKUP(Table17[[#This Row],[Product_ID]],Product_Dim!A:A,Product_Dim!G:G)</f>
        <v>82</v>
      </c>
    </row>
    <row r="95" spans="1:28" x14ac:dyDescent="0.25">
      <c r="A95" t="s">
        <v>1919</v>
      </c>
      <c r="B95" s="1">
        <v>45657</v>
      </c>
      <c r="C95" t="s">
        <v>241</v>
      </c>
      <c r="D95" t="s">
        <v>1586</v>
      </c>
      <c r="E95" t="s">
        <v>1769</v>
      </c>
      <c r="F95">
        <v>2</v>
      </c>
      <c r="G95">
        <v>327.52</v>
      </c>
      <c r="H95">
        <v>0.15</v>
      </c>
      <c r="I95" t="s">
        <v>1826</v>
      </c>
      <c r="J95" s="12">
        <v>556.78399999999999</v>
      </c>
      <c r="K95" t="str">
        <f>_xlfn.XLOOKUP(Table17[[#This Row],[Customer_ID]],Customer_Dim!A:A,Customer_Dim!B:B,"False Data")</f>
        <v>Michael Thomas</v>
      </c>
      <c r="L95" s="5">
        <f>_xlfn.XLOOKUP(Table17[[#This Row],[Customer_ID]],Customer_Dim!A:A,Customer_Dim!C:C,"False Data")</f>
        <v>21</v>
      </c>
      <c r="M95" s="5" t="str" cm="1">
        <f t="array" ref="M95">_xlfn.IFS(Table9[[#This Row],[Age]]&lt;=35,"Youth",Table9[[#This Row],[Age]]&lt;=55,"Adult",Table9[[#This Row],[Age]]&gt;55,"Senior")</f>
        <v>Youth</v>
      </c>
      <c r="N95" t="str">
        <f>_xlfn.XLOOKUP(Table17[[#This Row],[Customer_ID]],Customer_Dim!A:A,Customer_Dim!D:D,"False Data")</f>
        <v>Female</v>
      </c>
      <c r="O95" t="str">
        <f>_xlfn.XLOOKUP(Table17[[#This Row],[Customer_ID]],Customer_Dim!A:A,Customer_Dim!E:E,"False Data")</f>
        <v>Woodmouth</v>
      </c>
      <c r="P95" t="str">
        <f>_xlfn.XLOOKUP(Table17[[#This Row],[Customer_ID]],Customer_Dim!A:A,Customer_Dim!F:F,"False Data")</f>
        <v>Nevada</v>
      </c>
      <c r="Q95" t="str">
        <f>_xlfn.XLOOKUP(Table17[[#This Row],[Customer_ID]],Customer_Dim!A:A,Customer_Dim!G:G,"False Data")</f>
        <v>USA</v>
      </c>
      <c r="R95" t="str">
        <f>_xlfn.XLOOKUP(Table17[[#This Row],[Customer_ID]],Customer_Dim!A:A,Customer_Dim!H:H,"False Data")</f>
        <v>Silver</v>
      </c>
      <c r="S95" t="str">
        <f>_xlfn.XLOOKUP(Table17[[#This Row],[Store_ID]],Store_Dim!A:A,Store_Dim!B:B)</f>
        <v>Alexander Group</v>
      </c>
      <c r="T95" t="str">
        <f>_xlfn.XLOOKUP(Table17[[#This Row],[Store_ID]],Store_Dim!A:A,Store_Dim!C:C)</f>
        <v>South</v>
      </c>
      <c r="U95" t="str">
        <f>_xlfn.XLOOKUP(Table17[[#This Row],[Store_ID]],Store_Dim!A:A,Store_Dim!D:D)</f>
        <v>Port Sharon</v>
      </c>
      <c r="V95" t="str">
        <f>_xlfn.XLOOKUP(Table17[[#This Row],[Store_ID]],Store_Dim!A:A,Store_Dim!E:E)</f>
        <v>Online</v>
      </c>
      <c r="W95" t="str">
        <f>_xlfn.XLOOKUP(Table17[[#This Row],[Product_ID]],Product_Dim!A:A,Product_Dim!B:B)</f>
        <v>Knee Support Brace</v>
      </c>
      <c r="X95" t="str">
        <f>_xlfn.XLOOKUP(Table17[[#This Row],[Product_ID]],Product_Dim!A:A,Product_Dim!C:C)</f>
        <v>Sports</v>
      </c>
      <c r="Y95" t="str">
        <f>_xlfn.XLOOKUP(Table17[[#This Row],[Product_ID]],Product_Dim!A:A,Product_Dim!D:D)</f>
        <v>Equipment</v>
      </c>
      <c r="Z95" t="str">
        <f>_xlfn.XLOOKUP(Table17[[#This Row],[Product_ID]],Product_Dim!A:A,Product_Dim!E:E)</f>
        <v>May-Reese</v>
      </c>
      <c r="AA95">
        <f>_xlfn.XLOOKUP(Table17[[#This Row],[Product_ID]],Product_Dim!A:A,Product_Dim!F:F)</f>
        <v>21.34</v>
      </c>
      <c r="AB95">
        <f>_xlfn.XLOOKUP(Table17[[#This Row],[Product_ID]],Product_Dim!A:A,Product_Dim!G:G)</f>
        <v>65</v>
      </c>
    </row>
    <row r="96" spans="1:28" x14ac:dyDescent="0.25">
      <c r="A96" t="s">
        <v>1920</v>
      </c>
      <c r="B96" s="1">
        <v>45530</v>
      </c>
      <c r="C96" t="s">
        <v>942</v>
      </c>
      <c r="D96" t="s">
        <v>1742</v>
      </c>
      <c r="E96" t="s">
        <v>1813</v>
      </c>
      <c r="F96">
        <v>2</v>
      </c>
      <c r="G96">
        <v>569.36</v>
      </c>
      <c r="H96">
        <v>0.01</v>
      </c>
      <c r="I96" t="s">
        <v>1826</v>
      </c>
      <c r="J96" s="12">
        <f>(Table17[[#This Row],[Unit_Price]]*Table17[[#This Row],[Quantity]])*(1-Table17[[#This Row],[Discount]])</f>
        <v>1127.3327999999999</v>
      </c>
      <c r="K96" t="str">
        <f>_xlfn.XLOOKUP(Table17[[#This Row],[Customer_ID]],Customer_Dim!A:A,Customer_Dim!B:B,"False Data")</f>
        <v>Tracy Stephens</v>
      </c>
      <c r="L96" s="5">
        <f>_xlfn.XLOOKUP(Table17[[#This Row],[Customer_ID]],Customer_Dim!A:A,Customer_Dim!C:C,"False Data")</f>
        <v>64</v>
      </c>
      <c r="M96" s="5" t="str" cm="1">
        <f t="array" ref="M96">_xlfn.IFS(Table9[[#This Row],[Age]]&lt;=35,"Youth",Table9[[#This Row],[Age]]&lt;=55,"Adult",Table9[[#This Row],[Age]]&gt;55,"Senior")</f>
        <v>Senior</v>
      </c>
      <c r="N96" t="str">
        <f>_xlfn.XLOOKUP(Table17[[#This Row],[Customer_ID]],Customer_Dim!A:A,Customer_Dim!D:D,"False Data")</f>
        <v>Male</v>
      </c>
      <c r="O96" t="str">
        <f>_xlfn.XLOOKUP(Table17[[#This Row],[Customer_ID]],Customer_Dim!A:A,Customer_Dim!E:E,"False Data")</f>
        <v>New Joshuatown</v>
      </c>
      <c r="P96" t="str">
        <f>_xlfn.XLOOKUP(Table17[[#This Row],[Customer_ID]],Customer_Dim!A:A,Customer_Dim!F:F,"False Data")</f>
        <v>Maine</v>
      </c>
      <c r="Q96" t="str">
        <f>_xlfn.XLOOKUP(Table17[[#This Row],[Customer_ID]],Customer_Dim!A:A,Customer_Dim!G:G,"False Data")</f>
        <v>USA</v>
      </c>
      <c r="R96" t="str">
        <f>_xlfn.XLOOKUP(Table17[[#This Row],[Customer_ID]],Customer_Dim!A:A,Customer_Dim!H:H,"False Data")</f>
        <v>Platinum</v>
      </c>
      <c r="S96" t="str">
        <f>_xlfn.XLOOKUP(Table17[[#This Row],[Store_ID]],Store_Dim!A:A,Store_Dim!B:B)</f>
        <v>Mann-Austin</v>
      </c>
      <c r="T96" t="str">
        <f>_xlfn.XLOOKUP(Table17[[#This Row],[Store_ID]],Store_Dim!A:A,Store_Dim!C:C)</f>
        <v>East</v>
      </c>
      <c r="U96" t="str">
        <f>_xlfn.XLOOKUP(Table17[[#This Row],[Store_ID]],Store_Dim!A:A,Store_Dim!D:D)</f>
        <v>Vasquezborough</v>
      </c>
      <c r="V96" t="str">
        <f>_xlfn.XLOOKUP(Table17[[#This Row],[Store_ID]],Store_Dim!A:A,Store_Dim!E:E)</f>
        <v>Online</v>
      </c>
      <c r="W96" t="str">
        <f>_xlfn.XLOOKUP(Table17[[#This Row],[Product_ID]],Product_Dim!A:A,Product_Dim!B:B)</f>
        <v>Cricket Bat</v>
      </c>
      <c r="X96" t="str">
        <f>_xlfn.XLOOKUP(Table17[[#This Row],[Product_ID]],Product_Dim!A:A,Product_Dim!C:C)</f>
        <v>Sports</v>
      </c>
      <c r="Y96" t="str">
        <f>_xlfn.XLOOKUP(Table17[[#This Row],[Product_ID]],Product_Dim!A:A,Product_Dim!D:D)</f>
        <v>Team Sports</v>
      </c>
      <c r="Z96" t="str">
        <f>_xlfn.XLOOKUP(Table17[[#This Row],[Product_ID]],Product_Dim!A:A,Product_Dim!E:E)</f>
        <v>Khan LLC</v>
      </c>
      <c r="AA96">
        <f>_xlfn.XLOOKUP(Table17[[#This Row],[Product_ID]],Product_Dim!A:A,Product_Dim!F:F)</f>
        <v>245.98</v>
      </c>
      <c r="AB96">
        <f>_xlfn.XLOOKUP(Table17[[#This Row],[Product_ID]],Product_Dim!A:A,Product_Dim!G:G)</f>
        <v>471</v>
      </c>
    </row>
    <row r="97" spans="1:28" x14ac:dyDescent="0.25">
      <c r="A97" t="s">
        <v>1921</v>
      </c>
      <c r="B97" s="1">
        <v>45556</v>
      </c>
      <c r="C97" t="s">
        <v>1011</v>
      </c>
      <c r="D97" t="s">
        <v>1746</v>
      </c>
      <c r="E97" t="s">
        <v>1776</v>
      </c>
      <c r="F97">
        <v>2</v>
      </c>
      <c r="G97">
        <v>68.290000000000006</v>
      </c>
      <c r="H97">
        <v>0.14000000000000001</v>
      </c>
      <c r="I97" t="s">
        <v>1829</v>
      </c>
      <c r="J97" s="12">
        <v>117.4588</v>
      </c>
      <c r="K97" t="str">
        <f>_xlfn.XLOOKUP(Table17[[#This Row],[Customer_ID]],Customer_Dim!A:A,Customer_Dim!B:B,"False Data")</f>
        <v>Darren Burton</v>
      </c>
      <c r="L97" s="5">
        <f>_xlfn.XLOOKUP(Table17[[#This Row],[Customer_ID]],Customer_Dim!A:A,Customer_Dim!C:C,"False Data")</f>
        <v>21</v>
      </c>
      <c r="M97" s="5" t="str" cm="1">
        <f t="array" ref="M97">_xlfn.IFS(Table9[[#This Row],[Age]]&lt;=35,"Youth",Table9[[#This Row],[Age]]&lt;=55,"Adult",Table9[[#This Row],[Age]]&gt;55,"Senior")</f>
        <v>Youth</v>
      </c>
      <c r="N97" t="str">
        <f>_xlfn.XLOOKUP(Table17[[#This Row],[Customer_ID]],Customer_Dim!A:A,Customer_Dim!D:D,"False Data")</f>
        <v>Female</v>
      </c>
      <c r="O97" t="str">
        <f>_xlfn.XLOOKUP(Table17[[#This Row],[Customer_ID]],Customer_Dim!A:A,Customer_Dim!E:E,"False Data")</f>
        <v>Lake Alice</v>
      </c>
      <c r="P97" t="str">
        <f>_xlfn.XLOOKUP(Table17[[#This Row],[Customer_ID]],Customer_Dim!A:A,Customer_Dim!F:F,"False Data")</f>
        <v>Tennessee</v>
      </c>
      <c r="Q97" t="str">
        <f>_xlfn.XLOOKUP(Table17[[#This Row],[Customer_ID]],Customer_Dim!A:A,Customer_Dim!G:G,"False Data")</f>
        <v>USA</v>
      </c>
      <c r="R97" t="str">
        <f>_xlfn.XLOOKUP(Table17[[#This Row],[Customer_ID]],Customer_Dim!A:A,Customer_Dim!H:H,"False Data")</f>
        <v>Bronze</v>
      </c>
      <c r="S97" t="str">
        <f>_xlfn.XLOOKUP(Table17[[#This Row],[Store_ID]],Store_Dim!A:A,Store_Dim!B:B)</f>
        <v>Benson-Elliott</v>
      </c>
      <c r="T97" t="str">
        <f>_xlfn.XLOOKUP(Table17[[#This Row],[Store_ID]],Store_Dim!A:A,Store_Dim!C:C)</f>
        <v>East</v>
      </c>
      <c r="U97" t="str">
        <f>_xlfn.XLOOKUP(Table17[[#This Row],[Store_ID]],Store_Dim!A:A,Store_Dim!D:D)</f>
        <v>Port Josephberg</v>
      </c>
      <c r="V97" t="str">
        <f>_xlfn.XLOOKUP(Table17[[#This Row],[Store_ID]],Store_Dim!A:A,Store_Dim!E:E)</f>
        <v>Online</v>
      </c>
      <c r="W97" t="str">
        <f>_xlfn.XLOOKUP(Table17[[#This Row],[Product_ID]],Product_Dim!A:A,Product_Dim!B:B)</f>
        <v>Stainless Steel Cookware Set</v>
      </c>
      <c r="X97" t="str">
        <f>_xlfn.XLOOKUP(Table17[[#This Row],[Product_ID]],Product_Dim!A:A,Product_Dim!C:C)</f>
        <v>Home</v>
      </c>
      <c r="Y97" t="str">
        <f>_xlfn.XLOOKUP(Table17[[#This Row],[Product_ID]],Product_Dim!A:A,Product_Dim!D:D)</f>
        <v>Kitchen</v>
      </c>
      <c r="Z97" t="str">
        <f>_xlfn.XLOOKUP(Table17[[#This Row],[Product_ID]],Product_Dim!A:A,Product_Dim!E:E)</f>
        <v>Campbell Ltd</v>
      </c>
      <c r="AA97">
        <f>_xlfn.XLOOKUP(Table17[[#This Row],[Product_ID]],Product_Dim!A:A,Product_Dim!F:F)</f>
        <v>201.41</v>
      </c>
      <c r="AB97">
        <f>_xlfn.XLOOKUP(Table17[[#This Row],[Product_ID]],Product_Dim!A:A,Product_Dim!G:G)</f>
        <v>146</v>
      </c>
    </row>
    <row r="98" spans="1:28" x14ac:dyDescent="0.25">
      <c r="A98" t="s">
        <v>1922</v>
      </c>
      <c r="B98" s="1">
        <v>45523</v>
      </c>
      <c r="C98" t="s">
        <v>782</v>
      </c>
      <c r="D98" t="s">
        <v>1648</v>
      </c>
      <c r="E98" t="s">
        <v>1789</v>
      </c>
      <c r="F98">
        <v>1</v>
      </c>
      <c r="G98">
        <v>842.9</v>
      </c>
      <c r="H98">
        <v>0.06</v>
      </c>
      <c r="I98" t="s">
        <v>1829</v>
      </c>
      <c r="J98" s="12">
        <v>792.32599999999991</v>
      </c>
      <c r="K98" t="str">
        <f>_xlfn.XLOOKUP(Table17[[#This Row],[Customer_ID]],Customer_Dim!A:A,Customer_Dim!B:B,"False Data")</f>
        <v>Nancy Page</v>
      </c>
      <c r="L98" s="5">
        <f>_xlfn.XLOOKUP(Table17[[#This Row],[Customer_ID]],Customer_Dim!A:A,Customer_Dim!C:C,"False Data")</f>
        <v>19</v>
      </c>
      <c r="M98" s="5" t="str" cm="1">
        <f t="array" ref="M98">_xlfn.IFS(Table9[[#This Row],[Age]]&lt;=35,"Youth",Table9[[#This Row],[Age]]&lt;=55,"Adult",Table9[[#This Row],[Age]]&gt;55,"Senior")</f>
        <v>Youth</v>
      </c>
      <c r="N98" t="str">
        <f>_xlfn.XLOOKUP(Table17[[#This Row],[Customer_ID]],Customer_Dim!A:A,Customer_Dim!D:D,"False Data")</f>
        <v>Male</v>
      </c>
      <c r="O98" t="str">
        <f>_xlfn.XLOOKUP(Table17[[#This Row],[Customer_ID]],Customer_Dim!A:A,Customer_Dim!E:E,"False Data")</f>
        <v>West Julia</v>
      </c>
      <c r="P98" t="str">
        <f>_xlfn.XLOOKUP(Table17[[#This Row],[Customer_ID]],Customer_Dim!A:A,Customer_Dim!F:F,"False Data")</f>
        <v>Utah</v>
      </c>
      <c r="Q98" t="str">
        <f>_xlfn.XLOOKUP(Table17[[#This Row],[Customer_ID]],Customer_Dim!A:A,Customer_Dim!G:G,"False Data")</f>
        <v>USA</v>
      </c>
      <c r="R98" t="str">
        <f>_xlfn.XLOOKUP(Table17[[#This Row],[Customer_ID]],Customer_Dim!A:A,Customer_Dim!H:H,"False Data")</f>
        <v>Bronze</v>
      </c>
      <c r="S98" t="str">
        <f>_xlfn.XLOOKUP(Table17[[#This Row],[Store_ID]],Store_Dim!A:A,Store_Dim!B:B)</f>
        <v>Hill, Wagner and Ballard</v>
      </c>
      <c r="T98" t="str">
        <f>_xlfn.XLOOKUP(Table17[[#This Row],[Store_ID]],Store_Dim!A:A,Store_Dim!C:C)</f>
        <v>East</v>
      </c>
      <c r="U98" t="str">
        <f>_xlfn.XLOOKUP(Table17[[#This Row],[Store_ID]],Store_Dim!A:A,Store_Dim!D:D)</f>
        <v>East Davidville</v>
      </c>
      <c r="V98" t="str">
        <f>_xlfn.XLOOKUP(Table17[[#This Row],[Store_ID]],Store_Dim!A:A,Store_Dim!E:E)</f>
        <v>Online</v>
      </c>
      <c r="W98" t="str">
        <f>_xlfn.XLOOKUP(Table17[[#This Row],[Product_ID]],Product_Dim!A:A,Product_Dim!B:B)</f>
        <v>Boxing Hand Wraps</v>
      </c>
      <c r="X98" t="str">
        <f>_xlfn.XLOOKUP(Table17[[#This Row],[Product_ID]],Product_Dim!A:A,Product_Dim!C:C)</f>
        <v>Sports</v>
      </c>
      <c r="Y98" t="str">
        <f>_xlfn.XLOOKUP(Table17[[#This Row],[Product_ID]],Product_Dim!A:A,Product_Dim!D:D)</f>
        <v>Fitness</v>
      </c>
      <c r="Z98" t="str">
        <f>_xlfn.XLOOKUP(Table17[[#This Row],[Product_ID]],Product_Dim!A:A,Product_Dim!E:E)</f>
        <v>Smith-King</v>
      </c>
      <c r="AA98">
        <f>_xlfn.XLOOKUP(Table17[[#This Row],[Product_ID]],Product_Dim!A:A,Product_Dim!F:F)</f>
        <v>190.29</v>
      </c>
      <c r="AB98">
        <f>_xlfn.XLOOKUP(Table17[[#This Row],[Product_ID]],Product_Dim!A:A,Product_Dim!G:G)</f>
        <v>260</v>
      </c>
    </row>
    <row r="99" spans="1:28" x14ac:dyDescent="0.25">
      <c r="A99" t="s">
        <v>1923</v>
      </c>
      <c r="B99" s="1">
        <v>45587</v>
      </c>
      <c r="C99" t="s">
        <v>911</v>
      </c>
      <c r="D99" t="s">
        <v>1551</v>
      </c>
      <c r="E99" t="s">
        <v>1766</v>
      </c>
      <c r="F99">
        <v>3</v>
      </c>
      <c r="G99">
        <v>751.94</v>
      </c>
      <c r="H99">
        <v>0.26</v>
      </c>
      <c r="I99" t="s">
        <v>1826</v>
      </c>
      <c r="J99" s="12">
        <v>1669.3068000000001</v>
      </c>
      <c r="K99" t="str">
        <f>_xlfn.XLOOKUP(Table17[[#This Row],[Customer_ID]],Customer_Dim!A:A,Customer_Dim!B:B,"False Data")</f>
        <v>Cynthia Roberts</v>
      </c>
      <c r="L99" s="5">
        <f>_xlfn.XLOOKUP(Table17[[#This Row],[Customer_ID]],Customer_Dim!A:A,Customer_Dim!C:C,"False Data")</f>
        <v>22</v>
      </c>
      <c r="M99" s="5" t="str" cm="1">
        <f t="array" ref="M99">_xlfn.IFS(Table9[[#This Row],[Age]]&lt;=35,"Youth",Table9[[#This Row],[Age]]&lt;=55,"Adult",Table9[[#This Row],[Age]]&gt;55,"Senior")</f>
        <v>Youth</v>
      </c>
      <c r="N99" t="str">
        <f>_xlfn.XLOOKUP(Table17[[#This Row],[Customer_ID]],Customer_Dim!A:A,Customer_Dim!D:D,"False Data")</f>
        <v>Female</v>
      </c>
      <c r="O99" t="str">
        <f>_xlfn.XLOOKUP(Table17[[#This Row],[Customer_ID]],Customer_Dim!A:A,Customer_Dim!E:E,"False Data")</f>
        <v>Millerfort</v>
      </c>
      <c r="P99" t="str">
        <f>_xlfn.XLOOKUP(Table17[[#This Row],[Customer_ID]],Customer_Dim!A:A,Customer_Dim!F:F,"False Data")</f>
        <v>Vermont</v>
      </c>
      <c r="Q99" t="str">
        <f>_xlfn.XLOOKUP(Table17[[#This Row],[Customer_ID]],Customer_Dim!A:A,Customer_Dim!G:G,"False Data")</f>
        <v>USA</v>
      </c>
      <c r="R99" t="str">
        <f>_xlfn.XLOOKUP(Table17[[#This Row],[Customer_ID]],Customer_Dim!A:A,Customer_Dim!H:H,"False Data")</f>
        <v>Gold</v>
      </c>
      <c r="S99" t="str">
        <f>_xlfn.XLOOKUP(Table17[[#This Row],[Store_ID]],Store_Dim!A:A,Store_Dim!B:B)</f>
        <v>Johnson-Wright</v>
      </c>
      <c r="T99" t="str">
        <f>_xlfn.XLOOKUP(Table17[[#This Row],[Store_ID]],Store_Dim!A:A,Store_Dim!C:C)</f>
        <v>North</v>
      </c>
      <c r="U99" t="str">
        <f>_xlfn.XLOOKUP(Table17[[#This Row],[Store_ID]],Store_Dim!A:A,Store_Dim!D:D)</f>
        <v>Hoodberg</v>
      </c>
      <c r="V99" t="str">
        <f>_xlfn.XLOOKUP(Table17[[#This Row],[Store_ID]],Store_Dim!A:A,Store_Dim!E:E)</f>
        <v>Outlet</v>
      </c>
      <c r="W99" t="str">
        <f>_xlfn.XLOOKUP(Table17[[#This Row],[Product_ID]],Product_Dim!A:A,Product_Dim!B:B)</f>
        <v>Men's Running Jacket</v>
      </c>
      <c r="X99" t="str">
        <f>_xlfn.XLOOKUP(Table17[[#This Row],[Product_ID]],Product_Dim!A:A,Product_Dim!C:C)</f>
        <v>Clothing</v>
      </c>
      <c r="Y99" t="str">
        <f>_xlfn.XLOOKUP(Table17[[#This Row],[Product_ID]],Product_Dim!A:A,Product_Dim!D:D)</f>
        <v>Outerwear</v>
      </c>
      <c r="Z99" t="str">
        <f>_xlfn.XLOOKUP(Table17[[#This Row],[Product_ID]],Product_Dim!A:A,Product_Dim!E:E)</f>
        <v>Pineda Ltd</v>
      </c>
      <c r="AA99">
        <f>_xlfn.XLOOKUP(Table17[[#This Row],[Product_ID]],Product_Dim!A:A,Product_Dim!F:F)</f>
        <v>364.67</v>
      </c>
      <c r="AB99">
        <f>_xlfn.XLOOKUP(Table17[[#This Row],[Product_ID]],Product_Dim!A:A,Product_Dim!G:G)</f>
        <v>452</v>
      </c>
    </row>
    <row r="100" spans="1:28" x14ac:dyDescent="0.25">
      <c r="A100" t="s">
        <v>1924</v>
      </c>
      <c r="B100" s="1">
        <v>45580</v>
      </c>
      <c r="C100" t="s">
        <v>449</v>
      </c>
      <c r="D100" t="s">
        <v>1660</v>
      </c>
      <c r="E100" t="s">
        <v>1779</v>
      </c>
      <c r="F100">
        <v>4</v>
      </c>
      <c r="G100">
        <v>476.28</v>
      </c>
      <c r="H100">
        <v>0.17</v>
      </c>
      <c r="I100" t="s">
        <v>1824</v>
      </c>
      <c r="J100" s="12">
        <v>1581.2496000000001</v>
      </c>
      <c r="K100" t="str">
        <f>_xlfn.XLOOKUP(Table17[[#This Row],[Customer_ID]],Customer_Dim!A:A,Customer_Dim!B:B,"False Data")</f>
        <v>Joseph Richards</v>
      </c>
      <c r="L100" s="5">
        <f>_xlfn.XLOOKUP(Table17[[#This Row],[Customer_ID]],Customer_Dim!A:A,Customer_Dim!C:C,"False Data")</f>
        <v>34</v>
      </c>
      <c r="M100" s="5" t="str" cm="1">
        <f t="array" ref="M100">_xlfn.IFS(Table9[[#This Row],[Age]]&lt;=35,"Youth",Table9[[#This Row],[Age]]&lt;=55,"Adult",Table9[[#This Row],[Age]]&gt;55,"Senior")</f>
        <v>Youth</v>
      </c>
      <c r="N100" t="str">
        <f>_xlfn.XLOOKUP(Table17[[#This Row],[Customer_ID]],Customer_Dim!A:A,Customer_Dim!D:D,"False Data")</f>
        <v>Female</v>
      </c>
      <c r="O100" t="str">
        <f>_xlfn.XLOOKUP(Table17[[#This Row],[Customer_ID]],Customer_Dim!A:A,Customer_Dim!E:E,"False Data")</f>
        <v>Wigginsville</v>
      </c>
      <c r="P100" t="str">
        <f>_xlfn.XLOOKUP(Table17[[#This Row],[Customer_ID]],Customer_Dim!A:A,Customer_Dim!F:F,"False Data")</f>
        <v>Alabama</v>
      </c>
      <c r="Q100" t="str">
        <f>_xlfn.XLOOKUP(Table17[[#This Row],[Customer_ID]],Customer_Dim!A:A,Customer_Dim!G:G,"False Data")</f>
        <v>USA</v>
      </c>
      <c r="R100" t="str">
        <f>_xlfn.XLOOKUP(Table17[[#This Row],[Customer_ID]],Customer_Dim!A:A,Customer_Dim!H:H,"False Data")</f>
        <v>Bronze</v>
      </c>
      <c r="S100" t="str">
        <f>_xlfn.XLOOKUP(Table17[[#This Row],[Store_ID]],Store_Dim!A:A,Store_Dim!B:B)</f>
        <v>Martinez-Mullins</v>
      </c>
      <c r="T100" t="str">
        <f>_xlfn.XLOOKUP(Table17[[#This Row],[Store_ID]],Store_Dim!A:A,Store_Dim!C:C)</f>
        <v>South</v>
      </c>
      <c r="U100" t="str">
        <f>_xlfn.XLOOKUP(Table17[[#This Row],[Store_ID]],Store_Dim!A:A,Store_Dim!D:D)</f>
        <v>Williamsfurt</v>
      </c>
      <c r="V100" t="str">
        <f>_xlfn.XLOOKUP(Table17[[#This Row],[Store_ID]],Store_Dim!A:A,Store_Dim!E:E)</f>
        <v>Online</v>
      </c>
      <c r="W100" t="str">
        <f>_xlfn.XLOOKUP(Table17[[#This Row],[Product_ID]],Product_Dim!A:A,Product_Dim!B:B)</f>
        <v>Premium Blanket Throw</v>
      </c>
      <c r="X100" t="str">
        <f>_xlfn.XLOOKUP(Table17[[#This Row],[Product_ID]],Product_Dim!A:A,Product_Dim!C:C)</f>
        <v>Home</v>
      </c>
      <c r="Y100" t="str">
        <f>_xlfn.XLOOKUP(Table17[[#This Row],[Product_ID]],Product_Dim!A:A,Product_Dim!D:D)</f>
        <v>Decor</v>
      </c>
      <c r="Z100" t="str">
        <f>_xlfn.XLOOKUP(Table17[[#This Row],[Product_ID]],Product_Dim!A:A,Product_Dim!E:E)</f>
        <v>Hernandez, Kennedy and Porter</v>
      </c>
      <c r="AA100">
        <f>_xlfn.XLOOKUP(Table17[[#This Row],[Product_ID]],Product_Dim!A:A,Product_Dim!F:F)</f>
        <v>461.47</v>
      </c>
      <c r="AB100">
        <f>_xlfn.XLOOKUP(Table17[[#This Row],[Product_ID]],Product_Dim!A:A,Product_Dim!G:G)</f>
        <v>190</v>
      </c>
    </row>
    <row r="101" spans="1:28" x14ac:dyDescent="0.25">
      <c r="A101" t="s">
        <v>1925</v>
      </c>
      <c r="B101" s="1">
        <v>45479</v>
      </c>
      <c r="C101" t="s">
        <v>1023</v>
      </c>
      <c r="D101" t="s">
        <v>1656</v>
      </c>
      <c r="E101" t="s">
        <v>1766</v>
      </c>
      <c r="F101">
        <v>3</v>
      </c>
      <c r="G101">
        <v>541.99</v>
      </c>
      <c r="H101">
        <v>0.24</v>
      </c>
      <c r="I101" t="s">
        <v>1829</v>
      </c>
      <c r="J101" s="12">
        <v>1235.7372</v>
      </c>
      <c r="K101" t="str">
        <f>_xlfn.XLOOKUP(Table17[[#This Row],[Customer_ID]],Customer_Dim!A:A,Customer_Dim!B:B,"False Data")</f>
        <v>Andrew Smith</v>
      </c>
      <c r="L101" s="5">
        <f>_xlfn.XLOOKUP(Table17[[#This Row],[Customer_ID]],Customer_Dim!A:A,Customer_Dim!C:C,"False Data")</f>
        <v>60</v>
      </c>
      <c r="M101" s="5" t="str" cm="1">
        <f t="array" ref="M101">_xlfn.IFS(Table9[[#This Row],[Age]]&lt;=35,"Youth",Table9[[#This Row],[Age]]&lt;=55,"Adult",Table9[[#This Row],[Age]]&gt;55,"Senior")</f>
        <v>Senior</v>
      </c>
      <c r="N101" t="str">
        <f>_xlfn.XLOOKUP(Table17[[#This Row],[Customer_ID]],Customer_Dim!A:A,Customer_Dim!D:D,"False Data")</f>
        <v>Male</v>
      </c>
      <c r="O101" t="str">
        <f>_xlfn.XLOOKUP(Table17[[#This Row],[Customer_ID]],Customer_Dim!A:A,Customer_Dim!E:E,"False Data")</f>
        <v>East Matthew</v>
      </c>
      <c r="P101" t="str">
        <f>_xlfn.XLOOKUP(Table17[[#This Row],[Customer_ID]],Customer_Dim!A:A,Customer_Dim!F:F,"False Data")</f>
        <v>Wisconsin</v>
      </c>
      <c r="Q101" t="str">
        <f>_xlfn.XLOOKUP(Table17[[#This Row],[Customer_ID]],Customer_Dim!A:A,Customer_Dim!G:G,"False Data")</f>
        <v>USA</v>
      </c>
      <c r="R101" t="str">
        <f>_xlfn.XLOOKUP(Table17[[#This Row],[Customer_ID]],Customer_Dim!A:A,Customer_Dim!H:H,"False Data")</f>
        <v>Bronze</v>
      </c>
      <c r="S101" t="str">
        <f>_xlfn.XLOOKUP(Table17[[#This Row],[Store_ID]],Store_Dim!A:A,Store_Dim!B:B)</f>
        <v>Johnson-Wright</v>
      </c>
      <c r="T101" t="str">
        <f>_xlfn.XLOOKUP(Table17[[#This Row],[Store_ID]],Store_Dim!A:A,Store_Dim!C:C)</f>
        <v>North</v>
      </c>
      <c r="U101" t="str">
        <f>_xlfn.XLOOKUP(Table17[[#This Row],[Store_ID]],Store_Dim!A:A,Store_Dim!D:D)</f>
        <v>Hoodberg</v>
      </c>
      <c r="V101" t="str">
        <f>_xlfn.XLOOKUP(Table17[[#This Row],[Store_ID]],Store_Dim!A:A,Store_Dim!E:E)</f>
        <v>Outlet</v>
      </c>
      <c r="W101" t="str">
        <f>_xlfn.XLOOKUP(Table17[[#This Row],[Product_ID]],Product_Dim!A:A,Product_Dim!B:B)</f>
        <v>Sports Stopwatch Pro</v>
      </c>
      <c r="X101" t="str">
        <f>_xlfn.XLOOKUP(Table17[[#This Row],[Product_ID]],Product_Dim!A:A,Product_Dim!C:C)</f>
        <v>Sports</v>
      </c>
      <c r="Y101" t="str">
        <f>_xlfn.XLOOKUP(Table17[[#This Row],[Product_ID]],Product_Dim!A:A,Product_Dim!D:D)</f>
        <v>Accessories</v>
      </c>
      <c r="Z101" t="str">
        <f>_xlfn.XLOOKUP(Table17[[#This Row],[Product_ID]],Product_Dim!A:A,Product_Dim!E:E)</f>
        <v>Thompson-French</v>
      </c>
      <c r="AA101">
        <f>_xlfn.XLOOKUP(Table17[[#This Row],[Product_ID]],Product_Dim!A:A,Product_Dim!F:F)</f>
        <v>434.84</v>
      </c>
      <c r="AB101">
        <f>_xlfn.XLOOKUP(Table17[[#This Row],[Product_ID]],Product_Dim!A:A,Product_Dim!G:G)</f>
        <v>185</v>
      </c>
    </row>
    <row r="102" spans="1:28" x14ac:dyDescent="0.25">
      <c r="A102" t="s">
        <v>1926</v>
      </c>
      <c r="B102" s="1">
        <v>45677</v>
      </c>
      <c r="C102" t="s">
        <v>1154</v>
      </c>
      <c r="D102" t="s">
        <v>1614</v>
      </c>
      <c r="E102" t="s">
        <v>1773</v>
      </c>
      <c r="F102">
        <v>2</v>
      </c>
      <c r="G102">
        <v>401.5</v>
      </c>
      <c r="H102">
        <v>0.18</v>
      </c>
      <c r="I102" t="s">
        <v>1824</v>
      </c>
      <c r="J102" s="12">
        <v>658.46</v>
      </c>
      <c r="K102" t="str">
        <f>_xlfn.XLOOKUP(Table17[[#This Row],[Customer_ID]],Customer_Dim!A:A,Customer_Dim!B:B,"False Data")</f>
        <v>Gregory Allen</v>
      </c>
      <c r="L102" s="5">
        <f>_xlfn.XLOOKUP(Table17[[#This Row],[Customer_ID]],Customer_Dim!A:A,Customer_Dim!C:C,"False Data")</f>
        <v>20</v>
      </c>
      <c r="M102" s="5" t="str" cm="1">
        <f t="array" ref="M102">_xlfn.IFS(Table9[[#This Row],[Age]]&lt;=35,"Youth",Table9[[#This Row],[Age]]&lt;=55,"Adult",Table9[[#This Row],[Age]]&gt;55,"Senior")</f>
        <v>Youth</v>
      </c>
      <c r="N102" t="str">
        <f>_xlfn.XLOOKUP(Table17[[#This Row],[Customer_ID]],Customer_Dim!A:A,Customer_Dim!D:D,"False Data")</f>
        <v>Female</v>
      </c>
      <c r="O102" t="str">
        <f>_xlfn.XLOOKUP(Table17[[#This Row],[Customer_ID]],Customer_Dim!A:A,Customer_Dim!E:E,"False Data")</f>
        <v>West Bruce</v>
      </c>
      <c r="P102" t="str">
        <f>_xlfn.XLOOKUP(Table17[[#This Row],[Customer_ID]],Customer_Dim!A:A,Customer_Dim!F:F,"False Data")</f>
        <v>Vermont</v>
      </c>
      <c r="Q102" t="str">
        <f>_xlfn.XLOOKUP(Table17[[#This Row],[Customer_ID]],Customer_Dim!A:A,Customer_Dim!G:G,"False Data")</f>
        <v>USA</v>
      </c>
      <c r="R102" t="str">
        <f>_xlfn.XLOOKUP(Table17[[#This Row],[Customer_ID]],Customer_Dim!A:A,Customer_Dim!H:H,"False Data")</f>
        <v>Platinum</v>
      </c>
      <c r="S102" t="str">
        <f>_xlfn.XLOOKUP(Table17[[#This Row],[Store_ID]],Store_Dim!A:A,Store_Dim!B:B)</f>
        <v>Gray Ltd</v>
      </c>
      <c r="T102" t="str">
        <f>_xlfn.XLOOKUP(Table17[[#This Row],[Store_ID]],Store_Dim!A:A,Store_Dim!C:C)</f>
        <v>North</v>
      </c>
      <c r="U102" t="str">
        <f>_xlfn.XLOOKUP(Table17[[#This Row],[Store_ID]],Store_Dim!A:A,Store_Dim!D:D)</f>
        <v>New Michaelchester</v>
      </c>
      <c r="V102" t="str">
        <f>_xlfn.XLOOKUP(Table17[[#This Row],[Store_ID]],Store_Dim!A:A,Store_Dim!E:E)</f>
        <v>Outlet</v>
      </c>
      <c r="W102" t="str">
        <f>_xlfn.XLOOKUP(Table17[[#This Row],[Product_ID]],Product_Dim!A:A,Product_Dim!B:B)</f>
        <v>Modern Wall Clock</v>
      </c>
      <c r="X102" t="str">
        <f>_xlfn.XLOOKUP(Table17[[#This Row],[Product_ID]],Product_Dim!A:A,Product_Dim!C:C)</f>
        <v>Home</v>
      </c>
      <c r="Y102" t="str">
        <f>_xlfn.XLOOKUP(Table17[[#This Row],[Product_ID]],Product_Dim!A:A,Product_Dim!D:D)</f>
        <v>Decor</v>
      </c>
      <c r="Z102" t="str">
        <f>_xlfn.XLOOKUP(Table17[[#This Row],[Product_ID]],Product_Dim!A:A,Product_Dim!E:E)</f>
        <v>Weiss-Watson</v>
      </c>
      <c r="AA102">
        <f>_xlfn.XLOOKUP(Table17[[#This Row],[Product_ID]],Product_Dim!A:A,Product_Dim!F:F)</f>
        <v>179.77</v>
      </c>
      <c r="AB102">
        <f>_xlfn.XLOOKUP(Table17[[#This Row],[Product_ID]],Product_Dim!A:A,Product_Dim!G:G)</f>
        <v>305</v>
      </c>
    </row>
    <row r="103" spans="1:28" x14ac:dyDescent="0.25">
      <c r="A103" t="s">
        <v>1927</v>
      </c>
      <c r="B103" s="1">
        <v>45453</v>
      </c>
      <c r="C103" t="s">
        <v>304</v>
      </c>
      <c r="D103" t="s">
        <v>1598</v>
      </c>
      <c r="E103" t="s">
        <v>1797</v>
      </c>
      <c r="F103">
        <v>3</v>
      </c>
      <c r="G103">
        <v>359.56</v>
      </c>
      <c r="H103">
        <v>0.17</v>
      </c>
      <c r="I103" t="s">
        <v>1826</v>
      </c>
      <c r="J103" s="12">
        <v>895.30439999999999</v>
      </c>
      <c r="K103" t="str">
        <f>_xlfn.XLOOKUP(Table17[[#This Row],[Customer_ID]],Customer_Dim!A:A,Customer_Dim!B:B,"False Data")</f>
        <v>Christy Hoffman</v>
      </c>
      <c r="L103" s="5">
        <f>_xlfn.XLOOKUP(Table17[[#This Row],[Customer_ID]],Customer_Dim!A:A,Customer_Dim!C:C,"False Data")</f>
        <v>26</v>
      </c>
      <c r="M103" s="5" t="str" cm="1">
        <f t="array" ref="M103">_xlfn.IFS(Table9[[#This Row],[Age]]&lt;=35,"Youth",Table9[[#This Row],[Age]]&lt;=55,"Adult",Table9[[#This Row],[Age]]&gt;55,"Senior")</f>
        <v>Youth</v>
      </c>
      <c r="N103" t="str">
        <f>_xlfn.XLOOKUP(Table17[[#This Row],[Customer_ID]],Customer_Dim!A:A,Customer_Dim!D:D,"False Data")</f>
        <v>Female</v>
      </c>
      <c r="O103" t="str">
        <f>_xlfn.XLOOKUP(Table17[[#This Row],[Customer_ID]],Customer_Dim!A:A,Customer_Dim!E:E,"False Data")</f>
        <v>Garyberg</v>
      </c>
      <c r="P103" t="str">
        <f>_xlfn.XLOOKUP(Table17[[#This Row],[Customer_ID]],Customer_Dim!A:A,Customer_Dim!F:F,"False Data")</f>
        <v>Indiana</v>
      </c>
      <c r="Q103" t="str">
        <f>_xlfn.XLOOKUP(Table17[[#This Row],[Customer_ID]],Customer_Dim!A:A,Customer_Dim!G:G,"False Data")</f>
        <v>USA</v>
      </c>
      <c r="R103" t="str">
        <f>_xlfn.XLOOKUP(Table17[[#This Row],[Customer_ID]],Customer_Dim!A:A,Customer_Dim!H:H,"False Data")</f>
        <v>Platinum</v>
      </c>
      <c r="S103" t="str">
        <f>_xlfn.XLOOKUP(Table17[[#This Row],[Store_ID]],Store_Dim!A:A,Store_Dim!B:B)</f>
        <v>Gardner, Humphrey and Contreras</v>
      </c>
      <c r="T103" t="str">
        <f>_xlfn.XLOOKUP(Table17[[#This Row],[Store_ID]],Store_Dim!A:A,Store_Dim!C:C)</f>
        <v>East</v>
      </c>
      <c r="U103" t="str">
        <f>_xlfn.XLOOKUP(Table17[[#This Row],[Store_ID]],Store_Dim!A:A,Store_Dim!D:D)</f>
        <v>Johnsonville</v>
      </c>
      <c r="V103" t="str">
        <f>_xlfn.XLOOKUP(Table17[[#This Row],[Store_ID]],Store_Dim!A:A,Store_Dim!E:E)</f>
        <v>Flagship</v>
      </c>
      <c r="W103" t="str">
        <f>_xlfn.XLOOKUP(Table17[[#This Row],[Product_ID]],Product_Dim!A:A,Product_Dim!B:B)</f>
        <v>Women's Scarf Set</v>
      </c>
      <c r="X103" t="str">
        <f>_xlfn.XLOOKUP(Table17[[#This Row],[Product_ID]],Product_Dim!A:A,Product_Dim!C:C)</f>
        <v>Clothing</v>
      </c>
      <c r="Y103" t="str">
        <f>_xlfn.XLOOKUP(Table17[[#This Row],[Product_ID]],Product_Dim!A:A,Product_Dim!D:D)</f>
        <v>Accessories</v>
      </c>
      <c r="Z103" t="str">
        <f>_xlfn.XLOOKUP(Table17[[#This Row],[Product_ID]],Product_Dim!A:A,Product_Dim!E:E)</f>
        <v>Brown and Sons</v>
      </c>
      <c r="AA103">
        <f>_xlfn.XLOOKUP(Table17[[#This Row],[Product_ID]],Product_Dim!A:A,Product_Dim!F:F)</f>
        <v>174.02</v>
      </c>
      <c r="AB103">
        <f>_xlfn.XLOOKUP(Table17[[#This Row],[Product_ID]],Product_Dim!A:A,Product_Dim!G:G)</f>
        <v>268</v>
      </c>
    </row>
    <row r="104" spans="1:28" x14ac:dyDescent="0.25">
      <c r="A104" t="s">
        <v>1928</v>
      </c>
      <c r="B104" s="1">
        <v>45552</v>
      </c>
      <c r="C104" t="s">
        <v>347</v>
      </c>
      <c r="D104" t="s">
        <v>1708</v>
      </c>
      <c r="E104" t="s">
        <v>1794</v>
      </c>
      <c r="F104">
        <v>2</v>
      </c>
      <c r="G104">
        <v>471.88</v>
      </c>
      <c r="H104">
        <v>0.24</v>
      </c>
      <c r="I104" t="s">
        <v>1826</v>
      </c>
      <c r="J104" s="12">
        <v>717.25760000000002</v>
      </c>
      <c r="K104" t="str">
        <f>_xlfn.XLOOKUP(Table17[[#This Row],[Customer_ID]],Customer_Dim!A:A,Customer_Dim!B:B,"False Data")</f>
        <v>David Cobb</v>
      </c>
      <c r="L104" s="5">
        <f>_xlfn.XLOOKUP(Table17[[#This Row],[Customer_ID]],Customer_Dim!A:A,Customer_Dim!C:C,"False Data")</f>
        <v>36</v>
      </c>
      <c r="M104" s="5" t="str" cm="1">
        <f t="array" ref="M104">_xlfn.IFS(Table9[[#This Row],[Age]]&lt;=35,"Youth",Table9[[#This Row],[Age]]&lt;=55,"Adult",Table9[[#This Row],[Age]]&gt;55,"Senior")</f>
        <v>Adult</v>
      </c>
      <c r="N104" t="str">
        <f>_xlfn.XLOOKUP(Table17[[#This Row],[Customer_ID]],Customer_Dim!A:A,Customer_Dim!D:D,"False Data")</f>
        <v>Male</v>
      </c>
      <c r="O104" t="str">
        <f>_xlfn.XLOOKUP(Table17[[#This Row],[Customer_ID]],Customer_Dim!A:A,Customer_Dim!E:E,"False Data")</f>
        <v>Lake Thomas</v>
      </c>
      <c r="P104" t="str">
        <f>_xlfn.XLOOKUP(Table17[[#This Row],[Customer_ID]],Customer_Dim!A:A,Customer_Dim!F:F,"False Data")</f>
        <v>South Dakota</v>
      </c>
      <c r="Q104" t="str">
        <f>_xlfn.XLOOKUP(Table17[[#This Row],[Customer_ID]],Customer_Dim!A:A,Customer_Dim!G:G,"False Data")</f>
        <v>USA</v>
      </c>
      <c r="R104" t="str">
        <f>_xlfn.XLOOKUP(Table17[[#This Row],[Customer_ID]],Customer_Dim!A:A,Customer_Dim!H:H,"False Data")</f>
        <v>Silver</v>
      </c>
      <c r="S104" t="str">
        <f>_xlfn.XLOOKUP(Table17[[#This Row],[Store_ID]],Store_Dim!A:A,Store_Dim!B:B)</f>
        <v>Thomas, Bridges and Harris</v>
      </c>
      <c r="T104" t="str">
        <f>_xlfn.XLOOKUP(Table17[[#This Row],[Store_ID]],Store_Dim!A:A,Store_Dim!C:C)</f>
        <v>North</v>
      </c>
      <c r="U104" t="str">
        <f>_xlfn.XLOOKUP(Table17[[#This Row],[Store_ID]],Store_Dim!A:A,Store_Dim!D:D)</f>
        <v>Sabrinatown</v>
      </c>
      <c r="V104" t="str">
        <f>_xlfn.XLOOKUP(Table17[[#This Row],[Store_ID]],Store_Dim!A:A,Store_Dim!E:E)</f>
        <v>Online</v>
      </c>
      <c r="W104" t="str">
        <f>_xlfn.XLOOKUP(Table17[[#This Row],[Product_ID]],Product_Dim!A:A,Product_Dim!B:B)</f>
        <v>Wall-Mounted Spice Rack</v>
      </c>
      <c r="X104" t="str">
        <f>_xlfn.XLOOKUP(Table17[[#This Row],[Product_ID]],Product_Dim!A:A,Product_Dim!C:C)</f>
        <v>Home</v>
      </c>
      <c r="Y104" t="str">
        <f>_xlfn.XLOOKUP(Table17[[#This Row],[Product_ID]],Product_Dim!A:A,Product_Dim!D:D)</f>
        <v>Kitchen</v>
      </c>
      <c r="Z104" t="str">
        <f>_xlfn.XLOOKUP(Table17[[#This Row],[Product_ID]],Product_Dim!A:A,Product_Dim!E:E)</f>
        <v>Allison Ltd</v>
      </c>
      <c r="AA104">
        <f>_xlfn.XLOOKUP(Table17[[#This Row],[Product_ID]],Product_Dim!A:A,Product_Dim!F:F)</f>
        <v>143.43</v>
      </c>
      <c r="AB104">
        <f>_xlfn.XLOOKUP(Table17[[#This Row],[Product_ID]],Product_Dim!A:A,Product_Dim!G:G)</f>
        <v>58</v>
      </c>
    </row>
    <row r="105" spans="1:28" x14ac:dyDescent="0.25">
      <c r="A105" t="s">
        <v>1929</v>
      </c>
      <c r="B105" s="1">
        <v>45907</v>
      </c>
      <c r="C105" t="s">
        <v>601</v>
      </c>
      <c r="D105" t="s">
        <v>1616</v>
      </c>
      <c r="E105" t="s">
        <v>1769</v>
      </c>
      <c r="F105">
        <v>4</v>
      </c>
      <c r="G105">
        <v>925.19</v>
      </c>
      <c r="H105">
        <v>0.19</v>
      </c>
      <c r="I105" t="s">
        <v>1826</v>
      </c>
      <c r="J105" s="12">
        <v>2997.615600000001</v>
      </c>
      <c r="K105" t="str">
        <f>_xlfn.XLOOKUP(Table17[[#This Row],[Customer_ID]],Customer_Dim!A:A,Customer_Dim!B:B,"False Data")</f>
        <v>Melissa Hamilton</v>
      </c>
      <c r="L105" s="5">
        <f>_xlfn.XLOOKUP(Table17[[#This Row],[Customer_ID]],Customer_Dim!A:A,Customer_Dim!C:C,"False Data")</f>
        <v>23</v>
      </c>
      <c r="M105" s="5" t="str" cm="1">
        <f t="array" ref="M105">_xlfn.IFS(Table9[[#This Row],[Age]]&lt;=35,"Youth",Table9[[#This Row],[Age]]&lt;=55,"Adult",Table9[[#This Row],[Age]]&gt;55,"Senior")</f>
        <v>Youth</v>
      </c>
      <c r="N105" t="str">
        <f>_xlfn.XLOOKUP(Table17[[#This Row],[Customer_ID]],Customer_Dim!A:A,Customer_Dim!D:D,"False Data")</f>
        <v>Female</v>
      </c>
      <c r="O105" t="str">
        <f>_xlfn.XLOOKUP(Table17[[#This Row],[Customer_ID]],Customer_Dim!A:A,Customer_Dim!E:E,"False Data")</f>
        <v>Hutchinsonville</v>
      </c>
      <c r="P105" t="str">
        <f>_xlfn.XLOOKUP(Table17[[#This Row],[Customer_ID]],Customer_Dim!A:A,Customer_Dim!F:F,"False Data")</f>
        <v>Oklahoma</v>
      </c>
      <c r="Q105" t="str">
        <f>_xlfn.XLOOKUP(Table17[[#This Row],[Customer_ID]],Customer_Dim!A:A,Customer_Dim!G:G,"False Data")</f>
        <v>USA</v>
      </c>
      <c r="R105" t="str">
        <f>_xlfn.XLOOKUP(Table17[[#This Row],[Customer_ID]],Customer_Dim!A:A,Customer_Dim!H:H,"False Data")</f>
        <v>Silver</v>
      </c>
      <c r="S105" t="str">
        <f>_xlfn.XLOOKUP(Table17[[#This Row],[Store_ID]],Store_Dim!A:A,Store_Dim!B:B)</f>
        <v>Alexander Group</v>
      </c>
      <c r="T105" t="str">
        <f>_xlfn.XLOOKUP(Table17[[#This Row],[Store_ID]],Store_Dim!A:A,Store_Dim!C:C)</f>
        <v>South</v>
      </c>
      <c r="U105" t="str">
        <f>_xlfn.XLOOKUP(Table17[[#This Row],[Store_ID]],Store_Dim!A:A,Store_Dim!D:D)</f>
        <v>Port Sharon</v>
      </c>
      <c r="V105" t="str">
        <f>_xlfn.XLOOKUP(Table17[[#This Row],[Store_ID]],Store_Dim!A:A,Store_Dim!E:E)</f>
        <v>Online</v>
      </c>
      <c r="W105" t="str">
        <f>_xlfn.XLOOKUP(Table17[[#This Row],[Product_ID]],Product_Dim!A:A,Product_Dim!B:B)</f>
        <v>Gaming Mechanical Keyboard</v>
      </c>
      <c r="X105" t="str">
        <f>_xlfn.XLOOKUP(Table17[[#This Row],[Product_ID]],Product_Dim!A:A,Product_Dim!C:C)</f>
        <v>Electronics</v>
      </c>
      <c r="Y105" t="str">
        <f>_xlfn.XLOOKUP(Table17[[#This Row],[Product_ID]],Product_Dim!A:A,Product_Dim!D:D)</f>
        <v>Computer</v>
      </c>
      <c r="Z105" t="str">
        <f>_xlfn.XLOOKUP(Table17[[#This Row],[Product_ID]],Product_Dim!A:A,Product_Dim!E:E)</f>
        <v>Lucero LLC</v>
      </c>
      <c r="AA105">
        <f>_xlfn.XLOOKUP(Table17[[#This Row],[Product_ID]],Product_Dim!A:A,Product_Dim!F:F)</f>
        <v>419.28</v>
      </c>
      <c r="AB105">
        <f>_xlfn.XLOOKUP(Table17[[#This Row],[Product_ID]],Product_Dim!A:A,Product_Dim!G:G)</f>
        <v>86</v>
      </c>
    </row>
    <row r="106" spans="1:28" x14ac:dyDescent="0.25">
      <c r="A106" t="s">
        <v>1930</v>
      </c>
      <c r="B106" s="1">
        <v>45330</v>
      </c>
      <c r="C106" t="s">
        <v>121</v>
      </c>
      <c r="D106" t="s">
        <v>1720</v>
      </c>
      <c r="E106" t="s">
        <v>1792</v>
      </c>
      <c r="F106">
        <v>2</v>
      </c>
      <c r="G106">
        <v>879.63</v>
      </c>
      <c r="H106">
        <v>7.0000000000000007E-2</v>
      </c>
      <c r="I106" t="s">
        <v>1829</v>
      </c>
      <c r="J106" s="12">
        <v>1636.1117999999999</v>
      </c>
      <c r="K106" t="str">
        <f>_xlfn.XLOOKUP(Table17[[#This Row],[Customer_ID]],Customer_Dim!A:A,Customer_Dim!B:B,"False Data")</f>
        <v>David Arnold</v>
      </c>
      <c r="L106" s="5">
        <f>_xlfn.XLOOKUP(Table17[[#This Row],[Customer_ID]],Customer_Dim!A:A,Customer_Dim!C:C,"False Data")</f>
        <v>54</v>
      </c>
      <c r="M106" s="5" t="str" cm="1">
        <f t="array" ref="M106">_xlfn.IFS(Table9[[#This Row],[Age]]&lt;=35,"Youth",Table9[[#This Row],[Age]]&lt;=55,"Adult",Table9[[#This Row],[Age]]&gt;55,"Senior")</f>
        <v>Adult</v>
      </c>
      <c r="N106" t="str">
        <f>_xlfn.XLOOKUP(Table17[[#This Row],[Customer_ID]],Customer_Dim!A:A,Customer_Dim!D:D,"False Data")</f>
        <v>Female</v>
      </c>
      <c r="O106" t="str">
        <f>_xlfn.XLOOKUP(Table17[[#This Row],[Customer_ID]],Customer_Dim!A:A,Customer_Dim!E:E,"False Data")</f>
        <v>East Jennifer</v>
      </c>
      <c r="P106" t="str">
        <f>_xlfn.XLOOKUP(Table17[[#This Row],[Customer_ID]],Customer_Dim!A:A,Customer_Dim!F:F,"False Data")</f>
        <v>California</v>
      </c>
      <c r="Q106" t="str">
        <f>_xlfn.XLOOKUP(Table17[[#This Row],[Customer_ID]],Customer_Dim!A:A,Customer_Dim!G:G,"False Data")</f>
        <v>USA</v>
      </c>
      <c r="R106" t="str">
        <f>_xlfn.XLOOKUP(Table17[[#This Row],[Customer_ID]],Customer_Dim!A:A,Customer_Dim!H:H,"False Data")</f>
        <v>Silver</v>
      </c>
      <c r="S106" t="str">
        <f>_xlfn.XLOOKUP(Table17[[#This Row],[Store_ID]],Store_Dim!A:A,Store_Dim!B:B)</f>
        <v>Aguirre-Keller</v>
      </c>
      <c r="T106" t="str">
        <f>_xlfn.XLOOKUP(Table17[[#This Row],[Store_ID]],Store_Dim!A:A,Store_Dim!C:C)</f>
        <v>South</v>
      </c>
      <c r="U106" t="str">
        <f>_xlfn.XLOOKUP(Table17[[#This Row],[Store_ID]],Store_Dim!A:A,Store_Dim!D:D)</f>
        <v>Lake Michael</v>
      </c>
      <c r="V106" t="str">
        <f>_xlfn.XLOOKUP(Table17[[#This Row],[Store_ID]],Store_Dim!A:A,Store_Dim!E:E)</f>
        <v>Online</v>
      </c>
      <c r="W106" t="str">
        <f>_xlfn.XLOOKUP(Table17[[#This Row],[Product_ID]],Product_Dim!A:A,Product_Dim!B:B)</f>
        <v>Kitchen Cutting Board</v>
      </c>
      <c r="X106" t="str">
        <f>_xlfn.XLOOKUP(Table17[[#This Row],[Product_ID]],Product_Dim!A:A,Product_Dim!C:C)</f>
        <v>Home</v>
      </c>
      <c r="Y106" t="str">
        <f>_xlfn.XLOOKUP(Table17[[#This Row],[Product_ID]],Product_Dim!A:A,Product_Dim!D:D)</f>
        <v>Kitchen</v>
      </c>
      <c r="Z106" t="str">
        <f>_xlfn.XLOOKUP(Table17[[#This Row],[Product_ID]],Product_Dim!A:A,Product_Dim!E:E)</f>
        <v>Taylor, Dodson and Johnston</v>
      </c>
      <c r="AA106">
        <f>_xlfn.XLOOKUP(Table17[[#This Row],[Product_ID]],Product_Dim!A:A,Product_Dim!F:F)</f>
        <v>176.07</v>
      </c>
      <c r="AB106">
        <f>_xlfn.XLOOKUP(Table17[[#This Row],[Product_ID]],Product_Dim!A:A,Product_Dim!G:G)</f>
        <v>82</v>
      </c>
    </row>
    <row r="107" spans="1:28" x14ac:dyDescent="0.25">
      <c r="A107" t="s">
        <v>1931</v>
      </c>
      <c r="B107" s="1">
        <v>45214</v>
      </c>
      <c r="C107" t="s">
        <v>20</v>
      </c>
      <c r="D107" t="s">
        <v>1706</v>
      </c>
      <c r="E107" t="s">
        <v>1807</v>
      </c>
      <c r="F107">
        <v>2</v>
      </c>
      <c r="G107">
        <v>418.23</v>
      </c>
      <c r="H107">
        <v>0.28000000000000003</v>
      </c>
      <c r="I107" t="s">
        <v>1824</v>
      </c>
      <c r="J107" s="12">
        <v>602.25120000000004</v>
      </c>
      <c r="K107" t="str">
        <f>_xlfn.XLOOKUP(Table17[[#This Row],[Customer_ID]],Customer_Dim!A:A,Customer_Dim!B:B,"False Data")</f>
        <v>Dr. Benjamin Price</v>
      </c>
      <c r="L107" s="5">
        <f>_xlfn.XLOOKUP(Table17[[#This Row],[Customer_ID]],Customer_Dim!A:A,Customer_Dim!C:C,"False Data")</f>
        <v>29</v>
      </c>
      <c r="M107" s="5" t="str" cm="1">
        <f t="array" ref="M107">_xlfn.IFS(Table9[[#This Row],[Age]]&lt;=35,"Youth",Table9[[#This Row],[Age]]&lt;=55,"Adult",Table9[[#This Row],[Age]]&gt;55,"Senior")</f>
        <v>Youth</v>
      </c>
      <c r="N107" t="str">
        <f>_xlfn.XLOOKUP(Table17[[#This Row],[Customer_ID]],Customer_Dim!A:A,Customer_Dim!D:D,"False Data")</f>
        <v>Female</v>
      </c>
      <c r="O107" t="str">
        <f>_xlfn.XLOOKUP(Table17[[#This Row],[Customer_ID]],Customer_Dim!A:A,Customer_Dim!E:E,"False Data")</f>
        <v>Kylebury</v>
      </c>
      <c r="P107" t="str">
        <f>_xlfn.XLOOKUP(Table17[[#This Row],[Customer_ID]],Customer_Dim!A:A,Customer_Dim!F:F,"False Data")</f>
        <v>Alabama</v>
      </c>
      <c r="Q107" t="str">
        <f>_xlfn.XLOOKUP(Table17[[#This Row],[Customer_ID]],Customer_Dim!A:A,Customer_Dim!G:G,"False Data")</f>
        <v>USA</v>
      </c>
      <c r="R107" t="str">
        <f>_xlfn.XLOOKUP(Table17[[#This Row],[Customer_ID]],Customer_Dim!A:A,Customer_Dim!H:H,"False Data")</f>
        <v>Platinum</v>
      </c>
      <c r="S107" t="str">
        <f>_xlfn.XLOOKUP(Table17[[#This Row],[Store_ID]],Store_Dim!A:A,Store_Dim!B:B)</f>
        <v>Holloway Ltd</v>
      </c>
      <c r="T107" t="str">
        <f>_xlfn.XLOOKUP(Table17[[#This Row],[Store_ID]],Store_Dim!A:A,Store_Dim!C:C)</f>
        <v>North</v>
      </c>
      <c r="U107" t="str">
        <f>_xlfn.XLOOKUP(Table17[[#This Row],[Store_ID]],Store_Dim!A:A,Store_Dim!D:D)</f>
        <v>Bensonhaven</v>
      </c>
      <c r="V107" t="str">
        <f>_xlfn.XLOOKUP(Table17[[#This Row],[Store_ID]],Store_Dim!A:A,Store_Dim!E:E)</f>
        <v>Flagship</v>
      </c>
      <c r="W107" t="str">
        <f>_xlfn.XLOOKUP(Table17[[#This Row],[Product_ID]],Product_Dim!A:A,Product_Dim!B:B)</f>
        <v>Decorative Lamp Shade</v>
      </c>
      <c r="X107" t="str">
        <f>_xlfn.XLOOKUP(Table17[[#This Row],[Product_ID]],Product_Dim!A:A,Product_Dim!C:C)</f>
        <v>Home</v>
      </c>
      <c r="Y107" t="str">
        <f>_xlfn.XLOOKUP(Table17[[#This Row],[Product_ID]],Product_Dim!A:A,Product_Dim!D:D)</f>
        <v>Lighting</v>
      </c>
      <c r="Z107" t="str">
        <f>_xlfn.XLOOKUP(Table17[[#This Row],[Product_ID]],Product_Dim!A:A,Product_Dim!E:E)</f>
        <v>Ramirez-Hanson</v>
      </c>
      <c r="AA107">
        <f>_xlfn.XLOOKUP(Table17[[#This Row],[Product_ID]],Product_Dim!A:A,Product_Dim!F:F)</f>
        <v>228.53</v>
      </c>
      <c r="AB107">
        <f>_xlfn.XLOOKUP(Table17[[#This Row],[Product_ID]],Product_Dim!A:A,Product_Dim!G:G)</f>
        <v>469</v>
      </c>
    </row>
    <row r="108" spans="1:28" x14ac:dyDescent="0.25">
      <c r="A108" t="s">
        <v>1932</v>
      </c>
      <c r="B108" s="1">
        <v>45891</v>
      </c>
      <c r="C108" t="s">
        <v>857</v>
      </c>
      <c r="D108" t="s">
        <v>1586</v>
      </c>
      <c r="E108" t="s">
        <v>1810</v>
      </c>
      <c r="F108">
        <v>3</v>
      </c>
      <c r="G108">
        <v>551.72</v>
      </c>
      <c r="H108">
        <v>0.03</v>
      </c>
      <c r="I108" t="s">
        <v>1829</v>
      </c>
      <c r="J108" s="12">
        <v>1605.5052000000001</v>
      </c>
      <c r="K108" t="str">
        <f>_xlfn.XLOOKUP(Table17[[#This Row],[Customer_ID]],Customer_Dim!A:A,Customer_Dim!B:B,"False Data")</f>
        <v>Tyrone Olson</v>
      </c>
      <c r="L108" s="5">
        <f>_xlfn.XLOOKUP(Table17[[#This Row],[Customer_ID]],Customer_Dim!A:A,Customer_Dim!C:C,"False Data")</f>
        <v>45</v>
      </c>
      <c r="M108" s="5" t="str" cm="1">
        <f t="array" ref="M108">_xlfn.IFS(Table9[[#This Row],[Age]]&lt;=35,"Youth",Table9[[#This Row],[Age]]&lt;=55,"Adult",Table9[[#This Row],[Age]]&gt;55,"Senior")</f>
        <v>Adult</v>
      </c>
      <c r="N108" t="str">
        <f>_xlfn.XLOOKUP(Table17[[#This Row],[Customer_ID]],Customer_Dim!A:A,Customer_Dim!D:D,"False Data")</f>
        <v>Female</v>
      </c>
      <c r="O108" t="str">
        <f>_xlfn.XLOOKUP(Table17[[#This Row],[Customer_ID]],Customer_Dim!A:A,Customer_Dim!E:E,"False Data")</f>
        <v>Emilytown</v>
      </c>
      <c r="P108" t="str">
        <f>_xlfn.XLOOKUP(Table17[[#This Row],[Customer_ID]],Customer_Dim!A:A,Customer_Dim!F:F,"False Data")</f>
        <v>California</v>
      </c>
      <c r="Q108" t="str">
        <f>_xlfn.XLOOKUP(Table17[[#This Row],[Customer_ID]],Customer_Dim!A:A,Customer_Dim!G:G,"False Data")</f>
        <v>USA</v>
      </c>
      <c r="R108" t="str">
        <f>_xlfn.XLOOKUP(Table17[[#This Row],[Customer_ID]],Customer_Dim!A:A,Customer_Dim!H:H,"False Data")</f>
        <v>Silver</v>
      </c>
      <c r="S108" t="str">
        <f>_xlfn.XLOOKUP(Table17[[#This Row],[Store_ID]],Store_Dim!A:A,Store_Dim!B:B)</f>
        <v>Guerrero-Schmitt</v>
      </c>
      <c r="T108" t="str">
        <f>_xlfn.XLOOKUP(Table17[[#This Row],[Store_ID]],Store_Dim!A:A,Store_Dim!C:C)</f>
        <v>East</v>
      </c>
      <c r="U108" t="str">
        <f>_xlfn.XLOOKUP(Table17[[#This Row],[Store_ID]],Store_Dim!A:A,Store_Dim!D:D)</f>
        <v>East Stevechester</v>
      </c>
      <c r="V108" t="str">
        <f>_xlfn.XLOOKUP(Table17[[#This Row],[Store_ID]],Store_Dim!A:A,Store_Dim!E:E)</f>
        <v>Flagship</v>
      </c>
      <c r="W108" t="str">
        <f>_xlfn.XLOOKUP(Table17[[#This Row],[Product_ID]],Product_Dim!A:A,Product_Dim!B:B)</f>
        <v>Knee Support Brace</v>
      </c>
      <c r="X108" t="str">
        <f>_xlfn.XLOOKUP(Table17[[#This Row],[Product_ID]],Product_Dim!A:A,Product_Dim!C:C)</f>
        <v>Sports</v>
      </c>
      <c r="Y108" t="str">
        <f>_xlfn.XLOOKUP(Table17[[#This Row],[Product_ID]],Product_Dim!A:A,Product_Dim!D:D)</f>
        <v>Equipment</v>
      </c>
      <c r="Z108" t="str">
        <f>_xlfn.XLOOKUP(Table17[[#This Row],[Product_ID]],Product_Dim!A:A,Product_Dim!E:E)</f>
        <v>May-Reese</v>
      </c>
      <c r="AA108">
        <f>_xlfn.XLOOKUP(Table17[[#This Row],[Product_ID]],Product_Dim!A:A,Product_Dim!F:F)</f>
        <v>21.34</v>
      </c>
      <c r="AB108">
        <f>_xlfn.XLOOKUP(Table17[[#This Row],[Product_ID]],Product_Dim!A:A,Product_Dim!G:G)</f>
        <v>65</v>
      </c>
    </row>
    <row r="109" spans="1:28" x14ac:dyDescent="0.25">
      <c r="A109" t="s">
        <v>1933</v>
      </c>
      <c r="B109" s="1">
        <v>45323</v>
      </c>
      <c r="C109" t="s">
        <v>1062</v>
      </c>
      <c r="D109" t="s">
        <v>1720</v>
      </c>
      <c r="E109" t="s">
        <v>1779</v>
      </c>
      <c r="F109">
        <v>4</v>
      </c>
      <c r="G109">
        <v>525.61</v>
      </c>
      <c r="H109">
        <v>0.02</v>
      </c>
      <c r="I109" t="s">
        <v>1826</v>
      </c>
      <c r="J109" s="12">
        <v>2060.3912</v>
      </c>
      <c r="K109" t="str">
        <f>_xlfn.XLOOKUP(Table17[[#This Row],[Customer_ID]],Customer_Dim!A:A,Customer_Dim!B:B,"False Data")</f>
        <v>Jasmine Snyder</v>
      </c>
      <c r="L109" s="5">
        <f>_xlfn.XLOOKUP(Table17[[#This Row],[Customer_ID]],Customer_Dim!A:A,Customer_Dim!C:C,"False Data")</f>
        <v>46</v>
      </c>
      <c r="M109" s="5" t="str" cm="1">
        <f t="array" ref="M109">_xlfn.IFS(Table9[[#This Row],[Age]]&lt;=35,"Youth",Table9[[#This Row],[Age]]&lt;=55,"Adult",Table9[[#This Row],[Age]]&gt;55,"Senior")</f>
        <v>Adult</v>
      </c>
      <c r="N109" t="str">
        <f>_xlfn.XLOOKUP(Table17[[#This Row],[Customer_ID]],Customer_Dim!A:A,Customer_Dim!D:D,"False Data")</f>
        <v>Female</v>
      </c>
      <c r="O109" t="str">
        <f>_xlfn.XLOOKUP(Table17[[#This Row],[Customer_ID]],Customer_Dim!A:A,Customer_Dim!E:E,"False Data")</f>
        <v>Hudsonfort</v>
      </c>
      <c r="P109" t="str">
        <f>_xlfn.XLOOKUP(Table17[[#This Row],[Customer_ID]],Customer_Dim!A:A,Customer_Dim!F:F,"False Data")</f>
        <v>Connecticut</v>
      </c>
      <c r="Q109" t="str">
        <f>_xlfn.XLOOKUP(Table17[[#This Row],[Customer_ID]],Customer_Dim!A:A,Customer_Dim!G:G,"False Data")</f>
        <v>USA</v>
      </c>
      <c r="R109" t="str">
        <f>_xlfn.XLOOKUP(Table17[[#This Row],[Customer_ID]],Customer_Dim!A:A,Customer_Dim!H:H,"False Data")</f>
        <v>Silver</v>
      </c>
      <c r="S109" t="str">
        <f>_xlfn.XLOOKUP(Table17[[#This Row],[Store_ID]],Store_Dim!A:A,Store_Dim!B:B)</f>
        <v>Martinez-Mullins</v>
      </c>
      <c r="T109" t="str">
        <f>_xlfn.XLOOKUP(Table17[[#This Row],[Store_ID]],Store_Dim!A:A,Store_Dim!C:C)</f>
        <v>South</v>
      </c>
      <c r="U109" t="str">
        <f>_xlfn.XLOOKUP(Table17[[#This Row],[Store_ID]],Store_Dim!A:A,Store_Dim!D:D)</f>
        <v>Williamsfurt</v>
      </c>
      <c r="V109" t="str">
        <f>_xlfn.XLOOKUP(Table17[[#This Row],[Store_ID]],Store_Dim!A:A,Store_Dim!E:E)</f>
        <v>Online</v>
      </c>
      <c r="W109" t="str">
        <f>_xlfn.XLOOKUP(Table17[[#This Row],[Product_ID]],Product_Dim!A:A,Product_Dim!B:B)</f>
        <v>Kitchen Cutting Board</v>
      </c>
      <c r="X109" t="str">
        <f>_xlfn.XLOOKUP(Table17[[#This Row],[Product_ID]],Product_Dim!A:A,Product_Dim!C:C)</f>
        <v>Home</v>
      </c>
      <c r="Y109" t="str">
        <f>_xlfn.XLOOKUP(Table17[[#This Row],[Product_ID]],Product_Dim!A:A,Product_Dim!D:D)</f>
        <v>Kitchen</v>
      </c>
      <c r="Z109" t="str">
        <f>_xlfn.XLOOKUP(Table17[[#This Row],[Product_ID]],Product_Dim!A:A,Product_Dim!E:E)</f>
        <v>Taylor, Dodson and Johnston</v>
      </c>
      <c r="AA109">
        <f>_xlfn.XLOOKUP(Table17[[#This Row],[Product_ID]],Product_Dim!A:A,Product_Dim!F:F)</f>
        <v>176.07</v>
      </c>
      <c r="AB109">
        <f>_xlfn.XLOOKUP(Table17[[#This Row],[Product_ID]],Product_Dim!A:A,Product_Dim!G:G)</f>
        <v>82</v>
      </c>
    </row>
    <row r="110" spans="1:28" x14ac:dyDescent="0.25">
      <c r="A110" t="s">
        <v>1934</v>
      </c>
      <c r="B110" s="1">
        <v>45785</v>
      </c>
      <c r="C110" t="s">
        <v>160</v>
      </c>
      <c r="D110" t="s">
        <v>1592</v>
      </c>
      <c r="E110" t="s">
        <v>1797</v>
      </c>
      <c r="F110">
        <v>3</v>
      </c>
      <c r="G110">
        <v>815.3</v>
      </c>
      <c r="H110">
        <v>0.03</v>
      </c>
      <c r="I110" t="s">
        <v>1824</v>
      </c>
      <c r="J110" s="12">
        <v>2372.5230000000001</v>
      </c>
      <c r="K110" t="str">
        <f>_xlfn.XLOOKUP(Table17[[#This Row],[Customer_ID]],Customer_Dim!A:A,Customer_Dim!B:B,"False Data")</f>
        <v>James Gibbs</v>
      </c>
      <c r="L110" s="5">
        <f>_xlfn.XLOOKUP(Table17[[#This Row],[Customer_ID]],Customer_Dim!A:A,Customer_Dim!C:C,"False Data")</f>
        <v>21</v>
      </c>
      <c r="M110" s="5" t="str" cm="1">
        <f t="array" ref="M110">_xlfn.IFS(Table9[[#This Row],[Age]]&lt;=35,"Youth",Table9[[#This Row],[Age]]&lt;=55,"Adult",Table9[[#This Row],[Age]]&gt;55,"Senior")</f>
        <v>Youth</v>
      </c>
      <c r="N110" t="str">
        <f>_xlfn.XLOOKUP(Table17[[#This Row],[Customer_ID]],Customer_Dim!A:A,Customer_Dim!D:D,"False Data")</f>
        <v>Male</v>
      </c>
      <c r="O110" t="str">
        <f>_xlfn.XLOOKUP(Table17[[#This Row],[Customer_ID]],Customer_Dim!A:A,Customer_Dim!E:E,"False Data")</f>
        <v>Mooneyshire</v>
      </c>
      <c r="P110" t="str">
        <f>_xlfn.XLOOKUP(Table17[[#This Row],[Customer_ID]],Customer_Dim!A:A,Customer_Dim!F:F,"False Data")</f>
        <v>Alaska</v>
      </c>
      <c r="Q110" t="str">
        <f>_xlfn.XLOOKUP(Table17[[#This Row],[Customer_ID]],Customer_Dim!A:A,Customer_Dim!G:G,"False Data")</f>
        <v>USA</v>
      </c>
      <c r="R110" t="str">
        <f>_xlfn.XLOOKUP(Table17[[#This Row],[Customer_ID]],Customer_Dim!A:A,Customer_Dim!H:H,"False Data")</f>
        <v>Platinum</v>
      </c>
      <c r="S110" t="str">
        <f>_xlfn.XLOOKUP(Table17[[#This Row],[Store_ID]],Store_Dim!A:A,Store_Dim!B:B)</f>
        <v>Gardner, Humphrey and Contreras</v>
      </c>
      <c r="T110" t="str">
        <f>_xlfn.XLOOKUP(Table17[[#This Row],[Store_ID]],Store_Dim!A:A,Store_Dim!C:C)</f>
        <v>East</v>
      </c>
      <c r="U110" t="str">
        <f>_xlfn.XLOOKUP(Table17[[#This Row],[Store_ID]],Store_Dim!A:A,Store_Dim!D:D)</f>
        <v>Johnsonville</v>
      </c>
      <c r="V110" t="str">
        <f>_xlfn.XLOOKUP(Table17[[#This Row],[Store_ID]],Store_Dim!A:A,Store_Dim!E:E)</f>
        <v>Flagship</v>
      </c>
      <c r="W110" t="str">
        <f>_xlfn.XLOOKUP(Table17[[#This Row],[Product_ID]],Product_Dim!A:A,Product_Dim!B:B)</f>
        <v>Carbon Fiber Tennis Racket</v>
      </c>
      <c r="X110" t="str">
        <f>_xlfn.XLOOKUP(Table17[[#This Row],[Product_ID]],Product_Dim!A:A,Product_Dim!C:C)</f>
        <v>Sports</v>
      </c>
      <c r="Y110" t="str">
        <f>_xlfn.XLOOKUP(Table17[[#This Row],[Product_ID]],Product_Dim!A:A,Product_Dim!D:D)</f>
        <v>Equipment</v>
      </c>
      <c r="Z110" t="str">
        <f>_xlfn.XLOOKUP(Table17[[#This Row],[Product_ID]],Product_Dim!A:A,Product_Dim!E:E)</f>
        <v>Flores, Pineda and Rodriguez</v>
      </c>
      <c r="AA110">
        <f>_xlfn.XLOOKUP(Table17[[#This Row],[Product_ID]],Product_Dim!A:A,Product_Dim!F:F)</f>
        <v>484.62</v>
      </c>
      <c r="AB110">
        <f>_xlfn.XLOOKUP(Table17[[#This Row],[Product_ID]],Product_Dim!A:A,Product_Dim!G:G)</f>
        <v>432</v>
      </c>
    </row>
    <row r="111" spans="1:28" x14ac:dyDescent="0.25">
      <c r="A111" t="s">
        <v>1935</v>
      </c>
      <c r="B111" s="1">
        <v>45738</v>
      </c>
      <c r="C111" t="s">
        <v>696</v>
      </c>
      <c r="D111" t="s">
        <v>1730</v>
      </c>
      <c r="E111" t="s">
        <v>1752</v>
      </c>
      <c r="F111">
        <v>3</v>
      </c>
      <c r="G111">
        <v>376.46</v>
      </c>
      <c r="H111">
        <v>0.09</v>
      </c>
      <c r="I111" t="s">
        <v>1829</v>
      </c>
      <c r="J111" s="12">
        <v>1027.7357999999999</v>
      </c>
      <c r="K111" t="str">
        <f>_xlfn.XLOOKUP(Table17[[#This Row],[Customer_ID]],Customer_Dim!A:A,Customer_Dim!B:B,"False Data")</f>
        <v>Eric Todd</v>
      </c>
      <c r="L111" s="5">
        <f>_xlfn.XLOOKUP(Table17[[#This Row],[Customer_ID]],Customer_Dim!A:A,Customer_Dim!C:C,"False Data")</f>
        <v>61</v>
      </c>
      <c r="M111" s="5" t="str" cm="1">
        <f t="array" ref="M111">_xlfn.IFS(Table9[[#This Row],[Age]]&lt;=35,"Youth",Table9[[#This Row],[Age]]&lt;=55,"Adult",Table9[[#This Row],[Age]]&gt;55,"Senior")</f>
        <v>Senior</v>
      </c>
      <c r="N111" t="str">
        <f>_xlfn.XLOOKUP(Table17[[#This Row],[Customer_ID]],Customer_Dim!A:A,Customer_Dim!D:D,"False Data")</f>
        <v>Male</v>
      </c>
      <c r="O111" t="str">
        <f>_xlfn.XLOOKUP(Table17[[#This Row],[Customer_ID]],Customer_Dim!A:A,Customer_Dim!E:E,"False Data")</f>
        <v>Danielstad</v>
      </c>
      <c r="P111" t="str">
        <f>_xlfn.XLOOKUP(Table17[[#This Row],[Customer_ID]],Customer_Dim!A:A,Customer_Dim!F:F,"False Data")</f>
        <v>Montana</v>
      </c>
      <c r="Q111" t="str">
        <f>_xlfn.XLOOKUP(Table17[[#This Row],[Customer_ID]],Customer_Dim!A:A,Customer_Dim!G:G,"False Data")</f>
        <v>USA</v>
      </c>
      <c r="R111" t="str">
        <f>_xlfn.XLOOKUP(Table17[[#This Row],[Customer_ID]],Customer_Dim!A:A,Customer_Dim!H:H,"False Data")</f>
        <v>Gold</v>
      </c>
      <c r="S111" t="str">
        <f>_xlfn.XLOOKUP(Table17[[#This Row],[Store_ID]],Store_Dim!A:A,Store_Dim!B:B)</f>
        <v>Rivera-Warner</v>
      </c>
      <c r="T111" t="str">
        <f>_xlfn.XLOOKUP(Table17[[#This Row],[Store_ID]],Store_Dim!A:A,Store_Dim!C:C)</f>
        <v>East</v>
      </c>
      <c r="U111" t="str">
        <f>_xlfn.XLOOKUP(Table17[[#This Row],[Store_ID]],Store_Dim!A:A,Store_Dim!D:D)</f>
        <v>Washingtonfurt</v>
      </c>
      <c r="V111" t="str">
        <f>_xlfn.XLOOKUP(Table17[[#This Row],[Store_ID]],Store_Dim!A:A,Store_Dim!E:E)</f>
        <v>Flagship</v>
      </c>
      <c r="W111" t="str">
        <f>_xlfn.XLOOKUP(Table17[[#This Row],[Product_ID]],Product_Dim!A:A,Product_Dim!B:B)</f>
        <v>Women's High Heels</v>
      </c>
      <c r="X111" t="str">
        <f>_xlfn.XLOOKUP(Table17[[#This Row],[Product_ID]],Product_Dim!A:A,Product_Dim!C:C)</f>
        <v>Clothing</v>
      </c>
      <c r="Y111" t="str">
        <f>_xlfn.XLOOKUP(Table17[[#This Row],[Product_ID]],Product_Dim!A:A,Product_Dim!D:D)</f>
        <v>Footwear</v>
      </c>
      <c r="Z111" t="str">
        <f>_xlfn.XLOOKUP(Table17[[#This Row],[Product_ID]],Product_Dim!A:A,Product_Dim!E:E)</f>
        <v>Smith-Charles</v>
      </c>
      <c r="AA111">
        <f>_xlfn.XLOOKUP(Table17[[#This Row],[Product_ID]],Product_Dim!A:A,Product_Dim!F:F)</f>
        <v>438.25</v>
      </c>
      <c r="AB111">
        <f>_xlfn.XLOOKUP(Table17[[#This Row],[Product_ID]],Product_Dim!A:A,Product_Dim!G:G)</f>
        <v>496</v>
      </c>
    </row>
    <row r="112" spans="1:28" x14ac:dyDescent="0.25">
      <c r="A112" t="s">
        <v>1936</v>
      </c>
      <c r="B112" s="1">
        <v>45851</v>
      </c>
      <c r="C112" t="s">
        <v>40</v>
      </c>
      <c r="D112" t="s">
        <v>1632</v>
      </c>
      <c r="E112" t="s">
        <v>1782</v>
      </c>
      <c r="F112">
        <v>4</v>
      </c>
      <c r="G112">
        <v>239.83</v>
      </c>
      <c r="H112">
        <v>0.08</v>
      </c>
      <c r="I112" t="s">
        <v>1824</v>
      </c>
      <c r="J112" s="12">
        <v>882.57440000000008</v>
      </c>
      <c r="K112" t="str">
        <f>_xlfn.XLOOKUP(Table17[[#This Row],[Customer_ID]],Customer_Dim!A:A,Customer_Dim!B:B,"False Data")</f>
        <v>Daniel Boyd</v>
      </c>
      <c r="L112" s="5">
        <f>_xlfn.XLOOKUP(Table17[[#This Row],[Customer_ID]],Customer_Dim!A:A,Customer_Dim!C:C,"False Data")</f>
        <v>29</v>
      </c>
      <c r="M112" s="5" t="str" cm="1">
        <f t="array" ref="M112">_xlfn.IFS(Table9[[#This Row],[Age]]&lt;=35,"Youth",Table9[[#This Row],[Age]]&lt;=55,"Adult",Table9[[#This Row],[Age]]&gt;55,"Senior")</f>
        <v>Youth</v>
      </c>
      <c r="N112" t="str">
        <f>_xlfn.XLOOKUP(Table17[[#This Row],[Customer_ID]],Customer_Dim!A:A,Customer_Dim!D:D,"False Data")</f>
        <v>Female</v>
      </c>
      <c r="O112" t="str">
        <f>_xlfn.XLOOKUP(Table17[[#This Row],[Customer_ID]],Customer_Dim!A:A,Customer_Dim!E:E,"False Data")</f>
        <v>West Pamelafurt</v>
      </c>
      <c r="P112" t="str">
        <f>_xlfn.XLOOKUP(Table17[[#This Row],[Customer_ID]],Customer_Dim!A:A,Customer_Dim!F:F,"False Data")</f>
        <v>West Virginia</v>
      </c>
      <c r="Q112" t="str">
        <f>_xlfn.XLOOKUP(Table17[[#This Row],[Customer_ID]],Customer_Dim!A:A,Customer_Dim!G:G,"False Data")</f>
        <v>USA</v>
      </c>
      <c r="R112" t="str">
        <f>_xlfn.XLOOKUP(Table17[[#This Row],[Customer_ID]],Customer_Dim!A:A,Customer_Dim!H:H,"False Data")</f>
        <v>Bronze</v>
      </c>
      <c r="S112" t="str">
        <f>_xlfn.XLOOKUP(Table17[[#This Row],[Store_ID]],Store_Dim!A:A,Store_Dim!B:B)</f>
        <v>Bean, Jones and Park</v>
      </c>
      <c r="T112" t="str">
        <f>_xlfn.XLOOKUP(Table17[[#This Row],[Store_ID]],Store_Dim!A:A,Store_Dim!C:C)</f>
        <v>West</v>
      </c>
      <c r="U112" t="str">
        <f>_xlfn.XLOOKUP(Table17[[#This Row],[Store_ID]],Store_Dim!A:A,Store_Dim!D:D)</f>
        <v>Thompsonborough</v>
      </c>
      <c r="V112" t="str">
        <f>_xlfn.XLOOKUP(Table17[[#This Row],[Store_ID]],Store_Dim!A:A,Store_Dim!E:E)</f>
        <v>Online</v>
      </c>
      <c r="W112" t="str">
        <f>_xlfn.XLOOKUP(Table17[[#This Row],[Product_ID]],Product_Dim!A:A,Product_Dim!B:B)</f>
        <v>Smart Home WiFi Camera</v>
      </c>
      <c r="X112" t="str">
        <f>_xlfn.XLOOKUP(Table17[[#This Row],[Product_ID]],Product_Dim!A:A,Product_Dim!C:C)</f>
        <v>Electronics</v>
      </c>
      <c r="Y112" t="str">
        <f>_xlfn.XLOOKUP(Table17[[#This Row],[Product_ID]],Product_Dim!A:A,Product_Dim!D:D)</f>
        <v>Accessories</v>
      </c>
      <c r="Z112" t="str">
        <f>_xlfn.XLOOKUP(Table17[[#This Row],[Product_ID]],Product_Dim!A:A,Product_Dim!E:E)</f>
        <v>Holmes LLC</v>
      </c>
      <c r="AA112">
        <f>_xlfn.XLOOKUP(Table17[[#This Row],[Product_ID]],Product_Dim!A:A,Product_Dim!F:F)</f>
        <v>450.71</v>
      </c>
      <c r="AB112">
        <f>_xlfn.XLOOKUP(Table17[[#This Row],[Product_ID]],Product_Dim!A:A,Product_Dim!G:G)</f>
        <v>389</v>
      </c>
    </row>
    <row r="113" spans="1:28" x14ac:dyDescent="0.25">
      <c r="A113" t="s">
        <v>1937</v>
      </c>
      <c r="B113" s="1">
        <v>45798</v>
      </c>
      <c r="C113" t="s">
        <v>414</v>
      </c>
      <c r="D113" t="s">
        <v>1728</v>
      </c>
      <c r="E113" t="s">
        <v>1766</v>
      </c>
      <c r="F113">
        <v>2</v>
      </c>
      <c r="G113">
        <v>845.71</v>
      </c>
      <c r="H113">
        <v>0.01</v>
      </c>
      <c r="I113" t="s">
        <v>1826</v>
      </c>
      <c r="J113" s="12">
        <v>1674.5057999999999</v>
      </c>
      <c r="K113" t="str">
        <f>_xlfn.XLOOKUP(Table17[[#This Row],[Customer_ID]],Customer_Dim!A:A,Customer_Dim!B:B,"False Data")</f>
        <v>Michael Jones</v>
      </c>
      <c r="L113" s="5">
        <f>_xlfn.XLOOKUP(Table17[[#This Row],[Customer_ID]],Customer_Dim!A:A,Customer_Dim!C:C,"False Data")</f>
        <v>40</v>
      </c>
      <c r="M113" s="5" t="str" cm="1">
        <f t="array" ref="M113">_xlfn.IFS(Table9[[#This Row],[Age]]&lt;=35,"Youth",Table9[[#This Row],[Age]]&lt;=55,"Adult",Table9[[#This Row],[Age]]&gt;55,"Senior")</f>
        <v>Adult</v>
      </c>
      <c r="N113" t="str">
        <f>_xlfn.XLOOKUP(Table17[[#This Row],[Customer_ID]],Customer_Dim!A:A,Customer_Dim!D:D,"False Data")</f>
        <v>Male</v>
      </c>
      <c r="O113" t="str">
        <f>_xlfn.XLOOKUP(Table17[[#This Row],[Customer_ID]],Customer_Dim!A:A,Customer_Dim!E:E,"False Data")</f>
        <v>North Edwardton</v>
      </c>
      <c r="P113" t="str">
        <f>_xlfn.XLOOKUP(Table17[[#This Row],[Customer_ID]],Customer_Dim!A:A,Customer_Dim!F:F,"False Data")</f>
        <v>Tennessee</v>
      </c>
      <c r="Q113" t="str">
        <f>_xlfn.XLOOKUP(Table17[[#This Row],[Customer_ID]],Customer_Dim!A:A,Customer_Dim!G:G,"False Data")</f>
        <v>USA</v>
      </c>
      <c r="R113" t="str">
        <f>_xlfn.XLOOKUP(Table17[[#This Row],[Customer_ID]],Customer_Dim!A:A,Customer_Dim!H:H,"False Data")</f>
        <v>Bronze</v>
      </c>
      <c r="S113" t="str">
        <f>_xlfn.XLOOKUP(Table17[[#This Row],[Store_ID]],Store_Dim!A:A,Store_Dim!B:B)</f>
        <v>Johnson-Wright</v>
      </c>
      <c r="T113" t="str">
        <f>_xlfn.XLOOKUP(Table17[[#This Row],[Store_ID]],Store_Dim!A:A,Store_Dim!C:C)</f>
        <v>North</v>
      </c>
      <c r="U113" t="str">
        <f>_xlfn.XLOOKUP(Table17[[#This Row],[Store_ID]],Store_Dim!A:A,Store_Dim!D:D)</f>
        <v>Hoodberg</v>
      </c>
      <c r="V113" t="str">
        <f>_xlfn.XLOOKUP(Table17[[#This Row],[Store_ID]],Store_Dim!A:A,Store_Dim!E:E)</f>
        <v>Outlet</v>
      </c>
      <c r="W113" t="str">
        <f>_xlfn.XLOOKUP(Table17[[#This Row],[Product_ID]],Product_Dim!A:A,Product_Dim!B:B)</f>
        <v>Gaming Mouse Pad XL</v>
      </c>
      <c r="X113" t="str">
        <f>_xlfn.XLOOKUP(Table17[[#This Row],[Product_ID]],Product_Dim!A:A,Product_Dim!C:C)</f>
        <v>Electronics</v>
      </c>
      <c r="Y113" t="str">
        <f>_xlfn.XLOOKUP(Table17[[#This Row],[Product_ID]],Product_Dim!A:A,Product_Dim!D:D)</f>
        <v>Accessories</v>
      </c>
      <c r="Z113" t="str">
        <f>_xlfn.XLOOKUP(Table17[[#This Row],[Product_ID]],Product_Dim!A:A,Product_Dim!E:E)</f>
        <v>Sharp, Taylor and Rodriguez</v>
      </c>
      <c r="AA113">
        <f>_xlfn.XLOOKUP(Table17[[#This Row],[Product_ID]],Product_Dim!A:A,Product_Dim!F:F)</f>
        <v>340.14</v>
      </c>
      <c r="AB113">
        <f>_xlfn.XLOOKUP(Table17[[#This Row],[Product_ID]],Product_Dim!A:A,Product_Dim!G:G)</f>
        <v>361</v>
      </c>
    </row>
    <row r="114" spans="1:28" x14ac:dyDescent="0.25">
      <c r="A114" t="s">
        <v>1938</v>
      </c>
      <c r="B114" s="1">
        <v>45705</v>
      </c>
      <c r="C114" t="s">
        <v>314</v>
      </c>
      <c r="D114" t="s">
        <v>1700</v>
      </c>
      <c r="E114" t="s">
        <v>1797</v>
      </c>
      <c r="F114">
        <v>3</v>
      </c>
      <c r="G114">
        <v>948.69</v>
      </c>
      <c r="H114">
        <v>0.28999999999999998</v>
      </c>
      <c r="I114" t="s">
        <v>1824</v>
      </c>
      <c r="J114" s="12">
        <v>2020.7097000000001</v>
      </c>
      <c r="K114" t="str">
        <f>_xlfn.XLOOKUP(Table17[[#This Row],[Customer_ID]],Customer_Dim!A:A,Customer_Dim!B:B,"False Data")</f>
        <v>Melissa Duffy Md</v>
      </c>
      <c r="L114" s="5">
        <f>_xlfn.XLOOKUP(Table17[[#This Row],[Customer_ID]],Customer_Dim!A:A,Customer_Dim!C:C,"False Data")</f>
        <v>58</v>
      </c>
      <c r="M114" s="5" t="str" cm="1">
        <f t="array" ref="M114">_xlfn.IFS(Table9[[#This Row],[Age]]&lt;=35,"Youth",Table9[[#This Row],[Age]]&lt;=55,"Adult",Table9[[#This Row],[Age]]&gt;55,"Senior")</f>
        <v>Senior</v>
      </c>
      <c r="N114" t="str">
        <f>_xlfn.XLOOKUP(Table17[[#This Row],[Customer_ID]],Customer_Dim!A:A,Customer_Dim!D:D,"False Data")</f>
        <v>Female</v>
      </c>
      <c r="O114" t="str">
        <f>_xlfn.XLOOKUP(Table17[[#This Row],[Customer_ID]],Customer_Dim!A:A,Customer_Dim!E:E,"False Data")</f>
        <v>East Jenna</v>
      </c>
      <c r="P114" t="str">
        <f>_xlfn.XLOOKUP(Table17[[#This Row],[Customer_ID]],Customer_Dim!A:A,Customer_Dim!F:F,"False Data")</f>
        <v>South Carolina</v>
      </c>
      <c r="Q114" t="str">
        <f>_xlfn.XLOOKUP(Table17[[#This Row],[Customer_ID]],Customer_Dim!A:A,Customer_Dim!G:G,"False Data")</f>
        <v>USA</v>
      </c>
      <c r="R114" t="str">
        <f>_xlfn.XLOOKUP(Table17[[#This Row],[Customer_ID]],Customer_Dim!A:A,Customer_Dim!H:H,"False Data")</f>
        <v>Bronze</v>
      </c>
      <c r="S114" t="str">
        <f>_xlfn.XLOOKUP(Table17[[#This Row],[Store_ID]],Store_Dim!A:A,Store_Dim!B:B)</f>
        <v>Gardner, Humphrey and Contreras</v>
      </c>
      <c r="T114" t="str">
        <f>_xlfn.XLOOKUP(Table17[[#This Row],[Store_ID]],Store_Dim!A:A,Store_Dim!C:C)</f>
        <v>East</v>
      </c>
      <c r="U114" t="str">
        <f>_xlfn.XLOOKUP(Table17[[#This Row],[Store_ID]],Store_Dim!A:A,Store_Dim!D:D)</f>
        <v>Johnsonville</v>
      </c>
      <c r="V114" t="str">
        <f>_xlfn.XLOOKUP(Table17[[#This Row],[Store_ID]],Store_Dim!A:A,Store_Dim!E:E)</f>
        <v>Flagship</v>
      </c>
      <c r="W114" t="str">
        <f>_xlfn.XLOOKUP(Table17[[#This Row],[Product_ID]],Product_Dim!A:A,Product_Dim!B:B)</f>
        <v>Wireless Mouse</v>
      </c>
      <c r="X114" t="str">
        <f>_xlfn.XLOOKUP(Table17[[#This Row],[Product_ID]],Product_Dim!A:A,Product_Dim!C:C)</f>
        <v>Electronics</v>
      </c>
      <c r="Y114" t="str">
        <f>_xlfn.XLOOKUP(Table17[[#This Row],[Product_ID]],Product_Dim!A:A,Product_Dim!D:D)</f>
        <v>Computer</v>
      </c>
      <c r="Z114" t="str">
        <f>_xlfn.XLOOKUP(Table17[[#This Row],[Product_ID]],Product_Dim!A:A,Product_Dim!E:E)</f>
        <v>Larson Ltd</v>
      </c>
      <c r="AA114">
        <f>_xlfn.XLOOKUP(Table17[[#This Row],[Product_ID]],Product_Dim!A:A,Product_Dim!F:F)</f>
        <v>392.89</v>
      </c>
      <c r="AB114">
        <f>_xlfn.XLOOKUP(Table17[[#This Row],[Product_ID]],Product_Dim!A:A,Product_Dim!G:G)</f>
        <v>320</v>
      </c>
    </row>
    <row r="115" spans="1:28" x14ac:dyDescent="0.25">
      <c r="A115" t="s">
        <v>1939</v>
      </c>
      <c r="B115" s="1">
        <v>45413</v>
      </c>
      <c r="C115" t="s">
        <v>1440</v>
      </c>
      <c r="D115" t="s">
        <v>1602</v>
      </c>
      <c r="E115" t="s">
        <v>1789</v>
      </c>
      <c r="F115">
        <v>1</v>
      </c>
      <c r="G115">
        <v>281.97000000000003</v>
      </c>
      <c r="H115">
        <v>0.2</v>
      </c>
      <c r="I115" t="s">
        <v>1826</v>
      </c>
      <c r="J115" s="12">
        <v>225.57599999999999</v>
      </c>
      <c r="K115" t="str">
        <f>_xlfn.XLOOKUP(Table17[[#This Row],[Customer_ID]],Customer_Dim!A:A,Customer_Dim!B:B,"False Data")</f>
        <v>Michael Foley</v>
      </c>
      <c r="L115" s="5">
        <f>_xlfn.XLOOKUP(Table17[[#This Row],[Customer_ID]],Customer_Dim!A:A,Customer_Dim!C:C,"False Data")</f>
        <v>63</v>
      </c>
      <c r="M115" s="5" t="str" cm="1">
        <f t="array" ref="M115">_xlfn.IFS(Table9[[#This Row],[Age]]&lt;=35,"Youth",Table9[[#This Row],[Age]]&lt;=55,"Adult",Table9[[#This Row],[Age]]&gt;55,"Senior")</f>
        <v>Senior</v>
      </c>
      <c r="N115" t="str">
        <f>_xlfn.XLOOKUP(Table17[[#This Row],[Customer_ID]],Customer_Dim!A:A,Customer_Dim!D:D,"False Data")</f>
        <v>Female</v>
      </c>
      <c r="O115" t="str">
        <f>_xlfn.XLOOKUP(Table17[[#This Row],[Customer_ID]],Customer_Dim!A:A,Customer_Dim!E:E,"False Data")</f>
        <v>Oneillfurt</v>
      </c>
      <c r="P115" t="str">
        <f>_xlfn.XLOOKUP(Table17[[#This Row],[Customer_ID]],Customer_Dim!A:A,Customer_Dim!F:F,"False Data")</f>
        <v>Vermont</v>
      </c>
      <c r="Q115" t="str">
        <f>_xlfn.XLOOKUP(Table17[[#This Row],[Customer_ID]],Customer_Dim!A:A,Customer_Dim!G:G,"False Data")</f>
        <v>USA</v>
      </c>
      <c r="R115" t="str">
        <f>_xlfn.XLOOKUP(Table17[[#This Row],[Customer_ID]],Customer_Dim!A:A,Customer_Dim!H:H,"False Data")</f>
        <v>Gold</v>
      </c>
      <c r="S115" t="str">
        <f>_xlfn.XLOOKUP(Table17[[#This Row],[Store_ID]],Store_Dim!A:A,Store_Dim!B:B)</f>
        <v>Hill, Wagner and Ballard</v>
      </c>
      <c r="T115" t="str">
        <f>_xlfn.XLOOKUP(Table17[[#This Row],[Store_ID]],Store_Dim!A:A,Store_Dim!C:C)</f>
        <v>East</v>
      </c>
      <c r="U115" t="str">
        <f>_xlfn.XLOOKUP(Table17[[#This Row],[Store_ID]],Store_Dim!A:A,Store_Dim!D:D)</f>
        <v>East Davidville</v>
      </c>
      <c r="V115" t="str">
        <f>_xlfn.XLOOKUP(Table17[[#This Row],[Store_ID]],Store_Dim!A:A,Store_Dim!E:E)</f>
        <v>Online</v>
      </c>
      <c r="W115" t="str">
        <f>_xlfn.XLOOKUP(Table17[[#This Row],[Product_ID]],Product_Dim!A:A,Product_Dim!B:B)</f>
        <v>Decorative Floor Vase</v>
      </c>
      <c r="X115" t="str">
        <f>_xlfn.XLOOKUP(Table17[[#This Row],[Product_ID]],Product_Dim!A:A,Product_Dim!C:C)</f>
        <v>Home</v>
      </c>
      <c r="Y115" t="str">
        <f>_xlfn.XLOOKUP(Table17[[#This Row],[Product_ID]],Product_Dim!A:A,Product_Dim!D:D)</f>
        <v>Decor</v>
      </c>
      <c r="Z115" t="str">
        <f>_xlfn.XLOOKUP(Table17[[#This Row],[Product_ID]],Product_Dim!A:A,Product_Dim!E:E)</f>
        <v>Khan, Jones and Paul</v>
      </c>
      <c r="AA115">
        <f>_xlfn.XLOOKUP(Table17[[#This Row],[Product_ID]],Product_Dim!A:A,Product_Dim!F:F)</f>
        <v>81.75</v>
      </c>
      <c r="AB115">
        <f>_xlfn.XLOOKUP(Table17[[#This Row],[Product_ID]],Product_Dim!A:A,Product_Dim!G:G)</f>
        <v>378</v>
      </c>
    </row>
    <row r="116" spans="1:28" x14ac:dyDescent="0.25">
      <c r="A116" t="s">
        <v>1940</v>
      </c>
      <c r="B116" s="1">
        <v>45482</v>
      </c>
      <c r="C116" t="s">
        <v>511</v>
      </c>
      <c r="D116" t="s">
        <v>1730</v>
      </c>
      <c r="E116" t="s">
        <v>1769</v>
      </c>
      <c r="F116">
        <v>2</v>
      </c>
      <c r="G116">
        <v>731.01</v>
      </c>
      <c r="H116">
        <v>0.05</v>
      </c>
      <c r="I116" t="s">
        <v>1826</v>
      </c>
      <c r="J116" s="12">
        <v>1388.9190000000001</v>
      </c>
      <c r="K116" t="str">
        <f>_xlfn.XLOOKUP(Table17[[#This Row],[Customer_ID]],Customer_Dim!A:A,Customer_Dim!B:B,"False Data")</f>
        <v>Patrick Roberts</v>
      </c>
      <c r="L116" s="5">
        <f>_xlfn.XLOOKUP(Table17[[#This Row],[Customer_ID]],Customer_Dim!A:A,Customer_Dim!C:C,"False Data")</f>
        <v>41</v>
      </c>
      <c r="M116" s="5" t="str" cm="1">
        <f t="array" ref="M116">_xlfn.IFS(Table9[[#This Row],[Age]]&lt;=35,"Youth",Table9[[#This Row],[Age]]&lt;=55,"Adult",Table9[[#This Row],[Age]]&gt;55,"Senior")</f>
        <v>Adult</v>
      </c>
      <c r="N116" t="str">
        <f>_xlfn.XLOOKUP(Table17[[#This Row],[Customer_ID]],Customer_Dim!A:A,Customer_Dim!D:D,"False Data")</f>
        <v>Female</v>
      </c>
      <c r="O116" t="str">
        <f>_xlfn.XLOOKUP(Table17[[#This Row],[Customer_ID]],Customer_Dim!A:A,Customer_Dim!E:E,"False Data")</f>
        <v>Jaredville</v>
      </c>
      <c r="P116" t="str">
        <f>_xlfn.XLOOKUP(Table17[[#This Row],[Customer_ID]],Customer_Dim!A:A,Customer_Dim!F:F,"False Data")</f>
        <v>Missouri</v>
      </c>
      <c r="Q116" t="str">
        <f>_xlfn.XLOOKUP(Table17[[#This Row],[Customer_ID]],Customer_Dim!A:A,Customer_Dim!G:G,"False Data")</f>
        <v>USA</v>
      </c>
      <c r="R116" t="str">
        <f>_xlfn.XLOOKUP(Table17[[#This Row],[Customer_ID]],Customer_Dim!A:A,Customer_Dim!H:H,"False Data")</f>
        <v>Platinum</v>
      </c>
      <c r="S116" t="str">
        <f>_xlfn.XLOOKUP(Table17[[#This Row],[Store_ID]],Store_Dim!A:A,Store_Dim!B:B)</f>
        <v>Alexander Group</v>
      </c>
      <c r="T116" t="str">
        <f>_xlfn.XLOOKUP(Table17[[#This Row],[Store_ID]],Store_Dim!A:A,Store_Dim!C:C)</f>
        <v>South</v>
      </c>
      <c r="U116" t="str">
        <f>_xlfn.XLOOKUP(Table17[[#This Row],[Store_ID]],Store_Dim!A:A,Store_Dim!D:D)</f>
        <v>Port Sharon</v>
      </c>
      <c r="V116" t="str">
        <f>_xlfn.XLOOKUP(Table17[[#This Row],[Store_ID]],Store_Dim!A:A,Store_Dim!E:E)</f>
        <v>Online</v>
      </c>
      <c r="W116" t="str">
        <f>_xlfn.XLOOKUP(Table17[[#This Row],[Product_ID]],Product_Dim!A:A,Product_Dim!B:B)</f>
        <v>Women's High Heels</v>
      </c>
      <c r="X116" t="str">
        <f>_xlfn.XLOOKUP(Table17[[#This Row],[Product_ID]],Product_Dim!A:A,Product_Dim!C:C)</f>
        <v>Clothing</v>
      </c>
      <c r="Y116" t="str">
        <f>_xlfn.XLOOKUP(Table17[[#This Row],[Product_ID]],Product_Dim!A:A,Product_Dim!D:D)</f>
        <v>Footwear</v>
      </c>
      <c r="Z116" t="str">
        <f>_xlfn.XLOOKUP(Table17[[#This Row],[Product_ID]],Product_Dim!A:A,Product_Dim!E:E)</f>
        <v>Smith-Charles</v>
      </c>
      <c r="AA116">
        <f>_xlfn.XLOOKUP(Table17[[#This Row],[Product_ID]],Product_Dim!A:A,Product_Dim!F:F)</f>
        <v>438.25</v>
      </c>
      <c r="AB116">
        <f>_xlfn.XLOOKUP(Table17[[#This Row],[Product_ID]],Product_Dim!A:A,Product_Dim!G:G)</f>
        <v>496</v>
      </c>
    </row>
    <row r="117" spans="1:28" x14ac:dyDescent="0.25">
      <c r="A117" t="s">
        <v>1941</v>
      </c>
      <c r="B117" s="1">
        <v>45925</v>
      </c>
      <c r="C117" t="s">
        <v>821</v>
      </c>
      <c r="D117" t="s">
        <v>1718</v>
      </c>
      <c r="E117" t="s">
        <v>1779</v>
      </c>
      <c r="F117">
        <v>4</v>
      </c>
      <c r="G117">
        <v>930.85</v>
      </c>
      <c r="H117">
        <v>0.13</v>
      </c>
      <c r="I117" t="s">
        <v>1826</v>
      </c>
      <c r="J117" s="12">
        <v>3239.3580000000002</v>
      </c>
      <c r="K117" t="str">
        <f>_xlfn.XLOOKUP(Table17[[#This Row],[Customer_ID]],Customer_Dim!A:A,Customer_Dim!B:B,"False Data")</f>
        <v>Christopher David</v>
      </c>
      <c r="L117" s="5">
        <f>_xlfn.XLOOKUP(Table17[[#This Row],[Customer_ID]],Customer_Dim!A:A,Customer_Dim!C:C,"False Data")</f>
        <v>42</v>
      </c>
      <c r="M117" s="5" t="str" cm="1">
        <f t="array" ref="M117">_xlfn.IFS(Table9[[#This Row],[Age]]&lt;=35,"Youth",Table9[[#This Row],[Age]]&lt;=55,"Adult",Table9[[#This Row],[Age]]&gt;55,"Senior")</f>
        <v>Adult</v>
      </c>
      <c r="N117" t="str">
        <f>_xlfn.XLOOKUP(Table17[[#This Row],[Customer_ID]],Customer_Dim!A:A,Customer_Dim!D:D,"False Data")</f>
        <v>Male</v>
      </c>
      <c r="O117" t="str">
        <f>_xlfn.XLOOKUP(Table17[[#This Row],[Customer_ID]],Customer_Dim!A:A,Customer_Dim!E:E,"False Data")</f>
        <v>Karenmouth</v>
      </c>
      <c r="P117" t="str">
        <f>_xlfn.XLOOKUP(Table17[[#This Row],[Customer_ID]],Customer_Dim!A:A,Customer_Dim!F:F,"False Data")</f>
        <v>Massachusetts</v>
      </c>
      <c r="Q117" t="str">
        <f>_xlfn.XLOOKUP(Table17[[#This Row],[Customer_ID]],Customer_Dim!A:A,Customer_Dim!G:G,"False Data")</f>
        <v>USA</v>
      </c>
      <c r="R117" t="str">
        <f>_xlfn.XLOOKUP(Table17[[#This Row],[Customer_ID]],Customer_Dim!A:A,Customer_Dim!H:H,"False Data")</f>
        <v>Silver</v>
      </c>
      <c r="S117" t="str">
        <f>_xlfn.XLOOKUP(Table17[[#This Row],[Store_ID]],Store_Dim!A:A,Store_Dim!B:B)</f>
        <v>Martinez-Mullins</v>
      </c>
      <c r="T117" t="str">
        <f>_xlfn.XLOOKUP(Table17[[#This Row],[Store_ID]],Store_Dim!A:A,Store_Dim!C:C)</f>
        <v>South</v>
      </c>
      <c r="U117" t="str">
        <f>_xlfn.XLOOKUP(Table17[[#This Row],[Store_ID]],Store_Dim!A:A,Store_Dim!D:D)</f>
        <v>Williamsfurt</v>
      </c>
      <c r="V117" t="str">
        <f>_xlfn.XLOOKUP(Table17[[#This Row],[Store_ID]],Store_Dim!A:A,Store_Dim!E:E)</f>
        <v>Online</v>
      </c>
      <c r="W117" t="str">
        <f>_xlfn.XLOOKUP(Table17[[#This Row],[Product_ID]],Product_Dim!A:A,Product_Dim!B:B)</f>
        <v>Women's Beanie Hat</v>
      </c>
      <c r="X117" t="str">
        <f>_xlfn.XLOOKUP(Table17[[#This Row],[Product_ID]],Product_Dim!A:A,Product_Dim!C:C)</f>
        <v>Clothing</v>
      </c>
      <c r="Y117" t="str">
        <f>_xlfn.XLOOKUP(Table17[[#This Row],[Product_ID]],Product_Dim!A:A,Product_Dim!D:D)</f>
        <v>Accessories</v>
      </c>
      <c r="Z117" t="str">
        <f>_xlfn.XLOOKUP(Table17[[#This Row],[Product_ID]],Product_Dim!A:A,Product_Dim!E:E)</f>
        <v>Richardson-Carrillo</v>
      </c>
      <c r="AA117">
        <f>_xlfn.XLOOKUP(Table17[[#This Row],[Product_ID]],Product_Dim!A:A,Product_Dim!F:F)</f>
        <v>119.57</v>
      </c>
      <c r="AB117">
        <f>_xlfn.XLOOKUP(Table17[[#This Row],[Product_ID]],Product_Dim!A:A,Product_Dim!G:G)</f>
        <v>210</v>
      </c>
    </row>
    <row r="118" spans="1:28" x14ac:dyDescent="0.25">
      <c r="A118" t="s">
        <v>1942</v>
      </c>
      <c r="B118" s="1">
        <v>45420</v>
      </c>
      <c r="C118" t="s">
        <v>1301</v>
      </c>
      <c r="D118" t="s">
        <v>1551</v>
      </c>
      <c r="E118" t="s">
        <v>1782</v>
      </c>
      <c r="F118">
        <v>4</v>
      </c>
      <c r="G118">
        <v>770.77</v>
      </c>
      <c r="H118">
        <v>0.22</v>
      </c>
      <c r="I118" t="s">
        <v>1824</v>
      </c>
      <c r="J118" s="12">
        <v>2404.8024</v>
      </c>
      <c r="K118" t="str">
        <f>_xlfn.XLOOKUP(Table17[[#This Row],[Customer_ID]],Customer_Dim!A:A,Customer_Dim!B:B,"False Data")</f>
        <v>Monica Miller</v>
      </c>
      <c r="L118" s="5">
        <f>_xlfn.XLOOKUP(Table17[[#This Row],[Customer_ID]],Customer_Dim!A:A,Customer_Dim!C:C,"False Data")</f>
        <v>33</v>
      </c>
      <c r="M118" s="5" t="str" cm="1">
        <f t="array" ref="M118">_xlfn.IFS(Table9[[#This Row],[Age]]&lt;=35,"Youth",Table9[[#This Row],[Age]]&lt;=55,"Adult",Table9[[#This Row],[Age]]&gt;55,"Senior")</f>
        <v>Youth</v>
      </c>
      <c r="N118" t="str">
        <f>_xlfn.XLOOKUP(Table17[[#This Row],[Customer_ID]],Customer_Dim!A:A,Customer_Dim!D:D,"False Data")</f>
        <v>Male</v>
      </c>
      <c r="O118" t="str">
        <f>_xlfn.XLOOKUP(Table17[[#This Row],[Customer_ID]],Customer_Dim!A:A,Customer_Dim!E:E,"False Data")</f>
        <v>Lake David</v>
      </c>
      <c r="P118" t="str">
        <f>_xlfn.XLOOKUP(Table17[[#This Row],[Customer_ID]],Customer_Dim!A:A,Customer_Dim!F:F,"False Data")</f>
        <v>Mississippi</v>
      </c>
      <c r="Q118" t="str">
        <f>_xlfn.XLOOKUP(Table17[[#This Row],[Customer_ID]],Customer_Dim!A:A,Customer_Dim!G:G,"False Data")</f>
        <v>USA</v>
      </c>
      <c r="R118" t="str">
        <f>_xlfn.XLOOKUP(Table17[[#This Row],[Customer_ID]],Customer_Dim!A:A,Customer_Dim!H:H,"False Data")</f>
        <v>Gold</v>
      </c>
      <c r="S118" t="str">
        <f>_xlfn.XLOOKUP(Table17[[#This Row],[Store_ID]],Store_Dim!A:A,Store_Dim!B:B)</f>
        <v>Bean, Jones and Park</v>
      </c>
      <c r="T118" t="str">
        <f>_xlfn.XLOOKUP(Table17[[#This Row],[Store_ID]],Store_Dim!A:A,Store_Dim!C:C)</f>
        <v>West</v>
      </c>
      <c r="U118" t="str">
        <f>_xlfn.XLOOKUP(Table17[[#This Row],[Store_ID]],Store_Dim!A:A,Store_Dim!D:D)</f>
        <v>Thompsonborough</v>
      </c>
      <c r="V118" t="str">
        <f>_xlfn.XLOOKUP(Table17[[#This Row],[Store_ID]],Store_Dim!A:A,Store_Dim!E:E)</f>
        <v>Online</v>
      </c>
      <c r="W118" t="str">
        <f>_xlfn.XLOOKUP(Table17[[#This Row],[Product_ID]],Product_Dim!A:A,Product_Dim!B:B)</f>
        <v>Men's Running Jacket</v>
      </c>
      <c r="X118" t="str">
        <f>_xlfn.XLOOKUP(Table17[[#This Row],[Product_ID]],Product_Dim!A:A,Product_Dim!C:C)</f>
        <v>Clothing</v>
      </c>
      <c r="Y118" t="str">
        <f>_xlfn.XLOOKUP(Table17[[#This Row],[Product_ID]],Product_Dim!A:A,Product_Dim!D:D)</f>
        <v>Outerwear</v>
      </c>
      <c r="Z118" t="str">
        <f>_xlfn.XLOOKUP(Table17[[#This Row],[Product_ID]],Product_Dim!A:A,Product_Dim!E:E)</f>
        <v>Pineda Ltd</v>
      </c>
      <c r="AA118">
        <f>_xlfn.XLOOKUP(Table17[[#This Row],[Product_ID]],Product_Dim!A:A,Product_Dim!F:F)</f>
        <v>364.67</v>
      </c>
      <c r="AB118">
        <f>_xlfn.XLOOKUP(Table17[[#This Row],[Product_ID]],Product_Dim!A:A,Product_Dim!G:G)</f>
        <v>452</v>
      </c>
    </row>
    <row r="119" spans="1:28" x14ac:dyDescent="0.25">
      <c r="A119" t="s">
        <v>1943</v>
      </c>
      <c r="B119" s="1">
        <v>45554</v>
      </c>
      <c r="C119" t="s">
        <v>247</v>
      </c>
      <c r="D119" t="s">
        <v>1640</v>
      </c>
      <c r="E119" t="s">
        <v>1769</v>
      </c>
      <c r="F119">
        <v>3</v>
      </c>
      <c r="G119">
        <v>479.63</v>
      </c>
      <c r="H119">
        <v>0.3</v>
      </c>
      <c r="I119" t="s">
        <v>1826</v>
      </c>
      <c r="J119" s="12">
        <v>1007.223</v>
      </c>
      <c r="K119" t="str">
        <f>_xlfn.XLOOKUP(Table17[[#This Row],[Customer_ID]],Customer_Dim!A:A,Customer_Dim!B:B,"False Data")</f>
        <v>Amber Mcclain</v>
      </c>
      <c r="L119" s="5">
        <f>_xlfn.XLOOKUP(Table17[[#This Row],[Customer_ID]],Customer_Dim!A:A,Customer_Dim!C:C,"False Data")</f>
        <v>58</v>
      </c>
      <c r="M119" s="5" t="str" cm="1">
        <f t="array" ref="M119">_xlfn.IFS(Table9[[#This Row],[Age]]&lt;=35,"Youth",Table9[[#This Row],[Age]]&lt;=55,"Adult",Table9[[#This Row],[Age]]&gt;55,"Senior")</f>
        <v>Senior</v>
      </c>
      <c r="N119" t="str">
        <f>_xlfn.XLOOKUP(Table17[[#This Row],[Customer_ID]],Customer_Dim!A:A,Customer_Dim!D:D,"False Data")</f>
        <v>Male</v>
      </c>
      <c r="O119" t="str">
        <f>_xlfn.XLOOKUP(Table17[[#This Row],[Customer_ID]],Customer_Dim!A:A,Customer_Dim!E:E,"False Data")</f>
        <v>Brendaburgh</v>
      </c>
      <c r="P119" t="str">
        <f>_xlfn.XLOOKUP(Table17[[#This Row],[Customer_ID]],Customer_Dim!A:A,Customer_Dim!F:F,"False Data")</f>
        <v>Florida</v>
      </c>
      <c r="Q119" t="str">
        <f>_xlfn.XLOOKUP(Table17[[#This Row],[Customer_ID]],Customer_Dim!A:A,Customer_Dim!G:G,"False Data")</f>
        <v>USA</v>
      </c>
      <c r="R119" t="str">
        <f>_xlfn.XLOOKUP(Table17[[#This Row],[Customer_ID]],Customer_Dim!A:A,Customer_Dim!H:H,"False Data")</f>
        <v>Silver</v>
      </c>
      <c r="S119" t="str">
        <f>_xlfn.XLOOKUP(Table17[[#This Row],[Store_ID]],Store_Dim!A:A,Store_Dim!B:B)</f>
        <v>Alexander Group</v>
      </c>
      <c r="T119" t="str">
        <f>_xlfn.XLOOKUP(Table17[[#This Row],[Store_ID]],Store_Dim!A:A,Store_Dim!C:C)</f>
        <v>South</v>
      </c>
      <c r="U119" t="str">
        <f>_xlfn.XLOOKUP(Table17[[#This Row],[Store_ID]],Store_Dim!A:A,Store_Dim!D:D)</f>
        <v>Port Sharon</v>
      </c>
      <c r="V119" t="str">
        <f>_xlfn.XLOOKUP(Table17[[#This Row],[Store_ID]],Store_Dim!A:A,Store_Dim!E:E)</f>
        <v>Online</v>
      </c>
      <c r="W119" t="str">
        <f>_xlfn.XLOOKUP(Table17[[#This Row],[Product_ID]],Product_Dim!A:A,Product_Dim!B:B)</f>
        <v>Men's Winter Jacket</v>
      </c>
      <c r="X119" t="str">
        <f>_xlfn.XLOOKUP(Table17[[#This Row],[Product_ID]],Product_Dim!A:A,Product_Dim!C:C)</f>
        <v>Clothing</v>
      </c>
      <c r="Y119" t="str">
        <f>_xlfn.XLOOKUP(Table17[[#This Row],[Product_ID]],Product_Dim!A:A,Product_Dim!D:D)</f>
        <v>Outerwear</v>
      </c>
      <c r="Z119" t="str">
        <f>_xlfn.XLOOKUP(Table17[[#This Row],[Product_ID]],Product_Dim!A:A,Product_Dim!E:E)</f>
        <v>Kelly, Smith and Perez</v>
      </c>
      <c r="AA119">
        <f>_xlfn.XLOOKUP(Table17[[#This Row],[Product_ID]],Product_Dim!A:A,Product_Dim!F:F)</f>
        <v>167.34</v>
      </c>
      <c r="AB119">
        <f>_xlfn.XLOOKUP(Table17[[#This Row],[Product_ID]],Product_Dim!A:A,Product_Dim!G:G)</f>
        <v>296</v>
      </c>
    </row>
    <row r="120" spans="1:28" x14ac:dyDescent="0.25">
      <c r="A120" t="s">
        <v>1944</v>
      </c>
      <c r="B120" s="1">
        <v>45405</v>
      </c>
      <c r="C120" t="s">
        <v>372</v>
      </c>
      <c r="D120" t="s">
        <v>1626</v>
      </c>
      <c r="E120" t="s">
        <v>1792</v>
      </c>
      <c r="F120">
        <v>1</v>
      </c>
      <c r="G120">
        <v>165</v>
      </c>
      <c r="H120">
        <v>0.3</v>
      </c>
      <c r="I120" t="s">
        <v>1829</v>
      </c>
      <c r="J120" s="12">
        <v>115.5</v>
      </c>
      <c r="K120" t="str">
        <f>_xlfn.XLOOKUP(Table17[[#This Row],[Customer_ID]],Customer_Dim!A:A,Customer_Dim!B:B,"False Data")</f>
        <v>Lance Baker</v>
      </c>
      <c r="L120" s="5">
        <f>_xlfn.XLOOKUP(Table17[[#This Row],[Customer_ID]],Customer_Dim!A:A,Customer_Dim!C:C,"False Data")</f>
        <v>50</v>
      </c>
      <c r="M120" s="5" t="str" cm="1">
        <f t="array" ref="M120">_xlfn.IFS(Table9[[#This Row],[Age]]&lt;=35,"Youth",Table9[[#This Row],[Age]]&lt;=55,"Adult",Table9[[#This Row],[Age]]&gt;55,"Senior")</f>
        <v>Adult</v>
      </c>
      <c r="N120" t="str">
        <f>_xlfn.XLOOKUP(Table17[[#This Row],[Customer_ID]],Customer_Dim!A:A,Customer_Dim!D:D,"False Data")</f>
        <v>Female</v>
      </c>
      <c r="O120" t="str">
        <f>_xlfn.XLOOKUP(Table17[[#This Row],[Customer_ID]],Customer_Dim!A:A,Customer_Dim!E:E,"False Data")</f>
        <v>Port Victoria</v>
      </c>
      <c r="P120" t="str">
        <f>_xlfn.XLOOKUP(Table17[[#This Row],[Customer_ID]],Customer_Dim!A:A,Customer_Dim!F:F,"False Data")</f>
        <v>Florida</v>
      </c>
      <c r="Q120" t="str">
        <f>_xlfn.XLOOKUP(Table17[[#This Row],[Customer_ID]],Customer_Dim!A:A,Customer_Dim!G:G,"False Data")</f>
        <v>USA</v>
      </c>
      <c r="R120" t="str">
        <f>_xlfn.XLOOKUP(Table17[[#This Row],[Customer_ID]],Customer_Dim!A:A,Customer_Dim!H:H,"False Data")</f>
        <v>Gold</v>
      </c>
      <c r="S120" t="str">
        <f>_xlfn.XLOOKUP(Table17[[#This Row],[Store_ID]],Store_Dim!A:A,Store_Dim!B:B)</f>
        <v>Aguirre-Keller</v>
      </c>
      <c r="T120" t="str">
        <f>_xlfn.XLOOKUP(Table17[[#This Row],[Store_ID]],Store_Dim!A:A,Store_Dim!C:C)</f>
        <v>South</v>
      </c>
      <c r="U120" t="str">
        <f>_xlfn.XLOOKUP(Table17[[#This Row],[Store_ID]],Store_Dim!A:A,Store_Dim!D:D)</f>
        <v>Lake Michael</v>
      </c>
      <c r="V120" t="str">
        <f>_xlfn.XLOOKUP(Table17[[#This Row],[Store_ID]],Store_Dim!A:A,Store_Dim!E:E)</f>
        <v>Online</v>
      </c>
      <c r="W120" t="str">
        <f>_xlfn.XLOOKUP(Table17[[#This Row],[Product_ID]],Product_Dim!A:A,Product_Dim!B:B)</f>
        <v>Portable Power Bank</v>
      </c>
      <c r="X120" t="str">
        <f>_xlfn.XLOOKUP(Table17[[#This Row],[Product_ID]],Product_Dim!A:A,Product_Dim!C:C)</f>
        <v>Electronics</v>
      </c>
      <c r="Y120" t="str">
        <f>_xlfn.XLOOKUP(Table17[[#This Row],[Product_ID]],Product_Dim!A:A,Product_Dim!D:D)</f>
        <v>Mobile</v>
      </c>
      <c r="Z120" t="str">
        <f>_xlfn.XLOOKUP(Table17[[#This Row],[Product_ID]],Product_Dim!A:A,Product_Dim!E:E)</f>
        <v>Cummings and Sons</v>
      </c>
      <c r="AA120">
        <f>_xlfn.XLOOKUP(Table17[[#This Row],[Product_ID]],Product_Dim!A:A,Product_Dim!F:F)</f>
        <v>326.06</v>
      </c>
      <c r="AB120">
        <f>_xlfn.XLOOKUP(Table17[[#This Row],[Product_ID]],Product_Dim!A:A,Product_Dim!G:G)</f>
        <v>301</v>
      </c>
    </row>
    <row r="121" spans="1:28" x14ac:dyDescent="0.25">
      <c r="A121" t="s">
        <v>1945</v>
      </c>
      <c r="B121" s="1">
        <v>45503</v>
      </c>
      <c r="C121" t="s">
        <v>529</v>
      </c>
      <c r="D121" t="s">
        <v>1586</v>
      </c>
      <c r="E121" t="s">
        <v>1782</v>
      </c>
      <c r="F121">
        <v>2</v>
      </c>
      <c r="G121">
        <v>151.51</v>
      </c>
      <c r="H121">
        <v>0.28999999999999998</v>
      </c>
      <c r="I121" t="s">
        <v>1829</v>
      </c>
      <c r="J121" s="12">
        <v>215.14420000000001</v>
      </c>
      <c r="K121" t="str">
        <f>_xlfn.XLOOKUP(Table17[[#This Row],[Customer_ID]],Customer_Dim!A:A,Customer_Dim!B:B,"False Data")</f>
        <v>Sean Powell</v>
      </c>
      <c r="L121" s="5">
        <f>_xlfn.XLOOKUP(Table17[[#This Row],[Customer_ID]],Customer_Dim!A:A,Customer_Dim!C:C,"False Data")</f>
        <v>43</v>
      </c>
      <c r="M121" s="5" t="str" cm="1">
        <f t="array" ref="M121">_xlfn.IFS(Table9[[#This Row],[Age]]&lt;=35,"Youth",Table9[[#This Row],[Age]]&lt;=55,"Adult",Table9[[#This Row],[Age]]&gt;55,"Senior")</f>
        <v>Adult</v>
      </c>
      <c r="N121" t="str">
        <f>_xlfn.XLOOKUP(Table17[[#This Row],[Customer_ID]],Customer_Dim!A:A,Customer_Dim!D:D,"False Data")</f>
        <v>Male</v>
      </c>
      <c r="O121" t="str">
        <f>_xlfn.XLOOKUP(Table17[[#This Row],[Customer_ID]],Customer_Dim!A:A,Customer_Dim!E:E,"False Data")</f>
        <v>South Kevin</v>
      </c>
      <c r="P121" t="str">
        <f>_xlfn.XLOOKUP(Table17[[#This Row],[Customer_ID]],Customer_Dim!A:A,Customer_Dim!F:F,"False Data")</f>
        <v>Vermont</v>
      </c>
      <c r="Q121" t="str">
        <f>_xlfn.XLOOKUP(Table17[[#This Row],[Customer_ID]],Customer_Dim!A:A,Customer_Dim!G:G,"False Data")</f>
        <v>USA</v>
      </c>
      <c r="R121" t="str">
        <f>_xlfn.XLOOKUP(Table17[[#This Row],[Customer_ID]],Customer_Dim!A:A,Customer_Dim!H:H,"False Data")</f>
        <v>Bronze</v>
      </c>
      <c r="S121" t="str">
        <f>_xlfn.XLOOKUP(Table17[[#This Row],[Store_ID]],Store_Dim!A:A,Store_Dim!B:B)</f>
        <v>Bean, Jones and Park</v>
      </c>
      <c r="T121" t="str">
        <f>_xlfn.XLOOKUP(Table17[[#This Row],[Store_ID]],Store_Dim!A:A,Store_Dim!C:C)</f>
        <v>West</v>
      </c>
      <c r="U121" t="str">
        <f>_xlfn.XLOOKUP(Table17[[#This Row],[Store_ID]],Store_Dim!A:A,Store_Dim!D:D)</f>
        <v>Thompsonborough</v>
      </c>
      <c r="V121" t="str">
        <f>_xlfn.XLOOKUP(Table17[[#This Row],[Store_ID]],Store_Dim!A:A,Store_Dim!E:E)</f>
        <v>Online</v>
      </c>
      <c r="W121" t="str">
        <f>_xlfn.XLOOKUP(Table17[[#This Row],[Product_ID]],Product_Dim!A:A,Product_Dim!B:B)</f>
        <v>Knee Support Brace</v>
      </c>
      <c r="X121" t="str">
        <f>_xlfn.XLOOKUP(Table17[[#This Row],[Product_ID]],Product_Dim!A:A,Product_Dim!C:C)</f>
        <v>Sports</v>
      </c>
      <c r="Y121" t="str">
        <f>_xlfn.XLOOKUP(Table17[[#This Row],[Product_ID]],Product_Dim!A:A,Product_Dim!D:D)</f>
        <v>Equipment</v>
      </c>
      <c r="Z121" t="str">
        <f>_xlfn.XLOOKUP(Table17[[#This Row],[Product_ID]],Product_Dim!A:A,Product_Dim!E:E)</f>
        <v>May-Reese</v>
      </c>
      <c r="AA121">
        <f>_xlfn.XLOOKUP(Table17[[#This Row],[Product_ID]],Product_Dim!A:A,Product_Dim!F:F)</f>
        <v>21.34</v>
      </c>
      <c r="AB121">
        <f>_xlfn.XLOOKUP(Table17[[#This Row],[Product_ID]],Product_Dim!A:A,Product_Dim!G:G)</f>
        <v>65</v>
      </c>
    </row>
    <row r="122" spans="1:28" x14ac:dyDescent="0.25">
      <c r="A122" t="s">
        <v>1946</v>
      </c>
      <c r="B122" s="1">
        <v>45274</v>
      </c>
      <c r="C122" t="s">
        <v>743</v>
      </c>
      <c r="D122" t="s">
        <v>1610</v>
      </c>
      <c r="E122" t="s">
        <v>1807</v>
      </c>
      <c r="F122">
        <v>2</v>
      </c>
      <c r="G122">
        <v>872.93</v>
      </c>
      <c r="H122">
        <v>0.28999999999999998</v>
      </c>
      <c r="I122" t="s">
        <v>1829</v>
      </c>
      <c r="J122" s="12">
        <v>1239.5606</v>
      </c>
      <c r="K122" t="str">
        <f>_xlfn.XLOOKUP(Table17[[#This Row],[Customer_ID]],Customer_Dim!A:A,Customer_Dim!B:B,"False Data")</f>
        <v>Timothy Juarez</v>
      </c>
      <c r="L122" s="5">
        <f>_xlfn.XLOOKUP(Table17[[#This Row],[Customer_ID]],Customer_Dim!A:A,Customer_Dim!C:C,"False Data")</f>
        <v>22</v>
      </c>
      <c r="M122" s="5" t="str" cm="1">
        <f t="array" ref="M122">_xlfn.IFS(Table9[[#This Row],[Age]]&lt;=35,"Youth",Table9[[#This Row],[Age]]&lt;=55,"Adult",Table9[[#This Row],[Age]]&gt;55,"Senior")</f>
        <v>Youth</v>
      </c>
      <c r="N122" t="str">
        <f>_xlfn.XLOOKUP(Table17[[#This Row],[Customer_ID]],Customer_Dim!A:A,Customer_Dim!D:D,"False Data")</f>
        <v>Female</v>
      </c>
      <c r="O122" t="str">
        <f>_xlfn.XLOOKUP(Table17[[#This Row],[Customer_ID]],Customer_Dim!A:A,Customer_Dim!E:E,"False Data")</f>
        <v>Grahamstad</v>
      </c>
      <c r="P122" t="str">
        <f>_xlfn.XLOOKUP(Table17[[#This Row],[Customer_ID]],Customer_Dim!A:A,Customer_Dim!F:F,"False Data")</f>
        <v>South Carolina</v>
      </c>
      <c r="Q122" t="str">
        <f>_xlfn.XLOOKUP(Table17[[#This Row],[Customer_ID]],Customer_Dim!A:A,Customer_Dim!G:G,"False Data")</f>
        <v>USA</v>
      </c>
      <c r="R122" t="str">
        <f>_xlfn.XLOOKUP(Table17[[#This Row],[Customer_ID]],Customer_Dim!A:A,Customer_Dim!H:H,"False Data")</f>
        <v>Bronze</v>
      </c>
      <c r="S122" t="str">
        <f>_xlfn.XLOOKUP(Table17[[#This Row],[Store_ID]],Store_Dim!A:A,Store_Dim!B:B)</f>
        <v>Holloway Ltd</v>
      </c>
      <c r="T122" t="str">
        <f>_xlfn.XLOOKUP(Table17[[#This Row],[Store_ID]],Store_Dim!A:A,Store_Dim!C:C)</f>
        <v>North</v>
      </c>
      <c r="U122" t="str">
        <f>_xlfn.XLOOKUP(Table17[[#This Row],[Store_ID]],Store_Dim!A:A,Store_Dim!D:D)</f>
        <v>Bensonhaven</v>
      </c>
      <c r="V122" t="str">
        <f>_xlfn.XLOOKUP(Table17[[#This Row],[Store_ID]],Store_Dim!A:A,Store_Dim!E:E)</f>
        <v>Flagship</v>
      </c>
      <c r="W122" t="str">
        <f>_xlfn.XLOOKUP(Table17[[#This Row],[Product_ID]],Product_Dim!A:A,Product_Dim!B:B)</f>
        <v>Basketball</v>
      </c>
      <c r="X122" t="str">
        <f>_xlfn.XLOOKUP(Table17[[#This Row],[Product_ID]],Product_Dim!A:A,Product_Dim!C:C)</f>
        <v>Sports</v>
      </c>
      <c r="Y122" t="str">
        <f>_xlfn.XLOOKUP(Table17[[#This Row],[Product_ID]],Product_Dim!A:A,Product_Dim!D:D)</f>
        <v>Team Sports</v>
      </c>
      <c r="Z122" t="str">
        <f>_xlfn.XLOOKUP(Table17[[#This Row],[Product_ID]],Product_Dim!A:A,Product_Dim!E:E)</f>
        <v>Nolan-Snow</v>
      </c>
      <c r="AA122">
        <f>_xlfn.XLOOKUP(Table17[[#This Row],[Product_ID]],Product_Dim!A:A,Product_Dim!F:F)</f>
        <v>204.39</v>
      </c>
      <c r="AB122">
        <f>_xlfn.XLOOKUP(Table17[[#This Row],[Product_ID]],Product_Dim!A:A,Product_Dim!G:G)</f>
        <v>281</v>
      </c>
    </row>
    <row r="123" spans="1:28" x14ac:dyDescent="0.25">
      <c r="A123" t="s">
        <v>1947</v>
      </c>
      <c r="B123" s="1">
        <v>45558</v>
      </c>
      <c r="C123" t="s">
        <v>842</v>
      </c>
      <c r="D123" t="s">
        <v>1592</v>
      </c>
      <c r="E123" t="s">
        <v>1789</v>
      </c>
      <c r="F123">
        <v>3</v>
      </c>
      <c r="G123">
        <v>432.4</v>
      </c>
      <c r="H123">
        <v>0.04</v>
      </c>
      <c r="I123" t="s">
        <v>1824</v>
      </c>
      <c r="J123" s="12">
        <v>1245.3119999999999</v>
      </c>
      <c r="K123" t="str">
        <f>_xlfn.XLOOKUP(Table17[[#This Row],[Customer_ID]],Customer_Dim!A:A,Customer_Dim!B:B,"False Data")</f>
        <v>Matthew Payne</v>
      </c>
      <c r="L123" s="5">
        <f>_xlfn.XLOOKUP(Table17[[#This Row],[Customer_ID]],Customer_Dim!A:A,Customer_Dim!C:C,"False Data")</f>
        <v>25</v>
      </c>
      <c r="M123" s="5" t="str" cm="1">
        <f t="array" ref="M123">_xlfn.IFS(Table9[[#This Row],[Age]]&lt;=35,"Youth",Table9[[#This Row],[Age]]&lt;=55,"Adult",Table9[[#This Row],[Age]]&gt;55,"Senior")</f>
        <v>Youth</v>
      </c>
      <c r="N123" t="str">
        <f>_xlfn.XLOOKUP(Table17[[#This Row],[Customer_ID]],Customer_Dim!A:A,Customer_Dim!D:D,"False Data")</f>
        <v>Male</v>
      </c>
      <c r="O123" t="str">
        <f>_xlfn.XLOOKUP(Table17[[#This Row],[Customer_ID]],Customer_Dim!A:A,Customer_Dim!E:E,"False Data")</f>
        <v>Grahamfurt</v>
      </c>
      <c r="P123" t="str">
        <f>_xlfn.XLOOKUP(Table17[[#This Row],[Customer_ID]],Customer_Dim!A:A,Customer_Dim!F:F,"False Data")</f>
        <v>Wyoming</v>
      </c>
      <c r="Q123" t="str">
        <f>_xlfn.XLOOKUP(Table17[[#This Row],[Customer_ID]],Customer_Dim!A:A,Customer_Dim!G:G,"False Data")</f>
        <v>USA</v>
      </c>
      <c r="R123" t="str">
        <f>_xlfn.XLOOKUP(Table17[[#This Row],[Customer_ID]],Customer_Dim!A:A,Customer_Dim!H:H,"False Data")</f>
        <v>Gold</v>
      </c>
      <c r="S123" t="str">
        <f>_xlfn.XLOOKUP(Table17[[#This Row],[Store_ID]],Store_Dim!A:A,Store_Dim!B:B)</f>
        <v>Hill, Wagner and Ballard</v>
      </c>
      <c r="T123" t="str">
        <f>_xlfn.XLOOKUP(Table17[[#This Row],[Store_ID]],Store_Dim!A:A,Store_Dim!C:C)</f>
        <v>East</v>
      </c>
      <c r="U123" t="str">
        <f>_xlfn.XLOOKUP(Table17[[#This Row],[Store_ID]],Store_Dim!A:A,Store_Dim!D:D)</f>
        <v>East Davidville</v>
      </c>
      <c r="V123" t="str">
        <f>_xlfn.XLOOKUP(Table17[[#This Row],[Store_ID]],Store_Dim!A:A,Store_Dim!E:E)</f>
        <v>Online</v>
      </c>
      <c r="W123" t="str">
        <f>_xlfn.XLOOKUP(Table17[[#This Row],[Product_ID]],Product_Dim!A:A,Product_Dim!B:B)</f>
        <v>Carbon Fiber Tennis Racket</v>
      </c>
      <c r="X123" t="str">
        <f>_xlfn.XLOOKUP(Table17[[#This Row],[Product_ID]],Product_Dim!A:A,Product_Dim!C:C)</f>
        <v>Sports</v>
      </c>
      <c r="Y123" t="str">
        <f>_xlfn.XLOOKUP(Table17[[#This Row],[Product_ID]],Product_Dim!A:A,Product_Dim!D:D)</f>
        <v>Equipment</v>
      </c>
      <c r="Z123" t="str">
        <f>_xlfn.XLOOKUP(Table17[[#This Row],[Product_ID]],Product_Dim!A:A,Product_Dim!E:E)</f>
        <v>Flores, Pineda and Rodriguez</v>
      </c>
      <c r="AA123">
        <f>_xlfn.XLOOKUP(Table17[[#This Row],[Product_ID]],Product_Dim!A:A,Product_Dim!F:F)</f>
        <v>484.62</v>
      </c>
      <c r="AB123">
        <f>_xlfn.XLOOKUP(Table17[[#This Row],[Product_ID]],Product_Dim!A:A,Product_Dim!G:G)</f>
        <v>432</v>
      </c>
    </row>
    <row r="124" spans="1:28" x14ac:dyDescent="0.25">
      <c r="A124" t="s">
        <v>1948</v>
      </c>
      <c r="B124" s="1">
        <v>45886</v>
      </c>
      <c r="C124" t="s">
        <v>1062</v>
      </c>
      <c r="D124" t="s">
        <v>1648</v>
      </c>
      <c r="E124" t="s">
        <v>1779</v>
      </c>
      <c r="F124">
        <v>2</v>
      </c>
      <c r="G124">
        <v>197.76</v>
      </c>
      <c r="H124">
        <v>0.04</v>
      </c>
      <c r="I124" t="s">
        <v>1824</v>
      </c>
      <c r="J124" s="12">
        <v>379.69920000000002</v>
      </c>
      <c r="K124" t="str">
        <f>_xlfn.XLOOKUP(Table17[[#This Row],[Customer_ID]],Customer_Dim!A:A,Customer_Dim!B:B,"False Data")</f>
        <v>Jasmine Snyder</v>
      </c>
      <c r="L124" s="5">
        <f>_xlfn.XLOOKUP(Table17[[#This Row],[Customer_ID]],Customer_Dim!A:A,Customer_Dim!C:C,"False Data")</f>
        <v>46</v>
      </c>
      <c r="M124" s="5" t="str" cm="1">
        <f t="array" ref="M124">_xlfn.IFS(Table9[[#This Row],[Age]]&lt;=35,"Youth",Table9[[#This Row],[Age]]&lt;=55,"Adult",Table9[[#This Row],[Age]]&gt;55,"Senior")</f>
        <v>Adult</v>
      </c>
      <c r="N124" t="str">
        <f>_xlfn.XLOOKUP(Table17[[#This Row],[Customer_ID]],Customer_Dim!A:A,Customer_Dim!D:D,"False Data")</f>
        <v>Female</v>
      </c>
      <c r="O124" t="str">
        <f>_xlfn.XLOOKUP(Table17[[#This Row],[Customer_ID]],Customer_Dim!A:A,Customer_Dim!E:E,"False Data")</f>
        <v>Hudsonfort</v>
      </c>
      <c r="P124" t="str">
        <f>_xlfn.XLOOKUP(Table17[[#This Row],[Customer_ID]],Customer_Dim!A:A,Customer_Dim!F:F,"False Data")</f>
        <v>Connecticut</v>
      </c>
      <c r="Q124" t="str">
        <f>_xlfn.XLOOKUP(Table17[[#This Row],[Customer_ID]],Customer_Dim!A:A,Customer_Dim!G:G,"False Data")</f>
        <v>USA</v>
      </c>
      <c r="R124" t="str">
        <f>_xlfn.XLOOKUP(Table17[[#This Row],[Customer_ID]],Customer_Dim!A:A,Customer_Dim!H:H,"False Data")</f>
        <v>Silver</v>
      </c>
      <c r="S124" t="str">
        <f>_xlfn.XLOOKUP(Table17[[#This Row],[Store_ID]],Store_Dim!A:A,Store_Dim!B:B)</f>
        <v>Martinez-Mullins</v>
      </c>
      <c r="T124" t="str">
        <f>_xlfn.XLOOKUP(Table17[[#This Row],[Store_ID]],Store_Dim!A:A,Store_Dim!C:C)</f>
        <v>South</v>
      </c>
      <c r="U124" t="str">
        <f>_xlfn.XLOOKUP(Table17[[#This Row],[Store_ID]],Store_Dim!A:A,Store_Dim!D:D)</f>
        <v>Williamsfurt</v>
      </c>
      <c r="V124" t="str">
        <f>_xlfn.XLOOKUP(Table17[[#This Row],[Store_ID]],Store_Dim!A:A,Store_Dim!E:E)</f>
        <v>Online</v>
      </c>
      <c r="W124" t="str">
        <f>_xlfn.XLOOKUP(Table17[[#This Row],[Product_ID]],Product_Dim!A:A,Product_Dim!B:B)</f>
        <v>Boxing Hand Wraps</v>
      </c>
      <c r="X124" t="str">
        <f>_xlfn.XLOOKUP(Table17[[#This Row],[Product_ID]],Product_Dim!A:A,Product_Dim!C:C)</f>
        <v>Sports</v>
      </c>
      <c r="Y124" t="str">
        <f>_xlfn.XLOOKUP(Table17[[#This Row],[Product_ID]],Product_Dim!A:A,Product_Dim!D:D)</f>
        <v>Fitness</v>
      </c>
      <c r="Z124" t="str">
        <f>_xlfn.XLOOKUP(Table17[[#This Row],[Product_ID]],Product_Dim!A:A,Product_Dim!E:E)</f>
        <v>Smith-King</v>
      </c>
      <c r="AA124">
        <f>_xlfn.XLOOKUP(Table17[[#This Row],[Product_ID]],Product_Dim!A:A,Product_Dim!F:F)</f>
        <v>190.29</v>
      </c>
      <c r="AB124">
        <f>_xlfn.XLOOKUP(Table17[[#This Row],[Product_ID]],Product_Dim!A:A,Product_Dim!G:G)</f>
        <v>260</v>
      </c>
    </row>
    <row r="125" spans="1:28" x14ac:dyDescent="0.25">
      <c r="A125" t="s">
        <v>1949</v>
      </c>
      <c r="B125" s="1">
        <v>45674</v>
      </c>
      <c r="C125" t="s">
        <v>1466</v>
      </c>
      <c r="D125" t="s">
        <v>1628</v>
      </c>
      <c r="E125" t="s">
        <v>1761</v>
      </c>
      <c r="F125">
        <v>3</v>
      </c>
      <c r="G125">
        <v>334.6</v>
      </c>
      <c r="H125">
        <v>0.11</v>
      </c>
      <c r="I125" t="s">
        <v>1826</v>
      </c>
      <c r="J125" s="12">
        <v>893.38200000000006</v>
      </c>
      <c r="K125" t="str">
        <f>_xlfn.XLOOKUP(Table17[[#This Row],[Customer_ID]],Customer_Dim!A:A,Customer_Dim!B:B,"False Data")</f>
        <v>Elizabeth Foster</v>
      </c>
      <c r="L125" s="5">
        <f>_xlfn.XLOOKUP(Table17[[#This Row],[Customer_ID]],Customer_Dim!A:A,Customer_Dim!C:C,"False Data")</f>
        <v>33</v>
      </c>
      <c r="M125" s="5" t="str" cm="1">
        <f t="array" ref="M125">_xlfn.IFS(Table9[[#This Row],[Age]]&lt;=35,"Youth",Table9[[#This Row],[Age]]&lt;=55,"Adult",Table9[[#This Row],[Age]]&gt;55,"Senior")</f>
        <v>Youth</v>
      </c>
      <c r="N125" t="str">
        <f>_xlfn.XLOOKUP(Table17[[#This Row],[Customer_ID]],Customer_Dim!A:A,Customer_Dim!D:D,"False Data")</f>
        <v>Female</v>
      </c>
      <c r="O125" t="str">
        <f>_xlfn.XLOOKUP(Table17[[#This Row],[Customer_ID]],Customer_Dim!A:A,Customer_Dim!E:E,"False Data")</f>
        <v>Anthonymouth</v>
      </c>
      <c r="P125" t="str">
        <f>_xlfn.XLOOKUP(Table17[[#This Row],[Customer_ID]],Customer_Dim!A:A,Customer_Dim!F:F,"False Data")</f>
        <v>Oklahoma</v>
      </c>
      <c r="Q125" t="str">
        <f>_xlfn.XLOOKUP(Table17[[#This Row],[Customer_ID]],Customer_Dim!A:A,Customer_Dim!G:G,"False Data")</f>
        <v>USA</v>
      </c>
      <c r="R125" t="str">
        <f>_xlfn.XLOOKUP(Table17[[#This Row],[Customer_ID]],Customer_Dim!A:A,Customer_Dim!H:H,"False Data")</f>
        <v>Gold</v>
      </c>
      <c r="S125" t="str">
        <f>_xlfn.XLOOKUP(Table17[[#This Row],[Store_ID]],Store_Dim!A:A,Store_Dim!B:B)</f>
        <v>Black-Horn</v>
      </c>
      <c r="T125" t="str">
        <f>_xlfn.XLOOKUP(Table17[[#This Row],[Store_ID]],Store_Dim!A:A,Store_Dim!C:C)</f>
        <v>South</v>
      </c>
      <c r="U125" t="str">
        <f>_xlfn.XLOOKUP(Table17[[#This Row],[Store_ID]],Store_Dim!A:A,Store_Dim!D:D)</f>
        <v>North Nancyview</v>
      </c>
      <c r="V125" t="str">
        <f>_xlfn.XLOOKUP(Table17[[#This Row],[Store_ID]],Store_Dim!A:A,Store_Dim!E:E)</f>
        <v>Outlet</v>
      </c>
      <c r="W125" t="str">
        <f>_xlfn.XLOOKUP(Table17[[#This Row],[Product_ID]],Product_Dim!A:A,Product_Dim!B:B)</f>
        <v>Noise-Canceling Headphones</v>
      </c>
      <c r="X125" t="str">
        <f>_xlfn.XLOOKUP(Table17[[#This Row],[Product_ID]],Product_Dim!A:A,Product_Dim!C:C)</f>
        <v>Electronics</v>
      </c>
      <c r="Y125" t="str">
        <f>_xlfn.XLOOKUP(Table17[[#This Row],[Product_ID]],Product_Dim!A:A,Product_Dim!D:D)</f>
        <v>Audio</v>
      </c>
      <c r="Z125" t="str">
        <f>_xlfn.XLOOKUP(Table17[[#This Row],[Product_ID]],Product_Dim!A:A,Product_Dim!E:E)</f>
        <v>Taylor-Hart</v>
      </c>
      <c r="AA125">
        <f>_xlfn.XLOOKUP(Table17[[#This Row],[Product_ID]],Product_Dim!A:A,Product_Dim!F:F)</f>
        <v>38.520000000000003</v>
      </c>
      <c r="AB125">
        <f>_xlfn.XLOOKUP(Table17[[#This Row],[Product_ID]],Product_Dim!A:A,Product_Dim!G:G)</f>
        <v>378</v>
      </c>
    </row>
    <row r="126" spans="1:28" x14ac:dyDescent="0.25">
      <c r="A126" t="s">
        <v>1950</v>
      </c>
      <c r="B126" s="1">
        <v>45777</v>
      </c>
      <c r="C126" t="s">
        <v>314</v>
      </c>
      <c r="D126" t="s">
        <v>1576</v>
      </c>
      <c r="E126" t="s">
        <v>1766</v>
      </c>
      <c r="F126">
        <v>2</v>
      </c>
      <c r="G126">
        <v>44.35</v>
      </c>
      <c r="H126">
        <v>0.2</v>
      </c>
      <c r="I126" t="s">
        <v>1829</v>
      </c>
      <c r="J126" s="12">
        <v>70.960000000000008</v>
      </c>
      <c r="K126" t="str">
        <f>_xlfn.XLOOKUP(Table17[[#This Row],[Customer_ID]],Customer_Dim!A:A,Customer_Dim!B:B,"False Data")</f>
        <v>Melissa Duffy Md</v>
      </c>
      <c r="L126" s="5">
        <f>_xlfn.XLOOKUP(Table17[[#This Row],[Customer_ID]],Customer_Dim!A:A,Customer_Dim!C:C,"False Data")</f>
        <v>58</v>
      </c>
      <c r="M126" s="5" t="str" cm="1">
        <f t="array" ref="M126">_xlfn.IFS(Table9[[#This Row],[Age]]&lt;=35,"Youth",Table9[[#This Row],[Age]]&lt;=55,"Adult",Table9[[#This Row],[Age]]&gt;55,"Senior")</f>
        <v>Senior</v>
      </c>
      <c r="N126" t="str">
        <f>_xlfn.XLOOKUP(Table17[[#This Row],[Customer_ID]],Customer_Dim!A:A,Customer_Dim!D:D,"False Data")</f>
        <v>Female</v>
      </c>
      <c r="O126" t="str">
        <f>_xlfn.XLOOKUP(Table17[[#This Row],[Customer_ID]],Customer_Dim!A:A,Customer_Dim!E:E,"False Data")</f>
        <v>East Jenna</v>
      </c>
      <c r="P126" t="str">
        <f>_xlfn.XLOOKUP(Table17[[#This Row],[Customer_ID]],Customer_Dim!A:A,Customer_Dim!F:F,"False Data")</f>
        <v>South Carolina</v>
      </c>
      <c r="Q126" t="str">
        <f>_xlfn.XLOOKUP(Table17[[#This Row],[Customer_ID]],Customer_Dim!A:A,Customer_Dim!G:G,"False Data")</f>
        <v>USA</v>
      </c>
      <c r="R126" t="str">
        <f>_xlfn.XLOOKUP(Table17[[#This Row],[Customer_ID]],Customer_Dim!A:A,Customer_Dim!H:H,"False Data")</f>
        <v>Bronze</v>
      </c>
      <c r="S126" t="str">
        <f>_xlfn.XLOOKUP(Table17[[#This Row],[Store_ID]],Store_Dim!A:A,Store_Dim!B:B)</f>
        <v>Johnson-Wright</v>
      </c>
      <c r="T126" t="str">
        <f>_xlfn.XLOOKUP(Table17[[#This Row],[Store_ID]],Store_Dim!A:A,Store_Dim!C:C)</f>
        <v>North</v>
      </c>
      <c r="U126" t="str">
        <f>_xlfn.XLOOKUP(Table17[[#This Row],[Store_ID]],Store_Dim!A:A,Store_Dim!D:D)</f>
        <v>Hoodberg</v>
      </c>
      <c r="V126" t="str">
        <f>_xlfn.XLOOKUP(Table17[[#This Row],[Store_ID]],Store_Dim!A:A,Store_Dim!E:E)</f>
        <v>Outlet</v>
      </c>
      <c r="W126" t="str">
        <f>_xlfn.XLOOKUP(Table17[[#This Row],[Product_ID]],Product_Dim!A:A,Product_Dim!B:B)</f>
        <v>Decorative Wall Mirror</v>
      </c>
      <c r="X126" t="str">
        <f>_xlfn.XLOOKUP(Table17[[#This Row],[Product_ID]],Product_Dim!A:A,Product_Dim!C:C)</f>
        <v>Home</v>
      </c>
      <c r="Y126" t="str">
        <f>_xlfn.XLOOKUP(Table17[[#This Row],[Product_ID]],Product_Dim!A:A,Product_Dim!D:D)</f>
        <v>Decor</v>
      </c>
      <c r="Z126" t="str">
        <f>_xlfn.XLOOKUP(Table17[[#This Row],[Product_ID]],Product_Dim!A:A,Product_Dim!E:E)</f>
        <v>Luna, Anderson and Bowman</v>
      </c>
      <c r="AA126">
        <f>_xlfn.XLOOKUP(Table17[[#This Row],[Product_ID]],Product_Dim!A:A,Product_Dim!F:F)</f>
        <v>48.01</v>
      </c>
      <c r="AB126">
        <f>_xlfn.XLOOKUP(Table17[[#This Row],[Product_ID]],Product_Dim!A:A,Product_Dim!G:G)</f>
        <v>439</v>
      </c>
    </row>
    <row r="127" spans="1:28" x14ac:dyDescent="0.25">
      <c r="A127" t="s">
        <v>1951</v>
      </c>
      <c r="B127" s="1">
        <v>45598</v>
      </c>
      <c r="C127" t="s">
        <v>1530</v>
      </c>
      <c r="D127" t="s">
        <v>1562</v>
      </c>
      <c r="E127" t="s">
        <v>1776</v>
      </c>
      <c r="F127">
        <v>1</v>
      </c>
      <c r="G127">
        <v>846.31</v>
      </c>
      <c r="H127">
        <v>0.05</v>
      </c>
      <c r="I127" t="s">
        <v>1826</v>
      </c>
      <c r="J127" s="12">
        <v>803.9944999999999</v>
      </c>
      <c r="K127" t="str">
        <f>_xlfn.XLOOKUP(Table17[[#This Row],[Customer_ID]],Customer_Dim!A:A,Customer_Dim!B:B,"False Data")</f>
        <v>Traci Gonzalez</v>
      </c>
      <c r="L127" s="5">
        <f>_xlfn.XLOOKUP(Table17[[#This Row],[Customer_ID]],Customer_Dim!A:A,Customer_Dim!C:C,"False Data")</f>
        <v>35</v>
      </c>
      <c r="M127" s="5" t="str" cm="1">
        <f t="array" ref="M127">_xlfn.IFS(Table9[[#This Row],[Age]]&lt;=35,"Youth",Table9[[#This Row],[Age]]&lt;=55,"Adult",Table9[[#This Row],[Age]]&gt;55,"Senior")</f>
        <v>Youth</v>
      </c>
      <c r="N127" t="str">
        <f>_xlfn.XLOOKUP(Table17[[#This Row],[Customer_ID]],Customer_Dim!A:A,Customer_Dim!D:D,"False Data")</f>
        <v>Male</v>
      </c>
      <c r="O127" t="str">
        <f>_xlfn.XLOOKUP(Table17[[#This Row],[Customer_ID]],Customer_Dim!A:A,Customer_Dim!E:E,"False Data")</f>
        <v>Snyderfurt</v>
      </c>
      <c r="P127" t="str">
        <f>_xlfn.XLOOKUP(Table17[[#This Row],[Customer_ID]],Customer_Dim!A:A,Customer_Dim!F:F,"False Data")</f>
        <v>New Mexico</v>
      </c>
      <c r="Q127" t="str">
        <f>_xlfn.XLOOKUP(Table17[[#This Row],[Customer_ID]],Customer_Dim!A:A,Customer_Dim!G:G,"False Data")</f>
        <v>USA</v>
      </c>
      <c r="R127" t="str">
        <f>_xlfn.XLOOKUP(Table17[[#This Row],[Customer_ID]],Customer_Dim!A:A,Customer_Dim!H:H,"False Data")</f>
        <v>Silver</v>
      </c>
      <c r="S127" t="str">
        <f>_xlfn.XLOOKUP(Table17[[#This Row],[Store_ID]],Store_Dim!A:A,Store_Dim!B:B)</f>
        <v>Benson-Elliott</v>
      </c>
      <c r="T127" t="str">
        <f>_xlfn.XLOOKUP(Table17[[#This Row],[Store_ID]],Store_Dim!A:A,Store_Dim!C:C)</f>
        <v>East</v>
      </c>
      <c r="U127" t="str">
        <f>_xlfn.XLOOKUP(Table17[[#This Row],[Store_ID]],Store_Dim!A:A,Store_Dim!D:D)</f>
        <v>Port Josephberg</v>
      </c>
      <c r="V127" t="str">
        <f>_xlfn.XLOOKUP(Table17[[#This Row],[Store_ID]],Store_Dim!A:A,Store_Dim!E:E)</f>
        <v>Online</v>
      </c>
      <c r="W127" t="str">
        <f>_xlfn.XLOOKUP(Table17[[#This Row],[Product_ID]],Product_Dim!A:A,Product_Dim!B:B)</f>
        <v>Wireless Bluetooth Earbuds</v>
      </c>
      <c r="X127" t="str">
        <f>_xlfn.XLOOKUP(Table17[[#This Row],[Product_ID]],Product_Dim!A:A,Product_Dim!C:C)</f>
        <v>Electronics</v>
      </c>
      <c r="Y127" t="str">
        <f>_xlfn.XLOOKUP(Table17[[#This Row],[Product_ID]],Product_Dim!A:A,Product_Dim!D:D)</f>
        <v>Audio</v>
      </c>
      <c r="Z127" t="str">
        <f>_xlfn.XLOOKUP(Table17[[#This Row],[Product_ID]],Product_Dim!A:A,Product_Dim!E:E)</f>
        <v>Perez-Johnston</v>
      </c>
      <c r="AA127">
        <f>_xlfn.XLOOKUP(Table17[[#This Row],[Product_ID]],Product_Dim!A:A,Product_Dim!F:F)</f>
        <v>439.07</v>
      </c>
      <c r="AB127">
        <f>_xlfn.XLOOKUP(Table17[[#This Row],[Product_ID]],Product_Dim!A:A,Product_Dim!G:G)</f>
        <v>142</v>
      </c>
    </row>
    <row r="128" spans="1:28" x14ac:dyDescent="0.25">
      <c r="A128" t="s">
        <v>1952</v>
      </c>
      <c r="B128" s="1">
        <v>45884</v>
      </c>
      <c r="C128" t="s">
        <v>449</v>
      </c>
      <c r="D128" t="s">
        <v>1618</v>
      </c>
      <c r="E128" t="s">
        <v>1794</v>
      </c>
      <c r="F128">
        <v>1</v>
      </c>
      <c r="G128">
        <v>996.48</v>
      </c>
      <c r="H128">
        <v>7.0000000000000007E-2</v>
      </c>
      <c r="I128" t="s">
        <v>1829</v>
      </c>
      <c r="J128" s="12">
        <v>926.7263999999999</v>
      </c>
      <c r="K128" t="str">
        <f>_xlfn.XLOOKUP(Table17[[#This Row],[Customer_ID]],Customer_Dim!A:A,Customer_Dim!B:B,"False Data")</f>
        <v>Joseph Richards</v>
      </c>
      <c r="L128" s="5">
        <f>_xlfn.XLOOKUP(Table17[[#This Row],[Customer_ID]],Customer_Dim!A:A,Customer_Dim!C:C,"False Data")</f>
        <v>34</v>
      </c>
      <c r="M128" s="5" t="str" cm="1">
        <f t="array" ref="M128">_xlfn.IFS(Table9[[#This Row],[Age]]&lt;=35,"Youth",Table9[[#This Row],[Age]]&lt;=55,"Adult",Table9[[#This Row],[Age]]&gt;55,"Senior")</f>
        <v>Youth</v>
      </c>
      <c r="N128" t="str">
        <f>_xlfn.XLOOKUP(Table17[[#This Row],[Customer_ID]],Customer_Dim!A:A,Customer_Dim!D:D,"False Data")</f>
        <v>Female</v>
      </c>
      <c r="O128" t="str">
        <f>_xlfn.XLOOKUP(Table17[[#This Row],[Customer_ID]],Customer_Dim!A:A,Customer_Dim!E:E,"False Data")</f>
        <v>Wigginsville</v>
      </c>
      <c r="P128" t="str">
        <f>_xlfn.XLOOKUP(Table17[[#This Row],[Customer_ID]],Customer_Dim!A:A,Customer_Dim!F:F,"False Data")</f>
        <v>Alabama</v>
      </c>
      <c r="Q128" t="str">
        <f>_xlfn.XLOOKUP(Table17[[#This Row],[Customer_ID]],Customer_Dim!A:A,Customer_Dim!G:G,"False Data")</f>
        <v>USA</v>
      </c>
      <c r="R128" t="str">
        <f>_xlfn.XLOOKUP(Table17[[#This Row],[Customer_ID]],Customer_Dim!A:A,Customer_Dim!H:H,"False Data")</f>
        <v>Bronze</v>
      </c>
      <c r="S128" t="str">
        <f>_xlfn.XLOOKUP(Table17[[#This Row],[Store_ID]],Store_Dim!A:A,Store_Dim!B:B)</f>
        <v>Thomas, Bridges and Harris</v>
      </c>
      <c r="T128" t="str">
        <f>_xlfn.XLOOKUP(Table17[[#This Row],[Store_ID]],Store_Dim!A:A,Store_Dim!C:C)</f>
        <v>North</v>
      </c>
      <c r="U128" t="str">
        <f>_xlfn.XLOOKUP(Table17[[#This Row],[Store_ID]],Store_Dim!A:A,Store_Dim!D:D)</f>
        <v>Sabrinatown</v>
      </c>
      <c r="V128" t="str">
        <f>_xlfn.XLOOKUP(Table17[[#This Row],[Store_ID]],Store_Dim!A:A,Store_Dim!E:E)</f>
        <v>Online</v>
      </c>
      <c r="W128" t="str">
        <f>_xlfn.XLOOKUP(Table17[[#This Row],[Product_ID]],Product_Dim!A:A,Product_Dim!B:B)</f>
        <v>Bedroom Table Lamp</v>
      </c>
      <c r="X128" t="str">
        <f>_xlfn.XLOOKUP(Table17[[#This Row],[Product_ID]],Product_Dim!A:A,Product_Dim!C:C)</f>
        <v>Home</v>
      </c>
      <c r="Y128" t="str">
        <f>_xlfn.XLOOKUP(Table17[[#This Row],[Product_ID]],Product_Dim!A:A,Product_Dim!D:D)</f>
        <v>Lighting</v>
      </c>
      <c r="Z128" t="str">
        <f>_xlfn.XLOOKUP(Table17[[#This Row],[Product_ID]],Product_Dim!A:A,Product_Dim!E:E)</f>
        <v>Jones LLC</v>
      </c>
      <c r="AA128">
        <f>_xlfn.XLOOKUP(Table17[[#This Row],[Product_ID]],Product_Dim!A:A,Product_Dim!F:F)</f>
        <v>382.22</v>
      </c>
      <c r="AB128">
        <f>_xlfn.XLOOKUP(Table17[[#This Row],[Product_ID]],Product_Dim!A:A,Product_Dim!G:G)</f>
        <v>329</v>
      </c>
    </row>
    <row r="129" spans="1:28" x14ac:dyDescent="0.25">
      <c r="A129" t="s">
        <v>1953</v>
      </c>
      <c r="B129" s="1">
        <v>45916</v>
      </c>
      <c r="C129" t="s">
        <v>881</v>
      </c>
      <c r="D129" t="s">
        <v>1734</v>
      </c>
      <c r="E129" t="s">
        <v>1776</v>
      </c>
      <c r="F129">
        <v>3</v>
      </c>
      <c r="G129">
        <v>949.19</v>
      </c>
      <c r="H129">
        <v>0.03</v>
      </c>
      <c r="I129" t="s">
        <v>1829</v>
      </c>
      <c r="J129" s="12">
        <v>2762.1428999999998</v>
      </c>
      <c r="K129" t="str">
        <f>_xlfn.XLOOKUP(Table17[[#This Row],[Customer_ID]],Customer_Dim!A:A,Customer_Dim!B:B,"False Data")</f>
        <v>Jeffrey Gomez</v>
      </c>
      <c r="L129" s="5">
        <f>_xlfn.XLOOKUP(Table17[[#This Row],[Customer_ID]],Customer_Dim!A:A,Customer_Dim!C:C,"False Data")</f>
        <v>22</v>
      </c>
      <c r="M129" s="5" t="str" cm="1">
        <f t="array" ref="M129">_xlfn.IFS(Table9[[#This Row],[Age]]&lt;=35,"Youth",Table9[[#This Row],[Age]]&lt;=55,"Adult",Table9[[#This Row],[Age]]&gt;55,"Senior")</f>
        <v>Youth</v>
      </c>
      <c r="N129" t="str">
        <f>_xlfn.XLOOKUP(Table17[[#This Row],[Customer_ID]],Customer_Dim!A:A,Customer_Dim!D:D,"False Data")</f>
        <v>Female</v>
      </c>
      <c r="O129" t="str">
        <f>_xlfn.XLOOKUP(Table17[[#This Row],[Customer_ID]],Customer_Dim!A:A,Customer_Dim!E:E,"False Data")</f>
        <v>Lake Nicole</v>
      </c>
      <c r="P129" t="str">
        <f>_xlfn.XLOOKUP(Table17[[#This Row],[Customer_ID]],Customer_Dim!A:A,Customer_Dim!F:F,"False Data")</f>
        <v>Colorado</v>
      </c>
      <c r="Q129" t="str">
        <f>_xlfn.XLOOKUP(Table17[[#This Row],[Customer_ID]],Customer_Dim!A:A,Customer_Dim!G:G,"False Data")</f>
        <v>USA</v>
      </c>
      <c r="R129" t="str">
        <f>_xlfn.XLOOKUP(Table17[[#This Row],[Customer_ID]],Customer_Dim!A:A,Customer_Dim!H:H,"False Data")</f>
        <v>Platinum</v>
      </c>
      <c r="S129" t="str">
        <f>_xlfn.XLOOKUP(Table17[[#This Row],[Store_ID]],Store_Dim!A:A,Store_Dim!B:B)</f>
        <v>Benson-Elliott</v>
      </c>
      <c r="T129" t="str">
        <f>_xlfn.XLOOKUP(Table17[[#This Row],[Store_ID]],Store_Dim!A:A,Store_Dim!C:C)</f>
        <v>East</v>
      </c>
      <c r="U129" t="str">
        <f>_xlfn.XLOOKUP(Table17[[#This Row],[Store_ID]],Store_Dim!A:A,Store_Dim!D:D)</f>
        <v>Port Josephberg</v>
      </c>
      <c r="V129" t="str">
        <f>_xlfn.XLOOKUP(Table17[[#This Row],[Store_ID]],Store_Dim!A:A,Store_Dim!E:E)</f>
        <v>Online</v>
      </c>
      <c r="W129" t="str">
        <f>_xlfn.XLOOKUP(Table17[[#This Row],[Product_ID]],Product_Dim!A:A,Product_Dim!B:B)</f>
        <v>USB-C Laptop Charger</v>
      </c>
      <c r="X129" t="str">
        <f>_xlfn.XLOOKUP(Table17[[#This Row],[Product_ID]],Product_Dim!A:A,Product_Dim!C:C)</f>
        <v>Electronics</v>
      </c>
      <c r="Y129" t="str">
        <f>_xlfn.XLOOKUP(Table17[[#This Row],[Product_ID]],Product_Dim!A:A,Product_Dim!D:D)</f>
        <v>Computer</v>
      </c>
      <c r="Z129" t="str">
        <f>_xlfn.XLOOKUP(Table17[[#This Row],[Product_ID]],Product_Dim!A:A,Product_Dim!E:E)</f>
        <v>Martin LLC</v>
      </c>
      <c r="AA129">
        <f>_xlfn.XLOOKUP(Table17[[#This Row],[Product_ID]],Product_Dim!A:A,Product_Dim!F:F)</f>
        <v>377.52</v>
      </c>
      <c r="AB129">
        <f>_xlfn.XLOOKUP(Table17[[#This Row],[Product_ID]],Product_Dim!A:A,Product_Dim!G:G)</f>
        <v>485</v>
      </c>
    </row>
    <row r="130" spans="1:28" x14ac:dyDescent="0.25">
      <c r="A130" t="s">
        <v>1954</v>
      </c>
      <c r="B130" s="1">
        <v>45347</v>
      </c>
      <c r="C130" t="s">
        <v>1238</v>
      </c>
      <c r="D130" t="s">
        <v>1736</v>
      </c>
      <c r="E130" t="s">
        <v>1786</v>
      </c>
      <c r="F130">
        <v>2</v>
      </c>
      <c r="G130">
        <v>724.97</v>
      </c>
      <c r="H130">
        <v>0.1</v>
      </c>
      <c r="I130" t="s">
        <v>1824</v>
      </c>
      <c r="J130" s="12">
        <v>1304.9459999999999</v>
      </c>
      <c r="K130" t="str">
        <f>_xlfn.XLOOKUP(Table17[[#This Row],[Customer_ID]],Customer_Dim!A:A,Customer_Dim!B:B,"False Data")</f>
        <v>Charles Norman Phd</v>
      </c>
      <c r="L130" s="5">
        <f>_xlfn.XLOOKUP(Table17[[#This Row],[Customer_ID]],Customer_Dim!A:A,Customer_Dim!C:C,"False Data")</f>
        <v>62</v>
      </c>
      <c r="M130" s="5" t="str" cm="1">
        <f t="array" ref="M130">_xlfn.IFS(Table9[[#This Row],[Age]]&lt;=35,"Youth",Table9[[#This Row],[Age]]&lt;=55,"Adult",Table9[[#This Row],[Age]]&gt;55,"Senior")</f>
        <v>Senior</v>
      </c>
      <c r="N130" t="str">
        <f>_xlfn.XLOOKUP(Table17[[#This Row],[Customer_ID]],Customer_Dim!A:A,Customer_Dim!D:D,"False Data")</f>
        <v>Female</v>
      </c>
      <c r="O130" t="str">
        <f>_xlfn.XLOOKUP(Table17[[#This Row],[Customer_ID]],Customer_Dim!A:A,Customer_Dim!E:E,"False Data")</f>
        <v>East Jennifer</v>
      </c>
      <c r="P130" t="str">
        <f>_xlfn.XLOOKUP(Table17[[#This Row],[Customer_ID]],Customer_Dim!A:A,Customer_Dim!F:F,"False Data")</f>
        <v>Kansas</v>
      </c>
      <c r="Q130" t="str">
        <f>_xlfn.XLOOKUP(Table17[[#This Row],[Customer_ID]],Customer_Dim!A:A,Customer_Dim!G:G,"False Data")</f>
        <v>USA</v>
      </c>
      <c r="R130" t="str">
        <f>_xlfn.XLOOKUP(Table17[[#This Row],[Customer_ID]],Customer_Dim!A:A,Customer_Dim!H:H,"False Data")</f>
        <v>Platinum</v>
      </c>
      <c r="S130" t="str">
        <f>_xlfn.XLOOKUP(Table17[[#This Row],[Store_ID]],Store_Dim!A:A,Store_Dim!B:B)</f>
        <v>Moore, Padilla and Butler</v>
      </c>
      <c r="T130" t="str">
        <f>_xlfn.XLOOKUP(Table17[[#This Row],[Store_ID]],Store_Dim!A:A,Store_Dim!C:C)</f>
        <v>South</v>
      </c>
      <c r="U130" t="str">
        <f>_xlfn.XLOOKUP(Table17[[#This Row],[Store_ID]],Store_Dim!A:A,Store_Dim!D:D)</f>
        <v>East Johnstad</v>
      </c>
      <c r="V130" t="str">
        <f>_xlfn.XLOOKUP(Table17[[#This Row],[Store_ID]],Store_Dim!A:A,Store_Dim!E:E)</f>
        <v>Flagship</v>
      </c>
      <c r="W130" t="str">
        <f>_xlfn.XLOOKUP(Table17[[#This Row],[Product_ID]],Product_Dim!A:A,Product_Dim!B:B)</f>
        <v>Vitamin E Body Lotion</v>
      </c>
      <c r="X130" t="str">
        <f>_xlfn.XLOOKUP(Table17[[#This Row],[Product_ID]],Product_Dim!A:A,Product_Dim!C:C)</f>
        <v>Beauty</v>
      </c>
      <c r="Y130" t="str">
        <f>_xlfn.XLOOKUP(Table17[[#This Row],[Product_ID]],Product_Dim!A:A,Product_Dim!D:D)</f>
        <v>Skincare</v>
      </c>
      <c r="Z130" t="str">
        <f>_xlfn.XLOOKUP(Table17[[#This Row],[Product_ID]],Product_Dim!A:A,Product_Dim!E:E)</f>
        <v>Hoffman-Williams</v>
      </c>
      <c r="AA130">
        <f>_xlfn.XLOOKUP(Table17[[#This Row],[Product_ID]],Product_Dim!A:A,Product_Dim!F:F)</f>
        <v>358.47</v>
      </c>
      <c r="AB130">
        <f>_xlfn.XLOOKUP(Table17[[#This Row],[Product_ID]],Product_Dim!A:A,Product_Dim!G:G)</f>
        <v>213</v>
      </c>
    </row>
    <row r="131" spans="1:28" x14ac:dyDescent="0.25">
      <c r="A131" t="s">
        <v>1955</v>
      </c>
      <c r="B131" s="1">
        <v>45723</v>
      </c>
      <c r="C131" t="s">
        <v>993</v>
      </c>
      <c r="D131" t="s">
        <v>1546</v>
      </c>
      <c r="E131" t="s">
        <v>1804</v>
      </c>
      <c r="F131">
        <v>1</v>
      </c>
      <c r="G131">
        <v>783.25</v>
      </c>
      <c r="H131">
        <v>0.3</v>
      </c>
      <c r="I131" t="s">
        <v>1824</v>
      </c>
      <c r="J131" s="12">
        <v>548.27499999999998</v>
      </c>
      <c r="K131" t="str">
        <f>_xlfn.XLOOKUP(Table17[[#This Row],[Customer_ID]],Customer_Dim!A:A,Customer_Dim!B:B,"False Data")</f>
        <v>William Rodriguez</v>
      </c>
      <c r="L131" s="5">
        <f>_xlfn.XLOOKUP(Table17[[#This Row],[Customer_ID]],Customer_Dim!A:A,Customer_Dim!C:C,"False Data")</f>
        <v>49</v>
      </c>
      <c r="M131" s="5" t="str" cm="1">
        <f t="array" ref="M131">_xlfn.IFS(Table9[[#This Row],[Age]]&lt;=35,"Youth",Table9[[#This Row],[Age]]&lt;=55,"Adult",Table9[[#This Row],[Age]]&gt;55,"Senior")</f>
        <v>Adult</v>
      </c>
      <c r="N131" t="str">
        <f>_xlfn.XLOOKUP(Table17[[#This Row],[Customer_ID]],Customer_Dim!A:A,Customer_Dim!D:D,"False Data")</f>
        <v>Male</v>
      </c>
      <c r="O131" t="str">
        <f>_xlfn.XLOOKUP(Table17[[#This Row],[Customer_ID]],Customer_Dim!A:A,Customer_Dim!E:E,"False Data")</f>
        <v>Port Chad</v>
      </c>
      <c r="P131" t="str">
        <f>_xlfn.XLOOKUP(Table17[[#This Row],[Customer_ID]],Customer_Dim!A:A,Customer_Dim!F:F,"False Data")</f>
        <v>Massachusetts</v>
      </c>
      <c r="Q131" t="str">
        <f>_xlfn.XLOOKUP(Table17[[#This Row],[Customer_ID]],Customer_Dim!A:A,Customer_Dim!G:G,"False Data")</f>
        <v>USA</v>
      </c>
      <c r="R131" t="str">
        <f>_xlfn.XLOOKUP(Table17[[#This Row],[Customer_ID]],Customer_Dim!A:A,Customer_Dim!H:H,"False Data")</f>
        <v>Silver</v>
      </c>
      <c r="S131" t="str">
        <f>_xlfn.XLOOKUP(Table17[[#This Row],[Store_ID]],Store_Dim!A:A,Store_Dim!B:B)</f>
        <v>Frederick-Wright</v>
      </c>
      <c r="T131" t="str">
        <f>_xlfn.XLOOKUP(Table17[[#This Row],[Store_ID]],Store_Dim!A:A,Store_Dim!C:C)</f>
        <v>West</v>
      </c>
      <c r="U131" t="str">
        <f>_xlfn.XLOOKUP(Table17[[#This Row],[Store_ID]],Store_Dim!A:A,Store_Dim!D:D)</f>
        <v>New Jimmymouth</v>
      </c>
      <c r="V131" t="str">
        <f>_xlfn.XLOOKUP(Table17[[#This Row],[Store_ID]],Store_Dim!A:A,Store_Dim!E:E)</f>
        <v>Flagship</v>
      </c>
      <c r="W131" t="str">
        <f>_xlfn.XLOOKUP(Table17[[#This Row],[Product_ID]],Product_Dim!A:A,Product_Dim!B:B)</f>
        <v>Men's Graphic T-Shirt</v>
      </c>
      <c r="X131" t="str">
        <f>_xlfn.XLOOKUP(Table17[[#This Row],[Product_ID]],Product_Dim!A:A,Product_Dim!C:C)</f>
        <v>Clothing</v>
      </c>
      <c r="Y131" t="str">
        <f>_xlfn.XLOOKUP(Table17[[#This Row],[Product_ID]],Product_Dim!A:A,Product_Dim!D:D)</f>
        <v>Tops</v>
      </c>
      <c r="Z131" t="str">
        <f>_xlfn.XLOOKUP(Table17[[#This Row],[Product_ID]],Product_Dim!A:A,Product_Dim!E:E)</f>
        <v>Terry-Moore</v>
      </c>
      <c r="AA131">
        <f>_xlfn.XLOOKUP(Table17[[#This Row],[Product_ID]],Product_Dim!A:A,Product_Dim!F:F)</f>
        <v>342.56</v>
      </c>
      <c r="AB131">
        <f>_xlfn.XLOOKUP(Table17[[#This Row],[Product_ID]],Product_Dim!A:A,Product_Dim!G:G)</f>
        <v>181</v>
      </c>
    </row>
    <row r="132" spans="1:28" x14ac:dyDescent="0.25">
      <c r="A132" t="s">
        <v>1956</v>
      </c>
      <c r="B132" s="1">
        <v>45495</v>
      </c>
      <c r="C132" t="s">
        <v>1077</v>
      </c>
      <c r="D132" t="s">
        <v>1582</v>
      </c>
      <c r="E132" t="s">
        <v>1766</v>
      </c>
      <c r="F132">
        <v>1</v>
      </c>
      <c r="G132">
        <v>942.38</v>
      </c>
      <c r="H132">
        <v>0.17</v>
      </c>
      <c r="I132" t="s">
        <v>1824</v>
      </c>
      <c r="J132" s="12">
        <v>782.17539999999997</v>
      </c>
      <c r="K132" t="str">
        <f>_xlfn.XLOOKUP(Table17[[#This Row],[Customer_ID]],Customer_Dim!A:A,Customer_Dim!B:B,"False Data")</f>
        <v>Ryan Moore</v>
      </c>
      <c r="L132" s="5">
        <f>_xlfn.XLOOKUP(Table17[[#This Row],[Customer_ID]],Customer_Dim!A:A,Customer_Dim!C:C,"False Data")</f>
        <v>38</v>
      </c>
      <c r="M132" s="5" t="str" cm="1">
        <f t="array" ref="M132">_xlfn.IFS(Table9[[#This Row],[Age]]&lt;=35,"Youth",Table9[[#This Row],[Age]]&lt;=55,"Adult",Table9[[#This Row],[Age]]&gt;55,"Senior")</f>
        <v>Adult</v>
      </c>
      <c r="N132" t="str">
        <f>_xlfn.XLOOKUP(Table17[[#This Row],[Customer_ID]],Customer_Dim!A:A,Customer_Dim!D:D,"False Data")</f>
        <v>Male</v>
      </c>
      <c r="O132" t="str">
        <f>_xlfn.XLOOKUP(Table17[[#This Row],[Customer_ID]],Customer_Dim!A:A,Customer_Dim!E:E,"False Data")</f>
        <v>Cartershire</v>
      </c>
      <c r="P132" t="str">
        <f>_xlfn.XLOOKUP(Table17[[#This Row],[Customer_ID]],Customer_Dim!A:A,Customer_Dim!F:F,"False Data")</f>
        <v>Virginia</v>
      </c>
      <c r="Q132" t="str">
        <f>_xlfn.XLOOKUP(Table17[[#This Row],[Customer_ID]],Customer_Dim!A:A,Customer_Dim!G:G,"False Data")</f>
        <v>USA</v>
      </c>
      <c r="R132" t="str">
        <f>_xlfn.XLOOKUP(Table17[[#This Row],[Customer_ID]],Customer_Dim!A:A,Customer_Dim!H:H,"False Data")</f>
        <v>Bronze</v>
      </c>
      <c r="S132" t="str">
        <f>_xlfn.XLOOKUP(Table17[[#This Row],[Store_ID]],Store_Dim!A:A,Store_Dim!B:B)</f>
        <v>Johnson-Wright</v>
      </c>
      <c r="T132" t="str">
        <f>_xlfn.XLOOKUP(Table17[[#This Row],[Store_ID]],Store_Dim!A:A,Store_Dim!C:C)</f>
        <v>North</v>
      </c>
      <c r="U132" t="str">
        <f>_xlfn.XLOOKUP(Table17[[#This Row],[Store_ID]],Store_Dim!A:A,Store_Dim!D:D)</f>
        <v>Hoodberg</v>
      </c>
      <c r="V132" t="str">
        <f>_xlfn.XLOOKUP(Table17[[#This Row],[Store_ID]],Store_Dim!A:A,Store_Dim!E:E)</f>
        <v>Outlet</v>
      </c>
      <c r="W132" t="str">
        <f>_xlfn.XLOOKUP(Table17[[#This Row],[Product_ID]],Product_Dim!A:A,Product_Dim!B:B)</f>
        <v>Soccer Training Cone Set</v>
      </c>
      <c r="X132" t="str">
        <f>_xlfn.XLOOKUP(Table17[[#This Row],[Product_ID]],Product_Dim!A:A,Product_Dim!C:C)</f>
        <v>Sports</v>
      </c>
      <c r="Y132" t="str">
        <f>_xlfn.XLOOKUP(Table17[[#This Row],[Product_ID]],Product_Dim!A:A,Product_Dim!D:D)</f>
        <v>Accessories</v>
      </c>
      <c r="Z132" t="str">
        <f>_xlfn.XLOOKUP(Table17[[#This Row],[Product_ID]],Product_Dim!A:A,Product_Dim!E:E)</f>
        <v>Ford, Murphy and Wilson</v>
      </c>
      <c r="AA132">
        <f>_xlfn.XLOOKUP(Table17[[#This Row],[Product_ID]],Product_Dim!A:A,Product_Dim!F:F)</f>
        <v>144.53</v>
      </c>
      <c r="AB132">
        <f>_xlfn.XLOOKUP(Table17[[#This Row],[Product_ID]],Product_Dim!A:A,Product_Dim!G:G)</f>
        <v>367</v>
      </c>
    </row>
    <row r="133" spans="1:28" x14ac:dyDescent="0.25">
      <c r="A133" t="s">
        <v>1957</v>
      </c>
      <c r="B133" s="1">
        <v>45444</v>
      </c>
      <c r="C133" t="s">
        <v>1524</v>
      </c>
      <c r="D133" t="s">
        <v>1650</v>
      </c>
      <c r="E133" t="s">
        <v>1792</v>
      </c>
      <c r="F133">
        <v>3</v>
      </c>
      <c r="G133">
        <v>298.35000000000002</v>
      </c>
      <c r="H133">
        <v>0.05</v>
      </c>
      <c r="I133" t="s">
        <v>1829</v>
      </c>
      <c r="J133" s="12">
        <v>850.29750000000001</v>
      </c>
      <c r="K133" t="str">
        <f>_xlfn.XLOOKUP(Table17[[#This Row],[Customer_ID]],Customer_Dim!A:A,Customer_Dim!B:B,"False Data")</f>
        <v>Christopher Ford</v>
      </c>
      <c r="L133" s="5">
        <f>_xlfn.XLOOKUP(Table17[[#This Row],[Customer_ID]],Customer_Dim!A:A,Customer_Dim!C:C,"False Data")</f>
        <v>56</v>
      </c>
      <c r="M133" s="5" t="str" cm="1">
        <f t="array" ref="M133">_xlfn.IFS(Table9[[#This Row],[Age]]&lt;=35,"Youth",Table9[[#This Row],[Age]]&lt;=55,"Adult",Table9[[#This Row],[Age]]&gt;55,"Senior")</f>
        <v>Senior</v>
      </c>
      <c r="N133" t="str">
        <f>_xlfn.XLOOKUP(Table17[[#This Row],[Customer_ID]],Customer_Dim!A:A,Customer_Dim!D:D,"False Data")</f>
        <v>Male</v>
      </c>
      <c r="O133" t="str">
        <f>_xlfn.XLOOKUP(Table17[[#This Row],[Customer_ID]],Customer_Dim!A:A,Customer_Dim!E:E,"False Data")</f>
        <v>North Seanfurt</v>
      </c>
      <c r="P133" t="str">
        <f>_xlfn.XLOOKUP(Table17[[#This Row],[Customer_ID]],Customer_Dim!A:A,Customer_Dim!F:F,"False Data")</f>
        <v>Ohio</v>
      </c>
      <c r="Q133" t="str">
        <f>_xlfn.XLOOKUP(Table17[[#This Row],[Customer_ID]],Customer_Dim!A:A,Customer_Dim!G:G,"False Data")</f>
        <v>USA</v>
      </c>
      <c r="R133" t="str">
        <f>_xlfn.XLOOKUP(Table17[[#This Row],[Customer_ID]],Customer_Dim!A:A,Customer_Dim!H:H,"False Data")</f>
        <v>Bronze</v>
      </c>
      <c r="S133" t="str">
        <f>_xlfn.XLOOKUP(Table17[[#This Row],[Store_ID]],Store_Dim!A:A,Store_Dim!B:B)</f>
        <v>Aguirre-Keller</v>
      </c>
      <c r="T133" t="str">
        <f>_xlfn.XLOOKUP(Table17[[#This Row],[Store_ID]],Store_Dim!A:A,Store_Dim!C:C)</f>
        <v>South</v>
      </c>
      <c r="U133" t="str">
        <f>_xlfn.XLOOKUP(Table17[[#This Row],[Store_ID]],Store_Dim!A:A,Store_Dim!D:D)</f>
        <v>Lake Michael</v>
      </c>
      <c r="V133" t="str">
        <f>_xlfn.XLOOKUP(Table17[[#This Row],[Store_ID]],Store_Dim!A:A,Store_Dim!E:E)</f>
        <v>Online</v>
      </c>
      <c r="W133" t="str">
        <f>_xlfn.XLOOKUP(Table17[[#This Row],[Product_ID]],Product_Dim!A:A,Product_Dim!B:B)</f>
        <v>HDMI Cable – 2m</v>
      </c>
      <c r="X133" t="str">
        <f>_xlfn.XLOOKUP(Table17[[#This Row],[Product_ID]],Product_Dim!A:A,Product_Dim!C:C)</f>
        <v>Electronics</v>
      </c>
      <c r="Y133" t="str">
        <f>_xlfn.XLOOKUP(Table17[[#This Row],[Product_ID]],Product_Dim!A:A,Product_Dim!D:D)</f>
        <v>Accessories</v>
      </c>
      <c r="Z133" t="str">
        <f>_xlfn.XLOOKUP(Table17[[#This Row],[Product_ID]],Product_Dim!A:A,Product_Dim!E:E)</f>
        <v>Bautista, Green and Hale</v>
      </c>
      <c r="AA133">
        <f>_xlfn.XLOOKUP(Table17[[#This Row],[Product_ID]],Product_Dim!A:A,Product_Dim!F:F)</f>
        <v>88.49</v>
      </c>
      <c r="AB133">
        <f>_xlfn.XLOOKUP(Table17[[#This Row],[Product_ID]],Product_Dim!A:A,Product_Dim!G:G)</f>
        <v>246</v>
      </c>
    </row>
    <row r="134" spans="1:28" x14ac:dyDescent="0.25">
      <c r="A134" t="s">
        <v>1958</v>
      </c>
      <c r="B134" s="1">
        <v>45662</v>
      </c>
      <c r="C134" t="s">
        <v>547</v>
      </c>
      <c r="D134" t="s">
        <v>1644</v>
      </c>
      <c r="E134" t="s">
        <v>1794</v>
      </c>
      <c r="F134">
        <v>4</v>
      </c>
      <c r="G134">
        <v>950.04</v>
      </c>
      <c r="H134">
        <v>0.13</v>
      </c>
      <c r="I134" t="s">
        <v>1826</v>
      </c>
      <c r="J134" s="12">
        <v>3306.1392000000001</v>
      </c>
      <c r="K134" t="str">
        <f>_xlfn.XLOOKUP(Table17[[#This Row],[Customer_ID]],Customer_Dim!A:A,Customer_Dim!B:B,"False Data")</f>
        <v>Daniel Rivas</v>
      </c>
      <c r="L134" s="5">
        <f>_xlfn.XLOOKUP(Table17[[#This Row],[Customer_ID]],Customer_Dim!A:A,Customer_Dim!C:C,"False Data")</f>
        <v>39</v>
      </c>
      <c r="M134" s="5" t="str" cm="1">
        <f t="array" ref="M134">_xlfn.IFS(Table9[[#This Row],[Age]]&lt;=35,"Youth",Table9[[#This Row],[Age]]&lt;=55,"Adult",Table9[[#This Row],[Age]]&gt;55,"Senior")</f>
        <v>Adult</v>
      </c>
      <c r="N134" t="str">
        <f>_xlfn.XLOOKUP(Table17[[#This Row],[Customer_ID]],Customer_Dim!A:A,Customer_Dim!D:D,"False Data")</f>
        <v>Female</v>
      </c>
      <c r="O134" t="str">
        <f>_xlfn.XLOOKUP(Table17[[#This Row],[Customer_ID]],Customer_Dim!A:A,Customer_Dim!E:E,"False Data")</f>
        <v>Dominiquefort</v>
      </c>
      <c r="P134" t="str">
        <f>_xlfn.XLOOKUP(Table17[[#This Row],[Customer_ID]],Customer_Dim!A:A,Customer_Dim!F:F,"False Data")</f>
        <v>Georgia</v>
      </c>
      <c r="Q134" t="str">
        <f>_xlfn.XLOOKUP(Table17[[#This Row],[Customer_ID]],Customer_Dim!A:A,Customer_Dim!G:G,"False Data")</f>
        <v>USA</v>
      </c>
      <c r="R134" t="str">
        <f>_xlfn.XLOOKUP(Table17[[#This Row],[Customer_ID]],Customer_Dim!A:A,Customer_Dim!H:H,"False Data")</f>
        <v>Silver</v>
      </c>
      <c r="S134" t="str">
        <f>_xlfn.XLOOKUP(Table17[[#This Row],[Store_ID]],Store_Dim!A:A,Store_Dim!B:B)</f>
        <v>Thomas, Bridges and Harris</v>
      </c>
      <c r="T134" t="str">
        <f>_xlfn.XLOOKUP(Table17[[#This Row],[Store_ID]],Store_Dim!A:A,Store_Dim!C:C)</f>
        <v>North</v>
      </c>
      <c r="U134" t="str">
        <f>_xlfn.XLOOKUP(Table17[[#This Row],[Store_ID]],Store_Dim!A:A,Store_Dim!D:D)</f>
        <v>Sabrinatown</v>
      </c>
      <c r="V134" t="str">
        <f>_xlfn.XLOOKUP(Table17[[#This Row],[Store_ID]],Store_Dim!A:A,Store_Dim!E:E)</f>
        <v>Online</v>
      </c>
      <c r="W134" t="str">
        <f>_xlfn.XLOOKUP(Table17[[#This Row],[Product_ID]],Product_Dim!A:A,Product_Dim!B:B)</f>
        <v>Car Dashboard Phone Holder</v>
      </c>
      <c r="X134" t="str">
        <f>_xlfn.XLOOKUP(Table17[[#This Row],[Product_ID]],Product_Dim!A:A,Product_Dim!C:C)</f>
        <v>Electronics</v>
      </c>
      <c r="Y134" t="str">
        <f>_xlfn.XLOOKUP(Table17[[#This Row],[Product_ID]],Product_Dim!A:A,Product_Dim!D:D)</f>
        <v>Accessories</v>
      </c>
      <c r="Z134" t="str">
        <f>_xlfn.XLOOKUP(Table17[[#This Row],[Product_ID]],Product_Dim!A:A,Product_Dim!E:E)</f>
        <v>Byrd, Stewart and Valdez</v>
      </c>
      <c r="AA134">
        <f>_xlfn.XLOOKUP(Table17[[#This Row],[Product_ID]],Product_Dim!A:A,Product_Dim!F:F)</f>
        <v>177.98</v>
      </c>
      <c r="AB134">
        <f>_xlfn.XLOOKUP(Table17[[#This Row],[Product_ID]],Product_Dim!A:A,Product_Dim!G:G)</f>
        <v>103</v>
      </c>
    </row>
    <row r="135" spans="1:28" x14ac:dyDescent="0.25">
      <c r="A135" t="s">
        <v>1959</v>
      </c>
      <c r="B135" s="1">
        <v>45910</v>
      </c>
      <c r="C135" t="s">
        <v>1035</v>
      </c>
      <c r="D135" t="s">
        <v>1662</v>
      </c>
      <c r="E135" t="s">
        <v>1769</v>
      </c>
      <c r="F135">
        <v>2</v>
      </c>
      <c r="G135">
        <v>267.19</v>
      </c>
      <c r="H135">
        <v>7.0000000000000007E-2</v>
      </c>
      <c r="I135" t="s">
        <v>1824</v>
      </c>
      <c r="J135" s="12">
        <v>496.97340000000003</v>
      </c>
      <c r="K135" t="str">
        <f>_xlfn.XLOOKUP(Table17[[#This Row],[Customer_ID]],Customer_Dim!A:A,Customer_Dim!B:B,"False Data")</f>
        <v>Victor Mcintosh</v>
      </c>
      <c r="L135" s="5">
        <f>_xlfn.XLOOKUP(Table17[[#This Row],[Customer_ID]],Customer_Dim!A:A,Customer_Dim!C:C,"False Data")</f>
        <v>62</v>
      </c>
      <c r="M135" s="5" t="str" cm="1">
        <f t="array" ref="M135">_xlfn.IFS(Table9[[#This Row],[Age]]&lt;=35,"Youth",Table9[[#This Row],[Age]]&lt;=55,"Adult",Table9[[#This Row],[Age]]&gt;55,"Senior")</f>
        <v>Senior</v>
      </c>
      <c r="N135" t="str">
        <f>_xlfn.XLOOKUP(Table17[[#This Row],[Customer_ID]],Customer_Dim!A:A,Customer_Dim!D:D,"False Data")</f>
        <v>Female</v>
      </c>
      <c r="O135" t="str">
        <f>_xlfn.XLOOKUP(Table17[[#This Row],[Customer_ID]],Customer_Dim!A:A,Customer_Dim!E:E,"False Data")</f>
        <v>Tiffanyshire</v>
      </c>
      <c r="P135" t="str">
        <f>_xlfn.XLOOKUP(Table17[[#This Row],[Customer_ID]],Customer_Dim!A:A,Customer_Dim!F:F,"False Data")</f>
        <v>Minnesota</v>
      </c>
      <c r="Q135" t="str">
        <f>_xlfn.XLOOKUP(Table17[[#This Row],[Customer_ID]],Customer_Dim!A:A,Customer_Dim!G:G,"False Data")</f>
        <v>USA</v>
      </c>
      <c r="R135" t="str">
        <f>_xlfn.XLOOKUP(Table17[[#This Row],[Customer_ID]],Customer_Dim!A:A,Customer_Dim!H:H,"False Data")</f>
        <v>Bronze</v>
      </c>
      <c r="S135" t="str">
        <f>_xlfn.XLOOKUP(Table17[[#This Row],[Store_ID]],Store_Dim!A:A,Store_Dim!B:B)</f>
        <v>Alexander Group</v>
      </c>
      <c r="T135" t="str">
        <f>_xlfn.XLOOKUP(Table17[[#This Row],[Store_ID]],Store_Dim!A:A,Store_Dim!C:C)</f>
        <v>South</v>
      </c>
      <c r="U135" t="str">
        <f>_xlfn.XLOOKUP(Table17[[#This Row],[Store_ID]],Store_Dim!A:A,Store_Dim!D:D)</f>
        <v>Port Sharon</v>
      </c>
      <c r="V135" t="str">
        <f>_xlfn.XLOOKUP(Table17[[#This Row],[Store_ID]],Store_Dim!A:A,Store_Dim!E:E)</f>
        <v>Online</v>
      </c>
      <c r="W135" t="str">
        <f>_xlfn.XLOOKUP(Table17[[#This Row],[Product_ID]],Product_Dim!A:A,Product_Dim!B:B)</f>
        <v>Foam Roller</v>
      </c>
      <c r="X135" t="str">
        <f>_xlfn.XLOOKUP(Table17[[#This Row],[Product_ID]],Product_Dim!A:A,Product_Dim!C:C)</f>
        <v>Sports</v>
      </c>
      <c r="Y135" t="str">
        <f>_xlfn.XLOOKUP(Table17[[#This Row],[Product_ID]],Product_Dim!A:A,Product_Dim!D:D)</f>
        <v>Fitness</v>
      </c>
      <c r="Z135" t="str">
        <f>_xlfn.XLOOKUP(Table17[[#This Row],[Product_ID]],Product_Dim!A:A,Product_Dim!E:E)</f>
        <v>Atkinson, Camacho and Oliver</v>
      </c>
      <c r="AA135">
        <f>_xlfn.XLOOKUP(Table17[[#This Row],[Product_ID]],Product_Dim!A:A,Product_Dim!F:F)</f>
        <v>30.62</v>
      </c>
      <c r="AB135">
        <f>_xlfn.XLOOKUP(Table17[[#This Row],[Product_ID]],Product_Dim!A:A,Product_Dim!G:G)</f>
        <v>138</v>
      </c>
    </row>
    <row r="136" spans="1:28" x14ac:dyDescent="0.25">
      <c r="A136" t="s">
        <v>1960</v>
      </c>
      <c r="B136" s="1">
        <v>45827</v>
      </c>
      <c r="C136" t="s">
        <v>657</v>
      </c>
      <c r="D136" t="s">
        <v>1722</v>
      </c>
      <c r="E136" t="s">
        <v>1801</v>
      </c>
      <c r="F136">
        <v>4</v>
      </c>
      <c r="G136">
        <v>72.63</v>
      </c>
      <c r="H136">
        <v>0.06</v>
      </c>
      <c r="I136" t="s">
        <v>1826</v>
      </c>
      <c r="J136" s="12">
        <v>273.08879999999999</v>
      </c>
      <c r="K136" t="str">
        <f>_xlfn.XLOOKUP(Table17[[#This Row],[Customer_ID]],Customer_Dim!A:A,Customer_Dim!B:B,"False Data")</f>
        <v>Mary Boyd</v>
      </c>
      <c r="L136" s="5">
        <f>_xlfn.XLOOKUP(Table17[[#This Row],[Customer_ID]],Customer_Dim!A:A,Customer_Dim!C:C,"False Data")</f>
        <v>25</v>
      </c>
      <c r="M136" s="5" t="str" cm="1">
        <f t="array" ref="M136">_xlfn.IFS(Table9[[#This Row],[Age]]&lt;=35,"Youth",Table9[[#This Row],[Age]]&lt;=55,"Adult",Table9[[#This Row],[Age]]&gt;55,"Senior")</f>
        <v>Youth</v>
      </c>
      <c r="N136" t="str">
        <f>_xlfn.XLOOKUP(Table17[[#This Row],[Customer_ID]],Customer_Dim!A:A,Customer_Dim!D:D,"False Data")</f>
        <v>Female</v>
      </c>
      <c r="O136" t="str">
        <f>_xlfn.XLOOKUP(Table17[[#This Row],[Customer_ID]],Customer_Dim!A:A,Customer_Dim!E:E,"False Data")</f>
        <v>New Logan</v>
      </c>
      <c r="P136" t="str">
        <f>_xlfn.XLOOKUP(Table17[[#This Row],[Customer_ID]],Customer_Dim!A:A,Customer_Dim!F:F,"False Data")</f>
        <v>Michigan</v>
      </c>
      <c r="Q136" t="str">
        <f>_xlfn.XLOOKUP(Table17[[#This Row],[Customer_ID]],Customer_Dim!A:A,Customer_Dim!G:G,"False Data")</f>
        <v>USA</v>
      </c>
      <c r="R136" t="str">
        <f>_xlfn.XLOOKUP(Table17[[#This Row],[Customer_ID]],Customer_Dim!A:A,Customer_Dim!H:H,"False Data")</f>
        <v>Bronze</v>
      </c>
      <c r="S136" t="str">
        <f>_xlfn.XLOOKUP(Table17[[#This Row],[Store_ID]],Store_Dim!A:A,Store_Dim!B:B)</f>
        <v>Shelton PLC</v>
      </c>
      <c r="T136" t="str">
        <f>_xlfn.XLOOKUP(Table17[[#This Row],[Store_ID]],Store_Dim!A:A,Store_Dim!C:C)</f>
        <v>North</v>
      </c>
      <c r="U136" t="str">
        <f>_xlfn.XLOOKUP(Table17[[#This Row],[Store_ID]],Store_Dim!A:A,Store_Dim!D:D)</f>
        <v>East Jenniferstad</v>
      </c>
      <c r="V136" t="str">
        <f>_xlfn.XLOOKUP(Table17[[#This Row],[Store_ID]],Store_Dim!A:A,Store_Dim!E:E)</f>
        <v>Flagship</v>
      </c>
      <c r="W136" t="str">
        <f>_xlfn.XLOOKUP(Table17[[#This Row],[Product_ID]],Product_Dim!A:A,Product_Dim!B:B)</f>
        <v>LED Bedside Lamp</v>
      </c>
      <c r="X136" t="str">
        <f>_xlfn.XLOOKUP(Table17[[#This Row],[Product_ID]],Product_Dim!A:A,Product_Dim!C:C)</f>
        <v>Home</v>
      </c>
      <c r="Y136" t="str">
        <f>_xlfn.XLOOKUP(Table17[[#This Row],[Product_ID]],Product_Dim!A:A,Product_Dim!D:D)</f>
        <v>Lighting</v>
      </c>
      <c r="Z136" t="str">
        <f>_xlfn.XLOOKUP(Table17[[#This Row],[Product_ID]],Product_Dim!A:A,Product_Dim!E:E)</f>
        <v>Aguilar, Horton and Lewis</v>
      </c>
      <c r="AA136">
        <f>_xlfn.XLOOKUP(Table17[[#This Row],[Product_ID]],Product_Dim!A:A,Product_Dim!F:F)</f>
        <v>371.38</v>
      </c>
      <c r="AB136">
        <f>_xlfn.XLOOKUP(Table17[[#This Row],[Product_ID]],Product_Dim!A:A,Product_Dim!G:G)</f>
        <v>220</v>
      </c>
    </row>
    <row r="137" spans="1:28" x14ac:dyDescent="0.25">
      <c r="A137" t="s">
        <v>1961</v>
      </c>
      <c r="B137" s="1">
        <v>45544</v>
      </c>
      <c r="C137" t="s">
        <v>1325</v>
      </c>
      <c r="D137" t="s">
        <v>1654</v>
      </c>
      <c r="E137" t="s">
        <v>1773</v>
      </c>
      <c r="F137">
        <v>3</v>
      </c>
      <c r="G137">
        <v>576.52</v>
      </c>
      <c r="H137">
        <v>0.22</v>
      </c>
      <c r="I137" t="s">
        <v>1829</v>
      </c>
      <c r="J137" s="12">
        <v>1349.0568000000001</v>
      </c>
      <c r="K137" t="str">
        <f>_xlfn.XLOOKUP(Table17[[#This Row],[Customer_ID]],Customer_Dim!A:A,Customer_Dim!B:B,"False Data")</f>
        <v>Jose Stewart</v>
      </c>
      <c r="L137" s="5">
        <f>_xlfn.XLOOKUP(Table17[[#This Row],[Customer_ID]],Customer_Dim!A:A,Customer_Dim!C:C,"False Data")</f>
        <v>18</v>
      </c>
      <c r="M137" s="5" t="str" cm="1">
        <f t="array" ref="M137">_xlfn.IFS(Table9[[#This Row],[Age]]&lt;=35,"Youth",Table9[[#This Row],[Age]]&lt;=55,"Adult",Table9[[#This Row],[Age]]&gt;55,"Senior")</f>
        <v>Youth</v>
      </c>
      <c r="N137" t="str">
        <f>_xlfn.XLOOKUP(Table17[[#This Row],[Customer_ID]],Customer_Dim!A:A,Customer_Dim!D:D,"False Data")</f>
        <v>Female</v>
      </c>
      <c r="O137" t="str">
        <f>_xlfn.XLOOKUP(Table17[[#This Row],[Customer_ID]],Customer_Dim!A:A,Customer_Dim!E:E,"False Data")</f>
        <v>South Robert</v>
      </c>
      <c r="P137" t="str">
        <f>_xlfn.XLOOKUP(Table17[[#This Row],[Customer_ID]],Customer_Dim!A:A,Customer_Dim!F:F,"False Data")</f>
        <v>Maine</v>
      </c>
      <c r="Q137" t="str">
        <f>_xlfn.XLOOKUP(Table17[[#This Row],[Customer_ID]],Customer_Dim!A:A,Customer_Dim!G:G,"False Data")</f>
        <v>USA</v>
      </c>
      <c r="R137" t="str">
        <f>_xlfn.XLOOKUP(Table17[[#This Row],[Customer_ID]],Customer_Dim!A:A,Customer_Dim!H:H,"False Data")</f>
        <v>Gold</v>
      </c>
      <c r="S137" t="str">
        <f>_xlfn.XLOOKUP(Table17[[#This Row],[Store_ID]],Store_Dim!A:A,Store_Dim!B:B)</f>
        <v>Gray Ltd</v>
      </c>
      <c r="T137" t="str">
        <f>_xlfn.XLOOKUP(Table17[[#This Row],[Store_ID]],Store_Dim!A:A,Store_Dim!C:C)</f>
        <v>North</v>
      </c>
      <c r="U137" t="str">
        <f>_xlfn.XLOOKUP(Table17[[#This Row],[Store_ID]],Store_Dim!A:A,Store_Dim!D:D)</f>
        <v>New Michaelchester</v>
      </c>
      <c r="V137" t="str">
        <f>_xlfn.XLOOKUP(Table17[[#This Row],[Store_ID]],Store_Dim!A:A,Store_Dim!E:E)</f>
        <v>Outlet</v>
      </c>
      <c r="W137" t="str">
        <f>_xlfn.XLOOKUP(Table17[[#This Row],[Product_ID]],Product_Dim!A:A,Product_Dim!B:B)</f>
        <v>Men's Track Pants</v>
      </c>
      <c r="X137" t="str">
        <f>_xlfn.XLOOKUP(Table17[[#This Row],[Product_ID]],Product_Dim!A:A,Product_Dim!C:C)</f>
        <v>Clothing</v>
      </c>
      <c r="Y137" t="str">
        <f>_xlfn.XLOOKUP(Table17[[#This Row],[Product_ID]],Product_Dim!A:A,Product_Dim!D:D)</f>
        <v>Bottoms</v>
      </c>
      <c r="Z137" t="str">
        <f>_xlfn.XLOOKUP(Table17[[#This Row],[Product_ID]],Product_Dim!A:A,Product_Dim!E:E)</f>
        <v>Hamilton, Woods and Walker</v>
      </c>
      <c r="AA137">
        <f>_xlfn.XLOOKUP(Table17[[#This Row],[Product_ID]],Product_Dim!A:A,Product_Dim!F:F)</f>
        <v>386.56</v>
      </c>
      <c r="AB137">
        <f>_xlfn.XLOOKUP(Table17[[#This Row],[Product_ID]],Product_Dim!A:A,Product_Dim!G:G)</f>
        <v>125</v>
      </c>
    </row>
    <row r="138" spans="1:28" x14ac:dyDescent="0.25">
      <c r="A138" t="s">
        <v>1962</v>
      </c>
      <c r="B138" s="1">
        <v>45751</v>
      </c>
      <c r="C138" t="s">
        <v>1095</v>
      </c>
      <c r="D138" t="s">
        <v>1690</v>
      </c>
      <c r="E138" t="s">
        <v>1786</v>
      </c>
      <c r="F138">
        <v>3</v>
      </c>
      <c r="G138">
        <v>849.36</v>
      </c>
      <c r="H138">
        <v>0.03</v>
      </c>
      <c r="I138" t="s">
        <v>1824</v>
      </c>
      <c r="J138" s="12">
        <v>2471.6376</v>
      </c>
      <c r="K138" t="str">
        <f>_xlfn.XLOOKUP(Table17[[#This Row],[Customer_ID]],Customer_Dim!A:A,Customer_Dim!B:B,"False Data")</f>
        <v>Heather Valenzuela</v>
      </c>
      <c r="L138" s="5">
        <f>_xlfn.XLOOKUP(Table17[[#This Row],[Customer_ID]],Customer_Dim!A:A,Customer_Dim!C:C,"False Data")</f>
        <v>31</v>
      </c>
      <c r="M138" s="5" t="str" cm="1">
        <f t="array" ref="M138">_xlfn.IFS(Table9[[#This Row],[Age]]&lt;=35,"Youth",Table9[[#This Row],[Age]]&lt;=55,"Adult",Table9[[#This Row],[Age]]&gt;55,"Senior")</f>
        <v>Youth</v>
      </c>
      <c r="N138" t="str">
        <f>_xlfn.XLOOKUP(Table17[[#This Row],[Customer_ID]],Customer_Dim!A:A,Customer_Dim!D:D,"False Data")</f>
        <v>Male</v>
      </c>
      <c r="O138" t="str">
        <f>_xlfn.XLOOKUP(Table17[[#This Row],[Customer_ID]],Customer_Dim!A:A,Customer_Dim!E:E,"False Data")</f>
        <v>New Angiefurt</v>
      </c>
      <c r="P138" t="str">
        <f>_xlfn.XLOOKUP(Table17[[#This Row],[Customer_ID]],Customer_Dim!A:A,Customer_Dim!F:F,"False Data")</f>
        <v>Alaska</v>
      </c>
      <c r="Q138" t="str">
        <f>_xlfn.XLOOKUP(Table17[[#This Row],[Customer_ID]],Customer_Dim!A:A,Customer_Dim!G:G,"False Data")</f>
        <v>USA</v>
      </c>
      <c r="R138" t="str">
        <f>_xlfn.XLOOKUP(Table17[[#This Row],[Customer_ID]],Customer_Dim!A:A,Customer_Dim!H:H,"False Data")</f>
        <v>Bronze</v>
      </c>
      <c r="S138" t="str">
        <f>_xlfn.XLOOKUP(Table17[[#This Row],[Store_ID]],Store_Dim!A:A,Store_Dim!B:B)</f>
        <v>Moore, Padilla and Butler</v>
      </c>
      <c r="T138" t="str">
        <f>_xlfn.XLOOKUP(Table17[[#This Row],[Store_ID]],Store_Dim!A:A,Store_Dim!C:C)</f>
        <v>South</v>
      </c>
      <c r="U138" t="str">
        <f>_xlfn.XLOOKUP(Table17[[#This Row],[Store_ID]],Store_Dim!A:A,Store_Dim!D:D)</f>
        <v>East Johnstad</v>
      </c>
      <c r="V138" t="str">
        <f>_xlfn.XLOOKUP(Table17[[#This Row],[Store_ID]],Store_Dim!A:A,Store_Dim!E:E)</f>
        <v>Flagship</v>
      </c>
      <c r="W138" t="str">
        <f>_xlfn.XLOOKUP(Table17[[#This Row],[Product_ID]],Product_Dim!A:A,Product_Dim!B:B)</f>
        <v>Hair Repair Oil Treatment</v>
      </c>
      <c r="X138" t="str">
        <f>_xlfn.XLOOKUP(Table17[[#This Row],[Product_ID]],Product_Dim!A:A,Product_Dim!C:C)</f>
        <v>Beauty</v>
      </c>
      <c r="Y138" t="str">
        <f>_xlfn.XLOOKUP(Table17[[#This Row],[Product_ID]],Product_Dim!A:A,Product_Dim!D:D)</f>
        <v>Haircare</v>
      </c>
      <c r="Z138" t="str">
        <f>_xlfn.XLOOKUP(Table17[[#This Row],[Product_ID]],Product_Dim!A:A,Product_Dim!E:E)</f>
        <v>Hopkins Ltd</v>
      </c>
      <c r="AA138">
        <f>_xlfn.XLOOKUP(Table17[[#This Row],[Product_ID]],Product_Dim!A:A,Product_Dim!F:F)</f>
        <v>214.32</v>
      </c>
      <c r="AB138">
        <f>_xlfn.XLOOKUP(Table17[[#This Row],[Product_ID]],Product_Dim!A:A,Product_Dim!G:G)</f>
        <v>383</v>
      </c>
    </row>
    <row r="139" spans="1:28" x14ac:dyDescent="0.25">
      <c r="A139" t="s">
        <v>1963</v>
      </c>
      <c r="B139" s="1">
        <v>45392</v>
      </c>
      <c r="C139" t="s">
        <v>1458</v>
      </c>
      <c r="D139" t="s">
        <v>1648</v>
      </c>
      <c r="E139" t="s">
        <v>1776</v>
      </c>
      <c r="F139">
        <v>1</v>
      </c>
      <c r="G139">
        <v>245.85</v>
      </c>
      <c r="H139">
        <v>0.18</v>
      </c>
      <c r="I139" t="s">
        <v>1829</v>
      </c>
      <c r="J139" s="12">
        <v>201.59700000000001</v>
      </c>
      <c r="K139" t="str">
        <f>_xlfn.XLOOKUP(Table17[[#This Row],[Customer_ID]],Customer_Dim!A:A,Customer_Dim!B:B,"False Data")</f>
        <v>Laura Mathews</v>
      </c>
      <c r="L139" s="5">
        <f>_xlfn.XLOOKUP(Table17[[#This Row],[Customer_ID]],Customer_Dim!A:A,Customer_Dim!C:C,"False Data")</f>
        <v>53</v>
      </c>
      <c r="M139" s="5" t="str" cm="1">
        <f t="array" ref="M139">_xlfn.IFS(Table9[[#This Row],[Age]]&lt;=35,"Youth",Table9[[#This Row],[Age]]&lt;=55,"Adult",Table9[[#This Row],[Age]]&gt;55,"Senior")</f>
        <v>Adult</v>
      </c>
      <c r="N139" t="str">
        <f>_xlfn.XLOOKUP(Table17[[#This Row],[Customer_ID]],Customer_Dim!A:A,Customer_Dim!D:D,"False Data")</f>
        <v>Male</v>
      </c>
      <c r="O139" t="str">
        <f>_xlfn.XLOOKUP(Table17[[#This Row],[Customer_ID]],Customer_Dim!A:A,Customer_Dim!E:E,"False Data")</f>
        <v>Chambersfurt</v>
      </c>
      <c r="P139" t="str">
        <f>_xlfn.XLOOKUP(Table17[[#This Row],[Customer_ID]],Customer_Dim!A:A,Customer_Dim!F:F,"False Data")</f>
        <v>Wisconsin</v>
      </c>
      <c r="Q139" t="str">
        <f>_xlfn.XLOOKUP(Table17[[#This Row],[Customer_ID]],Customer_Dim!A:A,Customer_Dim!G:G,"False Data")</f>
        <v>USA</v>
      </c>
      <c r="R139" t="str">
        <f>_xlfn.XLOOKUP(Table17[[#This Row],[Customer_ID]],Customer_Dim!A:A,Customer_Dim!H:H,"False Data")</f>
        <v>Bronze</v>
      </c>
      <c r="S139" t="str">
        <f>_xlfn.XLOOKUP(Table17[[#This Row],[Store_ID]],Store_Dim!A:A,Store_Dim!B:B)</f>
        <v>Benson-Elliott</v>
      </c>
      <c r="T139" t="str">
        <f>_xlfn.XLOOKUP(Table17[[#This Row],[Store_ID]],Store_Dim!A:A,Store_Dim!C:C)</f>
        <v>East</v>
      </c>
      <c r="U139" t="str">
        <f>_xlfn.XLOOKUP(Table17[[#This Row],[Store_ID]],Store_Dim!A:A,Store_Dim!D:D)</f>
        <v>Port Josephberg</v>
      </c>
      <c r="V139" t="str">
        <f>_xlfn.XLOOKUP(Table17[[#This Row],[Store_ID]],Store_Dim!A:A,Store_Dim!E:E)</f>
        <v>Online</v>
      </c>
      <c r="W139" t="str">
        <f>_xlfn.XLOOKUP(Table17[[#This Row],[Product_ID]],Product_Dim!A:A,Product_Dim!B:B)</f>
        <v>Boxing Hand Wraps</v>
      </c>
      <c r="X139" t="str">
        <f>_xlfn.XLOOKUP(Table17[[#This Row],[Product_ID]],Product_Dim!A:A,Product_Dim!C:C)</f>
        <v>Sports</v>
      </c>
      <c r="Y139" t="str">
        <f>_xlfn.XLOOKUP(Table17[[#This Row],[Product_ID]],Product_Dim!A:A,Product_Dim!D:D)</f>
        <v>Fitness</v>
      </c>
      <c r="Z139" t="str">
        <f>_xlfn.XLOOKUP(Table17[[#This Row],[Product_ID]],Product_Dim!A:A,Product_Dim!E:E)</f>
        <v>Smith-King</v>
      </c>
      <c r="AA139">
        <f>_xlfn.XLOOKUP(Table17[[#This Row],[Product_ID]],Product_Dim!A:A,Product_Dim!F:F)</f>
        <v>190.29</v>
      </c>
      <c r="AB139">
        <f>_xlfn.XLOOKUP(Table17[[#This Row],[Product_ID]],Product_Dim!A:A,Product_Dim!G:G)</f>
        <v>260</v>
      </c>
    </row>
    <row r="140" spans="1:28" x14ac:dyDescent="0.25">
      <c r="A140" t="s">
        <v>1964</v>
      </c>
      <c r="B140" s="1">
        <v>45589</v>
      </c>
      <c r="C140" t="s">
        <v>589</v>
      </c>
      <c r="D140" t="s">
        <v>1742</v>
      </c>
      <c r="E140" t="s">
        <v>1789</v>
      </c>
      <c r="F140">
        <v>3</v>
      </c>
      <c r="G140">
        <v>237.68</v>
      </c>
      <c r="H140">
        <v>0.1</v>
      </c>
      <c r="I140" t="s">
        <v>1829</v>
      </c>
      <c r="J140" s="12">
        <v>641.73599999999999</v>
      </c>
      <c r="K140" t="str">
        <f>_xlfn.XLOOKUP(Table17[[#This Row],[Customer_ID]],Customer_Dim!A:A,Customer_Dim!B:B,"False Data")</f>
        <v>Michelle Myers</v>
      </c>
      <c r="L140" s="5">
        <f>_xlfn.XLOOKUP(Table17[[#This Row],[Customer_ID]],Customer_Dim!A:A,Customer_Dim!C:C,"False Data")</f>
        <v>33</v>
      </c>
      <c r="M140" s="5" t="str" cm="1">
        <f t="array" ref="M140">_xlfn.IFS(Table9[[#This Row],[Age]]&lt;=35,"Youth",Table9[[#This Row],[Age]]&lt;=55,"Adult",Table9[[#This Row],[Age]]&gt;55,"Senior")</f>
        <v>Youth</v>
      </c>
      <c r="N140" t="str">
        <f>_xlfn.XLOOKUP(Table17[[#This Row],[Customer_ID]],Customer_Dim!A:A,Customer_Dim!D:D,"False Data")</f>
        <v>Female</v>
      </c>
      <c r="O140" t="str">
        <f>_xlfn.XLOOKUP(Table17[[#This Row],[Customer_ID]],Customer_Dim!A:A,Customer_Dim!E:E,"False Data")</f>
        <v>West Daniel</v>
      </c>
      <c r="P140" t="str">
        <f>_xlfn.XLOOKUP(Table17[[#This Row],[Customer_ID]],Customer_Dim!A:A,Customer_Dim!F:F,"False Data")</f>
        <v>South Carolina</v>
      </c>
      <c r="Q140" t="str">
        <f>_xlfn.XLOOKUP(Table17[[#This Row],[Customer_ID]],Customer_Dim!A:A,Customer_Dim!G:G,"False Data")</f>
        <v>USA</v>
      </c>
      <c r="R140" t="str">
        <f>_xlfn.XLOOKUP(Table17[[#This Row],[Customer_ID]],Customer_Dim!A:A,Customer_Dim!H:H,"False Data")</f>
        <v>Bronze</v>
      </c>
      <c r="S140" t="str">
        <f>_xlfn.XLOOKUP(Table17[[#This Row],[Store_ID]],Store_Dim!A:A,Store_Dim!B:B)</f>
        <v>Hill, Wagner and Ballard</v>
      </c>
      <c r="T140" t="str">
        <f>_xlfn.XLOOKUP(Table17[[#This Row],[Store_ID]],Store_Dim!A:A,Store_Dim!C:C)</f>
        <v>East</v>
      </c>
      <c r="U140" t="str">
        <f>_xlfn.XLOOKUP(Table17[[#This Row],[Store_ID]],Store_Dim!A:A,Store_Dim!D:D)</f>
        <v>East Davidville</v>
      </c>
      <c r="V140" t="str">
        <f>_xlfn.XLOOKUP(Table17[[#This Row],[Store_ID]],Store_Dim!A:A,Store_Dim!E:E)</f>
        <v>Online</v>
      </c>
      <c r="W140" t="str">
        <f>_xlfn.XLOOKUP(Table17[[#This Row],[Product_ID]],Product_Dim!A:A,Product_Dim!B:B)</f>
        <v>Cricket Bat</v>
      </c>
      <c r="X140" t="str">
        <f>_xlfn.XLOOKUP(Table17[[#This Row],[Product_ID]],Product_Dim!A:A,Product_Dim!C:C)</f>
        <v>Sports</v>
      </c>
      <c r="Y140" t="str">
        <f>_xlfn.XLOOKUP(Table17[[#This Row],[Product_ID]],Product_Dim!A:A,Product_Dim!D:D)</f>
        <v>Team Sports</v>
      </c>
      <c r="Z140" t="str">
        <f>_xlfn.XLOOKUP(Table17[[#This Row],[Product_ID]],Product_Dim!A:A,Product_Dim!E:E)</f>
        <v>Khan LLC</v>
      </c>
      <c r="AA140">
        <f>_xlfn.XLOOKUP(Table17[[#This Row],[Product_ID]],Product_Dim!A:A,Product_Dim!F:F)</f>
        <v>245.98</v>
      </c>
      <c r="AB140">
        <f>_xlfn.XLOOKUP(Table17[[#This Row],[Product_ID]],Product_Dim!A:A,Product_Dim!G:G)</f>
        <v>471</v>
      </c>
    </row>
    <row r="141" spans="1:28" x14ac:dyDescent="0.25">
      <c r="A141" t="s">
        <v>1965</v>
      </c>
      <c r="B141" s="1">
        <v>45756</v>
      </c>
      <c r="C141" t="s">
        <v>1059</v>
      </c>
      <c r="D141" t="s">
        <v>1690</v>
      </c>
      <c r="E141" t="s">
        <v>1799</v>
      </c>
      <c r="F141">
        <v>4</v>
      </c>
      <c r="G141">
        <v>715.85</v>
      </c>
      <c r="H141">
        <v>0.25</v>
      </c>
      <c r="I141" t="s">
        <v>1826</v>
      </c>
      <c r="J141" s="12">
        <v>2147.5500000000002</v>
      </c>
      <c r="K141" t="str">
        <f>_xlfn.XLOOKUP(Table17[[#This Row],[Customer_ID]],Customer_Dim!A:A,Customer_Dim!B:B,"False Data")</f>
        <v>Carol Lewis</v>
      </c>
      <c r="L141" s="5">
        <f>_xlfn.XLOOKUP(Table17[[#This Row],[Customer_ID]],Customer_Dim!A:A,Customer_Dim!C:C,"False Data")</f>
        <v>40</v>
      </c>
      <c r="M141" s="5" t="str" cm="1">
        <f t="array" ref="M141">_xlfn.IFS(Table9[[#This Row],[Age]]&lt;=35,"Youth",Table9[[#This Row],[Age]]&lt;=55,"Adult",Table9[[#This Row],[Age]]&gt;55,"Senior")</f>
        <v>Adult</v>
      </c>
      <c r="N141" t="str">
        <f>_xlfn.XLOOKUP(Table17[[#This Row],[Customer_ID]],Customer_Dim!A:A,Customer_Dim!D:D,"False Data")</f>
        <v>Female</v>
      </c>
      <c r="O141" t="str">
        <f>_xlfn.XLOOKUP(Table17[[#This Row],[Customer_ID]],Customer_Dim!A:A,Customer_Dim!E:E,"False Data")</f>
        <v>Ryanport</v>
      </c>
      <c r="P141" t="str">
        <f>_xlfn.XLOOKUP(Table17[[#This Row],[Customer_ID]],Customer_Dim!A:A,Customer_Dim!F:F,"False Data")</f>
        <v>North Carolina</v>
      </c>
      <c r="Q141" t="str">
        <f>_xlfn.XLOOKUP(Table17[[#This Row],[Customer_ID]],Customer_Dim!A:A,Customer_Dim!G:G,"False Data")</f>
        <v>USA</v>
      </c>
      <c r="R141" t="str">
        <f>_xlfn.XLOOKUP(Table17[[#This Row],[Customer_ID]],Customer_Dim!A:A,Customer_Dim!H:H,"False Data")</f>
        <v>Bronze</v>
      </c>
      <c r="S141" t="str">
        <f>_xlfn.XLOOKUP(Table17[[#This Row],[Store_ID]],Store_Dim!A:A,Store_Dim!B:B)</f>
        <v>Mcdonald Inc</v>
      </c>
      <c r="T141" t="str">
        <f>_xlfn.XLOOKUP(Table17[[#This Row],[Store_ID]],Store_Dim!A:A,Store_Dim!C:C)</f>
        <v>South</v>
      </c>
      <c r="U141" t="str">
        <f>_xlfn.XLOOKUP(Table17[[#This Row],[Store_ID]],Store_Dim!A:A,Store_Dim!D:D)</f>
        <v>Christopherland</v>
      </c>
      <c r="V141" t="str">
        <f>_xlfn.XLOOKUP(Table17[[#This Row],[Store_ID]],Store_Dim!A:A,Store_Dim!E:E)</f>
        <v>Outlet</v>
      </c>
      <c r="W141" t="str">
        <f>_xlfn.XLOOKUP(Table17[[#This Row],[Product_ID]],Product_Dim!A:A,Product_Dim!B:B)</f>
        <v>Hair Repair Oil Treatment</v>
      </c>
      <c r="X141" t="str">
        <f>_xlfn.XLOOKUP(Table17[[#This Row],[Product_ID]],Product_Dim!A:A,Product_Dim!C:C)</f>
        <v>Beauty</v>
      </c>
      <c r="Y141" t="str">
        <f>_xlfn.XLOOKUP(Table17[[#This Row],[Product_ID]],Product_Dim!A:A,Product_Dim!D:D)</f>
        <v>Haircare</v>
      </c>
      <c r="Z141" t="str">
        <f>_xlfn.XLOOKUP(Table17[[#This Row],[Product_ID]],Product_Dim!A:A,Product_Dim!E:E)</f>
        <v>Hopkins Ltd</v>
      </c>
      <c r="AA141">
        <f>_xlfn.XLOOKUP(Table17[[#This Row],[Product_ID]],Product_Dim!A:A,Product_Dim!F:F)</f>
        <v>214.32</v>
      </c>
      <c r="AB141">
        <f>_xlfn.XLOOKUP(Table17[[#This Row],[Product_ID]],Product_Dim!A:A,Product_Dim!G:G)</f>
        <v>383</v>
      </c>
    </row>
    <row r="142" spans="1:28" x14ac:dyDescent="0.25">
      <c r="A142" t="s">
        <v>1966</v>
      </c>
      <c r="B142" s="1">
        <v>45255</v>
      </c>
      <c r="C142" t="s">
        <v>568</v>
      </c>
      <c r="D142" t="s">
        <v>1728</v>
      </c>
      <c r="E142" t="s">
        <v>1773</v>
      </c>
      <c r="F142">
        <v>2</v>
      </c>
      <c r="G142">
        <v>478.85</v>
      </c>
      <c r="H142">
        <v>0.01</v>
      </c>
      <c r="I142" t="s">
        <v>1829</v>
      </c>
      <c r="J142" s="12">
        <v>948.12300000000005</v>
      </c>
      <c r="K142" t="str">
        <f>_xlfn.XLOOKUP(Table17[[#This Row],[Customer_ID]],Customer_Dim!A:A,Customer_Dim!B:B,"False Data")</f>
        <v>Amy Wilson</v>
      </c>
      <c r="L142" s="5">
        <f>_xlfn.XLOOKUP(Table17[[#This Row],[Customer_ID]],Customer_Dim!A:A,Customer_Dim!C:C,"False Data")</f>
        <v>44</v>
      </c>
      <c r="M142" s="5" t="str" cm="1">
        <f t="array" ref="M142">_xlfn.IFS(Table9[[#This Row],[Age]]&lt;=35,"Youth",Table9[[#This Row],[Age]]&lt;=55,"Adult",Table9[[#This Row],[Age]]&gt;55,"Senior")</f>
        <v>Adult</v>
      </c>
      <c r="N142" t="str">
        <f>_xlfn.XLOOKUP(Table17[[#This Row],[Customer_ID]],Customer_Dim!A:A,Customer_Dim!D:D,"False Data")</f>
        <v>Female</v>
      </c>
      <c r="O142" t="str">
        <f>_xlfn.XLOOKUP(Table17[[#This Row],[Customer_ID]],Customer_Dim!A:A,Customer_Dim!E:E,"False Data")</f>
        <v>Morrisburgh</v>
      </c>
      <c r="P142" t="str">
        <f>_xlfn.XLOOKUP(Table17[[#This Row],[Customer_ID]],Customer_Dim!A:A,Customer_Dim!F:F,"False Data")</f>
        <v>Indiana</v>
      </c>
      <c r="Q142" t="str">
        <f>_xlfn.XLOOKUP(Table17[[#This Row],[Customer_ID]],Customer_Dim!A:A,Customer_Dim!G:G,"False Data")</f>
        <v>USA</v>
      </c>
      <c r="R142" t="str">
        <f>_xlfn.XLOOKUP(Table17[[#This Row],[Customer_ID]],Customer_Dim!A:A,Customer_Dim!H:H,"False Data")</f>
        <v>Platinum</v>
      </c>
      <c r="S142" t="str">
        <f>_xlfn.XLOOKUP(Table17[[#This Row],[Store_ID]],Store_Dim!A:A,Store_Dim!B:B)</f>
        <v>Gray Ltd</v>
      </c>
      <c r="T142" t="str">
        <f>_xlfn.XLOOKUP(Table17[[#This Row],[Store_ID]],Store_Dim!A:A,Store_Dim!C:C)</f>
        <v>North</v>
      </c>
      <c r="U142" t="str">
        <f>_xlfn.XLOOKUP(Table17[[#This Row],[Store_ID]],Store_Dim!A:A,Store_Dim!D:D)</f>
        <v>New Michaelchester</v>
      </c>
      <c r="V142" t="str">
        <f>_xlfn.XLOOKUP(Table17[[#This Row],[Store_ID]],Store_Dim!A:A,Store_Dim!E:E)</f>
        <v>Outlet</v>
      </c>
      <c r="W142" t="str">
        <f>_xlfn.XLOOKUP(Table17[[#This Row],[Product_ID]],Product_Dim!A:A,Product_Dim!B:B)</f>
        <v>Gaming Mouse Pad XL</v>
      </c>
      <c r="X142" t="str">
        <f>_xlfn.XLOOKUP(Table17[[#This Row],[Product_ID]],Product_Dim!A:A,Product_Dim!C:C)</f>
        <v>Electronics</v>
      </c>
      <c r="Y142" t="str">
        <f>_xlfn.XLOOKUP(Table17[[#This Row],[Product_ID]],Product_Dim!A:A,Product_Dim!D:D)</f>
        <v>Accessories</v>
      </c>
      <c r="Z142" t="str">
        <f>_xlfn.XLOOKUP(Table17[[#This Row],[Product_ID]],Product_Dim!A:A,Product_Dim!E:E)</f>
        <v>Sharp, Taylor and Rodriguez</v>
      </c>
      <c r="AA142">
        <f>_xlfn.XLOOKUP(Table17[[#This Row],[Product_ID]],Product_Dim!A:A,Product_Dim!F:F)</f>
        <v>340.14</v>
      </c>
      <c r="AB142">
        <f>_xlfn.XLOOKUP(Table17[[#This Row],[Product_ID]],Product_Dim!A:A,Product_Dim!G:G)</f>
        <v>361</v>
      </c>
    </row>
    <row r="143" spans="1:28" x14ac:dyDescent="0.25">
      <c r="A143" t="s">
        <v>1967</v>
      </c>
      <c r="B143" s="1">
        <v>45718</v>
      </c>
      <c r="C143" t="s">
        <v>396</v>
      </c>
      <c r="D143" t="s">
        <v>1642</v>
      </c>
      <c r="E143" t="s">
        <v>1752</v>
      </c>
      <c r="F143">
        <v>1</v>
      </c>
      <c r="G143">
        <v>503.95</v>
      </c>
      <c r="H143">
        <v>0.26</v>
      </c>
      <c r="I143" t="s">
        <v>1829</v>
      </c>
      <c r="J143" s="12">
        <v>372.923</v>
      </c>
      <c r="K143" t="str">
        <f>_xlfn.XLOOKUP(Table17[[#This Row],[Customer_ID]],Customer_Dim!A:A,Customer_Dim!B:B,"False Data")</f>
        <v>Edward Hall</v>
      </c>
      <c r="L143" s="5">
        <f>_xlfn.XLOOKUP(Table17[[#This Row],[Customer_ID]],Customer_Dim!A:A,Customer_Dim!C:C,"False Data")</f>
        <v>51</v>
      </c>
      <c r="M143" s="5" t="str" cm="1">
        <f t="array" ref="M143">_xlfn.IFS(Table9[[#This Row],[Age]]&lt;=35,"Youth",Table9[[#This Row],[Age]]&lt;=55,"Adult",Table9[[#This Row],[Age]]&gt;55,"Senior")</f>
        <v>Adult</v>
      </c>
      <c r="N143" t="str">
        <f>_xlfn.XLOOKUP(Table17[[#This Row],[Customer_ID]],Customer_Dim!A:A,Customer_Dim!D:D,"False Data")</f>
        <v>Male</v>
      </c>
      <c r="O143" t="str">
        <f>_xlfn.XLOOKUP(Table17[[#This Row],[Customer_ID]],Customer_Dim!A:A,Customer_Dim!E:E,"False Data")</f>
        <v>New William</v>
      </c>
      <c r="P143" t="str">
        <f>_xlfn.XLOOKUP(Table17[[#This Row],[Customer_ID]],Customer_Dim!A:A,Customer_Dim!F:F,"False Data")</f>
        <v>New Mexico</v>
      </c>
      <c r="Q143" t="str">
        <f>_xlfn.XLOOKUP(Table17[[#This Row],[Customer_ID]],Customer_Dim!A:A,Customer_Dim!G:G,"False Data")</f>
        <v>USA</v>
      </c>
      <c r="R143" t="str">
        <f>_xlfn.XLOOKUP(Table17[[#This Row],[Customer_ID]],Customer_Dim!A:A,Customer_Dim!H:H,"False Data")</f>
        <v>Gold</v>
      </c>
      <c r="S143" t="str">
        <f>_xlfn.XLOOKUP(Table17[[#This Row],[Store_ID]],Store_Dim!A:A,Store_Dim!B:B)</f>
        <v>Rivera-Warner</v>
      </c>
      <c r="T143" t="str">
        <f>_xlfn.XLOOKUP(Table17[[#This Row],[Store_ID]],Store_Dim!A:A,Store_Dim!C:C)</f>
        <v>East</v>
      </c>
      <c r="U143" t="str">
        <f>_xlfn.XLOOKUP(Table17[[#This Row],[Store_ID]],Store_Dim!A:A,Store_Dim!D:D)</f>
        <v>Washingtonfurt</v>
      </c>
      <c r="V143" t="str">
        <f>_xlfn.XLOOKUP(Table17[[#This Row],[Store_ID]],Store_Dim!A:A,Store_Dim!E:E)</f>
        <v>Flagship</v>
      </c>
      <c r="W143" t="str">
        <f>_xlfn.XLOOKUP(Table17[[#This Row],[Product_ID]],Product_Dim!A:A,Product_Dim!B:B)</f>
        <v>Makeup Brush Set</v>
      </c>
      <c r="X143" t="str">
        <f>_xlfn.XLOOKUP(Table17[[#This Row],[Product_ID]],Product_Dim!A:A,Product_Dim!C:C)</f>
        <v>Beauty</v>
      </c>
      <c r="Y143" t="str">
        <f>_xlfn.XLOOKUP(Table17[[#This Row],[Product_ID]],Product_Dim!A:A,Product_Dim!D:D)</f>
        <v>Makeup</v>
      </c>
      <c r="Z143" t="str">
        <f>_xlfn.XLOOKUP(Table17[[#This Row],[Product_ID]],Product_Dim!A:A,Product_Dim!E:E)</f>
        <v>Cook Inc</v>
      </c>
      <c r="AA143">
        <f>_xlfn.XLOOKUP(Table17[[#This Row],[Product_ID]],Product_Dim!A:A,Product_Dim!F:F)</f>
        <v>241</v>
      </c>
      <c r="AB143">
        <f>_xlfn.XLOOKUP(Table17[[#This Row],[Product_ID]],Product_Dim!A:A,Product_Dim!G:G)</f>
        <v>431</v>
      </c>
    </row>
    <row r="144" spans="1:28" x14ac:dyDescent="0.25">
      <c r="A144" t="s">
        <v>1968</v>
      </c>
      <c r="B144" s="1">
        <v>45573</v>
      </c>
      <c r="C144" t="s">
        <v>1243</v>
      </c>
      <c r="D144" t="s">
        <v>1680</v>
      </c>
      <c r="E144" t="s">
        <v>1794</v>
      </c>
      <c r="F144">
        <v>2</v>
      </c>
      <c r="G144">
        <v>975.48</v>
      </c>
      <c r="H144">
        <v>0.26</v>
      </c>
      <c r="I144" t="s">
        <v>1829</v>
      </c>
      <c r="J144" s="12">
        <v>1443.7103999999999</v>
      </c>
      <c r="K144" t="str">
        <f>_xlfn.XLOOKUP(Table17[[#This Row],[Customer_ID]],Customer_Dim!A:A,Customer_Dim!B:B,"False Data")</f>
        <v>John Donaldson</v>
      </c>
      <c r="L144" s="5">
        <f>_xlfn.XLOOKUP(Table17[[#This Row],[Customer_ID]],Customer_Dim!A:A,Customer_Dim!C:C,"False Data")</f>
        <v>27</v>
      </c>
      <c r="M144" s="5" t="str" cm="1">
        <f t="array" ref="M144">_xlfn.IFS(Table9[[#This Row],[Age]]&lt;=35,"Youth",Table9[[#This Row],[Age]]&lt;=55,"Adult",Table9[[#This Row],[Age]]&gt;55,"Senior")</f>
        <v>Youth</v>
      </c>
      <c r="N144" t="str">
        <f>_xlfn.XLOOKUP(Table17[[#This Row],[Customer_ID]],Customer_Dim!A:A,Customer_Dim!D:D,"False Data")</f>
        <v>Male</v>
      </c>
      <c r="O144" t="str">
        <f>_xlfn.XLOOKUP(Table17[[#This Row],[Customer_ID]],Customer_Dim!A:A,Customer_Dim!E:E,"False Data")</f>
        <v>New Edward</v>
      </c>
      <c r="P144" t="str">
        <f>_xlfn.XLOOKUP(Table17[[#This Row],[Customer_ID]],Customer_Dim!A:A,Customer_Dim!F:F,"False Data")</f>
        <v>Maine</v>
      </c>
      <c r="Q144" t="str">
        <f>_xlfn.XLOOKUP(Table17[[#This Row],[Customer_ID]],Customer_Dim!A:A,Customer_Dim!G:G,"False Data")</f>
        <v>USA</v>
      </c>
      <c r="R144" t="str">
        <f>_xlfn.XLOOKUP(Table17[[#This Row],[Customer_ID]],Customer_Dim!A:A,Customer_Dim!H:H,"False Data")</f>
        <v>Bronze</v>
      </c>
      <c r="S144" t="str">
        <f>_xlfn.XLOOKUP(Table17[[#This Row],[Store_ID]],Store_Dim!A:A,Store_Dim!B:B)</f>
        <v>Thomas, Bridges and Harris</v>
      </c>
      <c r="T144" t="str">
        <f>_xlfn.XLOOKUP(Table17[[#This Row],[Store_ID]],Store_Dim!A:A,Store_Dim!C:C)</f>
        <v>North</v>
      </c>
      <c r="U144" t="str">
        <f>_xlfn.XLOOKUP(Table17[[#This Row],[Store_ID]],Store_Dim!A:A,Store_Dim!D:D)</f>
        <v>Sabrinatown</v>
      </c>
      <c r="V144" t="str">
        <f>_xlfn.XLOOKUP(Table17[[#This Row],[Store_ID]],Store_Dim!A:A,Store_Dim!E:E)</f>
        <v>Online</v>
      </c>
      <c r="W144" t="str">
        <f>_xlfn.XLOOKUP(Table17[[#This Row],[Product_ID]],Product_Dim!A:A,Product_Dim!B:B)</f>
        <v>Women's Hair Dryer Brush</v>
      </c>
      <c r="X144" t="str">
        <f>_xlfn.XLOOKUP(Table17[[#This Row],[Product_ID]],Product_Dim!A:A,Product_Dim!C:C)</f>
        <v>Beauty</v>
      </c>
      <c r="Y144" t="str">
        <f>_xlfn.XLOOKUP(Table17[[#This Row],[Product_ID]],Product_Dim!A:A,Product_Dim!D:D)</f>
        <v>Haircare</v>
      </c>
      <c r="Z144" t="str">
        <f>_xlfn.XLOOKUP(Table17[[#This Row],[Product_ID]],Product_Dim!A:A,Product_Dim!E:E)</f>
        <v>Torres, Spencer and Potter</v>
      </c>
      <c r="AA144">
        <f>_xlfn.XLOOKUP(Table17[[#This Row],[Product_ID]],Product_Dim!A:A,Product_Dim!F:F)</f>
        <v>340.39</v>
      </c>
      <c r="AB144">
        <f>_xlfn.XLOOKUP(Table17[[#This Row],[Product_ID]],Product_Dim!A:A,Product_Dim!G:G)</f>
        <v>177</v>
      </c>
    </row>
    <row r="145" spans="1:28" x14ac:dyDescent="0.25">
      <c r="A145" t="s">
        <v>1969</v>
      </c>
      <c r="B145" s="1">
        <v>45884</v>
      </c>
      <c r="C145" t="s">
        <v>1249</v>
      </c>
      <c r="D145" t="s">
        <v>1616</v>
      </c>
      <c r="E145" t="s">
        <v>1804</v>
      </c>
      <c r="F145">
        <v>4</v>
      </c>
      <c r="G145">
        <v>450.12</v>
      </c>
      <c r="H145">
        <v>0.28999999999999998</v>
      </c>
      <c r="I145" t="s">
        <v>1829</v>
      </c>
      <c r="J145" s="12">
        <v>1278.3407999999999</v>
      </c>
      <c r="K145" t="str">
        <f>_xlfn.XLOOKUP(Table17[[#This Row],[Customer_ID]],Customer_Dim!A:A,Customer_Dim!B:B,"False Data")</f>
        <v>Terry Moses</v>
      </c>
      <c r="L145" s="5">
        <f>_xlfn.XLOOKUP(Table17[[#This Row],[Customer_ID]],Customer_Dim!A:A,Customer_Dim!C:C,"False Data")</f>
        <v>51</v>
      </c>
      <c r="M145" s="5" t="str" cm="1">
        <f t="array" ref="M145">_xlfn.IFS(Table9[[#This Row],[Age]]&lt;=35,"Youth",Table9[[#This Row],[Age]]&lt;=55,"Adult",Table9[[#This Row],[Age]]&gt;55,"Senior")</f>
        <v>Adult</v>
      </c>
      <c r="N145" t="str">
        <f>_xlfn.XLOOKUP(Table17[[#This Row],[Customer_ID]],Customer_Dim!A:A,Customer_Dim!D:D,"False Data")</f>
        <v>Female</v>
      </c>
      <c r="O145" t="str">
        <f>_xlfn.XLOOKUP(Table17[[#This Row],[Customer_ID]],Customer_Dim!A:A,Customer_Dim!E:E,"False Data")</f>
        <v>Leahmouth</v>
      </c>
      <c r="P145" t="str">
        <f>_xlfn.XLOOKUP(Table17[[#This Row],[Customer_ID]],Customer_Dim!A:A,Customer_Dim!F:F,"False Data")</f>
        <v>Nevada</v>
      </c>
      <c r="Q145" t="str">
        <f>_xlfn.XLOOKUP(Table17[[#This Row],[Customer_ID]],Customer_Dim!A:A,Customer_Dim!G:G,"False Data")</f>
        <v>USA</v>
      </c>
      <c r="R145" t="str">
        <f>_xlfn.XLOOKUP(Table17[[#This Row],[Customer_ID]],Customer_Dim!A:A,Customer_Dim!H:H,"False Data")</f>
        <v>Platinum</v>
      </c>
      <c r="S145" t="str">
        <f>_xlfn.XLOOKUP(Table17[[#This Row],[Store_ID]],Store_Dim!A:A,Store_Dim!B:B)</f>
        <v>Frederick-Wright</v>
      </c>
      <c r="T145" t="str">
        <f>_xlfn.XLOOKUP(Table17[[#This Row],[Store_ID]],Store_Dim!A:A,Store_Dim!C:C)</f>
        <v>West</v>
      </c>
      <c r="U145" t="str">
        <f>_xlfn.XLOOKUP(Table17[[#This Row],[Store_ID]],Store_Dim!A:A,Store_Dim!D:D)</f>
        <v>New Jimmymouth</v>
      </c>
      <c r="V145" t="str">
        <f>_xlfn.XLOOKUP(Table17[[#This Row],[Store_ID]],Store_Dim!A:A,Store_Dim!E:E)</f>
        <v>Flagship</v>
      </c>
      <c r="W145" t="str">
        <f>_xlfn.XLOOKUP(Table17[[#This Row],[Product_ID]],Product_Dim!A:A,Product_Dim!B:B)</f>
        <v>Gaming Mechanical Keyboard</v>
      </c>
      <c r="X145" t="str">
        <f>_xlfn.XLOOKUP(Table17[[#This Row],[Product_ID]],Product_Dim!A:A,Product_Dim!C:C)</f>
        <v>Electronics</v>
      </c>
      <c r="Y145" t="str">
        <f>_xlfn.XLOOKUP(Table17[[#This Row],[Product_ID]],Product_Dim!A:A,Product_Dim!D:D)</f>
        <v>Computer</v>
      </c>
      <c r="Z145" t="str">
        <f>_xlfn.XLOOKUP(Table17[[#This Row],[Product_ID]],Product_Dim!A:A,Product_Dim!E:E)</f>
        <v>Lucero LLC</v>
      </c>
      <c r="AA145">
        <f>_xlfn.XLOOKUP(Table17[[#This Row],[Product_ID]],Product_Dim!A:A,Product_Dim!F:F)</f>
        <v>419.28</v>
      </c>
      <c r="AB145">
        <f>_xlfn.XLOOKUP(Table17[[#This Row],[Product_ID]],Product_Dim!A:A,Product_Dim!G:G)</f>
        <v>86</v>
      </c>
    </row>
    <row r="146" spans="1:28" x14ac:dyDescent="0.25">
      <c r="A146" t="s">
        <v>1970</v>
      </c>
      <c r="B146" s="1">
        <v>45448</v>
      </c>
      <c r="C146" t="s">
        <v>1349</v>
      </c>
      <c r="D146" t="s">
        <v>1620</v>
      </c>
      <c r="E146" t="s">
        <v>1782</v>
      </c>
      <c r="F146">
        <v>3</v>
      </c>
      <c r="G146">
        <v>237.24</v>
      </c>
      <c r="H146">
        <v>0.24</v>
      </c>
      <c r="I146" t="s">
        <v>1826</v>
      </c>
      <c r="J146" s="12">
        <v>540.90719999999999</v>
      </c>
      <c r="K146" t="str">
        <f>_xlfn.XLOOKUP(Table17[[#This Row],[Customer_ID]],Customer_Dim!A:A,Customer_Dim!B:B,"False Data")</f>
        <v>Lindsay Beasley</v>
      </c>
      <c r="L146" s="5">
        <f>_xlfn.XLOOKUP(Table17[[#This Row],[Customer_ID]],Customer_Dim!A:A,Customer_Dim!C:C,"False Data")</f>
        <v>37</v>
      </c>
      <c r="M146" s="5" t="str" cm="1">
        <f t="array" ref="M146">_xlfn.IFS(Table9[[#This Row],[Age]]&lt;=35,"Youth",Table9[[#This Row],[Age]]&lt;=55,"Adult",Table9[[#This Row],[Age]]&gt;55,"Senior")</f>
        <v>Adult</v>
      </c>
      <c r="N146" t="str">
        <f>_xlfn.XLOOKUP(Table17[[#This Row],[Customer_ID]],Customer_Dim!A:A,Customer_Dim!D:D,"False Data")</f>
        <v>Female</v>
      </c>
      <c r="O146" t="str">
        <f>_xlfn.XLOOKUP(Table17[[#This Row],[Customer_ID]],Customer_Dim!A:A,Customer_Dim!E:E,"False Data")</f>
        <v>Wesleyhaven</v>
      </c>
      <c r="P146" t="str">
        <f>_xlfn.XLOOKUP(Table17[[#This Row],[Customer_ID]],Customer_Dim!A:A,Customer_Dim!F:F,"False Data")</f>
        <v>Idaho</v>
      </c>
      <c r="Q146" t="str">
        <f>_xlfn.XLOOKUP(Table17[[#This Row],[Customer_ID]],Customer_Dim!A:A,Customer_Dim!G:G,"False Data")</f>
        <v>USA</v>
      </c>
      <c r="R146" t="str">
        <f>_xlfn.XLOOKUP(Table17[[#This Row],[Customer_ID]],Customer_Dim!A:A,Customer_Dim!H:H,"False Data")</f>
        <v>Silver</v>
      </c>
      <c r="S146" t="str">
        <f>_xlfn.XLOOKUP(Table17[[#This Row],[Store_ID]],Store_Dim!A:A,Store_Dim!B:B)</f>
        <v>Bean, Jones and Park</v>
      </c>
      <c r="T146" t="str">
        <f>_xlfn.XLOOKUP(Table17[[#This Row],[Store_ID]],Store_Dim!A:A,Store_Dim!C:C)</f>
        <v>West</v>
      </c>
      <c r="U146" t="str">
        <f>_xlfn.XLOOKUP(Table17[[#This Row],[Store_ID]],Store_Dim!A:A,Store_Dim!D:D)</f>
        <v>Thompsonborough</v>
      </c>
      <c r="V146" t="str">
        <f>_xlfn.XLOOKUP(Table17[[#This Row],[Store_ID]],Store_Dim!A:A,Store_Dim!E:E)</f>
        <v>Online</v>
      </c>
      <c r="W146" t="str">
        <f>_xlfn.XLOOKUP(Table17[[#This Row],[Product_ID]],Product_Dim!A:A,Product_Dim!B:B)</f>
        <v>Women's Summer Dress</v>
      </c>
      <c r="X146" t="str">
        <f>_xlfn.XLOOKUP(Table17[[#This Row],[Product_ID]],Product_Dim!A:A,Product_Dim!C:C)</f>
        <v>Clothing</v>
      </c>
      <c r="Y146" t="str">
        <f>_xlfn.XLOOKUP(Table17[[#This Row],[Product_ID]],Product_Dim!A:A,Product_Dim!D:D)</f>
        <v>Tops</v>
      </c>
      <c r="Z146" t="str">
        <f>_xlfn.XLOOKUP(Table17[[#This Row],[Product_ID]],Product_Dim!A:A,Product_Dim!E:E)</f>
        <v>Smith-Mills</v>
      </c>
      <c r="AA146">
        <f>_xlfn.XLOOKUP(Table17[[#This Row],[Product_ID]],Product_Dim!A:A,Product_Dim!F:F)</f>
        <v>223.43</v>
      </c>
      <c r="AB146">
        <f>_xlfn.XLOOKUP(Table17[[#This Row],[Product_ID]],Product_Dim!A:A,Product_Dim!G:G)</f>
        <v>154</v>
      </c>
    </row>
    <row r="147" spans="1:28" x14ac:dyDescent="0.25">
      <c r="A147" t="s">
        <v>1971</v>
      </c>
      <c r="B147" s="1">
        <v>45522</v>
      </c>
      <c r="C147" t="s">
        <v>1417</v>
      </c>
      <c r="D147" t="s">
        <v>1656</v>
      </c>
      <c r="E147" t="s">
        <v>1801</v>
      </c>
      <c r="F147">
        <v>2</v>
      </c>
      <c r="G147">
        <v>536.84</v>
      </c>
      <c r="H147">
        <v>0.09</v>
      </c>
      <c r="I147" t="s">
        <v>1829</v>
      </c>
      <c r="J147" s="12">
        <v>977.04880000000014</v>
      </c>
      <c r="K147" t="str">
        <f>_xlfn.XLOOKUP(Table17[[#This Row],[Customer_ID]],Customer_Dim!A:A,Customer_Dim!B:B,"False Data")</f>
        <v>John Perez</v>
      </c>
      <c r="L147" s="5">
        <f>_xlfn.XLOOKUP(Table17[[#This Row],[Customer_ID]],Customer_Dim!A:A,Customer_Dim!C:C,"False Data")</f>
        <v>29</v>
      </c>
      <c r="M147" s="5" t="str" cm="1">
        <f t="array" ref="M147">_xlfn.IFS(Table9[[#This Row],[Age]]&lt;=35,"Youth",Table9[[#This Row],[Age]]&lt;=55,"Adult",Table9[[#This Row],[Age]]&gt;55,"Senior")</f>
        <v>Youth</v>
      </c>
      <c r="N147" t="str">
        <f>_xlfn.XLOOKUP(Table17[[#This Row],[Customer_ID]],Customer_Dim!A:A,Customer_Dim!D:D,"False Data")</f>
        <v>Female</v>
      </c>
      <c r="O147" t="str">
        <f>_xlfn.XLOOKUP(Table17[[#This Row],[Customer_ID]],Customer_Dim!A:A,Customer_Dim!E:E,"False Data")</f>
        <v>Brandontown</v>
      </c>
      <c r="P147" t="str">
        <f>_xlfn.XLOOKUP(Table17[[#This Row],[Customer_ID]],Customer_Dim!A:A,Customer_Dim!F:F,"False Data")</f>
        <v>South Carolina</v>
      </c>
      <c r="Q147" t="str">
        <f>_xlfn.XLOOKUP(Table17[[#This Row],[Customer_ID]],Customer_Dim!A:A,Customer_Dim!G:G,"False Data")</f>
        <v>USA</v>
      </c>
      <c r="R147" t="str">
        <f>_xlfn.XLOOKUP(Table17[[#This Row],[Customer_ID]],Customer_Dim!A:A,Customer_Dim!H:H,"False Data")</f>
        <v>Gold</v>
      </c>
      <c r="S147" t="str">
        <f>_xlfn.XLOOKUP(Table17[[#This Row],[Store_ID]],Store_Dim!A:A,Store_Dim!B:B)</f>
        <v>Shelton PLC</v>
      </c>
      <c r="T147" t="str">
        <f>_xlfn.XLOOKUP(Table17[[#This Row],[Store_ID]],Store_Dim!A:A,Store_Dim!C:C)</f>
        <v>North</v>
      </c>
      <c r="U147" t="str">
        <f>_xlfn.XLOOKUP(Table17[[#This Row],[Store_ID]],Store_Dim!A:A,Store_Dim!D:D)</f>
        <v>East Jenniferstad</v>
      </c>
      <c r="V147" t="str">
        <f>_xlfn.XLOOKUP(Table17[[#This Row],[Store_ID]],Store_Dim!A:A,Store_Dim!E:E)</f>
        <v>Flagship</v>
      </c>
      <c r="W147" t="str">
        <f>_xlfn.XLOOKUP(Table17[[#This Row],[Product_ID]],Product_Dim!A:A,Product_Dim!B:B)</f>
        <v>Sports Stopwatch Pro</v>
      </c>
      <c r="X147" t="str">
        <f>_xlfn.XLOOKUP(Table17[[#This Row],[Product_ID]],Product_Dim!A:A,Product_Dim!C:C)</f>
        <v>Sports</v>
      </c>
      <c r="Y147" t="str">
        <f>_xlfn.XLOOKUP(Table17[[#This Row],[Product_ID]],Product_Dim!A:A,Product_Dim!D:D)</f>
        <v>Accessories</v>
      </c>
      <c r="Z147" t="str">
        <f>_xlfn.XLOOKUP(Table17[[#This Row],[Product_ID]],Product_Dim!A:A,Product_Dim!E:E)</f>
        <v>Thompson-French</v>
      </c>
      <c r="AA147">
        <f>_xlfn.XLOOKUP(Table17[[#This Row],[Product_ID]],Product_Dim!A:A,Product_Dim!F:F)</f>
        <v>434.84</v>
      </c>
      <c r="AB147">
        <f>_xlfn.XLOOKUP(Table17[[#This Row],[Product_ID]],Product_Dim!A:A,Product_Dim!G:G)</f>
        <v>185</v>
      </c>
    </row>
    <row r="148" spans="1:28" x14ac:dyDescent="0.25">
      <c r="A148" t="s">
        <v>1972</v>
      </c>
      <c r="B148" s="1">
        <v>45626</v>
      </c>
      <c r="C148" t="s">
        <v>1371</v>
      </c>
      <c r="D148" t="s">
        <v>1620</v>
      </c>
      <c r="E148" t="s">
        <v>1813</v>
      </c>
      <c r="F148">
        <v>3</v>
      </c>
      <c r="G148">
        <v>584.41</v>
      </c>
      <c r="H148">
        <v>0</v>
      </c>
      <c r="I148" t="s">
        <v>1829</v>
      </c>
      <c r="J148" s="12">
        <v>1753.23</v>
      </c>
      <c r="K148" t="str">
        <f>_xlfn.XLOOKUP(Table17[[#This Row],[Customer_ID]],Customer_Dim!A:A,Customer_Dim!B:B,"False Data")</f>
        <v>Adam Castro</v>
      </c>
      <c r="L148" s="5">
        <f>_xlfn.XLOOKUP(Table17[[#This Row],[Customer_ID]],Customer_Dim!A:A,Customer_Dim!C:C,"False Data")</f>
        <v>51</v>
      </c>
      <c r="M148" s="5" t="str" cm="1">
        <f t="array" ref="M148">_xlfn.IFS(Table9[[#This Row],[Age]]&lt;=35,"Youth",Table9[[#This Row],[Age]]&lt;=55,"Adult",Table9[[#This Row],[Age]]&gt;55,"Senior")</f>
        <v>Adult</v>
      </c>
      <c r="N148" t="str">
        <f>_xlfn.XLOOKUP(Table17[[#This Row],[Customer_ID]],Customer_Dim!A:A,Customer_Dim!D:D,"False Data")</f>
        <v>Male</v>
      </c>
      <c r="O148" t="str">
        <f>_xlfn.XLOOKUP(Table17[[#This Row],[Customer_ID]],Customer_Dim!A:A,Customer_Dim!E:E,"False Data")</f>
        <v>New Donnabury</v>
      </c>
      <c r="P148" t="str">
        <f>_xlfn.XLOOKUP(Table17[[#This Row],[Customer_ID]],Customer_Dim!A:A,Customer_Dim!F:F,"False Data")</f>
        <v>Texas</v>
      </c>
      <c r="Q148" t="str">
        <f>_xlfn.XLOOKUP(Table17[[#This Row],[Customer_ID]],Customer_Dim!A:A,Customer_Dim!G:G,"False Data")</f>
        <v>USA</v>
      </c>
      <c r="R148" t="str">
        <f>_xlfn.XLOOKUP(Table17[[#This Row],[Customer_ID]],Customer_Dim!A:A,Customer_Dim!H:H,"False Data")</f>
        <v>Silver</v>
      </c>
      <c r="S148" t="str">
        <f>_xlfn.XLOOKUP(Table17[[#This Row],[Store_ID]],Store_Dim!A:A,Store_Dim!B:B)</f>
        <v>Mann-Austin</v>
      </c>
      <c r="T148" t="str">
        <f>_xlfn.XLOOKUP(Table17[[#This Row],[Store_ID]],Store_Dim!A:A,Store_Dim!C:C)</f>
        <v>East</v>
      </c>
      <c r="U148" t="str">
        <f>_xlfn.XLOOKUP(Table17[[#This Row],[Store_ID]],Store_Dim!A:A,Store_Dim!D:D)</f>
        <v>Vasquezborough</v>
      </c>
      <c r="V148" t="str">
        <f>_xlfn.XLOOKUP(Table17[[#This Row],[Store_ID]],Store_Dim!A:A,Store_Dim!E:E)</f>
        <v>Online</v>
      </c>
      <c r="W148" t="str">
        <f>_xlfn.XLOOKUP(Table17[[#This Row],[Product_ID]],Product_Dim!A:A,Product_Dim!B:B)</f>
        <v>Women's Summer Dress</v>
      </c>
      <c r="X148" t="str">
        <f>_xlfn.XLOOKUP(Table17[[#This Row],[Product_ID]],Product_Dim!A:A,Product_Dim!C:C)</f>
        <v>Clothing</v>
      </c>
      <c r="Y148" t="str">
        <f>_xlfn.XLOOKUP(Table17[[#This Row],[Product_ID]],Product_Dim!A:A,Product_Dim!D:D)</f>
        <v>Tops</v>
      </c>
      <c r="Z148" t="str">
        <f>_xlfn.XLOOKUP(Table17[[#This Row],[Product_ID]],Product_Dim!A:A,Product_Dim!E:E)</f>
        <v>Smith-Mills</v>
      </c>
      <c r="AA148">
        <f>_xlfn.XLOOKUP(Table17[[#This Row],[Product_ID]],Product_Dim!A:A,Product_Dim!F:F)</f>
        <v>223.43</v>
      </c>
      <c r="AB148">
        <f>_xlfn.XLOOKUP(Table17[[#This Row],[Product_ID]],Product_Dim!A:A,Product_Dim!G:G)</f>
        <v>154</v>
      </c>
    </row>
    <row r="149" spans="1:28" x14ac:dyDescent="0.25">
      <c r="A149" t="s">
        <v>1973</v>
      </c>
      <c r="B149" s="1">
        <v>45617</v>
      </c>
      <c r="C149" t="s">
        <v>932</v>
      </c>
      <c r="D149" t="s">
        <v>1712</v>
      </c>
      <c r="E149" t="s">
        <v>1813</v>
      </c>
      <c r="F149">
        <v>1</v>
      </c>
      <c r="G149">
        <v>653.87</v>
      </c>
      <c r="H149">
        <v>0.14000000000000001</v>
      </c>
      <c r="I149" t="s">
        <v>1826</v>
      </c>
      <c r="J149" s="12">
        <v>562.32820000000004</v>
      </c>
      <c r="K149" t="str">
        <f>_xlfn.XLOOKUP(Table17[[#This Row],[Customer_ID]],Customer_Dim!A:A,Customer_Dim!B:B,"False Data")</f>
        <v>Lisa Chandler</v>
      </c>
      <c r="L149" s="5">
        <f>_xlfn.XLOOKUP(Table17[[#This Row],[Customer_ID]],Customer_Dim!A:A,Customer_Dim!C:C,"False Data")</f>
        <v>29</v>
      </c>
      <c r="M149" s="5" t="str" cm="1">
        <f t="array" ref="M149">_xlfn.IFS(Table9[[#This Row],[Age]]&lt;=35,"Youth",Table9[[#This Row],[Age]]&lt;=55,"Adult",Table9[[#This Row],[Age]]&gt;55,"Senior")</f>
        <v>Youth</v>
      </c>
      <c r="N149" t="str">
        <f>_xlfn.XLOOKUP(Table17[[#This Row],[Customer_ID]],Customer_Dim!A:A,Customer_Dim!D:D,"False Data")</f>
        <v>Male</v>
      </c>
      <c r="O149" t="str">
        <f>_xlfn.XLOOKUP(Table17[[#This Row],[Customer_ID]],Customer_Dim!A:A,Customer_Dim!E:E,"False Data")</f>
        <v>Port Richard</v>
      </c>
      <c r="P149" t="str">
        <f>_xlfn.XLOOKUP(Table17[[#This Row],[Customer_ID]],Customer_Dim!A:A,Customer_Dim!F:F,"False Data")</f>
        <v>Montana</v>
      </c>
      <c r="Q149" t="str">
        <f>_xlfn.XLOOKUP(Table17[[#This Row],[Customer_ID]],Customer_Dim!A:A,Customer_Dim!G:G,"False Data")</f>
        <v>USA</v>
      </c>
      <c r="R149" t="str">
        <f>_xlfn.XLOOKUP(Table17[[#This Row],[Customer_ID]],Customer_Dim!A:A,Customer_Dim!H:H,"False Data")</f>
        <v>Platinum</v>
      </c>
      <c r="S149" t="str">
        <f>_xlfn.XLOOKUP(Table17[[#This Row],[Store_ID]],Store_Dim!A:A,Store_Dim!B:B)</f>
        <v>Mann-Austin</v>
      </c>
      <c r="T149" t="str">
        <f>_xlfn.XLOOKUP(Table17[[#This Row],[Store_ID]],Store_Dim!A:A,Store_Dim!C:C)</f>
        <v>East</v>
      </c>
      <c r="U149" t="str">
        <f>_xlfn.XLOOKUP(Table17[[#This Row],[Store_ID]],Store_Dim!A:A,Store_Dim!D:D)</f>
        <v>Vasquezborough</v>
      </c>
      <c r="V149" t="str">
        <f>_xlfn.XLOOKUP(Table17[[#This Row],[Store_ID]],Store_Dim!A:A,Store_Dim!E:E)</f>
        <v>Online</v>
      </c>
      <c r="W149" t="str">
        <f>_xlfn.XLOOKUP(Table17[[#This Row],[Product_ID]],Product_Dim!A:A,Product_Dim!B:B)</f>
        <v>Fitness Resistance Bands</v>
      </c>
      <c r="X149" t="str">
        <f>_xlfn.XLOOKUP(Table17[[#This Row],[Product_ID]],Product_Dim!A:A,Product_Dim!C:C)</f>
        <v>Sports</v>
      </c>
      <c r="Y149" t="str">
        <f>_xlfn.XLOOKUP(Table17[[#This Row],[Product_ID]],Product_Dim!A:A,Product_Dim!D:D)</f>
        <v>Fitness</v>
      </c>
      <c r="Z149" t="str">
        <f>_xlfn.XLOOKUP(Table17[[#This Row],[Product_ID]],Product_Dim!A:A,Product_Dim!E:E)</f>
        <v>Reese-Watson</v>
      </c>
      <c r="AA149">
        <f>_xlfn.XLOOKUP(Table17[[#This Row],[Product_ID]],Product_Dim!A:A,Product_Dim!F:F)</f>
        <v>152.91999999999999</v>
      </c>
      <c r="AB149">
        <f>_xlfn.XLOOKUP(Table17[[#This Row],[Product_ID]],Product_Dim!A:A,Product_Dim!G:G)</f>
        <v>281</v>
      </c>
    </row>
    <row r="150" spans="1:28" x14ac:dyDescent="0.25">
      <c r="A150" t="s">
        <v>1974</v>
      </c>
      <c r="B150" s="1">
        <v>45878</v>
      </c>
      <c r="C150" t="s">
        <v>1516</v>
      </c>
      <c r="D150" t="s">
        <v>1722</v>
      </c>
      <c r="E150" t="s">
        <v>1752</v>
      </c>
      <c r="F150">
        <v>1</v>
      </c>
      <c r="G150">
        <v>652.03</v>
      </c>
      <c r="H150">
        <v>0.27</v>
      </c>
      <c r="I150" t="s">
        <v>1824</v>
      </c>
      <c r="J150" s="12">
        <v>475.9819</v>
      </c>
      <c r="K150" t="str">
        <f>_xlfn.XLOOKUP(Table17[[#This Row],[Customer_ID]],Customer_Dim!A:A,Customer_Dim!B:B,"False Data")</f>
        <v>Amanda Powell</v>
      </c>
      <c r="L150" s="5">
        <f>_xlfn.XLOOKUP(Table17[[#This Row],[Customer_ID]],Customer_Dim!A:A,Customer_Dim!C:C,"False Data")</f>
        <v>28</v>
      </c>
      <c r="M150" s="5" t="str" cm="1">
        <f t="array" ref="M150">_xlfn.IFS(Table9[[#This Row],[Age]]&lt;=35,"Youth",Table9[[#This Row],[Age]]&lt;=55,"Adult",Table9[[#This Row],[Age]]&gt;55,"Senior")</f>
        <v>Youth</v>
      </c>
      <c r="N150" t="str">
        <f>_xlfn.XLOOKUP(Table17[[#This Row],[Customer_ID]],Customer_Dim!A:A,Customer_Dim!D:D,"False Data")</f>
        <v>Male</v>
      </c>
      <c r="O150" t="str">
        <f>_xlfn.XLOOKUP(Table17[[#This Row],[Customer_ID]],Customer_Dim!A:A,Customer_Dim!E:E,"False Data")</f>
        <v>South William</v>
      </c>
      <c r="P150" t="str">
        <f>_xlfn.XLOOKUP(Table17[[#This Row],[Customer_ID]],Customer_Dim!A:A,Customer_Dim!F:F,"False Data")</f>
        <v>Alabama</v>
      </c>
      <c r="Q150" t="str">
        <f>_xlfn.XLOOKUP(Table17[[#This Row],[Customer_ID]],Customer_Dim!A:A,Customer_Dim!G:G,"False Data")</f>
        <v>USA</v>
      </c>
      <c r="R150" t="str">
        <f>_xlfn.XLOOKUP(Table17[[#This Row],[Customer_ID]],Customer_Dim!A:A,Customer_Dim!H:H,"False Data")</f>
        <v>Silver</v>
      </c>
      <c r="S150" t="str">
        <f>_xlfn.XLOOKUP(Table17[[#This Row],[Store_ID]],Store_Dim!A:A,Store_Dim!B:B)</f>
        <v>Rivera-Warner</v>
      </c>
      <c r="T150" t="str">
        <f>_xlfn.XLOOKUP(Table17[[#This Row],[Store_ID]],Store_Dim!A:A,Store_Dim!C:C)</f>
        <v>East</v>
      </c>
      <c r="U150" t="str">
        <f>_xlfn.XLOOKUP(Table17[[#This Row],[Store_ID]],Store_Dim!A:A,Store_Dim!D:D)</f>
        <v>Washingtonfurt</v>
      </c>
      <c r="V150" t="str">
        <f>_xlfn.XLOOKUP(Table17[[#This Row],[Store_ID]],Store_Dim!A:A,Store_Dim!E:E)</f>
        <v>Flagship</v>
      </c>
      <c r="W150" t="str">
        <f>_xlfn.XLOOKUP(Table17[[#This Row],[Product_ID]],Product_Dim!A:A,Product_Dim!B:B)</f>
        <v>LED Bedside Lamp</v>
      </c>
      <c r="X150" t="str">
        <f>_xlfn.XLOOKUP(Table17[[#This Row],[Product_ID]],Product_Dim!A:A,Product_Dim!C:C)</f>
        <v>Home</v>
      </c>
      <c r="Y150" t="str">
        <f>_xlfn.XLOOKUP(Table17[[#This Row],[Product_ID]],Product_Dim!A:A,Product_Dim!D:D)</f>
        <v>Lighting</v>
      </c>
      <c r="Z150" t="str">
        <f>_xlfn.XLOOKUP(Table17[[#This Row],[Product_ID]],Product_Dim!A:A,Product_Dim!E:E)</f>
        <v>Aguilar, Horton and Lewis</v>
      </c>
      <c r="AA150">
        <f>_xlfn.XLOOKUP(Table17[[#This Row],[Product_ID]],Product_Dim!A:A,Product_Dim!F:F)</f>
        <v>371.38</v>
      </c>
      <c r="AB150">
        <f>_xlfn.XLOOKUP(Table17[[#This Row],[Product_ID]],Product_Dim!A:A,Product_Dim!G:G)</f>
        <v>220</v>
      </c>
    </row>
    <row r="151" spans="1:28" x14ac:dyDescent="0.25">
      <c r="A151" t="s">
        <v>1975</v>
      </c>
      <c r="B151" s="1">
        <v>45502</v>
      </c>
      <c r="C151" t="s">
        <v>335</v>
      </c>
      <c r="D151" t="s">
        <v>1555</v>
      </c>
      <c r="E151" t="s">
        <v>1794</v>
      </c>
      <c r="F151">
        <v>3</v>
      </c>
      <c r="G151">
        <v>513.36</v>
      </c>
      <c r="H151">
        <v>7.0000000000000007E-2</v>
      </c>
      <c r="I151" t="s">
        <v>1829</v>
      </c>
      <c r="J151" s="12">
        <v>1432.2744</v>
      </c>
      <c r="K151" t="str">
        <f>_xlfn.XLOOKUP(Table17[[#This Row],[Customer_ID]],Customer_Dim!A:A,Customer_Dim!B:B,"False Data")</f>
        <v>Christy Vasquez</v>
      </c>
      <c r="L151" s="5">
        <f>_xlfn.XLOOKUP(Table17[[#This Row],[Customer_ID]],Customer_Dim!A:A,Customer_Dim!C:C,"False Data")</f>
        <v>28</v>
      </c>
      <c r="M151" s="5" t="str" cm="1">
        <f t="array" ref="M151">_xlfn.IFS(Table9[[#This Row],[Age]]&lt;=35,"Youth",Table9[[#This Row],[Age]]&lt;=55,"Adult",Table9[[#This Row],[Age]]&gt;55,"Senior")</f>
        <v>Youth</v>
      </c>
      <c r="N151" t="str">
        <f>_xlfn.XLOOKUP(Table17[[#This Row],[Customer_ID]],Customer_Dim!A:A,Customer_Dim!D:D,"False Data")</f>
        <v>Female</v>
      </c>
      <c r="O151" t="str">
        <f>_xlfn.XLOOKUP(Table17[[#This Row],[Customer_ID]],Customer_Dim!A:A,Customer_Dim!E:E,"False Data")</f>
        <v>Port Travisstad</v>
      </c>
      <c r="P151" t="str">
        <f>_xlfn.XLOOKUP(Table17[[#This Row],[Customer_ID]],Customer_Dim!A:A,Customer_Dim!F:F,"False Data")</f>
        <v>South Carolina</v>
      </c>
      <c r="Q151" t="str">
        <f>_xlfn.XLOOKUP(Table17[[#This Row],[Customer_ID]],Customer_Dim!A:A,Customer_Dim!G:G,"False Data")</f>
        <v>USA</v>
      </c>
      <c r="R151" t="str">
        <f>_xlfn.XLOOKUP(Table17[[#This Row],[Customer_ID]],Customer_Dim!A:A,Customer_Dim!H:H,"False Data")</f>
        <v>Gold</v>
      </c>
      <c r="S151" t="str">
        <f>_xlfn.XLOOKUP(Table17[[#This Row],[Store_ID]],Store_Dim!A:A,Store_Dim!B:B)</f>
        <v>Thomas, Bridges and Harris</v>
      </c>
      <c r="T151" t="str">
        <f>_xlfn.XLOOKUP(Table17[[#This Row],[Store_ID]],Store_Dim!A:A,Store_Dim!C:C)</f>
        <v>North</v>
      </c>
      <c r="U151" t="str">
        <f>_xlfn.XLOOKUP(Table17[[#This Row],[Store_ID]],Store_Dim!A:A,Store_Dim!D:D)</f>
        <v>Sabrinatown</v>
      </c>
      <c r="V151" t="str">
        <f>_xlfn.XLOOKUP(Table17[[#This Row],[Store_ID]],Store_Dim!A:A,Store_Dim!E:E)</f>
        <v>Online</v>
      </c>
      <c r="W151" t="str">
        <f>_xlfn.XLOOKUP(Table17[[#This Row],[Product_ID]],Product_Dim!A:A,Product_Dim!B:B)</f>
        <v>Men's Leather Belt</v>
      </c>
      <c r="X151" t="str">
        <f>_xlfn.XLOOKUP(Table17[[#This Row],[Product_ID]],Product_Dim!A:A,Product_Dim!C:C)</f>
        <v>Clothing</v>
      </c>
      <c r="Y151" t="str">
        <f>_xlfn.XLOOKUP(Table17[[#This Row],[Product_ID]],Product_Dim!A:A,Product_Dim!D:D)</f>
        <v>Accessories</v>
      </c>
      <c r="Z151" t="str">
        <f>_xlfn.XLOOKUP(Table17[[#This Row],[Product_ID]],Product_Dim!A:A,Product_Dim!E:E)</f>
        <v>Baldwin, Garza and Gonzalez</v>
      </c>
      <c r="AA151">
        <f>_xlfn.XLOOKUP(Table17[[#This Row],[Product_ID]],Product_Dim!A:A,Product_Dim!F:F)</f>
        <v>261</v>
      </c>
      <c r="AB151">
        <f>_xlfn.XLOOKUP(Table17[[#This Row],[Product_ID]],Product_Dim!A:A,Product_Dim!G:G)</f>
        <v>59</v>
      </c>
    </row>
    <row r="152" spans="1:28" x14ac:dyDescent="0.25">
      <c r="A152" t="s">
        <v>1976</v>
      </c>
      <c r="B152" s="1">
        <v>45433</v>
      </c>
      <c r="C152" t="s">
        <v>251</v>
      </c>
      <c r="D152" t="s">
        <v>1652</v>
      </c>
      <c r="E152" t="s">
        <v>1773</v>
      </c>
      <c r="F152">
        <v>4</v>
      </c>
      <c r="G152">
        <v>355.64</v>
      </c>
      <c r="H152">
        <v>0.16</v>
      </c>
      <c r="I152" t="s">
        <v>1829</v>
      </c>
      <c r="J152" s="12">
        <v>1194.9503999999999</v>
      </c>
      <c r="K152" t="str">
        <f>_xlfn.XLOOKUP(Table17[[#This Row],[Customer_ID]],Customer_Dim!A:A,Customer_Dim!B:B,"False Data")</f>
        <v>Mr. Mark Beasley</v>
      </c>
      <c r="L152" s="5">
        <f>_xlfn.XLOOKUP(Table17[[#This Row],[Customer_ID]],Customer_Dim!A:A,Customer_Dim!C:C,"False Data")</f>
        <v>24</v>
      </c>
      <c r="M152" s="5" t="str" cm="1">
        <f t="array" ref="M152">_xlfn.IFS(Table9[[#This Row],[Age]]&lt;=35,"Youth",Table9[[#This Row],[Age]]&lt;=55,"Adult",Table9[[#This Row],[Age]]&gt;55,"Senior")</f>
        <v>Youth</v>
      </c>
      <c r="N152" t="str">
        <f>_xlfn.XLOOKUP(Table17[[#This Row],[Customer_ID]],Customer_Dim!A:A,Customer_Dim!D:D,"False Data")</f>
        <v>Female</v>
      </c>
      <c r="O152" t="str">
        <f>_xlfn.XLOOKUP(Table17[[#This Row],[Customer_ID]],Customer_Dim!A:A,Customer_Dim!E:E,"False Data")</f>
        <v>West Johnchester</v>
      </c>
      <c r="P152" t="str">
        <f>_xlfn.XLOOKUP(Table17[[#This Row],[Customer_ID]],Customer_Dim!A:A,Customer_Dim!F:F,"False Data")</f>
        <v>Indiana</v>
      </c>
      <c r="Q152" t="str">
        <f>_xlfn.XLOOKUP(Table17[[#This Row],[Customer_ID]],Customer_Dim!A:A,Customer_Dim!G:G,"False Data")</f>
        <v>USA</v>
      </c>
      <c r="R152" t="str">
        <f>_xlfn.XLOOKUP(Table17[[#This Row],[Customer_ID]],Customer_Dim!A:A,Customer_Dim!H:H,"False Data")</f>
        <v>Silver</v>
      </c>
      <c r="S152" t="str">
        <f>_xlfn.XLOOKUP(Table17[[#This Row],[Store_ID]],Store_Dim!A:A,Store_Dim!B:B)</f>
        <v>Gray Ltd</v>
      </c>
      <c r="T152" t="str">
        <f>_xlfn.XLOOKUP(Table17[[#This Row],[Store_ID]],Store_Dim!A:A,Store_Dim!C:C)</f>
        <v>North</v>
      </c>
      <c r="U152" t="str">
        <f>_xlfn.XLOOKUP(Table17[[#This Row],[Store_ID]],Store_Dim!A:A,Store_Dim!D:D)</f>
        <v>New Michaelchester</v>
      </c>
      <c r="V152" t="str">
        <f>_xlfn.XLOOKUP(Table17[[#This Row],[Store_ID]],Store_Dim!A:A,Store_Dim!E:E)</f>
        <v>Outlet</v>
      </c>
      <c r="W152" t="str">
        <f>_xlfn.XLOOKUP(Table17[[#This Row],[Product_ID]],Product_Dim!A:A,Product_Dim!B:B)</f>
        <v>Rugby Ball</v>
      </c>
      <c r="X152" t="str">
        <f>_xlfn.XLOOKUP(Table17[[#This Row],[Product_ID]],Product_Dim!A:A,Product_Dim!C:C)</f>
        <v>Sports</v>
      </c>
      <c r="Y152" t="str">
        <f>_xlfn.XLOOKUP(Table17[[#This Row],[Product_ID]],Product_Dim!A:A,Product_Dim!D:D)</f>
        <v>Team Sports</v>
      </c>
      <c r="Z152" t="str">
        <f>_xlfn.XLOOKUP(Table17[[#This Row],[Product_ID]],Product_Dim!A:A,Product_Dim!E:E)</f>
        <v>Harris Inc</v>
      </c>
      <c r="AA152">
        <f>_xlfn.XLOOKUP(Table17[[#This Row],[Product_ID]],Product_Dim!A:A,Product_Dim!F:F)</f>
        <v>212.26</v>
      </c>
      <c r="AB152">
        <f>_xlfn.XLOOKUP(Table17[[#This Row],[Product_ID]],Product_Dim!A:A,Product_Dim!G:G)</f>
        <v>82</v>
      </c>
    </row>
    <row r="153" spans="1:28" x14ac:dyDescent="0.25">
      <c r="A153" t="s">
        <v>1977</v>
      </c>
      <c r="B153" s="1">
        <v>45594</v>
      </c>
      <c r="C153" t="s">
        <v>97</v>
      </c>
      <c r="D153" t="s">
        <v>1574</v>
      </c>
      <c r="E153" t="s">
        <v>1782</v>
      </c>
      <c r="F153">
        <v>4</v>
      </c>
      <c r="G153">
        <v>535.4</v>
      </c>
      <c r="H153">
        <v>0.26</v>
      </c>
      <c r="I153" t="s">
        <v>1826</v>
      </c>
      <c r="J153" s="12">
        <v>1584.7840000000001</v>
      </c>
      <c r="K153" t="str">
        <f>_xlfn.XLOOKUP(Table17[[#This Row],[Customer_ID]],Customer_Dim!A:A,Customer_Dim!B:B,"False Data")</f>
        <v>Paul Fox</v>
      </c>
      <c r="L153" s="5">
        <f>_xlfn.XLOOKUP(Table17[[#This Row],[Customer_ID]],Customer_Dim!A:A,Customer_Dim!C:C,"False Data")</f>
        <v>33</v>
      </c>
      <c r="M153" s="5" t="str" cm="1">
        <f t="array" ref="M153">_xlfn.IFS(Table9[[#This Row],[Age]]&lt;=35,"Youth",Table9[[#This Row],[Age]]&lt;=55,"Adult",Table9[[#This Row],[Age]]&gt;55,"Senior")</f>
        <v>Youth</v>
      </c>
      <c r="N153" t="str">
        <f>_xlfn.XLOOKUP(Table17[[#This Row],[Customer_ID]],Customer_Dim!A:A,Customer_Dim!D:D,"False Data")</f>
        <v>Female</v>
      </c>
      <c r="O153" t="str">
        <f>_xlfn.XLOOKUP(Table17[[#This Row],[Customer_ID]],Customer_Dim!A:A,Customer_Dim!E:E,"False Data")</f>
        <v>Michaelton</v>
      </c>
      <c r="P153" t="str">
        <f>_xlfn.XLOOKUP(Table17[[#This Row],[Customer_ID]],Customer_Dim!A:A,Customer_Dim!F:F,"False Data")</f>
        <v>Hawaii</v>
      </c>
      <c r="Q153" t="str">
        <f>_xlfn.XLOOKUP(Table17[[#This Row],[Customer_ID]],Customer_Dim!A:A,Customer_Dim!G:G,"False Data")</f>
        <v>USA</v>
      </c>
      <c r="R153" t="str">
        <f>_xlfn.XLOOKUP(Table17[[#This Row],[Customer_ID]],Customer_Dim!A:A,Customer_Dim!H:H,"False Data")</f>
        <v>Silver</v>
      </c>
      <c r="S153" t="str">
        <f>_xlfn.XLOOKUP(Table17[[#This Row],[Store_ID]],Store_Dim!A:A,Store_Dim!B:B)</f>
        <v>Bean, Jones and Park</v>
      </c>
      <c r="T153" t="str">
        <f>_xlfn.XLOOKUP(Table17[[#This Row],[Store_ID]],Store_Dim!A:A,Store_Dim!C:C)</f>
        <v>West</v>
      </c>
      <c r="U153" t="str">
        <f>_xlfn.XLOOKUP(Table17[[#This Row],[Store_ID]],Store_Dim!A:A,Store_Dim!D:D)</f>
        <v>Thompsonborough</v>
      </c>
      <c r="V153" t="str">
        <f>_xlfn.XLOOKUP(Table17[[#This Row],[Store_ID]],Store_Dim!A:A,Store_Dim!E:E)</f>
        <v>Online</v>
      </c>
      <c r="W153" t="str">
        <f>_xlfn.XLOOKUP(Table17[[#This Row],[Product_ID]],Product_Dim!A:A,Product_Dim!B:B)</f>
        <v>USB-C Fast Charger</v>
      </c>
      <c r="X153" t="str">
        <f>_xlfn.XLOOKUP(Table17[[#This Row],[Product_ID]],Product_Dim!A:A,Product_Dim!C:C)</f>
        <v>Electronics</v>
      </c>
      <c r="Y153" t="str">
        <f>_xlfn.XLOOKUP(Table17[[#This Row],[Product_ID]],Product_Dim!A:A,Product_Dim!D:D)</f>
        <v>Accessories</v>
      </c>
      <c r="Z153" t="str">
        <f>_xlfn.XLOOKUP(Table17[[#This Row],[Product_ID]],Product_Dim!A:A,Product_Dim!E:E)</f>
        <v>Dawson-Perkins</v>
      </c>
      <c r="AA153">
        <f>_xlfn.XLOOKUP(Table17[[#This Row],[Product_ID]],Product_Dim!A:A,Product_Dim!F:F)</f>
        <v>242.23</v>
      </c>
      <c r="AB153">
        <f>_xlfn.XLOOKUP(Table17[[#This Row],[Product_ID]],Product_Dim!A:A,Product_Dim!G:G)</f>
        <v>453</v>
      </c>
    </row>
    <row r="154" spans="1:28" x14ac:dyDescent="0.25">
      <c r="A154" t="s">
        <v>1978</v>
      </c>
      <c r="B154" s="1">
        <v>45798</v>
      </c>
      <c r="C154" t="s">
        <v>779</v>
      </c>
      <c r="D154" t="s">
        <v>1686</v>
      </c>
      <c r="E154" t="s">
        <v>1813</v>
      </c>
      <c r="F154">
        <v>2</v>
      </c>
      <c r="G154">
        <v>108.74</v>
      </c>
      <c r="H154">
        <v>0.11</v>
      </c>
      <c r="I154" t="s">
        <v>1826</v>
      </c>
      <c r="J154" s="12">
        <v>193.55719999999999</v>
      </c>
      <c r="K154" t="str">
        <f>_xlfn.XLOOKUP(Table17[[#This Row],[Customer_ID]],Customer_Dim!A:A,Customer_Dim!B:B,"False Data")</f>
        <v>Brian Hammond</v>
      </c>
      <c r="L154" s="5">
        <f>_xlfn.XLOOKUP(Table17[[#This Row],[Customer_ID]],Customer_Dim!A:A,Customer_Dim!C:C,"False Data")</f>
        <v>56</v>
      </c>
      <c r="M154" s="5" t="str" cm="1">
        <f t="array" ref="M154">_xlfn.IFS(Table9[[#This Row],[Age]]&lt;=35,"Youth",Table9[[#This Row],[Age]]&lt;=55,"Adult",Table9[[#This Row],[Age]]&gt;55,"Senior")</f>
        <v>Senior</v>
      </c>
      <c r="N154" t="str">
        <f>_xlfn.XLOOKUP(Table17[[#This Row],[Customer_ID]],Customer_Dim!A:A,Customer_Dim!D:D,"False Data")</f>
        <v>Female</v>
      </c>
      <c r="O154" t="str">
        <f>_xlfn.XLOOKUP(Table17[[#This Row],[Customer_ID]],Customer_Dim!A:A,Customer_Dim!E:E,"False Data")</f>
        <v>North Nicholas</v>
      </c>
      <c r="P154" t="str">
        <f>_xlfn.XLOOKUP(Table17[[#This Row],[Customer_ID]],Customer_Dim!A:A,Customer_Dim!F:F,"False Data")</f>
        <v>Texas</v>
      </c>
      <c r="Q154" t="str">
        <f>_xlfn.XLOOKUP(Table17[[#This Row],[Customer_ID]],Customer_Dim!A:A,Customer_Dim!G:G,"False Data")</f>
        <v>USA</v>
      </c>
      <c r="R154" t="str">
        <f>_xlfn.XLOOKUP(Table17[[#This Row],[Customer_ID]],Customer_Dim!A:A,Customer_Dim!H:H,"False Data")</f>
        <v>Gold</v>
      </c>
      <c r="S154" t="str">
        <f>_xlfn.XLOOKUP(Table17[[#This Row],[Store_ID]],Store_Dim!A:A,Store_Dim!B:B)</f>
        <v>Mann-Austin</v>
      </c>
      <c r="T154" t="str">
        <f>_xlfn.XLOOKUP(Table17[[#This Row],[Store_ID]],Store_Dim!A:A,Store_Dim!C:C)</f>
        <v>East</v>
      </c>
      <c r="U154" t="str">
        <f>_xlfn.XLOOKUP(Table17[[#This Row],[Store_ID]],Store_Dim!A:A,Store_Dim!D:D)</f>
        <v>Vasquezborough</v>
      </c>
      <c r="V154" t="str">
        <f>_xlfn.XLOOKUP(Table17[[#This Row],[Store_ID]],Store_Dim!A:A,Store_Dim!E:E)</f>
        <v>Online</v>
      </c>
      <c r="W154" t="str">
        <f>_xlfn.XLOOKUP(Table17[[#This Row],[Product_ID]],Product_Dim!A:A,Product_Dim!B:B)</f>
        <v>Men's Sports Shorts</v>
      </c>
      <c r="X154" t="str">
        <f>_xlfn.XLOOKUP(Table17[[#This Row],[Product_ID]],Product_Dim!A:A,Product_Dim!C:C)</f>
        <v>Clothing</v>
      </c>
      <c r="Y154" t="str">
        <f>_xlfn.XLOOKUP(Table17[[#This Row],[Product_ID]],Product_Dim!A:A,Product_Dim!D:D)</f>
        <v>Bottoms</v>
      </c>
      <c r="Z154" t="str">
        <f>_xlfn.XLOOKUP(Table17[[#This Row],[Product_ID]],Product_Dim!A:A,Product_Dim!E:E)</f>
        <v>Fitzpatrick Ltd</v>
      </c>
      <c r="AA154">
        <f>_xlfn.XLOOKUP(Table17[[#This Row],[Product_ID]],Product_Dim!A:A,Product_Dim!F:F)</f>
        <v>218.22</v>
      </c>
      <c r="AB154">
        <f>_xlfn.XLOOKUP(Table17[[#This Row],[Product_ID]],Product_Dim!A:A,Product_Dim!G:G)</f>
        <v>224</v>
      </c>
    </row>
    <row r="155" spans="1:28" x14ac:dyDescent="0.25">
      <c r="A155" t="s">
        <v>1979</v>
      </c>
      <c r="B155" s="1">
        <v>45579</v>
      </c>
      <c r="C155" t="s">
        <v>990</v>
      </c>
      <c r="D155" t="s">
        <v>1570</v>
      </c>
      <c r="E155" t="s">
        <v>1813</v>
      </c>
      <c r="F155">
        <v>3</v>
      </c>
      <c r="G155">
        <v>591.98</v>
      </c>
      <c r="H155">
        <v>0.16</v>
      </c>
      <c r="I155" t="s">
        <v>1824</v>
      </c>
      <c r="J155" s="12">
        <v>1491.7896000000001</v>
      </c>
      <c r="K155" t="str">
        <f>_xlfn.XLOOKUP(Table17[[#This Row],[Customer_ID]],Customer_Dim!A:A,Customer_Dim!B:B,"False Data")</f>
        <v>Elizabeth Johnson</v>
      </c>
      <c r="L155" s="5">
        <f>_xlfn.XLOOKUP(Table17[[#This Row],[Customer_ID]],Customer_Dim!A:A,Customer_Dim!C:C,"False Data")</f>
        <v>53</v>
      </c>
      <c r="M155" s="5" t="str" cm="1">
        <f t="array" ref="M155">_xlfn.IFS(Table9[[#This Row],[Age]]&lt;=35,"Youth",Table9[[#This Row],[Age]]&lt;=55,"Adult",Table9[[#This Row],[Age]]&gt;55,"Senior")</f>
        <v>Adult</v>
      </c>
      <c r="N155" t="str">
        <f>_xlfn.XLOOKUP(Table17[[#This Row],[Customer_ID]],Customer_Dim!A:A,Customer_Dim!D:D,"False Data")</f>
        <v>Female</v>
      </c>
      <c r="O155" t="str">
        <f>_xlfn.XLOOKUP(Table17[[#This Row],[Customer_ID]],Customer_Dim!A:A,Customer_Dim!E:E,"False Data")</f>
        <v>Anitaland</v>
      </c>
      <c r="P155" t="str">
        <f>_xlfn.XLOOKUP(Table17[[#This Row],[Customer_ID]],Customer_Dim!A:A,Customer_Dim!F:F,"False Data")</f>
        <v>Washington</v>
      </c>
      <c r="Q155" t="str">
        <f>_xlfn.XLOOKUP(Table17[[#This Row],[Customer_ID]],Customer_Dim!A:A,Customer_Dim!G:G,"False Data")</f>
        <v>USA</v>
      </c>
      <c r="R155" t="str">
        <f>_xlfn.XLOOKUP(Table17[[#This Row],[Customer_ID]],Customer_Dim!A:A,Customer_Dim!H:H,"False Data")</f>
        <v>Silver</v>
      </c>
      <c r="S155" t="str">
        <f>_xlfn.XLOOKUP(Table17[[#This Row],[Store_ID]],Store_Dim!A:A,Store_Dim!B:B)</f>
        <v>Mann-Austin</v>
      </c>
      <c r="T155" t="str">
        <f>_xlfn.XLOOKUP(Table17[[#This Row],[Store_ID]],Store_Dim!A:A,Store_Dim!C:C)</f>
        <v>East</v>
      </c>
      <c r="U155" t="str">
        <f>_xlfn.XLOOKUP(Table17[[#This Row],[Store_ID]],Store_Dim!A:A,Store_Dim!D:D)</f>
        <v>Vasquezborough</v>
      </c>
      <c r="V155" t="str">
        <f>_xlfn.XLOOKUP(Table17[[#This Row],[Store_ID]],Store_Dim!A:A,Store_Dim!E:E)</f>
        <v>Online</v>
      </c>
      <c r="W155" t="str">
        <f>_xlfn.XLOOKUP(Table17[[#This Row],[Product_ID]],Product_Dim!A:A,Product_Dim!B:B)</f>
        <v>HD Smart TV Stick</v>
      </c>
      <c r="X155" t="str">
        <f>_xlfn.XLOOKUP(Table17[[#This Row],[Product_ID]],Product_Dim!A:A,Product_Dim!C:C)</f>
        <v>Electronics</v>
      </c>
      <c r="Y155" t="str">
        <f>_xlfn.XLOOKUP(Table17[[#This Row],[Product_ID]],Product_Dim!A:A,Product_Dim!D:D)</f>
        <v>Accessories</v>
      </c>
      <c r="Z155" t="str">
        <f>_xlfn.XLOOKUP(Table17[[#This Row],[Product_ID]],Product_Dim!A:A,Product_Dim!E:E)</f>
        <v>Gibson, Hobbs and Weaver</v>
      </c>
      <c r="AA155">
        <f>_xlfn.XLOOKUP(Table17[[#This Row],[Product_ID]],Product_Dim!A:A,Product_Dim!F:F)</f>
        <v>449.4</v>
      </c>
      <c r="AB155">
        <f>_xlfn.XLOOKUP(Table17[[#This Row],[Product_ID]],Product_Dim!A:A,Product_Dim!G:G)</f>
        <v>0</v>
      </c>
    </row>
    <row r="156" spans="1:28" x14ac:dyDescent="0.25">
      <c r="A156" t="s">
        <v>1980</v>
      </c>
      <c r="B156" s="1">
        <v>45613</v>
      </c>
      <c r="C156" t="s">
        <v>1260</v>
      </c>
      <c r="D156" t="s">
        <v>1644</v>
      </c>
      <c r="E156" t="s">
        <v>1761</v>
      </c>
      <c r="F156">
        <v>1</v>
      </c>
      <c r="G156">
        <v>345.06</v>
      </c>
      <c r="H156">
        <v>0.13</v>
      </c>
      <c r="I156" t="s">
        <v>1829</v>
      </c>
      <c r="J156" s="12">
        <v>300.2022</v>
      </c>
      <c r="K156" t="str">
        <f>_xlfn.XLOOKUP(Table17[[#This Row],[Customer_ID]],Customer_Dim!A:A,Customer_Dim!B:B,"False Data")</f>
        <v>Eric Wolfe</v>
      </c>
      <c r="L156" s="5">
        <f>_xlfn.XLOOKUP(Table17[[#This Row],[Customer_ID]],Customer_Dim!A:A,Customer_Dim!C:C,"False Data")</f>
        <v>18</v>
      </c>
      <c r="M156" s="5" t="str" cm="1">
        <f t="array" ref="M156">_xlfn.IFS(Table9[[#This Row],[Age]]&lt;=35,"Youth",Table9[[#This Row],[Age]]&lt;=55,"Adult",Table9[[#This Row],[Age]]&gt;55,"Senior")</f>
        <v>Youth</v>
      </c>
      <c r="N156" t="str">
        <f>_xlfn.XLOOKUP(Table17[[#This Row],[Customer_ID]],Customer_Dim!A:A,Customer_Dim!D:D,"False Data")</f>
        <v>Female</v>
      </c>
      <c r="O156" t="str">
        <f>_xlfn.XLOOKUP(Table17[[#This Row],[Customer_ID]],Customer_Dim!A:A,Customer_Dim!E:E,"False Data")</f>
        <v>Garciaview</v>
      </c>
      <c r="P156" t="str">
        <f>_xlfn.XLOOKUP(Table17[[#This Row],[Customer_ID]],Customer_Dim!A:A,Customer_Dim!F:F,"False Data")</f>
        <v>Louisiana</v>
      </c>
      <c r="Q156" t="str">
        <f>_xlfn.XLOOKUP(Table17[[#This Row],[Customer_ID]],Customer_Dim!A:A,Customer_Dim!G:G,"False Data")</f>
        <v>USA</v>
      </c>
      <c r="R156" t="str">
        <f>_xlfn.XLOOKUP(Table17[[#This Row],[Customer_ID]],Customer_Dim!A:A,Customer_Dim!H:H,"False Data")</f>
        <v>Gold</v>
      </c>
      <c r="S156" t="str">
        <f>_xlfn.XLOOKUP(Table17[[#This Row],[Store_ID]],Store_Dim!A:A,Store_Dim!B:B)</f>
        <v>Black-Horn</v>
      </c>
      <c r="T156" t="str">
        <f>_xlfn.XLOOKUP(Table17[[#This Row],[Store_ID]],Store_Dim!A:A,Store_Dim!C:C)</f>
        <v>South</v>
      </c>
      <c r="U156" t="str">
        <f>_xlfn.XLOOKUP(Table17[[#This Row],[Store_ID]],Store_Dim!A:A,Store_Dim!D:D)</f>
        <v>North Nancyview</v>
      </c>
      <c r="V156" t="str">
        <f>_xlfn.XLOOKUP(Table17[[#This Row],[Store_ID]],Store_Dim!A:A,Store_Dim!E:E)</f>
        <v>Outlet</v>
      </c>
      <c r="W156" t="str">
        <f>_xlfn.XLOOKUP(Table17[[#This Row],[Product_ID]],Product_Dim!A:A,Product_Dim!B:B)</f>
        <v>Car Dashboard Phone Holder</v>
      </c>
      <c r="X156" t="str">
        <f>_xlfn.XLOOKUP(Table17[[#This Row],[Product_ID]],Product_Dim!A:A,Product_Dim!C:C)</f>
        <v>Electronics</v>
      </c>
      <c r="Y156" t="str">
        <f>_xlfn.XLOOKUP(Table17[[#This Row],[Product_ID]],Product_Dim!A:A,Product_Dim!D:D)</f>
        <v>Accessories</v>
      </c>
      <c r="Z156" t="str">
        <f>_xlfn.XLOOKUP(Table17[[#This Row],[Product_ID]],Product_Dim!A:A,Product_Dim!E:E)</f>
        <v>Byrd, Stewart and Valdez</v>
      </c>
      <c r="AA156">
        <f>_xlfn.XLOOKUP(Table17[[#This Row],[Product_ID]],Product_Dim!A:A,Product_Dim!F:F)</f>
        <v>177.98</v>
      </c>
      <c r="AB156">
        <f>_xlfn.XLOOKUP(Table17[[#This Row],[Product_ID]],Product_Dim!A:A,Product_Dim!G:G)</f>
        <v>103</v>
      </c>
    </row>
    <row r="157" spans="1:28" x14ac:dyDescent="0.25">
      <c r="A157" t="s">
        <v>1981</v>
      </c>
      <c r="B157" s="1">
        <v>45745</v>
      </c>
      <c r="C157" t="s">
        <v>969</v>
      </c>
      <c r="D157" t="s">
        <v>1734</v>
      </c>
      <c r="E157" t="s">
        <v>1794</v>
      </c>
      <c r="F157">
        <v>4</v>
      </c>
      <c r="G157">
        <v>986.41</v>
      </c>
      <c r="H157">
        <v>0.22</v>
      </c>
      <c r="I157" t="s">
        <v>1824</v>
      </c>
      <c r="J157" s="12">
        <v>3077.5992000000001</v>
      </c>
      <c r="K157" t="str">
        <f>_xlfn.XLOOKUP(Table17[[#This Row],[Customer_ID]],Customer_Dim!A:A,Customer_Dim!B:B,"False Data")</f>
        <v>Brandy Thompson</v>
      </c>
      <c r="L157" s="5">
        <f>_xlfn.XLOOKUP(Table17[[#This Row],[Customer_ID]],Customer_Dim!A:A,Customer_Dim!C:C,"False Data")</f>
        <v>56</v>
      </c>
      <c r="M157" s="5" t="str" cm="1">
        <f t="array" ref="M157">_xlfn.IFS(Table9[[#This Row],[Age]]&lt;=35,"Youth",Table9[[#This Row],[Age]]&lt;=55,"Adult",Table9[[#This Row],[Age]]&gt;55,"Senior")</f>
        <v>Senior</v>
      </c>
      <c r="N157" t="str">
        <f>_xlfn.XLOOKUP(Table17[[#This Row],[Customer_ID]],Customer_Dim!A:A,Customer_Dim!D:D,"False Data")</f>
        <v>Female</v>
      </c>
      <c r="O157" t="str">
        <f>_xlfn.XLOOKUP(Table17[[#This Row],[Customer_ID]],Customer_Dim!A:A,Customer_Dim!E:E,"False Data")</f>
        <v>West Patriciaview</v>
      </c>
      <c r="P157" t="str">
        <f>_xlfn.XLOOKUP(Table17[[#This Row],[Customer_ID]],Customer_Dim!A:A,Customer_Dim!F:F,"False Data")</f>
        <v>Alabama</v>
      </c>
      <c r="Q157" t="str">
        <f>_xlfn.XLOOKUP(Table17[[#This Row],[Customer_ID]],Customer_Dim!A:A,Customer_Dim!G:G,"False Data")</f>
        <v>USA</v>
      </c>
      <c r="R157" t="str">
        <f>_xlfn.XLOOKUP(Table17[[#This Row],[Customer_ID]],Customer_Dim!A:A,Customer_Dim!H:H,"False Data")</f>
        <v>Bronze</v>
      </c>
      <c r="S157" t="str">
        <f>_xlfn.XLOOKUP(Table17[[#This Row],[Store_ID]],Store_Dim!A:A,Store_Dim!B:B)</f>
        <v>Thomas, Bridges and Harris</v>
      </c>
      <c r="T157" t="str">
        <f>_xlfn.XLOOKUP(Table17[[#This Row],[Store_ID]],Store_Dim!A:A,Store_Dim!C:C)</f>
        <v>North</v>
      </c>
      <c r="U157" t="str">
        <f>_xlfn.XLOOKUP(Table17[[#This Row],[Store_ID]],Store_Dim!A:A,Store_Dim!D:D)</f>
        <v>Sabrinatown</v>
      </c>
      <c r="V157" t="str">
        <f>_xlfn.XLOOKUP(Table17[[#This Row],[Store_ID]],Store_Dim!A:A,Store_Dim!E:E)</f>
        <v>Online</v>
      </c>
      <c r="W157" t="str">
        <f>_xlfn.XLOOKUP(Table17[[#This Row],[Product_ID]],Product_Dim!A:A,Product_Dim!B:B)</f>
        <v>USB-C Laptop Charger</v>
      </c>
      <c r="X157" t="str">
        <f>_xlfn.XLOOKUP(Table17[[#This Row],[Product_ID]],Product_Dim!A:A,Product_Dim!C:C)</f>
        <v>Electronics</v>
      </c>
      <c r="Y157" t="str">
        <f>_xlfn.XLOOKUP(Table17[[#This Row],[Product_ID]],Product_Dim!A:A,Product_Dim!D:D)</f>
        <v>Computer</v>
      </c>
      <c r="Z157" t="str">
        <f>_xlfn.XLOOKUP(Table17[[#This Row],[Product_ID]],Product_Dim!A:A,Product_Dim!E:E)</f>
        <v>Martin LLC</v>
      </c>
      <c r="AA157">
        <f>_xlfn.XLOOKUP(Table17[[#This Row],[Product_ID]],Product_Dim!A:A,Product_Dim!F:F)</f>
        <v>377.52</v>
      </c>
      <c r="AB157">
        <f>_xlfn.XLOOKUP(Table17[[#This Row],[Product_ID]],Product_Dim!A:A,Product_Dim!G:G)</f>
        <v>485</v>
      </c>
    </row>
    <row r="158" spans="1:28" x14ac:dyDescent="0.25">
      <c r="A158" t="s">
        <v>1982</v>
      </c>
      <c r="B158" s="1">
        <v>45494</v>
      </c>
      <c r="C158" t="s">
        <v>1005</v>
      </c>
      <c r="D158" t="s">
        <v>1646</v>
      </c>
      <c r="E158" t="s">
        <v>1752</v>
      </c>
      <c r="F158">
        <v>2</v>
      </c>
      <c r="G158">
        <v>921.52</v>
      </c>
      <c r="H158">
        <v>0</v>
      </c>
      <c r="I158" t="s">
        <v>1826</v>
      </c>
      <c r="J158" s="12">
        <v>1843.04</v>
      </c>
      <c r="K158" t="str">
        <f>_xlfn.XLOOKUP(Table17[[#This Row],[Customer_ID]],Customer_Dim!A:A,Customer_Dim!B:B,"False Data")</f>
        <v>Casey Simpson</v>
      </c>
      <c r="L158" s="5">
        <f>_xlfn.XLOOKUP(Table17[[#This Row],[Customer_ID]],Customer_Dim!A:A,Customer_Dim!C:C,"False Data")</f>
        <v>54</v>
      </c>
      <c r="M158" s="5" t="str" cm="1">
        <f t="array" ref="M158">_xlfn.IFS(Table9[[#This Row],[Age]]&lt;=35,"Youth",Table9[[#This Row],[Age]]&lt;=55,"Adult",Table9[[#This Row],[Age]]&gt;55,"Senior")</f>
        <v>Adult</v>
      </c>
      <c r="N158" t="str">
        <f>_xlfn.XLOOKUP(Table17[[#This Row],[Customer_ID]],Customer_Dim!A:A,Customer_Dim!D:D,"False Data")</f>
        <v>Male</v>
      </c>
      <c r="O158" t="str">
        <f>_xlfn.XLOOKUP(Table17[[#This Row],[Customer_ID]],Customer_Dim!A:A,Customer_Dim!E:E,"False Data")</f>
        <v>West Mathewside</v>
      </c>
      <c r="P158" t="str">
        <f>_xlfn.XLOOKUP(Table17[[#This Row],[Customer_ID]],Customer_Dim!A:A,Customer_Dim!F:F,"False Data")</f>
        <v>Mississippi</v>
      </c>
      <c r="Q158" t="str">
        <f>_xlfn.XLOOKUP(Table17[[#This Row],[Customer_ID]],Customer_Dim!A:A,Customer_Dim!G:G,"False Data")</f>
        <v>USA</v>
      </c>
      <c r="R158" t="str">
        <f>_xlfn.XLOOKUP(Table17[[#This Row],[Customer_ID]],Customer_Dim!A:A,Customer_Dim!H:H,"False Data")</f>
        <v>Platinum</v>
      </c>
      <c r="S158" t="str">
        <f>_xlfn.XLOOKUP(Table17[[#This Row],[Store_ID]],Store_Dim!A:A,Store_Dim!B:B)</f>
        <v>Rivera-Warner</v>
      </c>
      <c r="T158" t="str">
        <f>_xlfn.XLOOKUP(Table17[[#This Row],[Store_ID]],Store_Dim!A:A,Store_Dim!C:C)</f>
        <v>East</v>
      </c>
      <c r="U158" t="str">
        <f>_xlfn.XLOOKUP(Table17[[#This Row],[Store_ID]],Store_Dim!A:A,Store_Dim!D:D)</f>
        <v>Washingtonfurt</v>
      </c>
      <c r="V158" t="str">
        <f>_xlfn.XLOOKUP(Table17[[#This Row],[Store_ID]],Store_Dim!A:A,Store_Dim!E:E)</f>
        <v>Flagship</v>
      </c>
      <c r="W158" t="str">
        <f>_xlfn.XLOOKUP(Table17[[#This Row],[Product_ID]],Product_Dim!A:A,Product_Dim!B:B)</f>
        <v>Men's Roll-On Perfume</v>
      </c>
      <c r="X158" t="str">
        <f>_xlfn.XLOOKUP(Table17[[#This Row],[Product_ID]],Product_Dim!A:A,Product_Dim!C:C)</f>
        <v>Beauty</v>
      </c>
      <c r="Y158" t="str">
        <f>_xlfn.XLOOKUP(Table17[[#This Row],[Product_ID]],Product_Dim!A:A,Product_Dim!D:D)</f>
        <v>Fragrance</v>
      </c>
      <c r="Z158" t="str">
        <f>_xlfn.XLOOKUP(Table17[[#This Row],[Product_ID]],Product_Dim!A:A,Product_Dim!E:E)</f>
        <v>Sullivan and Sons</v>
      </c>
      <c r="AA158">
        <f>_xlfn.XLOOKUP(Table17[[#This Row],[Product_ID]],Product_Dim!A:A,Product_Dim!F:F)</f>
        <v>43.29</v>
      </c>
      <c r="AB158">
        <f>_xlfn.XLOOKUP(Table17[[#This Row],[Product_ID]],Product_Dim!A:A,Product_Dim!G:G)</f>
        <v>267</v>
      </c>
    </row>
    <row r="159" spans="1:28" x14ac:dyDescent="0.25">
      <c r="A159" t="s">
        <v>1983</v>
      </c>
      <c r="B159" s="1">
        <v>45883</v>
      </c>
      <c r="C159" t="s">
        <v>347</v>
      </c>
      <c r="D159" t="s">
        <v>1658</v>
      </c>
      <c r="E159" t="s">
        <v>1773</v>
      </c>
      <c r="F159">
        <v>1</v>
      </c>
      <c r="G159">
        <v>83.1</v>
      </c>
      <c r="H159">
        <v>0.04</v>
      </c>
      <c r="I159" t="s">
        <v>1826</v>
      </c>
      <c r="J159" s="12">
        <v>79.775999999999996</v>
      </c>
      <c r="K159" t="str">
        <f>_xlfn.XLOOKUP(Table17[[#This Row],[Customer_ID]],Customer_Dim!A:A,Customer_Dim!B:B,"False Data")</f>
        <v>David Cobb</v>
      </c>
      <c r="L159" s="5">
        <f>_xlfn.XLOOKUP(Table17[[#This Row],[Customer_ID]],Customer_Dim!A:A,Customer_Dim!C:C,"False Data")</f>
        <v>36</v>
      </c>
      <c r="M159" s="5" t="str" cm="1">
        <f t="array" ref="M159">_xlfn.IFS(Table9[[#This Row],[Age]]&lt;=35,"Youth",Table9[[#This Row],[Age]]&lt;=55,"Adult",Table9[[#This Row],[Age]]&gt;55,"Senior")</f>
        <v>Adult</v>
      </c>
      <c r="N159" t="str">
        <f>_xlfn.XLOOKUP(Table17[[#This Row],[Customer_ID]],Customer_Dim!A:A,Customer_Dim!D:D,"False Data")</f>
        <v>Male</v>
      </c>
      <c r="O159" t="str">
        <f>_xlfn.XLOOKUP(Table17[[#This Row],[Customer_ID]],Customer_Dim!A:A,Customer_Dim!E:E,"False Data")</f>
        <v>Lake Thomas</v>
      </c>
      <c r="P159" t="str">
        <f>_xlfn.XLOOKUP(Table17[[#This Row],[Customer_ID]],Customer_Dim!A:A,Customer_Dim!F:F,"False Data")</f>
        <v>South Dakota</v>
      </c>
      <c r="Q159" t="str">
        <f>_xlfn.XLOOKUP(Table17[[#This Row],[Customer_ID]],Customer_Dim!A:A,Customer_Dim!G:G,"False Data")</f>
        <v>USA</v>
      </c>
      <c r="R159" t="str">
        <f>_xlfn.XLOOKUP(Table17[[#This Row],[Customer_ID]],Customer_Dim!A:A,Customer_Dim!H:H,"False Data")</f>
        <v>Silver</v>
      </c>
      <c r="S159" t="str">
        <f>_xlfn.XLOOKUP(Table17[[#This Row],[Store_ID]],Store_Dim!A:A,Store_Dim!B:B)</f>
        <v>Gray Ltd</v>
      </c>
      <c r="T159" t="str">
        <f>_xlfn.XLOOKUP(Table17[[#This Row],[Store_ID]],Store_Dim!A:A,Store_Dim!C:C)</f>
        <v>North</v>
      </c>
      <c r="U159" t="str">
        <f>_xlfn.XLOOKUP(Table17[[#This Row],[Store_ID]],Store_Dim!A:A,Store_Dim!D:D)</f>
        <v>New Michaelchester</v>
      </c>
      <c r="V159" t="str">
        <f>_xlfn.XLOOKUP(Table17[[#This Row],[Store_ID]],Store_Dim!A:A,Store_Dim!E:E)</f>
        <v>Outlet</v>
      </c>
      <c r="W159" t="str">
        <f>_xlfn.XLOOKUP(Table17[[#This Row],[Product_ID]],Product_Dim!A:A,Product_Dim!B:B)</f>
        <v>Ceramic Plant Pot</v>
      </c>
      <c r="X159" t="str">
        <f>_xlfn.XLOOKUP(Table17[[#This Row],[Product_ID]],Product_Dim!A:A,Product_Dim!C:C)</f>
        <v>Home</v>
      </c>
      <c r="Y159" t="str">
        <f>_xlfn.XLOOKUP(Table17[[#This Row],[Product_ID]],Product_Dim!A:A,Product_Dim!D:D)</f>
        <v>Decor</v>
      </c>
      <c r="Z159" t="str">
        <f>_xlfn.XLOOKUP(Table17[[#This Row],[Product_ID]],Product_Dim!A:A,Product_Dim!E:E)</f>
        <v>Hatfield, Baird and Torres</v>
      </c>
      <c r="AA159">
        <f>_xlfn.XLOOKUP(Table17[[#This Row],[Product_ID]],Product_Dim!A:A,Product_Dim!F:F)</f>
        <v>81.75</v>
      </c>
      <c r="AB159">
        <f>_xlfn.XLOOKUP(Table17[[#This Row],[Product_ID]],Product_Dim!A:A,Product_Dim!G:G)</f>
        <v>0</v>
      </c>
    </row>
    <row r="160" spans="1:28" x14ac:dyDescent="0.25">
      <c r="A160" t="s">
        <v>1984</v>
      </c>
      <c r="B160" s="1">
        <v>45601</v>
      </c>
      <c r="C160" t="s">
        <v>1154</v>
      </c>
      <c r="D160" t="s">
        <v>1604</v>
      </c>
      <c r="E160" t="s">
        <v>1792</v>
      </c>
      <c r="F160">
        <v>2</v>
      </c>
      <c r="G160">
        <v>60.98</v>
      </c>
      <c r="H160">
        <v>0.23</v>
      </c>
      <c r="I160" t="s">
        <v>1826</v>
      </c>
      <c r="J160" s="12">
        <v>93.909199999999998</v>
      </c>
      <c r="K160" t="str">
        <f>_xlfn.XLOOKUP(Table17[[#This Row],[Customer_ID]],Customer_Dim!A:A,Customer_Dim!B:B,"False Data")</f>
        <v>Gregory Allen</v>
      </c>
      <c r="L160" s="5">
        <f>_xlfn.XLOOKUP(Table17[[#This Row],[Customer_ID]],Customer_Dim!A:A,Customer_Dim!C:C,"False Data")</f>
        <v>20</v>
      </c>
      <c r="M160" s="5" t="str" cm="1">
        <f t="array" ref="M160">_xlfn.IFS(Table9[[#This Row],[Age]]&lt;=35,"Youth",Table9[[#This Row],[Age]]&lt;=55,"Adult",Table9[[#This Row],[Age]]&gt;55,"Senior")</f>
        <v>Youth</v>
      </c>
      <c r="N160" t="str">
        <f>_xlfn.XLOOKUP(Table17[[#This Row],[Customer_ID]],Customer_Dim!A:A,Customer_Dim!D:D,"False Data")</f>
        <v>Female</v>
      </c>
      <c r="O160" t="str">
        <f>_xlfn.XLOOKUP(Table17[[#This Row],[Customer_ID]],Customer_Dim!A:A,Customer_Dim!E:E,"False Data")</f>
        <v>West Bruce</v>
      </c>
      <c r="P160" t="str">
        <f>_xlfn.XLOOKUP(Table17[[#This Row],[Customer_ID]],Customer_Dim!A:A,Customer_Dim!F:F,"False Data")</f>
        <v>Vermont</v>
      </c>
      <c r="Q160" t="str">
        <f>_xlfn.XLOOKUP(Table17[[#This Row],[Customer_ID]],Customer_Dim!A:A,Customer_Dim!G:G,"False Data")</f>
        <v>USA</v>
      </c>
      <c r="R160" t="str">
        <f>_xlfn.XLOOKUP(Table17[[#This Row],[Customer_ID]],Customer_Dim!A:A,Customer_Dim!H:H,"False Data")</f>
        <v>Platinum</v>
      </c>
      <c r="S160" t="str">
        <f>_xlfn.XLOOKUP(Table17[[#This Row],[Store_ID]],Store_Dim!A:A,Store_Dim!B:B)</f>
        <v>Aguirre-Keller</v>
      </c>
      <c r="T160" t="str">
        <f>_xlfn.XLOOKUP(Table17[[#This Row],[Store_ID]],Store_Dim!A:A,Store_Dim!C:C)</f>
        <v>South</v>
      </c>
      <c r="U160" t="str">
        <f>_xlfn.XLOOKUP(Table17[[#This Row],[Store_ID]],Store_Dim!A:A,Store_Dim!D:D)</f>
        <v>Lake Michael</v>
      </c>
      <c r="V160" t="str">
        <f>_xlfn.XLOOKUP(Table17[[#This Row],[Store_ID]],Store_Dim!A:A,Store_Dim!E:E)</f>
        <v>Online</v>
      </c>
      <c r="W160" t="str">
        <f>_xlfn.XLOOKUP(Table17[[#This Row],[Product_ID]],Product_Dim!A:A,Product_Dim!B:B)</f>
        <v>Sports Stopwatch Timer</v>
      </c>
      <c r="X160" t="str">
        <f>_xlfn.XLOOKUP(Table17[[#This Row],[Product_ID]],Product_Dim!A:A,Product_Dim!C:C)</f>
        <v>Sports</v>
      </c>
      <c r="Y160" t="str">
        <f>_xlfn.XLOOKUP(Table17[[#This Row],[Product_ID]],Product_Dim!A:A,Product_Dim!D:D)</f>
        <v>Accessories</v>
      </c>
      <c r="Z160" t="str">
        <f>_xlfn.XLOOKUP(Table17[[#This Row],[Product_ID]],Product_Dim!A:A,Product_Dim!E:E)</f>
        <v>Burns-Hansen</v>
      </c>
      <c r="AA160">
        <f>_xlfn.XLOOKUP(Table17[[#This Row],[Product_ID]],Product_Dim!A:A,Product_Dim!F:F)</f>
        <v>38.76</v>
      </c>
      <c r="AB160">
        <f>_xlfn.XLOOKUP(Table17[[#This Row],[Product_ID]],Product_Dim!A:A,Product_Dim!G:G)</f>
        <v>137</v>
      </c>
    </row>
    <row r="161" spans="1:28" x14ac:dyDescent="0.25">
      <c r="A161" t="s">
        <v>1985</v>
      </c>
      <c r="B161" s="1">
        <v>45454</v>
      </c>
      <c r="C161" t="s">
        <v>1229</v>
      </c>
      <c r="D161" t="s">
        <v>1726</v>
      </c>
      <c r="E161" t="s">
        <v>1804</v>
      </c>
      <c r="F161">
        <v>2</v>
      </c>
      <c r="G161">
        <v>122.23</v>
      </c>
      <c r="H161">
        <v>0.21</v>
      </c>
      <c r="I161" t="s">
        <v>1829</v>
      </c>
      <c r="J161" s="12">
        <v>193.1234</v>
      </c>
      <c r="K161" t="str">
        <f>_xlfn.XLOOKUP(Table17[[#This Row],[Customer_ID]],Customer_Dim!A:A,Customer_Dim!B:B,"False Data")</f>
        <v>Alejandro Evans</v>
      </c>
      <c r="L161" s="5">
        <f>_xlfn.XLOOKUP(Table17[[#This Row],[Customer_ID]],Customer_Dim!A:A,Customer_Dim!C:C,"False Data")</f>
        <v>43</v>
      </c>
      <c r="M161" s="5" t="str" cm="1">
        <f t="array" ref="M161">_xlfn.IFS(Table9[[#This Row],[Age]]&lt;=35,"Youth",Table9[[#This Row],[Age]]&lt;=55,"Adult",Table9[[#This Row],[Age]]&gt;55,"Senior")</f>
        <v>Adult</v>
      </c>
      <c r="N161" t="str">
        <f>_xlfn.XLOOKUP(Table17[[#This Row],[Customer_ID]],Customer_Dim!A:A,Customer_Dim!D:D,"False Data")</f>
        <v>Female</v>
      </c>
      <c r="O161" t="str">
        <f>_xlfn.XLOOKUP(Table17[[#This Row],[Customer_ID]],Customer_Dim!A:A,Customer_Dim!E:E,"False Data")</f>
        <v>Cannonberg</v>
      </c>
      <c r="P161" t="str">
        <f>_xlfn.XLOOKUP(Table17[[#This Row],[Customer_ID]],Customer_Dim!A:A,Customer_Dim!F:F,"False Data")</f>
        <v>Connecticut</v>
      </c>
      <c r="Q161" t="str">
        <f>_xlfn.XLOOKUP(Table17[[#This Row],[Customer_ID]],Customer_Dim!A:A,Customer_Dim!G:G,"False Data")</f>
        <v>USA</v>
      </c>
      <c r="R161" t="str">
        <f>_xlfn.XLOOKUP(Table17[[#This Row],[Customer_ID]],Customer_Dim!A:A,Customer_Dim!H:H,"False Data")</f>
        <v>Bronze</v>
      </c>
      <c r="S161" t="str">
        <f>_xlfn.XLOOKUP(Table17[[#This Row],[Store_ID]],Store_Dim!A:A,Store_Dim!B:B)</f>
        <v>Frederick-Wright</v>
      </c>
      <c r="T161" t="str">
        <f>_xlfn.XLOOKUP(Table17[[#This Row],[Store_ID]],Store_Dim!A:A,Store_Dim!C:C)</f>
        <v>West</v>
      </c>
      <c r="U161" t="str">
        <f>_xlfn.XLOOKUP(Table17[[#This Row],[Store_ID]],Store_Dim!A:A,Store_Dim!D:D)</f>
        <v>New Jimmymouth</v>
      </c>
      <c r="V161" t="str">
        <f>_xlfn.XLOOKUP(Table17[[#This Row],[Store_ID]],Store_Dim!A:A,Store_Dim!E:E)</f>
        <v>Flagship</v>
      </c>
      <c r="W161" t="str">
        <f>_xlfn.XLOOKUP(Table17[[#This Row],[Product_ID]],Product_Dim!A:A,Product_Dim!B:B)</f>
        <v>Face Foundation Kit</v>
      </c>
      <c r="X161" t="str">
        <f>_xlfn.XLOOKUP(Table17[[#This Row],[Product_ID]],Product_Dim!A:A,Product_Dim!C:C)</f>
        <v>Beauty</v>
      </c>
      <c r="Y161" t="str">
        <f>_xlfn.XLOOKUP(Table17[[#This Row],[Product_ID]],Product_Dim!A:A,Product_Dim!D:D)</f>
        <v>Makeup</v>
      </c>
      <c r="Z161" t="str">
        <f>_xlfn.XLOOKUP(Table17[[#This Row],[Product_ID]],Product_Dim!A:A,Product_Dim!E:E)</f>
        <v>Taylor-Elliott</v>
      </c>
      <c r="AA161">
        <f>_xlfn.XLOOKUP(Table17[[#This Row],[Product_ID]],Product_Dim!A:A,Product_Dim!F:F)</f>
        <v>183.04</v>
      </c>
      <c r="AB161">
        <f>_xlfn.XLOOKUP(Table17[[#This Row],[Product_ID]],Product_Dim!A:A,Product_Dim!G:G)</f>
        <v>457</v>
      </c>
    </row>
    <row r="162" spans="1:28" x14ac:dyDescent="0.25">
      <c r="A162" t="s">
        <v>1986</v>
      </c>
      <c r="B162" s="1">
        <v>45918</v>
      </c>
      <c r="C162" t="s">
        <v>89</v>
      </c>
      <c r="D162" t="s">
        <v>1688</v>
      </c>
      <c r="E162" t="s">
        <v>1810</v>
      </c>
      <c r="F162">
        <v>2</v>
      </c>
      <c r="G162">
        <v>623.38</v>
      </c>
      <c r="H162">
        <v>0.13</v>
      </c>
      <c r="I162" t="s">
        <v>1824</v>
      </c>
      <c r="J162" s="12">
        <v>1084.6812</v>
      </c>
      <c r="K162" t="str">
        <f>_xlfn.XLOOKUP(Table17[[#This Row],[Customer_ID]],Customer_Dim!A:A,Customer_Dim!B:B,"False Data")</f>
        <v>Bridget Allen</v>
      </c>
      <c r="L162" s="5">
        <f>_xlfn.XLOOKUP(Table17[[#This Row],[Customer_ID]],Customer_Dim!A:A,Customer_Dim!C:C,"False Data")</f>
        <v>59</v>
      </c>
      <c r="M162" s="5" t="str" cm="1">
        <f t="array" ref="M162">_xlfn.IFS(Table9[[#This Row],[Age]]&lt;=35,"Youth",Table9[[#This Row],[Age]]&lt;=55,"Adult",Table9[[#This Row],[Age]]&gt;55,"Senior")</f>
        <v>Senior</v>
      </c>
      <c r="N162" t="str">
        <f>_xlfn.XLOOKUP(Table17[[#This Row],[Customer_ID]],Customer_Dim!A:A,Customer_Dim!D:D,"False Data")</f>
        <v>Male</v>
      </c>
      <c r="O162" t="str">
        <f>_xlfn.XLOOKUP(Table17[[#This Row],[Customer_ID]],Customer_Dim!A:A,Customer_Dim!E:E,"False Data")</f>
        <v>Lake Shaneburgh</v>
      </c>
      <c r="P162" t="str">
        <f>_xlfn.XLOOKUP(Table17[[#This Row],[Customer_ID]],Customer_Dim!A:A,Customer_Dim!F:F,"False Data")</f>
        <v>Delaware</v>
      </c>
      <c r="Q162" t="str">
        <f>_xlfn.XLOOKUP(Table17[[#This Row],[Customer_ID]],Customer_Dim!A:A,Customer_Dim!G:G,"False Data")</f>
        <v>USA</v>
      </c>
      <c r="R162" t="str">
        <f>_xlfn.XLOOKUP(Table17[[#This Row],[Customer_ID]],Customer_Dim!A:A,Customer_Dim!H:H,"False Data")</f>
        <v>Silver</v>
      </c>
      <c r="S162" t="str">
        <f>_xlfn.XLOOKUP(Table17[[#This Row],[Store_ID]],Store_Dim!A:A,Store_Dim!B:B)</f>
        <v>Guerrero-Schmitt</v>
      </c>
      <c r="T162" t="str">
        <f>_xlfn.XLOOKUP(Table17[[#This Row],[Store_ID]],Store_Dim!A:A,Store_Dim!C:C)</f>
        <v>East</v>
      </c>
      <c r="U162" t="str">
        <f>_xlfn.XLOOKUP(Table17[[#This Row],[Store_ID]],Store_Dim!A:A,Store_Dim!D:D)</f>
        <v>East Stevechester</v>
      </c>
      <c r="V162" t="str">
        <f>_xlfn.XLOOKUP(Table17[[#This Row],[Store_ID]],Store_Dim!A:A,Store_Dim!E:E)</f>
        <v>Flagship</v>
      </c>
      <c r="W162" t="str">
        <f>_xlfn.XLOOKUP(Table17[[#This Row],[Product_ID]],Product_Dim!A:A,Product_Dim!B:B)</f>
        <v>Kitchen Storage Rack</v>
      </c>
      <c r="X162" t="str">
        <f>_xlfn.XLOOKUP(Table17[[#This Row],[Product_ID]],Product_Dim!A:A,Product_Dim!C:C)</f>
        <v>Home</v>
      </c>
      <c r="Y162" t="str">
        <f>_xlfn.XLOOKUP(Table17[[#This Row],[Product_ID]],Product_Dim!A:A,Product_Dim!D:D)</f>
        <v>Storage</v>
      </c>
      <c r="Z162" t="str">
        <f>_xlfn.XLOOKUP(Table17[[#This Row],[Product_ID]],Product_Dim!A:A,Product_Dim!E:E)</f>
        <v>Duran Group</v>
      </c>
      <c r="AA162">
        <f>_xlfn.XLOOKUP(Table17[[#This Row],[Product_ID]],Product_Dim!A:A,Product_Dim!F:F)</f>
        <v>138.05000000000001</v>
      </c>
      <c r="AB162">
        <f>_xlfn.XLOOKUP(Table17[[#This Row],[Product_ID]],Product_Dim!A:A,Product_Dim!G:G)</f>
        <v>89</v>
      </c>
    </row>
    <row r="163" spans="1:28" x14ac:dyDescent="0.25">
      <c r="A163" t="s">
        <v>1987</v>
      </c>
      <c r="B163" s="1">
        <v>45729</v>
      </c>
      <c r="C163" t="s">
        <v>218</v>
      </c>
      <c r="D163" t="s">
        <v>1688</v>
      </c>
      <c r="E163" t="s">
        <v>1752</v>
      </c>
      <c r="F163">
        <v>1</v>
      </c>
      <c r="G163">
        <v>479.58</v>
      </c>
      <c r="H163">
        <v>0.05</v>
      </c>
      <c r="I163" t="s">
        <v>1826</v>
      </c>
      <c r="J163" s="12">
        <v>455.60099999999989</v>
      </c>
      <c r="K163" t="str">
        <f>_xlfn.XLOOKUP(Table17[[#This Row],[Customer_ID]],Customer_Dim!A:A,Customer_Dim!B:B,"False Data")</f>
        <v>Cheryl Copeland</v>
      </c>
      <c r="L163" s="5">
        <f>_xlfn.XLOOKUP(Table17[[#This Row],[Customer_ID]],Customer_Dim!A:A,Customer_Dim!C:C,"False Data")</f>
        <v>51</v>
      </c>
      <c r="M163" s="5" t="str" cm="1">
        <f t="array" ref="M163">_xlfn.IFS(Table9[[#This Row],[Age]]&lt;=35,"Youth",Table9[[#This Row],[Age]]&lt;=55,"Adult",Table9[[#This Row],[Age]]&gt;55,"Senior")</f>
        <v>Adult</v>
      </c>
      <c r="N163" t="str">
        <f>_xlfn.XLOOKUP(Table17[[#This Row],[Customer_ID]],Customer_Dim!A:A,Customer_Dim!D:D,"False Data")</f>
        <v>Male</v>
      </c>
      <c r="O163" t="str">
        <f>_xlfn.XLOOKUP(Table17[[#This Row],[Customer_ID]],Customer_Dim!A:A,Customer_Dim!E:E,"False Data")</f>
        <v>Snowmouth</v>
      </c>
      <c r="P163" t="str">
        <f>_xlfn.XLOOKUP(Table17[[#This Row],[Customer_ID]],Customer_Dim!A:A,Customer_Dim!F:F,"False Data")</f>
        <v>Maryland</v>
      </c>
      <c r="Q163" t="str">
        <f>_xlfn.XLOOKUP(Table17[[#This Row],[Customer_ID]],Customer_Dim!A:A,Customer_Dim!G:G,"False Data")</f>
        <v>USA</v>
      </c>
      <c r="R163" t="str">
        <f>_xlfn.XLOOKUP(Table17[[#This Row],[Customer_ID]],Customer_Dim!A:A,Customer_Dim!H:H,"False Data")</f>
        <v>Platinum</v>
      </c>
      <c r="S163" t="str">
        <f>_xlfn.XLOOKUP(Table17[[#This Row],[Store_ID]],Store_Dim!A:A,Store_Dim!B:B)</f>
        <v>Rivera-Warner</v>
      </c>
      <c r="T163" t="str">
        <f>_xlfn.XLOOKUP(Table17[[#This Row],[Store_ID]],Store_Dim!A:A,Store_Dim!C:C)</f>
        <v>East</v>
      </c>
      <c r="U163" t="str">
        <f>_xlfn.XLOOKUP(Table17[[#This Row],[Store_ID]],Store_Dim!A:A,Store_Dim!D:D)</f>
        <v>Washingtonfurt</v>
      </c>
      <c r="V163" t="str">
        <f>_xlfn.XLOOKUP(Table17[[#This Row],[Store_ID]],Store_Dim!A:A,Store_Dim!E:E)</f>
        <v>Flagship</v>
      </c>
      <c r="W163" t="str">
        <f>_xlfn.XLOOKUP(Table17[[#This Row],[Product_ID]],Product_Dim!A:A,Product_Dim!B:B)</f>
        <v>Kitchen Storage Rack</v>
      </c>
      <c r="X163" t="str">
        <f>_xlfn.XLOOKUP(Table17[[#This Row],[Product_ID]],Product_Dim!A:A,Product_Dim!C:C)</f>
        <v>Home</v>
      </c>
      <c r="Y163" t="str">
        <f>_xlfn.XLOOKUP(Table17[[#This Row],[Product_ID]],Product_Dim!A:A,Product_Dim!D:D)</f>
        <v>Storage</v>
      </c>
      <c r="Z163" t="str">
        <f>_xlfn.XLOOKUP(Table17[[#This Row],[Product_ID]],Product_Dim!A:A,Product_Dim!E:E)</f>
        <v>Duran Group</v>
      </c>
      <c r="AA163">
        <f>_xlfn.XLOOKUP(Table17[[#This Row],[Product_ID]],Product_Dim!A:A,Product_Dim!F:F)</f>
        <v>138.05000000000001</v>
      </c>
      <c r="AB163">
        <f>_xlfn.XLOOKUP(Table17[[#This Row],[Product_ID]],Product_Dim!A:A,Product_Dim!G:G)</f>
        <v>89</v>
      </c>
    </row>
    <row r="164" spans="1:28" x14ac:dyDescent="0.25">
      <c r="A164" t="s">
        <v>1988</v>
      </c>
      <c r="B164" s="1">
        <v>45276</v>
      </c>
      <c r="C164" t="s">
        <v>942</v>
      </c>
      <c r="D164" t="s">
        <v>1694</v>
      </c>
      <c r="E164" t="s">
        <v>1776</v>
      </c>
      <c r="F164">
        <v>3</v>
      </c>
      <c r="G164">
        <v>369.32</v>
      </c>
      <c r="H164">
        <v>0.14000000000000001</v>
      </c>
      <c r="I164" t="s">
        <v>1826</v>
      </c>
      <c r="J164" s="12">
        <v>952.84559999999999</v>
      </c>
      <c r="K164" t="str">
        <f>_xlfn.XLOOKUP(Table17[[#This Row],[Customer_ID]],Customer_Dim!A:A,Customer_Dim!B:B,"False Data")</f>
        <v>Tracy Stephens</v>
      </c>
      <c r="L164" s="5">
        <f>_xlfn.XLOOKUP(Table17[[#This Row],[Customer_ID]],Customer_Dim!A:A,Customer_Dim!C:C,"False Data")</f>
        <v>64</v>
      </c>
      <c r="M164" s="5" t="str" cm="1">
        <f t="array" ref="M164">_xlfn.IFS(Table9[[#This Row],[Age]]&lt;=35,"Youth",Table9[[#This Row],[Age]]&lt;=55,"Adult",Table9[[#This Row],[Age]]&gt;55,"Senior")</f>
        <v>Senior</v>
      </c>
      <c r="N164" t="str">
        <f>_xlfn.XLOOKUP(Table17[[#This Row],[Customer_ID]],Customer_Dim!A:A,Customer_Dim!D:D,"False Data")</f>
        <v>Male</v>
      </c>
      <c r="O164" t="str">
        <f>_xlfn.XLOOKUP(Table17[[#This Row],[Customer_ID]],Customer_Dim!A:A,Customer_Dim!E:E,"False Data")</f>
        <v>New Joshuatown</v>
      </c>
      <c r="P164" t="str">
        <f>_xlfn.XLOOKUP(Table17[[#This Row],[Customer_ID]],Customer_Dim!A:A,Customer_Dim!F:F,"False Data")</f>
        <v>Maine</v>
      </c>
      <c r="Q164" t="str">
        <f>_xlfn.XLOOKUP(Table17[[#This Row],[Customer_ID]],Customer_Dim!A:A,Customer_Dim!G:G,"False Data")</f>
        <v>USA</v>
      </c>
      <c r="R164" t="str">
        <f>_xlfn.XLOOKUP(Table17[[#This Row],[Customer_ID]],Customer_Dim!A:A,Customer_Dim!H:H,"False Data")</f>
        <v>Platinum</v>
      </c>
      <c r="S164" t="str">
        <f>_xlfn.XLOOKUP(Table17[[#This Row],[Store_ID]],Store_Dim!A:A,Store_Dim!B:B)</f>
        <v>Benson-Elliott</v>
      </c>
      <c r="T164" t="str">
        <f>_xlfn.XLOOKUP(Table17[[#This Row],[Store_ID]],Store_Dim!A:A,Store_Dim!C:C)</f>
        <v>East</v>
      </c>
      <c r="U164" t="str">
        <f>_xlfn.XLOOKUP(Table17[[#This Row],[Store_ID]],Store_Dim!A:A,Store_Dim!D:D)</f>
        <v>Port Josephberg</v>
      </c>
      <c r="V164" t="str">
        <f>_xlfn.XLOOKUP(Table17[[#This Row],[Store_ID]],Store_Dim!A:A,Store_Dim!E:E)</f>
        <v>Online</v>
      </c>
      <c r="W164" t="str">
        <f>_xlfn.XLOOKUP(Table17[[#This Row],[Product_ID]],Product_Dim!A:A,Product_Dim!B:B)</f>
        <v>Shin Guards – Adult</v>
      </c>
      <c r="X164" t="str">
        <f>_xlfn.XLOOKUP(Table17[[#This Row],[Product_ID]],Product_Dim!A:A,Product_Dim!C:C)</f>
        <v>Sports</v>
      </c>
      <c r="Y164" t="str">
        <f>_xlfn.XLOOKUP(Table17[[#This Row],[Product_ID]],Product_Dim!A:A,Product_Dim!D:D)</f>
        <v>Team Sports</v>
      </c>
      <c r="Z164" t="str">
        <f>_xlfn.XLOOKUP(Table17[[#This Row],[Product_ID]],Product_Dim!A:A,Product_Dim!E:E)</f>
        <v>French Ltd</v>
      </c>
      <c r="AA164">
        <f>_xlfn.XLOOKUP(Table17[[#This Row],[Product_ID]],Product_Dim!A:A,Product_Dim!F:F)</f>
        <v>107.06</v>
      </c>
      <c r="AB164">
        <f>_xlfn.XLOOKUP(Table17[[#This Row],[Product_ID]],Product_Dim!A:A,Product_Dim!G:G)</f>
        <v>359</v>
      </c>
    </row>
    <row r="165" spans="1:28" x14ac:dyDescent="0.25">
      <c r="A165" t="s">
        <v>1989</v>
      </c>
      <c r="B165" s="1">
        <v>45851</v>
      </c>
      <c r="C165" t="s">
        <v>278</v>
      </c>
      <c r="D165" t="s">
        <v>1612</v>
      </c>
      <c r="E165" t="s">
        <v>1757</v>
      </c>
      <c r="F165">
        <v>1</v>
      </c>
      <c r="G165">
        <v>488.31</v>
      </c>
      <c r="H165">
        <v>0.03</v>
      </c>
      <c r="I165" t="s">
        <v>1826</v>
      </c>
      <c r="J165" s="12">
        <v>473.66070000000002</v>
      </c>
      <c r="K165" t="str">
        <f>_xlfn.XLOOKUP(Table17[[#This Row],[Customer_ID]],Customer_Dim!A:A,Customer_Dim!B:B,"False Data")</f>
        <v>Nathan Campbell</v>
      </c>
      <c r="L165" s="5">
        <f>_xlfn.XLOOKUP(Table17[[#This Row],[Customer_ID]],Customer_Dim!A:A,Customer_Dim!C:C,"False Data")</f>
        <v>37</v>
      </c>
      <c r="M165" s="5" t="str" cm="1">
        <f t="array" ref="M165">_xlfn.IFS(Table9[[#This Row],[Age]]&lt;=35,"Youth",Table9[[#This Row],[Age]]&lt;=55,"Adult",Table9[[#This Row],[Age]]&gt;55,"Senior")</f>
        <v>Adult</v>
      </c>
      <c r="N165" t="str">
        <f>_xlfn.XLOOKUP(Table17[[#This Row],[Customer_ID]],Customer_Dim!A:A,Customer_Dim!D:D,"False Data")</f>
        <v>Male</v>
      </c>
      <c r="O165" t="str">
        <f>_xlfn.XLOOKUP(Table17[[#This Row],[Customer_ID]],Customer_Dim!A:A,Customer_Dim!E:E,"False Data")</f>
        <v>Rodrigueztown</v>
      </c>
      <c r="P165" t="str">
        <f>_xlfn.XLOOKUP(Table17[[#This Row],[Customer_ID]],Customer_Dim!A:A,Customer_Dim!F:F,"False Data")</f>
        <v>Oklahoma</v>
      </c>
      <c r="Q165" t="str">
        <f>_xlfn.XLOOKUP(Table17[[#This Row],[Customer_ID]],Customer_Dim!A:A,Customer_Dim!G:G,"False Data")</f>
        <v>USA</v>
      </c>
      <c r="R165" t="str">
        <f>_xlfn.XLOOKUP(Table17[[#This Row],[Customer_ID]],Customer_Dim!A:A,Customer_Dim!H:H,"False Data")</f>
        <v>Gold</v>
      </c>
      <c r="S165" t="str">
        <f>_xlfn.XLOOKUP(Table17[[#This Row],[Store_ID]],Store_Dim!A:A,Store_Dim!B:B)</f>
        <v>Martinez, Adkins and Johnson</v>
      </c>
      <c r="T165" t="str">
        <f>_xlfn.XLOOKUP(Table17[[#This Row],[Store_ID]],Store_Dim!A:A,Store_Dim!C:C)</f>
        <v>North</v>
      </c>
      <c r="U165" t="str">
        <f>_xlfn.XLOOKUP(Table17[[#This Row],[Store_ID]],Store_Dim!A:A,Store_Dim!D:D)</f>
        <v>Danielmouth</v>
      </c>
      <c r="V165" t="str">
        <f>_xlfn.XLOOKUP(Table17[[#This Row],[Store_ID]],Store_Dim!A:A,Store_Dim!E:E)</f>
        <v>Flagship</v>
      </c>
      <c r="W165" t="str">
        <f>_xlfn.XLOOKUP(Table17[[#This Row],[Product_ID]],Product_Dim!A:A,Product_Dim!B:B)</f>
        <v>Vitamin C Face Serum</v>
      </c>
      <c r="X165" t="str">
        <f>_xlfn.XLOOKUP(Table17[[#This Row],[Product_ID]],Product_Dim!A:A,Product_Dim!C:C)</f>
        <v>Beauty</v>
      </c>
      <c r="Y165" t="str">
        <f>_xlfn.XLOOKUP(Table17[[#This Row],[Product_ID]],Product_Dim!A:A,Product_Dim!D:D)</f>
        <v>Skincare</v>
      </c>
      <c r="Z165" t="str">
        <f>_xlfn.XLOOKUP(Table17[[#This Row],[Product_ID]],Product_Dim!A:A,Product_Dim!E:E)</f>
        <v>Griffin Ltd</v>
      </c>
      <c r="AA165">
        <f>_xlfn.XLOOKUP(Table17[[#This Row],[Product_ID]],Product_Dim!A:A,Product_Dim!F:F)</f>
        <v>283.83</v>
      </c>
      <c r="AB165">
        <f>_xlfn.XLOOKUP(Table17[[#This Row],[Product_ID]],Product_Dim!A:A,Product_Dim!G:G)</f>
        <v>244</v>
      </c>
    </row>
    <row r="166" spans="1:28" x14ac:dyDescent="0.25">
      <c r="A166" t="s">
        <v>1990</v>
      </c>
      <c r="B166" s="1">
        <v>45418</v>
      </c>
      <c r="C166" t="s">
        <v>878</v>
      </c>
      <c r="D166" t="s">
        <v>1656</v>
      </c>
      <c r="E166" t="s">
        <v>1794</v>
      </c>
      <c r="F166">
        <v>4</v>
      </c>
      <c r="G166">
        <v>164.04</v>
      </c>
      <c r="H166">
        <v>0.26</v>
      </c>
      <c r="I166" t="s">
        <v>1824</v>
      </c>
      <c r="J166" s="12">
        <v>485.55839999999989</v>
      </c>
      <c r="K166" t="str">
        <f>_xlfn.XLOOKUP(Table17[[#This Row],[Customer_ID]],Customer_Dim!A:A,Customer_Dim!B:B,"False Data")</f>
        <v>Arthur Warren</v>
      </c>
      <c r="L166" s="5">
        <f>_xlfn.XLOOKUP(Table17[[#This Row],[Customer_ID]],Customer_Dim!A:A,Customer_Dim!C:C,"False Data")</f>
        <v>38</v>
      </c>
      <c r="M166" s="5" t="str" cm="1">
        <f t="array" ref="M166">_xlfn.IFS(Table9[[#This Row],[Age]]&lt;=35,"Youth",Table9[[#This Row],[Age]]&lt;=55,"Adult",Table9[[#This Row],[Age]]&gt;55,"Senior")</f>
        <v>Adult</v>
      </c>
      <c r="N166" t="str">
        <f>_xlfn.XLOOKUP(Table17[[#This Row],[Customer_ID]],Customer_Dim!A:A,Customer_Dim!D:D,"False Data")</f>
        <v>Male</v>
      </c>
      <c r="O166" t="str">
        <f>_xlfn.XLOOKUP(Table17[[#This Row],[Customer_ID]],Customer_Dim!A:A,Customer_Dim!E:E,"False Data")</f>
        <v>Ericshire</v>
      </c>
      <c r="P166" t="str">
        <f>_xlfn.XLOOKUP(Table17[[#This Row],[Customer_ID]],Customer_Dim!A:A,Customer_Dim!F:F,"False Data")</f>
        <v>Nevada</v>
      </c>
      <c r="Q166" t="str">
        <f>_xlfn.XLOOKUP(Table17[[#This Row],[Customer_ID]],Customer_Dim!A:A,Customer_Dim!G:G,"False Data")</f>
        <v>USA</v>
      </c>
      <c r="R166" t="str">
        <f>_xlfn.XLOOKUP(Table17[[#This Row],[Customer_ID]],Customer_Dim!A:A,Customer_Dim!H:H,"False Data")</f>
        <v>Gold</v>
      </c>
      <c r="S166" t="str">
        <f>_xlfn.XLOOKUP(Table17[[#This Row],[Store_ID]],Store_Dim!A:A,Store_Dim!B:B)</f>
        <v>Thomas, Bridges and Harris</v>
      </c>
      <c r="T166" t="str">
        <f>_xlfn.XLOOKUP(Table17[[#This Row],[Store_ID]],Store_Dim!A:A,Store_Dim!C:C)</f>
        <v>North</v>
      </c>
      <c r="U166" t="str">
        <f>_xlfn.XLOOKUP(Table17[[#This Row],[Store_ID]],Store_Dim!A:A,Store_Dim!D:D)</f>
        <v>Sabrinatown</v>
      </c>
      <c r="V166" t="str">
        <f>_xlfn.XLOOKUP(Table17[[#This Row],[Store_ID]],Store_Dim!A:A,Store_Dim!E:E)</f>
        <v>Online</v>
      </c>
      <c r="W166" t="str">
        <f>_xlfn.XLOOKUP(Table17[[#This Row],[Product_ID]],Product_Dim!A:A,Product_Dim!B:B)</f>
        <v>Sports Stopwatch Pro</v>
      </c>
      <c r="X166" t="str">
        <f>_xlfn.XLOOKUP(Table17[[#This Row],[Product_ID]],Product_Dim!A:A,Product_Dim!C:C)</f>
        <v>Sports</v>
      </c>
      <c r="Y166" t="str">
        <f>_xlfn.XLOOKUP(Table17[[#This Row],[Product_ID]],Product_Dim!A:A,Product_Dim!D:D)</f>
        <v>Accessories</v>
      </c>
      <c r="Z166" t="str">
        <f>_xlfn.XLOOKUP(Table17[[#This Row],[Product_ID]],Product_Dim!A:A,Product_Dim!E:E)</f>
        <v>Thompson-French</v>
      </c>
      <c r="AA166">
        <f>_xlfn.XLOOKUP(Table17[[#This Row],[Product_ID]],Product_Dim!A:A,Product_Dim!F:F)</f>
        <v>434.84</v>
      </c>
      <c r="AB166">
        <f>_xlfn.XLOOKUP(Table17[[#This Row],[Product_ID]],Product_Dim!A:A,Product_Dim!G:G)</f>
        <v>185</v>
      </c>
    </row>
    <row r="167" spans="1:28" x14ac:dyDescent="0.25">
      <c r="A167" t="s">
        <v>1991</v>
      </c>
      <c r="B167" s="1">
        <v>45508</v>
      </c>
      <c r="C167" t="s">
        <v>268</v>
      </c>
      <c r="D167" t="s">
        <v>1568</v>
      </c>
      <c r="E167" t="s">
        <v>1807</v>
      </c>
      <c r="F167">
        <v>3</v>
      </c>
      <c r="G167">
        <v>707.95</v>
      </c>
      <c r="H167">
        <v>0.18</v>
      </c>
      <c r="I167" t="s">
        <v>1826</v>
      </c>
      <c r="J167" s="12">
        <v>1741.557</v>
      </c>
      <c r="K167" t="str">
        <f>_xlfn.XLOOKUP(Table17[[#This Row],[Customer_ID]],Customer_Dim!A:A,Customer_Dim!B:B,"False Data")</f>
        <v>Christopher Brown</v>
      </c>
      <c r="L167" s="5">
        <f>_xlfn.XLOOKUP(Table17[[#This Row],[Customer_ID]],Customer_Dim!A:A,Customer_Dim!C:C,"False Data")</f>
        <v>56</v>
      </c>
      <c r="M167" s="5" t="str" cm="1">
        <f t="array" ref="M167">_xlfn.IFS(Table9[[#This Row],[Age]]&lt;=35,"Youth",Table9[[#This Row],[Age]]&lt;=55,"Adult",Table9[[#This Row],[Age]]&gt;55,"Senior")</f>
        <v>Senior</v>
      </c>
      <c r="N167" t="str">
        <f>_xlfn.XLOOKUP(Table17[[#This Row],[Customer_ID]],Customer_Dim!A:A,Customer_Dim!D:D,"False Data")</f>
        <v>Female</v>
      </c>
      <c r="O167" t="str">
        <f>_xlfn.XLOOKUP(Table17[[#This Row],[Customer_ID]],Customer_Dim!A:A,Customer_Dim!E:E,"False Data")</f>
        <v>Sandrastad</v>
      </c>
      <c r="P167" t="str">
        <f>_xlfn.XLOOKUP(Table17[[#This Row],[Customer_ID]],Customer_Dim!A:A,Customer_Dim!F:F,"False Data")</f>
        <v>West Virginia</v>
      </c>
      <c r="Q167" t="str">
        <f>_xlfn.XLOOKUP(Table17[[#This Row],[Customer_ID]],Customer_Dim!A:A,Customer_Dim!G:G,"False Data")</f>
        <v>USA</v>
      </c>
      <c r="R167" t="str">
        <f>_xlfn.XLOOKUP(Table17[[#This Row],[Customer_ID]],Customer_Dim!A:A,Customer_Dim!H:H,"False Data")</f>
        <v>Silver</v>
      </c>
      <c r="S167" t="str">
        <f>_xlfn.XLOOKUP(Table17[[#This Row],[Store_ID]],Store_Dim!A:A,Store_Dim!B:B)</f>
        <v>Holloway Ltd</v>
      </c>
      <c r="T167" t="str">
        <f>_xlfn.XLOOKUP(Table17[[#This Row],[Store_ID]],Store_Dim!A:A,Store_Dim!C:C)</f>
        <v>North</v>
      </c>
      <c r="U167" t="str">
        <f>_xlfn.XLOOKUP(Table17[[#This Row],[Store_ID]],Store_Dim!A:A,Store_Dim!D:D)</f>
        <v>Bensonhaven</v>
      </c>
      <c r="V167" t="str">
        <f>_xlfn.XLOOKUP(Table17[[#This Row],[Store_ID]],Store_Dim!A:A,Store_Dim!E:E)</f>
        <v>Flagship</v>
      </c>
      <c r="W167" t="str">
        <f>_xlfn.XLOOKUP(Table17[[#This Row],[Product_ID]],Product_Dim!A:A,Product_Dim!B:B)</f>
        <v>Ceramic Kitchen Bowl Set</v>
      </c>
      <c r="X167" t="str">
        <f>_xlfn.XLOOKUP(Table17[[#This Row],[Product_ID]],Product_Dim!A:A,Product_Dim!C:C)</f>
        <v>Home</v>
      </c>
      <c r="Y167" t="str">
        <f>_xlfn.XLOOKUP(Table17[[#This Row],[Product_ID]],Product_Dim!A:A,Product_Dim!D:D)</f>
        <v>Kitchen</v>
      </c>
      <c r="Z167" t="str">
        <f>_xlfn.XLOOKUP(Table17[[#This Row],[Product_ID]],Product_Dim!A:A,Product_Dim!E:E)</f>
        <v>Hamilton Group</v>
      </c>
      <c r="AA167">
        <f>_xlfn.XLOOKUP(Table17[[#This Row],[Product_ID]],Product_Dim!A:A,Product_Dim!F:F)</f>
        <v>298.86</v>
      </c>
      <c r="AB167">
        <f>_xlfn.XLOOKUP(Table17[[#This Row],[Product_ID]],Product_Dim!A:A,Product_Dim!G:G)</f>
        <v>308</v>
      </c>
    </row>
    <row r="168" spans="1:28" x14ac:dyDescent="0.25">
      <c r="A168" t="s">
        <v>1992</v>
      </c>
      <c r="B168" s="1">
        <v>45269</v>
      </c>
      <c r="C168" t="s">
        <v>934</v>
      </c>
      <c r="D168" t="s">
        <v>1686</v>
      </c>
      <c r="E168" t="s">
        <v>1782</v>
      </c>
      <c r="F168">
        <v>4</v>
      </c>
      <c r="G168">
        <v>714.47</v>
      </c>
      <c r="H168">
        <v>0.18</v>
      </c>
      <c r="I168" t="s">
        <v>1829</v>
      </c>
      <c r="J168" s="12">
        <v>2343.4616000000001</v>
      </c>
      <c r="K168" t="str">
        <f>_xlfn.XLOOKUP(Table17[[#This Row],[Customer_ID]],Customer_Dim!A:A,Customer_Dim!B:B,"False Data")</f>
        <v>Crystal Waters</v>
      </c>
      <c r="L168" s="5">
        <f>_xlfn.XLOOKUP(Table17[[#This Row],[Customer_ID]],Customer_Dim!A:A,Customer_Dim!C:C,"False Data")</f>
        <v>19</v>
      </c>
      <c r="M168" s="5" t="str" cm="1">
        <f t="array" ref="M168">_xlfn.IFS(Table9[[#This Row],[Age]]&lt;=35,"Youth",Table9[[#This Row],[Age]]&lt;=55,"Adult",Table9[[#This Row],[Age]]&gt;55,"Senior")</f>
        <v>Youth</v>
      </c>
      <c r="N168" t="str">
        <f>_xlfn.XLOOKUP(Table17[[#This Row],[Customer_ID]],Customer_Dim!A:A,Customer_Dim!D:D,"False Data")</f>
        <v>Female</v>
      </c>
      <c r="O168" t="str">
        <f>_xlfn.XLOOKUP(Table17[[#This Row],[Customer_ID]],Customer_Dim!A:A,Customer_Dim!E:E,"False Data")</f>
        <v>North Michelleport</v>
      </c>
      <c r="P168" t="str">
        <f>_xlfn.XLOOKUP(Table17[[#This Row],[Customer_ID]],Customer_Dim!A:A,Customer_Dim!F:F,"False Data")</f>
        <v>Kansas</v>
      </c>
      <c r="Q168" t="str">
        <f>_xlfn.XLOOKUP(Table17[[#This Row],[Customer_ID]],Customer_Dim!A:A,Customer_Dim!G:G,"False Data")</f>
        <v>USA</v>
      </c>
      <c r="R168" t="str">
        <f>_xlfn.XLOOKUP(Table17[[#This Row],[Customer_ID]],Customer_Dim!A:A,Customer_Dim!H:H,"False Data")</f>
        <v>Bronze</v>
      </c>
      <c r="S168" t="str">
        <f>_xlfn.XLOOKUP(Table17[[#This Row],[Store_ID]],Store_Dim!A:A,Store_Dim!B:B)</f>
        <v>Bean, Jones and Park</v>
      </c>
      <c r="T168" t="str">
        <f>_xlfn.XLOOKUP(Table17[[#This Row],[Store_ID]],Store_Dim!A:A,Store_Dim!C:C)</f>
        <v>West</v>
      </c>
      <c r="U168" t="str">
        <f>_xlfn.XLOOKUP(Table17[[#This Row],[Store_ID]],Store_Dim!A:A,Store_Dim!D:D)</f>
        <v>Thompsonborough</v>
      </c>
      <c r="V168" t="str">
        <f>_xlfn.XLOOKUP(Table17[[#This Row],[Store_ID]],Store_Dim!A:A,Store_Dim!E:E)</f>
        <v>Online</v>
      </c>
      <c r="W168" t="str">
        <f>_xlfn.XLOOKUP(Table17[[#This Row],[Product_ID]],Product_Dim!A:A,Product_Dim!B:B)</f>
        <v>Men's Sports Shorts</v>
      </c>
      <c r="X168" t="str">
        <f>_xlfn.XLOOKUP(Table17[[#This Row],[Product_ID]],Product_Dim!A:A,Product_Dim!C:C)</f>
        <v>Clothing</v>
      </c>
      <c r="Y168" t="str">
        <f>_xlfn.XLOOKUP(Table17[[#This Row],[Product_ID]],Product_Dim!A:A,Product_Dim!D:D)</f>
        <v>Bottoms</v>
      </c>
      <c r="Z168" t="str">
        <f>_xlfn.XLOOKUP(Table17[[#This Row],[Product_ID]],Product_Dim!A:A,Product_Dim!E:E)</f>
        <v>Fitzpatrick Ltd</v>
      </c>
      <c r="AA168">
        <f>_xlfn.XLOOKUP(Table17[[#This Row],[Product_ID]],Product_Dim!A:A,Product_Dim!F:F)</f>
        <v>218.22</v>
      </c>
      <c r="AB168">
        <f>_xlfn.XLOOKUP(Table17[[#This Row],[Product_ID]],Product_Dim!A:A,Product_Dim!G:G)</f>
        <v>224</v>
      </c>
    </row>
    <row r="169" spans="1:28" x14ac:dyDescent="0.25">
      <c r="A169" t="s">
        <v>1993</v>
      </c>
      <c r="B169" s="1">
        <v>45866</v>
      </c>
      <c r="C169" t="s">
        <v>1289</v>
      </c>
      <c r="D169" t="s">
        <v>1706</v>
      </c>
      <c r="E169" t="s">
        <v>1779</v>
      </c>
      <c r="F169">
        <v>4</v>
      </c>
      <c r="G169">
        <v>422.09</v>
      </c>
      <c r="H169">
        <v>0.04</v>
      </c>
      <c r="I169" t="s">
        <v>1824</v>
      </c>
      <c r="J169" s="12">
        <v>1620.8255999999999</v>
      </c>
      <c r="K169" t="str">
        <f>_xlfn.XLOOKUP(Table17[[#This Row],[Customer_ID]],Customer_Dim!A:A,Customer_Dim!B:B,"False Data")</f>
        <v>Tyler Cook</v>
      </c>
      <c r="L169" s="5">
        <f>_xlfn.XLOOKUP(Table17[[#This Row],[Customer_ID]],Customer_Dim!A:A,Customer_Dim!C:C,"False Data")</f>
        <v>26</v>
      </c>
      <c r="M169" s="5" t="str" cm="1">
        <f t="array" ref="M169">_xlfn.IFS(Table9[[#This Row],[Age]]&lt;=35,"Youth",Table9[[#This Row],[Age]]&lt;=55,"Adult",Table9[[#This Row],[Age]]&gt;55,"Senior")</f>
        <v>Youth</v>
      </c>
      <c r="N169" t="str">
        <f>_xlfn.XLOOKUP(Table17[[#This Row],[Customer_ID]],Customer_Dim!A:A,Customer_Dim!D:D,"False Data")</f>
        <v>Female</v>
      </c>
      <c r="O169" t="str">
        <f>_xlfn.XLOOKUP(Table17[[#This Row],[Customer_ID]],Customer_Dim!A:A,Customer_Dim!E:E,"False Data")</f>
        <v>Kramerview</v>
      </c>
      <c r="P169" t="str">
        <f>_xlfn.XLOOKUP(Table17[[#This Row],[Customer_ID]],Customer_Dim!A:A,Customer_Dim!F:F,"False Data")</f>
        <v>Alaska</v>
      </c>
      <c r="Q169" t="str">
        <f>_xlfn.XLOOKUP(Table17[[#This Row],[Customer_ID]],Customer_Dim!A:A,Customer_Dim!G:G,"False Data")</f>
        <v>USA</v>
      </c>
      <c r="R169" t="str">
        <f>_xlfn.XLOOKUP(Table17[[#This Row],[Customer_ID]],Customer_Dim!A:A,Customer_Dim!H:H,"False Data")</f>
        <v>Silver</v>
      </c>
      <c r="S169" t="str">
        <f>_xlfn.XLOOKUP(Table17[[#This Row],[Store_ID]],Store_Dim!A:A,Store_Dim!B:B)</f>
        <v>Martinez-Mullins</v>
      </c>
      <c r="T169" t="str">
        <f>_xlfn.XLOOKUP(Table17[[#This Row],[Store_ID]],Store_Dim!A:A,Store_Dim!C:C)</f>
        <v>South</v>
      </c>
      <c r="U169" t="str">
        <f>_xlfn.XLOOKUP(Table17[[#This Row],[Store_ID]],Store_Dim!A:A,Store_Dim!D:D)</f>
        <v>Williamsfurt</v>
      </c>
      <c r="V169" t="str">
        <f>_xlfn.XLOOKUP(Table17[[#This Row],[Store_ID]],Store_Dim!A:A,Store_Dim!E:E)</f>
        <v>Online</v>
      </c>
      <c r="W169" t="str">
        <f>_xlfn.XLOOKUP(Table17[[#This Row],[Product_ID]],Product_Dim!A:A,Product_Dim!B:B)</f>
        <v>Decorative Lamp Shade</v>
      </c>
      <c r="X169" t="str">
        <f>_xlfn.XLOOKUP(Table17[[#This Row],[Product_ID]],Product_Dim!A:A,Product_Dim!C:C)</f>
        <v>Home</v>
      </c>
      <c r="Y169" t="str">
        <f>_xlfn.XLOOKUP(Table17[[#This Row],[Product_ID]],Product_Dim!A:A,Product_Dim!D:D)</f>
        <v>Lighting</v>
      </c>
      <c r="Z169" t="str">
        <f>_xlfn.XLOOKUP(Table17[[#This Row],[Product_ID]],Product_Dim!A:A,Product_Dim!E:E)</f>
        <v>Ramirez-Hanson</v>
      </c>
      <c r="AA169">
        <f>_xlfn.XLOOKUP(Table17[[#This Row],[Product_ID]],Product_Dim!A:A,Product_Dim!F:F)</f>
        <v>228.53</v>
      </c>
      <c r="AB169">
        <f>_xlfn.XLOOKUP(Table17[[#This Row],[Product_ID]],Product_Dim!A:A,Product_Dim!G:G)</f>
        <v>469</v>
      </c>
    </row>
    <row r="170" spans="1:28" x14ac:dyDescent="0.25">
      <c r="A170" t="s">
        <v>1994</v>
      </c>
      <c r="B170" s="1">
        <v>45462</v>
      </c>
      <c r="C170" t="s">
        <v>381</v>
      </c>
      <c r="D170" t="s">
        <v>1608</v>
      </c>
      <c r="E170" t="s">
        <v>1786</v>
      </c>
      <c r="F170">
        <v>1</v>
      </c>
      <c r="G170">
        <v>998.19</v>
      </c>
      <c r="H170">
        <v>0.2</v>
      </c>
      <c r="I170" t="s">
        <v>1824</v>
      </c>
      <c r="J170" s="12">
        <v>798.55200000000013</v>
      </c>
      <c r="K170" t="str">
        <f>_xlfn.XLOOKUP(Table17[[#This Row],[Customer_ID]],Customer_Dim!A:A,Customer_Dim!B:B,"False Data")</f>
        <v>Travis Holland</v>
      </c>
      <c r="L170" s="5">
        <f>_xlfn.XLOOKUP(Table17[[#This Row],[Customer_ID]],Customer_Dim!A:A,Customer_Dim!C:C,"False Data")</f>
        <v>38</v>
      </c>
      <c r="M170" s="5" t="str" cm="1">
        <f t="array" ref="M170">_xlfn.IFS(Table9[[#This Row],[Age]]&lt;=35,"Youth",Table9[[#This Row],[Age]]&lt;=55,"Adult",Table9[[#This Row],[Age]]&gt;55,"Senior")</f>
        <v>Adult</v>
      </c>
      <c r="N170" t="str">
        <f>_xlfn.XLOOKUP(Table17[[#This Row],[Customer_ID]],Customer_Dim!A:A,Customer_Dim!D:D,"False Data")</f>
        <v>Male</v>
      </c>
      <c r="O170" t="str">
        <f>_xlfn.XLOOKUP(Table17[[#This Row],[Customer_ID]],Customer_Dim!A:A,Customer_Dim!E:E,"False Data")</f>
        <v>Webstermouth</v>
      </c>
      <c r="P170" t="str">
        <f>_xlfn.XLOOKUP(Table17[[#This Row],[Customer_ID]],Customer_Dim!A:A,Customer_Dim!F:F,"False Data")</f>
        <v>New Hampshire</v>
      </c>
      <c r="Q170" t="str">
        <f>_xlfn.XLOOKUP(Table17[[#This Row],[Customer_ID]],Customer_Dim!A:A,Customer_Dim!G:G,"False Data")</f>
        <v>USA</v>
      </c>
      <c r="R170" t="str">
        <f>_xlfn.XLOOKUP(Table17[[#This Row],[Customer_ID]],Customer_Dim!A:A,Customer_Dim!H:H,"False Data")</f>
        <v>Bronze</v>
      </c>
      <c r="S170" t="str">
        <f>_xlfn.XLOOKUP(Table17[[#This Row],[Store_ID]],Store_Dim!A:A,Store_Dim!B:B)</f>
        <v>Moore, Padilla and Butler</v>
      </c>
      <c r="T170" t="str">
        <f>_xlfn.XLOOKUP(Table17[[#This Row],[Store_ID]],Store_Dim!A:A,Store_Dim!C:C)</f>
        <v>South</v>
      </c>
      <c r="U170" t="str">
        <f>_xlfn.XLOOKUP(Table17[[#This Row],[Store_ID]],Store_Dim!A:A,Store_Dim!D:D)</f>
        <v>East Johnstad</v>
      </c>
      <c r="V170" t="str">
        <f>_xlfn.XLOOKUP(Table17[[#This Row],[Store_ID]],Store_Dim!A:A,Store_Dim!E:E)</f>
        <v>Flagship</v>
      </c>
      <c r="W170" t="str">
        <f>_xlfn.XLOOKUP(Table17[[#This Row],[Product_ID]],Product_Dim!A:A,Product_Dim!B:B)</f>
        <v>Stainless Steel Cutlery Set</v>
      </c>
      <c r="X170" t="str">
        <f>_xlfn.XLOOKUP(Table17[[#This Row],[Product_ID]],Product_Dim!A:A,Product_Dim!C:C)</f>
        <v>Home</v>
      </c>
      <c r="Y170" t="str">
        <f>_xlfn.XLOOKUP(Table17[[#This Row],[Product_ID]],Product_Dim!A:A,Product_Dim!D:D)</f>
        <v>Kitchen</v>
      </c>
      <c r="Z170" t="str">
        <f>_xlfn.XLOOKUP(Table17[[#This Row],[Product_ID]],Product_Dim!A:A,Product_Dim!E:E)</f>
        <v>Stevens, Fernandez and Martin</v>
      </c>
      <c r="AA170">
        <f>_xlfn.XLOOKUP(Table17[[#This Row],[Product_ID]],Product_Dim!A:A,Product_Dim!F:F)</f>
        <v>19.52</v>
      </c>
      <c r="AB170">
        <f>_xlfn.XLOOKUP(Table17[[#This Row],[Product_ID]],Product_Dim!A:A,Product_Dim!G:G)</f>
        <v>57</v>
      </c>
    </row>
    <row r="171" spans="1:28" x14ac:dyDescent="0.25">
      <c r="A171" t="s">
        <v>1995</v>
      </c>
      <c r="B171" s="1">
        <v>45313</v>
      </c>
      <c r="C171" t="s">
        <v>1166</v>
      </c>
      <c r="D171" t="s">
        <v>1692</v>
      </c>
      <c r="E171" t="s">
        <v>1779</v>
      </c>
      <c r="F171">
        <v>2</v>
      </c>
      <c r="G171">
        <v>343.42</v>
      </c>
      <c r="H171">
        <v>0.12</v>
      </c>
      <c r="I171" t="s">
        <v>1829</v>
      </c>
      <c r="J171" s="12">
        <v>604.41920000000005</v>
      </c>
      <c r="K171" t="str">
        <f>_xlfn.XLOOKUP(Table17[[#This Row],[Customer_ID]],Customer_Dim!A:A,Customer_Dim!B:B,"False Data")</f>
        <v>James Orozco</v>
      </c>
      <c r="L171" s="5">
        <f>_xlfn.XLOOKUP(Table17[[#This Row],[Customer_ID]],Customer_Dim!A:A,Customer_Dim!C:C,"False Data")</f>
        <v>37</v>
      </c>
      <c r="M171" s="5" t="str" cm="1">
        <f t="array" ref="M171">_xlfn.IFS(Table9[[#This Row],[Age]]&lt;=35,"Youth",Table9[[#This Row],[Age]]&lt;=55,"Adult",Table9[[#This Row],[Age]]&gt;55,"Senior")</f>
        <v>Adult</v>
      </c>
      <c r="N171" t="str">
        <f>_xlfn.XLOOKUP(Table17[[#This Row],[Customer_ID]],Customer_Dim!A:A,Customer_Dim!D:D,"False Data")</f>
        <v>Female</v>
      </c>
      <c r="O171" t="str">
        <f>_xlfn.XLOOKUP(Table17[[#This Row],[Customer_ID]],Customer_Dim!A:A,Customer_Dim!E:E,"False Data")</f>
        <v>Simpsonfort</v>
      </c>
      <c r="P171" t="str">
        <f>_xlfn.XLOOKUP(Table17[[#This Row],[Customer_ID]],Customer_Dim!A:A,Customer_Dim!F:F,"False Data")</f>
        <v>Maine</v>
      </c>
      <c r="Q171" t="str">
        <f>_xlfn.XLOOKUP(Table17[[#This Row],[Customer_ID]],Customer_Dim!A:A,Customer_Dim!G:G,"False Data")</f>
        <v>USA</v>
      </c>
      <c r="R171" t="str">
        <f>_xlfn.XLOOKUP(Table17[[#This Row],[Customer_ID]],Customer_Dim!A:A,Customer_Dim!H:H,"False Data")</f>
        <v>Gold</v>
      </c>
      <c r="S171" t="str">
        <f>_xlfn.XLOOKUP(Table17[[#This Row],[Store_ID]],Store_Dim!A:A,Store_Dim!B:B)</f>
        <v>Martinez-Mullins</v>
      </c>
      <c r="T171" t="str">
        <f>_xlfn.XLOOKUP(Table17[[#This Row],[Store_ID]],Store_Dim!A:A,Store_Dim!C:C)</f>
        <v>South</v>
      </c>
      <c r="U171" t="str">
        <f>_xlfn.XLOOKUP(Table17[[#This Row],[Store_ID]],Store_Dim!A:A,Store_Dim!D:D)</f>
        <v>Williamsfurt</v>
      </c>
      <c r="V171" t="str">
        <f>_xlfn.XLOOKUP(Table17[[#This Row],[Store_ID]],Store_Dim!A:A,Store_Dim!E:E)</f>
        <v>Online</v>
      </c>
      <c r="W171" t="str">
        <f>_xlfn.XLOOKUP(Table17[[#This Row],[Product_ID]],Product_Dim!A:A,Product_Dim!B:B)</f>
        <v>Professional Jump Rope</v>
      </c>
      <c r="X171" t="str">
        <f>_xlfn.XLOOKUP(Table17[[#This Row],[Product_ID]],Product_Dim!A:A,Product_Dim!C:C)</f>
        <v>Sports</v>
      </c>
      <c r="Y171" t="str">
        <f>_xlfn.XLOOKUP(Table17[[#This Row],[Product_ID]],Product_Dim!A:A,Product_Dim!D:D)</f>
        <v>Fitness</v>
      </c>
      <c r="Z171" t="str">
        <f>_xlfn.XLOOKUP(Table17[[#This Row],[Product_ID]],Product_Dim!A:A,Product_Dim!E:E)</f>
        <v>Davis PLC</v>
      </c>
      <c r="AA171">
        <f>_xlfn.XLOOKUP(Table17[[#This Row],[Product_ID]],Product_Dim!A:A,Product_Dim!F:F)</f>
        <v>477.61</v>
      </c>
      <c r="AB171">
        <f>_xlfn.XLOOKUP(Table17[[#This Row],[Product_ID]],Product_Dim!A:A,Product_Dim!G:G)</f>
        <v>300</v>
      </c>
    </row>
    <row r="172" spans="1:28" x14ac:dyDescent="0.25">
      <c r="A172" t="s">
        <v>1996</v>
      </c>
      <c r="B172" s="1">
        <v>45390</v>
      </c>
      <c r="C172" t="s">
        <v>818</v>
      </c>
      <c r="D172" t="s">
        <v>1616</v>
      </c>
      <c r="E172" t="s">
        <v>1776</v>
      </c>
      <c r="F172">
        <v>1</v>
      </c>
      <c r="G172">
        <v>152.16999999999999</v>
      </c>
      <c r="H172">
        <v>0.28000000000000003</v>
      </c>
      <c r="I172" t="s">
        <v>1829</v>
      </c>
      <c r="J172" s="12">
        <v>109.5624</v>
      </c>
      <c r="K172" t="str">
        <f>_xlfn.XLOOKUP(Table17[[#This Row],[Customer_ID]],Customer_Dim!A:A,Customer_Dim!B:B,"False Data")</f>
        <v>Kristen Fischer</v>
      </c>
      <c r="L172" s="5">
        <f>_xlfn.XLOOKUP(Table17[[#This Row],[Customer_ID]],Customer_Dim!A:A,Customer_Dim!C:C,"False Data")</f>
        <v>57</v>
      </c>
      <c r="M172" s="5" t="str" cm="1">
        <f t="array" ref="M172">_xlfn.IFS(Table9[[#This Row],[Age]]&lt;=35,"Youth",Table9[[#This Row],[Age]]&lt;=55,"Adult",Table9[[#This Row],[Age]]&gt;55,"Senior")</f>
        <v>Senior</v>
      </c>
      <c r="N172" t="str">
        <f>_xlfn.XLOOKUP(Table17[[#This Row],[Customer_ID]],Customer_Dim!A:A,Customer_Dim!D:D,"False Data")</f>
        <v>Male</v>
      </c>
      <c r="O172" t="str">
        <f>_xlfn.XLOOKUP(Table17[[#This Row],[Customer_ID]],Customer_Dim!A:A,Customer_Dim!E:E,"False Data")</f>
        <v>Lake Christopher</v>
      </c>
      <c r="P172" t="str">
        <f>_xlfn.XLOOKUP(Table17[[#This Row],[Customer_ID]],Customer_Dim!A:A,Customer_Dim!F:F,"False Data")</f>
        <v>Arkansas</v>
      </c>
      <c r="Q172" t="str">
        <f>_xlfn.XLOOKUP(Table17[[#This Row],[Customer_ID]],Customer_Dim!A:A,Customer_Dim!G:G,"False Data")</f>
        <v>USA</v>
      </c>
      <c r="R172" t="str">
        <f>_xlfn.XLOOKUP(Table17[[#This Row],[Customer_ID]],Customer_Dim!A:A,Customer_Dim!H:H,"False Data")</f>
        <v>Platinum</v>
      </c>
      <c r="S172" t="str">
        <f>_xlfn.XLOOKUP(Table17[[#This Row],[Store_ID]],Store_Dim!A:A,Store_Dim!B:B)</f>
        <v>Benson-Elliott</v>
      </c>
      <c r="T172" t="str">
        <f>_xlfn.XLOOKUP(Table17[[#This Row],[Store_ID]],Store_Dim!A:A,Store_Dim!C:C)</f>
        <v>East</v>
      </c>
      <c r="U172" t="str">
        <f>_xlfn.XLOOKUP(Table17[[#This Row],[Store_ID]],Store_Dim!A:A,Store_Dim!D:D)</f>
        <v>Port Josephberg</v>
      </c>
      <c r="V172" t="str">
        <f>_xlfn.XLOOKUP(Table17[[#This Row],[Store_ID]],Store_Dim!A:A,Store_Dim!E:E)</f>
        <v>Online</v>
      </c>
      <c r="W172" t="str">
        <f>_xlfn.XLOOKUP(Table17[[#This Row],[Product_ID]],Product_Dim!A:A,Product_Dim!B:B)</f>
        <v>Gaming Mechanical Keyboard</v>
      </c>
      <c r="X172" t="str">
        <f>_xlfn.XLOOKUP(Table17[[#This Row],[Product_ID]],Product_Dim!A:A,Product_Dim!C:C)</f>
        <v>Electronics</v>
      </c>
      <c r="Y172" t="str">
        <f>_xlfn.XLOOKUP(Table17[[#This Row],[Product_ID]],Product_Dim!A:A,Product_Dim!D:D)</f>
        <v>Computer</v>
      </c>
      <c r="Z172" t="str">
        <f>_xlfn.XLOOKUP(Table17[[#This Row],[Product_ID]],Product_Dim!A:A,Product_Dim!E:E)</f>
        <v>Lucero LLC</v>
      </c>
      <c r="AA172">
        <f>_xlfn.XLOOKUP(Table17[[#This Row],[Product_ID]],Product_Dim!A:A,Product_Dim!F:F)</f>
        <v>419.28</v>
      </c>
      <c r="AB172">
        <f>_xlfn.XLOOKUP(Table17[[#This Row],[Product_ID]],Product_Dim!A:A,Product_Dim!G:G)</f>
        <v>86</v>
      </c>
    </row>
    <row r="173" spans="1:28" x14ac:dyDescent="0.25">
      <c r="A173" t="s">
        <v>1997</v>
      </c>
      <c r="B173" s="1">
        <v>45795</v>
      </c>
      <c r="C173" t="s">
        <v>579</v>
      </c>
      <c r="D173" t="s">
        <v>1646</v>
      </c>
      <c r="E173" t="s">
        <v>1792</v>
      </c>
      <c r="F173">
        <v>1</v>
      </c>
      <c r="G173">
        <v>325.08</v>
      </c>
      <c r="H173">
        <v>0.26</v>
      </c>
      <c r="I173" t="s">
        <v>1826</v>
      </c>
      <c r="J173" s="12">
        <v>240.5592</v>
      </c>
      <c r="K173" t="str">
        <f>_xlfn.XLOOKUP(Table17[[#This Row],[Customer_ID]],Customer_Dim!A:A,Customer_Dim!B:B,"False Data")</f>
        <v>Michelle Rogers</v>
      </c>
      <c r="L173" s="5">
        <f>_xlfn.XLOOKUP(Table17[[#This Row],[Customer_ID]],Customer_Dim!A:A,Customer_Dim!C:C,"False Data")</f>
        <v>56</v>
      </c>
      <c r="M173" s="5" t="str" cm="1">
        <f t="array" ref="M173">_xlfn.IFS(Table9[[#This Row],[Age]]&lt;=35,"Youth",Table9[[#This Row],[Age]]&lt;=55,"Adult",Table9[[#This Row],[Age]]&gt;55,"Senior")</f>
        <v>Senior</v>
      </c>
      <c r="N173" t="str">
        <f>_xlfn.XLOOKUP(Table17[[#This Row],[Customer_ID]],Customer_Dim!A:A,Customer_Dim!D:D,"False Data")</f>
        <v>Male</v>
      </c>
      <c r="O173" t="str">
        <f>_xlfn.XLOOKUP(Table17[[#This Row],[Customer_ID]],Customer_Dim!A:A,Customer_Dim!E:E,"False Data")</f>
        <v>East Jessicaborough</v>
      </c>
      <c r="P173" t="str">
        <f>_xlfn.XLOOKUP(Table17[[#This Row],[Customer_ID]],Customer_Dim!A:A,Customer_Dim!F:F,"False Data")</f>
        <v>Hawaii</v>
      </c>
      <c r="Q173" t="str">
        <f>_xlfn.XLOOKUP(Table17[[#This Row],[Customer_ID]],Customer_Dim!A:A,Customer_Dim!G:G,"False Data")</f>
        <v>USA</v>
      </c>
      <c r="R173" t="str">
        <f>_xlfn.XLOOKUP(Table17[[#This Row],[Customer_ID]],Customer_Dim!A:A,Customer_Dim!H:H,"False Data")</f>
        <v>Platinum</v>
      </c>
      <c r="S173" t="str">
        <f>_xlfn.XLOOKUP(Table17[[#This Row],[Store_ID]],Store_Dim!A:A,Store_Dim!B:B)</f>
        <v>Aguirre-Keller</v>
      </c>
      <c r="T173" t="str">
        <f>_xlfn.XLOOKUP(Table17[[#This Row],[Store_ID]],Store_Dim!A:A,Store_Dim!C:C)</f>
        <v>South</v>
      </c>
      <c r="U173" t="str">
        <f>_xlfn.XLOOKUP(Table17[[#This Row],[Store_ID]],Store_Dim!A:A,Store_Dim!D:D)</f>
        <v>Lake Michael</v>
      </c>
      <c r="V173" t="str">
        <f>_xlfn.XLOOKUP(Table17[[#This Row],[Store_ID]],Store_Dim!A:A,Store_Dim!E:E)</f>
        <v>Online</v>
      </c>
      <c r="W173" t="str">
        <f>_xlfn.XLOOKUP(Table17[[#This Row],[Product_ID]],Product_Dim!A:A,Product_Dim!B:B)</f>
        <v>Men's Roll-On Perfume</v>
      </c>
      <c r="X173" t="str">
        <f>_xlfn.XLOOKUP(Table17[[#This Row],[Product_ID]],Product_Dim!A:A,Product_Dim!C:C)</f>
        <v>Beauty</v>
      </c>
      <c r="Y173" t="str">
        <f>_xlfn.XLOOKUP(Table17[[#This Row],[Product_ID]],Product_Dim!A:A,Product_Dim!D:D)</f>
        <v>Fragrance</v>
      </c>
      <c r="Z173" t="str">
        <f>_xlfn.XLOOKUP(Table17[[#This Row],[Product_ID]],Product_Dim!A:A,Product_Dim!E:E)</f>
        <v>Sullivan and Sons</v>
      </c>
      <c r="AA173">
        <f>_xlfn.XLOOKUP(Table17[[#This Row],[Product_ID]],Product_Dim!A:A,Product_Dim!F:F)</f>
        <v>43.29</v>
      </c>
      <c r="AB173">
        <f>_xlfn.XLOOKUP(Table17[[#This Row],[Product_ID]],Product_Dim!A:A,Product_Dim!G:G)</f>
        <v>267</v>
      </c>
    </row>
    <row r="174" spans="1:28" x14ac:dyDescent="0.25">
      <c r="A174" t="s">
        <v>1998</v>
      </c>
      <c r="B174" s="1">
        <v>45267</v>
      </c>
      <c r="C174" t="s">
        <v>1080</v>
      </c>
      <c r="D174" t="s">
        <v>1726</v>
      </c>
      <c r="E174" t="s">
        <v>1789</v>
      </c>
      <c r="F174">
        <v>2</v>
      </c>
      <c r="G174">
        <v>827.92</v>
      </c>
      <c r="H174">
        <v>0.25</v>
      </c>
      <c r="I174" t="s">
        <v>1829</v>
      </c>
      <c r="J174" s="12">
        <v>1241.8800000000001</v>
      </c>
      <c r="K174" t="str">
        <f>_xlfn.XLOOKUP(Table17[[#This Row],[Customer_ID]],Customer_Dim!A:A,Customer_Dim!B:B,"False Data")</f>
        <v>Evelyn Brown</v>
      </c>
      <c r="L174" s="5">
        <f>_xlfn.XLOOKUP(Table17[[#This Row],[Customer_ID]],Customer_Dim!A:A,Customer_Dim!C:C,"False Data")</f>
        <v>39</v>
      </c>
      <c r="M174" s="5" t="str" cm="1">
        <f t="array" ref="M174">_xlfn.IFS(Table9[[#This Row],[Age]]&lt;=35,"Youth",Table9[[#This Row],[Age]]&lt;=55,"Adult",Table9[[#This Row],[Age]]&gt;55,"Senior")</f>
        <v>Adult</v>
      </c>
      <c r="N174" t="str">
        <f>_xlfn.XLOOKUP(Table17[[#This Row],[Customer_ID]],Customer_Dim!A:A,Customer_Dim!D:D,"False Data")</f>
        <v>Male</v>
      </c>
      <c r="O174" t="str">
        <f>_xlfn.XLOOKUP(Table17[[#This Row],[Customer_ID]],Customer_Dim!A:A,Customer_Dim!E:E,"False Data")</f>
        <v>West Victoriaborough</v>
      </c>
      <c r="P174" t="str">
        <f>_xlfn.XLOOKUP(Table17[[#This Row],[Customer_ID]],Customer_Dim!A:A,Customer_Dim!F:F,"False Data")</f>
        <v>New Mexico</v>
      </c>
      <c r="Q174" t="str">
        <f>_xlfn.XLOOKUP(Table17[[#This Row],[Customer_ID]],Customer_Dim!A:A,Customer_Dim!G:G,"False Data")</f>
        <v>USA</v>
      </c>
      <c r="R174" t="str">
        <f>_xlfn.XLOOKUP(Table17[[#This Row],[Customer_ID]],Customer_Dim!A:A,Customer_Dim!H:H,"False Data")</f>
        <v>Gold</v>
      </c>
      <c r="S174" t="str">
        <f>_xlfn.XLOOKUP(Table17[[#This Row],[Store_ID]],Store_Dim!A:A,Store_Dim!B:B)</f>
        <v>Hill, Wagner and Ballard</v>
      </c>
      <c r="T174" t="str">
        <f>_xlfn.XLOOKUP(Table17[[#This Row],[Store_ID]],Store_Dim!A:A,Store_Dim!C:C)</f>
        <v>East</v>
      </c>
      <c r="U174" t="str">
        <f>_xlfn.XLOOKUP(Table17[[#This Row],[Store_ID]],Store_Dim!A:A,Store_Dim!D:D)</f>
        <v>East Davidville</v>
      </c>
      <c r="V174" t="str">
        <f>_xlfn.XLOOKUP(Table17[[#This Row],[Store_ID]],Store_Dim!A:A,Store_Dim!E:E)</f>
        <v>Online</v>
      </c>
      <c r="W174" t="str">
        <f>_xlfn.XLOOKUP(Table17[[#This Row],[Product_ID]],Product_Dim!A:A,Product_Dim!B:B)</f>
        <v>Face Foundation Kit</v>
      </c>
      <c r="X174" t="str">
        <f>_xlfn.XLOOKUP(Table17[[#This Row],[Product_ID]],Product_Dim!A:A,Product_Dim!C:C)</f>
        <v>Beauty</v>
      </c>
      <c r="Y174" t="str">
        <f>_xlfn.XLOOKUP(Table17[[#This Row],[Product_ID]],Product_Dim!A:A,Product_Dim!D:D)</f>
        <v>Makeup</v>
      </c>
      <c r="Z174" t="str">
        <f>_xlfn.XLOOKUP(Table17[[#This Row],[Product_ID]],Product_Dim!A:A,Product_Dim!E:E)</f>
        <v>Taylor-Elliott</v>
      </c>
      <c r="AA174">
        <f>_xlfn.XLOOKUP(Table17[[#This Row],[Product_ID]],Product_Dim!A:A,Product_Dim!F:F)</f>
        <v>183.04</v>
      </c>
      <c r="AB174">
        <f>_xlfn.XLOOKUP(Table17[[#This Row],[Product_ID]],Product_Dim!A:A,Product_Dim!G:G)</f>
        <v>457</v>
      </c>
    </row>
    <row r="175" spans="1:28" x14ac:dyDescent="0.25">
      <c r="A175" t="s">
        <v>1999</v>
      </c>
      <c r="B175" s="1">
        <v>45314</v>
      </c>
      <c r="C175" t="s">
        <v>1492</v>
      </c>
      <c r="D175" t="s">
        <v>1600</v>
      </c>
      <c r="E175" t="s">
        <v>1761</v>
      </c>
      <c r="F175">
        <v>2</v>
      </c>
      <c r="G175">
        <v>593.47</v>
      </c>
      <c r="H175">
        <v>0.1</v>
      </c>
      <c r="I175" t="s">
        <v>1829</v>
      </c>
      <c r="J175" s="12">
        <v>1068.2460000000001</v>
      </c>
      <c r="K175" t="str">
        <f>_xlfn.XLOOKUP(Table17[[#This Row],[Customer_ID]],Customer_Dim!A:A,Customer_Dim!B:B,"False Data")</f>
        <v>Sara Ingram</v>
      </c>
      <c r="L175" s="5">
        <f>_xlfn.XLOOKUP(Table17[[#This Row],[Customer_ID]],Customer_Dim!A:A,Customer_Dim!C:C,"False Data")</f>
        <v>46</v>
      </c>
      <c r="M175" s="5" t="str" cm="1">
        <f t="array" ref="M175">_xlfn.IFS(Table9[[#This Row],[Age]]&lt;=35,"Youth",Table9[[#This Row],[Age]]&lt;=55,"Adult",Table9[[#This Row],[Age]]&gt;55,"Senior")</f>
        <v>Adult</v>
      </c>
      <c r="N175" t="str">
        <f>_xlfn.XLOOKUP(Table17[[#This Row],[Customer_ID]],Customer_Dim!A:A,Customer_Dim!D:D,"False Data")</f>
        <v>Female</v>
      </c>
      <c r="O175" t="str">
        <f>_xlfn.XLOOKUP(Table17[[#This Row],[Customer_ID]],Customer_Dim!A:A,Customer_Dim!E:E,"False Data")</f>
        <v>East Dillonview</v>
      </c>
      <c r="P175" t="str">
        <f>_xlfn.XLOOKUP(Table17[[#This Row],[Customer_ID]],Customer_Dim!A:A,Customer_Dim!F:F,"False Data")</f>
        <v>Virginia</v>
      </c>
      <c r="Q175" t="str">
        <f>_xlfn.XLOOKUP(Table17[[#This Row],[Customer_ID]],Customer_Dim!A:A,Customer_Dim!G:G,"False Data")</f>
        <v>USA</v>
      </c>
      <c r="R175" t="str">
        <f>_xlfn.XLOOKUP(Table17[[#This Row],[Customer_ID]],Customer_Dim!A:A,Customer_Dim!H:H,"False Data")</f>
        <v>Bronze</v>
      </c>
      <c r="S175" t="str">
        <f>_xlfn.XLOOKUP(Table17[[#This Row],[Store_ID]],Store_Dim!A:A,Store_Dim!B:B)</f>
        <v>Black-Horn</v>
      </c>
      <c r="T175" t="str">
        <f>_xlfn.XLOOKUP(Table17[[#This Row],[Store_ID]],Store_Dim!A:A,Store_Dim!C:C)</f>
        <v>South</v>
      </c>
      <c r="U175" t="str">
        <f>_xlfn.XLOOKUP(Table17[[#This Row],[Store_ID]],Store_Dim!A:A,Store_Dim!D:D)</f>
        <v>North Nancyview</v>
      </c>
      <c r="V175" t="str">
        <f>_xlfn.XLOOKUP(Table17[[#This Row],[Store_ID]],Store_Dim!A:A,Store_Dim!E:E)</f>
        <v>Outlet</v>
      </c>
      <c r="W175" t="str">
        <f>_xlfn.XLOOKUP(Table17[[#This Row],[Product_ID]],Product_Dim!A:A,Product_Dim!B:B)</f>
        <v>Wireless Bluetooth Speaker</v>
      </c>
      <c r="X175" t="str">
        <f>_xlfn.XLOOKUP(Table17[[#This Row],[Product_ID]],Product_Dim!A:A,Product_Dim!C:C)</f>
        <v>Electronics</v>
      </c>
      <c r="Y175" t="str">
        <f>_xlfn.XLOOKUP(Table17[[#This Row],[Product_ID]],Product_Dim!A:A,Product_Dim!D:D)</f>
        <v>Audio</v>
      </c>
      <c r="Z175" t="str">
        <f>_xlfn.XLOOKUP(Table17[[#This Row],[Product_ID]],Product_Dim!A:A,Product_Dim!E:E)</f>
        <v>Reed-Schmidt</v>
      </c>
      <c r="AA175">
        <f>_xlfn.XLOOKUP(Table17[[#This Row],[Product_ID]],Product_Dim!A:A,Product_Dim!F:F)</f>
        <v>322.41000000000003</v>
      </c>
      <c r="AB175">
        <f>_xlfn.XLOOKUP(Table17[[#This Row],[Product_ID]],Product_Dim!A:A,Product_Dim!G:G)</f>
        <v>213</v>
      </c>
    </row>
    <row r="176" spans="1:28" x14ac:dyDescent="0.25">
      <c r="A176" t="s">
        <v>2000</v>
      </c>
      <c r="B176" s="1">
        <v>45267</v>
      </c>
      <c r="C176" t="s">
        <v>929</v>
      </c>
      <c r="D176" t="s">
        <v>1588</v>
      </c>
      <c r="E176" t="s">
        <v>1779</v>
      </c>
      <c r="F176">
        <v>4</v>
      </c>
      <c r="G176">
        <v>756.28</v>
      </c>
      <c r="H176">
        <v>0.05</v>
      </c>
      <c r="I176" t="s">
        <v>1829</v>
      </c>
      <c r="J176" s="12">
        <v>2873.864</v>
      </c>
      <c r="K176" t="str">
        <f>_xlfn.XLOOKUP(Table17[[#This Row],[Customer_ID]],Customer_Dim!A:A,Customer_Dim!B:B,"False Data")</f>
        <v>Gloria Taylor</v>
      </c>
      <c r="L176" s="5">
        <f>_xlfn.XLOOKUP(Table17[[#This Row],[Customer_ID]],Customer_Dim!A:A,Customer_Dim!C:C,"False Data")</f>
        <v>56</v>
      </c>
      <c r="M176" s="5" t="str" cm="1">
        <f t="array" ref="M176">_xlfn.IFS(Table9[[#This Row],[Age]]&lt;=35,"Youth",Table9[[#This Row],[Age]]&lt;=55,"Adult",Table9[[#This Row],[Age]]&gt;55,"Senior")</f>
        <v>Senior</v>
      </c>
      <c r="N176" t="str">
        <f>_xlfn.XLOOKUP(Table17[[#This Row],[Customer_ID]],Customer_Dim!A:A,Customer_Dim!D:D,"False Data")</f>
        <v>Female</v>
      </c>
      <c r="O176" t="str">
        <f>_xlfn.XLOOKUP(Table17[[#This Row],[Customer_ID]],Customer_Dim!A:A,Customer_Dim!E:E,"False Data")</f>
        <v>North Daniel</v>
      </c>
      <c r="P176" t="str">
        <f>_xlfn.XLOOKUP(Table17[[#This Row],[Customer_ID]],Customer_Dim!A:A,Customer_Dim!F:F,"False Data")</f>
        <v>Louisiana</v>
      </c>
      <c r="Q176" t="str">
        <f>_xlfn.XLOOKUP(Table17[[#This Row],[Customer_ID]],Customer_Dim!A:A,Customer_Dim!G:G,"False Data")</f>
        <v>USA</v>
      </c>
      <c r="R176" t="str">
        <f>_xlfn.XLOOKUP(Table17[[#This Row],[Customer_ID]],Customer_Dim!A:A,Customer_Dim!H:H,"False Data")</f>
        <v>Platinum</v>
      </c>
      <c r="S176" t="str">
        <f>_xlfn.XLOOKUP(Table17[[#This Row],[Store_ID]],Store_Dim!A:A,Store_Dim!B:B)</f>
        <v>Martinez-Mullins</v>
      </c>
      <c r="T176" t="str">
        <f>_xlfn.XLOOKUP(Table17[[#This Row],[Store_ID]],Store_Dim!A:A,Store_Dim!C:C)</f>
        <v>South</v>
      </c>
      <c r="U176" t="str">
        <f>_xlfn.XLOOKUP(Table17[[#This Row],[Store_ID]],Store_Dim!A:A,Store_Dim!D:D)</f>
        <v>Williamsfurt</v>
      </c>
      <c r="V176" t="str">
        <f>_xlfn.XLOOKUP(Table17[[#This Row],[Store_ID]],Store_Dim!A:A,Store_Dim!E:E)</f>
        <v>Online</v>
      </c>
      <c r="W176" t="str">
        <f>_xlfn.XLOOKUP(Table17[[#This Row],[Product_ID]],Product_Dim!A:A,Product_Dim!B:B)</f>
        <v>Outdoor Sports Water Bottle</v>
      </c>
      <c r="X176" t="str">
        <f>_xlfn.XLOOKUP(Table17[[#This Row],[Product_ID]],Product_Dim!A:A,Product_Dim!C:C)</f>
        <v>Sports</v>
      </c>
      <c r="Y176" t="str">
        <f>_xlfn.XLOOKUP(Table17[[#This Row],[Product_ID]],Product_Dim!A:A,Product_Dim!D:D)</f>
        <v>Accessories</v>
      </c>
      <c r="Z176" t="str">
        <f>_xlfn.XLOOKUP(Table17[[#This Row],[Product_ID]],Product_Dim!A:A,Product_Dim!E:E)</f>
        <v>Soto-Ellis</v>
      </c>
      <c r="AA176">
        <f>_xlfn.XLOOKUP(Table17[[#This Row],[Product_ID]],Product_Dim!A:A,Product_Dim!F:F)</f>
        <v>131.51</v>
      </c>
      <c r="AB176">
        <f>_xlfn.XLOOKUP(Table17[[#This Row],[Product_ID]],Product_Dim!A:A,Product_Dim!G:G)</f>
        <v>0</v>
      </c>
    </row>
    <row r="177" spans="1:28" x14ac:dyDescent="0.25">
      <c r="A177" t="s">
        <v>2001</v>
      </c>
      <c r="B177" s="1">
        <v>45641</v>
      </c>
      <c r="C177" t="s">
        <v>1178</v>
      </c>
      <c r="D177" t="s">
        <v>1732</v>
      </c>
      <c r="E177" t="s">
        <v>1757</v>
      </c>
      <c r="F177">
        <v>2</v>
      </c>
      <c r="G177">
        <v>707.65</v>
      </c>
      <c r="H177">
        <v>0.14000000000000001</v>
      </c>
      <c r="I177" t="s">
        <v>1824</v>
      </c>
      <c r="J177" s="12">
        <v>1217.1579999999999</v>
      </c>
      <c r="K177" t="str">
        <f>_xlfn.XLOOKUP(Table17[[#This Row],[Customer_ID]],Customer_Dim!A:A,Customer_Dim!B:B,"False Data")</f>
        <v>Charles Conley</v>
      </c>
      <c r="L177" s="5">
        <f>_xlfn.XLOOKUP(Table17[[#This Row],[Customer_ID]],Customer_Dim!A:A,Customer_Dim!C:C,"False Data")</f>
        <v>39</v>
      </c>
      <c r="M177" s="5" t="str" cm="1">
        <f t="array" ref="M177">_xlfn.IFS(Table9[[#This Row],[Age]]&lt;=35,"Youth",Table9[[#This Row],[Age]]&lt;=55,"Adult",Table9[[#This Row],[Age]]&gt;55,"Senior")</f>
        <v>Adult</v>
      </c>
      <c r="N177" t="str">
        <f>_xlfn.XLOOKUP(Table17[[#This Row],[Customer_ID]],Customer_Dim!A:A,Customer_Dim!D:D,"False Data")</f>
        <v>Female</v>
      </c>
      <c r="O177" t="str">
        <f>_xlfn.XLOOKUP(Table17[[#This Row],[Customer_ID]],Customer_Dim!A:A,Customer_Dim!E:E,"False Data")</f>
        <v>Nathanshire</v>
      </c>
      <c r="P177" t="str">
        <f>_xlfn.XLOOKUP(Table17[[#This Row],[Customer_ID]],Customer_Dim!A:A,Customer_Dim!F:F,"False Data")</f>
        <v>Maine</v>
      </c>
      <c r="Q177" t="str">
        <f>_xlfn.XLOOKUP(Table17[[#This Row],[Customer_ID]],Customer_Dim!A:A,Customer_Dim!G:G,"False Data")</f>
        <v>USA</v>
      </c>
      <c r="R177" t="str">
        <f>_xlfn.XLOOKUP(Table17[[#This Row],[Customer_ID]],Customer_Dim!A:A,Customer_Dim!H:H,"False Data")</f>
        <v>Gold</v>
      </c>
      <c r="S177" t="str">
        <f>_xlfn.XLOOKUP(Table17[[#This Row],[Store_ID]],Store_Dim!A:A,Store_Dim!B:B)</f>
        <v>Martinez, Adkins and Johnson</v>
      </c>
      <c r="T177" t="str">
        <f>_xlfn.XLOOKUP(Table17[[#This Row],[Store_ID]],Store_Dim!A:A,Store_Dim!C:C)</f>
        <v>North</v>
      </c>
      <c r="U177" t="str">
        <f>_xlfn.XLOOKUP(Table17[[#This Row],[Store_ID]],Store_Dim!A:A,Store_Dim!D:D)</f>
        <v>Danielmouth</v>
      </c>
      <c r="V177" t="str">
        <f>_xlfn.XLOOKUP(Table17[[#This Row],[Store_ID]],Store_Dim!A:A,Store_Dim!E:E)</f>
        <v>Flagship</v>
      </c>
      <c r="W177" t="str">
        <f>_xlfn.XLOOKUP(Table17[[#This Row],[Product_ID]],Product_Dim!A:A,Product_Dim!B:B)</f>
        <v>Microwave Oven</v>
      </c>
      <c r="X177" t="str">
        <f>_xlfn.XLOOKUP(Table17[[#This Row],[Product_ID]],Product_Dim!A:A,Product_Dim!C:C)</f>
        <v>Home</v>
      </c>
      <c r="Y177" t="str">
        <f>_xlfn.XLOOKUP(Table17[[#This Row],[Product_ID]],Product_Dim!A:A,Product_Dim!D:D)</f>
        <v>Appliances</v>
      </c>
      <c r="Z177" t="str">
        <f>_xlfn.XLOOKUP(Table17[[#This Row],[Product_ID]],Product_Dim!A:A,Product_Dim!E:E)</f>
        <v>Green, Powell and Palmer</v>
      </c>
      <c r="AA177">
        <f>_xlfn.XLOOKUP(Table17[[#This Row],[Product_ID]],Product_Dim!A:A,Product_Dim!F:F)</f>
        <v>447.43</v>
      </c>
      <c r="AB177">
        <f>_xlfn.XLOOKUP(Table17[[#This Row],[Product_ID]],Product_Dim!A:A,Product_Dim!G:G)</f>
        <v>191</v>
      </c>
    </row>
    <row r="178" spans="1:28" x14ac:dyDescent="0.25">
      <c r="A178" t="s">
        <v>2002</v>
      </c>
      <c r="B178" s="1">
        <v>45371</v>
      </c>
      <c r="C178" t="s">
        <v>441</v>
      </c>
      <c r="D178" t="s">
        <v>1598</v>
      </c>
      <c r="E178" t="s">
        <v>1801</v>
      </c>
      <c r="F178">
        <v>1</v>
      </c>
      <c r="G178">
        <v>857.35</v>
      </c>
      <c r="H178">
        <v>0.28000000000000003</v>
      </c>
      <c r="I178" t="s">
        <v>1826</v>
      </c>
      <c r="J178" s="12">
        <v>617.29200000000003</v>
      </c>
      <c r="K178" t="str">
        <f>_xlfn.XLOOKUP(Table17[[#This Row],[Customer_ID]],Customer_Dim!A:A,Customer_Dim!B:B,"False Data")</f>
        <v>Susan Mcdonald</v>
      </c>
      <c r="L178" s="5">
        <f>_xlfn.XLOOKUP(Table17[[#This Row],[Customer_ID]],Customer_Dim!A:A,Customer_Dim!C:C,"False Data")</f>
        <v>45</v>
      </c>
      <c r="M178" s="5" t="str" cm="1">
        <f t="array" ref="M178">_xlfn.IFS(Table9[[#This Row],[Age]]&lt;=35,"Youth",Table9[[#This Row],[Age]]&lt;=55,"Adult",Table9[[#This Row],[Age]]&gt;55,"Senior")</f>
        <v>Adult</v>
      </c>
      <c r="N178" t="str">
        <f>_xlfn.XLOOKUP(Table17[[#This Row],[Customer_ID]],Customer_Dim!A:A,Customer_Dim!D:D,"False Data")</f>
        <v>Male</v>
      </c>
      <c r="O178" t="str">
        <f>_xlfn.XLOOKUP(Table17[[#This Row],[Customer_ID]],Customer_Dim!A:A,Customer_Dim!E:E,"False Data")</f>
        <v>East Ellen</v>
      </c>
      <c r="P178" t="str">
        <f>_xlfn.XLOOKUP(Table17[[#This Row],[Customer_ID]],Customer_Dim!A:A,Customer_Dim!F:F,"False Data")</f>
        <v>Arkansas</v>
      </c>
      <c r="Q178" t="str">
        <f>_xlfn.XLOOKUP(Table17[[#This Row],[Customer_ID]],Customer_Dim!A:A,Customer_Dim!G:G,"False Data")</f>
        <v>USA</v>
      </c>
      <c r="R178" t="str">
        <f>_xlfn.XLOOKUP(Table17[[#This Row],[Customer_ID]],Customer_Dim!A:A,Customer_Dim!H:H,"False Data")</f>
        <v>Silver</v>
      </c>
      <c r="S178" t="str">
        <f>_xlfn.XLOOKUP(Table17[[#This Row],[Store_ID]],Store_Dim!A:A,Store_Dim!B:B)</f>
        <v>Shelton PLC</v>
      </c>
      <c r="T178" t="str">
        <f>_xlfn.XLOOKUP(Table17[[#This Row],[Store_ID]],Store_Dim!A:A,Store_Dim!C:C)</f>
        <v>North</v>
      </c>
      <c r="U178" t="str">
        <f>_xlfn.XLOOKUP(Table17[[#This Row],[Store_ID]],Store_Dim!A:A,Store_Dim!D:D)</f>
        <v>East Jenniferstad</v>
      </c>
      <c r="V178" t="str">
        <f>_xlfn.XLOOKUP(Table17[[#This Row],[Store_ID]],Store_Dim!A:A,Store_Dim!E:E)</f>
        <v>Flagship</v>
      </c>
      <c r="W178" t="str">
        <f>_xlfn.XLOOKUP(Table17[[#This Row],[Product_ID]],Product_Dim!A:A,Product_Dim!B:B)</f>
        <v>Women's Scarf Set</v>
      </c>
      <c r="X178" t="str">
        <f>_xlfn.XLOOKUP(Table17[[#This Row],[Product_ID]],Product_Dim!A:A,Product_Dim!C:C)</f>
        <v>Clothing</v>
      </c>
      <c r="Y178" t="str">
        <f>_xlfn.XLOOKUP(Table17[[#This Row],[Product_ID]],Product_Dim!A:A,Product_Dim!D:D)</f>
        <v>Accessories</v>
      </c>
      <c r="Z178" t="str">
        <f>_xlfn.XLOOKUP(Table17[[#This Row],[Product_ID]],Product_Dim!A:A,Product_Dim!E:E)</f>
        <v>Brown and Sons</v>
      </c>
      <c r="AA178">
        <f>_xlfn.XLOOKUP(Table17[[#This Row],[Product_ID]],Product_Dim!A:A,Product_Dim!F:F)</f>
        <v>174.02</v>
      </c>
      <c r="AB178">
        <f>_xlfn.XLOOKUP(Table17[[#This Row],[Product_ID]],Product_Dim!A:A,Product_Dim!G:G)</f>
        <v>268</v>
      </c>
    </row>
    <row r="179" spans="1:28" x14ac:dyDescent="0.25">
      <c r="A179" t="s">
        <v>2003</v>
      </c>
      <c r="B179" s="1">
        <v>45670</v>
      </c>
      <c r="C179" t="s">
        <v>1533</v>
      </c>
      <c r="D179" t="s">
        <v>1658</v>
      </c>
      <c r="E179" t="s">
        <v>1782</v>
      </c>
      <c r="F179">
        <v>1</v>
      </c>
      <c r="G179">
        <v>79</v>
      </c>
      <c r="H179">
        <v>0.04</v>
      </c>
      <c r="I179" t="s">
        <v>1826</v>
      </c>
      <c r="J179" s="12">
        <v>75.84</v>
      </c>
      <c r="K179" t="str">
        <f>_xlfn.XLOOKUP(Table17[[#This Row],[Customer_ID]],Customer_Dim!A:A,Customer_Dim!B:B,"False Data")</f>
        <v>Philip Pennington</v>
      </c>
      <c r="L179" s="5">
        <f>_xlfn.XLOOKUP(Table17[[#This Row],[Customer_ID]],Customer_Dim!A:A,Customer_Dim!C:C,"False Data")</f>
        <v>27</v>
      </c>
      <c r="M179" s="5" t="str" cm="1">
        <f t="array" ref="M179">_xlfn.IFS(Table9[[#This Row],[Age]]&lt;=35,"Youth",Table9[[#This Row],[Age]]&lt;=55,"Adult",Table9[[#This Row],[Age]]&gt;55,"Senior")</f>
        <v>Youth</v>
      </c>
      <c r="N179" t="str">
        <f>_xlfn.XLOOKUP(Table17[[#This Row],[Customer_ID]],Customer_Dim!A:A,Customer_Dim!D:D,"False Data")</f>
        <v>Female</v>
      </c>
      <c r="O179" t="str">
        <f>_xlfn.XLOOKUP(Table17[[#This Row],[Customer_ID]],Customer_Dim!A:A,Customer_Dim!E:E,"False Data")</f>
        <v>East Valerieview</v>
      </c>
      <c r="P179" t="str">
        <f>_xlfn.XLOOKUP(Table17[[#This Row],[Customer_ID]],Customer_Dim!A:A,Customer_Dim!F:F,"False Data")</f>
        <v>Oregon</v>
      </c>
      <c r="Q179" t="str">
        <f>_xlfn.XLOOKUP(Table17[[#This Row],[Customer_ID]],Customer_Dim!A:A,Customer_Dim!G:G,"False Data")</f>
        <v>USA</v>
      </c>
      <c r="R179" t="str">
        <f>_xlfn.XLOOKUP(Table17[[#This Row],[Customer_ID]],Customer_Dim!A:A,Customer_Dim!H:H,"False Data")</f>
        <v>Platinum</v>
      </c>
      <c r="S179" t="str">
        <f>_xlfn.XLOOKUP(Table17[[#This Row],[Store_ID]],Store_Dim!A:A,Store_Dim!B:B)</f>
        <v>Bean, Jones and Park</v>
      </c>
      <c r="T179" t="str">
        <f>_xlfn.XLOOKUP(Table17[[#This Row],[Store_ID]],Store_Dim!A:A,Store_Dim!C:C)</f>
        <v>West</v>
      </c>
      <c r="U179" t="str">
        <f>_xlfn.XLOOKUP(Table17[[#This Row],[Store_ID]],Store_Dim!A:A,Store_Dim!D:D)</f>
        <v>Thompsonborough</v>
      </c>
      <c r="V179" t="str">
        <f>_xlfn.XLOOKUP(Table17[[#This Row],[Store_ID]],Store_Dim!A:A,Store_Dim!E:E)</f>
        <v>Online</v>
      </c>
      <c r="W179" t="str">
        <f>_xlfn.XLOOKUP(Table17[[#This Row],[Product_ID]],Product_Dim!A:A,Product_Dim!B:B)</f>
        <v>Ceramic Plant Pot</v>
      </c>
      <c r="X179" t="str">
        <f>_xlfn.XLOOKUP(Table17[[#This Row],[Product_ID]],Product_Dim!A:A,Product_Dim!C:C)</f>
        <v>Home</v>
      </c>
      <c r="Y179" t="str">
        <f>_xlfn.XLOOKUP(Table17[[#This Row],[Product_ID]],Product_Dim!A:A,Product_Dim!D:D)</f>
        <v>Decor</v>
      </c>
      <c r="Z179" t="str">
        <f>_xlfn.XLOOKUP(Table17[[#This Row],[Product_ID]],Product_Dim!A:A,Product_Dim!E:E)</f>
        <v>Hatfield, Baird and Torres</v>
      </c>
      <c r="AA179">
        <f>_xlfn.XLOOKUP(Table17[[#This Row],[Product_ID]],Product_Dim!A:A,Product_Dim!F:F)</f>
        <v>81.75</v>
      </c>
      <c r="AB179">
        <f>_xlfn.XLOOKUP(Table17[[#This Row],[Product_ID]],Product_Dim!A:A,Product_Dim!G:G)</f>
        <v>0</v>
      </c>
    </row>
    <row r="180" spans="1:28" x14ac:dyDescent="0.25">
      <c r="A180" t="s">
        <v>2004</v>
      </c>
      <c r="B180" s="1">
        <v>45885</v>
      </c>
      <c r="C180" t="s">
        <v>244</v>
      </c>
      <c r="D180" t="s">
        <v>1736</v>
      </c>
      <c r="E180" t="s">
        <v>1773</v>
      </c>
      <c r="F180">
        <v>4</v>
      </c>
      <c r="G180">
        <v>638.91</v>
      </c>
      <c r="H180">
        <v>0</v>
      </c>
      <c r="I180" t="s">
        <v>1829</v>
      </c>
      <c r="J180" s="12">
        <v>2555.64</v>
      </c>
      <c r="K180" t="str">
        <f>_xlfn.XLOOKUP(Table17[[#This Row],[Customer_ID]],Customer_Dim!A:A,Customer_Dim!B:B,"False Data")</f>
        <v>Cody Diaz</v>
      </c>
      <c r="L180" s="5">
        <f>_xlfn.XLOOKUP(Table17[[#This Row],[Customer_ID]],Customer_Dim!A:A,Customer_Dim!C:C,"False Data")</f>
        <v>27</v>
      </c>
      <c r="M180" s="5" t="str" cm="1">
        <f t="array" ref="M180">_xlfn.IFS(Table9[[#This Row],[Age]]&lt;=35,"Youth",Table9[[#This Row],[Age]]&lt;=55,"Adult",Table9[[#This Row],[Age]]&gt;55,"Senior")</f>
        <v>Youth</v>
      </c>
      <c r="N180" t="str">
        <f>_xlfn.XLOOKUP(Table17[[#This Row],[Customer_ID]],Customer_Dim!A:A,Customer_Dim!D:D,"False Data")</f>
        <v>Female</v>
      </c>
      <c r="O180" t="str">
        <f>_xlfn.XLOOKUP(Table17[[#This Row],[Customer_ID]],Customer_Dim!A:A,Customer_Dim!E:E,"False Data")</f>
        <v>South Aaronside</v>
      </c>
      <c r="P180" t="str">
        <f>_xlfn.XLOOKUP(Table17[[#This Row],[Customer_ID]],Customer_Dim!A:A,Customer_Dim!F:F,"False Data")</f>
        <v>New Hampshire</v>
      </c>
      <c r="Q180" t="str">
        <f>_xlfn.XLOOKUP(Table17[[#This Row],[Customer_ID]],Customer_Dim!A:A,Customer_Dim!G:G,"False Data")</f>
        <v>USA</v>
      </c>
      <c r="R180" t="str">
        <f>_xlfn.XLOOKUP(Table17[[#This Row],[Customer_ID]],Customer_Dim!A:A,Customer_Dim!H:H,"False Data")</f>
        <v>Silver</v>
      </c>
      <c r="S180" t="str">
        <f>_xlfn.XLOOKUP(Table17[[#This Row],[Store_ID]],Store_Dim!A:A,Store_Dim!B:B)</f>
        <v>Gray Ltd</v>
      </c>
      <c r="T180" t="str">
        <f>_xlfn.XLOOKUP(Table17[[#This Row],[Store_ID]],Store_Dim!A:A,Store_Dim!C:C)</f>
        <v>North</v>
      </c>
      <c r="U180" t="str">
        <f>_xlfn.XLOOKUP(Table17[[#This Row],[Store_ID]],Store_Dim!A:A,Store_Dim!D:D)</f>
        <v>New Michaelchester</v>
      </c>
      <c r="V180" t="str">
        <f>_xlfn.XLOOKUP(Table17[[#This Row],[Store_ID]],Store_Dim!A:A,Store_Dim!E:E)</f>
        <v>Outlet</v>
      </c>
      <c r="W180" t="str">
        <f>_xlfn.XLOOKUP(Table17[[#This Row],[Product_ID]],Product_Dim!A:A,Product_Dim!B:B)</f>
        <v>Vitamin E Body Lotion</v>
      </c>
      <c r="X180" t="str">
        <f>_xlfn.XLOOKUP(Table17[[#This Row],[Product_ID]],Product_Dim!A:A,Product_Dim!C:C)</f>
        <v>Beauty</v>
      </c>
      <c r="Y180" t="str">
        <f>_xlfn.XLOOKUP(Table17[[#This Row],[Product_ID]],Product_Dim!A:A,Product_Dim!D:D)</f>
        <v>Skincare</v>
      </c>
      <c r="Z180" t="str">
        <f>_xlfn.XLOOKUP(Table17[[#This Row],[Product_ID]],Product_Dim!A:A,Product_Dim!E:E)</f>
        <v>Hoffman-Williams</v>
      </c>
      <c r="AA180">
        <f>_xlfn.XLOOKUP(Table17[[#This Row],[Product_ID]],Product_Dim!A:A,Product_Dim!F:F)</f>
        <v>358.47</v>
      </c>
      <c r="AB180">
        <f>_xlfn.XLOOKUP(Table17[[#This Row],[Product_ID]],Product_Dim!A:A,Product_Dim!G:G)</f>
        <v>213</v>
      </c>
    </row>
    <row r="181" spans="1:28" x14ac:dyDescent="0.25">
      <c r="A181" t="s">
        <v>2005</v>
      </c>
      <c r="B181" s="1">
        <v>45812</v>
      </c>
      <c r="C181" t="s">
        <v>295</v>
      </c>
      <c r="D181" t="s">
        <v>1638</v>
      </c>
      <c r="E181" t="s">
        <v>1752</v>
      </c>
      <c r="F181">
        <v>2</v>
      </c>
      <c r="G181">
        <v>522.16999999999996</v>
      </c>
      <c r="H181">
        <v>0.27</v>
      </c>
      <c r="I181" t="s">
        <v>1824</v>
      </c>
      <c r="J181" s="12">
        <v>762.36819999999989</v>
      </c>
      <c r="K181" t="str">
        <f>_xlfn.XLOOKUP(Table17[[#This Row],[Customer_ID]],Customer_Dim!A:A,Customer_Dim!B:B,"False Data")</f>
        <v>Krystal Ford</v>
      </c>
      <c r="L181" s="5">
        <f>_xlfn.XLOOKUP(Table17[[#This Row],[Customer_ID]],Customer_Dim!A:A,Customer_Dim!C:C,"False Data")</f>
        <v>34</v>
      </c>
      <c r="M181" s="5" t="str" cm="1">
        <f t="array" ref="M181">_xlfn.IFS(Table9[[#This Row],[Age]]&lt;=35,"Youth",Table9[[#This Row],[Age]]&lt;=55,"Adult",Table9[[#This Row],[Age]]&gt;55,"Senior")</f>
        <v>Youth</v>
      </c>
      <c r="N181" t="str">
        <f>_xlfn.XLOOKUP(Table17[[#This Row],[Customer_ID]],Customer_Dim!A:A,Customer_Dim!D:D,"False Data")</f>
        <v>Female</v>
      </c>
      <c r="O181" t="str">
        <f>_xlfn.XLOOKUP(Table17[[#This Row],[Customer_ID]],Customer_Dim!A:A,Customer_Dim!E:E,"False Data")</f>
        <v>South David</v>
      </c>
      <c r="P181" t="str">
        <f>_xlfn.XLOOKUP(Table17[[#This Row],[Customer_ID]],Customer_Dim!A:A,Customer_Dim!F:F,"False Data")</f>
        <v>Arizona</v>
      </c>
      <c r="Q181" t="str">
        <f>_xlfn.XLOOKUP(Table17[[#This Row],[Customer_ID]],Customer_Dim!A:A,Customer_Dim!G:G,"False Data")</f>
        <v>USA</v>
      </c>
      <c r="R181" t="str">
        <f>_xlfn.XLOOKUP(Table17[[#This Row],[Customer_ID]],Customer_Dim!A:A,Customer_Dim!H:H,"False Data")</f>
        <v>Platinum</v>
      </c>
      <c r="S181" t="str">
        <f>_xlfn.XLOOKUP(Table17[[#This Row],[Store_ID]],Store_Dim!A:A,Store_Dim!B:B)</f>
        <v>Rivera-Warner</v>
      </c>
      <c r="T181" t="str">
        <f>_xlfn.XLOOKUP(Table17[[#This Row],[Store_ID]],Store_Dim!A:A,Store_Dim!C:C)</f>
        <v>East</v>
      </c>
      <c r="U181" t="str">
        <f>_xlfn.XLOOKUP(Table17[[#This Row],[Store_ID]],Store_Dim!A:A,Store_Dim!D:D)</f>
        <v>Washingtonfurt</v>
      </c>
      <c r="V181" t="str">
        <f>_xlfn.XLOOKUP(Table17[[#This Row],[Store_ID]],Store_Dim!A:A,Store_Dim!E:E)</f>
        <v>Flagship</v>
      </c>
      <c r="W181" t="str">
        <f>_xlfn.XLOOKUP(Table17[[#This Row],[Product_ID]],Product_Dim!A:A,Product_Dim!B:B)</f>
        <v>High-Grip Football</v>
      </c>
      <c r="X181" t="str">
        <f>_xlfn.XLOOKUP(Table17[[#This Row],[Product_ID]],Product_Dim!A:A,Product_Dim!C:C)</f>
        <v>Sports</v>
      </c>
      <c r="Y181" t="str">
        <f>_xlfn.XLOOKUP(Table17[[#This Row],[Product_ID]],Product_Dim!A:A,Product_Dim!D:D)</f>
        <v>Team Sports</v>
      </c>
      <c r="Z181" t="str">
        <f>_xlfn.XLOOKUP(Table17[[#This Row],[Product_ID]],Product_Dim!A:A,Product_Dim!E:E)</f>
        <v>Bridges, Banks and Cummings</v>
      </c>
      <c r="AA181">
        <f>_xlfn.XLOOKUP(Table17[[#This Row],[Product_ID]],Product_Dim!A:A,Product_Dim!F:F)</f>
        <v>318.91000000000003</v>
      </c>
      <c r="AB181">
        <f>_xlfn.XLOOKUP(Table17[[#This Row],[Product_ID]],Product_Dim!A:A,Product_Dim!G:G)</f>
        <v>114</v>
      </c>
    </row>
    <row r="182" spans="1:28" x14ac:dyDescent="0.25">
      <c r="A182" t="s">
        <v>2006</v>
      </c>
      <c r="B182" s="1">
        <v>45235</v>
      </c>
      <c r="C182" t="s">
        <v>1472</v>
      </c>
      <c r="D182" t="s">
        <v>1626</v>
      </c>
      <c r="E182" t="s">
        <v>1794</v>
      </c>
      <c r="F182">
        <v>3</v>
      </c>
      <c r="G182">
        <v>954.29</v>
      </c>
      <c r="H182">
        <v>0.27</v>
      </c>
      <c r="I182" t="s">
        <v>1824</v>
      </c>
      <c r="J182" s="12">
        <v>2089.8951000000002</v>
      </c>
      <c r="K182" t="str">
        <f>_xlfn.XLOOKUP(Table17[[#This Row],[Customer_ID]],Customer_Dim!A:A,Customer_Dim!B:B,"False Data")</f>
        <v>Earl Smith Dds</v>
      </c>
      <c r="L182" s="5">
        <f>_xlfn.XLOOKUP(Table17[[#This Row],[Customer_ID]],Customer_Dim!A:A,Customer_Dim!C:C,"False Data")</f>
        <v>59</v>
      </c>
      <c r="M182" s="5" t="str" cm="1">
        <f t="array" ref="M182">_xlfn.IFS(Table9[[#This Row],[Age]]&lt;=35,"Youth",Table9[[#This Row],[Age]]&lt;=55,"Adult",Table9[[#This Row],[Age]]&gt;55,"Senior")</f>
        <v>Senior</v>
      </c>
      <c r="N182" t="str">
        <f>_xlfn.XLOOKUP(Table17[[#This Row],[Customer_ID]],Customer_Dim!A:A,Customer_Dim!D:D,"False Data")</f>
        <v>Male</v>
      </c>
      <c r="O182" t="str">
        <f>_xlfn.XLOOKUP(Table17[[#This Row],[Customer_ID]],Customer_Dim!A:A,Customer_Dim!E:E,"False Data")</f>
        <v>West Sarah</v>
      </c>
      <c r="P182" t="str">
        <f>_xlfn.XLOOKUP(Table17[[#This Row],[Customer_ID]],Customer_Dim!A:A,Customer_Dim!F:F,"False Data")</f>
        <v>South Dakota</v>
      </c>
      <c r="Q182" t="str">
        <f>_xlfn.XLOOKUP(Table17[[#This Row],[Customer_ID]],Customer_Dim!A:A,Customer_Dim!G:G,"False Data")</f>
        <v>USA</v>
      </c>
      <c r="R182" t="str">
        <f>_xlfn.XLOOKUP(Table17[[#This Row],[Customer_ID]],Customer_Dim!A:A,Customer_Dim!H:H,"False Data")</f>
        <v>Gold</v>
      </c>
      <c r="S182" t="str">
        <f>_xlfn.XLOOKUP(Table17[[#This Row],[Store_ID]],Store_Dim!A:A,Store_Dim!B:B)</f>
        <v>Thomas, Bridges and Harris</v>
      </c>
      <c r="T182" t="str">
        <f>_xlfn.XLOOKUP(Table17[[#This Row],[Store_ID]],Store_Dim!A:A,Store_Dim!C:C)</f>
        <v>North</v>
      </c>
      <c r="U182" t="str">
        <f>_xlfn.XLOOKUP(Table17[[#This Row],[Store_ID]],Store_Dim!A:A,Store_Dim!D:D)</f>
        <v>Sabrinatown</v>
      </c>
      <c r="V182" t="str">
        <f>_xlfn.XLOOKUP(Table17[[#This Row],[Store_ID]],Store_Dim!A:A,Store_Dim!E:E)</f>
        <v>Online</v>
      </c>
      <c r="W182" t="str">
        <f>_xlfn.XLOOKUP(Table17[[#This Row],[Product_ID]],Product_Dim!A:A,Product_Dim!B:B)</f>
        <v>Portable Power Bank</v>
      </c>
      <c r="X182" t="str">
        <f>_xlfn.XLOOKUP(Table17[[#This Row],[Product_ID]],Product_Dim!A:A,Product_Dim!C:C)</f>
        <v>Electronics</v>
      </c>
      <c r="Y182" t="str">
        <f>_xlfn.XLOOKUP(Table17[[#This Row],[Product_ID]],Product_Dim!A:A,Product_Dim!D:D)</f>
        <v>Mobile</v>
      </c>
      <c r="Z182" t="str">
        <f>_xlfn.XLOOKUP(Table17[[#This Row],[Product_ID]],Product_Dim!A:A,Product_Dim!E:E)</f>
        <v>Cummings and Sons</v>
      </c>
      <c r="AA182">
        <f>_xlfn.XLOOKUP(Table17[[#This Row],[Product_ID]],Product_Dim!A:A,Product_Dim!F:F)</f>
        <v>326.06</v>
      </c>
      <c r="AB182">
        <f>_xlfn.XLOOKUP(Table17[[#This Row],[Product_ID]],Product_Dim!A:A,Product_Dim!G:G)</f>
        <v>301</v>
      </c>
    </row>
    <row r="183" spans="1:28" x14ac:dyDescent="0.25">
      <c r="A183" t="s">
        <v>2007</v>
      </c>
      <c r="B183" s="1">
        <v>45710</v>
      </c>
      <c r="C183" t="s">
        <v>1425</v>
      </c>
      <c r="D183" t="s">
        <v>1614</v>
      </c>
      <c r="E183" t="s">
        <v>1797</v>
      </c>
      <c r="F183">
        <v>3</v>
      </c>
      <c r="G183">
        <v>53.92</v>
      </c>
      <c r="H183">
        <v>0.15</v>
      </c>
      <c r="I183" t="s">
        <v>1826</v>
      </c>
      <c r="J183" s="12">
        <v>137.49600000000001</v>
      </c>
      <c r="K183" t="str">
        <f>_xlfn.XLOOKUP(Table17[[#This Row],[Customer_ID]],Customer_Dim!A:A,Customer_Dim!B:B,"False Data")</f>
        <v>Beth Martin</v>
      </c>
      <c r="L183" s="5">
        <f>_xlfn.XLOOKUP(Table17[[#This Row],[Customer_ID]],Customer_Dim!A:A,Customer_Dim!C:C,"False Data")</f>
        <v>34</v>
      </c>
      <c r="M183" s="5" t="str" cm="1">
        <f t="array" ref="M183">_xlfn.IFS(Table9[[#This Row],[Age]]&lt;=35,"Youth",Table9[[#This Row],[Age]]&lt;=55,"Adult",Table9[[#This Row],[Age]]&gt;55,"Senior")</f>
        <v>Youth</v>
      </c>
      <c r="N183" t="str">
        <f>_xlfn.XLOOKUP(Table17[[#This Row],[Customer_ID]],Customer_Dim!A:A,Customer_Dim!D:D,"False Data")</f>
        <v>Female</v>
      </c>
      <c r="O183" t="str">
        <f>_xlfn.XLOOKUP(Table17[[#This Row],[Customer_ID]],Customer_Dim!A:A,Customer_Dim!E:E,"False Data")</f>
        <v>Burkefurt</v>
      </c>
      <c r="P183" t="str">
        <f>_xlfn.XLOOKUP(Table17[[#This Row],[Customer_ID]],Customer_Dim!A:A,Customer_Dim!F:F,"False Data")</f>
        <v>West Virginia</v>
      </c>
      <c r="Q183" t="str">
        <f>_xlfn.XLOOKUP(Table17[[#This Row],[Customer_ID]],Customer_Dim!A:A,Customer_Dim!G:G,"False Data")</f>
        <v>USA</v>
      </c>
      <c r="R183" t="str">
        <f>_xlfn.XLOOKUP(Table17[[#This Row],[Customer_ID]],Customer_Dim!A:A,Customer_Dim!H:H,"False Data")</f>
        <v>Silver</v>
      </c>
      <c r="S183" t="str">
        <f>_xlfn.XLOOKUP(Table17[[#This Row],[Store_ID]],Store_Dim!A:A,Store_Dim!B:B)</f>
        <v>Gardner, Humphrey and Contreras</v>
      </c>
      <c r="T183" t="str">
        <f>_xlfn.XLOOKUP(Table17[[#This Row],[Store_ID]],Store_Dim!A:A,Store_Dim!C:C)</f>
        <v>East</v>
      </c>
      <c r="U183" t="str">
        <f>_xlfn.XLOOKUP(Table17[[#This Row],[Store_ID]],Store_Dim!A:A,Store_Dim!D:D)</f>
        <v>Johnsonville</v>
      </c>
      <c r="V183" t="str">
        <f>_xlfn.XLOOKUP(Table17[[#This Row],[Store_ID]],Store_Dim!A:A,Store_Dim!E:E)</f>
        <v>Flagship</v>
      </c>
      <c r="W183" t="str">
        <f>_xlfn.XLOOKUP(Table17[[#This Row],[Product_ID]],Product_Dim!A:A,Product_Dim!B:B)</f>
        <v>Modern Wall Clock</v>
      </c>
      <c r="X183" t="str">
        <f>_xlfn.XLOOKUP(Table17[[#This Row],[Product_ID]],Product_Dim!A:A,Product_Dim!C:C)</f>
        <v>Home</v>
      </c>
      <c r="Y183" t="str">
        <f>_xlfn.XLOOKUP(Table17[[#This Row],[Product_ID]],Product_Dim!A:A,Product_Dim!D:D)</f>
        <v>Decor</v>
      </c>
      <c r="Z183" t="str">
        <f>_xlfn.XLOOKUP(Table17[[#This Row],[Product_ID]],Product_Dim!A:A,Product_Dim!E:E)</f>
        <v>Weiss-Watson</v>
      </c>
      <c r="AA183">
        <f>_xlfn.XLOOKUP(Table17[[#This Row],[Product_ID]],Product_Dim!A:A,Product_Dim!F:F)</f>
        <v>179.77</v>
      </c>
      <c r="AB183">
        <f>_xlfn.XLOOKUP(Table17[[#This Row],[Product_ID]],Product_Dim!A:A,Product_Dim!G:G)</f>
        <v>305</v>
      </c>
    </row>
    <row r="184" spans="1:28" x14ac:dyDescent="0.25">
      <c r="A184" t="s">
        <v>2008</v>
      </c>
      <c r="B184" s="1">
        <v>45753</v>
      </c>
      <c r="C184" t="s">
        <v>1235</v>
      </c>
      <c r="D184" t="s">
        <v>1616</v>
      </c>
      <c r="E184" t="s">
        <v>1752</v>
      </c>
      <c r="F184">
        <v>4</v>
      </c>
      <c r="G184">
        <v>741.88</v>
      </c>
      <c r="H184">
        <v>0.02</v>
      </c>
      <c r="I184" t="s">
        <v>1829</v>
      </c>
      <c r="J184" s="12">
        <v>2908.1696000000002</v>
      </c>
      <c r="K184" t="str">
        <f>_xlfn.XLOOKUP(Table17[[#This Row],[Customer_ID]],Customer_Dim!A:A,Customer_Dim!B:B,"False Data")</f>
        <v>Alexander Byrd</v>
      </c>
      <c r="L184" s="5">
        <f>_xlfn.XLOOKUP(Table17[[#This Row],[Customer_ID]],Customer_Dim!A:A,Customer_Dim!C:C,"False Data")</f>
        <v>25</v>
      </c>
      <c r="M184" s="5" t="str" cm="1">
        <f t="array" ref="M184">_xlfn.IFS(Table9[[#This Row],[Age]]&lt;=35,"Youth",Table9[[#This Row],[Age]]&lt;=55,"Adult",Table9[[#This Row],[Age]]&gt;55,"Senior")</f>
        <v>Youth</v>
      </c>
      <c r="N184" t="str">
        <f>_xlfn.XLOOKUP(Table17[[#This Row],[Customer_ID]],Customer_Dim!A:A,Customer_Dim!D:D,"False Data")</f>
        <v>Female</v>
      </c>
      <c r="O184" t="str">
        <f>_xlfn.XLOOKUP(Table17[[#This Row],[Customer_ID]],Customer_Dim!A:A,Customer_Dim!E:E,"False Data")</f>
        <v>Parkerview</v>
      </c>
      <c r="P184" t="str">
        <f>_xlfn.XLOOKUP(Table17[[#This Row],[Customer_ID]],Customer_Dim!A:A,Customer_Dim!F:F,"False Data")</f>
        <v>New York</v>
      </c>
      <c r="Q184" t="str">
        <f>_xlfn.XLOOKUP(Table17[[#This Row],[Customer_ID]],Customer_Dim!A:A,Customer_Dim!G:G,"False Data")</f>
        <v>USA</v>
      </c>
      <c r="R184" t="str">
        <f>_xlfn.XLOOKUP(Table17[[#This Row],[Customer_ID]],Customer_Dim!A:A,Customer_Dim!H:H,"False Data")</f>
        <v>Silver</v>
      </c>
      <c r="S184" t="str">
        <f>_xlfn.XLOOKUP(Table17[[#This Row],[Store_ID]],Store_Dim!A:A,Store_Dim!B:B)</f>
        <v>Rivera-Warner</v>
      </c>
      <c r="T184" t="str">
        <f>_xlfn.XLOOKUP(Table17[[#This Row],[Store_ID]],Store_Dim!A:A,Store_Dim!C:C)</f>
        <v>East</v>
      </c>
      <c r="U184" t="str">
        <f>_xlfn.XLOOKUP(Table17[[#This Row],[Store_ID]],Store_Dim!A:A,Store_Dim!D:D)</f>
        <v>Washingtonfurt</v>
      </c>
      <c r="V184" t="str">
        <f>_xlfn.XLOOKUP(Table17[[#This Row],[Store_ID]],Store_Dim!A:A,Store_Dim!E:E)</f>
        <v>Flagship</v>
      </c>
      <c r="W184" t="str">
        <f>_xlfn.XLOOKUP(Table17[[#This Row],[Product_ID]],Product_Dim!A:A,Product_Dim!B:B)</f>
        <v>Gaming Mechanical Keyboard</v>
      </c>
      <c r="X184" t="str">
        <f>_xlfn.XLOOKUP(Table17[[#This Row],[Product_ID]],Product_Dim!A:A,Product_Dim!C:C)</f>
        <v>Electronics</v>
      </c>
      <c r="Y184" t="str">
        <f>_xlfn.XLOOKUP(Table17[[#This Row],[Product_ID]],Product_Dim!A:A,Product_Dim!D:D)</f>
        <v>Computer</v>
      </c>
      <c r="Z184" t="str">
        <f>_xlfn.XLOOKUP(Table17[[#This Row],[Product_ID]],Product_Dim!A:A,Product_Dim!E:E)</f>
        <v>Lucero LLC</v>
      </c>
      <c r="AA184">
        <f>_xlfn.XLOOKUP(Table17[[#This Row],[Product_ID]],Product_Dim!A:A,Product_Dim!F:F)</f>
        <v>419.28</v>
      </c>
      <c r="AB184">
        <f>_xlfn.XLOOKUP(Table17[[#This Row],[Product_ID]],Product_Dim!A:A,Product_Dim!G:G)</f>
        <v>86</v>
      </c>
    </row>
    <row r="185" spans="1:28" x14ac:dyDescent="0.25">
      <c r="A185" t="s">
        <v>2009</v>
      </c>
      <c r="B185" s="1">
        <v>45594</v>
      </c>
      <c r="C185" t="s">
        <v>134</v>
      </c>
      <c r="D185" t="s">
        <v>1640</v>
      </c>
      <c r="E185" t="s">
        <v>1766</v>
      </c>
      <c r="F185">
        <v>1</v>
      </c>
      <c r="G185">
        <v>547.09</v>
      </c>
      <c r="H185">
        <v>0.01</v>
      </c>
      <c r="I185" t="s">
        <v>1826</v>
      </c>
      <c r="J185" s="12">
        <v>541.6191</v>
      </c>
      <c r="K185" t="str">
        <f>_xlfn.XLOOKUP(Table17[[#This Row],[Customer_ID]],Customer_Dim!A:A,Customer_Dim!B:B,"False Data")</f>
        <v>Robert Jones Dds</v>
      </c>
      <c r="L185" s="5">
        <f>_xlfn.XLOOKUP(Table17[[#This Row],[Customer_ID]],Customer_Dim!A:A,Customer_Dim!C:C,"False Data")</f>
        <v>25</v>
      </c>
      <c r="M185" s="5" t="str" cm="1">
        <f t="array" ref="M185">_xlfn.IFS(Table9[[#This Row],[Age]]&lt;=35,"Youth",Table9[[#This Row],[Age]]&lt;=55,"Adult",Table9[[#This Row],[Age]]&gt;55,"Senior")</f>
        <v>Youth</v>
      </c>
      <c r="N185" t="str">
        <f>_xlfn.XLOOKUP(Table17[[#This Row],[Customer_ID]],Customer_Dim!A:A,Customer_Dim!D:D,"False Data")</f>
        <v>Male</v>
      </c>
      <c r="O185" t="str">
        <f>_xlfn.XLOOKUP(Table17[[#This Row],[Customer_ID]],Customer_Dim!A:A,Customer_Dim!E:E,"False Data")</f>
        <v>Tristanton</v>
      </c>
      <c r="P185" t="str">
        <f>_xlfn.XLOOKUP(Table17[[#This Row],[Customer_ID]],Customer_Dim!A:A,Customer_Dim!F:F,"False Data")</f>
        <v>Oklahoma</v>
      </c>
      <c r="Q185" t="str">
        <f>_xlfn.XLOOKUP(Table17[[#This Row],[Customer_ID]],Customer_Dim!A:A,Customer_Dim!G:G,"False Data")</f>
        <v>USA</v>
      </c>
      <c r="R185" t="str">
        <f>_xlfn.XLOOKUP(Table17[[#This Row],[Customer_ID]],Customer_Dim!A:A,Customer_Dim!H:H,"False Data")</f>
        <v>Platinum</v>
      </c>
      <c r="S185" t="str">
        <f>_xlfn.XLOOKUP(Table17[[#This Row],[Store_ID]],Store_Dim!A:A,Store_Dim!B:B)</f>
        <v>Johnson-Wright</v>
      </c>
      <c r="T185" t="str">
        <f>_xlfn.XLOOKUP(Table17[[#This Row],[Store_ID]],Store_Dim!A:A,Store_Dim!C:C)</f>
        <v>North</v>
      </c>
      <c r="U185" t="str">
        <f>_xlfn.XLOOKUP(Table17[[#This Row],[Store_ID]],Store_Dim!A:A,Store_Dim!D:D)</f>
        <v>Hoodberg</v>
      </c>
      <c r="V185" t="str">
        <f>_xlfn.XLOOKUP(Table17[[#This Row],[Store_ID]],Store_Dim!A:A,Store_Dim!E:E)</f>
        <v>Outlet</v>
      </c>
      <c r="W185" t="str">
        <f>_xlfn.XLOOKUP(Table17[[#This Row],[Product_ID]],Product_Dim!A:A,Product_Dim!B:B)</f>
        <v>Men's Winter Jacket</v>
      </c>
      <c r="X185" t="str">
        <f>_xlfn.XLOOKUP(Table17[[#This Row],[Product_ID]],Product_Dim!A:A,Product_Dim!C:C)</f>
        <v>Clothing</v>
      </c>
      <c r="Y185" t="str">
        <f>_xlfn.XLOOKUP(Table17[[#This Row],[Product_ID]],Product_Dim!A:A,Product_Dim!D:D)</f>
        <v>Outerwear</v>
      </c>
      <c r="Z185" t="str">
        <f>_xlfn.XLOOKUP(Table17[[#This Row],[Product_ID]],Product_Dim!A:A,Product_Dim!E:E)</f>
        <v>Kelly, Smith and Perez</v>
      </c>
      <c r="AA185">
        <f>_xlfn.XLOOKUP(Table17[[#This Row],[Product_ID]],Product_Dim!A:A,Product_Dim!F:F)</f>
        <v>167.34</v>
      </c>
      <c r="AB185">
        <f>_xlfn.XLOOKUP(Table17[[#This Row],[Product_ID]],Product_Dim!A:A,Product_Dim!G:G)</f>
        <v>296</v>
      </c>
    </row>
    <row r="186" spans="1:28" x14ac:dyDescent="0.25">
      <c r="A186" t="s">
        <v>2010</v>
      </c>
      <c r="B186" s="1">
        <v>45686</v>
      </c>
      <c r="C186" t="s">
        <v>1504</v>
      </c>
      <c r="D186" t="s">
        <v>1726</v>
      </c>
      <c r="E186" t="s">
        <v>1766</v>
      </c>
      <c r="F186">
        <v>1</v>
      </c>
      <c r="G186">
        <v>789.35</v>
      </c>
      <c r="H186">
        <v>0.14000000000000001</v>
      </c>
      <c r="I186" t="s">
        <v>1826</v>
      </c>
      <c r="J186" s="12">
        <v>678.84100000000001</v>
      </c>
      <c r="K186" t="str">
        <f>_xlfn.XLOOKUP(Table17[[#This Row],[Customer_ID]],Customer_Dim!A:A,Customer_Dim!B:B,"False Data")</f>
        <v>Melinda Thomas</v>
      </c>
      <c r="L186" s="5">
        <f>_xlfn.XLOOKUP(Table17[[#This Row],[Customer_ID]],Customer_Dim!A:A,Customer_Dim!C:C,"False Data")</f>
        <v>42</v>
      </c>
      <c r="M186" s="5" t="str" cm="1">
        <f t="array" ref="M186">_xlfn.IFS(Table9[[#This Row],[Age]]&lt;=35,"Youth",Table9[[#This Row],[Age]]&lt;=55,"Adult",Table9[[#This Row],[Age]]&gt;55,"Senior")</f>
        <v>Adult</v>
      </c>
      <c r="N186" t="str">
        <f>_xlfn.XLOOKUP(Table17[[#This Row],[Customer_ID]],Customer_Dim!A:A,Customer_Dim!D:D,"False Data")</f>
        <v>Female</v>
      </c>
      <c r="O186" t="str">
        <f>_xlfn.XLOOKUP(Table17[[#This Row],[Customer_ID]],Customer_Dim!A:A,Customer_Dim!E:E,"False Data")</f>
        <v>Lake Elizabethside</v>
      </c>
      <c r="P186" t="str">
        <f>_xlfn.XLOOKUP(Table17[[#This Row],[Customer_ID]],Customer_Dim!A:A,Customer_Dim!F:F,"False Data")</f>
        <v>Indiana</v>
      </c>
      <c r="Q186" t="str">
        <f>_xlfn.XLOOKUP(Table17[[#This Row],[Customer_ID]],Customer_Dim!A:A,Customer_Dim!G:G,"False Data")</f>
        <v>USA</v>
      </c>
      <c r="R186" t="str">
        <f>_xlfn.XLOOKUP(Table17[[#This Row],[Customer_ID]],Customer_Dim!A:A,Customer_Dim!H:H,"False Data")</f>
        <v>Silver</v>
      </c>
      <c r="S186" t="str">
        <f>_xlfn.XLOOKUP(Table17[[#This Row],[Store_ID]],Store_Dim!A:A,Store_Dim!B:B)</f>
        <v>Johnson-Wright</v>
      </c>
      <c r="T186" t="str">
        <f>_xlfn.XLOOKUP(Table17[[#This Row],[Store_ID]],Store_Dim!A:A,Store_Dim!C:C)</f>
        <v>North</v>
      </c>
      <c r="U186" t="str">
        <f>_xlfn.XLOOKUP(Table17[[#This Row],[Store_ID]],Store_Dim!A:A,Store_Dim!D:D)</f>
        <v>Hoodberg</v>
      </c>
      <c r="V186" t="str">
        <f>_xlfn.XLOOKUP(Table17[[#This Row],[Store_ID]],Store_Dim!A:A,Store_Dim!E:E)</f>
        <v>Outlet</v>
      </c>
      <c r="W186" t="str">
        <f>_xlfn.XLOOKUP(Table17[[#This Row],[Product_ID]],Product_Dim!A:A,Product_Dim!B:B)</f>
        <v>Face Foundation Kit</v>
      </c>
      <c r="X186" t="str">
        <f>_xlfn.XLOOKUP(Table17[[#This Row],[Product_ID]],Product_Dim!A:A,Product_Dim!C:C)</f>
        <v>Beauty</v>
      </c>
      <c r="Y186" t="str">
        <f>_xlfn.XLOOKUP(Table17[[#This Row],[Product_ID]],Product_Dim!A:A,Product_Dim!D:D)</f>
        <v>Makeup</v>
      </c>
      <c r="Z186" t="str">
        <f>_xlfn.XLOOKUP(Table17[[#This Row],[Product_ID]],Product_Dim!A:A,Product_Dim!E:E)</f>
        <v>Taylor-Elliott</v>
      </c>
      <c r="AA186">
        <f>_xlfn.XLOOKUP(Table17[[#This Row],[Product_ID]],Product_Dim!A:A,Product_Dim!F:F)</f>
        <v>183.04</v>
      </c>
      <c r="AB186">
        <f>_xlfn.XLOOKUP(Table17[[#This Row],[Product_ID]],Product_Dim!A:A,Product_Dim!G:G)</f>
        <v>457</v>
      </c>
    </row>
    <row r="187" spans="1:28" x14ac:dyDescent="0.25">
      <c r="A187" t="s">
        <v>2011</v>
      </c>
      <c r="B187" s="1">
        <v>45354</v>
      </c>
      <c r="C187" t="s">
        <v>1328</v>
      </c>
      <c r="D187" t="s">
        <v>1674</v>
      </c>
      <c r="E187" t="s">
        <v>1766</v>
      </c>
      <c r="F187">
        <v>3</v>
      </c>
      <c r="G187">
        <v>476.78</v>
      </c>
      <c r="H187">
        <v>0.09</v>
      </c>
      <c r="I187" t="s">
        <v>1829</v>
      </c>
      <c r="J187" s="12">
        <v>1301.6094000000001</v>
      </c>
      <c r="K187" t="str">
        <f>_xlfn.XLOOKUP(Table17[[#This Row],[Customer_ID]],Customer_Dim!A:A,Customer_Dim!B:B,"False Data")</f>
        <v>Samuel Mullins</v>
      </c>
      <c r="L187" s="5">
        <f>_xlfn.XLOOKUP(Table17[[#This Row],[Customer_ID]],Customer_Dim!A:A,Customer_Dim!C:C,"False Data")</f>
        <v>27</v>
      </c>
      <c r="M187" s="5" t="str" cm="1">
        <f t="array" ref="M187">_xlfn.IFS(Table9[[#This Row],[Age]]&lt;=35,"Youth",Table9[[#This Row],[Age]]&lt;=55,"Adult",Table9[[#This Row],[Age]]&gt;55,"Senior")</f>
        <v>Youth</v>
      </c>
      <c r="N187" t="str">
        <f>_xlfn.XLOOKUP(Table17[[#This Row],[Customer_ID]],Customer_Dim!A:A,Customer_Dim!D:D,"False Data")</f>
        <v>Female</v>
      </c>
      <c r="O187" t="str">
        <f>_xlfn.XLOOKUP(Table17[[#This Row],[Customer_ID]],Customer_Dim!A:A,Customer_Dim!E:E,"False Data")</f>
        <v>Hartmouth</v>
      </c>
      <c r="P187" t="str">
        <f>_xlfn.XLOOKUP(Table17[[#This Row],[Customer_ID]],Customer_Dim!A:A,Customer_Dim!F:F,"False Data")</f>
        <v>Louisiana</v>
      </c>
      <c r="Q187" t="str">
        <f>_xlfn.XLOOKUP(Table17[[#This Row],[Customer_ID]],Customer_Dim!A:A,Customer_Dim!G:G,"False Data")</f>
        <v>USA</v>
      </c>
      <c r="R187" t="str">
        <f>_xlfn.XLOOKUP(Table17[[#This Row],[Customer_ID]],Customer_Dim!A:A,Customer_Dim!H:H,"False Data")</f>
        <v>Bronze</v>
      </c>
      <c r="S187" t="str">
        <f>_xlfn.XLOOKUP(Table17[[#This Row],[Store_ID]],Store_Dim!A:A,Store_Dim!B:B)</f>
        <v>Johnson-Wright</v>
      </c>
      <c r="T187" t="str">
        <f>_xlfn.XLOOKUP(Table17[[#This Row],[Store_ID]],Store_Dim!A:A,Store_Dim!C:C)</f>
        <v>North</v>
      </c>
      <c r="U187" t="str">
        <f>_xlfn.XLOOKUP(Table17[[#This Row],[Store_ID]],Store_Dim!A:A,Store_Dim!D:D)</f>
        <v>Hoodberg</v>
      </c>
      <c r="V187" t="str">
        <f>_xlfn.XLOOKUP(Table17[[#This Row],[Store_ID]],Store_Dim!A:A,Store_Dim!E:E)</f>
        <v>Outlet</v>
      </c>
      <c r="W187" t="str">
        <f>_xlfn.XLOOKUP(Table17[[#This Row],[Product_ID]],Product_Dim!A:A,Product_Dim!B:B)</f>
        <v>Organic Sunscreen Lotion</v>
      </c>
      <c r="X187" t="str">
        <f>_xlfn.XLOOKUP(Table17[[#This Row],[Product_ID]],Product_Dim!A:A,Product_Dim!C:C)</f>
        <v>Beauty</v>
      </c>
      <c r="Y187" t="str">
        <f>_xlfn.XLOOKUP(Table17[[#This Row],[Product_ID]],Product_Dim!A:A,Product_Dim!D:D)</f>
        <v>Skincare</v>
      </c>
      <c r="Z187" t="str">
        <f>_xlfn.XLOOKUP(Table17[[#This Row],[Product_ID]],Product_Dim!A:A,Product_Dim!E:E)</f>
        <v>Anderson-Riley</v>
      </c>
      <c r="AA187">
        <f>_xlfn.XLOOKUP(Table17[[#This Row],[Product_ID]],Product_Dim!A:A,Product_Dim!F:F)</f>
        <v>266.86</v>
      </c>
      <c r="AB187">
        <f>_xlfn.XLOOKUP(Table17[[#This Row],[Product_ID]],Product_Dim!A:A,Product_Dim!G:G)</f>
        <v>458</v>
      </c>
    </row>
    <row r="188" spans="1:28" x14ac:dyDescent="0.25">
      <c r="A188" t="s">
        <v>2012</v>
      </c>
      <c r="B188" s="1">
        <v>45600</v>
      </c>
      <c r="C188" t="s">
        <v>1400</v>
      </c>
      <c r="D188" t="s">
        <v>1706</v>
      </c>
      <c r="E188" t="s">
        <v>1810</v>
      </c>
      <c r="F188">
        <v>2</v>
      </c>
      <c r="G188">
        <v>504.26</v>
      </c>
      <c r="H188">
        <v>0.04</v>
      </c>
      <c r="I188" t="s">
        <v>1826</v>
      </c>
      <c r="J188" s="12">
        <v>968.17919999999992</v>
      </c>
      <c r="K188" t="str">
        <f>_xlfn.XLOOKUP(Table17[[#This Row],[Customer_ID]],Customer_Dim!A:A,Customer_Dim!B:B,"False Data")</f>
        <v>April Phillips</v>
      </c>
      <c r="L188" s="5">
        <f>_xlfn.XLOOKUP(Table17[[#This Row],[Customer_ID]],Customer_Dim!A:A,Customer_Dim!C:C,"False Data")</f>
        <v>62</v>
      </c>
      <c r="M188" s="5" t="str" cm="1">
        <f t="array" ref="M188">_xlfn.IFS(Table9[[#This Row],[Age]]&lt;=35,"Youth",Table9[[#This Row],[Age]]&lt;=55,"Adult",Table9[[#This Row],[Age]]&gt;55,"Senior")</f>
        <v>Senior</v>
      </c>
      <c r="N188" t="str">
        <f>_xlfn.XLOOKUP(Table17[[#This Row],[Customer_ID]],Customer_Dim!A:A,Customer_Dim!D:D,"False Data")</f>
        <v>Female</v>
      </c>
      <c r="O188" t="str">
        <f>_xlfn.XLOOKUP(Table17[[#This Row],[Customer_ID]],Customer_Dim!A:A,Customer_Dim!E:E,"False Data")</f>
        <v>Lake Carolyn</v>
      </c>
      <c r="P188" t="str">
        <f>_xlfn.XLOOKUP(Table17[[#This Row],[Customer_ID]],Customer_Dim!A:A,Customer_Dim!F:F,"False Data")</f>
        <v>Hawaii</v>
      </c>
      <c r="Q188" t="str">
        <f>_xlfn.XLOOKUP(Table17[[#This Row],[Customer_ID]],Customer_Dim!A:A,Customer_Dim!G:G,"False Data")</f>
        <v>USA</v>
      </c>
      <c r="R188" t="str">
        <f>_xlfn.XLOOKUP(Table17[[#This Row],[Customer_ID]],Customer_Dim!A:A,Customer_Dim!H:H,"False Data")</f>
        <v>Platinum</v>
      </c>
      <c r="S188" t="str">
        <f>_xlfn.XLOOKUP(Table17[[#This Row],[Store_ID]],Store_Dim!A:A,Store_Dim!B:B)</f>
        <v>Guerrero-Schmitt</v>
      </c>
      <c r="T188" t="str">
        <f>_xlfn.XLOOKUP(Table17[[#This Row],[Store_ID]],Store_Dim!A:A,Store_Dim!C:C)</f>
        <v>East</v>
      </c>
      <c r="U188" t="str">
        <f>_xlfn.XLOOKUP(Table17[[#This Row],[Store_ID]],Store_Dim!A:A,Store_Dim!D:D)</f>
        <v>East Stevechester</v>
      </c>
      <c r="V188" t="str">
        <f>_xlfn.XLOOKUP(Table17[[#This Row],[Store_ID]],Store_Dim!A:A,Store_Dim!E:E)</f>
        <v>Flagship</v>
      </c>
      <c r="W188" t="str">
        <f>_xlfn.XLOOKUP(Table17[[#This Row],[Product_ID]],Product_Dim!A:A,Product_Dim!B:B)</f>
        <v>Decorative Lamp Shade</v>
      </c>
      <c r="X188" t="str">
        <f>_xlfn.XLOOKUP(Table17[[#This Row],[Product_ID]],Product_Dim!A:A,Product_Dim!C:C)</f>
        <v>Home</v>
      </c>
      <c r="Y188" t="str">
        <f>_xlfn.XLOOKUP(Table17[[#This Row],[Product_ID]],Product_Dim!A:A,Product_Dim!D:D)</f>
        <v>Lighting</v>
      </c>
      <c r="Z188" t="str">
        <f>_xlfn.XLOOKUP(Table17[[#This Row],[Product_ID]],Product_Dim!A:A,Product_Dim!E:E)</f>
        <v>Ramirez-Hanson</v>
      </c>
      <c r="AA188">
        <f>_xlfn.XLOOKUP(Table17[[#This Row],[Product_ID]],Product_Dim!A:A,Product_Dim!F:F)</f>
        <v>228.53</v>
      </c>
      <c r="AB188">
        <f>_xlfn.XLOOKUP(Table17[[#This Row],[Product_ID]],Product_Dim!A:A,Product_Dim!G:G)</f>
        <v>469</v>
      </c>
    </row>
    <row r="189" spans="1:28" x14ac:dyDescent="0.25">
      <c r="A189" t="s">
        <v>2013</v>
      </c>
      <c r="B189" s="1">
        <v>45538</v>
      </c>
      <c r="C189" t="s">
        <v>866</v>
      </c>
      <c r="D189" t="s">
        <v>1710</v>
      </c>
      <c r="E189" t="s">
        <v>1776</v>
      </c>
      <c r="F189">
        <v>2</v>
      </c>
      <c r="G189">
        <v>549.33000000000004</v>
      </c>
      <c r="H189">
        <v>0.01</v>
      </c>
      <c r="I189" t="s">
        <v>1829</v>
      </c>
      <c r="J189" s="12">
        <v>1087.6733999999999</v>
      </c>
      <c r="K189" t="str">
        <f>_xlfn.XLOOKUP(Table17[[#This Row],[Customer_ID]],Customer_Dim!A:A,Customer_Dim!B:B,"False Data")</f>
        <v>Adam Rowland</v>
      </c>
      <c r="L189" s="5">
        <f>_xlfn.XLOOKUP(Table17[[#This Row],[Customer_ID]],Customer_Dim!A:A,Customer_Dim!C:C,"False Data")</f>
        <v>48</v>
      </c>
      <c r="M189" s="5" t="str" cm="1">
        <f t="array" ref="M189">_xlfn.IFS(Table9[[#This Row],[Age]]&lt;=35,"Youth",Table9[[#This Row],[Age]]&lt;=55,"Adult",Table9[[#This Row],[Age]]&gt;55,"Senior")</f>
        <v>Adult</v>
      </c>
      <c r="N189" t="str">
        <f>_xlfn.XLOOKUP(Table17[[#This Row],[Customer_ID]],Customer_Dim!A:A,Customer_Dim!D:D,"False Data")</f>
        <v>Female</v>
      </c>
      <c r="O189" t="str">
        <f>_xlfn.XLOOKUP(Table17[[#This Row],[Customer_ID]],Customer_Dim!A:A,Customer_Dim!E:E,"False Data")</f>
        <v>Welchview</v>
      </c>
      <c r="P189" t="str">
        <f>_xlfn.XLOOKUP(Table17[[#This Row],[Customer_ID]],Customer_Dim!A:A,Customer_Dim!F:F,"False Data")</f>
        <v>California</v>
      </c>
      <c r="Q189" t="str">
        <f>_xlfn.XLOOKUP(Table17[[#This Row],[Customer_ID]],Customer_Dim!A:A,Customer_Dim!G:G,"False Data")</f>
        <v>USA</v>
      </c>
      <c r="R189" t="str">
        <f>_xlfn.XLOOKUP(Table17[[#This Row],[Customer_ID]],Customer_Dim!A:A,Customer_Dim!H:H,"False Data")</f>
        <v>Gold</v>
      </c>
      <c r="S189" t="str">
        <f>_xlfn.XLOOKUP(Table17[[#This Row],[Store_ID]],Store_Dim!A:A,Store_Dim!B:B)</f>
        <v>Benson-Elliott</v>
      </c>
      <c r="T189" t="str">
        <f>_xlfn.XLOOKUP(Table17[[#This Row],[Store_ID]],Store_Dim!A:A,Store_Dim!C:C)</f>
        <v>East</v>
      </c>
      <c r="U189" t="str">
        <f>_xlfn.XLOOKUP(Table17[[#This Row],[Store_ID]],Store_Dim!A:A,Store_Dim!D:D)</f>
        <v>Port Josephberg</v>
      </c>
      <c r="V189" t="str">
        <f>_xlfn.XLOOKUP(Table17[[#This Row],[Store_ID]],Store_Dim!A:A,Store_Dim!E:E)</f>
        <v>Online</v>
      </c>
      <c r="W189" t="str">
        <f>_xlfn.XLOOKUP(Table17[[#This Row],[Product_ID]],Product_Dim!A:A,Product_Dim!B:B)</f>
        <v>Badminton Racket Set</v>
      </c>
      <c r="X189" t="str">
        <f>_xlfn.XLOOKUP(Table17[[#This Row],[Product_ID]],Product_Dim!A:A,Product_Dim!C:C)</f>
        <v>Sports</v>
      </c>
      <c r="Y189" t="str">
        <f>_xlfn.XLOOKUP(Table17[[#This Row],[Product_ID]],Product_Dim!A:A,Product_Dim!D:D)</f>
        <v>Equipment</v>
      </c>
      <c r="Z189" t="str">
        <f>_xlfn.XLOOKUP(Table17[[#This Row],[Product_ID]],Product_Dim!A:A,Product_Dim!E:E)</f>
        <v>Robinson-Brown</v>
      </c>
      <c r="AA189">
        <f>_xlfn.XLOOKUP(Table17[[#This Row],[Product_ID]],Product_Dim!A:A,Product_Dim!F:F)</f>
        <v>285.54000000000002</v>
      </c>
      <c r="AB189">
        <f>_xlfn.XLOOKUP(Table17[[#This Row],[Product_ID]],Product_Dim!A:A,Product_Dim!G:G)</f>
        <v>358</v>
      </c>
    </row>
    <row r="190" spans="1:28" x14ac:dyDescent="0.25">
      <c r="A190" t="s">
        <v>2014</v>
      </c>
      <c r="B190" s="1">
        <v>45411</v>
      </c>
      <c r="C190" t="s">
        <v>1193</v>
      </c>
      <c r="D190" t="s">
        <v>1553</v>
      </c>
      <c r="E190" t="s">
        <v>1766</v>
      </c>
      <c r="F190">
        <v>3</v>
      </c>
      <c r="G190">
        <v>620.22</v>
      </c>
      <c r="H190">
        <v>0.04</v>
      </c>
      <c r="I190" t="s">
        <v>1824</v>
      </c>
      <c r="J190" s="12">
        <v>1786.2336</v>
      </c>
      <c r="K190" t="str">
        <f>_xlfn.XLOOKUP(Table17[[#This Row],[Customer_ID]],Customer_Dim!A:A,Customer_Dim!B:B,"False Data")</f>
        <v>Martha Brown</v>
      </c>
      <c r="L190" s="5">
        <f>_xlfn.XLOOKUP(Table17[[#This Row],[Customer_ID]],Customer_Dim!A:A,Customer_Dim!C:C,"False Data")</f>
        <v>20</v>
      </c>
      <c r="M190" s="5" t="str" cm="1">
        <f t="array" ref="M190">_xlfn.IFS(Table9[[#This Row],[Age]]&lt;=35,"Youth",Table9[[#This Row],[Age]]&lt;=55,"Adult",Table9[[#This Row],[Age]]&gt;55,"Senior")</f>
        <v>Youth</v>
      </c>
      <c r="N190" t="str">
        <f>_xlfn.XLOOKUP(Table17[[#This Row],[Customer_ID]],Customer_Dim!A:A,Customer_Dim!D:D,"False Data")</f>
        <v>Female</v>
      </c>
      <c r="O190" t="str">
        <f>_xlfn.XLOOKUP(Table17[[#This Row],[Customer_ID]],Customer_Dim!A:A,Customer_Dim!E:E,"False Data")</f>
        <v>Novakstad</v>
      </c>
      <c r="P190" t="str">
        <f>_xlfn.XLOOKUP(Table17[[#This Row],[Customer_ID]],Customer_Dim!A:A,Customer_Dim!F:F,"False Data")</f>
        <v>California</v>
      </c>
      <c r="Q190" t="str">
        <f>_xlfn.XLOOKUP(Table17[[#This Row],[Customer_ID]],Customer_Dim!A:A,Customer_Dim!G:G,"False Data")</f>
        <v>USA</v>
      </c>
      <c r="R190" t="str">
        <f>_xlfn.XLOOKUP(Table17[[#This Row],[Customer_ID]],Customer_Dim!A:A,Customer_Dim!H:H,"False Data")</f>
        <v>Gold</v>
      </c>
      <c r="S190" t="str">
        <f>_xlfn.XLOOKUP(Table17[[#This Row],[Store_ID]],Store_Dim!A:A,Store_Dim!B:B)</f>
        <v>Johnson-Wright</v>
      </c>
      <c r="T190" t="str">
        <f>_xlfn.XLOOKUP(Table17[[#This Row],[Store_ID]],Store_Dim!A:A,Store_Dim!C:C)</f>
        <v>North</v>
      </c>
      <c r="U190" t="str">
        <f>_xlfn.XLOOKUP(Table17[[#This Row],[Store_ID]],Store_Dim!A:A,Store_Dim!D:D)</f>
        <v>Hoodberg</v>
      </c>
      <c r="V190" t="str">
        <f>_xlfn.XLOOKUP(Table17[[#This Row],[Store_ID]],Store_Dim!A:A,Store_Dim!E:E)</f>
        <v>Outlet</v>
      </c>
      <c r="W190" t="str">
        <f>_xlfn.XLOOKUP(Table17[[#This Row],[Product_ID]],Product_Dim!A:A,Product_Dim!B:B)</f>
        <v>Women's Yoga Pants</v>
      </c>
      <c r="X190" t="str">
        <f>_xlfn.XLOOKUP(Table17[[#This Row],[Product_ID]],Product_Dim!A:A,Product_Dim!C:C)</f>
        <v>Clothing</v>
      </c>
      <c r="Y190" t="str">
        <f>_xlfn.XLOOKUP(Table17[[#This Row],[Product_ID]],Product_Dim!A:A,Product_Dim!D:D)</f>
        <v>Bottoms</v>
      </c>
      <c r="Z190" t="str">
        <f>_xlfn.XLOOKUP(Table17[[#This Row],[Product_ID]],Product_Dim!A:A,Product_Dim!E:E)</f>
        <v>Gonzales-Davis</v>
      </c>
      <c r="AA190">
        <f>_xlfn.XLOOKUP(Table17[[#This Row],[Product_ID]],Product_Dim!A:A,Product_Dim!F:F)</f>
        <v>306.45999999999998</v>
      </c>
      <c r="AB190">
        <f>_xlfn.XLOOKUP(Table17[[#This Row],[Product_ID]],Product_Dim!A:A,Product_Dim!G:G)</f>
        <v>487</v>
      </c>
    </row>
    <row r="191" spans="1:28" x14ac:dyDescent="0.25">
      <c r="A191" t="s">
        <v>2015</v>
      </c>
      <c r="B191" s="1">
        <v>45411</v>
      </c>
      <c r="C191" t="s">
        <v>329</v>
      </c>
      <c r="D191" t="s">
        <v>1640</v>
      </c>
      <c r="E191" t="s">
        <v>1766</v>
      </c>
      <c r="F191">
        <v>1</v>
      </c>
      <c r="G191">
        <v>580.76</v>
      </c>
      <c r="H191">
        <v>0.1</v>
      </c>
      <c r="I191" t="s">
        <v>1829</v>
      </c>
      <c r="J191" s="12">
        <v>522.68399999999997</v>
      </c>
      <c r="K191" t="str">
        <f>_xlfn.XLOOKUP(Table17[[#This Row],[Customer_ID]],Customer_Dim!A:A,Customer_Dim!B:B,"False Data")</f>
        <v>Donna Gregory</v>
      </c>
      <c r="L191" s="5">
        <f>_xlfn.XLOOKUP(Table17[[#This Row],[Customer_ID]],Customer_Dim!A:A,Customer_Dim!C:C,"False Data")</f>
        <v>29</v>
      </c>
      <c r="M191" s="5" t="str" cm="1">
        <f t="array" ref="M191">_xlfn.IFS(Table9[[#This Row],[Age]]&lt;=35,"Youth",Table9[[#This Row],[Age]]&lt;=55,"Adult",Table9[[#This Row],[Age]]&gt;55,"Senior")</f>
        <v>Youth</v>
      </c>
      <c r="N191" t="str">
        <f>_xlfn.XLOOKUP(Table17[[#This Row],[Customer_ID]],Customer_Dim!A:A,Customer_Dim!D:D,"False Data")</f>
        <v>Female</v>
      </c>
      <c r="O191" t="str">
        <f>_xlfn.XLOOKUP(Table17[[#This Row],[Customer_ID]],Customer_Dim!A:A,Customer_Dim!E:E,"False Data")</f>
        <v>South Amandahaven</v>
      </c>
      <c r="P191" t="str">
        <f>_xlfn.XLOOKUP(Table17[[#This Row],[Customer_ID]],Customer_Dim!A:A,Customer_Dim!F:F,"False Data")</f>
        <v>Arizona</v>
      </c>
      <c r="Q191" t="str">
        <f>_xlfn.XLOOKUP(Table17[[#This Row],[Customer_ID]],Customer_Dim!A:A,Customer_Dim!G:G,"False Data")</f>
        <v>USA</v>
      </c>
      <c r="R191" t="str">
        <f>_xlfn.XLOOKUP(Table17[[#This Row],[Customer_ID]],Customer_Dim!A:A,Customer_Dim!H:H,"False Data")</f>
        <v>Silver</v>
      </c>
      <c r="S191" t="str">
        <f>_xlfn.XLOOKUP(Table17[[#This Row],[Store_ID]],Store_Dim!A:A,Store_Dim!B:B)</f>
        <v>Johnson-Wright</v>
      </c>
      <c r="T191" t="str">
        <f>_xlfn.XLOOKUP(Table17[[#This Row],[Store_ID]],Store_Dim!A:A,Store_Dim!C:C)</f>
        <v>North</v>
      </c>
      <c r="U191" t="str">
        <f>_xlfn.XLOOKUP(Table17[[#This Row],[Store_ID]],Store_Dim!A:A,Store_Dim!D:D)</f>
        <v>Hoodberg</v>
      </c>
      <c r="V191" t="str">
        <f>_xlfn.XLOOKUP(Table17[[#This Row],[Store_ID]],Store_Dim!A:A,Store_Dim!E:E)</f>
        <v>Outlet</v>
      </c>
      <c r="W191" t="str">
        <f>_xlfn.XLOOKUP(Table17[[#This Row],[Product_ID]],Product_Dim!A:A,Product_Dim!B:B)</f>
        <v>Men's Winter Jacket</v>
      </c>
      <c r="X191" t="str">
        <f>_xlfn.XLOOKUP(Table17[[#This Row],[Product_ID]],Product_Dim!A:A,Product_Dim!C:C)</f>
        <v>Clothing</v>
      </c>
      <c r="Y191" t="str">
        <f>_xlfn.XLOOKUP(Table17[[#This Row],[Product_ID]],Product_Dim!A:A,Product_Dim!D:D)</f>
        <v>Outerwear</v>
      </c>
      <c r="Z191" t="str">
        <f>_xlfn.XLOOKUP(Table17[[#This Row],[Product_ID]],Product_Dim!A:A,Product_Dim!E:E)</f>
        <v>Kelly, Smith and Perez</v>
      </c>
      <c r="AA191">
        <f>_xlfn.XLOOKUP(Table17[[#This Row],[Product_ID]],Product_Dim!A:A,Product_Dim!F:F)</f>
        <v>167.34</v>
      </c>
      <c r="AB191">
        <f>_xlfn.XLOOKUP(Table17[[#This Row],[Product_ID]],Product_Dim!A:A,Product_Dim!G:G)</f>
        <v>296</v>
      </c>
    </row>
    <row r="192" spans="1:28" x14ac:dyDescent="0.25">
      <c r="A192" t="s">
        <v>2016</v>
      </c>
      <c r="B192" s="1">
        <v>45775</v>
      </c>
      <c r="C192" t="s">
        <v>1050</v>
      </c>
      <c r="D192" t="s">
        <v>1690</v>
      </c>
      <c r="E192" t="s">
        <v>1786</v>
      </c>
      <c r="F192">
        <v>3</v>
      </c>
      <c r="G192">
        <v>444.55</v>
      </c>
      <c r="H192">
        <v>0.14000000000000001</v>
      </c>
      <c r="I192" t="s">
        <v>1826</v>
      </c>
      <c r="J192" s="12">
        <v>1146.9390000000001</v>
      </c>
      <c r="K192" t="str">
        <f>_xlfn.XLOOKUP(Table17[[#This Row],[Customer_ID]],Customer_Dim!A:A,Customer_Dim!B:B,"False Data")</f>
        <v>Mr. Christopher Sims</v>
      </c>
      <c r="L192" s="5">
        <f>_xlfn.XLOOKUP(Table17[[#This Row],[Customer_ID]],Customer_Dim!A:A,Customer_Dim!C:C,"False Data")</f>
        <v>50</v>
      </c>
      <c r="M192" s="5" t="str" cm="1">
        <f t="array" ref="M192">_xlfn.IFS(Table9[[#This Row],[Age]]&lt;=35,"Youth",Table9[[#This Row],[Age]]&lt;=55,"Adult",Table9[[#This Row],[Age]]&gt;55,"Senior")</f>
        <v>Adult</v>
      </c>
      <c r="N192" t="str">
        <f>_xlfn.XLOOKUP(Table17[[#This Row],[Customer_ID]],Customer_Dim!A:A,Customer_Dim!D:D,"False Data")</f>
        <v>Female</v>
      </c>
      <c r="O192" t="str">
        <f>_xlfn.XLOOKUP(Table17[[#This Row],[Customer_ID]],Customer_Dim!A:A,Customer_Dim!E:E,"False Data")</f>
        <v>Donaldsontown</v>
      </c>
      <c r="P192" t="str">
        <f>_xlfn.XLOOKUP(Table17[[#This Row],[Customer_ID]],Customer_Dim!A:A,Customer_Dim!F:F,"False Data")</f>
        <v>Connecticut</v>
      </c>
      <c r="Q192" t="str">
        <f>_xlfn.XLOOKUP(Table17[[#This Row],[Customer_ID]],Customer_Dim!A:A,Customer_Dim!G:G,"False Data")</f>
        <v>USA</v>
      </c>
      <c r="R192" t="str">
        <f>_xlfn.XLOOKUP(Table17[[#This Row],[Customer_ID]],Customer_Dim!A:A,Customer_Dim!H:H,"False Data")</f>
        <v>Silver</v>
      </c>
      <c r="S192" t="str">
        <f>_xlfn.XLOOKUP(Table17[[#This Row],[Store_ID]],Store_Dim!A:A,Store_Dim!B:B)</f>
        <v>Moore, Padilla and Butler</v>
      </c>
      <c r="T192" t="str">
        <f>_xlfn.XLOOKUP(Table17[[#This Row],[Store_ID]],Store_Dim!A:A,Store_Dim!C:C)</f>
        <v>South</v>
      </c>
      <c r="U192" t="str">
        <f>_xlfn.XLOOKUP(Table17[[#This Row],[Store_ID]],Store_Dim!A:A,Store_Dim!D:D)</f>
        <v>East Johnstad</v>
      </c>
      <c r="V192" t="str">
        <f>_xlfn.XLOOKUP(Table17[[#This Row],[Store_ID]],Store_Dim!A:A,Store_Dim!E:E)</f>
        <v>Flagship</v>
      </c>
      <c r="W192" t="str">
        <f>_xlfn.XLOOKUP(Table17[[#This Row],[Product_ID]],Product_Dim!A:A,Product_Dim!B:B)</f>
        <v>Hair Repair Oil Treatment</v>
      </c>
      <c r="X192" t="str">
        <f>_xlfn.XLOOKUP(Table17[[#This Row],[Product_ID]],Product_Dim!A:A,Product_Dim!C:C)</f>
        <v>Beauty</v>
      </c>
      <c r="Y192" t="str">
        <f>_xlfn.XLOOKUP(Table17[[#This Row],[Product_ID]],Product_Dim!A:A,Product_Dim!D:D)</f>
        <v>Haircare</v>
      </c>
      <c r="Z192" t="str">
        <f>_xlfn.XLOOKUP(Table17[[#This Row],[Product_ID]],Product_Dim!A:A,Product_Dim!E:E)</f>
        <v>Hopkins Ltd</v>
      </c>
      <c r="AA192">
        <f>_xlfn.XLOOKUP(Table17[[#This Row],[Product_ID]],Product_Dim!A:A,Product_Dim!F:F)</f>
        <v>214.32</v>
      </c>
      <c r="AB192">
        <f>_xlfn.XLOOKUP(Table17[[#This Row],[Product_ID]],Product_Dim!A:A,Product_Dim!G:G)</f>
        <v>383</v>
      </c>
    </row>
    <row r="193" spans="1:28" x14ac:dyDescent="0.25">
      <c r="A193" t="s">
        <v>2017</v>
      </c>
      <c r="B193" s="1">
        <v>45459</v>
      </c>
      <c r="C193" t="s">
        <v>470</v>
      </c>
      <c r="D193" t="s">
        <v>1640</v>
      </c>
      <c r="E193" t="s">
        <v>1810</v>
      </c>
      <c r="F193">
        <v>1</v>
      </c>
      <c r="G193">
        <v>804.9</v>
      </c>
      <c r="H193">
        <v>0.03</v>
      </c>
      <c r="I193" t="s">
        <v>1826</v>
      </c>
      <c r="J193" s="12">
        <v>780.75299999999993</v>
      </c>
      <c r="K193" t="str">
        <f>_xlfn.XLOOKUP(Table17[[#This Row],[Customer_ID]],Customer_Dim!A:A,Customer_Dim!B:B,"False Data")</f>
        <v>Sean Roth</v>
      </c>
      <c r="L193" s="5">
        <f>_xlfn.XLOOKUP(Table17[[#This Row],[Customer_ID]],Customer_Dim!A:A,Customer_Dim!C:C,"False Data")</f>
        <v>43</v>
      </c>
      <c r="M193" s="5" t="str" cm="1">
        <f t="array" ref="M193">_xlfn.IFS(Table9[[#This Row],[Age]]&lt;=35,"Youth",Table9[[#This Row],[Age]]&lt;=55,"Adult",Table9[[#This Row],[Age]]&gt;55,"Senior")</f>
        <v>Adult</v>
      </c>
      <c r="N193" t="str">
        <f>_xlfn.XLOOKUP(Table17[[#This Row],[Customer_ID]],Customer_Dim!A:A,Customer_Dim!D:D,"False Data")</f>
        <v>Male</v>
      </c>
      <c r="O193" t="str">
        <f>_xlfn.XLOOKUP(Table17[[#This Row],[Customer_ID]],Customer_Dim!A:A,Customer_Dim!E:E,"False Data")</f>
        <v>Lake Michael</v>
      </c>
      <c r="P193" t="str">
        <f>_xlfn.XLOOKUP(Table17[[#This Row],[Customer_ID]],Customer_Dim!A:A,Customer_Dim!F:F,"False Data")</f>
        <v>Virginia</v>
      </c>
      <c r="Q193" t="str">
        <f>_xlfn.XLOOKUP(Table17[[#This Row],[Customer_ID]],Customer_Dim!A:A,Customer_Dim!G:G,"False Data")</f>
        <v>USA</v>
      </c>
      <c r="R193" t="str">
        <f>_xlfn.XLOOKUP(Table17[[#This Row],[Customer_ID]],Customer_Dim!A:A,Customer_Dim!H:H,"False Data")</f>
        <v>Gold</v>
      </c>
      <c r="S193" t="str">
        <f>_xlfn.XLOOKUP(Table17[[#This Row],[Store_ID]],Store_Dim!A:A,Store_Dim!B:B)</f>
        <v>Guerrero-Schmitt</v>
      </c>
      <c r="T193" t="str">
        <f>_xlfn.XLOOKUP(Table17[[#This Row],[Store_ID]],Store_Dim!A:A,Store_Dim!C:C)</f>
        <v>East</v>
      </c>
      <c r="U193" t="str">
        <f>_xlfn.XLOOKUP(Table17[[#This Row],[Store_ID]],Store_Dim!A:A,Store_Dim!D:D)</f>
        <v>East Stevechester</v>
      </c>
      <c r="V193" t="str">
        <f>_xlfn.XLOOKUP(Table17[[#This Row],[Store_ID]],Store_Dim!A:A,Store_Dim!E:E)</f>
        <v>Flagship</v>
      </c>
      <c r="W193" t="str">
        <f>_xlfn.XLOOKUP(Table17[[#This Row],[Product_ID]],Product_Dim!A:A,Product_Dim!B:B)</f>
        <v>Men's Winter Jacket</v>
      </c>
      <c r="X193" t="str">
        <f>_xlfn.XLOOKUP(Table17[[#This Row],[Product_ID]],Product_Dim!A:A,Product_Dim!C:C)</f>
        <v>Clothing</v>
      </c>
      <c r="Y193" t="str">
        <f>_xlfn.XLOOKUP(Table17[[#This Row],[Product_ID]],Product_Dim!A:A,Product_Dim!D:D)</f>
        <v>Outerwear</v>
      </c>
      <c r="Z193" t="str">
        <f>_xlfn.XLOOKUP(Table17[[#This Row],[Product_ID]],Product_Dim!A:A,Product_Dim!E:E)</f>
        <v>Kelly, Smith and Perez</v>
      </c>
      <c r="AA193">
        <f>_xlfn.XLOOKUP(Table17[[#This Row],[Product_ID]],Product_Dim!A:A,Product_Dim!F:F)</f>
        <v>167.34</v>
      </c>
      <c r="AB193">
        <f>_xlfn.XLOOKUP(Table17[[#This Row],[Product_ID]],Product_Dim!A:A,Product_Dim!G:G)</f>
        <v>296</v>
      </c>
    </row>
    <row r="194" spans="1:28" x14ac:dyDescent="0.25">
      <c r="A194" t="s">
        <v>2018</v>
      </c>
      <c r="B194" s="1">
        <v>45617</v>
      </c>
      <c r="C194" t="s">
        <v>1316</v>
      </c>
      <c r="D194" t="s">
        <v>1732</v>
      </c>
      <c r="E194" t="s">
        <v>1799</v>
      </c>
      <c r="F194">
        <v>3</v>
      </c>
      <c r="G194">
        <v>361.65</v>
      </c>
      <c r="H194">
        <v>0.15</v>
      </c>
      <c r="I194" t="s">
        <v>1829</v>
      </c>
      <c r="J194" s="12">
        <v>922.20749999999987</v>
      </c>
      <c r="K194" t="str">
        <f>_xlfn.XLOOKUP(Table17[[#This Row],[Customer_ID]],Customer_Dim!A:A,Customer_Dim!B:B,"False Data")</f>
        <v>Edwin Barnes</v>
      </c>
      <c r="L194" s="5">
        <f>_xlfn.XLOOKUP(Table17[[#This Row],[Customer_ID]],Customer_Dim!A:A,Customer_Dim!C:C,"False Data")</f>
        <v>53</v>
      </c>
      <c r="M194" s="5" t="str" cm="1">
        <f t="array" ref="M194">_xlfn.IFS(Table9[[#This Row],[Age]]&lt;=35,"Youth",Table9[[#This Row],[Age]]&lt;=55,"Adult",Table9[[#This Row],[Age]]&gt;55,"Senior")</f>
        <v>Adult</v>
      </c>
      <c r="N194" t="str">
        <f>_xlfn.XLOOKUP(Table17[[#This Row],[Customer_ID]],Customer_Dim!A:A,Customer_Dim!D:D,"False Data")</f>
        <v>Male</v>
      </c>
      <c r="O194" t="str">
        <f>_xlfn.XLOOKUP(Table17[[#This Row],[Customer_ID]],Customer_Dim!A:A,Customer_Dim!E:E,"False Data")</f>
        <v>Lake Alexandra</v>
      </c>
      <c r="P194" t="str">
        <f>_xlfn.XLOOKUP(Table17[[#This Row],[Customer_ID]],Customer_Dim!A:A,Customer_Dim!F:F,"False Data")</f>
        <v>North Carolina</v>
      </c>
      <c r="Q194" t="str">
        <f>_xlfn.XLOOKUP(Table17[[#This Row],[Customer_ID]],Customer_Dim!A:A,Customer_Dim!G:G,"False Data")</f>
        <v>USA</v>
      </c>
      <c r="R194" t="str">
        <f>_xlfn.XLOOKUP(Table17[[#This Row],[Customer_ID]],Customer_Dim!A:A,Customer_Dim!H:H,"False Data")</f>
        <v>Bronze</v>
      </c>
      <c r="S194" t="str">
        <f>_xlfn.XLOOKUP(Table17[[#This Row],[Store_ID]],Store_Dim!A:A,Store_Dim!B:B)</f>
        <v>Mcdonald Inc</v>
      </c>
      <c r="T194" t="str">
        <f>_xlfn.XLOOKUP(Table17[[#This Row],[Store_ID]],Store_Dim!A:A,Store_Dim!C:C)</f>
        <v>South</v>
      </c>
      <c r="U194" t="str">
        <f>_xlfn.XLOOKUP(Table17[[#This Row],[Store_ID]],Store_Dim!A:A,Store_Dim!D:D)</f>
        <v>Christopherland</v>
      </c>
      <c r="V194" t="str">
        <f>_xlfn.XLOOKUP(Table17[[#This Row],[Store_ID]],Store_Dim!A:A,Store_Dim!E:E)</f>
        <v>Outlet</v>
      </c>
      <c r="W194" t="str">
        <f>_xlfn.XLOOKUP(Table17[[#This Row],[Product_ID]],Product_Dim!A:A,Product_Dim!B:B)</f>
        <v>Microwave Oven</v>
      </c>
      <c r="X194" t="str">
        <f>_xlfn.XLOOKUP(Table17[[#This Row],[Product_ID]],Product_Dim!A:A,Product_Dim!C:C)</f>
        <v>Home</v>
      </c>
      <c r="Y194" t="str">
        <f>_xlfn.XLOOKUP(Table17[[#This Row],[Product_ID]],Product_Dim!A:A,Product_Dim!D:D)</f>
        <v>Appliances</v>
      </c>
      <c r="Z194" t="str">
        <f>_xlfn.XLOOKUP(Table17[[#This Row],[Product_ID]],Product_Dim!A:A,Product_Dim!E:E)</f>
        <v>Green, Powell and Palmer</v>
      </c>
      <c r="AA194">
        <f>_xlfn.XLOOKUP(Table17[[#This Row],[Product_ID]],Product_Dim!A:A,Product_Dim!F:F)</f>
        <v>447.43</v>
      </c>
      <c r="AB194">
        <f>_xlfn.XLOOKUP(Table17[[#This Row],[Product_ID]],Product_Dim!A:A,Product_Dim!G:G)</f>
        <v>191</v>
      </c>
    </row>
    <row r="195" spans="1:28" x14ac:dyDescent="0.25">
      <c r="A195" t="s">
        <v>2019</v>
      </c>
      <c r="B195" s="1">
        <v>45763</v>
      </c>
      <c r="C195" t="s">
        <v>541</v>
      </c>
      <c r="D195" t="s">
        <v>1560</v>
      </c>
      <c r="E195" t="s">
        <v>1769</v>
      </c>
      <c r="F195">
        <v>1</v>
      </c>
      <c r="G195">
        <v>271.76</v>
      </c>
      <c r="H195">
        <v>0.03</v>
      </c>
      <c r="I195" t="s">
        <v>1824</v>
      </c>
      <c r="J195" s="12">
        <v>263.60719999999998</v>
      </c>
      <c r="K195" t="str">
        <f>_xlfn.XLOOKUP(Table17[[#This Row],[Customer_ID]],Customer_Dim!A:A,Customer_Dim!B:B,"False Data")</f>
        <v>Mariah Brown</v>
      </c>
      <c r="L195" s="5">
        <f>_xlfn.XLOOKUP(Table17[[#This Row],[Customer_ID]],Customer_Dim!A:A,Customer_Dim!C:C,"False Data")</f>
        <v>37</v>
      </c>
      <c r="M195" s="5" t="str" cm="1">
        <f t="array" ref="M195">_xlfn.IFS(Table9[[#This Row],[Age]]&lt;=35,"Youth",Table9[[#This Row],[Age]]&lt;=55,"Adult",Table9[[#This Row],[Age]]&gt;55,"Senior")</f>
        <v>Adult</v>
      </c>
      <c r="N195" t="str">
        <f>_xlfn.XLOOKUP(Table17[[#This Row],[Customer_ID]],Customer_Dim!A:A,Customer_Dim!D:D,"False Data")</f>
        <v>Male</v>
      </c>
      <c r="O195" t="str">
        <f>_xlfn.XLOOKUP(Table17[[#This Row],[Customer_ID]],Customer_Dim!A:A,Customer_Dim!E:E,"False Data")</f>
        <v>Palmerbury</v>
      </c>
      <c r="P195" t="str">
        <f>_xlfn.XLOOKUP(Table17[[#This Row],[Customer_ID]],Customer_Dim!A:A,Customer_Dim!F:F,"False Data")</f>
        <v>Tennessee</v>
      </c>
      <c r="Q195" t="str">
        <f>_xlfn.XLOOKUP(Table17[[#This Row],[Customer_ID]],Customer_Dim!A:A,Customer_Dim!G:G,"False Data")</f>
        <v>United States of America</v>
      </c>
      <c r="R195" t="str">
        <f>_xlfn.XLOOKUP(Table17[[#This Row],[Customer_ID]],Customer_Dim!A:A,Customer_Dim!H:H,"False Data")</f>
        <v>Silver</v>
      </c>
      <c r="S195" t="str">
        <f>_xlfn.XLOOKUP(Table17[[#This Row],[Store_ID]],Store_Dim!A:A,Store_Dim!B:B)</f>
        <v>Alexander Group</v>
      </c>
      <c r="T195" t="str">
        <f>_xlfn.XLOOKUP(Table17[[#This Row],[Store_ID]],Store_Dim!A:A,Store_Dim!C:C)</f>
        <v>South</v>
      </c>
      <c r="U195" t="str">
        <f>_xlfn.XLOOKUP(Table17[[#This Row],[Store_ID]],Store_Dim!A:A,Store_Dim!D:D)</f>
        <v>Port Sharon</v>
      </c>
      <c r="V195" t="str">
        <f>_xlfn.XLOOKUP(Table17[[#This Row],[Store_ID]],Store_Dim!A:A,Store_Dim!E:E)</f>
        <v>Online</v>
      </c>
      <c r="W195" t="str">
        <f>_xlfn.XLOOKUP(Table17[[#This Row],[Product_ID]],Product_Dim!A:A,Product_Dim!B:B)</f>
        <v>LED Table Lamp</v>
      </c>
      <c r="X195" t="str">
        <f>_xlfn.XLOOKUP(Table17[[#This Row],[Product_ID]],Product_Dim!A:A,Product_Dim!C:C)</f>
        <v>Home</v>
      </c>
      <c r="Y195" t="str">
        <f>_xlfn.XLOOKUP(Table17[[#This Row],[Product_ID]],Product_Dim!A:A,Product_Dim!D:D)</f>
        <v>Lighting</v>
      </c>
      <c r="Z195" t="str">
        <f>_xlfn.XLOOKUP(Table17[[#This Row],[Product_ID]],Product_Dim!A:A,Product_Dim!E:E)</f>
        <v>Harrell LLC</v>
      </c>
      <c r="AA195">
        <f>_xlfn.XLOOKUP(Table17[[#This Row],[Product_ID]],Product_Dim!A:A,Product_Dim!F:F)</f>
        <v>218.86</v>
      </c>
      <c r="AB195">
        <f>_xlfn.XLOOKUP(Table17[[#This Row],[Product_ID]],Product_Dim!A:A,Product_Dim!G:G)</f>
        <v>170</v>
      </c>
    </row>
    <row r="196" spans="1:28" x14ac:dyDescent="0.25">
      <c r="A196" t="s">
        <v>2020</v>
      </c>
      <c r="B196" s="1">
        <v>45618</v>
      </c>
      <c r="C196" t="s">
        <v>1017</v>
      </c>
      <c r="D196" t="s">
        <v>1646</v>
      </c>
      <c r="E196" t="s">
        <v>1789</v>
      </c>
      <c r="F196">
        <v>3</v>
      </c>
      <c r="G196">
        <v>958.15</v>
      </c>
      <c r="H196">
        <v>0.24</v>
      </c>
      <c r="I196" t="s">
        <v>1829</v>
      </c>
      <c r="J196" s="12">
        <v>2184.5819999999999</v>
      </c>
      <c r="K196" t="str">
        <f>_xlfn.XLOOKUP(Table17[[#This Row],[Customer_ID]],Customer_Dim!A:A,Customer_Dim!B:B,"False Data")</f>
        <v>Kristy Dunlap</v>
      </c>
      <c r="L196" s="5">
        <f>_xlfn.XLOOKUP(Table17[[#This Row],[Customer_ID]],Customer_Dim!A:A,Customer_Dim!C:C,"False Data")</f>
        <v>64</v>
      </c>
      <c r="M196" s="5" t="str" cm="1">
        <f t="array" ref="M196">_xlfn.IFS(Table9[[#This Row],[Age]]&lt;=35,"Youth",Table9[[#This Row],[Age]]&lt;=55,"Adult",Table9[[#This Row],[Age]]&gt;55,"Senior")</f>
        <v>Senior</v>
      </c>
      <c r="N196" t="str">
        <f>_xlfn.XLOOKUP(Table17[[#This Row],[Customer_ID]],Customer_Dim!A:A,Customer_Dim!D:D,"False Data")</f>
        <v>Female</v>
      </c>
      <c r="O196" t="str">
        <f>_xlfn.XLOOKUP(Table17[[#This Row],[Customer_ID]],Customer_Dim!A:A,Customer_Dim!E:E,"False Data")</f>
        <v>Whiteport</v>
      </c>
      <c r="P196" t="str">
        <f>_xlfn.XLOOKUP(Table17[[#This Row],[Customer_ID]],Customer_Dim!A:A,Customer_Dim!F:F,"False Data")</f>
        <v>North Carolina</v>
      </c>
      <c r="Q196" t="str">
        <f>_xlfn.XLOOKUP(Table17[[#This Row],[Customer_ID]],Customer_Dim!A:A,Customer_Dim!G:G,"False Data")</f>
        <v>USA</v>
      </c>
      <c r="R196" t="str">
        <f>_xlfn.XLOOKUP(Table17[[#This Row],[Customer_ID]],Customer_Dim!A:A,Customer_Dim!H:H,"False Data")</f>
        <v>Platinum</v>
      </c>
      <c r="S196" t="str">
        <f>_xlfn.XLOOKUP(Table17[[#This Row],[Store_ID]],Store_Dim!A:A,Store_Dim!B:B)</f>
        <v>Hill, Wagner and Ballard</v>
      </c>
      <c r="T196" t="str">
        <f>_xlfn.XLOOKUP(Table17[[#This Row],[Store_ID]],Store_Dim!A:A,Store_Dim!C:C)</f>
        <v>East</v>
      </c>
      <c r="U196" t="str">
        <f>_xlfn.XLOOKUP(Table17[[#This Row],[Store_ID]],Store_Dim!A:A,Store_Dim!D:D)</f>
        <v>East Davidville</v>
      </c>
      <c r="V196" t="str">
        <f>_xlfn.XLOOKUP(Table17[[#This Row],[Store_ID]],Store_Dim!A:A,Store_Dim!E:E)</f>
        <v>Online</v>
      </c>
      <c r="W196" t="str">
        <f>_xlfn.XLOOKUP(Table17[[#This Row],[Product_ID]],Product_Dim!A:A,Product_Dim!B:B)</f>
        <v>Men's Roll-On Perfume</v>
      </c>
      <c r="X196" t="str">
        <f>_xlfn.XLOOKUP(Table17[[#This Row],[Product_ID]],Product_Dim!A:A,Product_Dim!C:C)</f>
        <v>Beauty</v>
      </c>
      <c r="Y196" t="str">
        <f>_xlfn.XLOOKUP(Table17[[#This Row],[Product_ID]],Product_Dim!A:A,Product_Dim!D:D)</f>
        <v>Fragrance</v>
      </c>
      <c r="Z196" t="str">
        <f>_xlfn.XLOOKUP(Table17[[#This Row],[Product_ID]],Product_Dim!A:A,Product_Dim!E:E)</f>
        <v>Sullivan and Sons</v>
      </c>
      <c r="AA196">
        <f>_xlfn.XLOOKUP(Table17[[#This Row],[Product_ID]],Product_Dim!A:A,Product_Dim!F:F)</f>
        <v>43.29</v>
      </c>
      <c r="AB196">
        <f>_xlfn.XLOOKUP(Table17[[#This Row],[Product_ID]],Product_Dim!A:A,Product_Dim!G:G)</f>
        <v>267</v>
      </c>
    </row>
    <row r="197" spans="1:28" x14ac:dyDescent="0.25">
      <c r="A197" t="s">
        <v>2021</v>
      </c>
      <c r="B197" s="1">
        <v>45290</v>
      </c>
      <c r="C197" t="s">
        <v>1325</v>
      </c>
      <c r="D197" t="s">
        <v>1668</v>
      </c>
      <c r="E197" t="s">
        <v>1807</v>
      </c>
      <c r="F197">
        <v>1</v>
      </c>
      <c r="G197">
        <v>889.19</v>
      </c>
      <c r="H197">
        <v>0.03</v>
      </c>
      <c r="I197" t="s">
        <v>1824</v>
      </c>
      <c r="J197" s="12">
        <v>862.51430000000005</v>
      </c>
      <c r="K197" t="str">
        <f>_xlfn.XLOOKUP(Table17[[#This Row],[Customer_ID]],Customer_Dim!A:A,Customer_Dim!B:B,"False Data")</f>
        <v>Jose Stewart</v>
      </c>
      <c r="L197" s="5">
        <f>_xlfn.XLOOKUP(Table17[[#This Row],[Customer_ID]],Customer_Dim!A:A,Customer_Dim!C:C,"False Data")</f>
        <v>18</v>
      </c>
      <c r="M197" s="5" t="str" cm="1">
        <f t="array" ref="M197">_xlfn.IFS(Table9[[#This Row],[Age]]&lt;=35,"Youth",Table9[[#This Row],[Age]]&lt;=55,"Adult",Table9[[#This Row],[Age]]&gt;55,"Senior")</f>
        <v>Youth</v>
      </c>
      <c r="N197" t="str">
        <f>_xlfn.XLOOKUP(Table17[[#This Row],[Customer_ID]],Customer_Dim!A:A,Customer_Dim!D:D,"False Data")</f>
        <v>Female</v>
      </c>
      <c r="O197" t="str">
        <f>_xlfn.XLOOKUP(Table17[[#This Row],[Customer_ID]],Customer_Dim!A:A,Customer_Dim!E:E,"False Data")</f>
        <v>South Robert</v>
      </c>
      <c r="P197" t="str">
        <f>_xlfn.XLOOKUP(Table17[[#This Row],[Customer_ID]],Customer_Dim!A:A,Customer_Dim!F:F,"False Data")</f>
        <v>Maine</v>
      </c>
      <c r="Q197" t="str">
        <f>_xlfn.XLOOKUP(Table17[[#This Row],[Customer_ID]],Customer_Dim!A:A,Customer_Dim!G:G,"False Data")</f>
        <v>USA</v>
      </c>
      <c r="R197" t="str">
        <f>_xlfn.XLOOKUP(Table17[[#This Row],[Customer_ID]],Customer_Dim!A:A,Customer_Dim!H:H,"False Data")</f>
        <v>Gold</v>
      </c>
      <c r="S197" t="str">
        <f>_xlfn.XLOOKUP(Table17[[#This Row],[Store_ID]],Store_Dim!A:A,Store_Dim!B:B)</f>
        <v>Holloway Ltd</v>
      </c>
      <c r="T197" t="str">
        <f>_xlfn.XLOOKUP(Table17[[#This Row],[Store_ID]],Store_Dim!A:A,Store_Dim!C:C)</f>
        <v>North</v>
      </c>
      <c r="U197" t="str">
        <f>_xlfn.XLOOKUP(Table17[[#This Row],[Store_ID]],Store_Dim!A:A,Store_Dim!D:D)</f>
        <v>Bensonhaven</v>
      </c>
      <c r="V197" t="str">
        <f>_xlfn.XLOOKUP(Table17[[#This Row],[Store_ID]],Store_Dim!A:A,Store_Dim!E:E)</f>
        <v>Flagship</v>
      </c>
      <c r="W197" t="str">
        <f>_xlfn.XLOOKUP(Table17[[#This Row],[Product_ID]],Product_Dim!A:A,Product_Dim!B:B)</f>
        <v>Luxury Perfume Spray</v>
      </c>
      <c r="X197" t="str">
        <f>_xlfn.XLOOKUP(Table17[[#This Row],[Product_ID]],Product_Dim!A:A,Product_Dim!C:C)</f>
        <v>Beauty</v>
      </c>
      <c r="Y197" t="str">
        <f>_xlfn.XLOOKUP(Table17[[#This Row],[Product_ID]],Product_Dim!A:A,Product_Dim!D:D)</f>
        <v>Fragrance</v>
      </c>
      <c r="Z197" t="str">
        <f>_xlfn.XLOOKUP(Table17[[#This Row],[Product_ID]],Product_Dim!A:A,Product_Dim!E:E)</f>
        <v>Gibson, Green and Lopez</v>
      </c>
      <c r="AA197">
        <f>_xlfn.XLOOKUP(Table17[[#This Row],[Product_ID]],Product_Dim!A:A,Product_Dim!F:F)</f>
        <v>482.75</v>
      </c>
      <c r="AB197">
        <f>_xlfn.XLOOKUP(Table17[[#This Row],[Product_ID]],Product_Dim!A:A,Product_Dim!G:G)</f>
        <v>444</v>
      </c>
    </row>
    <row r="198" spans="1:28" x14ac:dyDescent="0.25">
      <c r="A198" t="s">
        <v>2022</v>
      </c>
      <c r="B198" s="1">
        <v>45904</v>
      </c>
      <c r="C198" t="s">
        <v>1431</v>
      </c>
      <c r="D198" t="s">
        <v>1662</v>
      </c>
      <c r="E198" t="s">
        <v>1804</v>
      </c>
      <c r="F198">
        <v>4</v>
      </c>
      <c r="G198">
        <v>689.67</v>
      </c>
      <c r="H198">
        <v>0.05</v>
      </c>
      <c r="I198" t="s">
        <v>1829</v>
      </c>
      <c r="J198" s="12">
        <v>2620.7460000000001</v>
      </c>
      <c r="K198" t="str">
        <f>_xlfn.XLOOKUP(Table17[[#This Row],[Customer_ID]],Customer_Dim!A:A,Customer_Dim!B:B,"False Data")</f>
        <v>David Pierce</v>
      </c>
      <c r="L198" s="5">
        <f>_xlfn.XLOOKUP(Table17[[#This Row],[Customer_ID]],Customer_Dim!A:A,Customer_Dim!C:C,"False Data")</f>
        <v>45</v>
      </c>
      <c r="M198" s="5" t="str" cm="1">
        <f t="array" ref="M198">_xlfn.IFS(Table9[[#This Row],[Age]]&lt;=35,"Youth",Table9[[#This Row],[Age]]&lt;=55,"Adult",Table9[[#This Row],[Age]]&gt;55,"Senior")</f>
        <v>Adult</v>
      </c>
      <c r="N198" t="str">
        <f>_xlfn.XLOOKUP(Table17[[#This Row],[Customer_ID]],Customer_Dim!A:A,Customer_Dim!D:D,"False Data")</f>
        <v>Female</v>
      </c>
      <c r="O198" t="str">
        <f>_xlfn.XLOOKUP(Table17[[#This Row],[Customer_ID]],Customer_Dim!A:A,Customer_Dim!E:E,"False Data")</f>
        <v>Grayland</v>
      </c>
      <c r="P198" t="str">
        <f>_xlfn.XLOOKUP(Table17[[#This Row],[Customer_ID]],Customer_Dim!A:A,Customer_Dim!F:F,"False Data")</f>
        <v>Washington</v>
      </c>
      <c r="Q198" t="str">
        <f>_xlfn.XLOOKUP(Table17[[#This Row],[Customer_ID]],Customer_Dim!A:A,Customer_Dim!G:G,"False Data")</f>
        <v>USA</v>
      </c>
      <c r="R198" t="str">
        <f>_xlfn.XLOOKUP(Table17[[#This Row],[Customer_ID]],Customer_Dim!A:A,Customer_Dim!H:H,"False Data")</f>
        <v>Platinum</v>
      </c>
      <c r="S198" t="str">
        <f>_xlfn.XLOOKUP(Table17[[#This Row],[Store_ID]],Store_Dim!A:A,Store_Dim!B:B)</f>
        <v>Frederick-Wright</v>
      </c>
      <c r="T198" t="str">
        <f>_xlfn.XLOOKUP(Table17[[#This Row],[Store_ID]],Store_Dim!A:A,Store_Dim!C:C)</f>
        <v>West</v>
      </c>
      <c r="U198" t="str">
        <f>_xlfn.XLOOKUP(Table17[[#This Row],[Store_ID]],Store_Dim!A:A,Store_Dim!D:D)</f>
        <v>New Jimmymouth</v>
      </c>
      <c r="V198" t="str">
        <f>_xlfn.XLOOKUP(Table17[[#This Row],[Store_ID]],Store_Dim!A:A,Store_Dim!E:E)</f>
        <v>Flagship</v>
      </c>
      <c r="W198" t="str">
        <f>_xlfn.XLOOKUP(Table17[[#This Row],[Product_ID]],Product_Dim!A:A,Product_Dim!B:B)</f>
        <v>Foam Roller</v>
      </c>
      <c r="X198" t="str">
        <f>_xlfn.XLOOKUP(Table17[[#This Row],[Product_ID]],Product_Dim!A:A,Product_Dim!C:C)</f>
        <v>Sports</v>
      </c>
      <c r="Y198" t="str">
        <f>_xlfn.XLOOKUP(Table17[[#This Row],[Product_ID]],Product_Dim!A:A,Product_Dim!D:D)</f>
        <v>Fitness</v>
      </c>
      <c r="Z198" t="str">
        <f>_xlfn.XLOOKUP(Table17[[#This Row],[Product_ID]],Product_Dim!A:A,Product_Dim!E:E)</f>
        <v>Atkinson, Camacho and Oliver</v>
      </c>
      <c r="AA198">
        <f>_xlfn.XLOOKUP(Table17[[#This Row],[Product_ID]],Product_Dim!A:A,Product_Dim!F:F)</f>
        <v>30.62</v>
      </c>
      <c r="AB198">
        <f>_xlfn.XLOOKUP(Table17[[#This Row],[Product_ID]],Product_Dim!A:A,Product_Dim!G:G)</f>
        <v>138</v>
      </c>
    </row>
    <row r="199" spans="1:28" x14ac:dyDescent="0.25">
      <c r="A199" t="s">
        <v>2023</v>
      </c>
      <c r="B199" s="1">
        <v>45227</v>
      </c>
      <c r="C199" t="s">
        <v>461</v>
      </c>
      <c r="D199" t="s">
        <v>1636</v>
      </c>
      <c r="E199" t="s">
        <v>1792</v>
      </c>
      <c r="F199">
        <v>1</v>
      </c>
      <c r="G199">
        <v>541.24</v>
      </c>
      <c r="H199">
        <v>0.03</v>
      </c>
      <c r="I199" t="s">
        <v>1826</v>
      </c>
      <c r="J199" s="12">
        <v>525.00279999999998</v>
      </c>
      <c r="K199" t="str">
        <f>_xlfn.XLOOKUP(Table17[[#This Row],[Customer_ID]],Customer_Dim!A:A,Customer_Dim!B:B,"False Data")</f>
        <v>Matthew Hanna</v>
      </c>
      <c r="L199" s="5">
        <f>_xlfn.XLOOKUP(Table17[[#This Row],[Customer_ID]],Customer_Dim!A:A,Customer_Dim!C:C,"False Data")</f>
        <v>33</v>
      </c>
      <c r="M199" s="5" t="str" cm="1">
        <f t="array" ref="M199">_xlfn.IFS(Table9[[#This Row],[Age]]&lt;=35,"Youth",Table9[[#This Row],[Age]]&lt;=55,"Adult",Table9[[#This Row],[Age]]&gt;55,"Senior")</f>
        <v>Youth</v>
      </c>
      <c r="N199" t="str">
        <f>_xlfn.XLOOKUP(Table17[[#This Row],[Customer_ID]],Customer_Dim!A:A,Customer_Dim!D:D,"False Data")</f>
        <v>Female</v>
      </c>
      <c r="O199" t="str">
        <f>_xlfn.XLOOKUP(Table17[[#This Row],[Customer_ID]],Customer_Dim!A:A,Customer_Dim!E:E,"False Data")</f>
        <v>Gonzalezbury</v>
      </c>
      <c r="P199" t="str">
        <f>_xlfn.XLOOKUP(Table17[[#This Row],[Customer_ID]],Customer_Dim!A:A,Customer_Dim!F:F,"False Data")</f>
        <v>Michigan</v>
      </c>
      <c r="Q199" t="str">
        <f>_xlfn.XLOOKUP(Table17[[#This Row],[Customer_ID]],Customer_Dim!A:A,Customer_Dim!G:G,"False Data")</f>
        <v>USA</v>
      </c>
      <c r="R199" t="str">
        <f>_xlfn.XLOOKUP(Table17[[#This Row],[Customer_ID]],Customer_Dim!A:A,Customer_Dim!H:H,"False Data")</f>
        <v>Platinum</v>
      </c>
      <c r="S199" t="str">
        <f>_xlfn.XLOOKUP(Table17[[#This Row],[Store_ID]],Store_Dim!A:A,Store_Dim!B:B)</f>
        <v>Aguirre-Keller</v>
      </c>
      <c r="T199" t="str">
        <f>_xlfn.XLOOKUP(Table17[[#This Row],[Store_ID]],Store_Dim!A:A,Store_Dim!C:C)</f>
        <v>South</v>
      </c>
      <c r="U199" t="str">
        <f>_xlfn.XLOOKUP(Table17[[#This Row],[Store_ID]],Store_Dim!A:A,Store_Dim!D:D)</f>
        <v>Lake Michael</v>
      </c>
      <c r="V199" t="str">
        <f>_xlfn.XLOOKUP(Table17[[#This Row],[Store_ID]],Store_Dim!A:A,Store_Dim!E:E)</f>
        <v>Online</v>
      </c>
      <c r="W199" t="str">
        <f>_xlfn.XLOOKUP(Table17[[#This Row],[Product_ID]],Product_Dim!A:A,Product_Dim!B:B)</f>
        <v>Adjustable Jump Rope</v>
      </c>
      <c r="X199" t="str">
        <f>_xlfn.XLOOKUP(Table17[[#This Row],[Product_ID]],Product_Dim!A:A,Product_Dim!C:C)</f>
        <v>Sports</v>
      </c>
      <c r="Y199" t="str">
        <f>_xlfn.XLOOKUP(Table17[[#This Row],[Product_ID]],Product_Dim!A:A,Product_Dim!D:D)</f>
        <v>Fitness</v>
      </c>
      <c r="Z199" t="str">
        <f>_xlfn.XLOOKUP(Table17[[#This Row],[Product_ID]],Product_Dim!A:A,Product_Dim!E:E)</f>
        <v>Cox Inc</v>
      </c>
      <c r="AA199">
        <f>_xlfn.XLOOKUP(Table17[[#This Row],[Product_ID]],Product_Dim!A:A,Product_Dim!F:F)</f>
        <v>167.12</v>
      </c>
      <c r="AB199">
        <f>_xlfn.XLOOKUP(Table17[[#This Row],[Product_ID]],Product_Dim!A:A,Product_Dim!G:G)</f>
        <v>316</v>
      </c>
    </row>
    <row r="200" spans="1:28" x14ac:dyDescent="0.25">
      <c r="A200" t="s">
        <v>2024</v>
      </c>
      <c r="B200" s="1">
        <v>45600</v>
      </c>
      <c r="C200" t="s">
        <v>1386</v>
      </c>
      <c r="D200" t="s">
        <v>1710</v>
      </c>
      <c r="E200" t="s">
        <v>1776</v>
      </c>
      <c r="F200">
        <v>1</v>
      </c>
      <c r="G200">
        <v>454.71</v>
      </c>
      <c r="H200">
        <v>0.16</v>
      </c>
      <c r="I200" t="s">
        <v>1826</v>
      </c>
      <c r="J200" s="12">
        <v>381.95639999999997</v>
      </c>
      <c r="K200" t="str">
        <f>_xlfn.XLOOKUP(Table17[[#This Row],[Customer_ID]],Customer_Dim!A:A,Customer_Dim!B:B,"False Data")</f>
        <v>Eric Holmes</v>
      </c>
      <c r="L200" s="5">
        <f>_xlfn.XLOOKUP(Table17[[#This Row],[Customer_ID]],Customer_Dim!A:A,Customer_Dim!C:C,"False Data")</f>
        <v>64</v>
      </c>
      <c r="M200" s="5" t="str" cm="1">
        <f t="array" ref="M200">_xlfn.IFS(Table9[[#This Row],[Age]]&lt;=35,"Youth",Table9[[#This Row],[Age]]&lt;=55,"Adult",Table9[[#This Row],[Age]]&gt;55,"Senior")</f>
        <v>Senior</v>
      </c>
      <c r="N200" t="str">
        <f>_xlfn.XLOOKUP(Table17[[#This Row],[Customer_ID]],Customer_Dim!A:A,Customer_Dim!D:D,"False Data")</f>
        <v>Female</v>
      </c>
      <c r="O200" t="str">
        <f>_xlfn.XLOOKUP(Table17[[#This Row],[Customer_ID]],Customer_Dim!A:A,Customer_Dim!E:E,"False Data")</f>
        <v>Smithville</v>
      </c>
      <c r="P200" t="str">
        <f>_xlfn.XLOOKUP(Table17[[#This Row],[Customer_ID]],Customer_Dim!A:A,Customer_Dim!F:F,"False Data")</f>
        <v>Wyoming</v>
      </c>
      <c r="Q200" t="str">
        <f>_xlfn.XLOOKUP(Table17[[#This Row],[Customer_ID]],Customer_Dim!A:A,Customer_Dim!G:G,"False Data")</f>
        <v>USA</v>
      </c>
      <c r="R200" t="str">
        <f>_xlfn.XLOOKUP(Table17[[#This Row],[Customer_ID]],Customer_Dim!A:A,Customer_Dim!H:H,"False Data")</f>
        <v>Bronze</v>
      </c>
      <c r="S200" t="str">
        <f>_xlfn.XLOOKUP(Table17[[#This Row],[Store_ID]],Store_Dim!A:A,Store_Dim!B:B)</f>
        <v>Benson-Elliott</v>
      </c>
      <c r="T200" t="str">
        <f>_xlfn.XLOOKUP(Table17[[#This Row],[Store_ID]],Store_Dim!A:A,Store_Dim!C:C)</f>
        <v>East</v>
      </c>
      <c r="U200" t="str">
        <f>_xlfn.XLOOKUP(Table17[[#This Row],[Store_ID]],Store_Dim!A:A,Store_Dim!D:D)</f>
        <v>Port Josephberg</v>
      </c>
      <c r="V200" t="str">
        <f>_xlfn.XLOOKUP(Table17[[#This Row],[Store_ID]],Store_Dim!A:A,Store_Dim!E:E)</f>
        <v>Online</v>
      </c>
      <c r="W200" t="str">
        <f>_xlfn.XLOOKUP(Table17[[#This Row],[Product_ID]],Product_Dim!A:A,Product_Dim!B:B)</f>
        <v>Badminton Racket Set</v>
      </c>
      <c r="X200" t="str">
        <f>_xlfn.XLOOKUP(Table17[[#This Row],[Product_ID]],Product_Dim!A:A,Product_Dim!C:C)</f>
        <v>Sports</v>
      </c>
      <c r="Y200" t="str">
        <f>_xlfn.XLOOKUP(Table17[[#This Row],[Product_ID]],Product_Dim!A:A,Product_Dim!D:D)</f>
        <v>Equipment</v>
      </c>
      <c r="Z200" t="str">
        <f>_xlfn.XLOOKUP(Table17[[#This Row],[Product_ID]],Product_Dim!A:A,Product_Dim!E:E)</f>
        <v>Robinson-Brown</v>
      </c>
      <c r="AA200">
        <f>_xlfn.XLOOKUP(Table17[[#This Row],[Product_ID]],Product_Dim!A:A,Product_Dim!F:F)</f>
        <v>285.54000000000002</v>
      </c>
      <c r="AB200">
        <f>_xlfn.XLOOKUP(Table17[[#This Row],[Product_ID]],Product_Dim!A:A,Product_Dim!G:G)</f>
        <v>358</v>
      </c>
    </row>
    <row r="201" spans="1:28" x14ac:dyDescent="0.25">
      <c r="A201" t="s">
        <v>2025</v>
      </c>
      <c r="B201" s="1">
        <v>45646</v>
      </c>
      <c r="C201" t="s">
        <v>150</v>
      </c>
      <c r="D201" t="s">
        <v>1680</v>
      </c>
      <c r="E201" t="s">
        <v>1773</v>
      </c>
      <c r="F201">
        <v>2</v>
      </c>
      <c r="G201">
        <v>397.63</v>
      </c>
      <c r="H201">
        <v>0.26</v>
      </c>
      <c r="I201" t="s">
        <v>1824</v>
      </c>
      <c r="J201" s="12">
        <v>588.49239999999998</v>
      </c>
      <c r="K201" t="str">
        <f>_xlfn.XLOOKUP(Table17[[#This Row],[Customer_ID]],Customer_Dim!A:A,Customer_Dim!B:B,"False Data")</f>
        <v>Deanna Simpson</v>
      </c>
      <c r="L201" s="5">
        <f>_xlfn.XLOOKUP(Table17[[#This Row],[Customer_ID]],Customer_Dim!A:A,Customer_Dim!C:C,"False Data")</f>
        <v>35</v>
      </c>
      <c r="M201" s="5" t="str" cm="1">
        <f t="array" ref="M201">_xlfn.IFS(Table9[[#This Row],[Age]]&lt;=35,"Youth",Table9[[#This Row],[Age]]&lt;=55,"Adult",Table9[[#This Row],[Age]]&gt;55,"Senior")</f>
        <v>Youth</v>
      </c>
      <c r="N201" t="str">
        <f>_xlfn.XLOOKUP(Table17[[#This Row],[Customer_ID]],Customer_Dim!A:A,Customer_Dim!D:D,"False Data")</f>
        <v>Female</v>
      </c>
      <c r="O201" t="str">
        <f>_xlfn.XLOOKUP(Table17[[#This Row],[Customer_ID]],Customer_Dim!A:A,Customer_Dim!E:E,"False Data")</f>
        <v>Brownport</v>
      </c>
      <c r="P201" t="str">
        <f>_xlfn.XLOOKUP(Table17[[#This Row],[Customer_ID]],Customer_Dim!A:A,Customer_Dim!F:F,"False Data")</f>
        <v>North Dakota</v>
      </c>
      <c r="Q201" t="str">
        <f>_xlfn.XLOOKUP(Table17[[#This Row],[Customer_ID]],Customer_Dim!A:A,Customer_Dim!G:G,"False Data")</f>
        <v>USA</v>
      </c>
      <c r="R201" t="str">
        <f>_xlfn.XLOOKUP(Table17[[#This Row],[Customer_ID]],Customer_Dim!A:A,Customer_Dim!H:H,"False Data")</f>
        <v>Bronze</v>
      </c>
      <c r="S201" t="str">
        <f>_xlfn.XLOOKUP(Table17[[#This Row],[Store_ID]],Store_Dim!A:A,Store_Dim!B:B)</f>
        <v>Gray Ltd</v>
      </c>
      <c r="T201" t="str">
        <f>_xlfn.XLOOKUP(Table17[[#This Row],[Store_ID]],Store_Dim!A:A,Store_Dim!C:C)</f>
        <v>North</v>
      </c>
      <c r="U201" t="str">
        <f>_xlfn.XLOOKUP(Table17[[#This Row],[Store_ID]],Store_Dim!A:A,Store_Dim!D:D)</f>
        <v>New Michaelchester</v>
      </c>
      <c r="V201" t="str">
        <f>_xlfn.XLOOKUP(Table17[[#This Row],[Store_ID]],Store_Dim!A:A,Store_Dim!E:E)</f>
        <v>Outlet</v>
      </c>
      <c r="W201" t="str">
        <f>_xlfn.XLOOKUP(Table17[[#This Row],[Product_ID]],Product_Dim!A:A,Product_Dim!B:B)</f>
        <v>Women's Hair Dryer Brush</v>
      </c>
      <c r="X201" t="str">
        <f>_xlfn.XLOOKUP(Table17[[#This Row],[Product_ID]],Product_Dim!A:A,Product_Dim!C:C)</f>
        <v>Beauty</v>
      </c>
      <c r="Y201" t="str">
        <f>_xlfn.XLOOKUP(Table17[[#This Row],[Product_ID]],Product_Dim!A:A,Product_Dim!D:D)</f>
        <v>Haircare</v>
      </c>
      <c r="Z201" t="str">
        <f>_xlfn.XLOOKUP(Table17[[#This Row],[Product_ID]],Product_Dim!A:A,Product_Dim!E:E)</f>
        <v>Torres, Spencer and Potter</v>
      </c>
      <c r="AA201">
        <f>_xlfn.XLOOKUP(Table17[[#This Row],[Product_ID]],Product_Dim!A:A,Product_Dim!F:F)</f>
        <v>340.39</v>
      </c>
      <c r="AB201">
        <f>_xlfn.XLOOKUP(Table17[[#This Row],[Product_ID]],Product_Dim!A:A,Product_Dim!G:G)</f>
        <v>177</v>
      </c>
    </row>
    <row r="202" spans="1:28" x14ac:dyDescent="0.25">
      <c r="A202" t="s">
        <v>2026</v>
      </c>
      <c r="B202" s="1">
        <v>45725</v>
      </c>
      <c r="C202" t="s">
        <v>565</v>
      </c>
      <c r="D202" t="s">
        <v>1714</v>
      </c>
      <c r="E202" t="s">
        <v>1776</v>
      </c>
      <c r="F202">
        <v>3</v>
      </c>
      <c r="G202">
        <v>748.56</v>
      </c>
      <c r="H202">
        <v>0.26</v>
      </c>
      <c r="I202" t="s">
        <v>1826</v>
      </c>
      <c r="J202" s="12">
        <v>1661.8032000000001</v>
      </c>
      <c r="K202" t="str">
        <f>_xlfn.XLOOKUP(Table17[[#This Row],[Customer_ID]],Customer_Dim!A:A,Customer_Dim!B:B,"False Data")</f>
        <v>Christopher Garcia Dds</v>
      </c>
      <c r="L202" s="5">
        <f>_xlfn.XLOOKUP(Table17[[#This Row],[Customer_ID]],Customer_Dim!A:A,Customer_Dim!C:C,"False Data")</f>
        <v>18</v>
      </c>
      <c r="M202" s="5" t="str" cm="1">
        <f t="array" ref="M202">_xlfn.IFS(Table9[[#This Row],[Age]]&lt;=35,"Youth",Table9[[#This Row],[Age]]&lt;=55,"Adult",Table9[[#This Row],[Age]]&gt;55,"Senior")</f>
        <v>Youth</v>
      </c>
      <c r="N202" t="str">
        <f>_xlfn.XLOOKUP(Table17[[#This Row],[Customer_ID]],Customer_Dim!A:A,Customer_Dim!D:D,"False Data")</f>
        <v>Male</v>
      </c>
      <c r="O202" t="str">
        <f>_xlfn.XLOOKUP(Table17[[#This Row],[Customer_ID]],Customer_Dim!A:A,Customer_Dim!E:E,"False Data")</f>
        <v>New Joseph</v>
      </c>
      <c r="P202" t="str">
        <f>_xlfn.XLOOKUP(Table17[[#This Row],[Customer_ID]],Customer_Dim!A:A,Customer_Dim!F:F,"False Data")</f>
        <v>Missouri</v>
      </c>
      <c r="Q202" t="str">
        <f>_xlfn.XLOOKUP(Table17[[#This Row],[Customer_ID]],Customer_Dim!A:A,Customer_Dim!G:G,"False Data")</f>
        <v>USA</v>
      </c>
      <c r="R202" t="str">
        <f>_xlfn.XLOOKUP(Table17[[#This Row],[Customer_ID]],Customer_Dim!A:A,Customer_Dim!H:H,"False Data")</f>
        <v>Gold</v>
      </c>
      <c r="S202" t="str">
        <f>_xlfn.XLOOKUP(Table17[[#This Row],[Store_ID]],Store_Dim!A:A,Store_Dim!B:B)</f>
        <v>Benson-Elliott</v>
      </c>
      <c r="T202" t="str">
        <f>_xlfn.XLOOKUP(Table17[[#This Row],[Store_ID]],Store_Dim!A:A,Store_Dim!C:C)</f>
        <v>East</v>
      </c>
      <c r="U202" t="str">
        <f>_xlfn.XLOOKUP(Table17[[#This Row],[Store_ID]],Store_Dim!A:A,Store_Dim!D:D)</f>
        <v>Port Josephberg</v>
      </c>
      <c r="V202" t="str">
        <f>_xlfn.XLOOKUP(Table17[[#This Row],[Store_ID]],Store_Dim!A:A,Store_Dim!E:E)</f>
        <v>Online</v>
      </c>
      <c r="W202" t="str">
        <f>_xlfn.XLOOKUP(Table17[[#This Row],[Product_ID]],Product_Dim!A:A,Product_Dim!B:B)</f>
        <v>Hydrating Face Cleanser</v>
      </c>
      <c r="X202" t="str">
        <f>_xlfn.XLOOKUP(Table17[[#This Row],[Product_ID]],Product_Dim!A:A,Product_Dim!C:C)</f>
        <v>Beauty</v>
      </c>
      <c r="Y202" t="str">
        <f>_xlfn.XLOOKUP(Table17[[#This Row],[Product_ID]],Product_Dim!A:A,Product_Dim!D:D)</f>
        <v>Skincare</v>
      </c>
      <c r="Z202" t="str">
        <f>_xlfn.XLOOKUP(Table17[[#This Row],[Product_ID]],Product_Dim!A:A,Product_Dim!E:E)</f>
        <v>Butler Group</v>
      </c>
      <c r="AA202">
        <f>_xlfn.XLOOKUP(Table17[[#This Row],[Product_ID]],Product_Dim!A:A,Product_Dim!F:F)</f>
        <v>305.49</v>
      </c>
      <c r="AB202">
        <f>_xlfn.XLOOKUP(Table17[[#This Row],[Product_ID]],Product_Dim!A:A,Product_Dim!G:G)</f>
        <v>159</v>
      </c>
    </row>
    <row r="203" spans="1:28" x14ac:dyDescent="0.25">
      <c r="A203" t="s">
        <v>2027</v>
      </c>
      <c r="B203" s="1">
        <v>45742</v>
      </c>
      <c r="C203" t="s">
        <v>487</v>
      </c>
      <c r="D203" t="s">
        <v>1614</v>
      </c>
      <c r="E203" t="s">
        <v>1769</v>
      </c>
      <c r="F203">
        <v>1</v>
      </c>
      <c r="G203">
        <v>885.72</v>
      </c>
      <c r="H203">
        <v>0.15</v>
      </c>
      <c r="I203" t="s">
        <v>1824</v>
      </c>
      <c r="J203" s="12">
        <v>752.86199999999997</v>
      </c>
      <c r="K203" t="str">
        <f>_xlfn.XLOOKUP(Table17[[#This Row],[Customer_ID]],Customer_Dim!A:A,Customer_Dim!B:B,"False Data")</f>
        <v>Justin Cross</v>
      </c>
      <c r="L203" s="5">
        <f>_xlfn.XLOOKUP(Table17[[#This Row],[Customer_ID]],Customer_Dim!A:A,Customer_Dim!C:C,"False Data")</f>
        <v>62</v>
      </c>
      <c r="M203" s="5" t="str" cm="1">
        <f t="array" ref="M203">_xlfn.IFS(Table9[[#This Row],[Age]]&lt;=35,"Youth",Table9[[#This Row],[Age]]&lt;=55,"Adult",Table9[[#This Row],[Age]]&gt;55,"Senior")</f>
        <v>Senior</v>
      </c>
      <c r="N203" t="str">
        <f>_xlfn.XLOOKUP(Table17[[#This Row],[Customer_ID]],Customer_Dim!A:A,Customer_Dim!D:D,"False Data")</f>
        <v>Female</v>
      </c>
      <c r="O203" t="str">
        <f>_xlfn.XLOOKUP(Table17[[#This Row],[Customer_ID]],Customer_Dim!A:A,Customer_Dim!E:E,"False Data")</f>
        <v>North Anthonychester</v>
      </c>
      <c r="P203" t="str">
        <f>_xlfn.XLOOKUP(Table17[[#This Row],[Customer_ID]],Customer_Dim!A:A,Customer_Dim!F:F,"False Data")</f>
        <v>Nevada</v>
      </c>
      <c r="Q203" t="str">
        <f>_xlfn.XLOOKUP(Table17[[#This Row],[Customer_ID]],Customer_Dim!A:A,Customer_Dim!G:G,"False Data")</f>
        <v>USA</v>
      </c>
      <c r="R203" t="str">
        <f>_xlfn.XLOOKUP(Table17[[#This Row],[Customer_ID]],Customer_Dim!A:A,Customer_Dim!H:H,"False Data")</f>
        <v>Bronze</v>
      </c>
      <c r="S203" t="str">
        <f>_xlfn.XLOOKUP(Table17[[#This Row],[Store_ID]],Store_Dim!A:A,Store_Dim!B:B)</f>
        <v>Alexander Group</v>
      </c>
      <c r="T203" t="str">
        <f>_xlfn.XLOOKUP(Table17[[#This Row],[Store_ID]],Store_Dim!A:A,Store_Dim!C:C)</f>
        <v>South</v>
      </c>
      <c r="U203" t="str">
        <f>_xlfn.XLOOKUP(Table17[[#This Row],[Store_ID]],Store_Dim!A:A,Store_Dim!D:D)</f>
        <v>Port Sharon</v>
      </c>
      <c r="V203" t="str">
        <f>_xlfn.XLOOKUP(Table17[[#This Row],[Store_ID]],Store_Dim!A:A,Store_Dim!E:E)</f>
        <v>Online</v>
      </c>
      <c r="W203" t="str">
        <f>_xlfn.XLOOKUP(Table17[[#This Row],[Product_ID]],Product_Dim!A:A,Product_Dim!B:B)</f>
        <v>Modern Wall Clock</v>
      </c>
      <c r="X203" t="str">
        <f>_xlfn.XLOOKUP(Table17[[#This Row],[Product_ID]],Product_Dim!A:A,Product_Dim!C:C)</f>
        <v>Home</v>
      </c>
      <c r="Y203" t="str">
        <f>_xlfn.XLOOKUP(Table17[[#This Row],[Product_ID]],Product_Dim!A:A,Product_Dim!D:D)</f>
        <v>Decor</v>
      </c>
      <c r="Z203" t="str">
        <f>_xlfn.XLOOKUP(Table17[[#This Row],[Product_ID]],Product_Dim!A:A,Product_Dim!E:E)</f>
        <v>Weiss-Watson</v>
      </c>
      <c r="AA203">
        <f>_xlfn.XLOOKUP(Table17[[#This Row],[Product_ID]],Product_Dim!A:A,Product_Dim!F:F)</f>
        <v>179.77</v>
      </c>
      <c r="AB203">
        <f>_xlfn.XLOOKUP(Table17[[#This Row],[Product_ID]],Product_Dim!A:A,Product_Dim!G:G)</f>
        <v>305</v>
      </c>
    </row>
    <row r="204" spans="1:28" x14ac:dyDescent="0.25">
      <c r="A204" t="s">
        <v>2028</v>
      </c>
      <c r="B204" s="1">
        <v>45750</v>
      </c>
      <c r="C204" t="s">
        <v>381</v>
      </c>
      <c r="D204" t="s">
        <v>1672</v>
      </c>
      <c r="E204" t="s">
        <v>1757</v>
      </c>
      <c r="F204">
        <v>4</v>
      </c>
      <c r="G204">
        <v>408.07</v>
      </c>
      <c r="H204">
        <v>0.28000000000000003</v>
      </c>
      <c r="I204" t="s">
        <v>1829</v>
      </c>
      <c r="J204" s="12">
        <v>1175.2416000000001</v>
      </c>
      <c r="K204" t="str">
        <f>_xlfn.XLOOKUP(Table17[[#This Row],[Customer_ID]],Customer_Dim!A:A,Customer_Dim!B:B,"False Data")</f>
        <v>Travis Holland</v>
      </c>
      <c r="L204" s="5">
        <f>_xlfn.XLOOKUP(Table17[[#This Row],[Customer_ID]],Customer_Dim!A:A,Customer_Dim!C:C,"False Data")</f>
        <v>38</v>
      </c>
      <c r="M204" s="5" t="str" cm="1">
        <f t="array" ref="M204">_xlfn.IFS(Table9[[#This Row],[Age]]&lt;=35,"Youth",Table9[[#This Row],[Age]]&lt;=55,"Adult",Table9[[#This Row],[Age]]&gt;55,"Senior")</f>
        <v>Adult</v>
      </c>
      <c r="N204" t="str">
        <f>_xlfn.XLOOKUP(Table17[[#This Row],[Customer_ID]],Customer_Dim!A:A,Customer_Dim!D:D,"False Data")</f>
        <v>Male</v>
      </c>
      <c r="O204" t="str">
        <f>_xlfn.XLOOKUP(Table17[[#This Row],[Customer_ID]],Customer_Dim!A:A,Customer_Dim!E:E,"False Data")</f>
        <v>Webstermouth</v>
      </c>
      <c r="P204" t="str">
        <f>_xlfn.XLOOKUP(Table17[[#This Row],[Customer_ID]],Customer_Dim!A:A,Customer_Dim!F:F,"False Data")</f>
        <v>New Hampshire</v>
      </c>
      <c r="Q204" t="str">
        <f>_xlfn.XLOOKUP(Table17[[#This Row],[Customer_ID]],Customer_Dim!A:A,Customer_Dim!G:G,"False Data")</f>
        <v>USA</v>
      </c>
      <c r="R204" t="str">
        <f>_xlfn.XLOOKUP(Table17[[#This Row],[Customer_ID]],Customer_Dim!A:A,Customer_Dim!H:H,"False Data")</f>
        <v>Bronze</v>
      </c>
      <c r="S204" t="str">
        <f>_xlfn.XLOOKUP(Table17[[#This Row],[Store_ID]],Store_Dim!A:A,Store_Dim!B:B)</f>
        <v>Martinez, Adkins and Johnson</v>
      </c>
      <c r="T204" t="str">
        <f>_xlfn.XLOOKUP(Table17[[#This Row],[Store_ID]],Store_Dim!A:A,Store_Dim!C:C)</f>
        <v>North</v>
      </c>
      <c r="U204" t="str">
        <f>_xlfn.XLOOKUP(Table17[[#This Row],[Store_ID]],Store_Dim!A:A,Store_Dim!D:D)</f>
        <v>Danielmouth</v>
      </c>
      <c r="V204" t="str">
        <f>_xlfn.XLOOKUP(Table17[[#This Row],[Store_ID]],Store_Dim!A:A,Store_Dim!E:E)</f>
        <v>Flagship</v>
      </c>
      <c r="W204" t="str">
        <f>_xlfn.XLOOKUP(Table17[[#This Row],[Product_ID]],Product_Dim!A:A,Product_Dim!B:B)</f>
        <v>Laptop Cooling Pad</v>
      </c>
      <c r="X204" t="str">
        <f>_xlfn.XLOOKUP(Table17[[#This Row],[Product_ID]],Product_Dim!A:A,Product_Dim!C:C)</f>
        <v>Electronics</v>
      </c>
      <c r="Y204" t="str">
        <f>_xlfn.XLOOKUP(Table17[[#This Row],[Product_ID]],Product_Dim!A:A,Product_Dim!D:D)</f>
        <v>Computer</v>
      </c>
      <c r="Z204" t="str">
        <f>_xlfn.XLOOKUP(Table17[[#This Row],[Product_ID]],Product_Dim!A:A,Product_Dim!E:E)</f>
        <v>Murray, Gould and Ware</v>
      </c>
      <c r="AA204">
        <f>_xlfn.XLOOKUP(Table17[[#This Row],[Product_ID]],Product_Dim!A:A,Product_Dim!F:F)</f>
        <v>86.42</v>
      </c>
      <c r="AB204">
        <f>_xlfn.XLOOKUP(Table17[[#This Row],[Product_ID]],Product_Dim!A:A,Product_Dim!G:G)</f>
        <v>222</v>
      </c>
    </row>
    <row r="205" spans="1:28" x14ac:dyDescent="0.25">
      <c r="A205" t="s">
        <v>2029</v>
      </c>
      <c r="B205" s="1">
        <v>45327</v>
      </c>
      <c r="C205" t="s">
        <v>1455</v>
      </c>
      <c r="D205" t="s">
        <v>1616</v>
      </c>
      <c r="E205" t="s">
        <v>1786</v>
      </c>
      <c r="F205">
        <v>2</v>
      </c>
      <c r="G205">
        <v>597.07000000000005</v>
      </c>
      <c r="H205">
        <v>0.28000000000000003</v>
      </c>
      <c r="I205" t="s">
        <v>1826</v>
      </c>
      <c r="J205" s="12">
        <v>859.7808</v>
      </c>
      <c r="K205" t="str">
        <f>_xlfn.XLOOKUP(Table17[[#This Row],[Customer_ID]],Customer_Dim!A:A,Customer_Dim!B:B,"False Data")</f>
        <v>Philip Mendoza</v>
      </c>
      <c r="L205" s="5">
        <f>_xlfn.XLOOKUP(Table17[[#This Row],[Customer_ID]],Customer_Dim!A:A,Customer_Dim!C:C,"False Data")</f>
        <v>42</v>
      </c>
      <c r="M205" s="5" t="str" cm="1">
        <f t="array" ref="M205">_xlfn.IFS(Table9[[#This Row],[Age]]&lt;=35,"Youth",Table9[[#This Row],[Age]]&lt;=55,"Adult",Table9[[#This Row],[Age]]&gt;55,"Senior")</f>
        <v>Adult</v>
      </c>
      <c r="N205" t="str">
        <f>_xlfn.XLOOKUP(Table17[[#This Row],[Customer_ID]],Customer_Dim!A:A,Customer_Dim!D:D,"False Data")</f>
        <v>Male</v>
      </c>
      <c r="O205" t="str">
        <f>_xlfn.XLOOKUP(Table17[[#This Row],[Customer_ID]],Customer_Dim!A:A,Customer_Dim!E:E,"False Data")</f>
        <v>Tylermouth</v>
      </c>
      <c r="P205" t="str">
        <f>_xlfn.XLOOKUP(Table17[[#This Row],[Customer_ID]],Customer_Dim!A:A,Customer_Dim!F:F,"False Data")</f>
        <v>Massachusetts</v>
      </c>
      <c r="Q205" t="str">
        <f>_xlfn.XLOOKUP(Table17[[#This Row],[Customer_ID]],Customer_Dim!A:A,Customer_Dim!G:G,"False Data")</f>
        <v>USA</v>
      </c>
      <c r="R205" t="str">
        <f>_xlfn.XLOOKUP(Table17[[#This Row],[Customer_ID]],Customer_Dim!A:A,Customer_Dim!H:H,"False Data")</f>
        <v>Silver</v>
      </c>
      <c r="S205" t="str">
        <f>_xlfn.XLOOKUP(Table17[[#This Row],[Store_ID]],Store_Dim!A:A,Store_Dim!B:B)</f>
        <v>Moore, Padilla and Butler</v>
      </c>
      <c r="T205" t="str">
        <f>_xlfn.XLOOKUP(Table17[[#This Row],[Store_ID]],Store_Dim!A:A,Store_Dim!C:C)</f>
        <v>South</v>
      </c>
      <c r="U205" t="str">
        <f>_xlfn.XLOOKUP(Table17[[#This Row],[Store_ID]],Store_Dim!A:A,Store_Dim!D:D)</f>
        <v>East Johnstad</v>
      </c>
      <c r="V205" t="str">
        <f>_xlfn.XLOOKUP(Table17[[#This Row],[Store_ID]],Store_Dim!A:A,Store_Dim!E:E)</f>
        <v>Flagship</v>
      </c>
      <c r="W205" t="str">
        <f>_xlfn.XLOOKUP(Table17[[#This Row],[Product_ID]],Product_Dim!A:A,Product_Dim!B:B)</f>
        <v>Gaming Mechanical Keyboard</v>
      </c>
      <c r="X205" t="str">
        <f>_xlfn.XLOOKUP(Table17[[#This Row],[Product_ID]],Product_Dim!A:A,Product_Dim!C:C)</f>
        <v>Electronics</v>
      </c>
      <c r="Y205" t="str">
        <f>_xlfn.XLOOKUP(Table17[[#This Row],[Product_ID]],Product_Dim!A:A,Product_Dim!D:D)</f>
        <v>Computer</v>
      </c>
      <c r="Z205" t="str">
        <f>_xlfn.XLOOKUP(Table17[[#This Row],[Product_ID]],Product_Dim!A:A,Product_Dim!E:E)</f>
        <v>Lucero LLC</v>
      </c>
      <c r="AA205">
        <f>_xlfn.XLOOKUP(Table17[[#This Row],[Product_ID]],Product_Dim!A:A,Product_Dim!F:F)</f>
        <v>419.28</v>
      </c>
      <c r="AB205">
        <f>_xlfn.XLOOKUP(Table17[[#This Row],[Product_ID]],Product_Dim!A:A,Product_Dim!G:G)</f>
        <v>86</v>
      </c>
    </row>
    <row r="206" spans="1:28" x14ac:dyDescent="0.25">
      <c r="A206" t="s">
        <v>2030</v>
      </c>
      <c r="B206" s="1">
        <v>45465</v>
      </c>
      <c r="C206" t="s">
        <v>97</v>
      </c>
      <c r="D206" t="s">
        <v>1682</v>
      </c>
      <c r="E206" t="s">
        <v>1786</v>
      </c>
      <c r="F206">
        <v>3</v>
      </c>
      <c r="G206">
        <v>723.47</v>
      </c>
      <c r="H206">
        <v>0.12</v>
      </c>
      <c r="I206" t="s">
        <v>1829</v>
      </c>
      <c r="J206" s="12">
        <v>1909.9608000000001</v>
      </c>
      <c r="K206" t="str">
        <f>_xlfn.XLOOKUP(Table17[[#This Row],[Customer_ID]],Customer_Dim!A:A,Customer_Dim!B:B,"False Data")</f>
        <v>Paul Fox</v>
      </c>
      <c r="L206" s="5">
        <f>_xlfn.XLOOKUP(Table17[[#This Row],[Customer_ID]],Customer_Dim!A:A,Customer_Dim!C:C,"False Data")</f>
        <v>33</v>
      </c>
      <c r="M206" s="5" t="str" cm="1">
        <f t="array" ref="M206">_xlfn.IFS(Table9[[#This Row],[Age]]&lt;=35,"Youth",Table9[[#This Row],[Age]]&lt;=55,"Adult",Table9[[#This Row],[Age]]&gt;55,"Senior")</f>
        <v>Youth</v>
      </c>
      <c r="N206" t="str">
        <f>_xlfn.XLOOKUP(Table17[[#This Row],[Customer_ID]],Customer_Dim!A:A,Customer_Dim!D:D,"False Data")</f>
        <v>Female</v>
      </c>
      <c r="O206" t="str">
        <f>_xlfn.XLOOKUP(Table17[[#This Row],[Customer_ID]],Customer_Dim!A:A,Customer_Dim!E:E,"False Data")</f>
        <v>Michaelton</v>
      </c>
      <c r="P206" t="str">
        <f>_xlfn.XLOOKUP(Table17[[#This Row],[Customer_ID]],Customer_Dim!A:A,Customer_Dim!F:F,"False Data")</f>
        <v>Hawaii</v>
      </c>
      <c r="Q206" t="str">
        <f>_xlfn.XLOOKUP(Table17[[#This Row],[Customer_ID]],Customer_Dim!A:A,Customer_Dim!G:G,"False Data")</f>
        <v>USA</v>
      </c>
      <c r="R206" t="str">
        <f>_xlfn.XLOOKUP(Table17[[#This Row],[Customer_ID]],Customer_Dim!A:A,Customer_Dim!H:H,"False Data")</f>
        <v>Silver</v>
      </c>
      <c r="S206" t="str">
        <f>_xlfn.XLOOKUP(Table17[[#This Row],[Store_ID]],Store_Dim!A:A,Store_Dim!B:B)</f>
        <v>Moore, Padilla and Butler</v>
      </c>
      <c r="T206" t="str">
        <f>_xlfn.XLOOKUP(Table17[[#This Row],[Store_ID]],Store_Dim!A:A,Store_Dim!C:C)</f>
        <v>South</v>
      </c>
      <c r="U206" t="str">
        <f>_xlfn.XLOOKUP(Table17[[#This Row],[Store_ID]],Store_Dim!A:A,Store_Dim!D:D)</f>
        <v>East Johnstad</v>
      </c>
      <c r="V206" t="str">
        <f>_xlfn.XLOOKUP(Table17[[#This Row],[Store_ID]],Store_Dim!A:A,Store_Dim!E:E)</f>
        <v>Flagship</v>
      </c>
      <c r="W206" t="str">
        <f>_xlfn.XLOOKUP(Table17[[#This Row],[Product_ID]],Product_Dim!A:A,Product_Dim!B:B)</f>
        <v>Smart LED Light Strip</v>
      </c>
      <c r="X206" t="str">
        <f>_xlfn.XLOOKUP(Table17[[#This Row],[Product_ID]],Product_Dim!A:A,Product_Dim!C:C)</f>
        <v>Electronics</v>
      </c>
      <c r="Y206" t="str">
        <f>_xlfn.XLOOKUP(Table17[[#This Row],[Product_ID]],Product_Dim!A:A,Product_Dim!D:D)</f>
        <v>Accessories</v>
      </c>
      <c r="Z206" t="str">
        <f>_xlfn.XLOOKUP(Table17[[#This Row],[Product_ID]],Product_Dim!A:A,Product_Dim!E:E)</f>
        <v>Flores-Davis</v>
      </c>
      <c r="AA206">
        <f>_xlfn.XLOOKUP(Table17[[#This Row],[Product_ID]],Product_Dim!A:A,Product_Dim!F:F)</f>
        <v>349.17</v>
      </c>
      <c r="AB206">
        <f>_xlfn.XLOOKUP(Table17[[#This Row],[Product_ID]],Product_Dim!A:A,Product_Dim!G:G)</f>
        <v>476</v>
      </c>
    </row>
    <row r="207" spans="1:28" x14ac:dyDescent="0.25">
      <c r="A207" t="s">
        <v>2031</v>
      </c>
      <c r="B207" s="1">
        <v>45883</v>
      </c>
      <c r="C207" t="s">
        <v>1355</v>
      </c>
      <c r="D207" t="s">
        <v>1724</v>
      </c>
      <c r="E207" t="s">
        <v>1773</v>
      </c>
      <c r="F207">
        <v>1</v>
      </c>
      <c r="G207">
        <v>479.93</v>
      </c>
      <c r="H207">
        <v>0.22</v>
      </c>
      <c r="I207" t="s">
        <v>1824</v>
      </c>
      <c r="J207" s="12">
        <v>374.34539999999998</v>
      </c>
      <c r="K207" t="str">
        <f>_xlfn.XLOOKUP(Table17[[#This Row],[Customer_ID]],Customer_Dim!A:A,Customer_Dim!B:B,"False Data")</f>
        <v>Melinda Rivera</v>
      </c>
      <c r="L207" s="5">
        <f>_xlfn.XLOOKUP(Table17[[#This Row],[Customer_ID]],Customer_Dim!A:A,Customer_Dim!C:C,"False Data")</f>
        <v>47</v>
      </c>
      <c r="M207" s="5" t="str" cm="1">
        <f t="array" ref="M207">_xlfn.IFS(Table9[[#This Row],[Age]]&lt;=35,"Youth",Table9[[#This Row],[Age]]&lt;=55,"Adult",Table9[[#This Row],[Age]]&gt;55,"Senior")</f>
        <v>Adult</v>
      </c>
      <c r="N207" t="str">
        <f>_xlfn.XLOOKUP(Table17[[#This Row],[Customer_ID]],Customer_Dim!A:A,Customer_Dim!D:D,"False Data")</f>
        <v>Female</v>
      </c>
      <c r="O207" t="str">
        <f>_xlfn.XLOOKUP(Table17[[#This Row],[Customer_ID]],Customer_Dim!A:A,Customer_Dim!E:E,"False Data")</f>
        <v>East Davidmouth</v>
      </c>
      <c r="P207" t="str">
        <f>_xlfn.XLOOKUP(Table17[[#This Row],[Customer_ID]],Customer_Dim!A:A,Customer_Dim!F:F,"False Data")</f>
        <v>New Hampshire</v>
      </c>
      <c r="Q207" t="str">
        <f>_xlfn.XLOOKUP(Table17[[#This Row],[Customer_ID]],Customer_Dim!A:A,Customer_Dim!G:G,"False Data")</f>
        <v>USA</v>
      </c>
      <c r="R207" t="str">
        <f>_xlfn.XLOOKUP(Table17[[#This Row],[Customer_ID]],Customer_Dim!A:A,Customer_Dim!H:H,"False Data")</f>
        <v>Platinum</v>
      </c>
      <c r="S207" t="str">
        <f>_xlfn.XLOOKUP(Table17[[#This Row],[Store_ID]],Store_Dim!A:A,Store_Dim!B:B)</f>
        <v>Gray Ltd</v>
      </c>
      <c r="T207" t="str">
        <f>_xlfn.XLOOKUP(Table17[[#This Row],[Store_ID]],Store_Dim!A:A,Store_Dim!C:C)</f>
        <v>North</v>
      </c>
      <c r="U207" t="str">
        <f>_xlfn.XLOOKUP(Table17[[#This Row],[Store_ID]],Store_Dim!A:A,Store_Dim!D:D)</f>
        <v>New Michaelchester</v>
      </c>
      <c r="V207" t="str">
        <f>_xlfn.XLOOKUP(Table17[[#This Row],[Store_ID]],Store_Dim!A:A,Store_Dim!E:E)</f>
        <v>Outlet</v>
      </c>
      <c r="W207" t="str">
        <f>_xlfn.XLOOKUP(Table17[[#This Row],[Product_ID]],Product_Dim!A:A,Product_Dim!B:B)</f>
        <v>Sports Wrist Sweatbands</v>
      </c>
      <c r="X207" t="str">
        <f>_xlfn.XLOOKUP(Table17[[#This Row],[Product_ID]],Product_Dim!A:A,Product_Dim!C:C)</f>
        <v>Sports</v>
      </c>
      <c r="Y207" t="str">
        <f>_xlfn.XLOOKUP(Table17[[#This Row],[Product_ID]],Product_Dim!A:A,Product_Dim!D:D)</f>
        <v>Accessories</v>
      </c>
      <c r="Z207" t="str">
        <f>_xlfn.XLOOKUP(Table17[[#This Row],[Product_ID]],Product_Dim!A:A,Product_Dim!E:E)</f>
        <v>Olsen-Daniels</v>
      </c>
      <c r="AA207">
        <f>_xlfn.XLOOKUP(Table17[[#This Row],[Product_ID]],Product_Dim!A:A,Product_Dim!F:F)</f>
        <v>131.24</v>
      </c>
      <c r="AB207">
        <f>_xlfn.XLOOKUP(Table17[[#This Row],[Product_ID]],Product_Dim!A:A,Product_Dim!G:G)</f>
        <v>232</v>
      </c>
    </row>
    <row r="208" spans="1:28" x14ac:dyDescent="0.25">
      <c r="A208" t="s">
        <v>2032</v>
      </c>
      <c r="B208" s="1">
        <v>45445</v>
      </c>
      <c r="C208" t="s">
        <v>779</v>
      </c>
      <c r="D208" t="s">
        <v>1616</v>
      </c>
      <c r="E208" t="s">
        <v>1804</v>
      </c>
      <c r="F208">
        <v>4</v>
      </c>
      <c r="G208">
        <v>362.81</v>
      </c>
      <c r="H208">
        <v>0.21</v>
      </c>
      <c r="I208" t="s">
        <v>1829</v>
      </c>
      <c r="J208" s="12">
        <v>1146.4795999999999</v>
      </c>
      <c r="K208" t="str">
        <f>_xlfn.XLOOKUP(Table17[[#This Row],[Customer_ID]],Customer_Dim!A:A,Customer_Dim!B:B,"False Data")</f>
        <v>Brian Hammond</v>
      </c>
      <c r="L208" s="5">
        <f>_xlfn.XLOOKUP(Table17[[#This Row],[Customer_ID]],Customer_Dim!A:A,Customer_Dim!C:C,"False Data")</f>
        <v>56</v>
      </c>
      <c r="M208" s="5" t="str" cm="1">
        <f t="array" ref="M208">_xlfn.IFS(Table9[[#This Row],[Age]]&lt;=35,"Youth",Table9[[#This Row],[Age]]&lt;=55,"Adult",Table9[[#This Row],[Age]]&gt;55,"Senior")</f>
        <v>Senior</v>
      </c>
      <c r="N208" t="str">
        <f>_xlfn.XLOOKUP(Table17[[#This Row],[Customer_ID]],Customer_Dim!A:A,Customer_Dim!D:D,"False Data")</f>
        <v>Female</v>
      </c>
      <c r="O208" t="str">
        <f>_xlfn.XLOOKUP(Table17[[#This Row],[Customer_ID]],Customer_Dim!A:A,Customer_Dim!E:E,"False Data")</f>
        <v>North Nicholas</v>
      </c>
      <c r="P208" t="str">
        <f>_xlfn.XLOOKUP(Table17[[#This Row],[Customer_ID]],Customer_Dim!A:A,Customer_Dim!F:F,"False Data")</f>
        <v>Texas</v>
      </c>
      <c r="Q208" t="str">
        <f>_xlfn.XLOOKUP(Table17[[#This Row],[Customer_ID]],Customer_Dim!A:A,Customer_Dim!G:G,"False Data")</f>
        <v>USA</v>
      </c>
      <c r="R208" t="str">
        <f>_xlfn.XLOOKUP(Table17[[#This Row],[Customer_ID]],Customer_Dim!A:A,Customer_Dim!H:H,"False Data")</f>
        <v>Gold</v>
      </c>
      <c r="S208" t="str">
        <f>_xlfn.XLOOKUP(Table17[[#This Row],[Store_ID]],Store_Dim!A:A,Store_Dim!B:B)</f>
        <v>Frederick-Wright</v>
      </c>
      <c r="T208" t="str">
        <f>_xlfn.XLOOKUP(Table17[[#This Row],[Store_ID]],Store_Dim!A:A,Store_Dim!C:C)</f>
        <v>West</v>
      </c>
      <c r="U208" t="str">
        <f>_xlfn.XLOOKUP(Table17[[#This Row],[Store_ID]],Store_Dim!A:A,Store_Dim!D:D)</f>
        <v>New Jimmymouth</v>
      </c>
      <c r="V208" t="str">
        <f>_xlfn.XLOOKUP(Table17[[#This Row],[Store_ID]],Store_Dim!A:A,Store_Dim!E:E)</f>
        <v>Flagship</v>
      </c>
      <c r="W208" t="str">
        <f>_xlfn.XLOOKUP(Table17[[#This Row],[Product_ID]],Product_Dim!A:A,Product_Dim!B:B)</f>
        <v>Gaming Mechanical Keyboard</v>
      </c>
      <c r="X208" t="str">
        <f>_xlfn.XLOOKUP(Table17[[#This Row],[Product_ID]],Product_Dim!A:A,Product_Dim!C:C)</f>
        <v>Electronics</v>
      </c>
      <c r="Y208" t="str">
        <f>_xlfn.XLOOKUP(Table17[[#This Row],[Product_ID]],Product_Dim!A:A,Product_Dim!D:D)</f>
        <v>Computer</v>
      </c>
      <c r="Z208" t="str">
        <f>_xlfn.XLOOKUP(Table17[[#This Row],[Product_ID]],Product_Dim!A:A,Product_Dim!E:E)</f>
        <v>Lucero LLC</v>
      </c>
      <c r="AA208">
        <f>_xlfn.XLOOKUP(Table17[[#This Row],[Product_ID]],Product_Dim!A:A,Product_Dim!F:F)</f>
        <v>419.28</v>
      </c>
      <c r="AB208">
        <f>_xlfn.XLOOKUP(Table17[[#This Row],[Product_ID]],Product_Dim!A:A,Product_Dim!G:G)</f>
        <v>86</v>
      </c>
    </row>
    <row r="209" spans="1:28" x14ac:dyDescent="0.25">
      <c r="A209" t="s">
        <v>2033</v>
      </c>
      <c r="B209" s="1">
        <v>45640</v>
      </c>
      <c r="C209" t="s">
        <v>610</v>
      </c>
      <c r="D209" t="s">
        <v>1706</v>
      </c>
      <c r="E209" t="s">
        <v>1766</v>
      </c>
      <c r="F209">
        <v>1</v>
      </c>
      <c r="G209">
        <v>127.11</v>
      </c>
      <c r="H209">
        <v>0.01</v>
      </c>
      <c r="I209" t="s">
        <v>1826</v>
      </c>
      <c r="J209" s="12">
        <v>125.8389</v>
      </c>
      <c r="K209" t="str">
        <f>_xlfn.XLOOKUP(Table17[[#This Row],[Customer_ID]],Customer_Dim!A:A,Customer_Dim!B:B,"False Data")</f>
        <v>Brent Rivas</v>
      </c>
      <c r="L209" s="5">
        <f>_xlfn.XLOOKUP(Table17[[#This Row],[Customer_ID]],Customer_Dim!A:A,Customer_Dim!C:C,"False Data")</f>
        <v>54</v>
      </c>
      <c r="M209" s="5" t="str" cm="1">
        <f t="array" ref="M209">_xlfn.IFS(Table9[[#This Row],[Age]]&lt;=35,"Youth",Table9[[#This Row],[Age]]&lt;=55,"Adult",Table9[[#This Row],[Age]]&gt;55,"Senior")</f>
        <v>Adult</v>
      </c>
      <c r="N209" t="str">
        <f>_xlfn.XLOOKUP(Table17[[#This Row],[Customer_ID]],Customer_Dim!A:A,Customer_Dim!D:D,"False Data")</f>
        <v>Female</v>
      </c>
      <c r="O209" t="str">
        <f>_xlfn.XLOOKUP(Table17[[#This Row],[Customer_ID]],Customer_Dim!A:A,Customer_Dim!E:E,"False Data")</f>
        <v>North Kellyberg</v>
      </c>
      <c r="P209" t="str">
        <f>_xlfn.XLOOKUP(Table17[[#This Row],[Customer_ID]],Customer_Dim!A:A,Customer_Dim!F:F,"False Data")</f>
        <v>New Jersey</v>
      </c>
      <c r="Q209" t="str">
        <f>_xlfn.XLOOKUP(Table17[[#This Row],[Customer_ID]],Customer_Dim!A:A,Customer_Dim!G:G,"False Data")</f>
        <v>USA</v>
      </c>
      <c r="R209" t="str">
        <f>_xlfn.XLOOKUP(Table17[[#This Row],[Customer_ID]],Customer_Dim!A:A,Customer_Dim!H:H,"False Data")</f>
        <v>Platinum</v>
      </c>
      <c r="S209" t="str">
        <f>_xlfn.XLOOKUP(Table17[[#This Row],[Store_ID]],Store_Dim!A:A,Store_Dim!B:B)</f>
        <v>Johnson-Wright</v>
      </c>
      <c r="T209" t="str">
        <f>_xlfn.XLOOKUP(Table17[[#This Row],[Store_ID]],Store_Dim!A:A,Store_Dim!C:C)</f>
        <v>North</v>
      </c>
      <c r="U209" t="str">
        <f>_xlfn.XLOOKUP(Table17[[#This Row],[Store_ID]],Store_Dim!A:A,Store_Dim!D:D)</f>
        <v>Hoodberg</v>
      </c>
      <c r="V209" t="str">
        <f>_xlfn.XLOOKUP(Table17[[#This Row],[Store_ID]],Store_Dim!A:A,Store_Dim!E:E)</f>
        <v>Outlet</v>
      </c>
      <c r="W209" t="str">
        <f>_xlfn.XLOOKUP(Table17[[#This Row],[Product_ID]],Product_Dim!A:A,Product_Dim!B:B)</f>
        <v>Decorative Lamp Shade</v>
      </c>
      <c r="X209" t="str">
        <f>_xlfn.XLOOKUP(Table17[[#This Row],[Product_ID]],Product_Dim!A:A,Product_Dim!C:C)</f>
        <v>Home</v>
      </c>
      <c r="Y209" t="str">
        <f>_xlfn.XLOOKUP(Table17[[#This Row],[Product_ID]],Product_Dim!A:A,Product_Dim!D:D)</f>
        <v>Lighting</v>
      </c>
      <c r="Z209" t="str">
        <f>_xlfn.XLOOKUP(Table17[[#This Row],[Product_ID]],Product_Dim!A:A,Product_Dim!E:E)</f>
        <v>Ramirez-Hanson</v>
      </c>
      <c r="AA209">
        <f>_xlfn.XLOOKUP(Table17[[#This Row],[Product_ID]],Product_Dim!A:A,Product_Dim!F:F)</f>
        <v>228.53</v>
      </c>
      <c r="AB209">
        <f>_xlfn.XLOOKUP(Table17[[#This Row],[Product_ID]],Product_Dim!A:A,Product_Dim!G:G)</f>
        <v>469</v>
      </c>
    </row>
    <row r="210" spans="1:28" x14ac:dyDescent="0.25">
      <c r="A210" t="s">
        <v>2034</v>
      </c>
      <c r="B210" s="1">
        <v>45411</v>
      </c>
      <c r="C210" t="s">
        <v>607</v>
      </c>
      <c r="D210" t="s">
        <v>1616</v>
      </c>
      <c r="E210" t="s">
        <v>1807</v>
      </c>
      <c r="F210">
        <v>4</v>
      </c>
      <c r="G210">
        <v>931.26</v>
      </c>
      <c r="H210">
        <v>0.04</v>
      </c>
      <c r="I210" t="s">
        <v>1824</v>
      </c>
      <c r="J210" s="12">
        <v>3576.0383999999999</v>
      </c>
      <c r="K210" t="str">
        <f>_xlfn.XLOOKUP(Table17[[#This Row],[Customer_ID]],Customer_Dim!A:A,Customer_Dim!B:B,"False Data")</f>
        <v>Leonard Cochran</v>
      </c>
      <c r="L210" s="5">
        <f>_xlfn.XLOOKUP(Table17[[#This Row],[Customer_ID]],Customer_Dim!A:A,Customer_Dim!C:C,"False Data")</f>
        <v>46</v>
      </c>
      <c r="M210" s="5" t="str" cm="1">
        <f t="array" ref="M210">_xlfn.IFS(Table9[[#This Row],[Age]]&lt;=35,"Youth",Table9[[#This Row],[Age]]&lt;=55,"Adult",Table9[[#This Row],[Age]]&gt;55,"Senior")</f>
        <v>Adult</v>
      </c>
      <c r="N210" t="str">
        <f>_xlfn.XLOOKUP(Table17[[#This Row],[Customer_ID]],Customer_Dim!A:A,Customer_Dim!D:D,"False Data")</f>
        <v>Female</v>
      </c>
      <c r="O210" t="str">
        <f>_xlfn.XLOOKUP(Table17[[#This Row],[Customer_ID]],Customer_Dim!A:A,Customer_Dim!E:E,"False Data")</f>
        <v>Port Sherryview</v>
      </c>
      <c r="P210" t="str">
        <f>_xlfn.XLOOKUP(Table17[[#This Row],[Customer_ID]],Customer_Dim!A:A,Customer_Dim!F:F,"False Data")</f>
        <v>North Dakota</v>
      </c>
      <c r="Q210" t="str">
        <f>_xlfn.XLOOKUP(Table17[[#This Row],[Customer_ID]],Customer_Dim!A:A,Customer_Dim!G:G,"False Data")</f>
        <v>USA</v>
      </c>
      <c r="R210" t="str">
        <f>_xlfn.XLOOKUP(Table17[[#This Row],[Customer_ID]],Customer_Dim!A:A,Customer_Dim!H:H,"False Data")</f>
        <v>Silver</v>
      </c>
      <c r="S210" t="str">
        <f>_xlfn.XLOOKUP(Table17[[#This Row],[Store_ID]],Store_Dim!A:A,Store_Dim!B:B)</f>
        <v>Holloway Ltd</v>
      </c>
      <c r="T210" t="str">
        <f>_xlfn.XLOOKUP(Table17[[#This Row],[Store_ID]],Store_Dim!A:A,Store_Dim!C:C)</f>
        <v>North</v>
      </c>
      <c r="U210" t="str">
        <f>_xlfn.XLOOKUP(Table17[[#This Row],[Store_ID]],Store_Dim!A:A,Store_Dim!D:D)</f>
        <v>Bensonhaven</v>
      </c>
      <c r="V210" t="str">
        <f>_xlfn.XLOOKUP(Table17[[#This Row],[Store_ID]],Store_Dim!A:A,Store_Dim!E:E)</f>
        <v>Flagship</v>
      </c>
      <c r="W210" t="str">
        <f>_xlfn.XLOOKUP(Table17[[#This Row],[Product_ID]],Product_Dim!A:A,Product_Dim!B:B)</f>
        <v>Gaming Mechanical Keyboard</v>
      </c>
      <c r="X210" t="str">
        <f>_xlfn.XLOOKUP(Table17[[#This Row],[Product_ID]],Product_Dim!A:A,Product_Dim!C:C)</f>
        <v>Electronics</v>
      </c>
      <c r="Y210" t="str">
        <f>_xlfn.XLOOKUP(Table17[[#This Row],[Product_ID]],Product_Dim!A:A,Product_Dim!D:D)</f>
        <v>Computer</v>
      </c>
      <c r="Z210" t="str">
        <f>_xlfn.XLOOKUP(Table17[[#This Row],[Product_ID]],Product_Dim!A:A,Product_Dim!E:E)</f>
        <v>Lucero LLC</v>
      </c>
      <c r="AA210">
        <f>_xlfn.XLOOKUP(Table17[[#This Row],[Product_ID]],Product_Dim!A:A,Product_Dim!F:F)</f>
        <v>419.28</v>
      </c>
      <c r="AB210">
        <f>_xlfn.XLOOKUP(Table17[[#This Row],[Product_ID]],Product_Dim!A:A,Product_Dim!G:G)</f>
        <v>86</v>
      </c>
    </row>
    <row r="211" spans="1:28" x14ac:dyDescent="0.25">
      <c r="A211" t="s">
        <v>2035</v>
      </c>
      <c r="B211" s="1">
        <v>45224</v>
      </c>
      <c r="C211" t="s">
        <v>1160</v>
      </c>
      <c r="D211" t="s">
        <v>1682</v>
      </c>
      <c r="E211" t="s">
        <v>1782</v>
      </c>
      <c r="F211">
        <v>1</v>
      </c>
      <c r="G211">
        <v>620.80999999999995</v>
      </c>
      <c r="H211">
        <v>0.04</v>
      </c>
      <c r="I211" t="s">
        <v>1826</v>
      </c>
      <c r="J211" s="12">
        <v>595.97759999999994</v>
      </c>
      <c r="K211" t="str">
        <f>_xlfn.XLOOKUP(Table17[[#This Row],[Customer_ID]],Customer_Dim!A:A,Customer_Dim!B:B,"False Data")</f>
        <v>Michael Garner</v>
      </c>
      <c r="L211" s="5">
        <f>_xlfn.XLOOKUP(Table17[[#This Row],[Customer_ID]],Customer_Dim!A:A,Customer_Dim!C:C,"False Data")</f>
        <v>21</v>
      </c>
      <c r="M211" s="5" t="str" cm="1">
        <f t="array" ref="M211">_xlfn.IFS(Table9[[#This Row],[Age]]&lt;=35,"Youth",Table9[[#This Row],[Age]]&lt;=55,"Adult",Table9[[#This Row],[Age]]&gt;55,"Senior")</f>
        <v>Youth</v>
      </c>
      <c r="N211" t="str">
        <f>_xlfn.XLOOKUP(Table17[[#This Row],[Customer_ID]],Customer_Dim!A:A,Customer_Dim!D:D,"False Data")</f>
        <v>Female</v>
      </c>
      <c r="O211" t="str">
        <f>_xlfn.XLOOKUP(Table17[[#This Row],[Customer_ID]],Customer_Dim!A:A,Customer_Dim!E:E,"False Data")</f>
        <v>Port Crystal</v>
      </c>
      <c r="P211" t="str">
        <f>_xlfn.XLOOKUP(Table17[[#This Row],[Customer_ID]],Customer_Dim!A:A,Customer_Dim!F:F,"False Data")</f>
        <v>New Hampshire</v>
      </c>
      <c r="Q211" t="str">
        <f>_xlfn.XLOOKUP(Table17[[#This Row],[Customer_ID]],Customer_Dim!A:A,Customer_Dim!G:G,"False Data")</f>
        <v>USA</v>
      </c>
      <c r="R211" t="str">
        <f>_xlfn.XLOOKUP(Table17[[#This Row],[Customer_ID]],Customer_Dim!A:A,Customer_Dim!H:H,"False Data")</f>
        <v>Platinum</v>
      </c>
      <c r="S211" t="str">
        <f>_xlfn.XLOOKUP(Table17[[#This Row],[Store_ID]],Store_Dim!A:A,Store_Dim!B:B)</f>
        <v>Bean, Jones and Park</v>
      </c>
      <c r="T211" t="str">
        <f>_xlfn.XLOOKUP(Table17[[#This Row],[Store_ID]],Store_Dim!A:A,Store_Dim!C:C)</f>
        <v>West</v>
      </c>
      <c r="U211" t="str">
        <f>_xlfn.XLOOKUP(Table17[[#This Row],[Store_ID]],Store_Dim!A:A,Store_Dim!D:D)</f>
        <v>Thompsonborough</v>
      </c>
      <c r="V211" t="str">
        <f>_xlfn.XLOOKUP(Table17[[#This Row],[Store_ID]],Store_Dim!A:A,Store_Dim!E:E)</f>
        <v>Online</v>
      </c>
      <c r="W211" t="str">
        <f>_xlfn.XLOOKUP(Table17[[#This Row],[Product_ID]],Product_Dim!A:A,Product_Dim!B:B)</f>
        <v>Smart LED Light Strip</v>
      </c>
      <c r="X211" t="str">
        <f>_xlfn.XLOOKUP(Table17[[#This Row],[Product_ID]],Product_Dim!A:A,Product_Dim!C:C)</f>
        <v>Electronics</v>
      </c>
      <c r="Y211" t="str">
        <f>_xlfn.XLOOKUP(Table17[[#This Row],[Product_ID]],Product_Dim!A:A,Product_Dim!D:D)</f>
        <v>Accessories</v>
      </c>
      <c r="Z211" t="str">
        <f>_xlfn.XLOOKUP(Table17[[#This Row],[Product_ID]],Product_Dim!A:A,Product_Dim!E:E)</f>
        <v>Flores-Davis</v>
      </c>
      <c r="AA211">
        <f>_xlfn.XLOOKUP(Table17[[#This Row],[Product_ID]],Product_Dim!A:A,Product_Dim!F:F)</f>
        <v>349.17</v>
      </c>
      <c r="AB211">
        <f>_xlfn.XLOOKUP(Table17[[#This Row],[Product_ID]],Product_Dim!A:A,Product_Dim!G:G)</f>
        <v>476</v>
      </c>
    </row>
    <row r="212" spans="1:28" x14ac:dyDescent="0.25">
      <c r="A212" t="s">
        <v>2036</v>
      </c>
      <c r="B212" s="1">
        <v>45497</v>
      </c>
      <c r="C212" t="s">
        <v>338</v>
      </c>
      <c r="D212" t="s">
        <v>1648</v>
      </c>
      <c r="E212" t="s">
        <v>1761</v>
      </c>
      <c r="F212">
        <v>1</v>
      </c>
      <c r="G212">
        <v>823.26</v>
      </c>
      <c r="H212">
        <v>0.27</v>
      </c>
      <c r="I212" t="s">
        <v>1829</v>
      </c>
      <c r="J212" s="12">
        <v>600.97979999999995</v>
      </c>
      <c r="K212" t="str">
        <f>_xlfn.XLOOKUP(Table17[[#This Row],[Customer_ID]],Customer_Dim!A:A,Customer_Dim!B:B,"False Data")</f>
        <v>David Patterson</v>
      </c>
      <c r="L212" s="5">
        <f>_xlfn.XLOOKUP(Table17[[#This Row],[Customer_ID]],Customer_Dim!A:A,Customer_Dim!C:C,"False Data")</f>
        <v>43</v>
      </c>
      <c r="M212" s="5" t="str" cm="1">
        <f t="array" ref="M212">_xlfn.IFS(Table9[[#This Row],[Age]]&lt;=35,"Youth",Table9[[#This Row],[Age]]&lt;=55,"Adult",Table9[[#This Row],[Age]]&gt;55,"Senior")</f>
        <v>Adult</v>
      </c>
      <c r="N212" t="str">
        <f>_xlfn.XLOOKUP(Table17[[#This Row],[Customer_ID]],Customer_Dim!A:A,Customer_Dim!D:D,"False Data")</f>
        <v>Female</v>
      </c>
      <c r="O212" t="str">
        <f>_xlfn.XLOOKUP(Table17[[#This Row],[Customer_ID]],Customer_Dim!A:A,Customer_Dim!E:E,"False Data")</f>
        <v>New Amyport</v>
      </c>
      <c r="P212" t="str">
        <f>_xlfn.XLOOKUP(Table17[[#This Row],[Customer_ID]],Customer_Dim!A:A,Customer_Dim!F:F,"False Data")</f>
        <v>Nevada</v>
      </c>
      <c r="Q212" t="str">
        <f>_xlfn.XLOOKUP(Table17[[#This Row],[Customer_ID]],Customer_Dim!A:A,Customer_Dim!G:G,"False Data")</f>
        <v>USA</v>
      </c>
      <c r="R212" t="str">
        <f>_xlfn.XLOOKUP(Table17[[#This Row],[Customer_ID]],Customer_Dim!A:A,Customer_Dim!H:H,"False Data")</f>
        <v>Gold</v>
      </c>
      <c r="S212" t="str">
        <f>_xlfn.XLOOKUP(Table17[[#This Row],[Store_ID]],Store_Dim!A:A,Store_Dim!B:B)</f>
        <v>Black-Horn</v>
      </c>
      <c r="T212" t="str">
        <f>_xlfn.XLOOKUP(Table17[[#This Row],[Store_ID]],Store_Dim!A:A,Store_Dim!C:C)</f>
        <v>South</v>
      </c>
      <c r="U212" t="str">
        <f>_xlfn.XLOOKUP(Table17[[#This Row],[Store_ID]],Store_Dim!A:A,Store_Dim!D:D)</f>
        <v>North Nancyview</v>
      </c>
      <c r="V212" t="str">
        <f>_xlfn.XLOOKUP(Table17[[#This Row],[Store_ID]],Store_Dim!A:A,Store_Dim!E:E)</f>
        <v>Outlet</v>
      </c>
      <c r="W212" t="str">
        <f>_xlfn.XLOOKUP(Table17[[#This Row],[Product_ID]],Product_Dim!A:A,Product_Dim!B:B)</f>
        <v>Boxing Hand Wraps</v>
      </c>
      <c r="X212" t="str">
        <f>_xlfn.XLOOKUP(Table17[[#This Row],[Product_ID]],Product_Dim!A:A,Product_Dim!C:C)</f>
        <v>Sports</v>
      </c>
      <c r="Y212" t="str">
        <f>_xlfn.XLOOKUP(Table17[[#This Row],[Product_ID]],Product_Dim!A:A,Product_Dim!D:D)</f>
        <v>Fitness</v>
      </c>
      <c r="Z212" t="str">
        <f>_xlfn.XLOOKUP(Table17[[#This Row],[Product_ID]],Product_Dim!A:A,Product_Dim!E:E)</f>
        <v>Smith-King</v>
      </c>
      <c r="AA212">
        <f>_xlfn.XLOOKUP(Table17[[#This Row],[Product_ID]],Product_Dim!A:A,Product_Dim!F:F)</f>
        <v>190.29</v>
      </c>
      <c r="AB212">
        <f>_xlfn.XLOOKUP(Table17[[#This Row],[Product_ID]],Product_Dim!A:A,Product_Dim!G:G)</f>
        <v>260</v>
      </c>
    </row>
    <row r="213" spans="1:28" x14ac:dyDescent="0.25">
      <c r="A213" t="s">
        <v>2037</v>
      </c>
      <c r="B213" s="1">
        <v>45807</v>
      </c>
      <c r="C213" t="s">
        <v>59</v>
      </c>
      <c r="D213" t="s">
        <v>1602</v>
      </c>
      <c r="E213" t="s">
        <v>1782</v>
      </c>
      <c r="F213">
        <v>3</v>
      </c>
      <c r="G213">
        <v>681.01</v>
      </c>
      <c r="H213">
        <v>0.27</v>
      </c>
      <c r="I213" t="s">
        <v>1829</v>
      </c>
      <c r="J213" s="12">
        <v>1491.4119000000001</v>
      </c>
      <c r="K213" t="str">
        <f>_xlfn.XLOOKUP(Table17[[#This Row],[Customer_ID]],Customer_Dim!A:A,Customer_Dim!B:B,"False Data")</f>
        <v>Kenneth Lambert</v>
      </c>
      <c r="L213" s="5">
        <f>_xlfn.XLOOKUP(Table17[[#This Row],[Customer_ID]],Customer_Dim!A:A,Customer_Dim!C:C,"False Data")</f>
        <v>55</v>
      </c>
      <c r="M213" s="5" t="str" cm="1">
        <f t="array" ref="M213">_xlfn.IFS(Table9[[#This Row],[Age]]&lt;=35,"Youth",Table9[[#This Row],[Age]]&lt;=55,"Adult",Table9[[#This Row],[Age]]&gt;55,"Senior")</f>
        <v>Adult</v>
      </c>
      <c r="N213" t="str">
        <f>_xlfn.XLOOKUP(Table17[[#This Row],[Customer_ID]],Customer_Dim!A:A,Customer_Dim!D:D,"False Data")</f>
        <v>Female</v>
      </c>
      <c r="O213" t="str">
        <f>_xlfn.XLOOKUP(Table17[[#This Row],[Customer_ID]],Customer_Dim!A:A,Customer_Dim!E:E,"False Data")</f>
        <v>North Kathryn</v>
      </c>
      <c r="P213" t="str">
        <f>_xlfn.XLOOKUP(Table17[[#This Row],[Customer_ID]],Customer_Dim!A:A,Customer_Dim!F:F,"False Data")</f>
        <v>Kansas</v>
      </c>
      <c r="Q213" t="str">
        <f>_xlfn.XLOOKUP(Table17[[#This Row],[Customer_ID]],Customer_Dim!A:A,Customer_Dim!G:G,"False Data")</f>
        <v>USA</v>
      </c>
      <c r="R213" t="str">
        <f>_xlfn.XLOOKUP(Table17[[#This Row],[Customer_ID]],Customer_Dim!A:A,Customer_Dim!H:H,"False Data")</f>
        <v>Platinum</v>
      </c>
      <c r="S213" t="str">
        <f>_xlfn.XLOOKUP(Table17[[#This Row],[Store_ID]],Store_Dim!A:A,Store_Dim!B:B)</f>
        <v>Bean, Jones and Park</v>
      </c>
      <c r="T213" t="str">
        <f>_xlfn.XLOOKUP(Table17[[#This Row],[Store_ID]],Store_Dim!A:A,Store_Dim!C:C)</f>
        <v>West</v>
      </c>
      <c r="U213" t="str">
        <f>_xlfn.XLOOKUP(Table17[[#This Row],[Store_ID]],Store_Dim!A:A,Store_Dim!D:D)</f>
        <v>Thompsonborough</v>
      </c>
      <c r="V213" t="str">
        <f>_xlfn.XLOOKUP(Table17[[#This Row],[Store_ID]],Store_Dim!A:A,Store_Dim!E:E)</f>
        <v>Online</v>
      </c>
      <c r="W213" t="str">
        <f>_xlfn.XLOOKUP(Table17[[#This Row],[Product_ID]],Product_Dim!A:A,Product_Dim!B:B)</f>
        <v>Decorative Floor Vase</v>
      </c>
      <c r="X213" t="str">
        <f>_xlfn.XLOOKUP(Table17[[#This Row],[Product_ID]],Product_Dim!A:A,Product_Dim!C:C)</f>
        <v>Home</v>
      </c>
      <c r="Y213" t="str">
        <f>_xlfn.XLOOKUP(Table17[[#This Row],[Product_ID]],Product_Dim!A:A,Product_Dim!D:D)</f>
        <v>Decor</v>
      </c>
      <c r="Z213" t="str">
        <f>_xlfn.XLOOKUP(Table17[[#This Row],[Product_ID]],Product_Dim!A:A,Product_Dim!E:E)</f>
        <v>Khan, Jones and Paul</v>
      </c>
      <c r="AA213">
        <f>_xlfn.XLOOKUP(Table17[[#This Row],[Product_ID]],Product_Dim!A:A,Product_Dim!F:F)</f>
        <v>81.75</v>
      </c>
      <c r="AB213">
        <f>_xlfn.XLOOKUP(Table17[[#This Row],[Product_ID]],Product_Dim!A:A,Product_Dim!G:G)</f>
        <v>378</v>
      </c>
    </row>
    <row r="214" spans="1:28" x14ac:dyDescent="0.25">
      <c r="A214" t="s">
        <v>2038</v>
      </c>
      <c r="B214" s="1">
        <v>45942</v>
      </c>
      <c r="C214" t="s">
        <v>1368</v>
      </c>
      <c r="D214" t="s">
        <v>1660</v>
      </c>
      <c r="E214" t="s">
        <v>1813</v>
      </c>
      <c r="F214">
        <v>4</v>
      </c>
      <c r="G214">
        <v>119.83</v>
      </c>
      <c r="H214">
        <v>0.13</v>
      </c>
      <c r="I214" t="s">
        <v>1824</v>
      </c>
      <c r="J214" s="12">
        <v>417.00839999999999</v>
      </c>
      <c r="K214" t="str">
        <f>_xlfn.XLOOKUP(Table17[[#This Row],[Customer_ID]],Customer_Dim!A:A,Customer_Dim!B:B,"False Data")</f>
        <v>Kelli Smith</v>
      </c>
      <c r="L214" s="5">
        <f>_xlfn.XLOOKUP(Table17[[#This Row],[Customer_ID]],Customer_Dim!A:A,Customer_Dim!C:C,"False Data")</f>
        <v>42</v>
      </c>
      <c r="M214" s="5" t="str" cm="1">
        <f t="array" ref="M214">_xlfn.IFS(Table9[[#This Row],[Age]]&lt;=35,"Youth",Table9[[#This Row],[Age]]&lt;=55,"Adult",Table9[[#This Row],[Age]]&gt;55,"Senior")</f>
        <v>Adult</v>
      </c>
      <c r="N214" t="str">
        <f>_xlfn.XLOOKUP(Table17[[#This Row],[Customer_ID]],Customer_Dim!A:A,Customer_Dim!D:D,"False Data")</f>
        <v>Female</v>
      </c>
      <c r="O214" t="str">
        <f>_xlfn.XLOOKUP(Table17[[#This Row],[Customer_ID]],Customer_Dim!A:A,Customer_Dim!E:E,"False Data")</f>
        <v>North Maryfort</v>
      </c>
      <c r="P214" t="str">
        <f>_xlfn.XLOOKUP(Table17[[#This Row],[Customer_ID]],Customer_Dim!A:A,Customer_Dim!F:F,"False Data")</f>
        <v>Oregon</v>
      </c>
      <c r="Q214" t="str">
        <f>_xlfn.XLOOKUP(Table17[[#This Row],[Customer_ID]],Customer_Dim!A:A,Customer_Dim!G:G,"False Data")</f>
        <v>USA</v>
      </c>
      <c r="R214" t="str">
        <f>_xlfn.XLOOKUP(Table17[[#This Row],[Customer_ID]],Customer_Dim!A:A,Customer_Dim!H:H,"False Data")</f>
        <v>Bronze</v>
      </c>
      <c r="S214" t="str">
        <f>_xlfn.XLOOKUP(Table17[[#This Row],[Store_ID]],Store_Dim!A:A,Store_Dim!B:B)</f>
        <v>Mann-Austin</v>
      </c>
      <c r="T214" t="str">
        <f>_xlfn.XLOOKUP(Table17[[#This Row],[Store_ID]],Store_Dim!A:A,Store_Dim!C:C)</f>
        <v>East</v>
      </c>
      <c r="U214" t="str">
        <f>_xlfn.XLOOKUP(Table17[[#This Row],[Store_ID]],Store_Dim!A:A,Store_Dim!D:D)</f>
        <v>Vasquezborough</v>
      </c>
      <c r="V214" t="str">
        <f>_xlfn.XLOOKUP(Table17[[#This Row],[Store_ID]],Store_Dim!A:A,Store_Dim!E:E)</f>
        <v>Online</v>
      </c>
      <c r="W214" t="str">
        <f>_xlfn.XLOOKUP(Table17[[#This Row],[Product_ID]],Product_Dim!A:A,Product_Dim!B:B)</f>
        <v>Premium Blanket Throw</v>
      </c>
      <c r="X214" t="str">
        <f>_xlfn.XLOOKUP(Table17[[#This Row],[Product_ID]],Product_Dim!A:A,Product_Dim!C:C)</f>
        <v>Home</v>
      </c>
      <c r="Y214" t="str">
        <f>_xlfn.XLOOKUP(Table17[[#This Row],[Product_ID]],Product_Dim!A:A,Product_Dim!D:D)</f>
        <v>Decor</v>
      </c>
      <c r="Z214" t="str">
        <f>_xlfn.XLOOKUP(Table17[[#This Row],[Product_ID]],Product_Dim!A:A,Product_Dim!E:E)</f>
        <v>Hernandez, Kennedy and Porter</v>
      </c>
      <c r="AA214">
        <f>_xlfn.XLOOKUP(Table17[[#This Row],[Product_ID]],Product_Dim!A:A,Product_Dim!F:F)</f>
        <v>461.47</v>
      </c>
      <c r="AB214">
        <f>_xlfn.XLOOKUP(Table17[[#This Row],[Product_ID]],Product_Dim!A:A,Product_Dim!G:G)</f>
        <v>190</v>
      </c>
    </row>
    <row r="215" spans="1:28" x14ac:dyDescent="0.25">
      <c r="A215" t="s">
        <v>2039</v>
      </c>
      <c r="B215" s="1">
        <v>45314</v>
      </c>
      <c r="C215" t="s">
        <v>969</v>
      </c>
      <c r="D215" t="s">
        <v>1704</v>
      </c>
      <c r="E215" t="s">
        <v>1761</v>
      </c>
      <c r="F215">
        <v>1</v>
      </c>
      <c r="G215">
        <v>575.66</v>
      </c>
      <c r="H215">
        <v>0.03</v>
      </c>
      <c r="I215" t="s">
        <v>1826</v>
      </c>
      <c r="J215" s="12">
        <v>558.39019999999994</v>
      </c>
      <c r="K215" t="str">
        <f>_xlfn.XLOOKUP(Table17[[#This Row],[Customer_ID]],Customer_Dim!A:A,Customer_Dim!B:B,"False Data")</f>
        <v>Brandy Thompson</v>
      </c>
      <c r="L215" s="5">
        <f>_xlfn.XLOOKUP(Table17[[#This Row],[Customer_ID]],Customer_Dim!A:A,Customer_Dim!C:C,"False Data")</f>
        <v>56</v>
      </c>
      <c r="M215" s="5" t="str" cm="1">
        <f t="array" ref="M215">_xlfn.IFS(Table9[[#This Row],[Age]]&lt;=35,"Youth",Table9[[#This Row],[Age]]&lt;=55,"Adult",Table9[[#This Row],[Age]]&gt;55,"Senior")</f>
        <v>Senior</v>
      </c>
      <c r="N215" t="str">
        <f>_xlfn.XLOOKUP(Table17[[#This Row],[Customer_ID]],Customer_Dim!A:A,Customer_Dim!D:D,"False Data")</f>
        <v>Female</v>
      </c>
      <c r="O215" t="str">
        <f>_xlfn.XLOOKUP(Table17[[#This Row],[Customer_ID]],Customer_Dim!A:A,Customer_Dim!E:E,"False Data")</f>
        <v>West Patriciaview</v>
      </c>
      <c r="P215" t="str">
        <f>_xlfn.XLOOKUP(Table17[[#This Row],[Customer_ID]],Customer_Dim!A:A,Customer_Dim!F:F,"False Data")</f>
        <v>Alabama</v>
      </c>
      <c r="Q215" t="str">
        <f>_xlfn.XLOOKUP(Table17[[#This Row],[Customer_ID]],Customer_Dim!A:A,Customer_Dim!G:G,"False Data")</f>
        <v>USA</v>
      </c>
      <c r="R215" t="str">
        <f>_xlfn.XLOOKUP(Table17[[#This Row],[Customer_ID]],Customer_Dim!A:A,Customer_Dim!H:H,"False Data")</f>
        <v>Bronze</v>
      </c>
      <c r="S215" t="str">
        <f>_xlfn.XLOOKUP(Table17[[#This Row],[Store_ID]],Store_Dim!A:A,Store_Dim!B:B)</f>
        <v>Black-Horn</v>
      </c>
      <c r="T215" t="str">
        <f>_xlfn.XLOOKUP(Table17[[#This Row],[Store_ID]],Store_Dim!A:A,Store_Dim!C:C)</f>
        <v>South</v>
      </c>
      <c r="U215" t="str">
        <f>_xlfn.XLOOKUP(Table17[[#This Row],[Store_ID]],Store_Dim!A:A,Store_Dim!D:D)</f>
        <v>North Nancyview</v>
      </c>
      <c r="V215" t="str">
        <f>_xlfn.XLOOKUP(Table17[[#This Row],[Store_ID]],Store_Dim!A:A,Store_Dim!E:E)</f>
        <v>Outlet</v>
      </c>
      <c r="W215" t="str">
        <f>_xlfn.XLOOKUP(Table17[[#This Row],[Product_ID]],Product_Dim!A:A,Product_Dim!B:B)</f>
        <v>Essential Oil Diffuser</v>
      </c>
      <c r="X215" t="str">
        <f>_xlfn.XLOOKUP(Table17[[#This Row],[Product_ID]],Product_Dim!A:A,Product_Dim!C:C)</f>
        <v>Home</v>
      </c>
      <c r="Y215" t="str">
        <f>_xlfn.XLOOKUP(Table17[[#This Row],[Product_ID]],Product_Dim!A:A,Product_Dim!D:D)</f>
        <v>Decor</v>
      </c>
      <c r="Z215" t="str">
        <f>_xlfn.XLOOKUP(Table17[[#This Row],[Product_ID]],Product_Dim!A:A,Product_Dim!E:E)</f>
        <v>Hernandez Inc</v>
      </c>
      <c r="AA215">
        <f>_xlfn.XLOOKUP(Table17[[#This Row],[Product_ID]],Product_Dim!A:A,Product_Dim!F:F)</f>
        <v>325.26</v>
      </c>
      <c r="AB215">
        <f>_xlfn.XLOOKUP(Table17[[#This Row],[Product_ID]],Product_Dim!A:A,Product_Dim!G:G)</f>
        <v>400</v>
      </c>
    </row>
    <row r="216" spans="1:28" x14ac:dyDescent="0.25">
      <c r="A216" t="s">
        <v>2040</v>
      </c>
      <c r="B216" s="1">
        <v>45943</v>
      </c>
      <c r="C216" t="s">
        <v>651</v>
      </c>
      <c r="D216" t="s">
        <v>1644</v>
      </c>
      <c r="E216" t="s">
        <v>1804</v>
      </c>
      <c r="F216">
        <v>1</v>
      </c>
      <c r="G216">
        <v>775.84</v>
      </c>
      <c r="H216">
        <v>0.26</v>
      </c>
      <c r="I216" t="s">
        <v>1824</v>
      </c>
      <c r="J216" s="12">
        <v>574.12160000000006</v>
      </c>
      <c r="K216" t="str">
        <f>_xlfn.XLOOKUP(Table17[[#This Row],[Customer_ID]],Customer_Dim!A:A,Customer_Dim!B:B,"False Data")</f>
        <v>Carmen Price</v>
      </c>
      <c r="L216" s="5">
        <f>_xlfn.XLOOKUP(Table17[[#This Row],[Customer_ID]],Customer_Dim!A:A,Customer_Dim!C:C,"False Data")</f>
        <v>46</v>
      </c>
      <c r="M216" s="5" t="str" cm="1">
        <f t="array" ref="M216">_xlfn.IFS(Table9[[#This Row],[Age]]&lt;=35,"Youth",Table9[[#This Row],[Age]]&lt;=55,"Adult",Table9[[#This Row],[Age]]&gt;55,"Senior")</f>
        <v>Adult</v>
      </c>
      <c r="N216" t="str">
        <f>_xlfn.XLOOKUP(Table17[[#This Row],[Customer_ID]],Customer_Dim!A:A,Customer_Dim!D:D,"False Data")</f>
        <v>Male</v>
      </c>
      <c r="O216" t="str">
        <f>_xlfn.XLOOKUP(Table17[[#This Row],[Customer_ID]],Customer_Dim!A:A,Customer_Dim!E:E,"False Data")</f>
        <v>North Briannamouth</v>
      </c>
      <c r="P216" t="str">
        <f>_xlfn.XLOOKUP(Table17[[#This Row],[Customer_ID]],Customer_Dim!A:A,Customer_Dim!F:F,"False Data")</f>
        <v>Tennessee</v>
      </c>
      <c r="Q216" t="str">
        <f>_xlfn.XLOOKUP(Table17[[#This Row],[Customer_ID]],Customer_Dim!A:A,Customer_Dim!G:G,"False Data")</f>
        <v>USA</v>
      </c>
      <c r="R216" t="str">
        <f>_xlfn.XLOOKUP(Table17[[#This Row],[Customer_ID]],Customer_Dim!A:A,Customer_Dim!H:H,"False Data")</f>
        <v>Bronze</v>
      </c>
      <c r="S216" t="str">
        <f>_xlfn.XLOOKUP(Table17[[#This Row],[Store_ID]],Store_Dim!A:A,Store_Dim!B:B)</f>
        <v>Frederick-Wright</v>
      </c>
      <c r="T216" t="str">
        <f>_xlfn.XLOOKUP(Table17[[#This Row],[Store_ID]],Store_Dim!A:A,Store_Dim!C:C)</f>
        <v>West</v>
      </c>
      <c r="U216" t="str">
        <f>_xlfn.XLOOKUP(Table17[[#This Row],[Store_ID]],Store_Dim!A:A,Store_Dim!D:D)</f>
        <v>New Jimmymouth</v>
      </c>
      <c r="V216" t="str">
        <f>_xlfn.XLOOKUP(Table17[[#This Row],[Store_ID]],Store_Dim!A:A,Store_Dim!E:E)</f>
        <v>Flagship</v>
      </c>
      <c r="W216" t="str">
        <f>_xlfn.XLOOKUP(Table17[[#This Row],[Product_ID]],Product_Dim!A:A,Product_Dim!B:B)</f>
        <v>Car Dashboard Phone Holder</v>
      </c>
      <c r="X216" t="str">
        <f>_xlfn.XLOOKUP(Table17[[#This Row],[Product_ID]],Product_Dim!A:A,Product_Dim!C:C)</f>
        <v>Electronics</v>
      </c>
      <c r="Y216" t="str">
        <f>_xlfn.XLOOKUP(Table17[[#This Row],[Product_ID]],Product_Dim!A:A,Product_Dim!D:D)</f>
        <v>Accessories</v>
      </c>
      <c r="Z216" t="str">
        <f>_xlfn.XLOOKUP(Table17[[#This Row],[Product_ID]],Product_Dim!A:A,Product_Dim!E:E)</f>
        <v>Byrd, Stewart and Valdez</v>
      </c>
      <c r="AA216">
        <f>_xlfn.XLOOKUP(Table17[[#This Row],[Product_ID]],Product_Dim!A:A,Product_Dim!F:F)</f>
        <v>177.98</v>
      </c>
      <c r="AB216">
        <f>_xlfn.XLOOKUP(Table17[[#This Row],[Product_ID]],Product_Dim!A:A,Product_Dim!G:G)</f>
        <v>103</v>
      </c>
    </row>
    <row r="217" spans="1:28" x14ac:dyDescent="0.25">
      <c r="A217" t="s">
        <v>2041</v>
      </c>
      <c r="B217" s="1">
        <v>45356</v>
      </c>
      <c r="C217" t="s">
        <v>1371</v>
      </c>
      <c r="D217" t="s">
        <v>1576</v>
      </c>
      <c r="E217" t="s">
        <v>1786</v>
      </c>
      <c r="F217">
        <v>3</v>
      </c>
      <c r="G217">
        <v>318.43</v>
      </c>
      <c r="H217">
        <v>0.05</v>
      </c>
      <c r="I217" t="s">
        <v>1824</v>
      </c>
      <c r="J217" s="12">
        <v>907.52549999999997</v>
      </c>
      <c r="K217" t="str">
        <f>_xlfn.XLOOKUP(Table17[[#This Row],[Customer_ID]],Customer_Dim!A:A,Customer_Dim!B:B,"False Data")</f>
        <v>Adam Castro</v>
      </c>
      <c r="L217" s="5">
        <f>_xlfn.XLOOKUP(Table17[[#This Row],[Customer_ID]],Customer_Dim!A:A,Customer_Dim!C:C,"False Data")</f>
        <v>51</v>
      </c>
      <c r="M217" s="5" t="str" cm="1">
        <f t="array" ref="M217">_xlfn.IFS(Table9[[#This Row],[Age]]&lt;=35,"Youth",Table9[[#This Row],[Age]]&lt;=55,"Adult",Table9[[#This Row],[Age]]&gt;55,"Senior")</f>
        <v>Adult</v>
      </c>
      <c r="N217" t="str">
        <f>_xlfn.XLOOKUP(Table17[[#This Row],[Customer_ID]],Customer_Dim!A:A,Customer_Dim!D:D,"False Data")</f>
        <v>Male</v>
      </c>
      <c r="O217" t="str">
        <f>_xlfn.XLOOKUP(Table17[[#This Row],[Customer_ID]],Customer_Dim!A:A,Customer_Dim!E:E,"False Data")</f>
        <v>New Donnabury</v>
      </c>
      <c r="P217" t="str">
        <f>_xlfn.XLOOKUP(Table17[[#This Row],[Customer_ID]],Customer_Dim!A:A,Customer_Dim!F:F,"False Data")</f>
        <v>Texas</v>
      </c>
      <c r="Q217" t="str">
        <f>_xlfn.XLOOKUP(Table17[[#This Row],[Customer_ID]],Customer_Dim!A:A,Customer_Dim!G:G,"False Data")</f>
        <v>USA</v>
      </c>
      <c r="R217" t="str">
        <f>_xlfn.XLOOKUP(Table17[[#This Row],[Customer_ID]],Customer_Dim!A:A,Customer_Dim!H:H,"False Data")</f>
        <v>Silver</v>
      </c>
      <c r="S217" t="str">
        <f>_xlfn.XLOOKUP(Table17[[#This Row],[Store_ID]],Store_Dim!A:A,Store_Dim!B:B)</f>
        <v>Moore, Padilla and Butler</v>
      </c>
      <c r="T217" t="str">
        <f>_xlfn.XLOOKUP(Table17[[#This Row],[Store_ID]],Store_Dim!A:A,Store_Dim!C:C)</f>
        <v>South</v>
      </c>
      <c r="U217" t="str">
        <f>_xlfn.XLOOKUP(Table17[[#This Row],[Store_ID]],Store_Dim!A:A,Store_Dim!D:D)</f>
        <v>East Johnstad</v>
      </c>
      <c r="V217" t="str">
        <f>_xlfn.XLOOKUP(Table17[[#This Row],[Store_ID]],Store_Dim!A:A,Store_Dim!E:E)</f>
        <v>Flagship</v>
      </c>
      <c r="W217" t="str">
        <f>_xlfn.XLOOKUP(Table17[[#This Row],[Product_ID]],Product_Dim!A:A,Product_Dim!B:B)</f>
        <v>Decorative Wall Mirror</v>
      </c>
      <c r="X217" t="str">
        <f>_xlfn.XLOOKUP(Table17[[#This Row],[Product_ID]],Product_Dim!A:A,Product_Dim!C:C)</f>
        <v>Home</v>
      </c>
      <c r="Y217" t="str">
        <f>_xlfn.XLOOKUP(Table17[[#This Row],[Product_ID]],Product_Dim!A:A,Product_Dim!D:D)</f>
        <v>Decor</v>
      </c>
      <c r="Z217" t="str">
        <f>_xlfn.XLOOKUP(Table17[[#This Row],[Product_ID]],Product_Dim!A:A,Product_Dim!E:E)</f>
        <v>Luna, Anderson and Bowman</v>
      </c>
      <c r="AA217">
        <f>_xlfn.XLOOKUP(Table17[[#This Row],[Product_ID]],Product_Dim!A:A,Product_Dim!F:F)</f>
        <v>48.01</v>
      </c>
      <c r="AB217">
        <f>_xlfn.XLOOKUP(Table17[[#This Row],[Product_ID]],Product_Dim!A:A,Product_Dim!G:G)</f>
        <v>439</v>
      </c>
    </row>
    <row r="218" spans="1:28" x14ac:dyDescent="0.25">
      <c r="A218" t="s">
        <v>2042</v>
      </c>
      <c r="B218" s="1">
        <v>45854</v>
      </c>
      <c r="C218" t="s">
        <v>514</v>
      </c>
      <c r="D218" t="s">
        <v>1692</v>
      </c>
      <c r="E218" t="s">
        <v>1782</v>
      </c>
      <c r="F218">
        <v>3</v>
      </c>
      <c r="G218">
        <v>141.6</v>
      </c>
      <c r="H218">
        <v>0.08</v>
      </c>
      <c r="I218" t="s">
        <v>1829</v>
      </c>
      <c r="J218" s="12">
        <v>390.81599999999997</v>
      </c>
      <c r="K218" t="str">
        <f>_xlfn.XLOOKUP(Table17[[#This Row],[Customer_ID]],Customer_Dim!A:A,Customer_Dim!B:B,"False Data")</f>
        <v>Joseph Faulkner</v>
      </c>
      <c r="L218" s="5">
        <f>_xlfn.XLOOKUP(Table17[[#This Row],[Customer_ID]],Customer_Dim!A:A,Customer_Dim!C:C,"False Data")</f>
        <v>31</v>
      </c>
      <c r="M218" s="5" t="str" cm="1">
        <f t="array" ref="M218">_xlfn.IFS(Table9[[#This Row],[Age]]&lt;=35,"Youth",Table9[[#This Row],[Age]]&lt;=55,"Adult",Table9[[#This Row],[Age]]&gt;55,"Senior")</f>
        <v>Youth</v>
      </c>
      <c r="N218" t="str">
        <f>_xlfn.XLOOKUP(Table17[[#This Row],[Customer_ID]],Customer_Dim!A:A,Customer_Dim!D:D,"False Data")</f>
        <v>Male</v>
      </c>
      <c r="O218" t="str">
        <f>_xlfn.XLOOKUP(Table17[[#This Row],[Customer_ID]],Customer_Dim!A:A,Customer_Dim!E:E,"False Data")</f>
        <v>New Leahfurt</v>
      </c>
      <c r="P218" t="str">
        <f>_xlfn.XLOOKUP(Table17[[#This Row],[Customer_ID]],Customer_Dim!A:A,Customer_Dim!F:F,"False Data")</f>
        <v>North Dakota</v>
      </c>
      <c r="Q218" t="str">
        <f>_xlfn.XLOOKUP(Table17[[#This Row],[Customer_ID]],Customer_Dim!A:A,Customer_Dim!G:G,"False Data")</f>
        <v>USA</v>
      </c>
      <c r="R218" t="str">
        <f>_xlfn.XLOOKUP(Table17[[#This Row],[Customer_ID]],Customer_Dim!A:A,Customer_Dim!H:H,"False Data")</f>
        <v>Bronze</v>
      </c>
      <c r="S218" t="str">
        <f>_xlfn.XLOOKUP(Table17[[#This Row],[Store_ID]],Store_Dim!A:A,Store_Dim!B:B)</f>
        <v>Bean, Jones and Park</v>
      </c>
      <c r="T218" t="str">
        <f>_xlfn.XLOOKUP(Table17[[#This Row],[Store_ID]],Store_Dim!A:A,Store_Dim!C:C)</f>
        <v>West</v>
      </c>
      <c r="U218" t="str">
        <f>_xlfn.XLOOKUP(Table17[[#This Row],[Store_ID]],Store_Dim!A:A,Store_Dim!D:D)</f>
        <v>Thompsonborough</v>
      </c>
      <c r="V218" t="str">
        <f>_xlfn.XLOOKUP(Table17[[#This Row],[Store_ID]],Store_Dim!A:A,Store_Dim!E:E)</f>
        <v>Online</v>
      </c>
      <c r="W218" t="str">
        <f>_xlfn.XLOOKUP(Table17[[#This Row],[Product_ID]],Product_Dim!A:A,Product_Dim!B:B)</f>
        <v>Professional Jump Rope</v>
      </c>
      <c r="X218" t="str">
        <f>_xlfn.XLOOKUP(Table17[[#This Row],[Product_ID]],Product_Dim!A:A,Product_Dim!C:C)</f>
        <v>Sports</v>
      </c>
      <c r="Y218" t="str">
        <f>_xlfn.XLOOKUP(Table17[[#This Row],[Product_ID]],Product_Dim!A:A,Product_Dim!D:D)</f>
        <v>Fitness</v>
      </c>
      <c r="Z218" t="str">
        <f>_xlfn.XLOOKUP(Table17[[#This Row],[Product_ID]],Product_Dim!A:A,Product_Dim!E:E)</f>
        <v>Davis PLC</v>
      </c>
      <c r="AA218">
        <f>_xlfn.XLOOKUP(Table17[[#This Row],[Product_ID]],Product_Dim!A:A,Product_Dim!F:F)</f>
        <v>477.61</v>
      </c>
      <c r="AB218">
        <f>_xlfn.XLOOKUP(Table17[[#This Row],[Product_ID]],Product_Dim!A:A,Product_Dim!G:G)</f>
        <v>300</v>
      </c>
    </row>
    <row r="219" spans="1:28" x14ac:dyDescent="0.25">
      <c r="A219" t="s">
        <v>2043</v>
      </c>
      <c r="B219" s="1">
        <v>45219</v>
      </c>
      <c r="C219" t="s">
        <v>849</v>
      </c>
      <c r="D219" t="s">
        <v>1578</v>
      </c>
      <c r="E219" t="s">
        <v>1813</v>
      </c>
      <c r="F219">
        <v>1</v>
      </c>
      <c r="G219">
        <v>332.82</v>
      </c>
      <c r="H219">
        <v>0.14000000000000001</v>
      </c>
      <c r="I219" t="s">
        <v>1826</v>
      </c>
      <c r="J219" s="12">
        <v>286.22519999999997</v>
      </c>
      <c r="K219" t="str">
        <f>_xlfn.XLOOKUP(Table17[[#This Row],[Customer_ID]],Customer_Dim!A:A,Customer_Dim!B:B,"False Data")</f>
        <v>Cynthia Payne</v>
      </c>
      <c r="L219" s="5">
        <f>_xlfn.XLOOKUP(Table17[[#This Row],[Customer_ID]],Customer_Dim!A:A,Customer_Dim!C:C,"False Data")</f>
        <v>32</v>
      </c>
      <c r="M219" s="5" t="str" cm="1">
        <f t="array" ref="M219">_xlfn.IFS(Table9[[#This Row],[Age]]&lt;=35,"Youth",Table9[[#This Row],[Age]]&lt;=55,"Adult",Table9[[#This Row],[Age]]&gt;55,"Senior")</f>
        <v>Youth</v>
      </c>
      <c r="N219" t="str">
        <f>_xlfn.XLOOKUP(Table17[[#This Row],[Customer_ID]],Customer_Dim!A:A,Customer_Dim!D:D,"False Data")</f>
        <v>Female</v>
      </c>
      <c r="O219" t="str">
        <f>_xlfn.XLOOKUP(Table17[[#This Row],[Customer_ID]],Customer_Dim!A:A,Customer_Dim!E:E,"False Data")</f>
        <v>South Gina</v>
      </c>
      <c r="P219" t="str">
        <f>_xlfn.XLOOKUP(Table17[[#This Row],[Customer_ID]],Customer_Dim!A:A,Customer_Dim!F:F,"False Data")</f>
        <v>Kentucky</v>
      </c>
      <c r="Q219" t="str">
        <f>_xlfn.XLOOKUP(Table17[[#This Row],[Customer_ID]],Customer_Dim!A:A,Customer_Dim!G:G,"False Data")</f>
        <v>USA</v>
      </c>
      <c r="R219" t="str">
        <f>_xlfn.XLOOKUP(Table17[[#This Row],[Customer_ID]],Customer_Dim!A:A,Customer_Dim!H:H,"False Data")</f>
        <v>Bronze</v>
      </c>
      <c r="S219" t="str">
        <f>_xlfn.XLOOKUP(Table17[[#This Row],[Store_ID]],Store_Dim!A:A,Store_Dim!B:B)</f>
        <v>Mann-Austin</v>
      </c>
      <c r="T219" t="str">
        <f>_xlfn.XLOOKUP(Table17[[#This Row],[Store_ID]],Store_Dim!A:A,Store_Dim!C:C)</f>
        <v>East</v>
      </c>
      <c r="U219" t="str">
        <f>_xlfn.XLOOKUP(Table17[[#This Row],[Store_ID]],Store_Dim!A:A,Store_Dim!D:D)</f>
        <v>Vasquezborough</v>
      </c>
      <c r="V219" t="str">
        <f>_xlfn.XLOOKUP(Table17[[#This Row],[Store_ID]],Store_Dim!A:A,Store_Dim!E:E)</f>
        <v>Online</v>
      </c>
      <c r="W219" t="str">
        <f>_xlfn.XLOOKUP(Table17[[#This Row],[Product_ID]],Product_Dim!A:A,Product_Dim!B:B)</f>
        <v>4K Home Projector</v>
      </c>
      <c r="X219" t="str">
        <f>_xlfn.XLOOKUP(Table17[[#This Row],[Product_ID]],Product_Dim!A:A,Product_Dim!C:C)</f>
        <v>Electronics</v>
      </c>
      <c r="Y219" t="str">
        <f>_xlfn.XLOOKUP(Table17[[#This Row],[Product_ID]],Product_Dim!A:A,Product_Dim!D:D)</f>
        <v>Appliances</v>
      </c>
      <c r="Z219" t="str">
        <f>_xlfn.XLOOKUP(Table17[[#This Row],[Product_ID]],Product_Dim!A:A,Product_Dim!E:E)</f>
        <v>Thomas LLC</v>
      </c>
      <c r="AA219">
        <f>_xlfn.XLOOKUP(Table17[[#This Row],[Product_ID]],Product_Dim!A:A,Product_Dim!F:F)</f>
        <v>465.34</v>
      </c>
      <c r="AB219">
        <f>_xlfn.XLOOKUP(Table17[[#This Row],[Product_ID]],Product_Dim!A:A,Product_Dim!G:G)</f>
        <v>301</v>
      </c>
    </row>
    <row r="220" spans="1:28" x14ac:dyDescent="0.25">
      <c r="A220" t="s">
        <v>2044</v>
      </c>
      <c r="B220" s="1">
        <v>45447</v>
      </c>
      <c r="C220" t="s">
        <v>788</v>
      </c>
      <c r="D220" t="s">
        <v>1692</v>
      </c>
      <c r="E220" t="s">
        <v>1757</v>
      </c>
      <c r="F220">
        <v>4</v>
      </c>
      <c r="G220">
        <v>640.97</v>
      </c>
      <c r="H220">
        <v>0.11</v>
      </c>
      <c r="I220" t="s">
        <v>1829</v>
      </c>
      <c r="J220" s="12">
        <v>2281.8532</v>
      </c>
      <c r="K220" t="str">
        <f>_xlfn.XLOOKUP(Table17[[#This Row],[Customer_ID]],Customer_Dim!A:A,Customer_Dim!B:B,"False Data")</f>
        <v>Mary Russell</v>
      </c>
      <c r="L220" s="5">
        <f>_xlfn.XLOOKUP(Table17[[#This Row],[Customer_ID]],Customer_Dim!A:A,Customer_Dim!C:C,"False Data")</f>
        <v>58</v>
      </c>
      <c r="M220" s="5" t="str" cm="1">
        <f t="array" ref="M220">_xlfn.IFS(Table9[[#This Row],[Age]]&lt;=35,"Youth",Table9[[#This Row],[Age]]&lt;=55,"Adult",Table9[[#This Row],[Age]]&gt;55,"Senior")</f>
        <v>Senior</v>
      </c>
      <c r="N220" t="str">
        <f>_xlfn.XLOOKUP(Table17[[#This Row],[Customer_ID]],Customer_Dim!A:A,Customer_Dim!D:D,"False Data")</f>
        <v>Male</v>
      </c>
      <c r="O220" t="str">
        <f>_xlfn.XLOOKUP(Table17[[#This Row],[Customer_ID]],Customer_Dim!A:A,Customer_Dim!E:E,"False Data")</f>
        <v>South Regina</v>
      </c>
      <c r="P220" t="str">
        <f>_xlfn.XLOOKUP(Table17[[#This Row],[Customer_ID]],Customer_Dim!A:A,Customer_Dim!F:F,"False Data")</f>
        <v>Arkansas</v>
      </c>
      <c r="Q220" t="str">
        <f>_xlfn.XLOOKUP(Table17[[#This Row],[Customer_ID]],Customer_Dim!A:A,Customer_Dim!G:G,"False Data")</f>
        <v>USA</v>
      </c>
      <c r="R220" t="str">
        <f>_xlfn.XLOOKUP(Table17[[#This Row],[Customer_ID]],Customer_Dim!A:A,Customer_Dim!H:H,"False Data")</f>
        <v>Bronze</v>
      </c>
      <c r="S220" t="str">
        <f>_xlfn.XLOOKUP(Table17[[#This Row],[Store_ID]],Store_Dim!A:A,Store_Dim!B:B)</f>
        <v>Martinez, Adkins and Johnson</v>
      </c>
      <c r="T220" t="str">
        <f>_xlfn.XLOOKUP(Table17[[#This Row],[Store_ID]],Store_Dim!A:A,Store_Dim!C:C)</f>
        <v>North</v>
      </c>
      <c r="U220" t="str">
        <f>_xlfn.XLOOKUP(Table17[[#This Row],[Store_ID]],Store_Dim!A:A,Store_Dim!D:D)</f>
        <v>Danielmouth</v>
      </c>
      <c r="V220" t="str">
        <f>_xlfn.XLOOKUP(Table17[[#This Row],[Store_ID]],Store_Dim!A:A,Store_Dim!E:E)</f>
        <v>Flagship</v>
      </c>
      <c r="W220" t="str">
        <f>_xlfn.XLOOKUP(Table17[[#This Row],[Product_ID]],Product_Dim!A:A,Product_Dim!B:B)</f>
        <v>Professional Jump Rope</v>
      </c>
      <c r="X220" t="str">
        <f>_xlfn.XLOOKUP(Table17[[#This Row],[Product_ID]],Product_Dim!A:A,Product_Dim!C:C)</f>
        <v>Sports</v>
      </c>
      <c r="Y220" t="str">
        <f>_xlfn.XLOOKUP(Table17[[#This Row],[Product_ID]],Product_Dim!A:A,Product_Dim!D:D)</f>
        <v>Fitness</v>
      </c>
      <c r="Z220" t="str">
        <f>_xlfn.XLOOKUP(Table17[[#This Row],[Product_ID]],Product_Dim!A:A,Product_Dim!E:E)</f>
        <v>Davis PLC</v>
      </c>
      <c r="AA220">
        <f>_xlfn.XLOOKUP(Table17[[#This Row],[Product_ID]],Product_Dim!A:A,Product_Dim!F:F)</f>
        <v>477.61</v>
      </c>
      <c r="AB220">
        <f>_xlfn.XLOOKUP(Table17[[#This Row],[Product_ID]],Product_Dim!A:A,Product_Dim!G:G)</f>
        <v>300</v>
      </c>
    </row>
    <row r="221" spans="1:28" x14ac:dyDescent="0.25">
      <c r="A221" t="s">
        <v>2045</v>
      </c>
      <c r="B221" s="1">
        <v>45225</v>
      </c>
      <c r="C221" t="s">
        <v>663</v>
      </c>
      <c r="D221" t="s">
        <v>1728</v>
      </c>
      <c r="E221" t="s">
        <v>1801</v>
      </c>
      <c r="F221">
        <v>4</v>
      </c>
      <c r="G221">
        <v>75.37</v>
      </c>
      <c r="H221">
        <v>0.02</v>
      </c>
      <c r="I221" t="s">
        <v>1829</v>
      </c>
      <c r="J221" s="12">
        <v>295.4504</v>
      </c>
      <c r="K221" t="str">
        <f>_xlfn.XLOOKUP(Table17[[#This Row],[Customer_ID]],Customer_Dim!A:A,Customer_Dim!B:B,"False Data")</f>
        <v>Sarah Brady</v>
      </c>
      <c r="L221" s="5">
        <f>_xlfn.XLOOKUP(Table17[[#This Row],[Customer_ID]],Customer_Dim!A:A,Customer_Dim!C:C,"False Data")</f>
        <v>47</v>
      </c>
      <c r="M221" s="5" t="str" cm="1">
        <f t="array" ref="M221">_xlfn.IFS(Table9[[#This Row],[Age]]&lt;=35,"Youth",Table9[[#This Row],[Age]]&lt;=55,"Adult",Table9[[#This Row],[Age]]&gt;55,"Senior")</f>
        <v>Adult</v>
      </c>
      <c r="N221" t="str">
        <f>_xlfn.XLOOKUP(Table17[[#This Row],[Customer_ID]],Customer_Dim!A:A,Customer_Dim!D:D,"False Data")</f>
        <v>Male</v>
      </c>
      <c r="O221" t="str">
        <f>_xlfn.XLOOKUP(Table17[[#This Row],[Customer_ID]],Customer_Dim!A:A,Customer_Dim!E:E,"False Data")</f>
        <v>Johnsonland</v>
      </c>
      <c r="P221" t="str">
        <f>_xlfn.XLOOKUP(Table17[[#This Row],[Customer_ID]],Customer_Dim!A:A,Customer_Dim!F:F,"False Data")</f>
        <v>Iowa</v>
      </c>
      <c r="Q221" t="str">
        <f>_xlfn.XLOOKUP(Table17[[#This Row],[Customer_ID]],Customer_Dim!A:A,Customer_Dim!G:G,"False Data")</f>
        <v>USA</v>
      </c>
      <c r="R221" t="str">
        <f>_xlfn.XLOOKUP(Table17[[#This Row],[Customer_ID]],Customer_Dim!A:A,Customer_Dim!H:H,"False Data")</f>
        <v>Platinum</v>
      </c>
      <c r="S221" t="str">
        <f>_xlfn.XLOOKUP(Table17[[#This Row],[Store_ID]],Store_Dim!A:A,Store_Dim!B:B)</f>
        <v>Shelton PLC</v>
      </c>
      <c r="T221" t="str">
        <f>_xlfn.XLOOKUP(Table17[[#This Row],[Store_ID]],Store_Dim!A:A,Store_Dim!C:C)</f>
        <v>North</v>
      </c>
      <c r="U221" t="str">
        <f>_xlfn.XLOOKUP(Table17[[#This Row],[Store_ID]],Store_Dim!A:A,Store_Dim!D:D)</f>
        <v>East Jenniferstad</v>
      </c>
      <c r="V221" t="str">
        <f>_xlfn.XLOOKUP(Table17[[#This Row],[Store_ID]],Store_Dim!A:A,Store_Dim!E:E)</f>
        <v>Flagship</v>
      </c>
      <c r="W221" t="str">
        <f>_xlfn.XLOOKUP(Table17[[#This Row],[Product_ID]],Product_Dim!A:A,Product_Dim!B:B)</f>
        <v>Gaming Mouse Pad XL</v>
      </c>
      <c r="X221" t="str">
        <f>_xlfn.XLOOKUP(Table17[[#This Row],[Product_ID]],Product_Dim!A:A,Product_Dim!C:C)</f>
        <v>Electronics</v>
      </c>
      <c r="Y221" t="str">
        <f>_xlfn.XLOOKUP(Table17[[#This Row],[Product_ID]],Product_Dim!A:A,Product_Dim!D:D)</f>
        <v>Accessories</v>
      </c>
      <c r="Z221" t="str">
        <f>_xlfn.XLOOKUP(Table17[[#This Row],[Product_ID]],Product_Dim!A:A,Product_Dim!E:E)</f>
        <v>Sharp, Taylor and Rodriguez</v>
      </c>
      <c r="AA221">
        <f>_xlfn.XLOOKUP(Table17[[#This Row],[Product_ID]],Product_Dim!A:A,Product_Dim!F:F)</f>
        <v>340.14</v>
      </c>
      <c r="AB221">
        <f>_xlfn.XLOOKUP(Table17[[#This Row],[Product_ID]],Product_Dim!A:A,Product_Dim!G:G)</f>
        <v>361</v>
      </c>
    </row>
    <row r="222" spans="1:28" x14ac:dyDescent="0.25">
      <c r="A222" t="s">
        <v>2046</v>
      </c>
      <c r="B222" s="1">
        <v>45754</v>
      </c>
      <c r="C222" t="s">
        <v>275</v>
      </c>
      <c r="D222" t="s">
        <v>1580</v>
      </c>
      <c r="E222" t="s">
        <v>1810</v>
      </c>
      <c r="F222">
        <v>3</v>
      </c>
      <c r="G222">
        <v>434.55</v>
      </c>
      <c r="H222">
        <v>0.08</v>
      </c>
      <c r="I222" t="s">
        <v>1829</v>
      </c>
      <c r="J222" s="12">
        <v>1199.3579999999999</v>
      </c>
      <c r="K222" t="str">
        <f>_xlfn.XLOOKUP(Table17[[#This Row],[Customer_ID]],Customer_Dim!A:A,Customer_Dim!B:B,"False Data")</f>
        <v>Rhonda Morales</v>
      </c>
      <c r="L222" s="5">
        <f>_xlfn.XLOOKUP(Table17[[#This Row],[Customer_ID]],Customer_Dim!A:A,Customer_Dim!C:C,"False Data")</f>
        <v>61</v>
      </c>
      <c r="M222" s="5" t="str" cm="1">
        <f t="array" ref="M222">_xlfn.IFS(Table9[[#This Row],[Age]]&lt;=35,"Youth",Table9[[#This Row],[Age]]&lt;=55,"Adult",Table9[[#This Row],[Age]]&gt;55,"Senior")</f>
        <v>Senior</v>
      </c>
      <c r="N222" t="str">
        <f>_xlfn.XLOOKUP(Table17[[#This Row],[Customer_ID]],Customer_Dim!A:A,Customer_Dim!D:D,"False Data")</f>
        <v>Female</v>
      </c>
      <c r="O222" t="str">
        <f>_xlfn.XLOOKUP(Table17[[#This Row],[Customer_ID]],Customer_Dim!A:A,Customer_Dim!E:E,"False Data")</f>
        <v>Lake Barryfurt</v>
      </c>
      <c r="P222" t="str">
        <f>_xlfn.XLOOKUP(Table17[[#This Row],[Customer_ID]],Customer_Dim!A:A,Customer_Dim!F:F,"False Data")</f>
        <v>California</v>
      </c>
      <c r="Q222" t="str">
        <f>_xlfn.XLOOKUP(Table17[[#This Row],[Customer_ID]],Customer_Dim!A:A,Customer_Dim!G:G,"False Data")</f>
        <v>USA</v>
      </c>
      <c r="R222" t="str">
        <f>_xlfn.XLOOKUP(Table17[[#This Row],[Customer_ID]],Customer_Dim!A:A,Customer_Dim!H:H,"False Data")</f>
        <v>Gold</v>
      </c>
      <c r="S222" t="str">
        <f>_xlfn.XLOOKUP(Table17[[#This Row],[Store_ID]],Store_Dim!A:A,Store_Dim!B:B)</f>
        <v>Guerrero-Schmitt</v>
      </c>
      <c r="T222" t="str">
        <f>_xlfn.XLOOKUP(Table17[[#This Row],[Store_ID]],Store_Dim!A:A,Store_Dim!C:C)</f>
        <v>East</v>
      </c>
      <c r="U222" t="str">
        <f>_xlfn.XLOOKUP(Table17[[#This Row],[Store_ID]],Store_Dim!A:A,Store_Dim!D:D)</f>
        <v>East Stevechester</v>
      </c>
      <c r="V222" t="str">
        <f>_xlfn.XLOOKUP(Table17[[#This Row],[Store_ID]],Store_Dim!A:A,Store_Dim!E:E)</f>
        <v>Flagship</v>
      </c>
      <c r="W222" t="str">
        <f>_xlfn.XLOOKUP(Table17[[#This Row],[Product_ID]],Product_Dim!A:A,Product_Dim!B:B)</f>
        <v>Beard Grooming Kit</v>
      </c>
      <c r="X222" t="str">
        <f>_xlfn.XLOOKUP(Table17[[#This Row],[Product_ID]],Product_Dim!A:A,Product_Dim!C:C)</f>
        <v>Beauty</v>
      </c>
      <c r="Y222" t="str">
        <f>_xlfn.XLOOKUP(Table17[[#This Row],[Product_ID]],Product_Dim!A:A,Product_Dim!D:D)</f>
        <v>Grooming</v>
      </c>
      <c r="Z222" t="str">
        <f>_xlfn.XLOOKUP(Table17[[#This Row],[Product_ID]],Product_Dim!A:A,Product_Dim!E:E)</f>
        <v>Erickson-Green</v>
      </c>
      <c r="AA222">
        <f>_xlfn.XLOOKUP(Table17[[#This Row],[Product_ID]],Product_Dim!A:A,Product_Dim!F:F)</f>
        <v>337.42</v>
      </c>
      <c r="AB222">
        <f>_xlfn.XLOOKUP(Table17[[#This Row],[Product_ID]],Product_Dim!A:A,Product_Dim!G:G)</f>
        <v>256</v>
      </c>
    </row>
    <row r="223" spans="1:28" x14ac:dyDescent="0.25">
      <c r="A223" t="s">
        <v>2047</v>
      </c>
      <c r="B223" s="1">
        <v>45729</v>
      </c>
      <c r="C223" t="s">
        <v>353</v>
      </c>
      <c r="D223" t="s">
        <v>1600</v>
      </c>
      <c r="E223" t="s">
        <v>1799</v>
      </c>
      <c r="F223">
        <v>4</v>
      </c>
      <c r="G223">
        <v>652.28</v>
      </c>
      <c r="H223">
        <v>0.15</v>
      </c>
      <c r="I223" t="s">
        <v>1824</v>
      </c>
      <c r="J223" s="12">
        <v>2217.752</v>
      </c>
      <c r="K223" t="str">
        <f>_xlfn.XLOOKUP(Table17[[#This Row],[Customer_ID]],Customer_Dim!A:A,Customer_Dim!B:B,"False Data")</f>
        <v>Sheila Wilson</v>
      </c>
      <c r="L223" s="5">
        <f>_xlfn.XLOOKUP(Table17[[#This Row],[Customer_ID]],Customer_Dim!A:A,Customer_Dim!C:C,"False Data")</f>
        <v>35</v>
      </c>
      <c r="M223" s="5" t="str" cm="1">
        <f t="array" ref="M223">_xlfn.IFS(Table9[[#This Row],[Age]]&lt;=35,"Youth",Table9[[#This Row],[Age]]&lt;=55,"Adult",Table9[[#This Row],[Age]]&gt;55,"Senior")</f>
        <v>Youth</v>
      </c>
      <c r="N223" t="str">
        <f>_xlfn.XLOOKUP(Table17[[#This Row],[Customer_ID]],Customer_Dim!A:A,Customer_Dim!D:D,"False Data")</f>
        <v>Male</v>
      </c>
      <c r="O223" t="str">
        <f>_xlfn.XLOOKUP(Table17[[#This Row],[Customer_ID]],Customer_Dim!A:A,Customer_Dim!E:E,"False Data")</f>
        <v>South Dustin</v>
      </c>
      <c r="P223" t="str">
        <f>_xlfn.XLOOKUP(Table17[[#This Row],[Customer_ID]],Customer_Dim!A:A,Customer_Dim!F:F,"False Data")</f>
        <v>Tennessee</v>
      </c>
      <c r="Q223" t="str">
        <f>_xlfn.XLOOKUP(Table17[[#This Row],[Customer_ID]],Customer_Dim!A:A,Customer_Dim!G:G,"False Data")</f>
        <v>USA</v>
      </c>
      <c r="R223" t="str">
        <f>_xlfn.XLOOKUP(Table17[[#This Row],[Customer_ID]],Customer_Dim!A:A,Customer_Dim!H:H,"False Data")</f>
        <v>Silver</v>
      </c>
      <c r="S223" t="str">
        <f>_xlfn.XLOOKUP(Table17[[#This Row],[Store_ID]],Store_Dim!A:A,Store_Dim!B:B)</f>
        <v>Mcdonald Inc</v>
      </c>
      <c r="T223" t="str">
        <f>_xlfn.XLOOKUP(Table17[[#This Row],[Store_ID]],Store_Dim!A:A,Store_Dim!C:C)</f>
        <v>South</v>
      </c>
      <c r="U223" t="str">
        <f>_xlfn.XLOOKUP(Table17[[#This Row],[Store_ID]],Store_Dim!A:A,Store_Dim!D:D)</f>
        <v>Christopherland</v>
      </c>
      <c r="V223" t="str">
        <f>_xlfn.XLOOKUP(Table17[[#This Row],[Store_ID]],Store_Dim!A:A,Store_Dim!E:E)</f>
        <v>Outlet</v>
      </c>
      <c r="W223" t="str">
        <f>_xlfn.XLOOKUP(Table17[[#This Row],[Product_ID]],Product_Dim!A:A,Product_Dim!B:B)</f>
        <v>Wireless Bluetooth Speaker</v>
      </c>
      <c r="X223" t="str">
        <f>_xlfn.XLOOKUP(Table17[[#This Row],[Product_ID]],Product_Dim!A:A,Product_Dim!C:C)</f>
        <v>Electronics</v>
      </c>
      <c r="Y223" t="str">
        <f>_xlfn.XLOOKUP(Table17[[#This Row],[Product_ID]],Product_Dim!A:A,Product_Dim!D:D)</f>
        <v>Audio</v>
      </c>
      <c r="Z223" t="str">
        <f>_xlfn.XLOOKUP(Table17[[#This Row],[Product_ID]],Product_Dim!A:A,Product_Dim!E:E)</f>
        <v>Reed-Schmidt</v>
      </c>
      <c r="AA223">
        <f>_xlfn.XLOOKUP(Table17[[#This Row],[Product_ID]],Product_Dim!A:A,Product_Dim!F:F)</f>
        <v>322.41000000000003</v>
      </c>
      <c r="AB223">
        <f>_xlfn.XLOOKUP(Table17[[#This Row],[Product_ID]],Product_Dim!A:A,Product_Dim!G:G)</f>
        <v>213</v>
      </c>
    </row>
    <row r="224" spans="1:28" x14ac:dyDescent="0.25">
      <c r="A224" t="s">
        <v>2048</v>
      </c>
      <c r="B224" s="1">
        <v>45480</v>
      </c>
      <c r="C224" t="s">
        <v>857</v>
      </c>
      <c r="D224" t="s">
        <v>1700</v>
      </c>
      <c r="E224" t="s">
        <v>1807</v>
      </c>
      <c r="F224">
        <v>3</v>
      </c>
      <c r="G224">
        <v>207.8</v>
      </c>
      <c r="H224">
        <v>0.15</v>
      </c>
      <c r="I224" t="s">
        <v>1824</v>
      </c>
      <c r="J224" s="12">
        <v>529.8900000000001</v>
      </c>
      <c r="K224" t="str">
        <f>_xlfn.XLOOKUP(Table17[[#This Row],[Customer_ID]],Customer_Dim!A:A,Customer_Dim!B:B,"False Data")</f>
        <v>Tyrone Olson</v>
      </c>
      <c r="L224" s="5">
        <f>_xlfn.XLOOKUP(Table17[[#This Row],[Customer_ID]],Customer_Dim!A:A,Customer_Dim!C:C,"False Data")</f>
        <v>45</v>
      </c>
      <c r="M224" s="5" t="str" cm="1">
        <f t="array" ref="M224">_xlfn.IFS(Table9[[#This Row],[Age]]&lt;=35,"Youth",Table9[[#This Row],[Age]]&lt;=55,"Adult",Table9[[#This Row],[Age]]&gt;55,"Senior")</f>
        <v>Adult</v>
      </c>
      <c r="N224" t="str">
        <f>_xlfn.XLOOKUP(Table17[[#This Row],[Customer_ID]],Customer_Dim!A:A,Customer_Dim!D:D,"False Data")</f>
        <v>Female</v>
      </c>
      <c r="O224" t="str">
        <f>_xlfn.XLOOKUP(Table17[[#This Row],[Customer_ID]],Customer_Dim!A:A,Customer_Dim!E:E,"False Data")</f>
        <v>Emilytown</v>
      </c>
      <c r="P224" t="str">
        <f>_xlfn.XLOOKUP(Table17[[#This Row],[Customer_ID]],Customer_Dim!A:A,Customer_Dim!F:F,"False Data")</f>
        <v>California</v>
      </c>
      <c r="Q224" t="str">
        <f>_xlfn.XLOOKUP(Table17[[#This Row],[Customer_ID]],Customer_Dim!A:A,Customer_Dim!G:G,"False Data")</f>
        <v>USA</v>
      </c>
      <c r="R224" t="str">
        <f>_xlfn.XLOOKUP(Table17[[#This Row],[Customer_ID]],Customer_Dim!A:A,Customer_Dim!H:H,"False Data")</f>
        <v>Silver</v>
      </c>
      <c r="S224" t="str">
        <f>_xlfn.XLOOKUP(Table17[[#This Row],[Store_ID]],Store_Dim!A:A,Store_Dim!B:B)</f>
        <v>Holloway Ltd</v>
      </c>
      <c r="T224" t="str">
        <f>_xlfn.XLOOKUP(Table17[[#This Row],[Store_ID]],Store_Dim!A:A,Store_Dim!C:C)</f>
        <v>North</v>
      </c>
      <c r="U224" t="str">
        <f>_xlfn.XLOOKUP(Table17[[#This Row],[Store_ID]],Store_Dim!A:A,Store_Dim!D:D)</f>
        <v>Bensonhaven</v>
      </c>
      <c r="V224" t="str">
        <f>_xlfn.XLOOKUP(Table17[[#This Row],[Store_ID]],Store_Dim!A:A,Store_Dim!E:E)</f>
        <v>Flagship</v>
      </c>
      <c r="W224" t="str">
        <f>_xlfn.XLOOKUP(Table17[[#This Row],[Product_ID]],Product_Dim!A:A,Product_Dim!B:B)</f>
        <v>Wireless Mouse</v>
      </c>
      <c r="X224" t="str">
        <f>_xlfn.XLOOKUP(Table17[[#This Row],[Product_ID]],Product_Dim!A:A,Product_Dim!C:C)</f>
        <v>Electronics</v>
      </c>
      <c r="Y224" t="str">
        <f>_xlfn.XLOOKUP(Table17[[#This Row],[Product_ID]],Product_Dim!A:A,Product_Dim!D:D)</f>
        <v>Computer</v>
      </c>
      <c r="Z224" t="str">
        <f>_xlfn.XLOOKUP(Table17[[#This Row],[Product_ID]],Product_Dim!A:A,Product_Dim!E:E)</f>
        <v>Larson Ltd</v>
      </c>
      <c r="AA224">
        <f>_xlfn.XLOOKUP(Table17[[#This Row],[Product_ID]],Product_Dim!A:A,Product_Dim!F:F)</f>
        <v>392.89</v>
      </c>
      <c r="AB224">
        <f>_xlfn.XLOOKUP(Table17[[#This Row],[Product_ID]],Product_Dim!A:A,Product_Dim!G:G)</f>
        <v>320</v>
      </c>
    </row>
    <row r="225" spans="1:28" x14ac:dyDescent="0.25">
      <c r="A225" t="s">
        <v>2049</v>
      </c>
      <c r="B225" s="1">
        <v>45361</v>
      </c>
      <c r="C225" t="s">
        <v>1521</v>
      </c>
      <c r="D225" t="s">
        <v>1670</v>
      </c>
      <c r="E225" t="s">
        <v>1801</v>
      </c>
      <c r="F225">
        <v>4</v>
      </c>
      <c r="G225">
        <v>385.5</v>
      </c>
      <c r="H225">
        <v>0.03</v>
      </c>
      <c r="I225" t="s">
        <v>1826</v>
      </c>
      <c r="J225" s="12">
        <v>1495.74</v>
      </c>
      <c r="K225" t="str">
        <f>_xlfn.XLOOKUP(Table17[[#This Row],[Customer_ID]],Customer_Dim!A:A,Customer_Dim!B:B,"False Data")</f>
        <v>James Berger</v>
      </c>
      <c r="L225" s="5">
        <f>_xlfn.XLOOKUP(Table17[[#This Row],[Customer_ID]],Customer_Dim!A:A,Customer_Dim!C:C,"False Data")</f>
        <v>23</v>
      </c>
      <c r="M225" s="5" t="str" cm="1">
        <f t="array" ref="M225">_xlfn.IFS(Table9[[#This Row],[Age]]&lt;=35,"Youth",Table9[[#This Row],[Age]]&lt;=55,"Adult",Table9[[#This Row],[Age]]&gt;55,"Senior")</f>
        <v>Youth</v>
      </c>
      <c r="N225" t="str">
        <f>_xlfn.XLOOKUP(Table17[[#This Row],[Customer_ID]],Customer_Dim!A:A,Customer_Dim!D:D,"False Data")</f>
        <v>Female</v>
      </c>
      <c r="O225" t="str">
        <f>_xlfn.XLOOKUP(Table17[[#This Row],[Customer_ID]],Customer_Dim!A:A,Customer_Dim!E:E,"False Data")</f>
        <v>Bryanmouth</v>
      </c>
      <c r="P225" t="str">
        <f>_xlfn.XLOOKUP(Table17[[#This Row],[Customer_ID]],Customer_Dim!A:A,Customer_Dim!F:F,"False Data")</f>
        <v>Delaware</v>
      </c>
      <c r="Q225" t="str">
        <f>_xlfn.XLOOKUP(Table17[[#This Row],[Customer_ID]],Customer_Dim!A:A,Customer_Dim!G:G,"False Data")</f>
        <v>USA</v>
      </c>
      <c r="R225" t="str">
        <f>_xlfn.XLOOKUP(Table17[[#This Row],[Customer_ID]],Customer_Dim!A:A,Customer_Dim!H:H,"False Data")</f>
        <v>Bronze</v>
      </c>
      <c r="S225" t="str">
        <f>_xlfn.XLOOKUP(Table17[[#This Row],[Store_ID]],Store_Dim!A:A,Store_Dim!B:B)</f>
        <v>Shelton PLC</v>
      </c>
      <c r="T225" t="str">
        <f>_xlfn.XLOOKUP(Table17[[#This Row],[Store_ID]],Store_Dim!A:A,Store_Dim!C:C)</f>
        <v>North</v>
      </c>
      <c r="U225" t="str">
        <f>_xlfn.XLOOKUP(Table17[[#This Row],[Store_ID]],Store_Dim!A:A,Store_Dim!D:D)</f>
        <v>East Jenniferstad</v>
      </c>
      <c r="V225" t="str">
        <f>_xlfn.XLOOKUP(Table17[[#This Row],[Store_ID]],Store_Dim!A:A,Store_Dim!E:E)</f>
        <v>Flagship</v>
      </c>
      <c r="W225" t="str">
        <f>_xlfn.XLOOKUP(Table17[[#This Row],[Product_ID]],Product_Dim!A:A,Product_Dim!B:B)</f>
        <v>Tennis Ball 3-Pack</v>
      </c>
      <c r="X225" t="str">
        <f>_xlfn.XLOOKUP(Table17[[#This Row],[Product_ID]],Product_Dim!A:A,Product_Dim!C:C)</f>
        <v>Sports</v>
      </c>
      <c r="Y225" t="str">
        <f>_xlfn.XLOOKUP(Table17[[#This Row],[Product_ID]],Product_Dim!A:A,Product_Dim!D:D)</f>
        <v>Equipment</v>
      </c>
      <c r="Z225" t="str">
        <f>_xlfn.XLOOKUP(Table17[[#This Row],[Product_ID]],Product_Dim!A:A,Product_Dim!E:E)</f>
        <v>Lopez LLC</v>
      </c>
      <c r="AA225">
        <f>_xlfn.XLOOKUP(Table17[[#This Row],[Product_ID]],Product_Dim!A:A,Product_Dim!F:F)</f>
        <v>103.45</v>
      </c>
      <c r="AB225">
        <f>_xlfn.XLOOKUP(Table17[[#This Row],[Product_ID]],Product_Dim!A:A,Product_Dim!G:G)</f>
        <v>465</v>
      </c>
    </row>
    <row r="226" spans="1:28" x14ac:dyDescent="0.25">
      <c r="A226" t="s">
        <v>2050</v>
      </c>
      <c r="B226" s="1">
        <v>45915</v>
      </c>
      <c r="C226" t="s">
        <v>344</v>
      </c>
      <c r="D226" t="s">
        <v>1678</v>
      </c>
      <c r="E226" t="s">
        <v>1776</v>
      </c>
      <c r="F226">
        <v>3</v>
      </c>
      <c r="G226">
        <v>548.19000000000005</v>
      </c>
      <c r="H226">
        <v>0.12</v>
      </c>
      <c r="I226" t="s">
        <v>1824</v>
      </c>
      <c r="J226" s="12">
        <v>1447.2216000000001</v>
      </c>
      <c r="K226" t="str">
        <f>_xlfn.XLOOKUP(Table17[[#This Row],[Customer_ID]],Customer_Dim!A:A,Customer_Dim!B:B,"False Data")</f>
        <v>Samantha Walker</v>
      </c>
      <c r="L226" s="5">
        <f>_xlfn.XLOOKUP(Table17[[#This Row],[Customer_ID]],Customer_Dim!A:A,Customer_Dim!C:C,"False Data")</f>
        <v>30</v>
      </c>
      <c r="M226" s="5" t="str" cm="1">
        <f t="array" ref="M226">_xlfn.IFS(Table9[[#This Row],[Age]]&lt;=35,"Youth",Table9[[#This Row],[Age]]&lt;=55,"Adult",Table9[[#This Row],[Age]]&gt;55,"Senior")</f>
        <v>Youth</v>
      </c>
      <c r="N226" t="str">
        <f>_xlfn.XLOOKUP(Table17[[#This Row],[Customer_ID]],Customer_Dim!A:A,Customer_Dim!D:D,"False Data")</f>
        <v>Female</v>
      </c>
      <c r="O226" t="str">
        <f>_xlfn.XLOOKUP(Table17[[#This Row],[Customer_ID]],Customer_Dim!A:A,Customer_Dim!E:E,"False Data")</f>
        <v>Timothyburgh</v>
      </c>
      <c r="P226" t="str">
        <f>_xlfn.XLOOKUP(Table17[[#This Row],[Customer_ID]],Customer_Dim!A:A,Customer_Dim!F:F,"False Data")</f>
        <v>Louisiana</v>
      </c>
      <c r="Q226" t="str">
        <f>_xlfn.XLOOKUP(Table17[[#This Row],[Customer_ID]],Customer_Dim!A:A,Customer_Dim!G:G,"False Data")</f>
        <v>USA</v>
      </c>
      <c r="R226" t="str">
        <f>_xlfn.XLOOKUP(Table17[[#This Row],[Customer_ID]],Customer_Dim!A:A,Customer_Dim!H:H,"False Data")</f>
        <v>Platinum</v>
      </c>
      <c r="S226" t="str">
        <f>_xlfn.XLOOKUP(Table17[[#This Row],[Store_ID]],Store_Dim!A:A,Store_Dim!B:B)</f>
        <v>Benson-Elliott</v>
      </c>
      <c r="T226" t="str">
        <f>_xlfn.XLOOKUP(Table17[[#This Row],[Store_ID]],Store_Dim!A:A,Store_Dim!C:C)</f>
        <v>East</v>
      </c>
      <c r="U226" t="str">
        <f>_xlfn.XLOOKUP(Table17[[#This Row],[Store_ID]],Store_Dim!A:A,Store_Dim!D:D)</f>
        <v>Port Josephberg</v>
      </c>
      <c r="V226" t="str">
        <f>_xlfn.XLOOKUP(Table17[[#This Row],[Store_ID]],Store_Dim!A:A,Store_Dim!E:E)</f>
        <v>Online</v>
      </c>
      <c r="W226" t="str">
        <f>_xlfn.XLOOKUP(Table17[[#This Row],[Product_ID]],Product_Dim!A:A,Product_Dim!B:B)</f>
        <v>Adjustable Dumbbells 20kg</v>
      </c>
      <c r="X226" t="str">
        <f>_xlfn.XLOOKUP(Table17[[#This Row],[Product_ID]],Product_Dim!A:A,Product_Dim!C:C)</f>
        <v>Sports</v>
      </c>
      <c r="Y226" t="str">
        <f>_xlfn.XLOOKUP(Table17[[#This Row],[Product_ID]],Product_Dim!A:A,Product_Dim!D:D)</f>
        <v>Fitness</v>
      </c>
      <c r="Z226" t="str">
        <f>_xlfn.XLOOKUP(Table17[[#This Row],[Product_ID]],Product_Dim!A:A,Product_Dim!E:E)</f>
        <v>Montgomery, Benton and Miller</v>
      </c>
      <c r="AA226">
        <f>_xlfn.XLOOKUP(Table17[[#This Row],[Product_ID]],Product_Dim!A:A,Product_Dim!F:F)</f>
        <v>240.63</v>
      </c>
      <c r="AB226">
        <f>_xlfn.XLOOKUP(Table17[[#This Row],[Product_ID]],Product_Dim!A:A,Product_Dim!G:G)</f>
        <v>423</v>
      </c>
    </row>
    <row r="227" spans="1:28" x14ac:dyDescent="0.25">
      <c r="A227" t="s">
        <v>2051</v>
      </c>
      <c r="B227" s="1">
        <v>45607</v>
      </c>
      <c r="C227" t="s">
        <v>255</v>
      </c>
      <c r="D227" t="s">
        <v>1694</v>
      </c>
      <c r="E227" t="s">
        <v>1786</v>
      </c>
      <c r="F227">
        <v>3</v>
      </c>
      <c r="G227">
        <v>927.6</v>
      </c>
      <c r="H227">
        <v>0.09</v>
      </c>
      <c r="I227" t="s">
        <v>1824</v>
      </c>
      <c r="J227" s="12">
        <v>2532.348</v>
      </c>
      <c r="K227" t="str">
        <f>_xlfn.XLOOKUP(Table17[[#This Row],[Customer_ID]],Customer_Dim!A:A,Customer_Dim!B:B,"False Data")</f>
        <v>Roy Cole</v>
      </c>
      <c r="L227" s="5">
        <f>_xlfn.XLOOKUP(Table17[[#This Row],[Customer_ID]],Customer_Dim!A:A,Customer_Dim!C:C,"False Data")</f>
        <v>24</v>
      </c>
      <c r="M227" s="5" t="str" cm="1">
        <f t="array" ref="M227">_xlfn.IFS(Table9[[#This Row],[Age]]&lt;=35,"Youth",Table9[[#This Row],[Age]]&lt;=55,"Adult",Table9[[#This Row],[Age]]&gt;55,"Senior")</f>
        <v>Youth</v>
      </c>
      <c r="N227" t="str">
        <f>_xlfn.XLOOKUP(Table17[[#This Row],[Customer_ID]],Customer_Dim!A:A,Customer_Dim!D:D,"False Data")</f>
        <v>Female</v>
      </c>
      <c r="O227" t="str">
        <f>_xlfn.XLOOKUP(Table17[[#This Row],[Customer_ID]],Customer_Dim!A:A,Customer_Dim!E:E,"False Data")</f>
        <v>North Cynthiatown</v>
      </c>
      <c r="P227" t="str">
        <f>_xlfn.XLOOKUP(Table17[[#This Row],[Customer_ID]],Customer_Dim!A:A,Customer_Dim!F:F,"False Data")</f>
        <v>New Jersey</v>
      </c>
      <c r="Q227" t="str">
        <f>_xlfn.XLOOKUP(Table17[[#This Row],[Customer_ID]],Customer_Dim!A:A,Customer_Dim!G:G,"False Data")</f>
        <v>USA</v>
      </c>
      <c r="R227" t="str">
        <f>_xlfn.XLOOKUP(Table17[[#This Row],[Customer_ID]],Customer_Dim!A:A,Customer_Dim!H:H,"False Data")</f>
        <v>Platinum</v>
      </c>
      <c r="S227" t="str">
        <f>_xlfn.XLOOKUP(Table17[[#This Row],[Store_ID]],Store_Dim!A:A,Store_Dim!B:B)</f>
        <v>Moore, Padilla and Butler</v>
      </c>
      <c r="T227" t="str">
        <f>_xlfn.XLOOKUP(Table17[[#This Row],[Store_ID]],Store_Dim!A:A,Store_Dim!C:C)</f>
        <v>South</v>
      </c>
      <c r="U227" t="str">
        <f>_xlfn.XLOOKUP(Table17[[#This Row],[Store_ID]],Store_Dim!A:A,Store_Dim!D:D)</f>
        <v>East Johnstad</v>
      </c>
      <c r="V227" t="str">
        <f>_xlfn.XLOOKUP(Table17[[#This Row],[Store_ID]],Store_Dim!A:A,Store_Dim!E:E)</f>
        <v>Flagship</v>
      </c>
      <c r="W227" t="str">
        <f>_xlfn.XLOOKUP(Table17[[#This Row],[Product_ID]],Product_Dim!A:A,Product_Dim!B:B)</f>
        <v>Shin Guards – Adult</v>
      </c>
      <c r="X227" t="str">
        <f>_xlfn.XLOOKUP(Table17[[#This Row],[Product_ID]],Product_Dim!A:A,Product_Dim!C:C)</f>
        <v>Sports</v>
      </c>
      <c r="Y227" t="str">
        <f>_xlfn.XLOOKUP(Table17[[#This Row],[Product_ID]],Product_Dim!A:A,Product_Dim!D:D)</f>
        <v>Team Sports</v>
      </c>
      <c r="Z227" t="str">
        <f>_xlfn.XLOOKUP(Table17[[#This Row],[Product_ID]],Product_Dim!A:A,Product_Dim!E:E)</f>
        <v>French Ltd</v>
      </c>
      <c r="AA227">
        <f>_xlfn.XLOOKUP(Table17[[#This Row],[Product_ID]],Product_Dim!A:A,Product_Dim!F:F)</f>
        <v>107.06</v>
      </c>
      <c r="AB227">
        <f>_xlfn.XLOOKUP(Table17[[#This Row],[Product_ID]],Product_Dim!A:A,Product_Dim!G:G)</f>
        <v>359</v>
      </c>
    </row>
    <row r="228" spans="1:28" x14ac:dyDescent="0.25">
      <c r="A228" t="s">
        <v>2052</v>
      </c>
      <c r="B228" s="1">
        <v>45666</v>
      </c>
      <c r="C228" t="s">
        <v>849</v>
      </c>
      <c r="D228" t="s">
        <v>1670</v>
      </c>
      <c r="E228" t="s">
        <v>1766</v>
      </c>
      <c r="F228">
        <v>4</v>
      </c>
      <c r="G228">
        <v>585.04</v>
      </c>
      <c r="H228">
        <v>0.22</v>
      </c>
      <c r="I228" t="s">
        <v>1826</v>
      </c>
      <c r="J228" s="12">
        <v>1825.3248000000001</v>
      </c>
      <c r="K228" t="str">
        <f>_xlfn.XLOOKUP(Table17[[#This Row],[Customer_ID]],Customer_Dim!A:A,Customer_Dim!B:B,"False Data")</f>
        <v>Cynthia Payne</v>
      </c>
      <c r="L228" s="5">
        <f>_xlfn.XLOOKUP(Table17[[#This Row],[Customer_ID]],Customer_Dim!A:A,Customer_Dim!C:C,"False Data")</f>
        <v>32</v>
      </c>
      <c r="M228" s="5" t="str" cm="1">
        <f t="array" ref="M228">_xlfn.IFS(Table9[[#This Row],[Age]]&lt;=35,"Youth",Table9[[#This Row],[Age]]&lt;=55,"Adult",Table9[[#This Row],[Age]]&gt;55,"Senior")</f>
        <v>Youth</v>
      </c>
      <c r="N228" t="str">
        <f>_xlfn.XLOOKUP(Table17[[#This Row],[Customer_ID]],Customer_Dim!A:A,Customer_Dim!D:D,"False Data")</f>
        <v>Female</v>
      </c>
      <c r="O228" t="str">
        <f>_xlfn.XLOOKUP(Table17[[#This Row],[Customer_ID]],Customer_Dim!A:A,Customer_Dim!E:E,"False Data")</f>
        <v>South Gina</v>
      </c>
      <c r="P228" t="str">
        <f>_xlfn.XLOOKUP(Table17[[#This Row],[Customer_ID]],Customer_Dim!A:A,Customer_Dim!F:F,"False Data")</f>
        <v>Kentucky</v>
      </c>
      <c r="Q228" t="str">
        <f>_xlfn.XLOOKUP(Table17[[#This Row],[Customer_ID]],Customer_Dim!A:A,Customer_Dim!G:G,"False Data")</f>
        <v>USA</v>
      </c>
      <c r="R228" t="str">
        <f>_xlfn.XLOOKUP(Table17[[#This Row],[Customer_ID]],Customer_Dim!A:A,Customer_Dim!H:H,"False Data")</f>
        <v>Bronze</v>
      </c>
      <c r="S228" t="str">
        <f>_xlfn.XLOOKUP(Table17[[#This Row],[Store_ID]],Store_Dim!A:A,Store_Dim!B:B)</f>
        <v>Johnson-Wright</v>
      </c>
      <c r="T228" t="str">
        <f>_xlfn.XLOOKUP(Table17[[#This Row],[Store_ID]],Store_Dim!A:A,Store_Dim!C:C)</f>
        <v>North</v>
      </c>
      <c r="U228" t="str">
        <f>_xlfn.XLOOKUP(Table17[[#This Row],[Store_ID]],Store_Dim!A:A,Store_Dim!D:D)</f>
        <v>Hoodberg</v>
      </c>
      <c r="V228" t="str">
        <f>_xlfn.XLOOKUP(Table17[[#This Row],[Store_ID]],Store_Dim!A:A,Store_Dim!E:E)</f>
        <v>Outlet</v>
      </c>
      <c r="W228" t="str">
        <f>_xlfn.XLOOKUP(Table17[[#This Row],[Product_ID]],Product_Dim!A:A,Product_Dim!B:B)</f>
        <v>Tennis Ball 3-Pack</v>
      </c>
      <c r="X228" t="str">
        <f>_xlfn.XLOOKUP(Table17[[#This Row],[Product_ID]],Product_Dim!A:A,Product_Dim!C:C)</f>
        <v>Sports</v>
      </c>
      <c r="Y228" t="str">
        <f>_xlfn.XLOOKUP(Table17[[#This Row],[Product_ID]],Product_Dim!A:A,Product_Dim!D:D)</f>
        <v>Equipment</v>
      </c>
      <c r="Z228" t="str">
        <f>_xlfn.XLOOKUP(Table17[[#This Row],[Product_ID]],Product_Dim!A:A,Product_Dim!E:E)</f>
        <v>Lopez LLC</v>
      </c>
      <c r="AA228">
        <f>_xlfn.XLOOKUP(Table17[[#This Row],[Product_ID]],Product_Dim!A:A,Product_Dim!F:F)</f>
        <v>103.45</v>
      </c>
      <c r="AB228">
        <f>_xlfn.XLOOKUP(Table17[[#This Row],[Product_ID]],Product_Dim!A:A,Product_Dim!G:G)</f>
        <v>465</v>
      </c>
    </row>
    <row r="229" spans="1:28" x14ac:dyDescent="0.25">
      <c r="A229" t="s">
        <v>2053</v>
      </c>
      <c r="B229" s="1">
        <v>45406</v>
      </c>
      <c r="C229" t="s">
        <v>1533</v>
      </c>
      <c r="D229" t="s">
        <v>1626</v>
      </c>
      <c r="E229" t="s">
        <v>1761</v>
      </c>
      <c r="F229">
        <v>2</v>
      </c>
      <c r="G229">
        <v>999.89</v>
      </c>
      <c r="H229">
        <v>0.09</v>
      </c>
      <c r="I229" t="s">
        <v>1824</v>
      </c>
      <c r="J229" s="12">
        <v>1819.7998</v>
      </c>
      <c r="K229" t="str">
        <f>_xlfn.XLOOKUP(Table17[[#This Row],[Customer_ID]],Customer_Dim!A:A,Customer_Dim!B:B,"False Data")</f>
        <v>Philip Pennington</v>
      </c>
      <c r="L229" s="5">
        <f>_xlfn.XLOOKUP(Table17[[#This Row],[Customer_ID]],Customer_Dim!A:A,Customer_Dim!C:C,"False Data")</f>
        <v>27</v>
      </c>
      <c r="M229" s="5" t="str" cm="1">
        <f t="array" ref="M229">_xlfn.IFS(Table9[[#This Row],[Age]]&lt;=35,"Youth",Table9[[#This Row],[Age]]&lt;=55,"Adult",Table9[[#This Row],[Age]]&gt;55,"Senior")</f>
        <v>Youth</v>
      </c>
      <c r="N229" t="str">
        <f>_xlfn.XLOOKUP(Table17[[#This Row],[Customer_ID]],Customer_Dim!A:A,Customer_Dim!D:D,"False Data")</f>
        <v>Female</v>
      </c>
      <c r="O229" t="str">
        <f>_xlfn.XLOOKUP(Table17[[#This Row],[Customer_ID]],Customer_Dim!A:A,Customer_Dim!E:E,"False Data")</f>
        <v>East Valerieview</v>
      </c>
      <c r="P229" t="str">
        <f>_xlfn.XLOOKUP(Table17[[#This Row],[Customer_ID]],Customer_Dim!A:A,Customer_Dim!F:F,"False Data")</f>
        <v>Oregon</v>
      </c>
      <c r="Q229" t="str">
        <f>_xlfn.XLOOKUP(Table17[[#This Row],[Customer_ID]],Customer_Dim!A:A,Customer_Dim!G:G,"False Data")</f>
        <v>USA</v>
      </c>
      <c r="R229" t="str">
        <f>_xlfn.XLOOKUP(Table17[[#This Row],[Customer_ID]],Customer_Dim!A:A,Customer_Dim!H:H,"False Data")</f>
        <v>Platinum</v>
      </c>
      <c r="S229" t="str">
        <f>_xlfn.XLOOKUP(Table17[[#This Row],[Store_ID]],Store_Dim!A:A,Store_Dim!B:B)</f>
        <v>Black-Horn</v>
      </c>
      <c r="T229" t="str">
        <f>_xlfn.XLOOKUP(Table17[[#This Row],[Store_ID]],Store_Dim!A:A,Store_Dim!C:C)</f>
        <v>South</v>
      </c>
      <c r="U229" t="str">
        <f>_xlfn.XLOOKUP(Table17[[#This Row],[Store_ID]],Store_Dim!A:A,Store_Dim!D:D)</f>
        <v>North Nancyview</v>
      </c>
      <c r="V229" t="str">
        <f>_xlfn.XLOOKUP(Table17[[#This Row],[Store_ID]],Store_Dim!A:A,Store_Dim!E:E)</f>
        <v>Outlet</v>
      </c>
      <c r="W229" t="str">
        <f>_xlfn.XLOOKUP(Table17[[#This Row],[Product_ID]],Product_Dim!A:A,Product_Dim!B:B)</f>
        <v>Portable Power Bank</v>
      </c>
      <c r="X229" t="str">
        <f>_xlfn.XLOOKUP(Table17[[#This Row],[Product_ID]],Product_Dim!A:A,Product_Dim!C:C)</f>
        <v>Electronics</v>
      </c>
      <c r="Y229" t="str">
        <f>_xlfn.XLOOKUP(Table17[[#This Row],[Product_ID]],Product_Dim!A:A,Product_Dim!D:D)</f>
        <v>Mobile</v>
      </c>
      <c r="Z229" t="str">
        <f>_xlfn.XLOOKUP(Table17[[#This Row],[Product_ID]],Product_Dim!A:A,Product_Dim!E:E)</f>
        <v>Cummings and Sons</v>
      </c>
      <c r="AA229">
        <f>_xlfn.XLOOKUP(Table17[[#This Row],[Product_ID]],Product_Dim!A:A,Product_Dim!F:F)</f>
        <v>326.06</v>
      </c>
      <c r="AB229">
        <f>_xlfn.XLOOKUP(Table17[[#This Row],[Product_ID]],Product_Dim!A:A,Product_Dim!G:G)</f>
        <v>301</v>
      </c>
    </row>
    <row r="230" spans="1:28" x14ac:dyDescent="0.25">
      <c r="A230" t="s">
        <v>2054</v>
      </c>
      <c r="B230" s="1">
        <v>45284</v>
      </c>
      <c r="C230" t="s">
        <v>378</v>
      </c>
      <c r="D230" t="s">
        <v>1698</v>
      </c>
      <c r="E230" t="s">
        <v>1766</v>
      </c>
      <c r="F230">
        <v>2</v>
      </c>
      <c r="G230">
        <v>848.98</v>
      </c>
      <c r="H230">
        <v>0.04</v>
      </c>
      <c r="I230" t="s">
        <v>1826</v>
      </c>
      <c r="J230" s="12">
        <v>1630.0416</v>
      </c>
      <c r="K230" t="str">
        <f>_xlfn.XLOOKUP(Table17[[#This Row],[Customer_ID]],Customer_Dim!A:A,Customer_Dim!B:B,"False Data")</f>
        <v>Erica Carney</v>
      </c>
      <c r="L230" s="5">
        <f>_xlfn.XLOOKUP(Table17[[#This Row],[Customer_ID]],Customer_Dim!A:A,Customer_Dim!C:C,"False Data")</f>
        <v>62</v>
      </c>
      <c r="M230" s="5" t="str" cm="1">
        <f t="array" ref="M230">_xlfn.IFS(Table9[[#This Row],[Age]]&lt;=35,"Youth",Table9[[#This Row],[Age]]&lt;=55,"Adult",Table9[[#This Row],[Age]]&gt;55,"Senior")</f>
        <v>Senior</v>
      </c>
      <c r="N230" t="str">
        <f>_xlfn.XLOOKUP(Table17[[#This Row],[Customer_ID]],Customer_Dim!A:A,Customer_Dim!D:D,"False Data")</f>
        <v>Female</v>
      </c>
      <c r="O230" t="str">
        <f>_xlfn.XLOOKUP(Table17[[#This Row],[Customer_ID]],Customer_Dim!A:A,Customer_Dim!E:E,"False Data")</f>
        <v>North Justin</v>
      </c>
      <c r="P230" t="str">
        <f>_xlfn.XLOOKUP(Table17[[#This Row],[Customer_ID]],Customer_Dim!A:A,Customer_Dim!F:F,"False Data")</f>
        <v>North Dakota</v>
      </c>
      <c r="Q230" t="str">
        <f>_xlfn.XLOOKUP(Table17[[#This Row],[Customer_ID]],Customer_Dim!A:A,Customer_Dim!G:G,"False Data")</f>
        <v>USA</v>
      </c>
      <c r="R230" t="str">
        <f>_xlfn.XLOOKUP(Table17[[#This Row],[Customer_ID]],Customer_Dim!A:A,Customer_Dim!H:H,"False Data")</f>
        <v>Platinum</v>
      </c>
      <c r="S230" t="str">
        <f>_xlfn.XLOOKUP(Table17[[#This Row],[Store_ID]],Store_Dim!A:A,Store_Dim!B:B)</f>
        <v>Johnson-Wright</v>
      </c>
      <c r="T230" t="str">
        <f>_xlfn.XLOOKUP(Table17[[#This Row],[Store_ID]],Store_Dim!A:A,Store_Dim!C:C)</f>
        <v>North</v>
      </c>
      <c r="U230" t="str">
        <f>_xlfn.XLOOKUP(Table17[[#This Row],[Store_ID]],Store_Dim!A:A,Store_Dim!D:D)</f>
        <v>Hoodberg</v>
      </c>
      <c r="V230" t="str">
        <f>_xlfn.XLOOKUP(Table17[[#This Row],[Store_ID]],Store_Dim!A:A,Store_Dim!E:E)</f>
        <v>Outlet</v>
      </c>
      <c r="W230" t="str">
        <f>_xlfn.XLOOKUP(Table17[[#This Row],[Product_ID]],Product_Dim!A:A,Product_Dim!B:B)</f>
        <v>Women's Ankle Boots</v>
      </c>
      <c r="X230" t="str">
        <f>_xlfn.XLOOKUP(Table17[[#This Row],[Product_ID]],Product_Dim!A:A,Product_Dim!C:C)</f>
        <v>Clothing</v>
      </c>
      <c r="Y230" t="str">
        <f>_xlfn.XLOOKUP(Table17[[#This Row],[Product_ID]],Product_Dim!A:A,Product_Dim!D:D)</f>
        <v>Footwear</v>
      </c>
      <c r="Z230" t="str">
        <f>_xlfn.XLOOKUP(Table17[[#This Row],[Product_ID]],Product_Dim!A:A,Product_Dim!E:E)</f>
        <v>Poole PLC</v>
      </c>
      <c r="AA230">
        <f>_xlfn.XLOOKUP(Table17[[#This Row],[Product_ID]],Product_Dim!A:A,Product_Dim!F:F)</f>
        <v>158.13999999999999</v>
      </c>
      <c r="AB230">
        <f>_xlfn.XLOOKUP(Table17[[#This Row],[Product_ID]],Product_Dim!A:A,Product_Dim!G:G)</f>
        <v>82</v>
      </c>
    </row>
    <row r="231" spans="1:28" x14ac:dyDescent="0.25">
      <c r="A231" t="s">
        <v>2055</v>
      </c>
      <c r="B231" s="1">
        <v>45348</v>
      </c>
      <c r="C231" t="s">
        <v>481</v>
      </c>
      <c r="D231" t="s">
        <v>1668</v>
      </c>
      <c r="E231" t="s">
        <v>1799</v>
      </c>
      <c r="F231">
        <v>3</v>
      </c>
      <c r="G231">
        <v>769.56</v>
      </c>
      <c r="H231">
        <v>0.08</v>
      </c>
      <c r="I231" t="s">
        <v>1824</v>
      </c>
      <c r="J231" s="12">
        <v>2123.9856</v>
      </c>
      <c r="K231" t="str">
        <f>_xlfn.XLOOKUP(Table17[[#This Row],[Customer_ID]],Customer_Dim!A:A,Customer_Dim!B:B,"False Data")</f>
        <v>Maria Ramirez</v>
      </c>
      <c r="L231" s="5">
        <f>_xlfn.XLOOKUP(Table17[[#This Row],[Customer_ID]],Customer_Dim!A:A,Customer_Dim!C:C,"False Data")</f>
        <v>37</v>
      </c>
      <c r="M231" s="5" t="str" cm="1">
        <f t="array" ref="M231">_xlfn.IFS(Table9[[#This Row],[Age]]&lt;=35,"Youth",Table9[[#This Row],[Age]]&lt;=55,"Adult",Table9[[#This Row],[Age]]&gt;55,"Senior")</f>
        <v>Adult</v>
      </c>
      <c r="N231" t="str">
        <f>_xlfn.XLOOKUP(Table17[[#This Row],[Customer_ID]],Customer_Dim!A:A,Customer_Dim!D:D,"False Data")</f>
        <v>Male</v>
      </c>
      <c r="O231" t="str">
        <f>_xlfn.XLOOKUP(Table17[[#This Row],[Customer_ID]],Customer_Dim!A:A,Customer_Dim!E:E,"False Data")</f>
        <v>West Brandon</v>
      </c>
      <c r="P231" t="str">
        <f>_xlfn.XLOOKUP(Table17[[#This Row],[Customer_ID]],Customer_Dim!A:A,Customer_Dim!F:F,"False Data")</f>
        <v>Montana</v>
      </c>
      <c r="Q231" t="str">
        <f>_xlfn.XLOOKUP(Table17[[#This Row],[Customer_ID]],Customer_Dim!A:A,Customer_Dim!G:G,"False Data")</f>
        <v>USA</v>
      </c>
      <c r="R231" t="str">
        <f>_xlfn.XLOOKUP(Table17[[#This Row],[Customer_ID]],Customer_Dim!A:A,Customer_Dim!H:H,"False Data")</f>
        <v>Bronze</v>
      </c>
      <c r="S231" t="str">
        <f>_xlfn.XLOOKUP(Table17[[#This Row],[Store_ID]],Store_Dim!A:A,Store_Dim!B:B)</f>
        <v>Mcdonald Inc</v>
      </c>
      <c r="T231" t="str">
        <f>_xlfn.XLOOKUP(Table17[[#This Row],[Store_ID]],Store_Dim!A:A,Store_Dim!C:C)</f>
        <v>South</v>
      </c>
      <c r="U231" t="str">
        <f>_xlfn.XLOOKUP(Table17[[#This Row],[Store_ID]],Store_Dim!A:A,Store_Dim!D:D)</f>
        <v>Christopherland</v>
      </c>
      <c r="V231" t="str">
        <f>_xlfn.XLOOKUP(Table17[[#This Row],[Store_ID]],Store_Dim!A:A,Store_Dim!E:E)</f>
        <v>Outlet</v>
      </c>
      <c r="W231" t="str">
        <f>_xlfn.XLOOKUP(Table17[[#This Row],[Product_ID]],Product_Dim!A:A,Product_Dim!B:B)</f>
        <v>Luxury Perfume Spray</v>
      </c>
      <c r="X231" t="str">
        <f>_xlfn.XLOOKUP(Table17[[#This Row],[Product_ID]],Product_Dim!A:A,Product_Dim!C:C)</f>
        <v>Beauty</v>
      </c>
      <c r="Y231" t="str">
        <f>_xlfn.XLOOKUP(Table17[[#This Row],[Product_ID]],Product_Dim!A:A,Product_Dim!D:D)</f>
        <v>Fragrance</v>
      </c>
      <c r="Z231" t="str">
        <f>_xlfn.XLOOKUP(Table17[[#This Row],[Product_ID]],Product_Dim!A:A,Product_Dim!E:E)</f>
        <v>Gibson, Green and Lopez</v>
      </c>
      <c r="AA231">
        <f>_xlfn.XLOOKUP(Table17[[#This Row],[Product_ID]],Product_Dim!A:A,Product_Dim!F:F)</f>
        <v>482.75</v>
      </c>
      <c r="AB231">
        <f>_xlfn.XLOOKUP(Table17[[#This Row],[Product_ID]],Product_Dim!A:A,Product_Dim!G:G)</f>
        <v>444</v>
      </c>
    </row>
    <row r="232" spans="1:28" x14ac:dyDescent="0.25">
      <c r="A232" t="s">
        <v>2056</v>
      </c>
      <c r="B232" s="1">
        <v>45676</v>
      </c>
      <c r="C232" t="s">
        <v>188</v>
      </c>
      <c r="D232" t="s">
        <v>1644</v>
      </c>
      <c r="E232" t="s">
        <v>1797</v>
      </c>
      <c r="F232">
        <v>3</v>
      </c>
      <c r="G232">
        <v>449.88</v>
      </c>
      <c r="H232">
        <v>0.1</v>
      </c>
      <c r="I232" t="s">
        <v>1826</v>
      </c>
      <c r="J232" s="12">
        <v>1214.6759999999999</v>
      </c>
      <c r="K232" t="str">
        <f>_xlfn.XLOOKUP(Table17[[#This Row],[Customer_ID]],Customer_Dim!A:A,Customer_Dim!B:B,"False Data")</f>
        <v>Timothy Weaver</v>
      </c>
      <c r="L232" s="5">
        <f>_xlfn.XLOOKUP(Table17[[#This Row],[Customer_ID]],Customer_Dim!A:A,Customer_Dim!C:C,"False Data")</f>
        <v>45</v>
      </c>
      <c r="M232" s="5" t="str" cm="1">
        <f t="array" ref="M232">_xlfn.IFS(Table9[[#This Row],[Age]]&lt;=35,"Youth",Table9[[#This Row],[Age]]&lt;=55,"Adult",Table9[[#This Row],[Age]]&gt;55,"Senior")</f>
        <v>Adult</v>
      </c>
      <c r="N232" t="str">
        <f>_xlfn.XLOOKUP(Table17[[#This Row],[Customer_ID]],Customer_Dim!A:A,Customer_Dim!D:D,"False Data")</f>
        <v>Female</v>
      </c>
      <c r="O232" t="str">
        <f>_xlfn.XLOOKUP(Table17[[#This Row],[Customer_ID]],Customer_Dim!A:A,Customer_Dim!E:E,"False Data")</f>
        <v>New Amy</v>
      </c>
      <c r="P232" t="str">
        <f>_xlfn.XLOOKUP(Table17[[#This Row],[Customer_ID]],Customer_Dim!A:A,Customer_Dim!F:F,"False Data")</f>
        <v>Ohio</v>
      </c>
      <c r="Q232" t="str">
        <f>_xlfn.XLOOKUP(Table17[[#This Row],[Customer_ID]],Customer_Dim!A:A,Customer_Dim!G:G,"False Data")</f>
        <v>USA</v>
      </c>
      <c r="R232" t="str">
        <f>_xlfn.XLOOKUP(Table17[[#This Row],[Customer_ID]],Customer_Dim!A:A,Customer_Dim!H:H,"False Data")</f>
        <v>Gold</v>
      </c>
      <c r="S232" t="str">
        <f>_xlfn.XLOOKUP(Table17[[#This Row],[Store_ID]],Store_Dim!A:A,Store_Dim!B:B)</f>
        <v>Gardner, Humphrey and Contreras</v>
      </c>
      <c r="T232" t="str">
        <f>_xlfn.XLOOKUP(Table17[[#This Row],[Store_ID]],Store_Dim!A:A,Store_Dim!C:C)</f>
        <v>East</v>
      </c>
      <c r="U232" t="str">
        <f>_xlfn.XLOOKUP(Table17[[#This Row],[Store_ID]],Store_Dim!A:A,Store_Dim!D:D)</f>
        <v>Johnsonville</v>
      </c>
      <c r="V232" t="str">
        <f>_xlfn.XLOOKUP(Table17[[#This Row],[Store_ID]],Store_Dim!A:A,Store_Dim!E:E)</f>
        <v>Flagship</v>
      </c>
      <c r="W232" t="str">
        <f>_xlfn.XLOOKUP(Table17[[#This Row],[Product_ID]],Product_Dim!A:A,Product_Dim!B:B)</f>
        <v>Car Dashboard Phone Holder</v>
      </c>
      <c r="X232" t="str">
        <f>_xlfn.XLOOKUP(Table17[[#This Row],[Product_ID]],Product_Dim!A:A,Product_Dim!C:C)</f>
        <v>Electronics</v>
      </c>
      <c r="Y232" t="str">
        <f>_xlfn.XLOOKUP(Table17[[#This Row],[Product_ID]],Product_Dim!A:A,Product_Dim!D:D)</f>
        <v>Accessories</v>
      </c>
      <c r="Z232" t="str">
        <f>_xlfn.XLOOKUP(Table17[[#This Row],[Product_ID]],Product_Dim!A:A,Product_Dim!E:E)</f>
        <v>Byrd, Stewart and Valdez</v>
      </c>
      <c r="AA232">
        <f>_xlfn.XLOOKUP(Table17[[#This Row],[Product_ID]],Product_Dim!A:A,Product_Dim!F:F)</f>
        <v>177.98</v>
      </c>
      <c r="AB232">
        <f>_xlfn.XLOOKUP(Table17[[#This Row],[Product_ID]],Product_Dim!A:A,Product_Dim!G:G)</f>
        <v>103</v>
      </c>
    </row>
    <row r="233" spans="1:28" x14ac:dyDescent="0.25">
      <c r="A233" t="s">
        <v>2057</v>
      </c>
      <c r="B233" s="1">
        <v>45863</v>
      </c>
      <c r="C233" t="s">
        <v>875</v>
      </c>
      <c r="D233" t="s">
        <v>1686</v>
      </c>
      <c r="E233" t="s">
        <v>1794</v>
      </c>
      <c r="F233">
        <v>4</v>
      </c>
      <c r="G233">
        <v>383.74</v>
      </c>
      <c r="H233">
        <v>0.01</v>
      </c>
      <c r="I233" t="s">
        <v>1824</v>
      </c>
      <c r="J233" s="12">
        <v>1519.6104</v>
      </c>
      <c r="K233" t="str">
        <f>_xlfn.XLOOKUP(Table17[[#This Row],[Customer_ID]],Customer_Dim!A:A,Customer_Dim!B:B,"False Data")</f>
        <v>Shannon Miller</v>
      </c>
      <c r="L233" s="5">
        <f>_xlfn.XLOOKUP(Table17[[#This Row],[Customer_ID]],Customer_Dim!A:A,Customer_Dim!C:C,"False Data")</f>
        <v>22</v>
      </c>
      <c r="M233" s="5" t="str" cm="1">
        <f t="array" ref="M233">_xlfn.IFS(Table9[[#This Row],[Age]]&lt;=35,"Youth",Table9[[#This Row],[Age]]&lt;=55,"Adult",Table9[[#This Row],[Age]]&gt;55,"Senior")</f>
        <v>Youth</v>
      </c>
      <c r="N233" t="str">
        <f>_xlfn.XLOOKUP(Table17[[#This Row],[Customer_ID]],Customer_Dim!A:A,Customer_Dim!D:D,"False Data")</f>
        <v>Male</v>
      </c>
      <c r="O233" t="str">
        <f>_xlfn.XLOOKUP(Table17[[#This Row],[Customer_ID]],Customer_Dim!A:A,Customer_Dim!E:E,"False Data")</f>
        <v>North Austinport</v>
      </c>
      <c r="P233" t="str">
        <f>_xlfn.XLOOKUP(Table17[[#This Row],[Customer_ID]],Customer_Dim!A:A,Customer_Dim!F:F,"False Data")</f>
        <v>Kentucky</v>
      </c>
      <c r="Q233" t="str">
        <f>_xlfn.XLOOKUP(Table17[[#This Row],[Customer_ID]],Customer_Dim!A:A,Customer_Dim!G:G,"False Data")</f>
        <v>USA</v>
      </c>
      <c r="R233" t="str">
        <f>_xlfn.XLOOKUP(Table17[[#This Row],[Customer_ID]],Customer_Dim!A:A,Customer_Dim!H:H,"False Data")</f>
        <v>Gold</v>
      </c>
      <c r="S233" t="str">
        <f>_xlfn.XLOOKUP(Table17[[#This Row],[Store_ID]],Store_Dim!A:A,Store_Dim!B:B)</f>
        <v>Thomas, Bridges and Harris</v>
      </c>
      <c r="T233" t="str">
        <f>_xlfn.XLOOKUP(Table17[[#This Row],[Store_ID]],Store_Dim!A:A,Store_Dim!C:C)</f>
        <v>North</v>
      </c>
      <c r="U233" t="str">
        <f>_xlfn.XLOOKUP(Table17[[#This Row],[Store_ID]],Store_Dim!A:A,Store_Dim!D:D)</f>
        <v>Sabrinatown</v>
      </c>
      <c r="V233" t="str">
        <f>_xlfn.XLOOKUP(Table17[[#This Row],[Store_ID]],Store_Dim!A:A,Store_Dim!E:E)</f>
        <v>Online</v>
      </c>
      <c r="W233" t="str">
        <f>_xlfn.XLOOKUP(Table17[[#This Row],[Product_ID]],Product_Dim!A:A,Product_Dim!B:B)</f>
        <v>Men's Sports Shorts</v>
      </c>
      <c r="X233" t="str">
        <f>_xlfn.XLOOKUP(Table17[[#This Row],[Product_ID]],Product_Dim!A:A,Product_Dim!C:C)</f>
        <v>Clothing</v>
      </c>
      <c r="Y233" t="str">
        <f>_xlfn.XLOOKUP(Table17[[#This Row],[Product_ID]],Product_Dim!A:A,Product_Dim!D:D)</f>
        <v>Bottoms</v>
      </c>
      <c r="Z233" t="str">
        <f>_xlfn.XLOOKUP(Table17[[#This Row],[Product_ID]],Product_Dim!A:A,Product_Dim!E:E)</f>
        <v>Fitzpatrick Ltd</v>
      </c>
      <c r="AA233">
        <f>_xlfn.XLOOKUP(Table17[[#This Row],[Product_ID]],Product_Dim!A:A,Product_Dim!F:F)</f>
        <v>218.22</v>
      </c>
      <c r="AB233">
        <f>_xlfn.XLOOKUP(Table17[[#This Row],[Product_ID]],Product_Dim!A:A,Product_Dim!G:G)</f>
        <v>224</v>
      </c>
    </row>
    <row r="234" spans="1:28" x14ac:dyDescent="0.25">
      <c r="A234" t="s">
        <v>2058</v>
      </c>
      <c r="B234" s="1">
        <v>45409</v>
      </c>
      <c r="C234" t="s">
        <v>499</v>
      </c>
      <c r="D234" t="s">
        <v>1664</v>
      </c>
      <c r="E234" t="s">
        <v>1789</v>
      </c>
      <c r="F234">
        <v>4</v>
      </c>
      <c r="G234">
        <v>794.97</v>
      </c>
      <c r="H234">
        <v>0.24</v>
      </c>
      <c r="I234" t="s">
        <v>1826</v>
      </c>
      <c r="J234" s="12">
        <v>2416.7087999999999</v>
      </c>
      <c r="K234" t="str">
        <f>_xlfn.XLOOKUP(Table17[[#This Row],[Customer_ID]],Customer_Dim!A:A,Customer_Dim!B:B,"False Data")</f>
        <v>Theresa Campbell</v>
      </c>
      <c r="L234" s="5">
        <f>_xlfn.XLOOKUP(Table17[[#This Row],[Customer_ID]],Customer_Dim!A:A,Customer_Dim!C:C,"False Data")</f>
        <v>42</v>
      </c>
      <c r="M234" s="5" t="str" cm="1">
        <f t="array" ref="M234">_xlfn.IFS(Table9[[#This Row],[Age]]&lt;=35,"Youth",Table9[[#This Row],[Age]]&lt;=55,"Adult",Table9[[#This Row],[Age]]&gt;55,"Senior")</f>
        <v>Adult</v>
      </c>
      <c r="N234" t="str">
        <f>_xlfn.XLOOKUP(Table17[[#This Row],[Customer_ID]],Customer_Dim!A:A,Customer_Dim!D:D,"False Data")</f>
        <v>Female</v>
      </c>
      <c r="O234" t="str">
        <f>_xlfn.XLOOKUP(Table17[[#This Row],[Customer_ID]],Customer_Dim!A:A,Customer_Dim!E:E,"False Data")</f>
        <v>New Brian</v>
      </c>
      <c r="P234" t="str">
        <f>_xlfn.XLOOKUP(Table17[[#This Row],[Customer_ID]],Customer_Dim!A:A,Customer_Dim!F:F,"False Data")</f>
        <v>Wisconsin</v>
      </c>
      <c r="Q234" t="str">
        <f>_xlfn.XLOOKUP(Table17[[#This Row],[Customer_ID]],Customer_Dim!A:A,Customer_Dim!G:G,"False Data")</f>
        <v>USA</v>
      </c>
      <c r="R234" t="str">
        <f>_xlfn.XLOOKUP(Table17[[#This Row],[Customer_ID]],Customer_Dim!A:A,Customer_Dim!H:H,"False Data")</f>
        <v>Bronze</v>
      </c>
      <c r="S234" t="str">
        <f>_xlfn.XLOOKUP(Table17[[#This Row],[Store_ID]],Store_Dim!A:A,Store_Dim!B:B)</f>
        <v>Hill, Wagner and Ballard</v>
      </c>
      <c r="T234" t="str">
        <f>_xlfn.XLOOKUP(Table17[[#This Row],[Store_ID]],Store_Dim!A:A,Store_Dim!C:C)</f>
        <v>East</v>
      </c>
      <c r="U234" t="str">
        <f>_xlfn.XLOOKUP(Table17[[#This Row],[Store_ID]],Store_Dim!A:A,Store_Dim!D:D)</f>
        <v>East Davidville</v>
      </c>
      <c r="V234" t="str">
        <f>_xlfn.XLOOKUP(Table17[[#This Row],[Store_ID]],Store_Dim!A:A,Store_Dim!E:E)</f>
        <v>Online</v>
      </c>
      <c r="W234" t="str">
        <f>_xlfn.XLOOKUP(Table17[[#This Row],[Product_ID]],Product_Dim!A:A,Product_Dim!B:B)</f>
        <v>Womens Cotton Scarf</v>
      </c>
      <c r="X234" t="str">
        <f>_xlfn.XLOOKUP(Table17[[#This Row],[Product_ID]],Product_Dim!A:A,Product_Dim!C:C)</f>
        <v>Clothing</v>
      </c>
      <c r="Y234" t="str">
        <f>_xlfn.XLOOKUP(Table17[[#This Row],[Product_ID]],Product_Dim!A:A,Product_Dim!D:D)</f>
        <v>Accessories</v>
      </c>
      <c r="Z234" t="str">
        <f>_xlfn.XLOOKUP(Table17[[#This Row],[Product_ID]],Product_Dim!A:A,Product_Dim!E:E)</f>
        <v>Shepherd-Gould</v>
      </c>
      <c r="AA234">
        <f>_xlfn.XLOOKUP(Table17[[#This Row],[Product_ID]],Product_Dim!A:A,Product_Dim!F:F)</f>
        <v>113.83</v>
      </c>
      <c r="AB234">
        <f>_xlfn.XLOOKUP(Table17[[#This Row],[Product_ID]],Product_Dim!A:A,Product_Dim!G:G)</f>
        <v>485</v>
      </c>
    </row>
    <row r="235" spans="1:28" x14ac:dyDescent="0.25">
      <c r="A235" t="s">
        <v>2059</v>
      </c>
      <c r="B235" s="1">
        <v>45880</v>
      </c>
      <c r="C235" t="s">
        <v>52</v>
      </c>
      <c r="D235" t="s">
        <v>1706</v>
      </c>
      <c r="E235" t="s">
        <v>1773</v>
      </c>
      <c r="F235">
        <v>1</v>
      </c>
      <c r="G235">
        <v>989.63</v>
      </c>
      <c r="H235">
        <v>0.05</v>
      </c>
      <c r="I235" t="s">
        <v>1826</v>
      </c>
      <c r="J235" s="12">
        <v>940.1484999999999</v>
      </c>
      <c r="K235" t="str">
        <f>_xlfn.XLOOKUP(Table17[[#This Row],[Customer_ID]],Customer_Dim!A:A,Customer_Dim!B:B,"False Data")</f>
        <v>Dominic Page</v>
      </c>
      <c r="L235" s="5">
        <f>_xlfn.XLOOKUP(Table17[[#This Row],[Customer_ID]],Customer_Dim!A:A,Customer_Dim!C:C,"False Data")</f>
        <v>53</v>
      </c>
      <c r="M235" s="5" t="str" cm="1">
        <f t="array" ref="M235">_xlfn.IFS(Table9[[#This Row],[Age]]&lt;=35,"Youth",Table9[[#This Row],[Age]]&lt;=55,"Adult",Table9[[#This Row],[Age]]&gt;55,"Senior")</f>
        <v>Adult</v>
      </c>
      <c r="N235" t="str">
        <f>_xlfn.XLOOKUP(Table17[[#This Row],[Customer_ID]],Customer_Dim!A:A,Customer_Dim!D:D,"False Data")</f>
        <v>Male</v>
      </c>
      <c r="O235" t="str">
        <f>_xlfn.XLOOKUP(Table17[[#This Row],[Customer_ID]],Customer_Dim!A:A,Customer_Dim!E:E,"False Data")</f>
        <v>Port Michaelburgh</v>
      </c>
      <c r="P235" t="str">
        <f>_xlfn.XLOOKUP(Table17[[#This Row],[Customer_ID]],Customer_Dim!A:A,Customer_Dim!F:F,"False Data")</f>
        <v>Pennsylvania</v>
      </c>
      <c r="Q235" t="str">
        <f>_xlfn.XLOOKUP(Table17[[#This Row],[Customer_ID]],Customer_Dim!A:A,Customer_Dim!G:G,"False Data")</f>
        <v>USA</v>
      </c>
      <c r="R235" t="str">
        <f>_xlfn.XLOOKUP(Table17[[#This Row],[Customer_ID]],Customer_Dim!A:A,Customer_Dim!H:H,"False Data")</f>
        <v>Bronze</v>
      </c>
      <c r="S235" t="str">
        <f>_xlfn.XLOOKUP(Table17[[#This Row],[Store_ID]],Store_Dim!A:A,Store_Dim!B:B)</f>
        <v>Gray Ltd</v>
      </c>
      <c r="T235" t="str">
        <f>_xlfn.XLOOKUP(Table17[[#This Row],[Store_ID]],Store_Dim!A:A,Store_Dim!C:C)</f>
        <v>North</v>
      </c>
      <c r="U235" t="str">
        <f>_xlfn.XLOOKUP(Table17[[#This Row],[Store_ID]],Store_Dim!A:A,Store_Dim!D:D)</f>
        <v>New Michaelchester</v>
      </c>
      <c r="V235" t="str">
        <f>_xlfn.XLOOKUP(Table17[[#This Row],[Store_ID]],Store_Dim!A:A,Store_Dim!E:E)</f>
        <v>Outlet</v>
      </c>
      <c r="W235" t="str">
        <f>_xlfn.XLOOKUP(Table17[[#This Row],[Product_ID]],Product_Dim!A:A,Product_Dim!B:B)</f>
        <v>Decorative Lamp Shade</v>
      </c>
      <c r="X235" t="str">
        <f>_xlfn.XLOOKUP(Table17[[#This Row],[Product_ID]],Product_Dim!A:A,Product_Dim!C:C)</f>
        <v>Home</v>
      </c>
      <c r="Y235" t="str">
        <f>_xlfn.XLOOKUP(Table17[[#This Row],[Product_ID]],Product_Dim!A:A,Product_Dim!D:D)</f>
        <v>Lighting</v>
      </c>
      <c r="Z235" t="str">
        <f>_xlfn.XLOOKUP(Table17[[#This Row],[Product_ID]],Product_Dim!A:A,Product_Dim!E:E)</f>
        <v>Ramirez-Hanson</v>
      </c>
      <c r="AA235">
        <f>_xlfn.XLOOKUP(Table17[[#This Row],[Product_ID]],Product_Dim!A:A,Product_Dim!F:F)</f>
        <v>228.53</v>
      </c>
      <c r="AB235">
        <f>_xlfn.XLOOKUP(Table17[[#This Row],[Product_ID]],Product_Dim!A:A,Product_Dim!G:G)</f>
        <v>469</v>
      </c>
    </row>
    <row r="236" spans="1:28" x14ac:dyDescent="0.25">
      <c r="A236" t="s">
        <v>2060</v>
      </c>
      <c r="B236" s="1">
        <v>45731</v>
      </c>
      <c r="C236" t="s">
        <v>1053</v>
      </c>
      <c r="D236" t="s">
        <v>1656</v>
      </c>
      <c r="E236" t="s">
        <v>1752</v>
      </c>
      <c r="F236">
        <v>1</v>
      </c>
      <c r="G236">
        <v>447.16</v>
      </c>
      <c r="H236">
        <v>0.22</v>
      </c>
      <c r="I236" t="s">
        <v>1829</v>
      </c>
      <c r="J236" s="12">
        <v>348.78480000000002</v>
      </c>
      <c r="K236" t="str">
        <f>_xlfn.XLOOKUP(Table17[[#This Row],[Customer_ID]],Customer_Dim!A:A,Customer_Dim!B:B,"False Data")</f>
        <v>Jennifer Woods</v>
      </c>
      <c r="L236" s="5">
        <f>_xlfn.XLOOKUP(Table17[[#This Row],[Customer_ID]],Customer_Dim!A:A,Customer_Dim!C:C,"False Data")</f>
        <v>37</v>
      </c>
      <c r="M236" s="5" t="str" cm="1">
        <f t="array" ref="M236">_xlfn.IFS(Table9[[#This Row],[Age]]&lt;=35,"Youth",Table9[[#This Row],[Age]]&lt;=55,"Adult",Table9[[#This Row],[Age]]&gt;55,"Senior")</f>
        <v>Adult</v>
      </c>
      <c r="N236" t="str">
        <f>_xlfn.XLOOKUP(Table17[[#This Row],[Customer_ID]],Customer_Dim!A:A,Customer_Dim!D:D,"False Data")</f>
        <v>Male</v>
      </c>
      <c r="O236" t="str">
        <f>_xlfn.XLOOKUP(Table17[[#This Row],[Customer_ID]],Customer_Dim!A:A,Customer_Dim!E:E,"False Data")</f>
        <v>West Brendamouth</v>
      </c>
      <c r="P236" t="str">
        <f>_xlfn.XLOOKUP(Table17[[#This Row],[Customer_ID]],Customer_Dim!A:A,Customer_Dim!F:F,"False Data")</f>
        <v>North Carolina</v>
      </c>
      <c r="Q236" t="str">
        <f>_xlfn.XLOOKUP(Table17[[#This Row],[Customer_ID]],Customer_Dim!A:A,Customer_Dim!G:G,"False Data")</f>
        <v>USA</v>
      </c>
      <c r="R236" t="str">
        <f>_xlfn.XLOOKUP(Table17[[#This Row],[Customer_ID]],Customer_Dim!A:A,Customer_Dim!H:H,"False Data")</f>
        <v>Platinum</v>
      </c>
      <c r="S236" t="str">
        <f>_xlfn.XLOOKUP(Table17[[#This Row],[Store_ID]],Store_Dim!A:A,Store_Dim!B:B)</f>
        <v>Rivera-Warner</v>
      </c>
      <c r="T236" t="str">
        <f>_xlfn.XLOOKUP(Table17[[#This Row],[Store_ID]],Store_Dim!A:A,Store_Dim!C:C)</f>
        <v>East</v>
      </c>
      <c r="U236" t="str">
        <f>_xlfn.XLOOKUP(Table17[[#This Row],[Store_ID]],Store_Dim!A:A,Store_Dim!D:D)</f>
        <v>Washingtonfurt</v>
      </c>
      <c r="V236" t="str">
        <f>_xlfn.XLOOKUP(Table17[[#This Row],[Store_ID]],Store_Dim!A:A,Store_Dim!E:E)</f>
        <v>Flagship</v>
      </c>
      <c r="W236" t="str">
        <f>_xlfn.XLOOKUP(Table17[[#This Row],[Product_ID]],Product_Dim!A:A,Product_Dim!B:B)</f>
        <v>Sports Stopwatch Pro</v>
      </c>
      <c r="X236" t="str">
        <f>_xlfn.XLOOKUP(Table17[[#This Row],[Product_ID]],Product_Dim!A:A,Product_Dim!C:C)</f>
        <v>Sports</v>
      </c>
      <c r="Y236" t="str">
        <f>_xlfn.XLOOKUP(Table17[[#This Row],[Product_ID]],Product_Dim!A:A,Product_Dim!D:D)</f>
        <v>Accessories</v>
      </c>
      <c r="Z236" t="str">
        <f>_xlfn.XLOOKUP(Table17[[#This Row],[Product_ID]],Product_Dim!A:A,Product_Dim!E:E)</f>
        <v>Thompson-French</v>
      </c>
      <c r="AA236">
        <f>_xlfn.XLOOKUP(Table17[[#This Row],[Product_ID]],Product_Dim!A:A,Product_Dim!F:F)</f>
        <v>434.84</v>
      </c>
      <c r="AB236">
        <f>_xlfn.XLOOKUP(Table17[[#This Row],[Product_ID]],Product_Dim!A:A,Product_Dim!G:G)</f>
        <v>185</v>
      </c>
    </row>
    <row r="237" spans="1:28" x14ac:dyDescent="0.25">
      <c r="A237" t="s">
        <v>2061</v>
      </c>
      <c r="B237" s="1">
        <v>45671</v>
      </c>
      <c r="C237" t="s">
        <v>44</v>
      </c>
      <c r="D237" t="s">
        <v>1736</v>
      </c>
      <c r="E237" t="s">
        <v>1776</v>
      </c>
      <c r="F237">
        <v>1</v>
      </c>
      <c r="G237">
        <v>946.9</v>
      </c>
      <c r="H237">
        <v>0.28999999999999998</v>
      </c>
      <c r="I237" t="s">
        <v>1829</v>
      </c>
      <c r="J237" s="12">
        <v>672.29899999999998</v>
      </c>
      <c r="K237" t="str">
        <f>_xlfn.XLOOKUP(Table17[[#This Row],[Customer_ID]],Customer_Dim!A:A,Customer_Dim!B:B,"False Data")</f>
        <v>Melissa Howard</v>
      </c>
      <c r="L237" s="5">
        <f>_xlfn.XLOOKUP(Table17[[#This Row],[Customer_ID]],Customer_Dim!A:A,Customer_Dim!C:C,"False Data")</f>
        <v>53</v>
      </c>
      <c r="M237" s="5" t="str" cm="1">
        <f t="array" ref="M237">_xlfn.IFS(Table9[[#This Row],[Age]]&lt;=35,"Youth",Table9[[#This Row],[Age]]&lt;=55,"Adult",Table9[[#This Row],[Age]]&gt;55,"Senior")</f>
        <v>Adult</v>
      </c>
      <c r="N237" t="str">
        <f>_xlfn.XLOOKUP(Table17[[#This Row],[Customer_ID]],Customer_Dim!A:A,Customer_Dim!D:D,"False Data")</f>
        <v>Female</v>
      </c>
      <c r="O237" t="str">
        <f>_xlfn.XLOOKUP(Table17[[#This Row],[Customer_ID]],Customer_Dim!A:A,Customer_Dim!E:E,"False Data")</f>
        <v>Maynardton</v>
      </c>
      <c r="P237" t="str">
        <f>_xlfn.XLOOKUP(Table17[[#This Row],[Customer_ID]],Customer_Dim!A:A,Customer_Dim!F:F,"False Data")</f>
        <v>New Hampshire</v>
      </c>
      <c r="Q237" t="str">
        <f>_xlfn.XLOOKUP(Table17[[#This Row],[Customer_ID]],Customer_Dim!A:A,Customer_Dim!G:G,"False Data")</f>
        <v>USA</v>
      </c>
      <c r="R237" t="str">
        <f>_xlfn.XLOOKUP(Table17[[#This Row],[Customer_ID]],Customer_Dim!A:A,Customer_Dim!H:H,"False Data")</f>
        <v>Gold</v>
      </c>
      <c r="S237" t="str">
        <f>_xlfn.XLOOKUP(Table17[[#This Row],[Store_ID]],Store_Dim!A:A,Store_Dim!B:B)</f>
        <v>Benson-Elliott</v>
      </c>
      <c r="T237" t="str">
        <f>_xlfn.XLOOKUP(Table17[[#This Row],[Store_ID]],Store_Dim!A:A,Store_Dim!C:C)</f>
        <v>East</v>
      </c>
      <c r="U237" t="str">
        <f>_xlfn.XLOOKUP(Table17[[#This Row],[Store_ID]],Store_Dim!A:A,Store_Dim!D:D)</f>
        <v>Port Josephberg</v>
      </c>
      <c r="V237" t="str">
        <f>_xlfn.XLOOKUP(Table17[[#This Row],[Store_ID]],Store_Dim!A:A,Store_Dim!E:E)</f>
        <v>Online</v>
      </c>
      <c r="W237" t="str">
        <f>_xlfn.XLOOKUP(Table17[[#This Row],[Product_ID]],Product_Dim!A:A,Product_Dim!B:B)</f>
        <v>Vitamin E Body Lotion</v>
      </c>
      <c r="X237" t="str">
        <f>_xlfn.XLOOKUP(Table17[[#This Row],[Product_ID]],Product_Dim!A:A,Product_Dim!C:C)</f>
        <v>Beauty</v>
      </c>
      <c r="Y237" t="str">
        <f>_xlfn.XLOOKUP(Table17[[#This Row],[Product_ID]],Product_Dim!A:A,Product_Dim!D:D)</f>
        <v>Skincare</v>
      </c>
      <c r="Z237" t="str">
        <f>_xlfn.XLOOKUP(Table17[[#This Row],[Product_ID]],Product_Dim!A:A,Product_Dim!E:E)</f>
        <v>Hoffman-Williams</v>
      </c>
      <c r="AA237">
        <f>_xlfn.XLOOKUP(Table17[[#This Row],[Product_ID]],Product_Dim!A:A,Product_Dim!F:F)</f>
        <v>358.47</v>
      </c>
      <c r="AB237">
        <f>_xlfn.XLOOKUP(Table17[[#This Row],[Product_ID]],Product_Dim!A:A,Product_Dim!G:G)</f>
        <v>213</v>
      </c>
    </row>
    <row r="238" spans="1:28" x14ac:dyDescent="0.25">
      <c r="A238" t="s">
        <v>2062</v>
      </c>
      <c r="B238" s="1">
        <v>45809</v>
      </c>
      <c r="C238" t="s">
        <v>562</v>
      </c>
      <c r="D238" t="s">
        <v>1582</v>
      </c>
      <c r="E238" t="s">
        <v>1752</v>
      </c>
      <c r="F238">
        <v>4</v>
      </c>
      <c r="G238">
        <v>469.68</v>
      </c>
      <c r="H238">
        <v>0.19</v>
      </c>
      <c r="I238" t="s">
        <v>1824</v>
      </c>
      <c r="J238" s="12">
        <v>1521.7632000000001</v>
      </c>
      <c r="K238" t="str">
        <f>_xlfn.XLOOKUP(Table17[[#This Row],[Customer_ID]],Customer_Dim!A:A,Customer_Dim!B:B,"False Data")</f>
        <v>Steve Mclaughlin</v>
      </c>
      <c r="L238" s="5">
        <f>_xlfn.XLOOKUP(Table17[[#This Row],[Customer_ID]],Customer_Dim!A:A,Customer_Dim!C:C,"False Data")</f>
        <v>64</v>
      </c>
      <c r="M238" s="5" t="str" cm="1">
        <f t="array" ref="M238">_xlfn.IFS(Table9[[#This Row],[Age]]&lt;=35,"Youth",Table9[[#This Row],[Age]]&lt;=55,"Adult",Table9[[#This Row],[Age]]&gt;55,"Senior")</f>
        <v>Senior</v>
      </c>
      <c r="N238" t="str">
        <f>_xlfn.XLOOKUP(Table17[[#This Row],[Customer_ID]],Customer_Dim!A:A,Customer_Dim!D:D,"False Data")</f>
        <v>Male</v>
      </c>
      <c r="O238" t="str">
        <f>_xlfn.XLOOKUP(Table17[[#This Row],[Customer_ID]],Customer_Dim!A:A,Customer_Dim!E:E,"False Data")</f>
        <v>Josephmouth</v>
      </c>
      <c r="P238" t="str">
        <f>_xlfn.XLOOKUP(Table17[[#This Row],[Customer_ID]],Customer_Dim!A:A,Customer_Dim!F:F,"False Data")</f>
        <v>New Hampshire</v>
      </c>
      <c r="Q238" t="str">
        <f>_xlfn.XLOOKUP(Table17[[#This Row],[Customer_ID]],Customer_Dim!A:A,Customer_Dim!G:G,"False Data")</f>
        <v>USA</v>
      </c>
      <c r="R238" t="str">
        <f>_xlfn.XLOOKUP(Table17[[#This Row],[Customer_ID]],Customer_Dim!A:A,Customer_Dim!H:H,"False Data")</f>
        <v>Bronze</v>
      </c>
      <c r="S238" t="str">
        <f>_xlfn.XLOOKUP(Table17[[#This Row],[Store_ID]],Store_Dim!A:A,Store_Dim!B:B)</f>
        <v>Rivera-Warner</v>
      </c>
      <c r="T238" t="str">
        <f>_xlfn.XLOOKUP(Table17[[#This Row],[Store_ID]],Store_Dim!A:A,Store_Dim!C:C)</f>
        <v>East</v>
      </c>
      <c r="U238" t="str">
        <f>_xlfn.XLOOKUP(Table17[[#This Row],[Store_ID]],Store_Dim!A:A,Store_Dim!D:D)</f>
        <v>Washingtonfurt</v>
      </c>
      <c r="V238" t="str">
        <f>_xlfn.XLOOKUP(Table17[[#This Row],[Store_ID]],Store_Dim!A:A,Store_Dim!E:E)</f>
        <v>Flagship</v>
      </c>
      <c r="W238" t="str">
        <f>_xlfn.XLOOKUP(Table17[[#This Row],[Product_ID]],Product_Dim!A:A,Product_Dim!B:B)</f>
        <v>Soccer Training Cone Set</v>
      </c>
      <c r="X238" t="str">
        <f>_xlfn.XLOOKUP(Table17[[#This Row],[Product_ID]],Product_Dim!A:A,Product_Dim!C:C)</f>
        <v>Sports</v>
      </c>
      <c r="Y238" t="str">
        <f>_xlfn.XLOOKUP(Table17[[#This Row],[Product_ID]],Product_Dim!A:A,Product_Dim!D:D)</f>
        <v>Accessories</v>
      </c>
      <c r="Z238" t="str">
        <f>_xlfn.XLOOKUP(Table17[[#This Row],[Product_ID]],Product_Dim!A:A,Product_Dim!E:E)</f>
        <v>Ford, Murphy and Wilson</v>
      </c>
      <c r="AA238">
        <f>_xlfn.XLOOKUP(Table17[[#This Row],[Product_ID]],Product_Dim!A:A,Product_Dim!F:F)</f>
        <v>144.53</v>
      </c>
      <c r="AB238">
        <f>_xlfn.XLOOKUP(Table17[[#This Row],[Product_ID]],Product_Dim!A:A,Product_Dim!G:G)</f>
        <v>367</v>
      </c>
    </row>
    <row r="239" spans="1:28" x14ac:dyDescent="0.25">
      <c r="A239" t="s">
        <v>2063</v>
      </c>
      <c r="B239" s="1">
        <v>45559</v>
      </c>
      <c r="C239" t="s">
        <v>1518</v>
      </c>
      <c r="D239" t="s">
        <v>1604</v>
      </c>
      <c r="E239" t="s">
        <v>1807</v>
      </c>
      <c r="F239">
        <v>4</v>
      </c>
      <c r="G239">
        <v>320.64</v>
      </c>
      <c r="H239">
        <v>0.2</v>
      </c>
      <c r="I239" t="s">
        <v>1829</v>
      </c>
      <c r="J239" s="12">
        <v>1026.048</v>
      </c>
      <c r="K239" t="str">
        <f>_xlfn.XLOOKUP(Table17[[#This Row],[Customer_ID]],Customer_Dim!A:A,Customer_Dim!B:B,"False Data")</f>
        <v>Justin Lopez</v>
      </c>
      <c r="L239" s="5">
        <f>_xlfn.XLOOKUP(Table17[[#This Row],[Customer_ID]],Customer_Dim!A:A,Customer_Dim!C:C,"False Data")</f>
        <v>21</v>
      </c>
      <c r="M239" s="5" t="str" cm="1">
        <f t="array" ref="M239">_xlfn.IFS(Table9[[#This Row],[Age]]&lt;=35,"Youth",Table9[[#This Row],[Age]]&lt;=55,"Adult",Table9[[#This Row],[Age]]&gt;55,"Senior")</f>
        <v>Youth</v>
      </c>
      <c r="N239" t="str">
        <f>_xlfn.XLOOKUP(Table17[[#This Row],[Customer_ID]],Customer_Dim!A:A,Customer_Dim!D:D,"False Data")</f>
        <v>Male</v>
      </c>
      <c r="O239" t="str">
        <f>_xlfn.XLOOKUP(Table17[[#This Row],[Customer_ID]],Customer_Dim!A:A,Customer_Dim!E:E,"False Data")</f>
        <v>Port Cheryl</v>
      </c>
      <c r="P239" t="str">
        <f>_xlfn.XLOOKUP(Table17[[#This Row],[Customer_ID]],Customer_Dim!A:A,Customer_Dim!F:F,"False Data")</f>
        <v>Texas</v>
      </c>
      <c r="Q239" t="str">
        <f>_xlfn.XLOOKUP(Table17[[#This Row],[Customer_ID]],Customer_Dim!A:A,Customer_Dim!G:G,"False Data")</f>
        <v>USA</v>
      </c>
      <c r="R239" t="str">
        <f>_xlfn.XLOOKUP(Table17[[#This Row],[Customer_ID]],Customer_Dim!A:A,Customer_Dim!H:H,"False Data")</f>
        <v>Gold</v>
      </c>
      <c r="S239" t="str">
        <f>_xlfn.XLOOKUP(Table17[[#This Row],[Store_ID]],Store_Dim!A:A,Store_Dim!B:B)</f>
        <v>Holloway Ltd</v>
      </c>
      <c r="T239" t="str">
        <f>_xlfn.XLOOKUP(Table17[[#This Row],[Store_ID]],Store_Dim!A:A,Store_Dim!C:C)</f>
        <v>North</v>
      </c>
      <c r="U239" t="str">
        <f>_xlfn.XLOOKUP(Table17[[#This Row],[Store_ID]],Store_Dim!A:A,Store_Dim!D:D)</f>
        <v>Bensonhaven</v>
      </c>
      <c r="V239" t="str">
        <f>_xlfn.XLOOKUP(Table17[[#This Row],[Store_ID]],Store_Dim!A:A,Store_Dim!E:E)</f>
        <v>Flagship</v>
      </c>
      <c r="W239" t="str">
        <f>_xlfn.XLOOKUP(Table17[[#This Row],[Product_ID]],Product_Dim!A:A,Product_Dim!B:B)</f>
        <v>Sports Stopwatch Timer</v>
      </c>
      <c r="X239" t="str">
        <f>_xlfn.XLOOKUP(Table17[[#This Row],[Product_ID]],Product_Dim!A:A,Product_Dim!C:C)</f>
        <v>Sports</v>
      </c>
      <c r="Y239" t="str">
        <f>_xlfn.XLOOKUP(Table17[[#This Row],[Product_ID]],Product_Dim!A:A,Product_Dim!D:D)</f>
        <v>Accessories</v>
      </c>
      <c r="Z239" t="str">
        <f>_xlfn.XLOOKUP(Table17[[#This Row],[Product_ID]],Product_Dim!A:A,Product_Dim!E:E)</f>
        <v>Burns-Hansen</v>
      </c>
      <c r="AA239">
        <f>_xlfn.XLOOKUP(Table17[[#This Row],[Product_ID]],Product_Dim!A:A,Product_Dim!F:F)</f>
        <v>38.76</v>
      </c>
      <c r="AB239">
        <f>_xlfn.XLOOKUP(Table17[[#This Row],[Product_ID]],Product_Dim!A:A,Product_Dim!G:G)</f>
        <v>137</v>
      </c>
    </row>
    <row r="240" spans="1:28" x14ac:dyDescent="0.25">
      <c r="A240" t="s">
        <v>2064</v>
      </c>
      <c r="B240" s="1">
        <v>45253</v>
      </c>
      <c r="C240" t="s">
        <v>461</v>
      </c>
      <c r="D240" t="s">
        <v>1578</v>
      </c>
      <c r="E240" t="s">
        <v>1773</v>
      </c>
      <c r="F240">
        <v>1</v>
      </c>
      <c r="G240">
        <v>594.44000000000005</v>
      </c>
      <c r="H240">
        <v>0.21</v>
      </c>
      <c r="I240" t="s">
        <v>1824</v>
      </c>
      <c r="J240" s="12">
        <v>469.60759999999999</v>
      </c>
      <c r="K240" t="str">
        <f>_xlfn.XLOOKUP(Table17[[#This Row],[Customer_ID]],Customer_Dim!A:A,Customer_Dim!B:B,"False Data")</f>
        <v>Matthew Hanna</v>
      </c>
      <c r="L240" s="5">
        <f>_xlfn.XLOOKUP(Table17[[#This Row],[Customer_ID]],Customer_Dim!A:A,Customer_Dim!C:C,"False Data")</f>
        <v>33</v>
      </c>
      <c r="M240" s="5" t="str" cm="1">
        <f t="array" ref="M240">_xlfn.IFS(Table9[[#This Row],[Age]]&lt;=35,"Youth",Table9[[#This Row],[Age]]&lt;=55,"Adult",Table9[[#This Row],[Age]]&gt;55,"Senior")</f>
        <v>Youth</v>
      </c>
      <c r="N240" t="str">
        <f>_xlfn.XLOOKUP(Table17[[#This Row],[Customer_ID]],Customer_Dim!A:A,Customer_Dim!D:D,"False Data")</f>
        <v>Female</v>
      </c>
      <c r="O240" t="str">
        <f>_xlfn.XLOOKUP(Table17[[#This Row],[Customer_ID]],Customer_Dim!A:A,Customer_Dim!E:E,"False Data")</f>
        <v>Gonzalezbury</v>
      </c>
      <c r="P240" t="str">
        <f>_xlfn.XLOOKUP(Table17[[#This Row],[Customer_ID]],Customer_Dim!A:A,Customer_Dim!F:F,"False Data")</f>
        <v>Michigan</v>
      </c>
      <c r="Q240" t="str">
        <f>_xlfn.XLOOKUP(Table17[[#This Row],[Customer_ID]],Customer_Dim!A:A,Customer_Dim!G:G,"False Data")</f>
        <v>USA</v>
      </c>
      <c r="R240" t="str">
        <f>_xlfn.XLOOKUP(Table17[[#This Row],[Customer_ID]],Customer_Dim!A:A,Customer_Dim!H:H,"False Data")</f>
        <v>Platinum</v>
      </c>
      <c r="S240" t="str">
        <f>_xlfn.XLOOKUP(Table17[[#This Row],[Store_ID]],Store_Dim!A:A,Store_Dim!B:B)</f>
        <v>Gray Ltd</v>
      </c>
      <c r="T240" t="str">
        <f>_xlfn.XLOOKUP(Table17[[#This Row],[Store_ID]],Store_Dim!A:A,Store_Dim!C:C)</f>
        <v>North</v>
      </c>
      <c r="U240" t="str">
        <f>_xlfn.XLOOKUP(Table17[[#This Row],[Store_ID]],Store_Dim!A:A,Store_Dim!D:D)</f>
        <v>New Michaelchester</v>
      </c>
      <c r="V240" t="str">
        <f>_xlfn.XLOOKUP(Table17[[#This Row],[Store_ID]],Store_Dim!A:A,Store_Dim!E:E)</f>
        <v>Outlet</v>
      </c>
      <c r="W240" t="str">
        <f>_xlfn.XLOOKUP(Table17[[#This Row],[Product_ID]],Product_Dim!A:A,Product_Dim!B:B)</f>
        <v>4K Home Projector</v>
      </c>
      <c r="X240" t="str">
        <f>_xlfn.XLOOKUP(Table17[[#This Row],[Product_ID]],Product_Dim!A:A,Product_Dim!C:C)</f>
        <v>Electronics</v>
      </c>
      <c r="Y240" t="str">
        <f>_xlfn.XLOOKUP(Table17[[#This Row],[Product_ID]],Product_Dim!A:A,Product_Dim!D:D)</f>
        <v>Appliances</v>
      </c>
      <c r="Z240" t="str">
        <f>_xlfn.XLOOKUP(Table17[[#This Row],[Product_ID]],Product_Dim!A:A,Product_Dim!E:E)</f>
        <v>Thomas LLC</v>
      </c>
      <c r="AA240">
        <f>_xlfn.XLOOKUP(Table17[[#This Row],[Product_ID]],Product_Dim!A:A,Product_Dim!F:F)</f>
        <v>465.34</v>
      </c>
      <c r="AB240">
        <f>_xlfn.XLOOKUP(Table17[[#This Row],[Product_ID]],Product_Dim!A:A,Product_Dim!G:G)</f>
        <v>301</v>
      </c>
    </row>
    <row r="241" spans="1:28" x14ac:dyDescent="0.25">
      <c r="A241" t="s">
        <v>2065</v>
      </c>
      <c r="B241" s="1">
        <v>45861</v>
      </c>
      <c r="C241" t="s">
        <v>702</v>
      </c>
      <c r="D241" t="s">
        <v>1720</v>
      </c>
      <c r="E241" t="s">
        <v>1782</v>
      </c>
      <c r="F241">
        <v>3</v>
      </c>
      <c r="G241">
        <v>91.7</v>
      </c>
      <c r="H241">
        <v>0.08</v>
      </c>
      <c r="I241" t="s">
        <v>1829</v>
      </c>
      <c r="J241" s="12">
        <v>253.09200000000001</v>
      </c>
      <c r="K241" t="str">
        <f>_xlfn.XLOOKUP(Table17[[#This Row],[Customer_ID]],Customer_Dim!A:A,Customer_Dim!B:B,"False Data")</f>
        <v>Kathryn Garcia</v>
      </c>
      <c r="L241" s="5">
        <f>_xlfn.XLOOKUP(Table17[[#This Row],[Customer_ID]],Customer_Dim!A:A,Customer_Dim!C:C,"False Data")</f>
        <v>44</v>
      </c>
      <c r="M241" s="5" t="str" cm="1">
        <f t="array" ref="M241">_xlfn.IFS(Table9[[#This Row],[Age]]&lt;=35,"Youth",Table9[[#This Row],[Age]]&lt;=55,"Adult",Table9[[#This Row],[Age]]&gt;55,"Senior")</f>
        <v>Adult</v>
      </c>
      <c r="N241" t="str">
        <f>_xlfn.XLOOKUP(Table17[[#This Row],[Customer_ID]],Customer_Dim!A:A,Customer_Dim!D:D,"False Data")</f>
        <v>Male</v>
      </c>
      <c r="O241" t="str">
        <f>_xlfn.XLOOKUP(Table17[[#This Row],[Customer_ID]],Customer_Dim!A:A,Customer_Dim!E:E,"False Data")</f>
        <v>Morrismouth</v>
      </c>
      <c r="P241" t="str">
        <f>_xlfn.XLOOKUP(Table17[[#This Row],[Customer_ID]],Customer_Dim!A:A,Customer_Dim!F:F,"False Data")</f>
        <v>California</v>
      </c>
      <c r="Q241" t="str">
        <f>_xlfn.XLOOKUP(Table17[[#This Row],[Customer_ID]],Customer_Dim!A:A,Customer_Dim!G:G,"False Data")</f>
        <v>USA</v>
      </c>
      <c r="R241" t="str">
        <f>_xlfn.XLOOKUP(Table17[[#This Row],[Customer_ID]],Customer_Dim!A:A,Customer_Dim!H:H,"False Data")</f>
        <v>Platinum</v>
      </c>
      <c r="S241" t="str">
        <f>_xlfn.XLOOKUP(Table17[[#This Row],[Store_ID]],Store_Dim!A:A,Store_Dim!B:B)</f>
        <v>Bean, Jones and Park</v>
      </c>
      <c r="T241" t="str">
        <f>_xlfn.XLOOKUP(Table17[[#This Row],[Store_ID]],Store_Dim!A:A,Store_Dim!C:C)</f>
        <v>West</v>
      </c>
      <c r="U241" t="str">
        <f>_xlfn.XLOOKUP(Table17[[#This Row],[Store_ID]],Store_Dim!A:A,Store_Dim!D:D)</f>
        <v>Thompsonborough</v>
      </c>
      <c r="V241" t="str">
        <f>_xlfn.XLOOKUP(Table17[[#This Row],[Store_ID]],Store_Dim!A:A,Store_Dim!E:E)</f>
        <v>Online</v>
      </c>
      <c r="W241" t="str">
        <f>_xlfn.XLOOKUP(Table17[[#This Row],[Product_ID]],Product_Dim!A:A,Product_Dim!B:B)</f>
        <v>Kitchen Cutting Board</v>
      </c>
      <c r="X241" t="str">
        <f>_xlfn.XLOOKUP(Table17[[#This Row],[Product_ID]],Product_Dim!A:A,Product_Dim!C:C)</f>
        <v>Home</v>
      </c>
      <c r="Y241" t="str">
        <f>_xlfn.XLOOKUP(Table17[[#This Row],[Product_ID]],Product_Dim!A:A,Product_Dim!D:D)</f>
        <v>Kitchen</v>
      </c>
      <c r="Z241" t="str">
        <f>_xlfn.XLOOKUP(Table17[[#This Row],[Product_ID]],Product_Dim!A:A,Product_Dim!E:E)</f>
        <v>Taylor, Dodson and Johnston</v>
      </c>
      <c r="AA241">
        <f>_xlfn.XLOOKUP(Table17[[#This Row],[Product_ID]],Product_Dim!A:A,Product_Dim!F:F)</f>
        <v>176.07</v>
      </c>
      <c r="AB241">
        <f>_xlfn.XLOOKUP(Table17[[#This Row],[Product_ID]],Product_Dim!A:A,Product_Dim!G:G)</f>
        <v>82</v>
      </c>
    </row>
    <row r="242" spans="1:28" x14ac:dyDescent="0.25">
      <c r="A242" t="s">
        <v>2066</v>
      </c>
      <c r="B242" s="1">
        <v>45917</v>
      </c>
      <c r="C242" t="s">
        <v>127</v>
      </c>
      <c r="D242" t="s">
        <v>1672</v>
      </c>
      <c r="E242" t="s">
        <v>1794</v>
      </c>
      <c r="F242">
        <v>3</v>
      </c>
      <c r="G242">
        <v>741.33</v>
      </c>
      <c r="H242">
        <v>0.03</v>
      </c>
      <c r="I242" t="s">
        <v>1824</v>
      </c>
      <c r="J242" s="12">
        <v>2157.2703000000001</v>
      </c>
      <c r="K242" t="str">
        <f>_xlfn.XLOOKUP(Table17[[#This Row],[Customer_ID]],Customer_Dim!A:A,Customer_Dim!B:B,"False Data")</f>
        <v>Sarah Vance</v>
      </c>
      <c r="L242" s="5">
        <f>_xlfn.XLOOKUP(Table17[[#This Row],[Customer_ID]],Customer_Dim!A:A,Customer_Dim!C:C,"False Data")</f>
        <v>41</v>
      </c>
      <c r="M242" s="5" t="str" cm="1">
        <f t="array" ref="M242">_xlfn.IFS(Table9[[#This Row],[Age]]&lt;=35,"Youth",Table9[[#This Row],[Age]]&lt;=55,"Adult",Table9[[#This Row],[Age]]&gt;55,"Senior")</f>
        <v>Adult</v>
      </c>
      <c r="N242" t="str">
        <f>_xlfn.XLOOKUP(Table17[[#This Row],[Customer_ID]],Customer_Dim!A:A,Customer_Dim!D:D,"False Data")</f>
        <v>Male</v>
      </c>
      <c r="O242" t="str">
        <f>_xlfn.XLOOKUP(Table17[[#This Row],[Customer_ID]],Customer_Dim!A:A,Customer_Dim!E:E,"False Data")</f>
        <v>Johnsonville</v>
      </c>
      <c r="P242" t="str">
        <f>_xlfn.XLOOKUP(Table17[[#This Row],[Customer_ID]],Customer_Dim!A:A,Customer_Dim!F:F,"False Data")</f>
        <v>Oregon</v>
      </c>
      <c r="Q242" t="str">
        <f>_xlfn.XLOOKUP(Table17[[#This Row],[Customer_ID]],Customer_Dim!A:A,Customer_Dim!G:G,"False Data")</f>
        <v>USA</v>
      </c>
      <c r="R242" t="str">
        <f>_xlfn.XLOOKUP(Table17[[#This Row],[Customer_ID]],Customer_Dim!A:A,Customer_Dim!H:H,"False Data")</f>
        <v>Silver</v>
      </c>
      <c r="S242" t="str">
        <f>_xlfn.XLOOKUP(Table17[[#This Row],[Store_ID]],Store_Dim!A:A,Store_Dim!B:B)</f>
        <v>Thomas, Bridges and Harris</v>
      </c>
      <c r="T242" t="str">
        <f>_xlfn.XLOOKUP(Table17[[#This Row],[Store_ID]],Store_Dim!A:A,Store_Dim!C:C)</f>
        <v>North</v>
      </c>
      <c r="U242" t="str">
        <f>_xlfn.XLOOKUP(Table17[[#This Row],[Store_ID]],Store_Dim!A:A,Store_Dim!D:D)</f>
        <v>Sabrinatown</v>
      </c>
      <c r="V242" t="str">
        <f>_xlfn.XLOOKUP(Table17[[#This Row],[Store_ID]],Store_Dim!A:A,Store_Dim!E:E)</f>
        <v>Online</v>
      </c>
      <c r="W242" t="str">
        <f>_xlfn.XLOOKUP(Table17[[#This Row],[Product_ID]],Product_Dim!A:A,Product_Dim!B:B)</f>
        <v>Laptop Cooling Pad</v>
      </c>
      <c r="X242" t="str">
        <f>_xlfn.XLOOKUP(Table17[[#This Row],[Product_ID]],Product_Dim!A:A,Product_Dim!C:C)</f>
        <v>Electronics</v>
      </c>
      <c r="Y242" t="str">
        <f>_xlfn.XLOOKUP(Table17[[#This Row],[Product_ID]],Product_Dim!A:A,Product_Dim!D:D)</f>
        <v>Computer</v>
      </c>
      <c r="Z242" t="str">
        <f>_xlfn.XLOOKUP(Table17[[#This Row],[Product_ID]],Product_Dim!A:A,Product_Dim!E:E)</f>
        <v>Murray, Gould and Ware</v>
      </c>
      <c r="AA242">
        <f>_xlfn.XLOOKUP(Table17[[#This Row],[Product_ID]],Product_Dim!A:A,Product_Dim!F:F)</f>
        <v>86.42</v>
      </c>
      <c r="AB242">
        <f>_xlfn.XLOOKUP(Table17[[#This Row],[Product_ID]],Product_Dim!A:A,Product_Dim!G:G)</f>
        <v>222</v>
      </c>
    </row>
    <row r="243" spans="1:28" x14ac:dyDescent="0.25">
      <c r="A243" t="s">
        <v>2067</v>
      </c>
      <c r="B243" s="1">
        <v>45754</v>
      </c>
      <c r="C243" t="s">
        <v>1466</v>
      </c>
      <c r="D243" t="s">
        <v>1580</v>
      </c>
      <c r="E243" t="s">
        <v>1813</v>
      </c>
      <c r="F243">
        <v>1</v>
      </c>
      <c r="G243">
        <v>922.78</v>
      </c>
      <c r="H243">
        <v>0.28999999999999998</v>
      </c>
      <c r="I243" t="s">
        <v>1829</v>
      </c>
      <c r="J243" s="12">
        <v>655.17379999999991</v>
      </c>
      <c r="K243" t="str">
        <f>_xlfn.XLOOKUP(Table17[[#This Row],[Customer_ID]],Customer_Dim!A:A,Customer_Dim!B:B,"False Data")</f>
        <v>Elizabeth Foster</v>
      </c>
      <c r="L243" s="5">
        <f>_xlfn.XLOOKUP(Table17[[#This Row],[Customer_ID]],Customer_Dim!A:A,Customer_Dim!C:C,"False Data")</f>
        <v>33</v>
      </c>
      <c r="M243" s="5" t="str" cm="1">
        <f t="array" ref="M243">_xlfn.IFS(Table9[[#This Row],[Age]]&lt;=35,"Youth",Table9[[#This Row],[Age]]&lt;=55,"Adult",Table9[[#This Row],[Age]]&gt;55,"Senior")</f>
        <v>Youth</v>
      </c>
      <c r="N243" t="str">
        <f>_xlfn.XLOOKUP(Table17[[#This Row],[Customer_ID]],Customer_Dim!A:A,Customer_Dim!D:D,"False Data")</f>
        <v>Female</v>
      </c>
      <c r="O243" t="str">
        <f>_xlfn.XLOOKUP(Table17[[#This Row],[Customer_ID]],Customer_Dim!A:A,Customer_Dim!E:E,"False Data")</f>
        <v>Anthonymouth</v>
      </c>
      <c r="P243" t="str">
        <f>_xlfn.XLOOKUP(Table17[[#This Row],[Customer_ID]],Customer_Dim!A:A,Customer_Dim!F:F,"False Data")</f>
        <v>Oklahoma</v>
      </c>
      <c r="Q243" t="str">
        <f>_xlfn.XLOOKUP(Table17[[#This Row],[Customer_ID]],Customer_Dim!A:A,Customer_Dim!G:G,"False Data")</f>
        <v>USA</v>
      </c>
      <c r="R243" t="str">
        <f>_xlfn.XLOOKUP(Table17[[#This Row],[Customer_ID]],Customer_Dim!A:A,Customer_Dim!H:H,"False Data")</f>
        <v>Gold</v>
      </c>
      <c r="S243" t="str">
        <f>_xlfn.XLOOKUP(Table17[[#This Row],[Store_ID]],Store_Dim!A:A,Store_Dim!B:B)</f>
        <v>Mann-Austin</v>
      </c>
      <c r="T243" t="str">
        <f>_xlfn.XLOOKUP(Table17[[#This Row],[Store_ID]],Store_Dim!A:A,Store_Dim!C:C)</f>
        <v>East</v>
      </c>
      <c r="U243" t="str">
        <f>_xlfn.XLOOKUP(Table17[[#This Row],[Store_ID]],Store_Dim!A:A,Store_Dim!D:D)</f>
        <v>Vasquezborough</v>
      </c>
      <c r="V243" t="str">
        <f>_xlfn.XLOOKUP(Table17[[#This Row],[Store_ID]],Store_Dim!A:A,Store_Dim!E:E)</f>
        <v>Online</v>
      </c>
      <c r="W243" t="str">
        <f>_xlfn.XLOOKUP(Table17[[#This Row],[Product_ID]],Product_Dim!A:A,Product_Dim!B:B)</f>
        <v>Beard Grooming Kit</v>
      </c>
      <c r="X243" t="str">
        <f>_xlfn.XLOOKUP(Table17[[#This Row],[Product_ID]],Product_Dim!A:A,Product_Dim!C:C)</f>
        <v>Beauty</v>
      </c>
      <c r="Y243" t="str">
        <f>_xlfn.XLOOKUP(Table17[[#This Row],[Product_ID]],Product_Dim!A:A,Product_Dim!D:D)</f>
        <v>Grooming</v>
      </c>
      <c r="Z243" t="str">
        <f>_xlfn.XLOOKUP(Table17[[#This Row],[Product_ID]],Product_Dim!A:A,Product_Dim!E:E)</f>
        <v>Erickson-Green</v>
      </c>
      <c r="AA243">
        <f>_xlfn.XLOOKUP(Table17[[#This Row],[Product_ID]],Product_Dim!A:A,Product_Dim!F:F)</f>
        <v>337.42</v>
      </c>
      <c r="AB243">
        <f>_xlfn.XLOOKUP(Table17[[#This Row],[Product_ID]],Product_Dim!A:A,Product_Dim!G:G)</f>
        <v>256</v>
      </c>
    </row>
    <row r="244" spans="1:28" x14ac:dyDescent="0.25">
      <c r="A244" t="s">
        <v>2068</v>
      </c>
      <c r="B244" s="1">
        <v>45312</v>
      </c>
      <c r="C244" t="s">
        <v>1023</v>
      </c>
      <c r="D244" t="s">
        <v>1562</v>
      </c>
      <c r="E244" t="s">
        <v>1804</v>
      </c>
      <c r="F244">
        <v>1</v>
      </c>
      <c r="G244">
        <v>394.35</v>
      </c>
      <c r="H244">
        <v>0.09</v>
      </c>
      <c r="I244" t="s">
        <v>1826</v>
      </c>
      <c r="J244" s="12">
        <v>358.85849999999999</v>
      </c>
      <c r="K244" t="str">
        <f>_xlfn.XLOOKUP(Table17[[#This Row],[Customer_ID]],Customer_Dim!A:A,Customer_Dim!B:B,"False Data")</f>
        <v>Andrew Smith</v>
      </c>
      <c r="L244" s="5">
        <f>_xlfn.XLOOKUP(Table17[[#This Row],[Customer_ID]],Customer_Dim!A:A,Customer_Dim!C:C,"False Data")</f>
        <v>60</v>
      </c>
      <c r="M244" s="5" t="str" cm="1">
        <f t="array" ref="M244">_xlfn.IFS(Table9[[#This Row],[Age]]&lt;=35,"Youth",Table9[[#This Row],[Age]]&lt;=55,"Adult",Table9[[#This Row],[Age]]&gt;55,"Senior")</f>
        <v>Senior</v>
      </c>
      <c r="N244" t="str">
        <f>_xlfn.XLOOKUP(Table17[[#This Row],[Customer_ID]],Customer_Dim!A:A,Customer_Dim!D:D,"False Data")</f>
        <v>Male</v>
      </c>
      <c r="O244" t="str">
        <f>_xlfn.XLOOKUP(Table17[[#This Row],[Customer_ID]],Customer_Dim!A:A,Customer_Dim!E:E,"False Data")</f>
        <v>East Matthew</v>
      </c>
      <c r="P244" t="str">
        <f>_xlfn.XLOOKUP(Table17[[#This Row],[Customer_ID]],Customer_Dim!A:A,Customer_Dim!F:F,"False Data")</f>
        <v>Wisconsin</v>
      </c>
      <c r="Q244" t="str">
        <f>_xlfn.XLOOKUP(Table17[[#This Row],[Customer_ID]],Customer_Dim!A:A,Customer_Dim!G:G,"False Data")</f>
        <v>USA</v>
      </c>
      <c r="R244" t="str">
        <f>_xlfn.XLOOKUP(Table17[[#This Row],[Customer_ID]],Customer_Dim!A:A,Customer_Dim!H:H,"False Data")</f>
        <v>Bronze</v>
      </c>
      <c r="S244" t="str">
        <f>_xlfn.XLOOKUP(Table17[[#This Row],[Store_ID]],Store_Dim!A:A,Store_Dim!B:B)</f>
        <v>Frederick-Wright</v>
      </c>
      <c r="T244" t="str">
        <f>_xlfn.XLOOKUP(Table17[[#This Row],[Store_ID]],Store_Dim!A:A,Store_Dim!C:C)</f>
        <v>West</v>
      </c>
      <c r="U244" t="str">
        <f>_xlfn.XLOOKUP(Table17[[#This Row],[Store_ID]],Store_Dim!A:A,Store_Dim!D:D)</f>
        <v>New Jimmymouth</v>
      </c>
      <c r="V244" t="str">
        <f>_xlfn.XLOOKUP(Table17[[#This Row],[Store_ID]],Store_Dim!A:A,Store_Dim!E:E)</f>
        <v>Flagship</v>
      </c>
      <c r="W244" t="str">
        <f>_xlfn.XLOOKUP(Table17[[#This Row],[Product_ID]],Product_Dim!A:A,Product_Dim!B:B)</f>
        <v>Wireless Bluetooth Earbuds</v>
      </c>
      <c r="X244" t="str">
        <f>_xlfn.XLOOKUP(Table17[[#This Row],[Product_ID]],Product_Dim!A:A,Product_Dim!C:C)</f>
        <v>Electronics</v>
      </c>
      <c r="Y244" t="str">
        <f>_xlfn.XLOOKUP(Table17[[#This Row],[Product_ID]],Product_Dim!A:A,Product_Dim!D:D)</f>
        <v>Audio</v>
      </c>
      <c r="Z244" t="str">
        <f>_xlfn.XLOOKUP(Table17[[#This Row],[Product_ID]],Product_Dim!A:A,Product_Dim!E:E)</f>
        <v>Perez-Johnston</v>
      </c>
      <c r="AA244">
        <f>_xlfn.XLOOKUP(Table17[[#This Row],[Product_ID]],Product_Dim!A:A,Product_Dim!F:F)</f>
        <v>439.07</v>
      </c>
      <c r="AB244">
        <f>_xlfn.XLOOKUP(Table17[[#This Row],[Product_ID]],Product_Dim!A:A,Product_Dim!G:G)</f>
        <v>142</v>
      </c>
    </row>
    <row r="245" spans="1:28" x14ac:dyDescent="0.25">
      <c r="A245" t="s">
        <v>2069</v>
      </c>
      <c r="B245" s="1">
        <v>45480</v>
      </c>
      <c r="C245" t="s">
        <v>1139</v>
      </c>
      <c r="D245" t="s">
        <v>1678</v>
      </c>
      <c r="E245" t="s">
        <v>1792</v>
      </c>
      <c r="F245">
        <v>2</v>
      </c>
      <c r="G245">
        <v>703.95</v>
      </c>
      <c r="H245">
        <v>0.03</v>
      </c>
      <c r="I245" t="s">
        <v>1824</v>
      </c>
      <c r="J245" s="12">
        <v>1365.663</v>
      </c>
      <c r="K245" t="str">
        <f>_xlfn.XLOOKUP(Table17[[#This Row],[Customer_ID]],Customer_Dim!A:A,Customer_Dim!B:B,"False Data")</f>
        <v>Chloe Aguilar</v>
      </c>
      <c r="L245" s="5">
        <f>_xlfn.XLOOKUP(Table17[[#This Row],[Customer_ID]],Customer_Dim!A:A,Customer_Dim!C:C,"False Data")</f>
        <v>58</v>
      </c>
      <c r="M245" s="5" t="str" cm="1">
        <f t="array" ref="M245">_xlfn.IFS(Table9[[#This Row],[Age]]&lt;=35,"Youth",Table9[[#This Row],[Age]]&lt;=55,"Adult",Table9[[#This Row],[Age]]&gt;55,"Senior")</f>
        <v>Senior</v>
      </c>
      <c r="N245" t="str">
        <f>_xlfn.XLOOKUP(Table17[[#This Row],[Customer_ID]],Customer_Dim!A:A,Customer_Dim!D:D,"False Data")</f>
        <v>Male</v>
      </c>
      <c r="O245" t="str">
        <f>_xlfn.XLOOKUP(Table17[[#This Row],[Customer_ID]],Customer_Dim!A:A,Customer_Dim!E:E,"False Data")</f>
        <v>Lake Johnside</v>
      </c>
      <c r="P245" t="str">
        <f>_xlfn.XLOOKUP(Table17[[#This Row],[Customer_ID]],Customer_Dim!A:A,Customer_Dim!F:F,"False Data")</f>
        <v>Arizona</v>
      </c>
      <c r="Q245" t="str">
        <f>_xlfn.XLOOKUP(Table17[[#This Row],[Customer_ID]],Customer_Dim!A:A,Customer_Dim!G:G,"False Data")</f>
        <v>USA</v>
      </c>
      <c r="R245" t="str">
        <f>_xlfn.XLOOKUP(Table17[[#This Row],[Customer_ID]],Customer_Dim!A:A,Customer_Dim!H:H,"False Data")</f>
        <v>Bronze</v>
      </c>
      <c r="S245" t="str">
        <f>_xlfn.XLOOKUP(Table17[[#This Row],[Store_ID]],Store_Dim!A:A,Store_Dim!B:B)</f>
        <v>Aguirre-Keller</v>
      </c>
      <c r="T245" t="str">
        <f>_xlfn.XLOOKUP(Table17[[#This Row],[Store_ID]],Store_Dim!A:A,Store_Dim!C:C)</f>
        <v>South</v>
      </c>
      <c r="U245" t="str">
        <f>_xlfn.XLOOKUP(Table17[[#This Row],[Store_ID]],Store_Dim!A:A,Store_Dim!D:D)</f>
        <v>Lake Michael</v>
      </c>
      <c r="V245" t="str">
        <f>_xlfn.XLOOKUP(Table17[[#This Row],[Store_ID]],Store_Dim!A:A,Store_Dim!E:E)</f>
        <v>Online</v>
      </c>
      <c r="W245" t="str">
        <f>_xlfn.XLOOKUP(Table17[[#This Row],[Product_ID]],Product_Dim!A:A,Product_Dim!B:B)</f>
        <v>Adjustable Dumbbells 20kg</v>
      </c>
      <c r="X245" t="str">
        <f>_xlfn.XLOOKUP(Table17[[#This Row],[Product_ID]],Product_Dim!A:A,Product_Dim!C:C)</f>
        <v>Sports</v>
      </c>
      <c r="Y245" t="str">
        <f>_xlfn.XLOOKUP(Table17[[#This Row],[Product_ID]],Product_Dim!A:A,Product_Dim!D:D)</f>
        <v>Fitness</v>
      </c>
      <c r="Z245" t="str">
        <f>_xlfn.XLOOKUP(Table17[[#This Row],[Product_ID]],Product_Dim!A:A,Product_Dim!E:E)</f>
        <v>Montgomery, Benton and Miller</v>
      </c>
      <c r="AA245">
        <f>_xlfn.XLOOKUP(Table17[[#This Row],[Product_ID]],Product_Dim!A:A,Product_Dim!F:F)</f>
        <v>240.63</v>
      </c>
      <c r="AB245">
        <f>_xlfn.XLOOKUP(Table17[[#This Row],[Product_ID]],Product_Dim!A:A,Product_Dim!G:G)</f>
        <v>423</v>
      </c>
    </row>
    <row r="246" spans="1:28" x14ac:dyDescent="0.25">
      <c r="A246" t="s">
        <v>2070</v>
      </c>
      <c r="B246" s="1">
        <v>45780</v>
      </c>
      <c r="C246" t="s">
        <v>654</v>
      </c>
      <c r="D246" t="s">
        <v>1576</v>
      </c>
      <c r="E246" t="s">
        <v>1752</v>
      </c>
      <c r="F246">
        <v>4</v>
      </c>
      <c r="G246">
        <v>452.67</v>
      </c>
      <c r="H246">
        <v>0.28000000000000003</v>
      </c>
      <c r="I246" t="s">
        <v>1826</v>
      </c>
      <c r="J246" s="12">
        <v>1303.6895999999999</v>
      </c>
      <c r="K246" t="str">
        <f>_xlfn.XLOOKUP(Table17[[#This Row],[Customer_ID]],Customer_Dim!A:A,Customer_Dim!B:B,"False Data")</f>
        <v>Anna Perez</v>
      </c>
      <c r="L246" s="5">
        <f>_xlfn.XLOOKUP(Table17[[#This Row],[Customer_ID]],Customer_Dim!A:A,Customer_Dim!C:C,"False Data")</f>
        <v>30</v>
      </c>
      <c r="M246" s="5" t="str" cm="1">
        <f t="array" ref="M246">_xlfn.IFS(Table9[[#This Row],[Age]]&lt;=35,"Youth",Table9[[#This Row],[Age]]&lt;=55,"Adult",Table9[[#This Row],[Age]]&gt;55,"Senior")</f>
        <v>Youth</v>
      </c>
      <c r="N246" t="str">
        <f>_xlfn.XLOOKUP(Table17[[#This Row],[Customer_ID]],Customer_Dim!A:A,Customer_Dim!D:D,"False Data")</f>
        <v>Male</v>
      </c>
      <c r="O246" t="str">
        <f>_xlfn.XLOOKUP(Table17[[#This Row],[Customer_ID]],Customer_Dim!A:A,Customer_Dim!E:E,"False Data")</f>
        <v>South Jerry</v>
      </c>
      <c r="P246" t="str">
        <f>_xlfn.XLOOKUP(Table17[[#This Row],[Customer_ID]],Customer_Dim!A:A,Customer_Dim!F:F,"False Data")</f>
        <v>Maine</v>
      </c>
      <c r="Q246" t="str">
        <f>_xlfn.XLOOKUP(Table17[[#This Row],[Customer_ID]],Customer_Dim!A:A,Customer_Dim!G:G,"False Data")</f>
        <v>USA</v>
      </c>
      <c r="R246" t="str">
        <f>_xlfn.XLOOKUP(Table17[[#This Row],[Customer_ID]],Customer_Dim!A:A,Customer_Dim!H:H,"False Data")</f>
        <v>Platinum</v>
      </c>
      <c r="S246" t="str">
        <f>_xlfn.XLOOKUP(Table17[[#This Row],[Store_ID]],Store_Dim!A:A,Store_Dim!B:B)</f>
        <v>Rivera-Warner</v>
      </c>
      <c r="T246" t="str">
        <f>_xlfn.XLOOKUP(Table17[[#This Row],[Store_ID]],Store_Dim!A:A,Store_Dim!C:C)</f>
        <v>East</v>
      </c>
      <c r="U246" t="str">
        <f>_xlfn.XLOOKUP(Table17[[#This Row],[Store_ID]],Store_Dim!A:A,Store_Dim!D:D)</f>
        <v>Washingtonfurt</v>
      </c>
      <c r="V246" t="str">
        <f>_xlfn.XLOOKUP(Table17[[#This Row],[Store_ID]],Store_Dim!A:A,Store_Dim!E:E)</f>
        <v>Flagship</v>
      </c>
      <c r="W246" t="str">
        <f>_xlfn.XLOOKUP(Table17[[#This Row],[Product_ID]],Product_Dim!A:A,Product_Dim!B:B)</f>
        <v>Decorative Wall Mirror</v>
      </c>
      <c r="X246" t="str">
        <f>_xlfn.XLOOKUP(Table17[[#This Row],[Product_ID]],Product_Dim!A:A,Product_Dim!C:C)</f>
        <v>Home</v>
      </c>
      <c r="Y246" t="str">
        <f>_xlfn.XLOOKUP(Table17[[#This Row],[Product_ID]],Product_Dim!A:A,Product_Dim!D:D)</f>
        <v>Decor</v>
      </c>
      <c r="Z246" t="str">
        <f>_xlfn.XLOOKUP(Table17[[#This Row],[Product_ID]],Product_Dim!A:A,Product_Dim!E:E)</f>
        <v>Luna, Anderson and Bowman</v>
      </c>
      <c r="AA246">
        <f>_xlfn.XLOOKUP(Table17[[#This Row],[Product_ID]],Product_Dim!A:A,Product_Dim!F:F)</f>
        <v>48.01</v>
      </c>
      <c r="AB246">
        <f>_xlfn.XLOOKUP(Table17[[#This Row],[Product_ID]],Product_Dim!A:A,Product_Dim!G:G)</f>
        <v>439</v>
      </c>
    </row>
    <row r="247" spans="1:28" x14ac:dyDescent="0.25">
      <c r="A247" t="s">
        <v>2071</v>
      </c>
      <c r="B247" s="1">
        <v>45349</v>
      </c>
      <c r="C247" t="s">
        <v>1428</v>
      </c>
      <c r="D247" t="s">
        <v>1562</v>
      </c>
      <c r="E247" t="s">
        <v>1779</v>
      </c>
      <c r="F247">
        <v>2</v>
      </c>
      <c r="G247">
        <v>377.3</v>
      </c>
      <c r="H247">
        <v>0.15</v>
      </c>
      <c r="I247" t="s">
        <v>1826</v>
      </c>
      <c r="J247" s="12">
        <v>641.41</v>
      </c>
      <c r="K247" t="str">
        <f>_xlfn.XLOOKUP(Table17[[#This Row],[Customer_ID]],Customer_Dim!A:A,Customer_Dim!B:B,"False Data")</f>
        <v>Samantha Lee</v>
      </c>
      <c r="L247" s="5">
        <f>_xlfn.XLOOKUP(Table17[[#This Row],[Customer_ID]],Customer_Dim!A:A,Customer_Dim!C:C,"False Data")</f>
        <v>36</v>
      </c>
      <c r="M247" s="5" t="str" cm="1">
        <f t="array" ref="M247">_xlfn.IFS(Table9[[#This Row],[Age]]&lt;=35,"Youth",Table9[[#This Row],[Age]]&lt;=55,"Adult",Table9[[#This Row],[Age]]&gt;55,"Senior")</f>
        <v>Adult</v>
      </c>
      <c r="N247" t="str">
        <f>_xlfn.XLOOKUP(Table17[[#This Row],[Customer_ID]],Customer_Dim!A:A,Customer_Dim!D:D,"False Data")</f>
        <v>Female</v>
      </c>
      <c r="O247" t="str">
        <f>_xlfn.XLOOKUP(Table17[[#This Row],[Customer_ID]],Customer_Dim!A:A,Customer_Dim!E:E,"False Data")</f>
        <v>Port Anthony</v>
      </c>
      <c r="P247" t="str">
        <f>_xlfn.XLOOKUP(Table17[[#This Row],[Customer_ID]],Customer_Dim!A:A,Customer_Dim!F:F,"False Data")</f>
        <v>Connecticut</v>
      </c>
      <c r="Q247" t="str">
        <f>_xlfn.XLOOKUP(Table17[[#This Row],[Customer_ID]],Customer_Dim!A:A,Customer_Dim!G:G,"False Data")</f>
        <v>USA</v>
      </c>
      <c r="R247" t="str">
        <f>_xlfn.XLOOKUP(Table17[[#This Row],[Customer_ID]],Customer_Dim!A:A,Customer_Dim!H:H,"False Data")</f>
        <v>Bronze</v>
      </c>
      <c r="S247" t="str">
        <f>_xlfn.XLOOKUP(Table17[[#This Row],[Store_ID]],Store_Dim!A:A,Store_Dim!B:B)</f>
        <v>Martinez-Mullins</v>
      </c>
      <c r="T247" t="str">
        <f>_xlfn.XLOOKUP(Table17[[#This Row],[Store_ID]],Store_Dim!A:A,Store_Dim!C:C)</f>
        <v>South</v>
      </c>
      <c r="U247" t="str">
        <f>_xlfn.XLOOKUP(Table17[[#This Row],[Store_ID]],Store_Dim!A:A,Store_Dim!D:D)</f>
        <v>Williamsfurt</v>
      </c>
      <c r="V247" t="str">
        <f>_xlfn.XLOOKUP(Table17[[#This Row],[Store_ID]],Store_Dim!A:A,Store_Dim!E:E)</f>
        <v>Online</v>
      </c>
      <c r="W247" t="str">
        <f>_xlfn.XLOOKUP(Table17[[#This Row],[Product_ID]],Product_Dim!A:A,Product_Dim!B:B)</f>
        <v>Wireless Bluetooth Earbuds</v>
      </c>
      <c r="X247" t="str">
        <f>_xlfn.XLOOKUP(Table17[[#This Row],[Product_ID]],Product_Dim!A:A,Product_Dim!C:C)</f>
        <v>Electronics</v>
      </c>
      <c r="Y247" t="str">
        <f>_xlfn.XLOOKUP(Table17[[#This Row],[Product_ID]],Product_Dim!A:A,Product_Dim!D:D)</f>
        <v>Audio</v>
      </c>
      <c r="Z247" t="str">
        <f>_xlfn.XLOOKUP(Table17[[#This Row],[Product_ID]],Product_Dim!A:A,Product_Dim!E:E)</f>
        <v>Perez-Johnston</v>
      </c>
      <c r="AA247">
        <f>_xlfn.XLOOKUP(Table17[[#This Row],[Product_ID]],Product_Dim!A:A,Product_Dim!F:F)</f>
        <v>439.07</v>
      </c>
      <c r="AB247">
        <f>_xlfn.XLOOKUP(Table17[[#This Row],[Product_ID]],Product_Dim!A:A,Product_Dim!G:G)</f>
        <v>142</v>
      </c>
    </row>
    <row r="248" spans="1:28" x14ac:dyDescent="0.25">
      <c r="A248" t="s">
        <v>2072</v>
      </c>
      <c r="B248" s="1">
        <v>45846</v>
      </c>
      <c r="C248" t="s">
        <v>1080</v>
      </c>
      <c r="D248" t="s">
        <v>1696</v>
      </c>
      <c r="E248" t="s">
        <v>1779</v>
      </c>
      <c r="F248">
        <v>2</v>
      </c>
      <c r="G248">
        <v>130.47999999999999</v>
      </c>
      <c r="H248">
        <v>0.23</v>
      </c>
      <c r="I248" t="s">
        <v>1826</v>
      </c>
      <c r="J248" s="12">
        <v>200.9392</v>
      </c>
      <c r="K248" t="str">
        <f>_xlfn.XLOOKUP(Table17[[#This Row],[Customer_ID]],Customer_Dim!A:A,Customer_Dim!B:B,"False Data")</f>
        <v>Evelyn Brown</v>
      </c>
      <c r="L248" s="5">
        <f>_xlfn.XLOOKUP(Table17[[#This Row],[Customer_ID]],Customer_Dim!A:A,Customer_Dim!C:C,"False Data")</f>
        <v>39</v>
      </c>
      <c r="M248" s="5" t="str" cm="1">
        <f t="array" ref="M248">_xlfn.IFS(Table9[[#This Row],[Age]]&lt;=35,"Youth",Table9[[#This Row],[Age]]&lt;=55,"Adult",Table9[[#This Row],[Age]]&gt;55,"Senior")</f>
        <v>Adult</v>
      </c>
      <c r="N248" t="str">
        <f>_xlfn.XLOOKUP(Table17[[#This Row],[Customer_ID]],Customer_Dim!A:A,Customer_Dim!D:D,"False Data")</f>
        <v>Male</v>
      </c>
      <c r="O248" t="str">
        <f>_xlfn.XLOOKUP(Table17[[#This Row],[Customer_ID]],Customer_Dim!A:A,Customer_Dim!E:E,"False Data")</f>
        <v>West Victoriaborough</v>
      </c>
      <c r="P248" t="str">
        <f>_xlfn.XLOOKUP(Table17[[#This Row],[Customer_ID]],Customer_Dim!A:A,Customer_Dim!F:F,"False Data")</f>
        <v>New Mexico</v>
      </c>
      <c r="Q248" t="str">
        <f>_xlfn.XLOOKUP(Table17[[#This Row],[Customer_ID]],Customer_Dim!A:A,Customer_Dim!G:G,"False Data")</f>
        <v>USA</v>
      </c>
      <c r="R248" t="str">
        <f>_xlfn.XLOOKUP(Table17[[#This Row],[Customer_ID]],Customer_Dim!A:A,Customer_Dim!H:H,"False Data")</f>
        <v>Gold</v>
      </c>
      <c r="S248" t="str">
        <f>_xlfn.XLOOKUP(Table17[[#This Row],[Store_ID]],Store_Dim!A:A,Store_Dim!B:B)</f>
        <v>Martinez-Mullins</v>
      </c>
      <c r="T248" t="str">
        <f>_xlfn.XLOOKUP(Table17[[#This Row],[Store_ID]],Store_Dim!A:A,Store_Dim!C:C)</f>
        <v>South</v>
      </c>
      <c r="U248" t="str">
        <f>_xlfn.XLOOKUP(Table17[[#This Row],[Store_ID]],Store_Dim!A:A,Store_Dim!D:D)</f>
        <v>Williamsfurt</v>
      </c>
      <c r="V248" t="str">
        <f>_xlfn.XLOOKUP(Table17[[#This Row],[Store_ID]],Store_Dim!A:A,Store_Dim!E:E)</f>
        <v>Online</v>
      </c>
      <c r="W248" t="str">
        <f>_xlfn.XLOOKUP(Table17[[#This Row],[Product_ID]],Product_Dim!A:A,Product_Dim!B:B)</f>
        <v>Bluetooth Car Audio System</v>
      </c>
      <c r="X248" t="str">
        <f>_xlfn.XLOOKUP(Table17[[#This Row],[Product_ID]],Product_Dim!A:A,Product_Dim!C:C)</f>
        <v>Electronics</v>
      </c>
      <c r="Y248" t="str">
        <f>_xlfn.XLOOKUP(Table17[[#This Row],[Product_ID]],Product_Dim!A:A,Product_Dim!D:D)</f>
        <v>Audio</v>
      </c>
      <c r="Z248" t="str">
        <f>_xlfn.XLOOKUP(Table17[[#This Row],[Product_ID]],Product_Dim!A:A,Product_Dim!E:E)</f>
        <v>Bruce-Bowen</v>
      </c>
      <c r="AA248">
        <f>_xlfn.XLOOKUP(Table17[[#This Row],[Product_ID]],Product_Dim!A:A,Product_Dim!F:F)</f>
        <v>403.71</v>
      </c>
      <c r="AB248">
        <f>_xlfn.XLOOKUP(Table17[[#This Row],[Product_ID]],Product_Dim!A:A,Product_Dim!G:G)</f>
        <v>159</v>
      </c>
    </row>
    <row r="249" spans="1:28" x14ac:dyDescent="0.25">
      <c r="A249" t="s">
        <v>2073</v>
      </c>
      <c r="B249" s="1">
        <v>45729</v>
      </c>
      <c r="C249" t="s">
        <v>1349</v>
      </c>
      <c r="D249" t="s">
        <v>1736</v>
      </c>
      <c r="E249" t="s">
        <v>1794</v>
      </c>
      <c r="F249">
        <v>1</v>
      </c>
      <c r="G249">
        <v>809.45</v>
      </c>
      <c r="H249">
        <v>0.09</v>
      </c>
      <c r="I249" t="s">
        <v>1829</v>
      </c>
      <c r="J249" s="12">
        <v>736.59950000000003</v>
      </c>
      <c r="K249" t="str">
        <f>_xlfn.XLOOKUP(Table17[[#This Row],[Customer_ID]],Customer_Dim!A:A,Customer_Dim!B:B,"False Data")</f>
        <v>Lindsay Beasley</v>
      </c>
      <c r="L249" s="5">
        <f>_xlfn.XLOOKUP(Table17[[#This Row],[Customer_ID]],Customer_Dim!A:A,Customer_Dim!C:C,"False Data")</f>
        <v>37</v>
      </c>
      <c r="M249" s="5" t="str" cm="1">
        <f t="array" ref="M249">_xlfn.IFS(Table9[[#This Row],[Age]]&lt;=35,"Youth",Table9[[#This Row],[Age]]&lt;=55,"Adult",Table9[[#This Row],[Age]]&gt;55,"Senior")</f>
        <v>Adult</v>
      </c>
      <c r="N249" t="str">
        <f>_xlfn.XLOOKUP(Table17[[#This Row],[Customer_ID]],Customer_Dim!A:A,Customer_Dim!D:D,"False Data")</f>
        <v>Female</v>
      </c>
      <c r="O249" t="str">
        <f>_xlfn.XLOOKUP(Table17[[#This Row],[Customer_ID]],Customer_Dim!A:A,Customer_Dim!E:E,"False Data")</f>
        <v>Wesleyhaven</v>
      </c>
      <c r="P249" t="str">
        <f>_xlfn.XLOOKUP(Table17[[#This Row],[Customer_ID]],Customer_Dim!A:A,Customer_Dim!F:F,"False Data")</f>
        <v>Idaho</v>
      </c>
      <c r="Q249" t="str">
        <f>_xlfn.XLOOKUP(Table17[[#This Row],[Customer_ID]],Customer_Dim!A:A,Customer_Dim!G:G,"False Data")</f>
        <v>USA</v>
      </c>
      <c r="R249" t="str">
        <f>_xlfn.XLOOKUP(Table17[[#This Row],[Customer_ID]],Customer_Dim!A:A,Customer_Dim!H:H,"False Data")</f>
        <v>Silver</v>
      </c>
      <c r="S249" t="str">
        <f>_xlfn.XLOOKUP(Table17[[#This Row],[Store_ID]],Store_Dim!A:A,Store_Dim!B:B)</f>
        <v>Thomas, Bridges and Harris</v>
      </c>
      <c r="T249" t="str">
        <f>_xlfn.XLOOKUP(Table17[[#This Row],[Store_ID]],Store_Dim!A:A,Store_Dim!C:C)</f>
        <v>North</v>
      </c>
      <c r="U249" t="str">
        <f>_xlfn.XLOOKUP(Table17[[#This Row],[Store_ID]],Store_Dim!A:A,Store_Dim!D:D)</f>
        <v>Sabrinatown</v>
      </c>
      <c r="V249" t="str">
        <f>_xlfn.XLOOKUP(Table17[[#This Row],[Store_ID]],Store_Dim!A:A,Store_Dim!E:E)</f>
        <v>Online</v>
      </c>
      <c r="W249" t="str">
        <f>_xlfn.XLOOKUP(Table17[[#This Row],[Product_ID]],Product_Dim!A:A,Product_Dim!B:B)</f>
        <v>Vitamin E Body Lotion</v>
      </c>
      <c r="X249" t="str">
        <f>_xlfn.XLOOKUP(Table17[[#This Row],[Product_ID]],Product_Dim!A:A,Product_Dim!C:C)</f>
        <v>Beauty</v>
      </c>
      <c r="Y249" t="str">
        <f>_xlfn.XLOOKUP(Table17[[#This Row],[Product_ID]],Product_Dim!A:A,Product_Dim!D:D)</f>
        <v>Skincare</v>
      </c>
      <c r="Z249" t="str">
        <f>_xlfn.XLOOKUP(Table17[[#This Row],[Product_ID]],Product_Dim!A:A,Product_Dim!E:E)</f>
        <v>Hoffman-Williams</v>
      </c>
      <c r="AA249">
        <f>_xlfn.XLOOKUP(Table17[[#This Row],[Product_ID]],Product_Dim!A:A,Product_Dim!F:F)</f>
        <v>358.47</v>
      </c>
      <c r="AB249">
        <f>_xlfn.XLOOKUP(Table17[[#This Row],[Product_ID]],Product_Dim!A:A,Product_Dim!G:G)</f>
        <v>213</v>
      </c>
    </row>
    <row r="250" spans="1:28" x14ac:dyDescent="0.25">
      <c r="A250" t="s">
        <v>2074</v>
      </c>
      <c r="B250" s="1">
        <v>45768</v>
      </c>
      <c r="C250" t="s">
        <v>301</v>
      </c>
      <c r="D250" t="s">
        <v>1638</v>
      </c>
      <c r="E250" t="s">
        <v>1786</v>
      </c>
      <c r="F250">
        <v>3</v>
      </c>
      <c r="G250">
        <v>499.12</v>
      </c>
      <c r="H250">
        <v>0.05</v>
      </c>
      <c r="I250" t="s">
        <v>1826</v>
      </c>
      <c r="J250" s="12">
        <v>1422.492</v>
      </c>
      <c r="K250" t="str">
        <f>_xlfn.XLOOKUP(Table17[[#This Row],[Customer_ID]],Customer_Dim!A:A,Customer_Dim!B:B,"False Data")</f>
        <v>Thomas Robinson</v>
      </c>
      <c r="L250" s="5">
        <f>_xlfn.XLOOKUP(Table17[[#This Row],[Customer_ID]],Customer_Dim!A:A,Customer_Dim!C:C,"False Data")</f>
        <v>48</v>
      </c>
      <c r="M250" s="5" t="str" cm="1">
        <f t="array" ref="M250">_xlfn.IFS(Table9[[#This Row],[Age]]&lt;=35,"Youth",Table9[[#This Row],[Age]]&lt;=55,"Adult",Table9[[#This Row],[Age]]&gt;55,"Senior")</f>
        <v>Adult</v>
      </c>
      <c r="N250" t="str">
        <f>_xlfn.XLOOKUP(Table17[[#This Row],[Customer_ID]],Customer_Dim!A:A,Customer_Dim!D:D,"False Data")</f>
        <v>Female</v>
      </c>
      <c r="O250" t="str">
        <f>_xlfn.XLOOKUP(Table17[[#This Row],[Customer_ID]],Customer_Dim!A:A,Customer_Dim!E:E,"False Data")</f>
        <v>Nicholastown</v>
      </c>
      <c r="P250" t="str">
        <f>_xlfn.XLOOKUP(Table17[[#This Row],[Customer_ID]],Customer_Dim!A:A,Customer_Dim!F:F,"False Data")</f>
        <v>Georgia</v>
      </c>
      <c r="Q250" t="str">
        <f>_xlfn.XLOOKUP(Table17[[#This Row],[Customer_ID]],Customer_Dim!A:A,Customer_Dim!G:G,"False Data")</f>
        <v>USA</v>
      </c>
      <c r="R250" t="str">
        <f>_xlfn.XLOOKUP(Table17[[#This Row],[Customer_ID]],Customer_Dim!A:A,Customer_Dim!H:H,"False Data")</f>
        <v>Bronze</v>
      </c>
      <c r="S250" t="str">
        <f>_xlfn.XLOOKUP(Table17[[#This Row],[Store_ID]],Store_Dim!A:A,Store_Dim!B:B)</f>
        <v>Moore, Padilla and Butler</v>
      </c>
      <c r="T250" t="str">
        <f>_xlfn.XLOOKUP(Table17[[#This Row],[Store_ID]],Store_Dim!A:A,Store_Dim!C:C)</f>
        <v>South</v>
      </c>
      <c r="U250" t="str">
        <f>_xlfn.XLOOKUP(Table17[[#This Row],[Store_ID]],Store_Dim!A:A,Store_Dim!D:D)</f>
        <v>East Johnstad</v>
      </c>
      <c r="V250" t="str">
        <f>_xlfn.XLOOKUP(Table17[[#This Row],[Store_ID]],Store_Dim!A:A,Store_Dim!E:E)</f>
        <v>Flagship</v>
      </c>
      <c r="W250" t="str">
        <f>_xlfn.XLOOKUP(Table17[[#This Row],[Product_ID]],Product_Dim!A:A,Product_Dim!B:B)</f>
        <v>High-Grip Football</v>
      </c>
      <c r="X250" t="str">
        <f>_xlfn.XLOOKUP(Table17[[#This Row],[Product_ID]],Product_Dim!A:A,Product_Dim!C:C)</f>
        <v>Sports</v>
      </c>
      <c r="Y250" t="str">
        <f>_xlfn.XLOOKUP(Table17[[#This Row],[Product_ID]],Product_Dim!A:A,Product_Dim!D:D)</f>
        <v>Team Sports</v>
      </c>
      <c r="Z250" t="str">
        <f>_xlfn.XLOOKUP(Table17[[#This Row],[Product_ID]],Product_Dim!A:A,Product_Dim!E:E)</f>
        <v>Bridges, Banks and Cummings</v>
      </c>
      <c r="AA250">
        <f>_xlfn.XLOOKUP(Table17[[#This Row],[Product_ID]],Product_Dim!A:A,Product_Dim!F:F)</f>
        <v>318.91000000000003</v>
      </c>
      <c r="AB250">
        <f>_xlfn.XLOOKUP(Table17[[#This Row],[Product_ID]],Product_Dim!A:A,Product_Dim!G:G)</f>
        <v>114</v>
      </c>
    </row>
    <row r="251" spans="1:28" x14ac:dyDescent="0.25">
      <c r="A251" t="s">
        <v>2075</v>
      </c>
      <c r="B251" s="1">
        <v>45606</v>
      </c>
      <c r="C251" t="s">
        <v>100</v>
      </c>
      <c r="D251" t="s">
        <v>1684</v>
      </c>
      <c r="E251" t="s">
        <v>1766</v>
      </c>
      <c r="F251">
        <v>2</v>
      </c>
      <c r="G251">
        <v>894.58</v>
      </c>
      <c r="H251">
        <v>0.25</v>
      </c>
      <c r="I251" t="s">
        <v>1824</v>
      </c>
      <c r="J251" s="12">
        <v>1341.87</v>
      </c>
      <c r="K251" t="str">
        <f>_xlfn.XLOOKUP(Table17[[#This Row],[Customer_ID]],Customer_Dim!A:A,Customer_Dim!B:B,"False Data")</f>
        <v>Jonathan Steele</v>
      </c>
      <c r="L251" s="5">
        <f>_xlfn.XLOOKUP(Table17[[#This Row],[Customer_ID]],Customer_Dim!A:A,Customer_Dim!C:C,"False Data")</f>
        <v>52</v>
      </c>
      <c r="M251" s="5" t="str" cm="1">
        <f t="array" ref="M251">_xlfn.IFS(Table9[[#This Row],[Age]]&lt;=35,"Youth",Table9[[#This Row],[Age]]&lt;=55,"Adult",Table9[[#This Row],[Age]]&gt;55,"Senior")</f>
        <v>Adult</v>
      </c>
      <c r="N251" t="str">
        <f>_xlfn.XLOOKUP(Table17[[#This Row],[Customer_ID]],Customer_Dim!A:A,Customer_Dim!D:D,"False Data")</f>
        <v>Female</v>
      </c>
      <c r="O251" t="str">
        <f>_xlfn.XLOOKUP(Table17[[#This Row],[Customer_ID]],Customer_Dim!A:A,Customer_Dim!E:E,"False Data")</f>
        <v>Molinabury</v>
      </c>
      <c r="P251" t="str">
        <f>_xlfn.XLOOKUP(Table17[[#This Row],[Customer_ID]],Customer_Dim!A:A,Customer_Dim!F:F,"False Data")</f>
        <v>Oregon</v>
      </c>
      <c r="Q251" t="str">
        <f>_xlfn.XLOOKUP(Table17[[#This Row],[Customer_ID]],Customer_Dim!A:A,Customer_Dim!G:G,"False Data")</f>
        <v>USA</v>
      </c>
      <c r="R251" t="str">
        <f>_xlfn.XLOOKUP(Table17[[#This Row],[Customer_ID]],Customer_Dim!A:A,Customer_Dim!H:H,"False Data")</f>
        <v>Silver</v>
      </c>
      <c r="S251" t="str">
        <f>_xlfn.XLOOKUP(Table17[[#This Row],[Store_ID]],Store_Dim!A:A,Store_Dim!B:B)</f>
        <v>Johnson-Wright</v>
      </c>
      <c r="T251" t="str">
        <f>_xlfn.XLOOKUP(Table17[[#This Row],[Store_ID]],Store_Dim!A:A,Store_Dim!C:C)</f>
        <v>North</v>
      </c>
      <c r="U251" t="str">
        <f>_xlfn.XLOOKUP(Table17[[#This Row],[Store_ID]],Store_Dim!A:A,Store_Dim!D:D)</f>
        <v>Hoodberg</v>
      </c>
      <c r="V251" t="str">
        <f>_xlfn.XLOOKUP(Table17[[#This Row],[Store_ID]],Store_Dim!A:A,Store_Dim!E:E)</f>
        <v>Outlet</v>
      </c>
      <c r="W251" t="str">
        <f>_xlfn.XLOOKUP(Table17[[#This Row],[Product_ID]],Product_Dim!A:A,Product_Dim!B:B)</f>
        <v>Wooden Nightstand</v>
      </c>
      <c r="X251" t="str">
        <f>_xlfn.XLOOKUP(Table17[[#This Row],[Product_ID]],Product_Dim!A:A,Product_Dim!C:C)</f>
        <v>Home</v>
      </c>
      <c r="Y251" t="str">
        <f>_xlfn.XLOOKUP(Table17[[#This Row],[Product_ID]],Product_Dim!A:A,Product_Dim!D:D)</f>
        <v>Furniture</v>
      </c>
      <c r="Z251" t="str">
        <f>_xlfn.XLOOKUP(Table17[[#This Row],[Product_ID]],Product_Dim!A:A,Product_Dim!E:E)</f>
        <v>Wolfe, Ross and Hester</v>
      </c>
      <c r="AA251">
        <f>_xlfn.XLOOKUP(Table17[[#This Row],[Product_ID]],Product_Dim!A:A,Product_Dim!F:F)</f>
        <v>243.7</v>
      </c>
      <c r="AB251">
        <f>_xlfn.XLOOKUP(Table17[[#This Row],[Product_ID]],Product_Dim!A:A,Product_Dim!G:G)</f>
        <v>130</v>
      </c>
    </row>
    <row r="252" spans="1:28" x14ac:dyDescent="0.25">
      <c r="A252" t="s">
        <v>2076</v>
      </c>
      <c r="B252" s="1">
        <v>45513</v>
      </c>
      <c r="C252" t="s">
        <v>449</v>
      </c>
      <c r="D252" t="s">
        <v>1698</v>
      </c>
      <c r="E252" t="s">
        <v>1786</v>
      </c>
      <c r="F252">
        <v>4</v>
      </c>
      <c r="G252">
        <v>578.39</v>
      </c>
      <c r="H252">
        <v>0.01</v>
      </c>
      <c r="I252" t="s">
        <v>1824</v>
      </c>
      <c r="J252" s="12">
        <v>2290.4243999999999</v>
      </c>
      <c r="K252" t="str">
        <f>_xlfn.XLOOKUP(Table17[[#This Row],[Customer_ID]],Customer_Dim!A:A,Customer_Dim!B:B,"False Data")</f>
        <v>Joseph Richards</v>
      </c>
      <c r="L252" s="5">
        <f>_xlfn.XLOOKUP(Table17[[#This Row],[Customer_ID]],Customer_Dim!A:A,Customer_Dim!C:C,"False Data")</f>
        <v>34</v>
      </c>
      <c r="M252" s="5" t="str" cm="1">
        <f t="array" ref="M252">_xlfn.IFS(Table9[[#This Row],[Age]]&lt;=35,"Youth",Table9[[#This Row],[Age]]&lt;=55,"Adult",Table9[[#This Row],[Age]]&gt;55,"Senior")</f>
        <v>Youth</v>
      </c>
      <c r="N252" t="str">
        <f>_xlfn.XLOOKUP(Table17[[#This Row],[Customer_ID]],Customer_Dim!A:A,Customer_Dim!D:D,"False Data")</f>
        <v>Female</v>
      </c>
      <c r="O252" t="str">
        <f>_xlfn.XLOOKUP(Table17[[#This Row],[Customer_ID]],Customer_Dim!A:A,Customer_Dim!E:E,"False Data")</f>
        <v>Wigginsville</v>
      </c>
      <c r="P252" t="str">
        <f>_xlfn.XLOOKUP(Table17[[#This Row],[Customer_ID]],Customer_Dim!A:A,Customer_Dim!F:F,"False Data")</f>
        <v>Alabama</v>
      </c>
      <c r="Q252" t="str">
        <f>_xlfn.XLOOKUP(Table17[[#This Row],[Customer_ID]],Customer_Dim!A:A,Customer_Dim!G:G,"False Data")</f>
        <v>USA</v>
      </c>
      <c r="R252" t="str">
        <f>_xlfn.XLOOKUP(Table17[[#This Row],[Customer_ID]],Customer_Dim!A:A,Customer_Dim!H:H,"False Data")</f>
        <v>Bronze</v>
      </c>
      <c r="S252" t="str">
        <f>_xlfn.XLOOKUP(Table17[[#This Row],[Store_ID]],Store_Dim!A:A,Store_Dim!B:B)</f>
        <v>Moore, Padilla and Butler</v>
      </c>
      <c r="T252" t="str">
        <f>_xlfn.XLOOKUP(Table17[[#This Row],[Store_ID]],Store_Dim!A:A,Store_Dim!C:C)</f>
        <v>South</v>
      </c>
      <c r="U252" t="str">
        <f>_xlfn.XLOOKUP(Table17[[#This Row],[Store_ID]],Store_Dim!A:A,Store_Dim!D:D)</f>
        <v>East Johnstad</v>
      </c>
      <c r="V252" t="str">
        <f>_xlfn.XLOOKUP(Table17[[#This Row],[Store_ID]],Store_Dim!A:A,Store_Dim!E:E)</f>
        <v>Flagship</v>
      </c>
      <c r="W252" t="str">
        <f>_xlfn.XLOOKUP(Table17[[#This Row],[Product_ID]],Product_Dim!A:A,Product_Dim!B:B)</f>
        <v>Women's Ankle Boots</v>
      </c>
      <c r="X252" t="str">
        <f>_xlfn.XLOOKUP(Table17[[#This Row],[Product_ID]],Product_Dim!A:A,Product_Dim!C:C)</f>
        <v>Clothing</v>
      </c>
      <c r="Y252" t="str">
        <f>_xlfn.XLOOKUP(Table17[[#This Row],[Product_ID]],Product_Dim!A:A,Product_Dim!D:D)</f>
        <v>Footwear</v>
      </c>
      <c r="Z252" t="str">
        <f>_xlfn.XLOOKUP(Table17[[#This Row],[Product_ID]],Product_Dim!A:A,Product_Dim!E:E)</f>
        <v>Poole PLC</v>
      </c>
      <c r="AA252">
        <f>_xlfn.XLOOKUP(Table17[[#This Row],[Product_ID]],Product_Dim!A:A,Product_Dim!F:F)</f>
        <v>158.13999999999999</v>
      </c>
      <c r="AB252">
        <f>_xlfn.XLOOKUP(Table17[[#This Row],[Product_ID]],Product_Dim!A:A,Product_Dim!G:G)</f>
        <v>82</v>
      </c>
    </row>
    <row r="253" spans="1:28" x14ac:dyDescent="0.25">
      <c r="A253" t="s">
        <v>2077</v>
      </c>
      <c r="B253" s="1">
        <v>45356</v>
      </c>
      <c r="C253" t="s">
        <v>1492</v>
      </c>
      <c r="D253" t="s">
        <v>1630</v>
      </c>
      <c r="E253" t="s">
        <v>1807</v>
      </c>
      <c r="F253">
        <v>4</v>
      </c>
      <c r="G253">
        <v>982.45</v>
      </c>
      <c r="H253">
        <v>0.2</v>
      </c>
      <c r="I253" t="s">
        <v>1826</v>
      </c>
      <c r="J253" s="12">
        <v>3143.84</v>
      </c>
      <c r="K253" t="str">
        <f>_xlfn.XLOOKUP(Table17[[#This Row],[Customer_ID]],Customer_Dim!A:A,Customer_Dim!B:B,"False Data")</f>
        <v>Sara Ingram</v>
      </c>
      <c r="L253" s="5">
        <f>_xlfn.XLOOKUP(Table17[[#This Row],[Customer_ID]],Customer_Dim!A:A,Customer_Dim!C:C,"False Data")</f>
        <v>46</v>
      </c>
      <c r="M253" s="5" t="str" cm="1">
        <f t="array" ref="M253">_xlfn.IFS(Table9[[#This Row],[Age]]&lt;=35,"Youth",Table9[[#This Row],[Age]]&lt;=55,"Adult",Table9[[#This Row],[Age]]&gt;55,"Senior")</f>
        <v>Adult</v>
      </c>
      <c r="N253" t="str">
        <f>_xlfn.XLOOKUP(Table17[[#This Row],[Customer_ID]],Customer_Dim!A:A,Customer_Dim!D:D,"False Data")</f>
        <v>Female</v>
      </c>
      <c r="O253" t="str">
        <f>_xlfn.XLOOKUP(Table17[[#This Row],[Customer_ID]],Customer_Dim!A:A,Customer_Dim!E:E,"False Data")</f>
        <v>East Dillonview</v>
      </c>
      <c r="P253" t="str">
        <f>_xlfn.XLOOKUP(Table17[[#This Row],[Customer_ID]],Customer_Dim!A:A,Customer_Dim!F:F,"False Data")</f>
        <v>Virginia</v>
      </c>
      <c r="Q253" t="str">
        <f>_xlfn.XLOOKUP(Table17[[#This Row],[Customer_ID]],Customer_Dim!A:A,Customer_Dim!G:G,"False Data")</f>
        <v>USA</v>
      </c>
      <c r="R253" t="str">
        <f>_xlfn.XLOOKUP(Table17[[#This Row],[Customer_ID]],Customer_Dim!A:A,Customer_Dim!H:H,"False Data")</f>
        <v>Bronze</v>
      </c>
      <c r="S253" t="str">
        <f>_xlfn.XLOOKUP(Table17[[#This Row],[Store_ID]],Store_Dim!A:A,Store_Dim!B:B)</f>
        <v>Holloway Ltd</v>
      </c>
      <c r="T253" t="str">
        <f>_xlfn.XLOOKUP(Table17[[#This Row],[Store_ID]],Store_Dim!A:A,Store_Dim!C:C)</f>
        <v>North</v>
      </c>
      <c r="U253" t="str">
        <f>_xlfn.XLOOKUP(Table17[[#This Row],[Store_ID]],Store_Dim!A:A,Store_Dim!D:D)</f>
        <v>Bensonhaven</v>
      </c>
      <c r="V253" t="str">
        <f>_xlfn.XLOOKUP(Table17[[#This Row],[Store_ID]],Store_Dim!A:A,Store_Dim!E:E)</f>
        <v>Flagship</v>
      </c>
      <c r="W253" t="str">
        <f>_xlfn.XLOOKUP(Table17[[#This Row],[Product_ID]],Product_Dim!A:A,Product_Dim!B:B)</f>
        <v>Yoga Exercise Mat</v>
      </c>
      <c r="X253" t="str">
        <f>_xlfn.XLOOKUP(Table17[[#This Row],[Product_ID]],Product_Dim!A:A,Product_Dim!C:C)</f>
        <v>Sports</v>
      </c>
      <c r="Y253" t="str">
        <f>_xlfn.XLOOKUP(Table17[[#This Row],[Product_ID]],Product_Dim!A:A,Product_Dim!D:D)</f>
        <v>Fitness</v>
      </c>
      <c r="Z253" t="str">
        <f>_xlfn.XLOOKUP(Table17[[#This Row],[Product_ID]],Product_Dim!A:A,Product_Dim!E:E)</f>
        <v>Carroll, Long and Mendoza</v>
      </c>
      <c r="AA253">
        <f>_xlfn.XLOOKUP(Table17[[#This Row],[Product_ID]],Product_Dim!A:A,Product_Dim!F:F)</f>
        <v>313.26</v>
      </c>
      <c r="AB253">
        <f>_xlfn.XLOOKUP(Table17[[#This Row],[Product_ID]],Product_Dim!A:A,Product_Dim!G:G)</f>
        <v>369</v>
      </c>
    </row>
    <row r="254" spans="1:28" x14ac:dyDescent="0.25">
      <c r="A254" t="s">
        <v>2078</v>
      </c>
      <c r="B254" s="1">
        <v>45925</v>
      </c>
      <c r="C254" t="s">
        <v>1389</v>
      </c>
      <c r="D254" t="s">
        <v>1744</v>
      </c>
      <c r="E254" t="s">
        <v>1813</v>
      </c>
      <c r="F254">
        <v>1</v>
      </c>
      <c r="G254">
        <v>549.52</v>
      </c>
      <c r="H254">
        <v>0.1</v>
      </c>
      <c r="I254" t="s">
        <v>1826</v>
      </c>
      <c r="J254" s="12">
        <v>494.56799999999998</v>
      </c>
      <c r="K254" t="str">
        <f>_xlfn.XLOOKUP(Table17[[#This Row],[Customer_ID]],Customer_Dim!A:A,Customer_Dim!B:B,"False Data")</f>
        <v>William Cortez</v>
      </c>
      <c r="L254" s="5">
        <f>_xlfn.XLOOKUP(Table17[[#This Row],[Customer_ID]],Customer_Dim!A:A,Customer_Dim!C:C,"False Data")</f>
        <v>29</v>
      </c>
      <c r="M254" s="5" t="str" cm="1">
        <f t="array" ref="M254">_xlfn.IFS(Table9[[#This Row],[Age]]&lt;=35,"Youth",Table9[[#This Row],[Age]]&lt;=55,"Adult",Table9[[#This Row],[Age]]&gt;55,"Senior")</f>
        <v>Youth</v>
      </c>
      <c r="N254" t="str">
        <f>_xlfn.XLOOKUP(Table17[[#This Row],[Customer_ID]],Customer_Dim!A:A,Customer_Dim!D:D,"False Data")</f>
        <v>Male</v>
      </c>
      <c r="O254" t="str">
        <f>_xlfn.XLOOKUP(Table17[[#This Row],[Customer_ID]],Customer_Dim!A:A,Customer_Dim!E:E,"False Data")</f>
        <v>Port Hannahport</v>
      </c>
      <c r="P254" t="str">
        <f>_xlfn.XLOOKUP(Table17[[#This Row],[Customer_ID]],Customer_Dim!A:A,Customer_Dim!F:F,"False Data")</f>
        <v>Ohio</v>
      </c>
      <c r="Q254" t="str">
        <f>_xlfn.XLOOKUP(Table17[[#This Row],[Customer_ID]],Customer_Dim!A:A,Customer_Dim!G:G,"False Data")</f>
        <v>USA</v>
      </c>
      <c r="R254" t="str">
        <f>_xlfn.XLOOKUP(Table17[[#This Row],[Customer_ID]],Customer_Dim!A:A,Customer_Dim!H:H,"False Data")</f>
        <v>Bronze</v>
      </c>
      <c r="S254" t="str">
        <f>_xlfn.XLOOKUP(Table17[[#This Row],[Store_ID]],Store_Dim!A:A,Store_Dim!B:B)</f>
        <v>Mann-Austin</v>
      </c>
      <c r="T254" t="str">
        <f>_xlfn.XLOOKUP(Table17[[#This Row],[Store_ID]],Store_Dim!A:A,Store_Dim!C:C)</f>
        <v>East</v>
      </c>
      <c r="U254" t="str">
        <f>_xlfn.XLOOKUP(Table17[[#This Row],[Store_ID]],Store_Dim!A:A,Store_Dim!D:D)</f>
        <v>Vasquezborough</v>
      </c>
      <c r="V254" t="str">
        <f>_xlfn.XLOOKUP(Table17[[#This Row],[Store_ID]],Store_Dim!A:A,Store_Dim!E:E)</f>
        <v>Online</v>
      </c>
      <c r="W254" t="str">
        <f>_xlfn.XLOOKUP(Table17[[#This Row],[Product_ID]],Product_Dim!A:A,Product_Dim!B:B)</f>
        <v>Portable Bluetooth Speaker</v>
      </c>
      <c r="X254" t="str">
        <f>_xlfn.XLOOKUP(Table17[[#This Row],[Product_ID]],Product_Dim!A:A,Product_Dim!C:C)</f>
        <v>Electronics</v>
      </c>
      <c r="Y254" t="str">
        <f>_xlfn.XLOOKUP(Table17[[#This Row],[Product_ID]],Product_Dim!A:A,Product_Dim!D:D)</f>
        <v>Audio</v>
      </c>
      <c r="Z254" t="str">
        <f>_xlfn.XLOOKUP(Table17[[#This Row],[Product_ID]],Product_Dim!A:A,Product_Dim!E:E)</f>
        <v>Flores-King</v>
      </c>
      <c r="AA254">
        <f>_xlfn.XLOOKUP(Table17[[#This Row],[Product_ID]],Product_Dim!A:A,Product_Dim!F:F)</f>
        <v>431.67</v>
      </c>
      <c r="AB254">
        <f>_xlfn.XLOOKUP(Table17[[#This Row],[Product_ID]],Product_Dim!A:A,Product_Dim!G:G)</f>
        <v>73</v>
      </c>
    </row>
    <row r="255" spans="1:28" x14ac:dyDescent="0.25">
      <c r="A255" t="s">
        <v>2079</v>
      </c>
      <c r="B255" s="1">
        <v>45876</v>
      </c>
      <c r="C255" t="s">
        <v>770</v>
      </c>
      <c r="D255" t="s">
        <v>1732</v>
      </c>
      <c r="E255" t="s">
        <v>1810</v>
      </c>
      <c r="F255">
        <v>2</v>
      </c>
      <c r="G255">
        <v>239.92</v>
      </c>
      <c r="H255">
        <v>0.16</v>
      </c>
      <c r="I255" t="s">
        <v>1824</v>
      </c>
      <c r="J255" s="12">
        <v>403.06560000000002</v>
      </c>
      <c r="K255" t="str">
        <f>_xlfn.XLOOKUP(Table17[[#This Row],[Customer_ID]],Customer_Dim!A:A,Customer_Dim!B:B,"False Data")</f>
        <v>William Hull</v>
      </c>
      <c r="L255" s="5">
        <f>_xlfn.XLOOKUP(Table17[[#This Row],[Customer_ID]],Customer_Dim!A:A,Customer_Dim!C:C,"False Data")</f>
        <v>59</v>
      </c>
      <c r="M255" s="5" t="str" cm="1">
        <f t="array" ref="M255">_xlfn.IFS(Table9[[#This Row],[Age]]&lt;=35,"Youth",Table9[[#This Row],[Age]]&lt;=55,"Adult",Table9[[#This Row],[Age]]&gt;55,"Senior")</f>
        <v>Senior</v>
      </c>
      <c r="N255" t="str">
        <f>_xlfn.XLOOKUP(Table17[[#This Row],[Customer_ID]],Customer_Dim!A:A,Customer_Dim!D:D,"False Data")</f>
        <v>Female</v>
      </c>
      <c r="O255" t="str">
        <f>_xlfn.XLOOKUP(Table17[[#This Row],[Customer_ID]],Customer_Dim!A:A,Customer_Dim!E:E,"False Data")</f>
        <v>Heathfort</v>
      </c>
      <c r="P255" t="str">
        <f>_xlfn.XLOOKUP(Table17[[#This Row],[Customer_ID]],Customer_Dim!A:A,Customer_Dim!F:F,"False Data")</f>
        <v>Michigan</v>
      </c>
      <c r="Q255" t="str">
        <f>_xlfn.XLOOKUP(Table17[[#This Row],[Customer_ID]],Customer_Dim!A:A,Customer_Dim!G:G,"False Data")</f>
        <v>USA</v>
      </c>
      <c r="R255" t="str">
        <f>_xlfn.XLOOKUP(Table17[[#This Row],[Customer_ID]],Customer_Dim!A:A,Customer_Dim!H:H,"False Data")</f>
        <v>Platinum</v>
      </c>
      <c r="S255" t="str">
        <f>_xlfn.XLOOKUP(Table17[[#This Row],[Store_ID]],Store_Dim!A:A,Store_Dim!B:B)</f>
        <v>Guerrero-Schmitt</v>
      </c>
      <c r="T255" t="str">
        <f>_xlfn.XLOOKUP(Table17[[#This Row],[Store_ID]],Store_Dim!A:A,Store_Dim!C:C)</f>
        <v>East</v>
      </c>
      <c r="U255" t="str">
        <f>_xlfn.XLOOKUP(Table17[[#This Row],[Store_ID]],Store_Dim!A:A,Store_Dim!D:D)</f>
        <v>East Stevechester</v>
      </c>
      <c r="V255" t="str">
        <f>_xlfn.XLOOKUP(Table17[[#This Row],[Store_ID]],Store_Dim!A:A,Store_Dim!E:E)</f>
        <v>Flagship</v>
      </c>
      <c r="W255" t="str">
        <f>_xlfn.XLOOKUP(Table17[[#This Row],[Product_ID]],Product_Dim!A:A,Product_Dim!B:B)</f>
        <v>Microwave Oven</v>
      </c>
      <c r="X255" t="str">
        <f>_xlfn.XLOOKUP(Table17[[#This Row],[Product_ID]],Product_Dim!A:A,Product_Dim!C:C)</f>
        <v>Home</v>
      </c>
      <c r="Y255" t="str">
        <f>_xlfn.XLOOKUP(Table17[[#This Row],[Product_ID]],Product_Dim!A:A,Product_Dim!D:D)</f>
        <v>Appliances</v>
      </c>
      <c r="Z255" t="str">
        <f>_xlfn.XLOOKUP(Table17[[#This Row],[Product_ID]],Product_Dim!A:A,Product_Dim!E:E)</f>
        <v>Green, Powell and Palmer</v>
      </c>
      <c r="AA255">
        <f>_xlfn.XLOOKUP(Table17[[#This Row],[Product_ID]],Product_Dim!A:A,Product_Dim!F:F)</f>
        <v>447.43</v>
      </c>
      <c r="AB255">
        <f>_xlfn.XLOOKUP(Table17[[#This Row],[Product_ID]],Product_Dim!A:A,Product_Dim!G:G)</f>
        <v>191</v>
      </c>
    </row>
    <row r="256" spans="1:28" x14ac:dyDescent="0.25">
      <c r="A256" t="s">
        <v>2080</v>
      </c>
      <c r="B256" s="1">
        <v>45338</v>
      </c>
      <c r="C256" t="s">
        <v>298</v>
      </c>
      <c r="D256" t="s">
        <v>1732</v>
      </c>
      <c r="E256" t="s">
        <v>1776</v>
      </c>
      <c r="F256">
        <v>2</v>
      </c>
      <c r="G256">
        <v>878.05</v>
      </c>
      <c r="H256">
        <v>0.11</v>
      </c>
      <c r="I256" t="s">
        <v>1826</v>
      </c>
      <c r="J256" s="12">
        <v>1562.9290000000001</v>
      </c>
      <c r="K256" t="str">
        <f>_xlfn.XLOOKUP(Table17[[#This Row],[Customer_ID]],Customer_Dim!A:A,Customer_Dim!B:B,"False Data")</f>
        <v>George Rosario</v>
      </c>
      <c r="L256" s="5">
        <f>_xlfn.XLOOKUP(Table17[[#This Row],[Customer_ID]],Customer_Dim!A:A,Customer_Dim!C:C,"False Data")</f>
        <v>53</v>
      </c>
      <c r="M256" s="5" t="str" cm="1">
        <f t="array" ref="M256">_xlfn.IFS(Table9[[#This Row],[Age]]&lt;=35,"Youth",Table9[[#This Row],[Age]]&lt;=55,"Adult",Table9[[#This Row],[Age]]&gt;55,"Senior")</f>
        <v>Adult</v>
      </c>
      <c r="N256" t="str">
        <f>_xlfn.XLOOKUP(Table17[[#This Row],[Customer_ID]],Customer_Dim!A:A,Customer_Dim!D:D,"False Data")</f>
        <v>Male</v>
      </c>
      <c r="O256" t="str">
        <f>_xlfn.XLOOKUP(Table17[[#This Row],[Customer_ID]],Customer_Dim!A:A,Customer_Dim!E:E,"False Data")</f>
        <v>Leburgh</v>
      </c>
      <c r="P256" t="str">
        <f>_xlfn.XLOOKUP(Table17[[#This Row],[Customer_ID]],Customer_Dim!A:A,Customer_Dim!F:F,"False Data")</f>
        <v>Florida</v>
      </c>
      <c r="Q256" t="str">
        <f>_xlfn.XLOOKUP(Table17[[#This Row],[Customer_ID]],Customer_Dim!A:A,Customer_Dim!G:G,"False Data")</f>
        <v>USA</v>
      </c>
      <c r="R256" t="str">
        <f>_xlfn.XLOOKUP(Table17[[#This Row],[Customer_ID]],Customer_Dim!A:A,Customer_Dim!H:H,"False Data")</f>
        <v>Bronze</v>
      </c>
      <c r="S256" t="str">
        <f>_xlfn.XLOOKUP(Table17[[#This Row],[Store_ID]],Store_Dim!A:A,Store_Dim!B:B)</f>
        <v>Benson-Elliott</v>
      </c>
      <c r="T256" t="str">
        <f>_xlfn.XLOOKUP(Table17[[#This Row],[Store_ID]],Store_Dim!A:A,Store_Dim!C:C)</f>
        <v>East</v>
      </c>
      <c r="U256" t="str">
        <f>_xlfn.XLOOKUP(Table17[[#This Row],[Store_ID]],Store_Dim!A:A,Store_Dim!D:D)</f>
        <v>Port Josephberg</v>
      </c>
      <c r="V256" t="str">
        <f>_xlfn.XLOOKUP(Table17[[#This Row],[Store_ID]],Store_Dim!A:A,Store_Dim!E:E)</f>
        <v>Online</v>
      </c>
      <c r="W256" t="str">
        <f>_xlfn.XLOOKUP(Table17[[#This Row],[Product_ID]],Product_Dim!A:A,Product_Dim!B:B)</f>
        <v>Microwave Oven</v>
      </c>
      <c r="X256" t="str">
        <f>_xlfn.XLOOKUP(Table17[[#This Row],[Product_ID]],Product_Dim!A:A,Product_Dim!C:C)</f>
        <v>Home</v>
      </c>
      <c r="Y256" t="str">
        <f>_xlfn.XLOOKUP(Table17[[#This Row],[Product_ID]],Product_Dim!A:A,Product_Dim!D:D)</f>
        <v>Appliances</v>
      </c>
      <c r="Z256" t="str">
        <f>_xlfn.XLOOKUP(Table17[[#This Row],[Product_ID]],Product_Dim!A:A,Product_Dim!E:E)</f>
        <v>Green, Powell and Palmer</v>
      </c>
      <c r="AA256">
        <f>_xlfn.XLOOKUP(Table17[[#This Row],[Product_ID]],Product_Dim!A:A,Product_Dim!F:F)</f>
        <v>447.43</v>
      </c>
      <c r="AB256">
        <f>_xlfn.XLOOKUP(Table17[[#This Row],[Product_ID]],Product_Dim!A:A,Product_Dim!G:G)</f>
        <v>191</v>
      </c>
    </row>
    <row r="257" spans="1:28" x14ac:dyDescent="0.25">
      <c r="A257" t="s">
        <v>2081</v>
      </c>
      <c r="B257" s="1">
        <v>45746</v>
      </c>
      <c r="C257" t="s">
        <v>172</v>
      </c>
      <c r="D257" t="s">
        <v>1546</v>
      </c>
      <c r="E257" t="s">
        <v>1786</v>
      </c>
      <c r="F257">
        <v>3</v>
      </c>
      <c r="G257">
        <v>546.96</v>
      </c>
      <c r="H257">
        <v>0.19</v>
      </c>
      <c r="I257" t="s">
        <v>1824</v>
      </c>
      <c r="J257" s="12">
        <v>1329.1128000000001</v>
      </c>
      <c r="K257" t="str">
        <f>_xlfn.XLOOKUP(Table17[[#This Row],[Customer_ID]],Customer_Dim!A:A,Customer_Dim!B:B,"False Data")</f>
        <v>Denise Williams</v>
      </c>
      <c r="L257" s="5">
        <f>_xlfn.XLOOKUP(Table17[[#This Row],[Customer_ID]],Customer_Dim!A:A,Customer_Dim!C:C,"False Data")</f>
        <v>34</v>
      </c>
      <c r="M257" s="5" t="str" cm="1">
        <f t="array" ref="M257">_xlfn.IFS(Table9[[#This Row],[Age]]&lt;=35,"Youth",Table9[[#This Row],[Age]]&lt;=55,"Adult",Table9[[#This Row],[Age]]&gt;55,"Senior")</f>
        <v>Youth</v>
      </c>
      <c r="N257" t="str">
        <f>_xlfn.XLOOKUP(Table17[[#This Row],[Customer_ID]],Customer_Dim!A:A,Customer_Dim!D:D,"False Data")</f>
        <v>Male</v>
      </c>
      <c r="O257" t="str">
        <f>_xlfn.XLOOKUP(Table17[[#This Row],[Customer_ID]],Customer_Dim!A:A,Customer_Dim!E:E,"False Data")</f>
        <v>Christianstad</v>
      </c>
      <c r="P257" t="str">
        <f>_xlfn.XLOOKUP(Table17[[#This Row],[Customer_ID]],Customer_Dim!A:A,Customer_Dim!F:F,"False Data")</f>
        <v>Hawaii</v>
      </c>
      <c r="Q257" t="str">
        <f>_xlfn.XLOOKUP(Table17[[#This Row],[Customer_ID]],Customer_Dim!A:A,Customer_Dim!G:G,"False Data")</f>
        <v>USA</v>
      </c>
      <c r="R257" t="str">
        <f>_xlfn.XLOOKUP(Table17[[#This Row],[Customer_ID]],Customer_Dim!A:A,Customer_Dim!H:H,"False Data")</f>
        <v>Bronze</v>
      </c>
      <c r="S257" t="str">
        <f>_xlfn.XLOOKUP(Table17[[#This Row],[Store_ID]],Store_Dim!A:A,Store_Dim!B:B)</f>
        <v>Moore, Padilla and Butler</v>
      </c>
      <c r="T257" t="str">
        <f>_xlfn.XLOOKUP(Table17[[#This Row],[Store_ID]],Store_Dim!A:A,Store_Dim!C:C)</f>
        <v>South</v>
      </c>
      <c r="U257" t="str">
        <f>_xlfn.XLOOKUP(Table17[[#This Row],[Store_ID]],Store_Dim!A:A,Store_Dim!D:D)</f>
        <v>East Johnstad</v>
      </c>
      <c r="V257" t="str">
        <f>_xlfn.XLOOKUP(Table17[[#This Row],[Store_ID]],Store_Dim!A:A,Store_Dim!E:E)</f>
        <v>Flagship</v>
      </c>
      <c r="W257" t="str">
        <f>_xlfn.XLOOKUP(Table17[[#This Row],[Product_ID]],Product_Dim!A:A,Product_Dim!B:B)</f>
        <v>Men's Graphic T-Shirt</v>
      </c>
      <c r="X257" t="str">
        <f>_xlfn.XLOOKUP(Table17[[#This Row],[Product_ID]],Product_Dim!A:A,Product_Dim!C:C)</f>
        <v>Clothing</v>
      </c>
      <c r="Y257" t="str">
        <f>_xlfn.XLOOKUP(Table17[[#This Row],[Product_ID]],Product_Dim!A:A,Product_Dim!D:D)</f>
        <v>Tops</v>
      </c>
      <c r="Z257" t="str">
        <f>_xlfn.XLOOKUP(Table17[[#This Row],[Product_ID]],Product_Dim!A:A,Product_Dim!E:E)</f>
        <v>Terry-Moore</v>
      </c>
      <c r="AA257">
        <f>_xlfn.XLOOKUP(Table17[[#This Row],[Product_ID]],Product_Dim!A:A,Product_Dim!F:F)</f>
        <v>342.56</v>
      </c>
      <c r="AB257">
        <f>_xlfn.XLOOKUP(Table17[[#This Row],[Product_ID]],Product_Dim!A:A,Product_Dim!G:G)</f>
        <v>181</v>
      </c>
    </row>
    <row r="258" spans="1:28" x14ac:dyDescent="0.25">
      <c r="A258" t="s">
        <v>2082</v>
      </c>
      <c r="B258" s="1">
        <v>45706</v>
      </c>
      <c r="C258" t="s">
        <v>1452</v>
      </c>
      <c r="D258" t="s">
        <v>1582</v>
      </c>
      <c r="E258" t="s">
        <v>1789</v>
      </c>
      <c r="F258">
        <v>2</v>
      </c>
      <c r="G258">
        <v>71.77</v>
      </c>
      <c r="H258">
        <v>0.22</v>
      </c>
      <c r="I258" t="s">
        <v>1824</v>
      </c>
      <c r="J258" s="12">
        <v>111.96120000000001</v>
      </c>
      <c r="K258" t="str">
        <f>_xlfn.XLOOKUP(Table17[[#This Row],[Customer_ID]],Customer_Dim!A:A,Customer_Dim!B:B,"False Data")</f>
        <v>Debra Mccullough</v>
      </c>
      <c r="L258" s="5">
        <f>_xlfn.XLOOKUP(Table17[[#This Row],[Customer_ID]],Customer_Dim!A:A,Customer_Dim!C:C,"False Data")</f>
        <v>42</v>
      </c>
      <c r="M258" s="5" t="str" cm="1">
        <f t="array" ref="M258">_xlfn.IFS(Table9[[#This Row],[Age]]&lt;=35,"Youth",Table9[[#This Row],[Age]]&lt;=55,"Adult",Table9[[#This Row],[Age]]&gt;55,"Senior")</f>
        <v>Adult</v>
      </c>
      <c r="N258" t="str">
        <f>_xlfn.XLOOKUP(Table17[[#This Row],[Customer_ID]],Customer_Dim!A:A,Customer_Dim!D:D,"False Data")</f>
        <v>Male</v>
      </c>
      <c r="O258" t="str">
        <f>_xlfn.XLOOKUP(Table17[[#This Row],[Customer_ID]],Customer_Dim!A:A,Customer_Dim!E:E,"False Data")</f>
        <v>Mcdanielfurt</v>
      </c>
      <c r="P258" t="str">
        <f>_xlfn.XLOOKUP(Table17[[#This Row],[Customer_ID]],Customer_Dim!A:A,Customer_Dim!F:F,"False Data")</f>
        <v>Montana</v>
      </c>
      <c r="Q258" t="str">
        <f>_xlfn.XLOOKUP(Table17[[#This Row],[Customer_ID]],Customer_Dim!A:A,Customer_Dim!G:G,"False Data")</f>
        <v>USA</v>
      </c>
      <c r="R258" t="str">
        <f>_xlfn.XLOOKUP(Table17[[#This Row],[Customer_ID]],Customer_Dim!A:A,Customer_Dim!H:H,"False Data")</f>
        <v>Platinum</v>
      </c>
      <c r="S258" t="str">
        <f>_xlfn.XLOOKUP(Table17[[#This Row],[Store_ID]],Store_Dim!A:A,Store_Dim!B:B)</f>
        <v>Hill, Wagner and Ballard</v>
      </c>
      <c r="T258" t="str">
        <f>_xlfn.XLOOKUP(Table17[[#This Row],[Store_ID]],Store_Dim!A:A,Store_Dim!C:C)</f>
        <v>East</v>
      </c>
      <c r="U258" t="str">
        <f>_xlfn.XLOOKUP(Table17[[#This Row],[Store_ID]],Store_Dim!A:A,Store_Dim!D:D)</f>
        <v>East Davidville</v>
      </c>
      <c r="V258" t="str">
        <f>_xlfn.XLOOKUP(Table17[[#This Row],[Store_ID]],Store_Dim!A:A,Store_Dim!E:E)</f>
        <v>Online</v>
      </c>
      <c r="W258" t="str">
        <f>_xlfn.XLOOKUP(Table17[[#This Row],[Product_ID]],Product_Dim!A:A,Product_Dim!B:B)</f>
        <v>Soccer Training Cone Set</v>
      </c>
      <c r="X258" t="str">
        <f>_xlfn.XLOOKUP(Table17[[#This Row],[Product_ID]],Product_Dim!A:A,Product_Dim!C:C)</f>
        <v>Sports</v>
      </c>
      <c r="Y258" t="str">
        <f>_xlfn.XLOOKUP(Table17[[#This Row],[Product_ID]],Product_Dim!A:A,Product_Dim!D:D)</f>
        <v>Accessories</v>
      </c>
      <c r="Z258" t="str">
        <f>_xlfn.XLOOKUP(Table17[[#This Row],[Product_ID]],Product_Dim!A:A,Product_Dim!E:E)</f>
        <v>Ford, Murphy and Wilson</v>
      </c>
      <c r="AA258">
        <f>_xlfn.XLOOKUP(Table17[[#This Row],[Product_ID]],Product_Dim!A:A,Product_Dim!F:F)</f>
        <v>144.53</v>
      </c>
      <c r="AB258">
        <f>_xlfn.XLOOKUP(Table17[[#This Row],[Product_ID]],Product_Dim!A:A,Product_Dim!G:G)</f>
        <v>367</v>
      </c>
    </row>
    <row r="259" spans="1:28" x14ac:dyDescent="0.25">
      <c r="A259" t="s">
        <v>2083</v>
      </c>
      <c r="B259" s="1">
        <v>45717</v>
      </c>
      <c r="C259" t="s">
        <v>63</v>
      </c>
      <c r="D259" t="s">
        <v>1596</v>
      </c>
      <c r="E259" t="s">
        <v>1757</v>
      </c>
      <c r="F259">
        <v>2</v>
      </c>
      <c r="G259">
        <v>679.86</v>
      </c>
      <c r="H259">
        <v>0.22</v>
      </c>
      <c r="I259" t="s">
        <v>1829</v>
      </c>
      <c r="J259" s="12">
        <v>1060.5816</v>
      </c>
      <c r="K259" t="str">
        <f>_xlfn.XLOOKUP(Table17[[#This Row],[Customer_ID]],Customer_Dim!A:A,Customer_Dim!B:B,"False Data")</f>
        <v>Nathan Hernandez</v>
      </c>
      <c r="L259" s="5">
        <f>_xlfn.XLOOKUP(Table17[[#This Row],[Customer_ID]],Customer_Dim!A:A,Customer_Dim!C:C,"False Data")</f>
        <v>32</v>
      </c>
      <c r="M259" s="5" t="str" cm="1">
        <f t="array" ref="M259">_xlfn.IFS(Table9[[#This Row],[Age]]&lt;=35,"Youth",Table9[[#This Row],[Age]]&lt;=55,"Adult",Table9[[#This Row],[Age]]&gt;55,"Senior")</f>
        <v>Youth</v>
      </c>
      <c r="N259" t="str">
        <f>_xlfn.XLOOKUP(Table17[[#This Row],[Customer_ID]],Customer_Dim!A:A,Customer_Dim!D:D,"False Data")</f>
        <v>Female</v>
      </c>
      <c r="O259" t="str">
        <f>_xlfn.XLOOKUP(Table17[[#This Row],[Customer_ID]],Customer_Dim!A:A,Customer_Dim!E:E,"False Data")</f>
        <v>New Becky</v>
      </c>
      <c r="P259" t="str">
        <f>_xlfn.XLOOKUP(Table17[[#This Row],[Customer_ID]],Customer_Dim!A:A,Customer_Dim!F:F,"False Data")</f>
        <v>Montana</v>
      </c>
      <c r="Q259" t="str">
        <f>_xlfn.XLOOKUP(Table17[[#This Row],[Customer_ID]],Customer_Dim!A:A,Customer_Dim!G:G,"False Data")</f>
        <v>USA</v>
      </c>
      <c r="R259" t="str">
        <f>_xlfn.XLOOKUP(Table17[[#This Row],[Customer_ID]],Customer_Dim!A:A,Customer_Dim!H:H,"False Data")</f>
        <v>Silver</v>
      </c>
      <c r="S259" t="str">
        <f>_xlfn.XLOOKUP(Table17[[#This Row],[Store_ID]],Store_Dim!A:A,Store_Dim!B:B)</f>
        <v>Martinez, Adkins and Johnson</v>
      </c>
      <c r="T259" t="str">
        <f>_xlfn.XLOOKUP(Table17[[#This Row],[Store_ID]],Store_Dim!A:A,Store_Dim!C:C)</f>
        <v>North</v>
      </c>
      <c r="U259" t="str">
        <f>_xlfn.XLOOKUP(Table17[[#This Row],[Store_ID]],Store_Dim!A:A,Store_Dim!D:D)</f>
        <v>Danielmouth</v>
      </c>
      <c r="V259" t="str">
        <f>_xlfn.XLOOKUP(Table17[[#This Row],[Store_ID]],Store_Dim!A:A,Store_Dim!E:E)</f>
        <v>Flagship</v>
      </c>
      <c r="W259" t="str">
        <f>_xlfn.XLOOKUP(Table17[[#This Row],[Product_ID]],Product_Dim!A:A,Product_Dim!B:B)</f>
        <v>Foldable Camping Chair</v>
      </c>
      <c r="X259" t="str">
        <f>_xlfn.XLOOKUP(Table17[[#This Row],[Product_ID]],Product_Dim!A:A,Product_Dim!C:C)</f>
        <v>Sports</v>
      </c>
      <c r="Y259" t="str">
        <f>_xlfn.XLOOKUP(Table17[[#This Row],[Product_ID]],Product_Dim!A:A,Product_Dim!D:D)</f>
        <v>Outdoor</v>
      </c>
      <c r="Z259" t="str">
        <f>_xlfn.XLOOKUP(Table17[[#This Row],[Product_ID]],Product_Dim!A:A,Product_Dim!E:E)</f>
        <v>Cook Ltd</v>
      </c>
      <c r="AA259">
        <f>_xlfn.XLOOKUP(Table17[[#This Row],[Product_ID]],Product_Dim!A:A,Product_Dim!F:F)</f>
        <v>166.06</v>
      </c>
      <c r="AB259">
        <f>_xlfn.XLOOKUP(Table17[[#This Row],[Product_ID]],Product_Dim!A:A,Product_Dim!G:G)</f>
        <v>340</v>
      </c>
    </row>
    <row r="260" spans="1:28" x14ac:dyDescent="0.25">
      <c r="A260" t="s">
        <v>2084</v>
      </c>
      <c r="B260" s="1">
        <v>45300</v>
      </c>
      <c r="C260" t="s">
        <v>464</v>
      </c>
      <c r="D260" t="s">
        <v>1618</v>
      </c>
      <c r="E260" t="s">
        <v>1807</v>
      </c>
      <c r="F260">
        <v>1</v>
      </c>
      <c r="G260">
        <v>222.94</v>
      </c>
      <c r="H260">
        <v>0.19</v>
      </c>
      <c r="I260" t="s">
        <v>1824</v>
      </c>
      <c r="J260" s="12">
        <v>180.5814</v>
      </c>
      <c r="K260" t="str">
        <f>_xlfn.XLOOKUP(Table17[[#This Row],[Customer_ID]],Customer_Dim!A:A,Customer_Dim!B:B,"False Data")</f>
        <v>Patrick Coleman</v>
      </c>
      <c r="L260" s="5">
        <f>_xlfn.XLOOKUP(Table17[[#This Row],[Customer_ID]],Customer_Dim!A:A,Customer_Dim!C:C,"False Data")</f>
        <v>29</v>
      </c>
      <c r="M260" s="5" t="str" cm="1">
        <f t="array" ref="M260">_xlfn.IFS(Table9[[#This Row],[Age]]&lt;=35,"Youth",Table9[[#This Row],[Age]]&lt;=55,"Adult",Table9[[#This Row],[Age]]&gt;55,"Senior")</f>
        <v>Youth</v>
      </c>
      <c r="N260" t="str">
        <f>_xlfn.XLOOKUP(Table17[[#This Row],[Customer_ID]],Customer_Dim!A:A,Customer_Dim!D:D,"False Data")</f>
        <v>Male</v>
      </c>
      <c r="O260" t="str">
        <f>_xlfn.XLOOKUP(Table17[[#This Row],[Customer_ID]],Customer_Dim!A:A,Customer_Dim!E:E,"False Data")</f>
        <v>New Jeffrey</v>
      </c>
      <c r="P260" t="str">
        <f>_xlfn.XLOOKUP(Table17[[#This Row],[Customer_ID]],Customer_Dim!A:A,Customer_Dim!F:F,"False Data")</f>
        <v>Nebraska</v>
      </c>
      <c r="Q260" t="str">
        <f>_xlfn.XLOOKUP(Table17[[#This Row],[Customer_ID]],Customer_Dim!A:A,Customer_Dim!G:G,"False Data")</f>
        <v>USA</v>
      </c>
      <c r="R260" t="str">
        <f>_xlfn.XLOOKUP(Table17[[#This Row],[Customer_ID]],Customer_Dim!A:A,Customer_Dim!H:H,"False Data")</f>
        <v>Silver</v>
      </c>
      <c r="S260" t="str">
        <f>_xlfn.XLOOKUP(Table17[[#This Row],[Store_ID]],Store_Dim!A:A,Store_Dim!B:B)</f>
        <v>Holloway Ltd</v>
      </c>
      <c r="T260" t="str">
        <f>_xlfn.XLOOKUP(Table17[[#This Row],[Store_ID]],Store_Dim!A:A,Store_Dim!C:C)</f>
        <v>North</v>
      </c>
      <c r="U260" t="str">
        <f>_xlfn.XLOOKUP(Table17[[#This Row],[Store_ID]],Store_Dim!A:A,Store_Dim!D:D)</f>
        <v>Bensonhaven</v>
      </c>
      <c r="V260" t="str">
        <f>_xlfn.XLOOKUP(Table17[[#This Row],[Store_ID]],Store_Dim!A:A,Store_Dim!E:E)</f>
        <v>Flagship</v>
      </c>
      <c r="W260" t="str">
        <f>_xlfn.XLOOKUP(Table17[[#This Row],[Product_ID]],Product_Dim!A:A,Product_Dim!B:B)</f>
        <v>Bedroom Table Lamp</v>
      </c>
      <c r="X260" t="str">
        <f>_xlfn.XLOOKUP(Table17[[#This Row],[Product_ID]],Product_Dim!A:A,Product_Dim!C:C)</f>
        <v>Home</v>
      </c>
      <c r="Y260" t="str">
        <f>_xlfn.XLOOKUP(Table17[[#This Row],[Product_ID]],Product_Dim!A:A,Product_Dim!D:D)</f>
        <v>Lighting</v>
      </c>
      <c r="Z260" t="str">
        <f>_xlfn.XLOOKUP(Table17[[#This Row],[Product_ID]],Product_Dim!A:A,Product_Dim!E:E)</f>
        <v>Jones LLC</v>
      </c>
      <c r="AA260">
        <f>_xlfn.XLOOKUP(Table17[[#This Row],[Product_ID]],Product_Dim!A:A,Product_Dim!F:F)</f>
        <v>382.22</v>
      </c>
      <c r="AB260">
        <f>_xlfn.XLOOKUP(Table17[[#This Row],[Product_ID]],Product_Dim!A:A,Product_Dim!G:G)</f>
        <v>329</v>
      </c>
    </row>
    <row r="261" spans="1:28" x14ac:dyDescent="0.25">
      <c r="A261" t="s">
        <v>2085</v>
      </c>
      <c r="B261" s="1">
        <v>45773</v>
      </c>
      <c r="C261" t="s">
        <v>794</v>
      </c>
      <c r="D261" t="s">
        <v>1618</v>
      </c>
      <c r="E261" t="s">
        <v>1761</v>
      </c>
      <c r="F261">
        <v>2</v>
      </c>
      <c r="G261">
        <v>355.3</v>
      </c>
      <c r="H261">
        <f>1-(Table17[[#This Row],[Total_Amount]]/(Table17[[#This Row],[Unit_Price]]*Table17[[#This Row],[Quantity]]))</f>
        <v>0.17000000000000004</v>
      </c>
      <c r="I261" t="s">
        <v>1826</v>
      </c>
      <c r="J261" s="12">
        <v>589.798</v>
      </c>
      <c r="K261" t="str">
        <f>_xlfn.XLOOKUP(Table17[[#This Row],[Customer_ID]],Customer_Dim!A:A,Customer_Dim!B:B,"False Data")</f>
        <v>Nicholas Webb</v>
      </c>
      <c r="L261" s="5">
        <f>_xlfn.XLOOKUP(Table17[[#This Row],[Customer_ID]],Customer_Dim!A:A,Customer_Dim!C:C,"False Data")</f>
        <v>19</v>
      </c>
      <c r="M261" s="5" t="str" cm="1">
        <f t="array" ref="M261">_xlfn.IFS(Table9[[#This Row],[Age]]&lt;=35,"Youth",Table9[[#This Row],[Age]]&lt;=55,"Adult",Table9[[#This Row],[Age]]&gt;55,"Senior")</f>
        <v>Youth</v>
      </c>
      <c r="N261" t="str">
        <f>_xlfn.XLOOKUP(Table17[[#This Row],[Customer_ID]],Customer_Dim!A:A,Customer_Dim!D:D,"False Data")</f>
        <v>Male</v>
      </c>
      <c r="O261" t="str">
        <f>_xlfn.XLOOKUP(Table17[[#This Row],[Customer_ID]],Customer_Dim!A:A,Customer_Dim!E:E,"False Data")</f>
        <v>Lake Timothy</v>
      </c>
      <c r="P261" t="str">
        <f>_xlfn.XLOOKUP(Table17[[#This Row],[Customer_ID]],Customer_Dim!A:A,Customer_Dim!F:F,"False Data")</f>
        <v>Nevada</v>
      </c>
      <c r="Q261" t="str">
        <f>_xlfn.XLOOKUP(Table17[[#This Row],[Customer_ID]],Customer_Dim!A:A,Customer_Dim!G:G,"False Data")</f>
        <v>USA</v>
      </c>
      <c r="R261" t="str">
        <f>_xlfn.XLOOKUP(Table17[[#This Row],[Customer_ID]],Customer_Dim!A:A,Customer_Dim!H:H,"False Data")</f>
        <v>Gold</v>
      </c>
      <c r="S261" t="str">
        <f>_xlfn.XLOOKUP(Table17[[#This Row],[Store_ID]],Store_Dim!A:A,Store_Dim!B:B)</f>
        <v>Black-Horn</v>
      </c>
      <c r="T261" t="str">
        <f>_xlfn.XLOOKUP(Table17[[#This Row],[Store_ID]],Store_Dim!A:A,Store_Dim!C:C)</f>
        <v>South</v>
      </c>
      <c r="U261" t="str">
        <f>_xlfn.XLOOKUP(Table17[[#This Row],[Store_ID]],Store_Dim!A:A,Store_Dim!D:D)</f>
        <v>North Nancyview</v>
      </c>
      <c r="V261" t="str">
        <f>_xlfn.XLOOKUP(Table17[[#This Row],[Store_ID]],Store_Dim!A:A,Store_Dim!E:E)</f>
        <v>Outlet</v>
      </c>
      <c r="W261" t="str">
        <f>_xlfn.XLOOKUP(Table17[[#This Row],[Product_ID]],Product_Dim!A:A,Product_Dim!B:B)</f>
        <v>Bedroom Table Lamp</v>
      </c>
      <c r="X261" t="str">
        <f>_xlfn.XLOOKUP(Table17[[#This Row],[Product_ID]],Product_Dim!A:A,Product_Dim!C:C)</f>
        <v>Home</v>
      </c>
      <c r="Y261" t="str">
        <f>_xlfn.XLOOKUP(Table17[[#This Row],[Product_ID]],Product_Dim!A:A,Product_Dim!D:D)</f>
        <v>Lighting</v>
      </c>
      <c r="Z261" t="str">
        <f>_xlfn.XLOOKUP(Table17[[#This Row],[Product_ID]],Product_Dim!A:A,Product_Dim!E:E)</f>
        <v>Jones LLC</v>
      </c>
      <c r="AA261">
        <f>_xlfn.XLOOKUP(Table17[[#This Row],[Product_ID]],Product_Dim!A:A,Product_Dim!F:F)</f>
        <v>382.22</v>
      </c>
      <c r="AB261">
        <f>_xlfn.XLOOKUP(Table17[[#This Row],[Product_ID]],Product_Dim!A:A,Product_Dim!G:G)</f>
        <v>329</v>
      </c>
    </row>
    <row r="262" spans="1:28" x14ac:dyDescent="0.25">
      <c r="A262" t="s">
        <v>2086</v>
      </c>
      <c r="B262" s="1">
        <v>45497</v>
      </c>
      <c r="C262" t="s">
        <v>366</v>
      </c>
      <c r="D262" t="s">
        <v>1726</v>
      </c>
      <c r="E262" t="s">
        <v>1813</v>
      </c>
      <c r="F262">
        <v>4</v>
      </c>
      <c r="G262">
        <v>611.29999999999995</v>
      </c>
      <c r="H262">
        <v>0.11</v>
      </c>
      <c r="I262" t="s">
        <v>1826</v>
      </c>
      <c r="J262" s="12">
        <v>2176.2280000000001</v>
      </c>
      <c r="K262" t="str">
        <f>_xlfn.XLOOKUP(Table17[[#This Row],[Customer_ID]],Customer_Dim!A:A,Customer_Dim!B:B,"False Data")</f>
        <v>Steven Stein</v>
      </c>
      <c r="L262" s="5">
        <f>_xlfn.XLOOKUP(Table17[[#This Row],[Customer_ID]],Customer_Dim!A:A,Customer_Dim!C:C,"False Data")</f>
        <v>21</v>
      </c>
      <c r="M262" s="5" t="str" cm="1">
        <f t="array" ref="M262">_xlfn.IFS(Table9[[#This Row],[Age]]&lt;=35,"Youth",Table9[[#This Row],[Age]]&lt;=55,"Adult",Table9[[#This Row],[Age]]&gt;55,"Senior")</f>
        <v>Youth</v>
      </c>
      <c r="N262" t="str">
        <f>_xlfn.XLOOKUP(Table17[[#This Row],[Customer_ID]],Customer_Dim!A:A,Customer_Dim!D:D,"False Data")</f>
        <v>Male</v>
      </c>
      <c r="O262" t="str">
        <f>_xlfn.XLOOKUP(Table17[[#This Row],[Customer_ID]],Customer_Dim!A:A,Customer_Dim!E:E,"False Data")</f>
        <v>West Lauren</v>
      </c>
      <c r="P262" t="str">
        <f>_xlfn.XLOOKUP(Table17[[#This Row],[Customer_ID]],Customer_Dim!A:A,Customer_Dim!F:F,"False Data")</f>
        <v>Connecticut</v>
      </c>
      <c r="Q262" t="str">
        <f>_xlfn.XLOOKUP(Table17[[#This Row],[Customer_ID]],Customer_Dim!A:A,Customer_Dim!G:G,"False Data")</f>
        <v>USA</v>
      </c>
      <c r="R262" t="str">
        <f>_xlfn.XLOOKUP(Table17[[#This Row],[Customer_ID]],Customer_Dim!A:A,Customer_Dim!H:H,"False Data")</f>
        <v>Bronze</v>
      </c>
      <c r="S262" t="str">
        <f>_xlfn.XLOOKUP(Table17[[#This Row],[Store_ID]],Store_Dim!A:A,Store_Dim!B:B)</f>
        <v>Mann-Austin</v>
      </c>
      <c r="T262" t="str">
        <f>_xlfn.XLOOKUP(Table17[[#This Row],[Store_ID]],Store_Dim!A:A,Store_Dim!C:C)</f>
        <v>East</v>
      </c>
      <c r="U262" t="str">
        <f>_xlfn.XLOOKUP(Table17[[#This Row],[Store_ID]],Store_Dim!A:A,Store_Dim!D:D)</f>
        <v>Vasquezborough</v>
      </c>
      <c r="V262" t="str">
        <f>_xlfn.XLOOKUP(Table17[[#This Row],[Store_ID]],Store_Dim!A:A,Store_Dim!E:E)</f>
        <v>Online</v>
      </c>
      <c r="W262" t="str">
        <f>_xlfn.XLOOKUP(Table17[[#This Row],[Product_ID]],Product_Dim!A:A,Product_Dim!B:B)</f>
        <v>Face Foundation Kit</v>
      </c>
      <c r="X262" t="str">
        <f>_xlfn.XLOOKUP(Table17[[#This Row],[Product_ID]],Product_Dim!A:A,Product_Dim!C:C)</f>
        <v>Beauty</v>
      </c>
      <c r="Y262" t="str">
        <f>_xlfn.XLOOKUP(Table17[[#This Row],[Product_ID]],Product_Dim!A:A,Product_Dim!D:D)</f>
        <v>Makeup</v>
      </c>
      <c r="Z262" t="str">
        <f>_xlfn.XLOOKUP(Table17[[#This Row],[Product_ID]],Product_Dim!A:A,Product_Dim!E:E)</f>
        <v>Taylor-Elliott</v>
      </c>
      <c r="AA262">
        <f>_xlfn.XLOOKUP(Table17[[#This Row],[Product_ID]],Product_Dim!A:A,Product_Dim!F:F)</f>
        <v>183.04</v>
      </c>
      <c r="AB262">
        <f>_xlfn.XLOOKUP(Table17[[#This Row],[Product_ID]],Product_Dim!A:A,Product_Dim!G:G)</f>
        <v>457</v>
      </c>
    </row>
    <row r="263" spans="1:28" x14ac:dyDescent="0.25">
      <c r="A263" t="s">
        <v>2087</v>
      </c>
      <c r="B263" s="1">
        <v>45742</v>
      </c>
      <c r="C263" t="s">
        <v>1047</v>
      </c>
      <c r="D263" t="s">
        <v>1543</v>
      </c>
      <c r="E263" t="s">
        <v>1782</v>
      </c>
      <c r="F263">
        <v>4</v>
      </c>
      <c r="G263">
        <v>849.21</v>
      </c>
      <c r="H263">
        <v>7.0000000000000007E-2</v>
      </c>
      <c r="I263" t="s">
        <v>1824</v>
      </c>
      <c r="J263" s="12">
        <v>3159.0612000000001</v>
      </c>
      <c r="K263" t="str">
        <f>_xlfn.XLOOKUP(Table17[[#This Row],[Customer_ID]],Customer_Dim!A:A,Customer_Dim!B:B,"False Data")</f>
        <v>Teresa Johnson</v>
      </c>
      <c r="L263" s="5">
        <f>_xlfn.XLOOKUP(Table17[[#This Row],[Customer_ID]],Customer_Dim!A:A,Customer_Dim!C:C,"False Data")</f>
        <v>64</v>
      </c>
      <c r="M263" s="5" t="str" cm="1">
        <f t="array" ref="M263">_xlfn.IFS(Table9[[#This Row],[Age]]&lt;=35,"Youth",Table9[[#This Row],[Age]]&lt;=55,"Adult",Table9[[#This Row],[Age]]&gt;55,"Senior")</f>
        <v>Senior</v>
      </c>
      <c r="N263" t="str">
        <f>_xlfn.XLOOKUP(Table17[[#This Row],[Customer_ID]],Customer_Dim!A:A,Customer_Dim!D:D,"False Data")</f>
        <v>Female</v>
      </c>
      <c r="O263" t="str">
        <f>_xlfn.XLOOKUP(Table17[[#This Row],[Customer_ID]],Customer_Dim!A:A,Customer_Dim!E:E,"False Data")</f>
        <v>Johnsonbury</v>
      </c>
      <c r="P263" t="str">
        <f>_xlfn.XLOOKUP(Table17[[#This Row],[Customer_ID]],Customer_Dim!A:A,Customer_Dim!F:F,"False Data")</f>
        <v>Georgia</v>
      </c>
      <c r="Q263" t="str">
        <f>_xlfn.XLOOKUP(Table17[[#This Row],[Customer_ID]],Customer_Dim!A:A,Customer_Dim!G:G,"False Data")</f>
        <v>USA</v>
      </c>
      <c r="R263" t="str">
        <f>_xlfn.XLOOKUP(Table17[[#This Row],[Customer_ID]],Customer_Dim!A:A,Customer_Dim!H:H,"False Data")</f>
        <v>Gold</v>
      </c>
      <c r="S263" t="str">
        <f>_xlfn.XLOOKUP(Table17[[#This Row],[Store_ID]],Store_Dim!A:A,Store_Dim!B:B)</f>
        <v>Bean, Jones and Park</v>
      </c>
      <c r="T263" t="str">
        <f>_xlfn.XLOOKUP(Table17[[#This Row],[Store_ID]],Store_Dim!A:A,Store_Dim!C:C)</f>
        <v>West</v>
      </c>
      <c r="U263" t="str">
        <f>_xlfn.XLOOKUP(Table17[[#This Row],[Store_ID]],Store_Dim!A:A,Store_Dim!D:D)</f>
        <v>Thompsonborough</v>
      </c>
      <c r="V263" t="str">
        <f>_xlfn.XLOOKUP(Table17[[#This Row],[Store_ID]],Store_Dim!A:A,Store_Dim!E:E)</f>
        <v>Online</v>
      </c>
      <c r="W263" t="str">
        <f>_xlfn.XLOOKUP(Table17[[#This Row],[Product_ID]],Product_Dim!A:A,Product_Dim!B:B)</f>
        <v>Brother Laser Printer</v>
      </c>
      <c r="X263" t="str">
        <f>_xlfn.XLOOKUP(Table17[[#This Row],[Product_ID]],Product_Dim!A:A,Product_Dim!C:C)</f>
        <v>Electronics</v>
      </c>
      <c r="Y263" t="str">
        <f>_xlfn.XLOOKUP(Table17[[#This Row],[Product_ID]],Product_Dim!A:A,Product_Dim!D:D)</f>
        <v>Computer</v>
      </c>
      <c r="Z263" t="str">
        <f>_xlfn.XLOOKUP(Table17[[#This Row],[Product_ID]],Product_Dim!A:A,Product_Dim!E:E)</f>
        <v>Hunt Inc</v>
      </c>
      <c r="AA263">
        <f>_xlfn.XLOOKUP(Table17[[#This Row],[Product_ID]],Product_Dim!A:A,Product_Dim!F:F)</f>
        <v>112.42</v>
      </c>
      <c r="AB263">
        <f>_xlfn.XLOOKUP(Table17[[#This Row],[Product_ID]],Product_Dim!A:A,Product_Dim!G:G)</f>
        <v>416</v>
      </c>
    </row>
    <row r="264" spans="1:28" x14ac:dyDescent="0.25">
      <c r="A264" t="s">
        <v>2088</v>
      </c>
      <c r="B264" s="1">
        <v>45713</v>
      </c>
      <c r="C264" t="s">
        <v>681</v>
      </c>
      <c r="D264" t="s">
        <v>1632</v>
      </c>
      <c r="E264" t="s">
        <v>1779</v>
      </c>
      <c r="F264">
        <v>3</v>
      </c>
      <c r="G264">
        <v>553.12</v>
      </c>
      <c r="H264">
        <v>0.28000000000000003</v>
      </c>
      <c r="I264" t="s">
        <v>1829</v>
      </c>
      <c r="J264" s="12">
        <v>1194.7392</v>
      </c>
      <c r="K264" t="str">
        <f>_xlfn.XLOOKUP(Table17[[#This Row],[Customer_ID]],Customer_Dim!A:A,Customer_Dim!B:B,"False Data")</f>
        <v>Joan Johnson</v>
      </c>
      <c r="L264" s="5">
        <f>_xlfn.XLOOKUP(Table17[[#This Row],[Customer_ID]],Customer_Dim!A:A,Customer_Dim!C:C,"False Data")</f>
        <v>50</v>
      </c>
      <c r="M264" s="5" t="str" cm="1">
        <f t="array" ref="M264">_xlfn.IFS(Table9[[#This Row],[Age]]&lt;=35,"Youth",Table9[[#This Row],[Age]]&lt;=55,"Adult",Table9[[#This Row],[Age]]&gt;55,"Senior")</f>
        <v>Adult</v>
      </c>
      <c r="N264" t="str">
        <f>_xlfn.XLOOKUP(Table17[[#This Row],[Customer_ID]],Customer_Dim!A:A,Customer_Dim!D:D,"False Data")</f>
        <v>Female</v>
      </c>
      <c r="O264" t="str">
        <f>_xlfn.XLOOKUP(Table17[[#This Row],[Customer_ID]],Customer_Dim!A:A,Customer_Dim!E:E,"False Data")</f>
        <v>Lake Josephport</v>
      </c>
      <c r="P264" t="str">
        <f>_xlfn.XLOOKUP(Table17[[#This Row],[Customer_ID]],Customer_Dim!A:A,Customer_Dim!F:F,"False Data")</f>
        <v>Maine</v>
      </c>
      <c r="Q264" t="str">
        <f>_xlfn.XLOOKUP(Table17[[#This Row],[Customer_ID]],Customer_Dim!A:A,Customer_Dim!G:G,"False Data")</f>
        <v>USA</v>
      </c>
      <c r="R264" t="str">
        <f>_xlfn.XLOOKUP(Table17[[#This Row],[Customer_ID]],Customer_Dim!A:A,Customer_Dim!H:H,"False Data")</f>
        <v>Platinum</v>
      </c>
      <c r="S264" t="str">
        <f>_xlfn.XLOOKUP(Table17[[#This Row],[Store_ID]],Store_Dim!A:A,Store_Dim!B:B)</f>
        <v>Martinez-Mullins</v>
      </c>
      <c r="T264" t="str">
        <f>_xlfn.XLOOKUP(Table17[[#This Row],[Store_ID]],Store_Dim!A:A,Store_Dim!C:C)</f>
        <v>South</v>
      </c>
      <c r="U264" t="str">
        <f>_xlfn.XLOOKUP(Table17[[#This Row],[Store_ID]],Store_Dim!A:A,Store_Dim!D:D)</f>
        <v>Williamsfurt</v>
      </c>
      <c r="V264" t="str">
        <f>_xlfn.XLOOKUP(Table17[[#This Row],[Store_ID]],Store_Dim!A:A,Store_Dim!E:E)</f>
        <v>Online</v>
      </c>
      <c r="W264" t="str">
        <f>_xlfn.XLOOKUP(Table17[[#This Row],[Product_ID]],Product_Dim!A:A,Product_Dim!B:B)</f>
        <v>Smart Home WiFi Camera</v>
      </c>
      <c r="X264" t="str">
        <f>_xlfn.XLOOKUP(Table17[[#This Row],[Product_ID]],Product_Dim!A:A,Product_Dim!C:C)</f>
        <v>Electronics</v>
      </c>
      <c r="Y264" t="str">
        <f>_xlfn.XLOOKUP(Table17[[#This Row],[Product_ID]],Product_Dim!A:A,Product_Dim!D:D)</f>
        <v>Accessories</v>
      </c>
      <c r="Z264" t="str">
        <f>_xlfn.XLOOKUP(Table17[[#This Row],[Product_ID]],Product_Dim!A:A,Product_Dim!E:E)</f>
        <v>Holmes LLC</v>
      </c>
      <c r="AA264">
        <f>_xlfn.XLOOKUP(Table17[[#This Row],[Product_ID]],Product_Dim!A:A,Product_Dim!F:F)</f>
        <v>450.71</v>
      </c>
      <c r="AB264">
        <f>_xlfn.XLOOKUP(Table17[[#This Row],[Product_ID]],Product_Dim!A:A,Product_Dim!G:G)</f>
        <v>389</v>
      </c>
    </row>
    <row r="265" spans="1:28" x14ac:dyDescent="0.25">
      <c r="A265" t="s">
        <v>2089</v>
      </c>
      <c r="B265" s="1">
        <v>45826</v>
      </c>
      <c r="C265" t="s">
        <v>896</v>
      </c>
      <c r="D265" t="s">
        <v>1730</v>
      </c>
      <c r="E265" t="s">
        <v>1786</v>
      </c>
      <c r="F265">
        <v>2</v>
      </c>
      <c r="G265">
        <v>903.08</v>
      </c>
      <c r="H265">
        <v>0.18</v>
      </c>
      <c r="I265" t="s">
        <v>1829</v>
      </c>
      <c r="J265" s="12">
        <v>1481.0512000000001</v>
      </c>
      <c r="K265" t="str">
        <f>_xlfn.XLOOKUP(Table17[[#This Row],[Customer_ID]],Customer_Dim!A:A,Customer_Dim!B:B,"False Data")</f>
        <v>Kristi Lopez</v>
      </c>
      <c r="L265" s="5">
        <f>_xlfn.XLOOKUP(Table17[[#This Row],[Customer_ID]],Customer_Dim!A:A,Customer_Dim!C:C,"False Data")</f>
        <v>46</v>
      </c>
      <c r="M265" s="5" t="str" cm="1">
        <f t="array" ref="M265">_xlfn.IFS(Table9[[#This Row],[Age]]&lt;=35,"Youth",Table9[[#This Row],[Age]]&lt;=55,"Adult",Table9[[#This Row],[Age]]&gt;55,"Senior")</f>
        <v>Adult</v>
      </c>
      <c r="N265" t="str">
        <f>_xlfn.XLOOKUP(Table17[[#This Row],[Customer_ID]],Customer_Dim!A:A,Customer_Dim!D:D,"False Data")</f>
        <v>Female</v>
      </c>
      <c r="O265" t="str">
        <f>_xlfn.XLOOKUP(Table17[[#This Row],[Customer_ID]],Customer_Dim!A:A,Customer_Dim!E:E,"False Data")</f>
        <v>Spencermouth</v>
      </c>
      <c r="P265" t="str">
        <f>_xlfn.XLOOKUP(Table17[[#This Row],[Customer_ID]],Customer_Dim!A:A,Customer_Dim!F:F,"False Data")</f>
        <v>New Jersey</v>
      </c>
      <c r="Q265" t="str">
        <f>_xlfn.XLOOKUP(Table17[[#This Row],[Customer_ID]],Customer_Dim!A:A,Customer_Dim!G:G,"False Data")</f>
        <v>USA</v>
      </c>
      <c r="R265" t="str">
        <f>_xlfn.XLOOKUP(Table17[[#This Row],[Customer_ID]],Customer_Dim!A:A,Customer_Dim!H:H,"False Data")</f>
        <v>Gold</v>
      </c>
      <c r="S265" t="str">
        <f>_xlfn.XLOOKUP(Table17[[#This Row],[Store_ID]],Store_Dim!A:A,Store_Dim!B:B)</f>
        <v>Moore, Padilla and Butler</v>
      </c>
      <c r="T265" t="str">
        <f>_xlfn.XLOOKUP(Table17[[#This Row],[Store_ID]],Store_Dim!A:A,Store_Dim!C:C)</f>
        <v>South</v>
      </c>
      <c r="U265" t="str">
        <f>_xlfn.XLOOKUP(Table17[[#This Row],[Store_ID]],Store_Dim!A:A,Store_Dim!D:D)</f>
        <v>East Johnstad</v>
      </c>
      <c r="V265" t="str">
        <f>_xlfn.XLOOKUP(Table17[[#This Row],[Store_ID]],Store_Dim!A:A,Store_Dim!E:E)</f>
        <v>Flagship</v>
      </c>
      <c r="W265" t="str">
        <f>_xlfn.XLOOKUP(Table17[[#This Row],[Product_ID]],Product_Dim!A:A,Product_Dim!B:B)</f>
        <v>Women's High Heels</v>
      </c>
      <c r="X265" t="str">
        <f>_xlfn.XLOOKUP(Table17[[#This Row],[Product_ID]],Product_Dim!A:A,Product_Dim!C:C)</f>
        <v>Clothing</v>
      </c>
      <c r="Y265" t="str">
        <f>_xlfn.XLOOKUP(Table17[[#This Row],[Product_ID]],Product_Dim!A:A,Product_Dim!D:D)</f>
        <v>Footwear</v>
      </c>
      <c r="Z265" t="str">
        <f>_xlfn.XLOOKUP(Table17[[#This Row],[Product_ID]],Product_Dim!A:A,Product_Dim!E:E)</f>
        <v>Smith-Charles</v>
      </c>
      <c r="AA265">
        <f>_xlfn.XLOOKUP(Table17[[#This Row],[Product_ID]],Product_Dim!A:A,Product_Dim!F:F)</f>
        <v>438.25</v>
      </c>
      <c r="AB265">
        <f>_xlfn.XLOOKUP(Table17[[#This Row],[Product_ID]],Product_Dim!A:A,Product_Dim!G:G)</f>
        <v>496</v>
      </c>
    </row>
    <row r="266" spans="1:28" x14ac:dyDescent="0.25">
      <c r="A266" t="s">
        <v>2090</v>
      </c>
      <c r="B266" s="1">
        <v>45648</v>
      </c>
      <c r="C266" t="s">
        <v>1472</v>
      </c>
      <c r="D266" t="s">
        <v>1580</v>
      </c>
      <c r="E266" t="s">
        <v>1792</v>
      </c>
      <c r="F266">
        <v>4</v>
      </c>
      <c r="G266">
        <v>640.23</v>
      </c>
      <c r="H266">
        <v>0.06</v>
      </c>
      <c r="I266" t="s">
        <v>1829</v>
      </c>
      <c r="J266" s="12">
        <v>2407.2647999999999</v>
      </c>
      <c r="K266" t="str">
        <f>_xlfn.XLOOKUP(Table17[[#This Row],[Customer_ID]],Customer_Dim!A:A,Customer_Dim!B:B,"False Data")</f>
        <v>Earl Smith Dds</v>
      </c>
      <c r="L266" s="5">
        <f>_xlfn.XLOOKUP(Table17[[#This Row],[Customer_ID]],Customer_Dim!A:A,Customer_Dim!C:C,"False Data")</f>
        <v>59</v>
      </c>
      <c r="M266" s="5" t="str" cm="1">
        <f t="array" ref="M266">_xlfn.IFS(Table9[[#This Row],[Age]]&lt;=35,"Youth",Table9[[#This Row],[Age]]&lt;=55,"Adult",Table9[[#This Row],[Age]]&gt;55,"Senior")</f>
        <v>Senior</v>
      </c>
      <c r="N266" t="str">
        <f>_xlfn.XLOOKUP(Table17[[#This Row],[Customer_ID]],Customer_Dim!A:A,Customer_Dim!D:D,"False Data")</f>
        <v>Male</v>
      </c>
      <c r="O266" t="str">
        <f>_xlfn.XLOOKUP(Table17[[#This Row],[Customer_ID]],Customer_Dim!A:A,Customer_Dim!E:E,"False Data")</f>
        <v>West Sarah</v>
      </c>
      <c r="P266" t="str">
        <f>_xlfn.XLOOKUP(Table17[[#This Row],[Customer_ID]],Customer_Dim!A:A,Customer_Dim!F:F,"False Data")</f>
        <v>South Dakota</v>
      </c>
      <c r="Q266" t="str">
        <f>_xlfn.XLOOKUP(Table17[[#This Row],[Customer_ID]],Customer_Dim!A:A,Customer_Dim!G:G,"False Data")</f>
        <v>USA</v>
      </c>
      <c r="R266" t="str">
        <f>_xlfn.XLOOKUP(Table17[[#This Row],[Customer_ID]],Customer_Dim!A:A,Customer_Dim!H:H,"False Data")</f>
        <v>Gold</v>
      </c>
      <c r="S266" t="str">
        <f>_xlfn.XLOOKUP(Table17[[#This Row],[Store_ID]],Store_Dim!A:A,Store_Dim!B:B)</f>
        <v>Aguirre-Keller</v>
      </c>
      <c r="T266" t="str">
        <f>_xlfn.XLOOKUP(Table17[[#This Row],[Store_ID]],Store_Dim!A:A,Store_Dim!C:C)</f>
        <v>South</v>
      </c>
      <c r="U266" t="str">
        <f>_xlfn.XLOOKUP(Table17[[#This Row],[Store_ID]],Store_Dim!A:A,Store_Dim!D:D)</f>
        <v>Lake Michael</v>
      </c>
      <c r="V266" t="str">
        <f>_xlfn.XLOOKUP(Table17[[#This Row],[Store_ID]],Store_Dim!A:A,Store_Dim!E:E)</f>
        <v>Online</v>
      </c>
      <c r="W266" t="str">
        <f>_xlfn.XLOOKUP(Table17[[#This Row],[Product_ID]],Product_Dim!A:A,Product_Dim!B:B)</f>
        <v>Beard Grooming Kit</v>
      </c>
      <c r="X266" t="str">
        <f>_xlfn.XLOOKUP(Table17[[#This Row],[Product_ID]],Product_Dim!A:A,Product_Dim!C:C)</f>
        <v>Beauty</v>
      </c>
      <c r="Y266" t="str">
        <f>_xlfn.XLOOKUP(Table17[[#This Row],[Product_ID]],Product_Dim!A:A,Product_Dim!D:D)</f>
        <v>Grooming</v>
      </c>
      <c r="Z266" t="str">
        <f>_xlfn.XLOOKUP(Table17[[#This Row],[Product_ID]],Product_Dim!A:A,Product_Dim!E:E)</f>
        <v>Erickson-Green</v>
      </c>
      <c r="AA266">
        <f>_xlfn.XLOOKUP(Table17[[#This Row],[Product_ID]],Product_Dim!A:A,Product_Dim!F:F)</f>
        <v>337.42</v>
      </c>
      <c r="AB266">
        <f>_xlfn.XLOOKUP(Table17[[#This Row],[Product_ID]],Product_Dim!A:A,Product_Dim!G:G)</f>
        <v>256</v>
      </c>
    </row>
    <row r="267" spans="1:28" x14ac:dyDescent="0.25">
      <c r="A267" t="s">
        <v>2091</v>
      </c>
      <c r="B267" s="1">
        <v>45836</v>
      </c>
      <c r="C267" t="s">
        <v>478</v>
      </c>
      <c r="D267" t="s">
        <v>1590</v>
      </c>
      <c r="E267" t="s">
        <v>1776</v>
      </c>
      <c r="F267">
        <v>1</v>
      </c>
      <c r="G267">
        <v>518</v>
      </c>
      <c r="H267">
        <v>0.25</v>
      </c>
      <c r="I267" t="s">
        <v>1824</v>
      </c>
      <c r="J267" s="12">
        <v>388.5</v>
      </c>
      <c r="K267" t="str">
        <f>_xlfn.XLOOKUP(Table17[[#This Row],[Customer_ID]],Customer_Dim!A:A,Customer_Dim!B:B,"False Data")</f>
        <v>Cristian Wright</v>
      </c>
      <c r="L267" s="5">
        <f>_xlfn.XLOOKUP(Table17[[#This Row],[Customer_ID]],Customer_Dim!A:A,Customer_Dim!C:C,"False Data")</f>
        <v>30</v>
      </c>
      <c r="M267" s="5" t="str" cm="1">
        <f t="array" ref="M267">_xlfn.IFS(Table9[[#This Row],[Age]]&lt;=35,"Youth",Table9[[#This Row],[Age]]&lt;=55,"Adult",Table9[[#This Row],[Age]]&gt;55,"Senior")</f>
        <v>Youth</v>
      </c>
      <c r="N267" t="str">
        <f>_xlfn.XLOOKUP(Table17[[#This Row],[Customer_ID]],Customer_Dim!A:A,Customer_Dim!D:D,"False Data")</f>
        <v>Male</v>
      </c>
      <c r="O267" t="str">
        <f>_xlfn.XLOOKUP(Table17[[#This Row],[Customer_ID]],Customer_Dim!A:A,Customer_Dim!E:E,"False Data")</f>
        <v>Port Denise</v>
      </c>
      <c r="P267" t="str">
        <f>_xlfn.XLOOKUP(Table17[[#This Row],[Customer_ID]],Customer_Dim!A:A,Customer_Dim!F:F,"False Data")</f>
        <v>California</v>
      </c>
      <c r="Q267" t="str">
        <f>_xlfn.XLOOKUP(Table17[[#This Row],[Customer_ID]],Customer_Dim!A:A,Customer_Dim!G:G,"False Data")</f>
        <v>United States of America</v>
      </c>
      <c r="R267" t="str">
        <f>_xlfn.XLOOKUP(Table17[[#This Row],[Customer_ID]],Customer_Dim!A:A,Customer_Dim!H:H,"False Data")</f>
        <v>Bronze</v>
      </c>
      <c r="S267" t="str">
        <f>_xlfn.XLOOKUP(Table17[[#This Row],[Store_ID]],Store_Dim!A:A,Store_Dim!B:B)</f>
        <v>Benson-Elliott</v>
      </c>
      <c r="T267" t="str">
        <f>_xlfn.XLOOKUP(Table17[[#This Row],[Store_ID]],Store_Dim!A:A,Store_Dim!C:C)</f>
        <v>East</v>
      </c>
      <c r="U267" t="str">
        <f>_xlfn.XLOOKUP(Table17[[#This Row],[Store_ID]],Store_Dim!A:A,Store_Dim!D:D)</f>
        <v>Port Josephberg</v>
      </c>
      <c r="V267" t="str">
        <f>_xlfn.XLOOKUP(Table17[[#This Row],[Store_ID]],Store_Dim!A:A,Store_Dim!E:E)</f>
        <v>Online</v>
      </c>
      <c r="W267" t="str">
        <f>_xlfn.XLOOKUP(Table17[[#This Row],[Product_ID]],Product_Dim!A:A,Product_Dim!B:B)</f>
        <v>Multi-Purpose Storage Box</v>
      </c>
      <c r="X267" t="str">
        <f>_xlfn.XLOOKUP(Table17[[#This Row],[Product_ID]],Product_Dim!A:A,Product_Dim!C:C)</f>
        <v>Home</v>
      </c>
      <c r="Y267" t="str">
        <f>_xlfn.XLOOKUP(Table17[[#This Row],[Product_ID]],Product_Dim!A:A,Product_Dim!D:D)</f>
        <v>Storage</v>
      </c>
      <c r="Z267" t="str">
        <f>_xlfn.XLOOKUP(Table17[[#This Row],[Product_ID]],Product_Dim!A:A,Product_Dim!E:E)</f>
        <v>Gardner-Montes</v>
      </c>
      <c r="AA267">
        <f>_xlfn.XLOOKUP(Table17[[#This Row],[Product_ID]],Product_Dim!A:A,Product_Dim!F:F)</f>
        <v>123.46</v>
      </c>
      <c r="AB267">
        <f>_xlfn.XLOOKUP(Table17[[#This Row],[Product_ID]],Product_Dim!A:A,Product_Dim!G:G)</f>
        <v>76</v>
      </c>
    </row>
    <row r="268" spans="1:28" x14ac:dyDescent="0.25">
      <c r="A268" t="s">
        <v>2092</v>
      </c>
      <c r="B268" s="1">
        <v>45437</v>
      </c>
      <c r="C268" t="s">
        <v>1343</v>
      </c>
      <c r="D268" t="s">
        <v>1676</v>
      </c>
      <c r="E268" t="s">
        <v>1769</v>
      </c>
      <c r="F268">
        <v>4</v>
      </c>
      <c r="G268">
        <v>779.25</v>
      </c>
      <c r="H268">
        <v>0.25</v>
      </c>
      <c r="I268" t="s">
        <v>1824</v>
      </c>
      <c r="J268" s="12">
        <v>2337.75</v>
      </c>
      <c r="K268" t="str">
        <f>_xlfn.XLOOKUP(Table17[[#This Row],[Customer_ID]],Customer_Dim!A:A,Customer_Dim!B:B,"False Data")</f>
        <v>Thomas Moore</v>
      </c>
      <c r="L268" s="5">
        <f>_xlfn.XLOOKUP(Table17[[#This Row],[Customer_ID]],Customer_Dim!A:A,Customer_Dim!C:C,"False Data")</f>
        <v>51</v>
      </c>
      <c r="M268" s="5" t="str" cm="1">
        <f t="array" ref="M268">_xlfn.IFS(Table9[[#This Row],[Age]]&lt;=35,"Youth",Table9[[#This Row],[Age]]&lt;=55,"Adult",Table9[[#This Row],[Age]]&gt;55,"Senior")</f>
        <v>Adult</v>
      </c>
      <c r="N268" t="str">
        <f>_xlfn.XLOOKUP(Table17[[#This Row],[Customer_ID]],Customer_Dim!A:A,Customer_Dim!D:D,"False Data")</f>
        <v>Female</v>
      </c>
      <c r="O268" t="str">
        <f>_xlfn.XLOOKUP(Table17[[#This Row],[Customer_ID]],Customer_Dim!A:A,Customer_Dim!E:E,"False Data")</f>
        <v>Williamsberg</v>
      </c>
      <c r="P268" t="str">
        <f>_xlfn.XLOOKUP(Table17[[#This Row],[Customer_ID]],Customer_Dim!A:A,Customer_Dim!F:F,"False Data")</f>
        <v>New York</v>
      </c>
      <c r="Q268" t="str">
        <f>_xlfn.XLOOKUP(Table17[[#This Row],[Customer_ID]],Customer_Dim!A:A,Customer_Dim!G:G,"False Data")</f>
        <v>USA</v>
      </c>
      <c r="R268" t="str">
        <f>_xlfn.XLOOKUP(Table17[[#This Row],[Customer_ID]],Customer_Dim!A:A,Customer_Dim!H:H,"False Data")</f>
        <v>Silver</v>
      </c>
      <c r="S268" t="str">
        <f>_xlfn.XLOOKUP(Table17[[#This Row],[Store_ID]],Store_Dim!A:A,Store_Dim!B:B)</f>
        <v>Alexander Group</v>
      </c>
      <c r="T268" t="str">
        <f>_xlfn.XLOOKUP(Table17[[#This Row],[Store_ID]],Store_Dim!A:A,Store_Dim!C:C)</f>
        <v>South</v>
      </c>
      <c r="U268" t="str">
        <f>_xlfn.XLOOKUP(Table17[[#This Row],[Store_ID]],Store_Dim!A:A,Store_Dim!D:D)</f>
        <v>Port Sharon</v>
      </c>
      <c r="V268" t="str">
        <f>_xlfn.XLOOKUP(Table17[[#This Row],[Store_ID]],Store_Dim!A:A,Store_Dim!E:E)</f>
        <v>Online</v>
      </c>
      <c r="W268" t="str">
        <f>_xlfn.XLOOKUP(Table17[[#This Row],[Product_ID]],Product_Dim!A:A,Product_Dim!B:B)</f>
        <v>Matte Lipstick Set</v>
      </c>
      <c r="X268" t="str">
        <f>_xlfn.XLOOKUP(Table17[[#This Row],[Product_ID]],Product_Dim!A:A,Product_Dim!C:C)</f>
        <v>Beauty</v>
      </c>
      <c r="Y268" t="str">
        <f>_xlfn.XLOOKUP(Table17[[#This Row],[Product_ID]],Product_Dim!A:A,Product_Dim!D:D)</f>
        <v>Makeup</v>
      </c>
      <c r="Z268" t="str">
        <f>_xlfn.XLOOKUP(Table17[[#This Row],[Product_ID]],Product_Dim!A:A,Product_Dim!E:E)</f>
        <v>Zhang Inc</v>
      </c>
      <c r="AA268">
        <f>_xlfn.XLOOKUP(Table17[[#This Row],[Product_ID]],Product_Dim!A:A,Product_Dim!F:F)</f>
        <v>299.11</v>
      </c>
      <c r="AB268">
        <f>_xlfn.XLOOKUP(Table17[[#This Row],[Product_ID]],Product_Dim!A:A,Product_Dim!G:G)</f>
        <v>118</v>
      </c>
    </row>
    <row r="269" spans="1:28" x14ac:dyDescent="0.25">
      <c r="A269" t="s">
        <v>2093</v>
      </c>
      <c r="B269" s="1">
        <v>45807</v>
      </c>
      <c r="C269" t="s">
        <v>411</v>
      </c>
      <c r="D269" t="s">
        <v>1714</v>
      </c>
      <c r="E269" t="s">
        <v>1779</v>
      </c>
      <c r="F269">
        <v>2</v>
      </c>
      <c r="G269">
        <v>467.75</v>
      </c>
      <c r="H269">
        <v>0.26</v>
      </c>
      <c r="I269" t="s">
        <v>1824</v>
      </c>
      <c r="J269" s="12">
        <v>692.27</v>
      </c>
      <c r="K269" t="str">
        <f>_xlfn.XLOOKUP(Table17[[#This Row],[Customer_ID]],Customer_Dim!A:A,Customer_Dim!B:B,"False Data")</f>
        <v>Earl Allen</v>
      </c>
      <c r="L269" s="5">
        <f>_xlfn.XLOOKUP(Table17[[#This Row],[Customer_ID]],Customer_Dim!A:A,Customer_Dim!C:C,"False Data")</f>
        <v>36</v>
      </c>
      <c r="M269" s="5" t="str" cm="1">
        <f t="array" ref="M269">_xlfn.IFS(Table9[[#This Row],[Age]]&lt;=35,"Youth",Table9[[#This Row],[Age]]&lt;=55,"Adult",Table9[[#This Row],[Age]]&gt;55,"Senior")</f>
        <v>Adult</v>
      </c>
      <c r="N269" t="str">
        <f>_xlfn.XLOOKUP(Table17[[#This Row],[Customer_ID]],Customer_Dim!A:A,Customer_Dim!D:D,"False Data")</f>
        <v>Male</v>
      </c>
      <c r="O269" t="str">
        <f>_xlfn.XLOOKUP(Table17[[#This Row],[Customer_ID]],Customer_Dim!A:A,Customer_Dim!E:E,"False Data")</f>
        <v>New Jenniferburgh</v>
      </c>
      <c r="P269" t="str">
        <f>_xlfn.XLOOKUP(Table17[[#This Row],[Customer_ID]],Customer_Dim!A:A,Customer_Dim!F:F,"False Data")</f>
        <v>Nebraska</v>
      </c>
      <c r="Q269" t="str">
        <f>_xlfn.XLOOKUP(Table17[[#This Row],[Customer_ID]],Customer_Dim!A:A,Customer_Dim!G:G,"False Data")</f>
        <v>USA</v>
      </c>
      <c r="R269" t="str">
        <f>_xlfn.XLOOKUP(Table17[[#This Row],[Customer_ID]],Customer_Dim!A:A,Customer_Dim!H:H,"False Data")</f>
        <v>Platinum</v>
      </c>
      <c r="S269" t="str">
        <f>_xlfn.XLOOKUP(Table17[[#This Row],[Store_ID]],Store_Dim!A:A,Store_Dim!B:B)</f>
        <v>Martinez-Mullins</v>
      </c>
      <c r="T269" t="str">
        <f>_xlfn.XLOOKUP(Table17[[#This Row],[Store_ID]],Store_Dim!A:A,Store_Dim!C:C)</f>
        <v>South</v>
      </c>
      <c r="U269" t="str">
        <f>_xlfn.XLOOKUP(Table17[[#This Row],[Store_ID]],Store_Dim!A:A,Store_Dim!D:D)</f>
        <v>Williamsfurt</v>
      </c>
      <c r="V269" t="str">
        <f>_xlfn.XLOOKUP(Table17[[#This Row],[Store_ID]],Store_Dim!A:A,Store_Dim!E:E)</f>
        <v>Online</v>
      </c>
      <c r="W269" t="str">
        <f>_xlfn.XLOOKUP(Table17[[#This Row],[Product_ID]],Product_Dim!A:A,Product_Dim!B:B)</f>
        <v>Hydrating Face Cleanser</v>
      </c>
      <c r="X269" t="str">
        <f>_xlfn.XLOOKUP(Table17[[#This Row],[Product_ID]],Product_Dim!A:A,Product_Dim!C:C)</f>
        <v>Beauty</v>
      </c>
      <c r="Y269" t="str">
        <f>_xlfn.XLOOKUP(Table17[[#This Row],[Product_ID]],Product_Dim!A:A,Product_Dim!D:D)</f>
        <v>Skincare</v>
      </c>
      <c r="Z269" t="str">
        <f>_xlfn.XLOOKUP(Table17[[#This Row],[Product_ID]],Product_Dim!A:A,Product_Dim!E:E)</f>
        <v>Butler Group</v>
      </c>
      <c r="AA269">
        <f>_xlfn.XLOOKUP(Table17[[#This Row],[Product_ID]],Product_Dim!A:A,Product_Dim!F:F)</f>
        <v>305.49</v>
      </c>
      <c r="AB269">
        <f>_xlfn.XLOOKUP(Table17[[#This Row],[Product_ID]],Product_Dim!A:A,Product_Dim!G:G)</f>
        <v>159</v>
      </c>
    </row>
    <row r="270" spans="1:28" x14ac:dyDescent="0.25">
      <c r="A270" t="s">
        <v>2094</v>
      </c>
      <c r="B270" s="1">
        <v>45555</v>
      </c>
      <c r="C270" t="s">
        <v>1263</v>
      </c>
      <c r="D270" t="s">
        <v>1728</v>
      </c>
      <c r="E270" t="s">
        <v>1810</v>
      </c>
      <c r="F270">
        <v>3</v>
      </c>
      <c r="G270">
        <f>(Table17[[#This Row],[Total_Amount]]/(1-H270))/Table17[[#This Row],[Quantity]]</f>
        <v>111.79</v>
      </c>
      <c r="H270">
        <v>0.06</v>
      </c>
      <c r="I270" t="s">
        <v>1824</v>
      </c>
      <c r="J270" s="12">
        <v>315.24779999999998</v>
      </c>
      <c r="K270" t="str">
        <f>_xlfn.XLOOKUP(Table17[[#This Row],[Customer_ID]],Customer_Dim!A:A,Customer_Dim!B:B,"False Data")</f>
        <v>David Lozano</v>
      </c>
      <c r="L270" s="5">
        <f>_xlfn.XLOOKUP(Table17[[#This Row],[Customer_ID]],Customer_Dim!A:A,Customer_Dim!C:C,"False Data")</f>
        <v>23</v>
      </c>
      <c r="M270" s="5" t="str" cm="1">
        <f t="array" ref="M270">_xlfn.IFS(Table9[[#This Row],[Age]]&lt;=35,"Youth",Table9[[#This Row],[Age]]&lt;=55,"Adult",Table9[[#This Row],[Age]]&gt;55,"Senior")</f>
        <v>Youth</v>
      </c>
      <c r="N270" t="str">
        <f>_xlfn.XLOOKUP(Table17[[#This Row],[Customer_ID]],Customer_Dim!A:A,Customer_Dim!D:D,"False Data")</f>
        <v>Female</v>
      </c>
      <c r="O270" t="str">
        <f>_xlfn.XLOOKUP(Table17[[#This Row],[Customer_ID]],Customer_Dim!A:A,Customer_Dim!E:E,"False Data")</f>
        <v>North Michaelfurt</v>
      </c>
      <c r="P270" t="str">
        <f>_xlfn.XLOOKUP(Table17[[#This Row],[Customer_ID]],Customer_Dim!A:A,Customer_Dim!F:F,"False Data")</f>
        <v>Wisconsin</v>
      </c>
      <c r="Q270" t="str">
        <f>_xlfn.XLOOKUP(Table17[[#This Row],[Customer_ID]],Customer_Dim!A:A,Customer_Dim!G:G,"False Data")</f>
        <v>USA</v>
      </c>
      <c r="R270" t="str">
        <f>_xlfn.XLOOKUP(Table17[[#This Row],[Customer_ID]],Customer_Dim!A:A,Customer_Dim!H:H,"False Data")</f>
        <v>Gold</v>
      </c>
      <c r="S270" t="str">
        <f>_xlfn.XLOOKUP(Table17[[#This Row],[Store_ID]],Store_Dim!A:A,Store_Dim!B:B)</f>
        <v>Guerrero-Schmitt</v>
      </c>
      <c r="T270" t="str">
        <f>_xlfn.XLOOKUP(Table17[[#This Row],[Store_ID]],Store_Dim!A:A,Store_Dim!C:C)</f>
        <v>East</v>
      </c>
      <c r="U270" t="str">
        <f>_xlfn.XLOOKUP(Table17[[#This Row],[Store_ID]],Store_Dim!A:A,Store_Dim!D:D)</f>
        <v>East Stevechester</v>
      </c>
      <c r="V270" t="str">
        <f>_xlfn.XLOOKUP(Table17[[#This Row],[Store_ID]],Store_Dim!A:A,Store_Dim!E:E)</f>
        <v>Flagship</v>
      </c>
      <c r="W270" t="str">
        <f>_xlfn.XLOOKUP(Table17[[#This Row],[Product_ID]],Product_Dim!A:A,Product_Dim!B:B)</f>
        <v>Gaming Mouse Pad XL</v>
      </c>
      <c r="X270" t="str">
        <f>_xlfn.XLOOKUP(Table17[[#This Row],[Product_ID]],Product_Dim!A:A,Product_Dim!C:C)</f>
        <v>Electronics</v>
      </c>
      <c r="Y270" t="str">
        <f>_xlfn.XLOOKUP(Table17[[#This Row],[Product_ID]],Product_Dim!A:A,Product_Dim!D:D)</f>
        <v>Accessories</v>
      </c>
      <c r="Z270" t="str">
        <f>_xlfn.XLOOKUP(Table17[[#This Row],[Product_ID]],Product_Dim!A:A,Product_Dim!E:E)</f>
        <v>Sharp, Taylor and Rodriguez</v>
      </c>
      <c r="AA270">
        <f>_xlfn.XLOOKUP(Table17[[#This Row],[Product_ID]],Product_Dim!A:A,Product_Dim!F:F)</f>
        <v>340.14</v>
      </c>
      <c r="AB270">
        <f>_xlfn.XLOOKUP(Table17[[#This Row],[Product_ID]],Product_Dim!A:A,Product_Dim!G:G)</f>
        <v>361</v>
      </c>
    </row>
    <row r="271" spans="1:28" x14ac:dyDescent="0.25">
      <c r="A271" t="s">
        <v>2095</v>
      </c>
      <c r="B271" s="1">
        <v>45803</v>
      </c>
      <c r="C271" t="s">
        <v>711</v>
      </c>
      <c r="D271" t="s">
        <v>1622</v>
      </c>
      <c r="E271" t="s">
        <v>1752</v>
      </c>
      <c r="F271">
        <v>4</v>
      </c>
      <c r="G271">
        <v>747.01</v>
      </c>
      <c r="H271">
        <v>0.13</v>
      </c>
      <c r="I271" t="s">
        <v>1826</v>
      </c>
      <c r="J271" s="12">
        <v>2599.5947999999999</v>
      </c>
      <c r="K271" t="str">
        <f>_xlfn.XLOOKUP(Table17[[#This Row],[Customer_ID]],Customer_Dim!A:A,Customer_Dim!B:B,"False Data")</f>
        <v>Jordan Wells</v>
      </c>
      <c r="L271" s="5">
        <f>_xlfn.XLOOKUP(Table17[[#This Row],[Customer_ID]],Customer_Dim!A:A,Customer_Dim!C:C,"False Data")</f>
        <v>47</v>
      </c>
      <c r="M271" s="5" t="str" cm="1">
        <f t="array" ref="M271">_xlfn.IFS(Table9[[#This Row],[Age]]&lt;=35,"Youth",Table9[[#This Row],[Age]]&lt;=55,"Adult",Table9[[#This Row],[Age]]&gt;55,"Senior")</f>
        <v>Adult</v>
      </c>
      <c r="N271" t="str">
        <f>_xlfn.XLOOKUP(Table17[[#This Row],[Customer_ID]],Customer_Dim!A:A,Customer_Dim!D:D,"False Data")</f>
        <v>Female</v>
      </c>
      <c r="O271" t="str">
        <f>_xlfn.XLOOKUP(Table17[[#This Row],[Customer_ID]],Customer_Dim!A:A,Customer_Dim!E:E,"False Data")</f>
        <v xml:space="preserve">Phillipschester   </v>
      </c>
      <c r="P271" t="str">
        <f>_xlfn.XLOOKUP(Table17[[#This Row],[Customer_ID]],Customer_Dim!A:A,Customer_Dim!F:F,"False Data")</f>
        <v>New Jersey</v>
      </c>
      <c r="Q271" t="str">
        <f>_xlfn.XLOOKUP(Table17[[#This Row],[Customer_ID]],Customer_Dim!A:A,Customer_Dim!G:G,"False Data")</f>
        <v>USA</v>
      </c>
      <c r="R271" t="str">
        <f>_xlfn.XLOOKUP(Table17[[#This Row],[Customer_ID]],Customer_Dim!A:A,Customer_Dim!H:H,"False Data")</f>
        <v>Gold</v>
      </c>
      <c r="S271" t="str">
        <f>_xlfn.XLOOKUP(Table17[[#This Row],[Store_ID]],Store_Dim!A:A,Store_Dim!B:B)</f>
        <v>Rivera-Warner</v>
      </c>
      <c r="T271" t="str">
        <f>_xlfn.XLOOKUP(Table17[[#This Row],[Store_ID]],Store_Dim!A:A,Store_Dim!C:C)</f>
        <v>East</v>
      </c>
      <c r="U271" t="str">
        <f>_xlfn.XLOOKUP(Table17[[#This Row],[Store_ID]],Store_Dim!A:A,Store_Dim!D:D)</f>
        <v>Washingtonfurt</v>
      </c>
      <c r="V271" t="str">
        <f>_xlfn.XLOOKUP(Table17[[#This Row],[Store_ID]],Store_Dim!A:A,Store_Dim!E:E)</f>
        <v>Flagship</v>
      </c>
      <c r="W271" t="str">
        <f>_xlfn.XLOOKUP(Table17[[#This Row],[Product_ID]],Product_Dim!A:A,Product_Dim!B:B)</f>
        <v>Men's Casual Sneakers</v>
      </c>
      <c r="X271" t="str">
        <f>_xlfn.XLOOKUP(Table17[[#This Row],[Product_ID]],Product_Dim!A:A,Product_Dim!C:C)</f>
        <v>Clothing</v>
      </c>
      <c r="Y271" t="str">
        <f>_xlfn.XLOOKUP(Table17[[#This Row],[Product_ID]],Product_Dim!A:A,Product_Dim!D:D)</f>
        <v>Footwear</v>
      </c>
      <c r="Z271" t="str">
        <f>_xlfn.XLOOKUP(Table17[[#This Row],[Product_ID]],Product_Dim!A:A,Product_Dim!E:E)</f>
        <v>Hogan-Lee</v>
      </c>
      <c r="AA271">
        <f>_xlfn.XLOOKUP(Table17[[#This Row],[Product_ID]],Product_Dim!A:A,Product_Dim!F:F)</f>
        <v>353.47</v>
      </c>
      <c r="AB271">
        <f>_xlfn.XLOOKUP(Table17[[#This Row],[Product_ID]],Product_Dim!A:A,Product_Dim!G:G)</f>
        <v>214</v>
      </c>
    </row>
    <row r="272" spans="1:28" x14ac:dyDescent="0.25">
      <c r="A272" t="s">
        <v>2096</v>
      </c>
      <c r="B272" s="1">
        <v>45735</v>
      </c>
      <c r="C272" t="s">
        <v>360</v>
      </c>
      <c r="D272" t="s">
        <v>1726</v>
      </c>
      <c r="E272" t="s">
        <v>1794</v>
      </c>
      <c r="F272">
        <v>4</v>
      </c>
      <c r="G272">
        <v>461.83</v>
      </c>
      <c r="H272">
        <v>0.28000000000000003</v>
      </c>
      <c r="I272" t="s">
        <v>1826</v>
      </c>
      <c r="J272" s="12">
        <v>1330.0704000000001</v>
      </c>
      <c r="K272" t="str">
        <f>_xlfn.XLOOKUP(Table17[[#This Row],[Customer_ID]],Customer_Dim!A:A,Customer_Dim!B:B,"False Data")</f>
        <v>Colleen Maynard</v>
      </c>
      <c r="L272" s="5">
        <f>_xlfn.XLOOKUP(Table17[[#This Row],[Customer_ID]],Customer_Dim!A:A,Customer_Dim!C:C,"False Data")</f>
        <v>29</v>
      </c>
      <c r="M272" s="5" t="str" cm="1">
        <f t="array" ref="M272">_xlfn.IFS(Table9[[#This Row],[Age]]&lt;=35,"Youth",Table9[[#This Row],[Age]]&lt;=55,"Adult",Table9[[#This Row],[Age]]&gt;55,"Senior")</f>
        <v>Youth</v>
      </c>
      <c r="N272" t="str">
        <f>_xlfn.XLOOKUP(Table17[[#This Row],[Customer_ID]],Customer_Dim!A:A,Customer_Dim!D:D,"False Data")</f>
        <v>Male</v>
      </c>
      <c r="O272" t="str">
        <f>_xlfn.XLOOKUP(Table17[[#This Row],[Customer_ID]],Customer_Dim!A:A,Customer_Dim!E:E,"False Data")</f>
        <v>Singletonmouth</v>
      </c>
      <c r="P272" t="str">
        <f>_xlfn.XLOOKUP(Table17[[#This Row],[Customer_ID]],Customer_Dim!A:A,Customer_Dim!F:F,"False Data")</f>
        <v>Utah</v>
      </c>
      <c r="Q272" t="str">
        <f>_xlfn.XLOOKUP(Table17[[#This Row],[Customer_ID]],Customer_Dim!A:A,Customer_Dim!G:G,"False Data")</f>
        <v>USA</v>
      </c>
      <c r="R272" t="str">
        <f>_xlfn.XLOOKUP(Table17[[#This Row],[Customer_ID]],Customer_Dim!A:A,Customer_Dim!H:H,"False Data")</f>
        <v>Gold</v>
      </c>
      <c r="S272" t="str">
        <f>_xlfn.XLOOKUP(Table17[[#This Row],[Store_ID]],Store_Dim!A:A,Store_Dim!B:B)</f>
        <v>Thomas, Bridges and Harris</v>
      </c>
      <c r="T272" t="str">
        <f>_xlfn.XLOOKUP(Table17[[#This Row],[Store_ID]],Store_Dim!A:A,Store_Dim!C:C)</f>
        <v>North</v>
      </c>
      <c r="U272" t="str">
        <f>_xlfn.XLOOKUP(Table17[[#This Row],[Store_ID]],Store_Dim!A:A,Store_Dim!D:D)</f>
        <v>Sabrinatown</v>
      </c>
      <c r="V272" t="str">
        <f>_xlfn.XLOOKUP(Table17[[#This Row],[Store_ID]],Store_Dim!A:A,Store_Dim!E:E)</f>
        <v>Online</v>
      </c>
      <c r="W272" t="str">
        <f>_xlfn.XLOOKUP(Table17[[#This Row],[Product_ID]],Product_Dim!A:A,Product_Dim!B:B)</f>
        <v>Face Foundation Kit</v>
      </c>
      <c r="X272" t="str">
        <f>_xlfn.XLOOKUP(Table17[[#This Row],[Product_ID]],Product_Dim!A:A,Product_Dim!C:C)</f>
        <v>Beauty</v>
      </c>
      <c r="Y272" t="str">
        <f>_xlfn.XLOOKUP(Table17[[#This Row],[Product_ID]],Product_Dim!A:A,Product_Dim!D:D)</f>
        <v>Makeup</v>
      </c>
      <c r="Z272" t="str">
        <f>_xlfn.XLOOKUP(Table17[[#This Row],[Product_ID]],Product_Dim!A:A,Product_Dim!E:E)</f>
        <v>Taylor-Elliott</v>
      </c>
      <c r="AA272">
        <f>_xlfn.XLOOKUP(Table17[[#This Row],[Product_ID]],Product_Dim!A:A,Product_Dim!F:F)</f>
        <v>183.04</v>
      </c>
      <c r="AB272">
        <f>_xlfn.XLOOKUP(Table17[[#This Row],[Product_ID]],Product_Dim!A:A,Product_Dim!G:G)</f>
        <v>457</v>
      </c>
    </row>
    <row r="273" spans="1:28" x14ac:dyDescent="0.25">
      <c r="A273" t="s">
        <v>2097</v>
      </c>
      <c r="B273" s="1">
        <v>45750</v>
      </c>
      <c r="C273" t="s">
        <v>458</v>
      </c>
      <c r="D273" t="s">
        <v>1688</v>
      </c>
      <c r="E273" t="s">
        <v>1782</v>
      </c>
      <c r="F273">
        <v>2</v>
      </c>
      <c r="G273">
        <v>105.15</v>
      </c>
      <c r="H273">
        <v>0.06</v>
      </c>
      <c r="I273" t="s">
        <v>1824</v>
      </c>
      <c r="J273" s="12">
        <v>197.68199999999999</v>
      </c>
      <c r="K273" t="str">
        <f>_xlfn.XLOOKUP(Table17[[#This Row],[Customer_ID]],Customer_Dim!A:A,Customer_Dim!B:B,"False Data")</f>
        <v>Morgan Bowen</v>
      </c>
      <c r="L273" s="5">
        <f>_xlfn.XLOOKUP(Table17[[#This Row],[Customer_ID]],Customer_Dim!A:A,Customer_Dim!C:C,"False Data")</f>
        <v>54</v>
      </c>
      <c r="M273" s="5" t="str" cm="1">
        <f t="array" ref="M273">_xlfn.IFS(Table9[[#This Row],[Age]]&lt;=35,"Youth",Table9[[#This Row],[Age]]&lt;=55,"Adult",Table9[[#This Row],[Age]]&gt;55,"Senior")</f>
        <v>Adult</v>
      </c>
      <c r="N273" t="str">
        <f>_xlfn.XLOOKUP(Table17[[#This Row],[Customer_ID]],Customer_Dim!A:A,Customer_Dim!D:D,"False Data")</f>
        <v>Male</v>
      </c>
      <c r="O273" t="str">
        <f>_xlfn.XLOOKUP(Table17[[#This Row],[Customer_ID]],Customer_Dim!A:A,Customer_Dim!E:E,"False Data")</f>
        <v>Parksfort</v>
      </c>
      <c r="P273" t="str">
        <f>_xlfn.XLOOKUP(Table17[[#This Row],[Customer_ID]],Customer_Dim!A:A,Customer_Dim!F:F,"False Data")</f>
        <v>Washington</v>
      </c>
      <c r="Q273" t="str">
        <f>_xlfn.XLOOKUP(Table17[[#This Row],[Customer_ID]],Customer_Dim!A:A,Customer_Dim!G:G,"False Data")</f>
        <v>USA</v>
      </c>
      <c r="R273" t="str">
        <f>_xlfn.XLOOKUP(Table17[[#This Row],[Customer_ID]],Customer_Dim!A:A,Customer_Dim!H:H,"False Data")</f>
        <v>Gold</v>
      </c>
      <c r="S273" t="str">
        <f>_xlfn.XLOOKUP(Table17[[#This Row],[Store_ID]],Store_Dim!A:A,Store_Dim!B:B)</f>
        <v>Bean, Jones and Park</v>
      </c>
      <c r="T273" t="str">
        <f>_xlfn.XLOOKUP(Table17[[#This Row],[Store_ID]],Store_Dim!A:A,Store_Dim!C:C)</f>
        <v>West</v>
      </c>
      <c r="U273" t="str">
        <f>_xlfn.XLOOKUP(Table17[[#This Row],[Store_ID]],Store_Dim!A:A,Store_Dim!D:D)</f>
        <v>Thompsonborough</v>
      </c>
      <c r="V273" t="str">
        <f>_xlfn.XLOOKUP(Table17[[#This Row],[Store_ID]],Store_Dim!A:A,Store_Dim!E:E)</f>
        <v>Online</v>
      </c>
      <c r="W273" t="str">
        <f>_xlfn.XLOOKUP(Table17[[#This Row],[Product_ID]],Product_Dim!A:A,Product_Dim!B:B)</f>
        <v>Kitchen Storage Rack</v>
      </c>
      <c r="X273" t="str">
        <f>_xlfn.XLOOKUP(Table17[[#This Row],[Product_ID]],Product_Dim!A:A,Product_Dim!C:C)</f>
        <v>Home</v>
      </c>
      <c r="Y273" t="str">
        <f>_xlfn.XLOOKUP(Table17[[#This Row],[Product_ID]],Product_Dim!A:A,Product_Dim!D:D)</f>
        <v>Storage</v>
      </c>
      <c r="Z273" t="str">
        <f>_xlfn.XLOOKUP(Table17[[#This Row],[Product_ID]],Product_Dim!A:A,Product_Dim!E:E)</f>
        <v>Duran Group</v>
      </c>
      <c r="AA273">
        <f>_xlfn.XLOOKUP(Table17[[#This Row],[Product_ID]],Product_Dim!A:A,Product_Dim!F:F)</f>
        <v>138.05000000000001</v>
      </c>
      <c r="AB273">
        <f>_xlfn.XLOOKUP(Table17[[#This Row],[Product_ID]],Product_Dim!A:A,Product_Dim!G:G)</f>
        <v>89</v>
      </c>
    </row>
    <row r="274" spans="1:28" x14ac:dyDescent="0.25">
      <c r="A274" t="s">
        <v>2098</v>
      </c>
      <c r="B274" s="1">
        <v>45693</v>
      </c>
      <c r="C274" t="s">
        <v>134</v>
      </c>
      <c r="D274" t="s">
        <v>1594</v>
      </c>
      <c r="E274" t="s">
        <v>1766</v>
      </c>
      <c r="F274">
        <v>3</v>
      </c>
      <c r="G274">
        <v>610.24</v>
      </c>
      <c r="H274">
        <v>0.17</v>
      </c>
      <c r="I274" t="s">
        <v>1829</v>
      </c>
      <c r="J274" s="12">
        <v>1519.4975999999999</v>
      </c>
      <c r="K274" t="str">
        <f>_xlfn.XLOOKUP(Table17[[#This Row],[Customer_ID]],Customer_Dim!A:A,Customer_Dim!B:B,"False Data")</f>
        <v>Robert Jones Dds</v>
      </c>
      <c r="L274" s="5">
        <f>_xlfn.XLOOKUP(Table17[[#This Row],[Customer_ID]],Customer_Dim!A:A,Customer_Dim!C:C,"False Data")</f>
        <v>25</v>
      </c>
      <c r="M274" s="5" t="str" cm="1">
        <f t="array" ref="M274">_xlfn.IFS(Table9[[#This Row],[Age]]&lt;=35,"Youth",Table9[[#This Row],[Age]]&lt;=55,"Adult",Table9[[#This Row],[Age]]&gt;55,"Senior")</f>
        <v>Youth</v>
      </c>
      <c r="N274" t="str">
        <f>_xlfn.XLOOKUP(Table17[[#This Row],[Customer_ID]],Customer_Dim!A:A,Customer_Dim!D:D,"False Data")</f>
        <v>Male</v>
      </c>
      <c r="O274" t="str">
        <f>_xlfn.XLOOKUP(Table17[[#This Row],[Customer_ID]],Customer_Dim!A:A,Customer_Dim!E:E,"False Data")</f>
        <v>Tristanton</v>
      </c>
      <c r="P274" t="str">
        <f>_xlfn.XLOOKUP(Table17[[#This Row],[Customer_ID]],Customer_Dim!A:A,Customer_Dim!F:F,"False Data")</f>
        <v>Oklahoma</v>
      </c>
      <c r="Q274" t="str">
        <f>_xlfn.XLOOKUP(Table17[[#This Row],[Customer_ID]],Customer_Dim!A:A,Customer_Dim!G:G,"False Data")</f>
        <v>USA</v>
      </c>
      <c r="R274" t="str">
        <f>_xlfn.XLOOKUP(Table17[[#This Row],[Customer_ID]],Customer_Dim!A:A,Customer_Dim!H:H,"False Data")</f>
        <v>Platinum</v>
      </c>
      <c r="S274" t="str">
        <f>_xlfn.XLOOKUP(Table17[[#This Row],[Store_ID]],Store_Dim!A:A,Store_Dim!B:B)</f>
        <v>Johnson-Wright</v>
      </c>
      <c r="T274" t="str">
        <f>_xlfn.XLOOKUP(Table17[[#This Row],[Store_ID]],Store_Dim!A:A,Store_Dim!C:C)</f>
        <v>North</v>
      </c>
      <c r="U274" t="str">
        <f>_xlfn.XLOOKUP(Table17[[#This Row],[Store_ID]],Store_Dim!A:A,Store_Dim!D:D)</f>
        <v>Hoodberg</v>
      </c>
      <c r="V274" t="str">
        <f>_xlfn.XLOOKUP(Table17[[#This Row],[Store_ID]],Store_Dim!A:A,Store_Dim!E:E)</f>
        <v>Outlet</v>
      </c>
      <c r="W274" t="str">
        <f>_xlfn.XLOOKUP(Table17[[#This Row],[Product_ID]],Product_Dim!A:A,Product_Dim!B:B)</f>
        <v>Men's Formal Shirt</v>
      </c>
      <c r="X274" t="str">
        <f>_xlfn.XLOOKUP(Table17[[#This Row],[Product_ID]],Product_Dim!A:A,Product_Dim!C:C)</f>
        <v>Clothing</v>
      </c>
      <c r="Y274" t="str">
        <f>_xlfn.XLOOKUP(Table17[[#This Row],[Product_ID]],Product_Dim!A:A,Product_Dim!D:D)</f>
        <v>Tops</v>
      </c>
      <c r="Z274" t="str">
        <f>_xlfn.XLOOKUP(Table17[[#This Row],[Product_ID]],Product_Dim!A:A,Product_Dim!E:E)</f>
        <v>Moon, Mora and Santos</v>
      </c>
      <c r="AA274">
        <f>_xlfn.XLOOKUP(Table17[[#This Row],[Product_ID]],Product_Dim!A:A,Product_Dim!F:F)</f>
        <v>283</v>
      </c>
      <c r="AB274">
        <f>_xlfn.XLOOKUP(Table17[[#This Row],[Product_ID]],Product_Dim!A:A,Product_Dim!G:G)</f>
        <v>360</v>
      </c>
    </row>
    <row r="275" spans="1:28" x14ac:dyDescent="0.25">
      <c r="A275" t="s">
        <v>2099</v>
      </c>
      <c r="B275" s="1">
        <v>45667</v>
      </c>
      <c r="C275" t="s">
        <v>984</v>
      </c>
      <c r="D275" t="s">
        <v>1696</v>
      </c>
      <c r="E275" t="s">
        <v>1782</v>
      </c>
      <c r="F275">
        <v>1</v>
      </c>
      <c r="G275">
        <v>872.12</v>
      </c>
      <c r="H275">
        <v>7.0000000000000007E-2</v>
      </c>
      <c r="I275" t="s">
        <v>1826</v>
      </c>
      <c r="J275" s="12">
        <v>811.07159999999999</v>
      </c>
      <c r="K275" t="str">
        <f>_xlfn.XLOOKUP(Table17[[#This Row],[Customer_ID]],Customer_Dim!A:A,Customer_Dim!B:B,"False Data")</f>
        <v>Jason Mullins</v>
      </c>
      <c r="L275" s="5">
        <f>_xlfn.XLOOKUP(Table17[[#This Row],[Customer_ID]],Customer_Dim!A:A,Customer_Dim!C:C,"False Data")</f>
        <v>47</v>
      </c>
      <c r="M275" s="5" t="str" cm="1">
        <f t="array" ref="M275">_xlfn.IFS(Table9[[#This Row],[Age]]&lt;=35,"Youth",Table9[[#This Row],[Age]]&lt;=55,"Adult",Table9[[#This Row],[Age]]&gt;55,"Senior")</f>
        <v>Adult</v>
      </c>
      <c r="N275" t="str">
        <f>_xlfn.XLOOKUP(Table17[[#This Row],[Customer_ID]],Customer_Dim!A:A,Customer_Dim!D:D,"False Data")</f>
        <v>Female</v>
      </c>
      <c r="O275" t="str">
        <f>_xlfn.XLOOKUP(Table17[[#This Row],[Customer_ID]],Customer_Dim!A:A,Customer_Dim!E:E,"False Data")</f>
        <v>Brianchester</v>
      </c>
      <c r="P275" t="str">
        <f>_xlfn.XLOOKUP(Table17[[#This Row],[Customer_ID]],Customer_Dim!A:A,Customer_Dim!F:F,"False Data")</f>
        <v>Delaware</v>
      </c>
      <c r="Q275" t="str">
        <f>_xlfn.XLOOKUP(Table17[[#This Row],[Customer_ID]],Customer_Dim!A:A,Customer_Dim!G:G,"False Data")</f>
        <v>USA</v>
      </c>
      <c r="R275" t="str">
        <f>_xlfn.XLOOKUP(Table17[[#This Row],[Customer_ID]],Customer_Dim!A:A,Customer_Dim!H:H,"False Data")</f>
        <v>Silver</v>
      </c>
      <c r="S275" t="str">
        <f>_xlfn.XLOOKUP(Table17[[#This Row],[Store_ID]],Store_Dim!A:A,Store_Dim!B:B)</f>
        <v>Bean, Jones and Park</v>
      </c>
      <c r="T275" t="str">
        <f>_xlfn.XLOOKUP(Table17[[#This Row],[Store_ID]],Store_Dim!A:A,Store_Dim!C:C)</f>
        <v>West</v>
      </c>
      <c r="U275" t="str">
        <f>_xlfn.XLOOKUP(Table17[[#This Row],[Store_ID]],Store_Dim!A:A,Store_Dim!D:D)</f>
        <v>Thompsonborough</v>
      </c>
      <c r="V275" t="str">
        <f>_xlfn.XLOOKUP(Table17[[#This Row],[Store_ID]],Store_Dim!A:A,Store_Dim!E:E)</f>
        <v>Online</v>
      </c>
      <c r="W275" t="str">
        <f>_xlfn.XLOOKUP(Table17[[#This Row],[Product_ID]],Product_Dim!A:A,Product_Dim!B:B)</f>
        <v>Bluetooth Car Audio System</v>
      </c>
      <c r="X275" t="str">
        <f>_xlfn.XLOOKUP(Table17[[#This Row],[Product_ID]],Product_Dim!A:A,Product_Dim!C:C)</f>
        <v>Electronics</v>
      </c>
      <c r="Y275" t="str">
        <f>_xlfn.XLOOKUP(Table17[[#This Row],[Product_ID]],Product_Dim!A:A,Product_Dim!D:D)</f>
        <v>Audio</v>
      </c>
      <c r="Z275" t="str">
        <f>_xlfn.XLOOKUP(Table17[[#This Row],[Product_ID]],Product_Dim!A:A,Product_Dim!E:E)</f>
        <v>Bruce-Bowen</v>
      </c>
      <c r="AA275">
        <f>_xlfn.XLOOKUP(Table17[[#This Row],[Product_ID]],Product_Dim!A:A,Product_Dim!F:F)</f>
        <v>403.71</v>
      </c>
      <c r="AB275">
        <f>_xlfn.XLOOKUP(Table17[[#This Row],[Product_ID]],Product_Dim!A:A,Product_Dim!G:G)</f>
        <v>159</v>
      </c>
    </row>
    <row r="276" spans="1:28" x14ac:dyDescent="0.25">
      <c r="A276" t="s">
        <v>2100</v>
      </c>
      <c r="B276" s="1">
        <v>45316</v>
      </c>
      <c r="C276" t="s">
        <v>1343</v>
      </c>
      <c r="D276" t="s">
        <v>1568</v>
      </c>
      <c r="E276" t="s">
        <v>1757</v>
      </c>
      <c r="F276">
        <v>1</v>
      </c>
      <c r="G276">
        <v>406.79</v>
      </c>
      <c r="H276">
        <v>0.03</v>
      </c>
      <c r="I276" t="s">
        <v>1829</v>
      </c>
      <c r="J276" s="12">
        <v>394.58629999999999</v>
      </c>
      <c r="K276" t="str">
        <f>_xlfn.XLOOKUP(Table17[[#This Row],[Customer_ID]],Customer_Dim!A:A,Customer_Dim!B:B,"False Data")</f>
        <v>Thomas Moore</v>
      </c>
      <c r="L276" s="5">
        <f>_xlfn.XLOOKUP(Table17[[#This Row],[Customer_ID]],Customer_Dim!A:A,Customer_Dim!C:C,"False Data")</f>
        <v>51</v>
      </c>
      <c r="M276" s="5" t="str" cm="1">
        <f t="array" ref="M276">_xlfn.IFS(Table9[[#This Row],[Age]]&lt;=35,"Youth",Table9[[#This Row],[Age]]&lt;=55,"Adult",Table9[[#This Row],[Age]]&gt;55,"Senior")</f>
        <v>Adult</v>
      </c>
      <c r="N276" t="str">
        <f>_xlfn.XLOOKUP(Table17[[#This Row],[Customer_ID]],Customer_Dim!A:A,Customer_Dim!D:D,"False Data")</f>
        <v>Female</v>
      </c>
      <c r="O276" t="str">
        <f>_xlfn.XLOOKUP(Table17[[#This Row],[Customer_ID]],Customer_Dim!A:A,Customer_Dim!E:E,"False Data")</f>
        <v>Williamsberg</v>
      </c>
      <c r="P276" t="str">
        <f>_xlfn.XLOOKUP(Table17[[#This Row],[Customer_ID]],Customer_Dim!A:A,Customer_Dim!F:F,"False Data")</f>
        <v>New York</v>
      </c>
      <c r="Q276" t="str">
        <f>_xlfn.XLOOKUP(Table17[[#This Row],[Customer_ID]],Customer_Dim!A:A,Customer_Dim!G:G,"False Data")</f>
        <v>USA</v>
      </c>
      <c r="R276" t="str">
        <f>_xlfn.XLOOKUP(Table17[[#This Row],[Customer_ID]],Customer_Dim!A:A,Customer_Dim!H:H,"False Data")</f>
        <v>Silver</v>
      </c>
      <c r="S276" t="str">
        <f>_xlfn.XLOOKUP(Table17[[#This Row],[Store_ID]],Store_Dim!A:A,Store_Dim!B:B)</f>
        <v>Martinez, Adkins and Johnson</v>
      </c>
      <c r="T276" t="str">
        <f>_xlfn.XLOOKUP(Table17[[#This Row],[Store_ID]],Store_Dim!A:A,Store_Dim!C:C)</f>
        <v>North</v>
      </c>
      <c r="U276" t="str">
        <f>_xlfn.XLOOKUP(Table17[[#This Row],[Store_ID]],Store_Dim!A:A,Store_Dim!D:D)</f>
        <v>Danielmouth</v>
      </c>
      <c r="V276" t="str">
        <f>_xlfn.XLOOKUP(Table17[[#This Row],[Store_ID]],Store_Dim!A:A,Store_Dim!E:E)</f>
        <v>Flagship</v>
      </c>
      <c r="W276" t="str">
        <f>_xlfn.XLOOKUP(Table17[[#This Row],[Product_ID]],Product_Dim!A:A,Product_Dim!B:B)</f>
        <v>Ceramic Kitchen Bowl Set</v>
      </c>
      <c r="X276" t="str">
        <f>_xlfn.XLOOKUP(Table17[[#This Row],[Product_ID]],Product_Dim!A:A,Product_Dim!C:C)</f>
        <v>Home</v>
      </c>
      <c r="Y276" t="str">
        <f>_xlfn.XLOOKUP(Table17[[#This Row],[Product_ID]],Product_Dim!A:A,Product_Dim!D:D)</f>
        <v>Kitchen</v>
      </c>
      <c r="Z276" t="str">
        <f>_xlfn.XLOOKUP(Table17[[#This Row],[Product_ID]],Product_Dim!A:A,Product_Dim!E:E)</f>
        <v>Hamilton Group</v>
      </c>
      <c r="AA276">
        <f>_xlfn.XLOOKUP(Table17[[#This Row],[Product_ID]],Product_Dim!A:A,Product_Dim!F:F)</f>
        <v>298.86</v>
      </c>
      <c r="AB276">
        <f>_xlfn.XLOOKUP(Table17[[#This Row],[Product_ID]],Product_Dim!A:A,Product_Dim!G:G)</f>
        <v>308</v>
      </c>
    </row>
    <row r="277" spans="1:28" x14ac:dyDescent="0.25">
      <c r="A277" t="s">
        <v>2101</v>
      </c>
      <c r="B277" s="1">
        <v>45932</v>
      </c>
      <c r="C277" t="s">
        <v>1163</v>
      </c>
      <c r="D277" t="s">
        <v>1656</v>
      </c>
      <c r="E277" t="s">
        <v>1799</v>
      </c>
      <c r="F277">
        <v>1</v>
      </c>
      <c r="G277">
        <v>606.01</v>
      </c>
      <c r="H277">
        <v>0.04</v>
      </c>
      <c r="I277" t="s">
        <v>1826</v>
      </c>
      <c r="J277" s="12">
        <v>581.76959999999997</v>
      </c>
      <c r="K277" t="str">
        <f>_xlfn.XLOOKUP(Table17[[#This Row],[Customer_ID]],Customer_Dim!A:A,Customer_Dim!B:B,"False Data")</f>
        <v>Jacqueline Anthony</v>
      </c>
      <c r="L277" s="5">
        <f>_xlfn.XLOOKUP(Table17[[#This Row],[Customer_ID]],Customer_Dim!A:A,Customer_Dim!C:C,"False Data")</f>
        <v>28</v>
      </c>
      <c r="M277" s="5" t="str" cm="1">
        <f t="array" ref="M277">_xlfn.IFS(Table9[[#This Row],[Age]]&lt;=35,"Youth",Table9[[#This Row],[Age]]&lt;=55,"Adult",Table9[[#This Row],[Age]]&gt;55,"Senior")</f>
        <v>Youth</v>
      </c>
      <c r="N277" t="str">
        <f>_xlfn.XLOOKUP(Table17[[#This Row],[Customer_ID]],Customer_Dim!A:A,Customer_Dim!D:D,"False Data")</f>
        <v>Male</v>
      </c>
      <c r="O277" t="str">
        <f>_xlfn.XLOOKUP(Table17[[#This Row],[Customer_ID]],Customer_Dim!A:A,Customer_Dim!E:E,"False Data")</f>
        <v>Vincentside</v>
      </c>
      <c r="P277" t="str">
        <f>_xlfn.XLOOKUP(Table17[[#This Row],[Customer_ID]],Customer_Dim!A:A,Customer_Dim!F:F,"False Data")</f>
        <v>Ohio</v>
      </c>
      <c r="Q277" t="str">
        <f>_xlfn.XLOOKUP(Table17[[#This Row],[Customer_ID]],Customer_Dim!A:A,Customer_Dim!G:G,"False Data")</f>
        <v>USA</v>
      </c>
      <c r="R277" t="str">
        <f>_xlfn.XLOOKUP(Table17[[#This Row],[Customer_ID]],Customer_Dim!A:A,Customer_Dim!H:H,"False Data")</f>
        <v>Bronze</v>
      </c>
      <c r="S277" t="str">
        <f>_xlfn.XLOOKUP(Table17[[#This Row],[Store_ID]],Store_Dim!A:A,Store_Dim!B:B)</f>
        <v>Mcdonald Inc</v>
      </c>
      <c r="T277" t="str">
        <f>_xlfn.XLOOKUP(Table17[[#This Row],[Store_ID]],Store_Dim!A:A,Store_Dim!C:C)</f>
        <v>South</v>
      </c>
      <c r="U277" t="str">
        <f>_xlfn.XLOOKUP(Table17[[#This Row],[Store_ID]],Store_Dim!A:A,Store_Dim!D:D)</f>
        <v>Christopherland</v>
      </c>
      <c r="V277" t="str">
        <f>_xlfn.XLOOKUP(Table17[[#This Row],[Store_ID]],Store_Dim!A:A,Store_Dim!E:E)</f>
        <v>Outlet</v>
      </c>
      <c r="W277" t="str">
        <f>_xlfn.XLOOKUP(Table17[[#This Row],[Product_ID]],Product_Dim!A:A,Product_Dim!B:B)</f>
        <v>Sports Stopwatch Pro</v>
      </c>
      <c r="X277" t="str">
        <f>_xlfn.XLOOKUP(Table17[[#This Row],[Product_ID]],Product_Dim!A:A,Product_Dim!C:C)</f>
        <v>Sports</v>
      </c>
      <c r="Y277" t="str">
        <f>_xlfn.XLOOKUP(Table17[[#This Row],[Product_ID]],Product_Dim!A:A,Product_Dim!D:D)</f>
        <v>Accessories</v>
      </c>
      <c r="Z277" t="str">
        <f>_xlfn.XLOOKUP(Table17[[#This Row],[Product_ID]],Product_Dim!A:A,Product_Dim!E:E)</f>
        <v>Thompson-French</v>
      </c>
      <c r="AA277">
        <f>_xlfn.XLOOKUP(Table17[[#This Row],[Product_ID]],Product_Dim!A:A,Product_Dim!F:F)</f>
        <v>434.84</v>
      </c>
      <c r="AB277">
        <f>_xlfn.XLOOKUP(Table17[[#This Row],[Product_ID]],Product_Dim!A:A,Product_Dim!G:G)</f>
        <v>185</v>
      </c>
    </row>
    <row r="278" spans="1:28" x14ac:dyDescent="0.25">
      <c r="A278" t="s">
        <v>2102</v>
      </c>
      <c r="B278" s="1">
        <v>45483</v>
      </c>
      <c r="C278" t="s">
        <v>1095</v>
      </c>
      <c r="D278" t="s">
        <v>1582</v>
      </c>
      <c r="E278" t="s">
        <v>1773</v>
      </c>
      <c r="F278">
        <v>4</v>
      </c>
      <c r="G278">
        <v>322.58</v>
      </c>
      <c r="H278">
        <v>0.06</v>
      </c>
      <c r="I278" t="s">
        <v>1824</v>
      </c>
      <c r="J278" s="12">
        <v>1212.9007999999999</v>
      </c>
      <c r="K278" t="str">
        <f>_xlfn.XLOOKUP(Table17[[#This Row],[Customer_ID]],Customer_Dim!A:A,Customer_Dim!B:B,"False Data")</f>
        <v>Heather Valenzuela</v>
      </c>
      <c r="L278" s="5">
        <f>_xlfn.XLOOKUP(Table17[[#This Row],[Customer_ID]],Customer_Dim!A:A,Customer_Dim!C:C,"False Data")</f>
        <v>31</v>
      </c>
      <c r="M278" s="5" t="str" cm="1">
        <f t="array" ref="M278">_xlfn.IFS(Table9[[#This Row],[Age]]&lt;=35,"Youth",Table9[[#This Row],[Age]]&lt;=55,"Adult",Table9[[#This Row],[Age]]&gt;55,"Senior")</f>
        <v>Youth</v>
      </c>
      <c r="N278" t="str">
        <f>_xlfn.XLOOKUP(Table17[[#This Row],[Customer_ID]],Customer_Dim!A:A,Customer_Dim!D:D,"False Data")</f>
        <v>Male</v>
      </c>
      <c r="O278" t="str">
        <f>_xlfn.XLOOKUP(Table17[[#This Row],[Customer_ID]],Customer_Dim!A:A,Customer_Dim!E:E,"False Data")</f>
        <v>New Angiefurt</v>
      </c>
      <c r="P278" t="str">
        <f>_xlfn.XLOOKUP(Table17[[#This Row],[Customer_ID]],Customer_Dim!A:A,Customer_Dim!F:F,"False Data")</f>
        <v>Alaska</v>
      </c>
      <c r="Q278" t="str">
        <f>_xlfn.XLOOKUP(Table17[[#This Row],[Customer_ID]],Customer_Dim!A:A,Customer_Dim!G:G,"False Data")</f>
        <v>USA</v>
      </c>
      <c r="R278" t="str">
        <f>_xlfn.XLOOKUP(Table17[[#This Row],[Customer_ID]],Customer_Dim!A:A,Customer_Dim!H:H,"False Data")</f>
        <v>Bronze</v>
      </c>
      <c r="S278" t="str">
        <f>_xlfn.XLOOKUP(Table17[[#This Row],[Store_ID]],Store_Dim!A:A,Store_Dim!B:B)</f>
        <v>Gray Ltd</v>
      </c>
      <c r="T278" t="str">
        <f>_xlfn.XLOOKUP(Table17[[#This Row],[Store_ID]],Store_Dim!A:A,Store_Dim!C:C)</f>
        <v>North</v>
      </c>
      <c r="U278" t="str">
        <f>_xlfn.XLOOKUP(Table17[[#This Row],[Store_ID]],Store_Dim!A:A,Store_Dim!D:D)</f>
        <v>New Michaelchester</v>
      </c>
      <c r="V278" t="str">
        <f>_xlfn.XLOOKUP(Table17[[#This Row],[Store_ID]],Store_Dim!A:A,Store_Dim!E:E)</f>
        <v>Outlet</v>
      </c>
      <c r="W278" t="str">
        <f>_xlfn.XLOOKUP(Table17[[#This Row],[Product_ID]],Product_Dim!A:A,Product_Dim!B:B)</f>
        <v>Soccer Training Cone Set</v>
      </c>
      <c r="X278" t="str">
        <f>_xlfn.XLOOKUP(Table17[[#This Row],[Product_ID]],Product_Dim!A:A,Product_Dim!C:C)</f>
        <v>Sports</v>
      </c>
      <c r="Y278" t="str">
        <f>_xlfn.XLOOKUP(Table17[[#This Row],[Product_ID]],Product_Dim!A:A,Product_Dim!D:D)</f>
        <v>Accessories</v>
      </c>
      <c r="Z278" t="str">
        <f>_xlfn.XLOOKUP(Table17[[#This Row],[Product_ID]],Product_Dim!A:A,Product_Dim!E:E)</f>
        <v>Ford, Murphy and Wilson</v>
      </c>
      <c r="AA278">
        <f>_xlfn.XLOOKUP(Table17[[#This Row],[Product_ID]],Product_Dim!A:A,Product_Dim!F:F)</f>
        <v>144.53</v>
      </c>
      <c r="AB278">
        <f>_xlfn.XLOOKUP(Table17[[#This Row],[Product_ID]],Product_Dim!A:A,Product_Dim!G:G)</f>
        <v>367</v>
      </c>
    </row>
    <row r="279" spans="1:28" x14ac:dyDescent="0.25">
      <c r="A279" t="s">
        <v>2103</v>
      </c>
      <c r="B279" s="1">
        <v>45661</v>
      </c>
      <c r="C279" t="s">
        <v>1489</v>
      </c>
      <c r="D279" t="s">
        <v>1702</v>
      </c>
      <c r="E279" t="s">
        <v>1810</v>
      </c>
      <c r="F279">
        <v>4</v>
      </c>
      <c r="G279">
        <v>463.17</v>
      </c>
      <c r="H279">
        <v>0.06</v>
      </c>
      <c r="I279" t="s">
        <v>1826</v>
      </c>
      <c r="J279" s="12">
        <v>1741.5192</v>
      </c>
      <c r="K279" t="str">
        <f>_xlfn.XLOOKUP(Table17[[#This Row],[Customer_ID]],Customer_Dim!A:A,Customer_Dim!B:B,"False Data")</f>
        <v>Jessica Castro</v>
      </c>
      <c r="L279" s="5">
        <f>_xlfn.XLOOKUP(Table17[[#This Row],[Customer_ID]],Customer_Dim!A:A,Customer_Dim!C:C,"False Data")</f>
        <v>32</v>
      </c>
      <c r="M279" s="5" t="str" cm="1">
        <f t="array" ref="M279">_xlfn.IFS(Table9[[#This Row],[Age]]&lt;=35,"Youth",Table9[[#This Row],[Age]]&lt;=55,"Adult",Table9[[#This Row],[Age]]&gt;55,"Senior")</f>
        <v>Youth</v>
      </c>
      <c r="N279" t="str">
        <f>_xlfn.XLOOKUP(Table17[[#This Row],[Customer_ID]],Customer_Dim!A:A,Customer_Dim!D:D,"False Data")</f>
        <v>Male</v>
      </c>
      <c r="O279" t="str">
        <f>_xlfn.XLOOKUP(Table17[[#This Row],[Customer_ID]],Customer_Dim!A:A,Customer_Dim!E:E,"False Data")</f>
        <v>West Markton</v>
      </c>
      <c r="P279" t="str">
        <f>_xlfn.XLOOKUP(Table17[[#This Row],[Customer_ID]],Customer_Dim!A:A,Customer_Dim!F:F,"False Data")</f>
        <v>Massachusetts</v>
      </c>
      <c r="Q279" t="str">
        <f>_xlfn.XLOOKUP(Table17[[#This Row],[Customer_ID]],Customer_Dim!A:A,Customer_Dim!G:G,"False Data")</f>
        <v>USA</v>
      </c>
      <c r="R279" t="str">
        <f>_xlfn.XLOOKUP(Table17[[#This Row],[Customer_ID]],Customer_Dim!A:A,Customer_Dim!H:H,"False Data")</f>
        <v>Bronze</v>
      </c>
      <c r="S279" t="str">
        <f>_xlfn.XLOOKUP(Table17[[#This Row],[Store_ID]],Store_Dim!A:A,Store_Dim!B:B)</f>
        <v>Guerrero-Schmitt</v>
      </c>
      <c r="T279" t="str">
        <f>_xlfn.XLOOKUP(Table17[[#This Row],[Store_ID]],Store_Dim!A:A,Store_Dim!C:C)</f>
        <v>East</v>
      </c>
      <c r="U279" t="str">
        <f>_xlfn.XLOOKUP(Table17[[#This Row],[Store_ID]],Store_Dim!A:A,Store_Dim!D:D)</f>
        <v>East Stevechester</v>
      </c>
      <c r="V279" t="str">
        <f>_xlfn.XLOOKUP(Table17[[#This Row],[Store_ID]],Store_Dim!A:A,Store_Dim!E:E)</f>
        <v>Flagship</v>
      </c>
      <c r="W279" t="str">
        <f>_xlfn.XLOOKUP(Table17[[#This Row],[Product_ID]],Product_Dim!A:A,Product_Dim!B:B)</f>
        <v>WiFi Mesh Router</v>
      </c>
      <c r="X279" t="str">
        <f>_xlfn.XLOOKUP(Table17[[#This Row],[Product_ID]],Product_Dim!A:A,Product_Dim!C:C)</f>
        <v>Electronics</v>
      </c>
      <c r="Y279" t="str">
        <f>_xlfn.XLOOKUP(Table17[[#This Row],[Product_ID]],Product_Dim!A:A,Product_Dim!D:D)</f>
        <v>Appliances</v>
      </c>
      <c r="Z279" t="str">
        <f>_xlfn.XLOOKUP(Table17[[#This Row],[Product_ID]],Product_Dim!A:A,Product_Dim!E:E)</f>
        <v>White, Reeves and Woods</v>
      </c>
      <c r="AA279">
        <f>_xlfn.XLOOKUP(Table17[[#This Row],[Product_ID]],Product_Dim!A:A,Product_Dim!F:F)</f>
        <v>480.9</v>
      </c>
      <c r="AB279">
        <f>_xlfn.XLOOKUP(Table17[[#This Row],[Product_ID]],Product_Dim!A:A,Product_Dim!G:G)</f>
        <v>104</v>
      </c>
    </row>
    <row r="280" spans="1:28" x14ac:dyDescent="0.25">
      <c r="A280" t="s">
        <v>2104</v>
      </c>
      <c r="B280" s="1">
        <v>45798</v>
      </c>
      <c r="C280" t="s">
        <v>996</v>
      </c>
      <c r="D280" t="s">
        <v>1598</v>
      </c>
      <c r="E280" t="s">
        <v>1779</v>
      </c>
      <c r="F280">
        <v>4</v>
      </c>
      <c r="G280">
        <v>285.82</v>
      </c>
      <c r="H280">
        <v>0.18</v>
      </c>
      <c r="I280" t="s">
        <v>1826</v>
      </c>
      <c r="J280" s="12">
        <v>937.4896</v>
      </c>
      <c r="K280" t="str">
        <f>_xlfn.XLOOKUP(Table17[[#This Row],[Customer_ID]],Customer_Dim!A:A,Customer_Dim!B:B,"False Data")</f>
        <v>Robert House</v>
      </c>
      <c r="L280" s="5">
        <f>_xlfn.XLOOKUP(Table17[[#This Row],[Customer_ID]],Customer_Dim!A:A,Customer_Dim!C:C,"False Data")</f>
        <v>34</v>
      </c>
      <c r="M280" s="5" t="str" cm="1">
        <f t="array" ref="M280">_xlfn.IFS(Table9[[#This Row],[Age]]&lt;=35,"Youth",Table9[[#This Row],[Age]]&lt;=55,"Adult",Table9[[#This Row],[Age]]&gt;55,"Senior")</f>
        <v>Youth</v>
      </c>
      <c r="N280" t="str">
        <f>_xlfn.XLOOKUP(Table17[[#This Row],[Customer_ID]],Customer_Dim!A:A,Customer_Dim!D:D,"False Data")</f>
        <v>Male</v>
      </c>
      <c r="O280" t="str">
        <f>_xlfn.XLOOKUP(Table17[[#This Row],[Customer_ID]],Customer_Dim!A:A,Customer_Dim!E:E,"False Data")</f>
        <v>Lake James</v>
      </c>
      <c r="P280" t="str">
        <f>_xlfn.XLOOKUP(Table17[[#This Row],[Customer_ID]],Customer_Dim!A:A,Customer_Dim!F:F,"False Data")</f>
        <v>Maryland</v>
      </c>
      <c r="Q280" t="str">
        <f>_xlfn.XLOOKUP(Table17[[#This Row],[Customer_ID]],Customer_Dim!A:A,Customer_Dim!G:G,"False Data")</f>
        <v>USA</v>
      </c>
      <c r="R280" t="str">
        <f>_xlfn.XLOOKUP(Table17[[#This Row],[Customer_ID]],Customer_Dim!A:A,Customer_Dim!H:H,"False Data")</f>
        <v>Gold</v>
      </c>
      <c r="S280" t="str">
        <f>_xlfn.XLOOKUP(Table17[[#This Row],[Store_ID]],Store_Dim!A:A,Store_Dim!B:B)</f>
        <v>Martinez-Mullins</v>
      </c>
      <c r="T280" t="str">
        <f>_xlfn.XLOOKUP(Table17[[#This Row],[Store_ID]],Store_Dim!A:A,Store_Dim!C:C)</f>
        <v>South</v>
      </c>
      <c r="U280" t="str">
        <f>_xlfn.XLOOKUP(Table17[[#This Row],[Store_ID]],Store_Dim!A:A,Store_Dim!D:D)</f>
        <v>Williamsfurt</v>
      </c>
      <c r="V280" t="str">
        <f>_xlfn.XLOOKUP(Table17[[#This Row],[Store_ID]],Store_Dim!A:A,Store_Dim!E:E)</f>
        <v>Online</v>
      </c>
      <c r="W280" t="str">
        <f>_xlfn.XLOOKUP(Table17[[#This Row],[Product_ID]],Product_Dim!A:A,Product_Dim!B:B)</f>
        <v>Women's Scarf Set</v>
      </c>
      <c r="X280" t="str">
        <f>_xlfn.XLOOKUP(Table17[[#This Row],[Product_ID]],Product_Dim!A:A,Product_Dim!C:C)</f>
        <v>Clothing</v>
      </c>
      <c r="Y280" t="str">
        <f>_xlfn.XLOOKUP(Table17[[#This Row],[Product_ID]],Product_Dim!A:A,Product_Dim!D:D)</f>
        <v>Accessories</v>
      </c>
      <c r="Z280" t="str">
        <f>_xlfn.XLOOKUP(Table17[[#This Row],[Product_ID]],Product_Dim!A:A,Product_Dim!E:E)</f>
        <v>Brown and Sons</v>
      </c>
      <c r="AA280">
        <f>_xlfn.XLOOKUP(Table17[[#This Row],[Product_ID]],Product_Dim!A:A,Product_Dim!F:F)</f>
        <v>174.02</v>
      </c>
      <c r="AB280">
        <f>_xlfn.XLOOKUP(Table17[[#This Row],[Product_ID]],Product_Dim!A:A,Product_Dim!G:G)</f>
        <v>268</v>
      </c>
    </row>
    <row r="281" spans="1:28" x14ac:dyDescent="0.25">
      <c r="A281" t="s">
        <v>2105</v>
      </c>
      <c r="B281" s="1">
        <v>45868</v>
      </c>
      <c r="C281" t="s">
        <v>1026</v>
      </c>
      <c r="D281" t="s">
        <v>1622</v>
      </c>
      <c r="E281" t="s">
        <v>1792</v>
      </c>
      <c r="F281">
        <v>3</v>
      </c>
      <c r="G281">
        <v>995.38</v>
      </c>
      <c r="H281">
        <v>0.1</v>
      </c>
      <c r="I281" t="s">
        <v>1826</v>
      </c>
      <c r="J281" s="12">
        <v>2687.5259999999998</v>
      </c>
      <c r="K281" t="str">
        <f>_xlfn.XLOOKUP(Table17[[#This Row],[Customer_ID]],Customer_Dim!A:A,Customer_Dim!B:B,"False Data")</f>
        <v>Robert King</v>
      </c>
      <c r="L281" s="5">
        <f>_xlfn.XLOOKUP(Table17[[#This Row],[Customer_ID]],Customer_Dim!A:A,Customer_Dim!C:C,"False Data")</f>
        <v>58</v>
      </c>
      <c r="M281" s="5" t="str" cm="1">
        <f t="array" ref="M281">_xlfn.IFS(Table9[[#This Row],[Age]]&lt;=35,"Youth",Table9[[#This Row],[Age]]&lt;=55,"Adult",Table9[[#This Row],[Age]]&gt;55,"Senior")</f>
        <v>Senior</v>
      </c>
      <c r="N281" t="str">
        <f>_xlfn.XLOOKUP(Table17[[#This Row],[Customer_ID]],Customer_Dim!A:A,Customer_Dim!D:D,"False Data")</f>
        <v>Female</v>
      </c>
      <c r="O281" t="str">
        <f>_xlfn.XLOOKUP(Table17[[#This Row],[Customer_ID]],Customer_Dim!A:A,Customer_Dim!E:E,"False Data")</f>
        <v>Cindyton</v>
      </c>
      <c r="P281" t="str">
        <f>_xlfn.XLOOKUP(Table17[[#This Row],[Customer_ID]],Customer_Dim!A:A,Customer_Dim!F:F,"False Data")</f>
        <v>Rhode Island</v>
      </c>
      <c r="Q281" t="str">
        <f>_xlfn.XLOOKUP(Table17[[#This Row],[Customer_ID]],Customer_Dim!A:A,Customer_Dim!G:G,"False Data")</f>
        <v>USA</v>
      </c>
      <c r="R281" t="str">
        <f>_xlfn.XLOOKUP(Table17[[#This Row],[Customer_ID]],Customer_Dim!A:A,Customer_Dim!H:H,"False Data")</f>
        <v>Gold</v>
      </c>
      <c r="S281" t="str">
        <f>_xlfn.XLOOKUP(Table17[[#This Row],[Store_ID]],Store_Dim!A:A,Store_Dim!B:B)</f>
        <v>Aguirre-Keller</v>
      </c>
      <c r="T281" t="str">
        <f>_xlfn.XLOOKUP(Table17[[#This Row],[Store_ID]],Store_Dim!A:A,Store_Dim!C:C)</f>
        <v>South</v>
      </c>
      <c r="U281" t="str">
        <f>_xlfn.XLOOKUP(Table17[[#This Row],[Store_ID]],Store_Dim!A:A,Store_Dim!D:D)</f>
        <v>Lake Michael</v>
      </c>
      <c r="V281" t="str">
        <f>_xlfn.XLOOKUP(Table17[[#This Row],[Store_ID]],Store_Dim!A:A,Store_Dim!E:E)</f>
        <v>Online</v>
      </c>
      <c r="W281" t="str">
        <f>_xlfn.XLOOKUP(Table17[[#This Row],[Product_ID]],Product_Dim!A:A,Product_Dim!B:B)</f>
        <v>Men's Casual Sneakers</v>
      </c>
      <c r="X281" t="str">
        <f>_xlfn.XLOOKUP(Table17[[#This Row],[Product_ID]],Product_Dim!A:A,Product_Dim!C:C)</f>
        <v>Clothing</v>
      </c>
      <c r="Y281" t="str">
        <f>_xlfn.XLOOKUP(Table17[[#This Row],[Product_ID]],Product_Dim!A:A,Product_Dim!D:D)</f>
        <v>Footwear</v>
      </c>
      <c r="Z281" t="str">
        <f>_xlfn.XLOOKUP(Table17[[#This Row],[Product_ID]],Product_Dim!A:A,Product_Dim!E:E)</f>
        <v>Hogan-Lee</v>
      </c>
      <c r="AA281">
        <f>_xlfn.XLOOKUP(Table17[[#This Row],[Product_ID]],Product_Dim!A:A,Product_Dim!F:F)</f>
        <v>353.47</v>
      </c>
      <c r="AB281">
        <f>_xlfn.XLOOKUP(Table17[[#This Row],[Product_ID]],Product_Dim!A:A,Product_Dim!G:G)</f>
        <v>214</v>
      </c>
    </row>
    <row r="282" spans="1:28" x14ac:dyDescent="0.25">
      <c r="A282" t="s">
        <v>2106</v>
      </c>
      <c r="B282" s="1">
        <v>45757</v>
      </c>
      <c r="C282" t="s">
        <v>414</v>
      </c>
      <c r="D282" t="s">
        <v>1672</v>
      </c>
      <c r="E282" t="s">
        <v>1782</v>
      </c>
      <c r="F282">
        <v>1</v>
      </c>
      <c r="G282">
        <v>329.31</v>
      </c>
      <c r="H282">
        <v>0.09</v>
      </c>
      <c r="I282" t="s">
        <v>1824</v>
      </c>
      <c r="J282" s="12">
        <v>299.6721</v>
      </c>
      <c r="K282" t="str">
        <f>_xlfn.XLOOKUP(Table17[[#This Row],[Customer_ID]],Customer_Dim!A:A,Customer_Dim!B:B,"False Data")</f>
        <v>Michael Jones</v>
      </c>
      <c r="L282" s="5">
        <f>_xlfn.XLOOKUP(Table17[[#This Row],[Customer_ID]],Customer_Dim!A:A,Customer_Dim!C:C,"False Data")</f>
        <v>40</v>
      </c>
      <c r="M282" s="5" t="str" cm="1">
        <f t="array" ref="M282">_xlfn.IFS(Table9[[#This Row],[Age]]&lt;=35,"Youth",Table9[[#This Row],[Age]]&lt;=55,"Adult",Table9[[#This Row],[Age]]&gt;55,"Senior")</f>
        <v>Adult</v>
      </c>
      <c r="N282" t="str">
        <f>_xlfn.XLOOKUP(Table17[[#This Row],[Customer_ID]],Customer_Dim!A:A,Customer_Dim!D:D,"False Data")</f>
        <v>Male</v>
      </c>
      <c r="O282" t="str">
        <f>_xlfn.XLOOKUP(Table17[[#This Row],[Customer_ID]],Customer_Dim!A:A,Customer_Dim!E:E,"False Data")</f>
        <v>North Edwardton</v>
      </c>
      <c r="P282" t="str">
        <f>_xlfn.XLOOKUP(Table17[[#This Row],[Customer_ID]],Customer_Dim!A:A,Customer_Dim!F:F,"False Data")</f>
        <v>Tennessee</v>
      </c>
      <c r="Q282" t="str">
        <f>_xlfn.XLOOKUP(Table17[[#This Row],[Customer_ID]],Customer_Dim!A:A,Customer_Dim!G:G,"False Data")</f>
        <v>USA</v>
      </c>
      <c r="R282" t="str">
        <f>_xlfn.XLOOKUP(Table17[[#This Row],[Customer_ID]],Customer_Dim!A:A,Customer_Dim!H:H,"False Data")</f>
        <v>Bronze</v>
      </c>
      <c r="S282" t="str">
        <f>_xlfn.XLOOKUP(Table17[[#This Row],[Store_ID]],Store_Dim!A:A,Store_Dim!B:B)</f>
        <v>Bean, Jones and Park</v>
      </c>
      <c r="T282" t="str">
        <f>_xlfn.XLOOKUP(Table17[[#This Row],[Store_ID]],Store_Dim!A:A,Store_Dim!C:C)</f>
        <v>West</v>
      </c>
      <c r="U282" t="str">
        <f>_xlfn.XLOOKUP(Table17[[#This Row],[Store_ID]],Store_Dim!A:A,Store_Dim!D:D)</f>
        <v>Thompsonborough</v>
      </c>
      <c r="V282" t="str">
        <f>_xlfn.XLOOKUP(Table17[[#This Row],[Store_ID]],Store_Dim!A:A,Store_Dim!E:E)</f>
        <v>Online</v>
      </c>
      <c r="W282" t="str">
        <f>_xlfn.XLOOKUP(Table17[[#This Row],[Product_ID]],Product_Dim!A:A,Product_Dim!B:B)</f>
        <v>Laptop Cooling Pad</v>
      </c>
      <c r="X282" t="str">
        <f>_xlfn.XLOOKUP(Table17[[#This Row],[Product_ID]],Product_Dim!A:A,Product_Dim!C:C)</f>
        <v>Electronics</v>
      </c>
      <c r="Y282" t="str">
        <f>_xlfn.XLOOKUP(Table17[[#This Row],[Product_ID]],Product_Dim!A:A,Product_Dim!D:D)</f>
        <v>Computer</v>
      </c>
      <c r="Z282" t="str">
        <f>_xlfn.XLOOKUP(Table17[[#This Row],[Product_ID]],Product_Dim!A:A,Product_Dim!E:E)</f>
        <v>Murray, Gould and Ware</v>
      </c>
      <c r="AA282">
        <f>_xlfn.XLOOKUP(Table17[[#This Row],[Product_ID]],Product_Dim!A:A,Product_Dim!F:F)</f>
        <v>86.42</v>
      </c>
      <c r="AB282">
        <f>_xlfn.XLOOKUP(Table17[[#This Row],[Product_ID]],Product_Dim!A:A,Product_Dim!G:G)</f>
        <v>222</v>
      </c>
    </row>
    <row r="283" spans="1:28" x14ac:dyDescent="0.25">
      <c r="A283" t="s">
        <v>2107</v>
      </c>
      <c r="B283" s="1">
        <v>45475</v>
      </c>
      <c r="C283" t="s">
        <v>1507</v>
      </c>
      <c r="D283" t="s">
        <v>1642</v>
      </c>
      <c r="E283" t="s">
        <v>1804</v>
      </c>
      <c r="F283">
        <v>3</v>
      </c>
      <c r="G283">
        <v>64.2</v>
      </c>
      <c r="H283">
        <v>0.08</v>
      </c>
      <c r="I283" t="s">
        <v>1829</v>
      </c>
      <c r="J283" s="12">
        <v>177.19200000000001</v>
      </c>
      <c r="K283" t="str">
        <f>_xlfn.XLOOKUP(Table17[[#This Row],[Customer_ID]],Customer_Dim!A:A,Customer_Dim!B:B,"False Data")</f>
        <v>Scott Harris</v>
      </c>
      <c r="L283" s="5">
        <f>_xlfn.XLOOKUP(Table17[[#This Row],[Customer_ID]],Customer_Dim!A:A,Customer_Dim!C:C,"False Data")</f>
        <v>23</v>
      </c>
      <c r="M283" s="5" t="str" cm="1">
        <f t="array" ref="M283">_xlfn.IFS(Table9[[#This Row],[Age]]&lt;=35,"Youth",Table9[[#This Row],[Age]]&lt;=55,"Adult",Table9[[#This Row],[Age]]&gt;55,"Senior")</f>
        <v>Youth</v>
      </c>
      <c r="N283" t="str">
        <f>_xlfn.XLOOKUP(Table17[[#This Row],[Customer_ID]],Customer_Dim!A:A,Customer_Dim!D:D,"False Data")</f>
        <v>Male</v>
      </c>
      <c r="O283" t="str">
        <f>_xlfn.XLOOKUP(Table17[[#This Row],[Customer_ID]],Customer_Dim!A:A,Customer_Dim!E:E,"False Data")</f>
        <v>North Nataliemouth</v>
      </c>
      <c r="P283" t="str">
        <f>_xlfn.XLOOKUP(Table17[[#This Row],[Customer_ID]],Customer_Dim!A:A,Customer_Dim!F:F,"False Data")</f>
        <v>Maryland</v>
      </c>
      <c r="Q283" t="str">
        <f>_xlfn.XLOOKUP(Table17[[#This Row],[Customer_ID]],Customer_Dim!A:A,Customer_Dim!G:G,"False Data")</f>
        <v>USA</v>
      </c>
      <c r="R283" t="str">
        <f>_xlfn.XLOOKUP(Table17[[#This Row],[Customer_ID]],Customer_Dim!A:A,Customer_Dim!H:H,"False Data")</f>
        <v>Platinum</v>
      </c>
      <c r="S283" t="str">
        <f>_xlfn.XLOOKUP(Table17[[#This Row],[Store_ID]],Store_Dim!A:A,Store_Dim!B:B)</f>
        <v>Frederick-Wright</v>
      </c>
      <c r="T283" t="str">
        <f>_xlfn.XLOOKUP(Table17[[#This Row],[Store_ID]],Store_Dim!A:A,Store_Dim!C:C)</f>
        <v>West</v>
      </c>
      <c r="U283" t="str">
        <f>_xlfn.XLOOKUP(Table17[[#This Row],[Store_ID]],Store_Dim!A:A,Store_Dim!D:D)</f>
        <v>New Jimmymouth</v>
      </c>
      <c r="V283" t="str">
        <f>_xlfn.XLOOKUP(Table17[[#This Row],[Store_ID]],Store_Dim!A:A,Store_Dim!E:E)</f>
        <v>Flagship</v>
      </c>
      <c r="W283" t="str">
        <f>_xlfn.XLOOKUP(Table17[[#This Row],[Product_ID]],Product_Dim!A:A,Product_Dim!B:B)</f>
        <v>Makeup Brush Set</v>
      </c>
      <c r="X283" t="str">
        <f>_xlfn.XLOOKUP(Table17[[#This Row],[Product_ID]],Product_Dim!A:A,Product_Dim!C:C)</f>
        <v>Beauty</v>
      </c>
      <c r="Y283" t="str">
        <f>_xlfn.XLOOKUP(Table17[[#This Row],[Product_ID]],Product_Dim!A:A,Product_Dim!D:D)</f>
        <v>Makeup</v>
      </c>
      <c r="Z283" t="str">
        <f>_xlfn.XLOOKUP(Table17[[#This Row],[Product_ID]],Product_Dim!A:A,Product_Dim!E:E)</f>
        <v>Cook Inc</v>
      </c>
      <c r="AA283">
        <f>_xlfn.XLOOKUP(Table17[[#This Row],[Product_ID]],Product_Dim!A:A,Product_Dim!F:F)</f>
        <v>241</v>
      </c>
      <c r="AB283">
        <f>_xlfn.XLOOKUP(Table17[[#This Row],[Product_ID]],Product_Dim!A:A,Product_Dim!G:G)</f>
        <v>431</v>
      </c>
    </row>
    <row r="284" spans="1:28" x14ac:dyDescent="0.25">
      <c r="A284" t="s">
        <v>2108</v>
      </c>
      <c r="B284" s="1">
        <v>45829</v>
      </c>
      <c r="C284" t="s">
        <v>836</v>
      </c>
      <c r="D284" t="s">
        <v>1570</v>
      </c>
      <c r="E284" t="s">
        <v>1797</v>
      </c>
      <c r="F284">
        <v>3</v>
      </c>
      <c r="G284">
        <v>697.13</v>
      </c>
      <c r="H284">
        <v>0.25</v>
      </c>
      <c r="I284" t="s">
        <v>1829</v>
      </c>
      <c r="J284" s="12">
        <v>1568.5425</v>
      </c>
      <c r="K284" t="str">
        <f>_xlfn.XLOOKUP(Table17[[#This Row],[Customer_ID]],Customer_Dim!A:A,Customer_Dim!B:B,"False Data")</f>
        <v>Katherine Cowan</v>
      </c>
      <c r="L284" s="5">
        <f>_xlfn.XLOOKUP(Table17[[#This Row],[Customer_ID]],Customer_Dim!A:A,Customer_Dim!C:C,"False Data")</f>
        <v>60</v>
      </c>
      <c r="M284" s="5" t="str" cm="1">
        <f t="array" ref="M284">_xlfn.IFS(Table9[[#This Row],[Age]]&lt;=35,"Youth",Table9[[#This Row],[Age]]&lt;=55,"Adult",Table9[[#This Row],[Age]]&gt;55,"Senior")</f>
        <v>Senior</v>
      </c>
      <c r="N284" t="str">
        <f>_xlfn.XLOOKUP(Table17[[#This Row],[Customer_ID]],Customer_Dim!A:A,Customer_Dim!D:D,"False Data")</f>
        <v>Female</v>
      </c>
      <c r="O284" t="str">
        <f>_xlfn.XLOOKUP(Table17[[#This Row],[Customer_ID]],Customer_Dim!A:A,Customer_Dim!E:E,"False Data")</f>
        <v>New Ana</v>
      </c>
      <c r="P284" t="str">
        <f>_xlfn.XLOOKUP(Table17[[#This Row],[Customer_ID]],Customer_Dim!A:A,Customer_Dim!F:F,"False Data")</f>
        <v>Montana</v>
      </c>
      <c r="Q284" t="str">
        <f>_xlfn.XLOOKUP(Table17[[#This Row],[Customer_ID]],Customer_Dim!A:A,Customer_Dim!G:G,"False Data")</f>
        <v>USA</v>
      </c>
      <c r="R284" t="str">
        <f>_xlfn.XLOOKUP(Table17[[#This Row],[Customer_ID]],Customer_Dim!A:A,Customer_Dim!H:H,"False Data")</f>
        <v>Silver</v>
      </c>
      <c r="S284" t="str">
        <f>_xlfn.XLOOKUP(Table17[[#This Row],[Store_ID]],Store_Dim!A:A,Store_Dim!B:B)</f>
        <v>Gardner, Humphrey and Contreras</v>
      </c>
      <c r="T284" t="str">
        <f>_xlfn.XLOOKUP(Table17[[#This Row],[Store_ID]],Store_Dim!A:A,Store_Dim!C:C)</f>
        <v>East</v>
      </c>
      <c r="U284" t="str">
        <f>_xlfn.XLOOKUP(Table17[[#This Row],[Store_ID]],Store_Dim!A:A,Store_Dim!D:D)</f>
        <v>Johnsonville</v>
      </c>
      <c r="V284" t="str">
        <f>_xlfn.XLOOKUP(Table17[[#This Row],[Store_ID]],Store_Dim!A:A,Store_Dim!E:E)</f>
        <v>Flagship</v>
      </c>
      <c r="W284" t="str">
        <f>_xlfn.XLOOKUP(Table17[[#This Row],[Product_ID]],Product_Dim!A:A,Product_Dim!B:B)</f>
        <v>HD Smart TV Stick</v>
      </c>
      <c r="X284" t="str">
        <f>_xlfn.XLOOKUP(Table17[[#This Row],[Product_ID]],Product_Dim!A:A,Product_Dim!C:C)</f>
        <v>Electronics</v>
      </c>
      <c r="Y284" t="str">
        <f>_xlfn.XLOOKUP(Table17[[#This Row],[Product_ID]],Product_Dim!A:A,Product_Dim!D:D)</f>
        <v>Accessories</v>
      </c>
      <c r="Z284" t="str">
        <f>_xlfn.XLOOKUP(Table17[[#This Row],[Product_ID]],Product_Dim!A:A,Product_Dim!E:E)</f>
        <v>Gibson, Hobbs and Weaver</v>
      </c>
      <c r="AA284">
        <f>_xlfn.XLOOKUP(Table17[[#This Row],[Product_ID]],Product_Dim!A:A,Product_Dim!F:F)</f>
        <v>449.4</v>
      </c>
      <c r="AB284">
        <f>_xlfn.XLOOKUP(Table17[[#This Row],[Product_ID]],Product_Dim!A:A,Product_Dim!G:G)</f>
        <v>0</v>
      </c>
    </row>
    <row r="285" spans="1:28" x14ac:dyDescent="0.25">
      <c r="A285" t="s">
        <v>2109</v>
      </c>
      <c r="B285" s="1">
        <v>45639</v>
      </c>
      <c r="C285" t="s">
        <v>97</v>
      </c>
      <c r="D285" t="s">
        <v>1565</v>
      </c>
      <c r="E285" t="s">
        <v>1773</v>
      </c>
      <c r="F285">
        <v>3</v>
      </c>
      <c r="G285">
        <v>134.30000000000001</v>
      </c>
      <c r="H285">
        <v>0.14000000000000001</v>
      </c>
      <c r="I285" t="s">
        <v>1824</v>
      </c>
      <c r="J285" s="12">
        <v>346.49400000000003</v>
      </c>
      <c r="K285" t="str">
        <f>_xlfn.XLOOKUP(Table17[[#This Row],[Customer_ID]],Customer_Dim!A:A,Customer_Dim!B:B,"False Data")</f>
        <v>Paul Fox</v>
      </c>
      <c r="L285" s="5">
        <f>_xlfn.XLOOKUP(Table17[[#This Row],[Customer_ID]],Customer_Dim!A:A,Customer_Dim!C:C,"False Data")</f>
        <v>33</v>
      </c>
      <c r="M285" s="5" t="str" cm="1">
        <f t="array" ref="M285">_xlfn.IFS(Table9[[#This Row],[Age]]&lt;=35,"Youth",Table9[[#This Row],[Age]]&lt;=55,"Adult",Table9[[#This Row],[Age]]&gt;55,"Senior")</f>
        <v>Youth</v>
      </c>
      <c r="N285" t="str">
        <f>_xlfn.XLOOKUP(Table17[[#This Row],[Customer_ID]],Customer_Dim!A:A,Customer_Dim!D:D,"False Data")</f>
        <v>Female</v>
      </c>
      <c r="O285" t="str">
        <f>_xlfn.XLOOKUP(Table17[[#This Row],[Customer_ID]],Customer_Dim!A:A,Customer_Dim!E:E,"False Data")</f>
        <v>Michaelton</v>
      </c>
      <c r="P285" t="str">
        <f>_xlfn.XLOOKUP(Table17[[#This Row],[Customer_ID]],Customer_Dim!A:A,Customer_Dim!F:F,"False Data")</f>
        <v>Hawaii</v>
      </c>
      <c r="Q285" t="str">
        <f>_xlfn.XLOOKUP(Table17[[#This Row],[Customer_ID]],Customer_Dim!A:A,Customer_Dim!G:G,"False Data")</f>
        <v>USA</v>
      </c>
      <c r="R285" t="str">
        <f>_xlfn.XLOOKUP(Table17[[#This Row],[Customer_ID]],Customer_Dim!A:A,Customer_Dim!H:H,"False Data")</f>
        <v>Silver</v>
      </c>
      <c r="S285" t="str">
        <f>_xlfn.XLOOKUP(Table17[[#This Row],[Store_ID]],Store_Dim!A:A,Store_Dim!B:B)</f>
        <v>Gray Ltd</v>
      </c>
      <c r="T285" t="str">
        <f>_xlfn.XLOOKUP(Table17[[#This Row],[Store_ID]],Store_Dim!A:A,Store_Dim!C:C)</f>
        <v>North</v>
      </c>
      <c r="U285" t="str">
        <f>_xlfn.XLOOKUP(Table17[[#This Row],[Store_ID]],Store_Dim!A:A,Store_Dim!D:D)</f>
        <v>New Michaelchester</v>
      </c>
      <c r="V285" t="str">
        <f>_xlfn.XLOOKUP(Table17[[#This Row],[Store_ID]],Store_Dim!A:A,Store_Dim!E:E)</f>
        <v>Outlet</v>
      </c>
      <c r="W285" t="str">
        <f>_xlfn.XLOOKUP(Table17[[#This Row],[Product_ID]],Product_Dim!A:A,Product_Dim!B:B)</f>
        <v>Adjustable Dumbbell Set</v>
      </c>
      <c r="X285" t="str">
        <f>_xlfn.XLOOKUP(Table17[[#This Row],[Product_ID]],Product_Dim!A:A,Product_Dim!C:C)</f>
        <v>Sports</v>
      </c>
      <c r="Y285" t="str">
        <f>_xlfn.XLOOKUP(Table17[[#This Row],[Product_ID]],Product_Dim!A:A,Product_Dim!D:D)</f>
        <v>Fitness</v>
      </c>
      <c r="Z285" t="str">
        <f>_xlfn.XLOOKUP(Table17[[#This Row],[Product_ID]],Product_Dim!A:A,Product_Dim!E:E)</f>
        <v>Hill PLC</v>
      </c>
      <c r="AA285">
        <f>_xlfn.XLOOKUP(Table17[[#This Row],[Product_ID]],Product_Dim!A:A,Product_Dim!F:F)</f>
        <v>495.72</v>
      </c>
      <c r="AB285">
        <f>_xlfn.XLOOKUP(Table17[[#This Row],[Product_ID]],Product_Dim!A:A,Product_Dim!G:G)</f>
        <v>323</v>
      </c>
    </row>
    <row r="286" spans="1:28" x14ac:dyDescent="0.25">
      <c r="A286" t="s">
        <v>2110</v>
      </c>
      <c r="B286" s="1">
        <v>45518</v>
      </c>
      <c r="C286" t="s">
        <v>830</v>
      </c>
      <c r="D286" t="s">
        <v>1716</v>
      </c>
      <c r="E286" t="s">
        <v>1797</v>
      </c>
      <c r="F286">
        <v>1</v>
      </c>
      <c r="G286">
        <v>520.92999999999995</v>
      </c>
      <c r="H286">
        <v>0.15</v>
      </c>
      <c r="I286" t="s">
        <v>1824</v>
      </c>
      <c r="J286" s="12">
        <v>442.79050000000001</v>
      </c>
      <c r="K286" t="str">
        <f>_xlfn.XLOOKUP(Table17[[#This Row],[Customer_ID]],Customer_Dim!A:A,Customer_Dim!B:B,"False Data")</f>
        <v>Russell Lamb</v>
      </c>
      <c r="L286" s="5">
        <f>_xlfn.XLOOKUP(Table17[[#This Row],[Customer_ID]],Customer_Dim!A:A,Customer_Dim!C:C,"False Data")</f>
        <v>63</v>
      </c>
      <c r="M286" s="5" t="str" cm="1">
        <f t="array" ref="M286">_xlfn.IFS(Table9[[#This Row],[Age]]&lt;=35,"Youth",Table9[[#This Row],[Age]]&lt;=55,"Adult",Table9[[#This Row],[Age]]&gt;55,"Senior")</f>
        <v>Senior</v>
      </c>
      <c r="N286" t="str">
        <f>_xlfn.XLOOKUP(Table17[[#This Row],[Customer_ID]],Customer_Dim!A:A,Customer_Dim!D:D,"False Data")</f>
        <v>Female</v>
      </c>
      <c r="O286" t="str">
        <f>_xlfn.XLOOKUP(Table17[[#This Row],[Customer_ID]],Customer_Dim!A:A,Customer_Dim!E:E,"False Data")</f>
        <v>North Jonathon</v>
      </c>
      <c r="P286" t="str">
        <f>_xlfn.XLOOKUP(Table17[[#This Row],[Customer_ID]],Customer_Dim!A:A,Customer_Dim!F:F,"False Data")</f>
        <v>Arizona</v>
      </c>
      <c r="Q286" t="str">
        <f>_xlfn.XLOOKUP(Table17[[#This Row],[Customer_ID]],Customer_Dim!A:A,Customer_Dim!G:G,"False Data")</f>
        <v>USA</v>
      </c>
      <c r="R286" t="str">
        <f>_xlfn.XLOOKUP(Table17[[#This Row],[Customer_ID]],Customer_Dim!A:A,Customer_Dim!H:H,"False Data")</f>
        <v>Platinum</v>
      </c>
      <c r="S286" t="str">
        <f>_xlfn.XLOOKUP(Table17[[#This Row],[Store_ID]],Store_Dim!A:A,Store_Dim!B:B)</f>
        <v>Gardner, Humphrey and Contreras</v>
      </c>
      <c r="T286" t="str">
        <f>_xlfn.XLOOKUP(Table17[[#This Row],[Store_ID]],Store_Dim!A:A,Store_Dim!C:C)</f>
        <v>East</v>
      </c>
      <c r="U286" t="str">
        <f>_xlfn.XLOOKUP(Table17[[#This Row],[Store_ID]],Store_Dim!A:A,Store_Dim!D:D)</f>
        <v>Johnsonville</v>
      </c>
      <c r="V286" t="str">
        <f>_xlfn.XLOOKUP(Table17[[#This Row],[Store_ID]],Store_Dim!A:A,Store_Dim!E:E)</f>
        <v>Flagship</v>
      </c>
      <c r="W286" t="str">
        <f>_xlfn.XLOOKUP(Table17[[#This Row],[Product_ID]],Product_Dim!A:A,Product_Dim!B:B)</f>
        <v>Wooden Bookshelf</v>
      </c>
      <c r="X286" t="str">
        <f>_xlfn.XLOOKUP(Table17[[#This Row],[Product_ID]],Product_Dim!A:A,Product_Dim!C:C)</f>
        <v>Home</v>
      </c>
      <c r="Y286" t="str">
        <f>_xlfn.XLOOKUP(Table17[[#This Row],[Product_ID]],Product_Dim!A:A,Product_Dim!D:D)</f>
        <v>Furniture</v>
      </c>
      <c r="Z286" t="str">
        <f>_xlfn.XLOOKUP(Table17[[#This Row],[Product_ID]],Product_Dim!A:A,Product_Dim!E:E)</f>
        <v>Collins-Stephenson</v>
      </c>
      <c r="AA286">
        <f>_xlfn.XLOOKUP(Table17[[#This Row],[Product_ID]],Product_Dim!A:A,Product_Dim!F:F)</f>
        <v>388.46</v>
      </c>
      <c r="AB286">
        <f>_xlfn.XLOOKUP(Table17[[#This Row],[Product_ID]],Product_Dim!A:A,Product_Dim!G:G)</f>
        <v>208</v>
      </c>
    </row>
    <row r="287" spans="1:28" x14ac:dyDescent="0.25">
      <c r="A287" t="s">
        <v>2111</v>
      </c>
      <c r="B287" s="1">
        <v>45721</v>
      </c>
      <c r="C287" t="s">
        <v>727</v>
      </c>
      <c r="D287" t="s">
        <v>1586</v>
      </c>
      <c r="E287" t="s">
        <v>1779</v>
      </c>
      <c r="F287">
        <v>2</v>
      </c>
      <c r="G287">
        <v>350.12</v>
      </c>
      <c r="H287">
        <v>0.21</v>
      </c>
      <c r="I287" t="s">
        <v>1829</v>
      </c>
      <c r="J287" s="12">
        <v>553.18960000000004</v>
      </c>
      <c r="K287" t="str">
        <f>_xlfn.XLOOKUP(Table17[[#This Row],[Customer_ID]],Customer_Dim!A:A,Customer_Dim!B:B,"False Data")</f>
        <v>Elizabeth Stanley</v>
      </c>
      <c r="L287" s="5">
        <f>_xlfn.XLOOKUP(Table17[[#This Row],[Customer_ID]],Customer_Dim!A:A,Customer_Dim!C:C,"False Data")</f>
        <v>46</v>
      </c>
      <c r="M287" s="5" t="str" cm="1">
        <f t="array" ref="M287">_xlfn.IFS(Table9[[#This Row],[Age]]&lt;=35,"Youth",Table9[[#This Row],[Age]]&lt;=55,"Adult",Table9[[#This Row],[Age]]&gt;55,"Senior")</f>
        <v>Adult</v>
      </c>
      <c r="N287" t="str">
        <f>_xlfn.XLOOKUP(Table17[[#This Row],[Customer_ID]],Customer_Dim!A:A,Customer_Dim!D:D,"False Data")</f>
        <v>Female</v>
      </c>
      <c r="O287" t="str">
        <f>_xlfn.XLOOKUP(Table17[[#This Row],[Customer_ID]],Customer_Dim!A:A,Customer_Dim!E:E,"False Data")</f>
        <v>Bethanyton</v>
      </c>
      <c r="P287" t="str">
        <f>_xlfn.XLOOKUP(Table17[[#This Row],[Customer_ID]],Customer_Dim!A:A,Customer_Dim!F:F,"False Data")</f>
        <v>Utah</v>
      </c>
      <c r="Q287" t="str">
        <f>_xlfn.XLOOKUP(Table17[[#This Row],[Customer_ID]],Customer_Dim!A:A,Customer_Dim!G:G,"False Data")</f>
        <v>USA</v>
      </c>
      <c r="R287" t="str">
        <f>_xlfn.XLOOKUP(Table17[[#This Row],[Customer_ID]],Customer_Dim!A:A,Customer_Dim!H:H,"False Data")</f>
        <v>Platinum</v>
      </c>
      <c r="S287" t="str">
        <f>_xlfn.XLOOKUP(Table17[[#This Row],[Store_ID]],Store_Dim!A:A,Store_Dim!B:B)</f>
        <v>Martinez-Mullins</v>
      </c>
      <c r="T287" t="str">
        <f>_xlfn.XLOOKUP(Table17[[#This Row],[Store_ID]],Store_Dim!A:A,Store_Dim!C:C)</f>
        <v>South</v>
      </c>
      <c r="U287" t="str">
        <f>_xlfn.XLOOKUP(Table17[[#This Row],[Store_ID]],Store_Dim!A:A,Store_Dim!D:D)</f>
        <v>Williamsfurt</v>
      </c>
      <c r="V287" t="str">
        <f>_xlfn.XLOOKUP(Table17[[#This Row],[Store_ID]],Store_Dim!A:A,Store_Dim!E:E)</f>
        <v>Online</v>
      </c>
      <c r="W287" t="str">
        <f>_xlfn.XLOOKUP(Table17[[#This Row],[Product_ID]],Product_Dim!A:A,Product_Dim!B:B)</f>
        <v>Knee Support Brace</v>
      </c>
      <c r="X287" t="str">
        <f>_xlfn.XLOOKUP(Table17[[#This Row],[Product_ID]],Product_Dim!A:A,Product_Dim!C:C)</f>
        <v>Sports</v>
      </c>
      <c r="Y287" t="str">
        <f>_xlfn.XLOOKUP(Table17[[#This Row],[Product_ID]],Product_Dim!A:A,Product_Dim!D:D)</f>
        <v>Equipment</v>
      </c>
      <c r="Z287" t="str">
        <f>_xlfn.XLOOKUP(Table17[[#This Row],[Product_ID]],Product_Dim!A:A,Product_Dim!E:E)</f>
        <v>May-Reese</v>
      </c>
      <c r="AA287">
        <f>_xlfn.XLOOKUP(Table17[[#This Row],[Product_ID]],Product_Dim!A:A,Product_Dim!F:F)</f>
        <v>21.34</v>
      </c>
      <c r="AB287">
        <f>_xlfn.XLOOKUP(Table17[[#This Row],[Product_ID]],Product_Dim!A:A,Product_Dim!G:G)</f>
        <v>65</v>
      </c>
    </row>
    <row r="288" spans="1:28" x14ac:dyDescent="0.25">
      <c r="A288" t="s">
        <v>2112</v>
      </c>
      <c r="B288" s="1">
        <v>45308</v>
      </c>
      <c r="C288" t="s">
        <v>1437</v>
      </c>
      <c r="D288" t="s">
        <v>1644</v>
      </c>
      <c r="E288" t="s">
        <v>1813</v>
      </c>
      <c r="F288">
        <v>3</v>
      </c>
      <c r="G288">
        <v>807.95</v>
      </c>
      <c r="H288">
        <v>0.1</v>
      </c>
      <c r="I288" t="s">
        <v>1826</v>
      </c>
      <c r="J288" s="12">
        <v>2181.4650000000011</v>
      </c>
      <c r="K288" t="str">
        <f>_xlfn.XLOOKUP(Table17[[#This Row],[Customer_ID]],Customer_Dim!A:A,Customer_Dim!B:B,"False Data")</f>
        <v>Cynthia Parrish</v>
      </c>
      <c r="L288" s="5">
        <f>_xlfn.XLOOKUP(Table17[[#This Row],[Customer_ID]],Customer_Dim!A:A,Customer_Dim!C:C,"False Data")</f>
        <v>18</v>
      </c>
      <c r="M288" s="5" t="str" cm="1">
        <f t="array" ref="M288">_xlfn.IFS(Table9[[#This Row],[Age]]&lt;=35,"Youth",Table9[[#This Row],[Age]]&lt;=55,"Adult",Table9[[#This Row],[Age]]&gt;55,"Senior")</f>
        <v>Youth</v>
      </c>
      <c r="N288" t="str">
        <f>_xlfn.XLOOKUP(Table17[[#This Row],[Customer_ID]],Customer_Dim!A:A,Customer_Dim!D:D,"False Data")</f>
        <v>Male</v>
      </c>
      <c r="O288" t="str">
        <f>_xlfn.XLOOKUP(Table17[[#This Row],[Customer_ID]],Customer_Dim!A:A,Customer_Dim!E:E,"False Data")</f>
        <v>Espinozaberg</v>
      </c>
      <c r="P288" t="str">
        <f>_xlfn.XLOOKUP(Table17[[#This Row],[Customer_ID]],Customer_Dim!A:A,Customer_Dim!F:F,"False Data")</f>
        <v>Minnesota</v>
      </c>
      <c r="Q288" t="str">
        <f>_xlfn.XLOOKUP(Table17[[#This Row],[Customer_ID]],Customer_Dim!A:A,Customer_Dim!G:G,"False Data")</f>
        <v>USA</v>
      </c>
      <c r="R288" t="str">
        <f>_xlfn.XLOOKUP(Table17[[#This Row],[Customer_ID]],Customer_Dim!A:A,Customer_Dim!H:H,"False Data")</f>
        <v>Silver</v>
      </c>
      <c r="S288" t="str">
        <f>_xlfn.XLOOKUP(Table17[[#This Row],[Store_ID]],Store_Dim!A:A,Store_Dim!B:B)</f>
        <v>Mann-Austin</v>
      </c>
      <c r="T288" t="str">
        <f>_xlfn.XLOOKUP(Table17[[#This Row],[Store_ID]],Store_Dim!A:A,Store_Dim!C:C)</f>
        <v>East</v>
      </c>
      <c r="U288" t="str">
        <f>_xlfn.XLOOKUP(Table17[[#This Row],[Store_ID]],Store_Dim!A:A,Store_Dim!D:D)</f>
        <v>Vasquezborough</v>
      </c>
      <c r="V288" t="str">
        <f>_xlfn.XLOOKUP(Table17[[#This Row],[Store_ID]],Store_Dim!A:A,Store_Dim!E:E)</f>
        <v>Online</v>
      </c>
      <c r="W288" t="str">
        <f>_xlfn.XLOOKUP(Table17[[#This Row],[Product_ID]],Product_Dim!A:A,Product_Dim!B:B)</f>
        <v>Car Dashboard Phone Holder</v>
      </c>
      <c r="X288" t="str">
        <f>_xlfn.XLOOKUP(Table17[[#This Row],[Product_ID]],Product_Dim!A:A,Product_Dim!C:C)</f>
        <v>Electronics</v>
      </c>
      <c r="Y288" t="str">
        <f>_xlfn.XLOOKUP(Table17[[#This Row],[Product_ID]],Product_Dim!A:A,Product_Dim!D:D)</f>
        <v>Accessories</v>
      </c>
      <c r="Z288" t="str">
        <f>_xlfn.XLOOKUP(Table17[[#This Row],[Product_ID]],Product_Dim!A:A,Product_Dim!E:E)</f>
        <v>Byrd, Stewart and Valdez</v>
      </c>
      <c r="AA288">
        <f>_xlfn.XLOOKUP(Table17[[#This Row],[Product_ID]],Product_Dim!A:A,Product_Dim!F:F)</f>
        <v>177.98</v>
      </c>
      <c r="AB288">
        <f>_xlfn.XLOOKUP(Table17[[#This Row],[Product_ID]],Product_Dim!A:A,Product_Dim!G:G)</f>
        <v>103</v>
      </c>
    </row>
    <row r="289" spans="1:28" x14ac:dyDescent="0.25">
      <c r="A289" t="s">
        <v>2113</v>
      </c>
      <c r="B289" s="1">
        <v>45889</v>
      </c>
      <c r="C289" t="s">
        <v>1053</v>
      </c>
      <c r="D289" t="s">
        <v>1624</v>
      </c>
      <c r="E289" t="s">
        <v>1776</v>
      </c>
      <c r="F289">
        <v>4</v>
      </c>
      <c r="G289">
        <v>766.03</v>
      </c>
      <c r="H289">
        <v>0.28999999999999998</v>
      </c>
      <c r="I289" t="s">
        <v>1826</v>
      </c>
      <c r="J289" s="12">
        <v>2175.5252</v>
      </c>
      <c r="K289" t="str">
        <f>_xlfn.XLOOKUP(Table17[[#This Row],[Customer_ID]],Customer_Dim!A:A,Customer_Dim!B:B,"False Data")</f>
        <v>Jennifer Woods</v>
      </c>
      <c r="L289" s="5">
        <f>_xlfn.XLOOKUP(Table17[[#This Row],[Customer_ID]],Customer_Dim!A:A,Customer_Dim!C:C,"False Data")</f>
        <v>37</v>
      </c>
      <c r="M289" s="5" t="str" cm="1">
        <f t="array" ref="M289">_xlfn.IFS(Table9[[#This Row],[Age]]&lt;=35,"Youth",Table9[[#This Row],[Age]]&lt;=55,"Adult",Table9[[#This Row],[Age]]&gt;55,"Senior")</f>
        <v>Adult</v>
      </c>
      <c r="N289" t="str">
        <f>_xlfn.XLOOKUP(Table17[[#This Row],[Customer_ID]],Customer_Dim!A:A,Customer_Dim!D:D,"False Data")</f>
        <v>Male</v>
      </c>
      <c r="O289" t="str">
        <f>_xlfn.XLOOKUP(Table17[[#This Row],[Customer_ID]],Customer_Dim!A:A,Customer_Dim!E:E,"False Data")</f>
        <v>West Brendamouth</v>
      </c>
      <c r="P289" t="str">
        <f>_xlfn.XLOOKUP(Table17[[#This Row],[Customer_ID]],Customer_Dim!A:A,Customer_Dim!F:F,"False Data")</f>
        <v>North Carolina</v>
      </c>
      <c r="Q289" t="str">
        <f>_xlfn.XLOOKUP(Table17[[#This Row],[Customer_ID]],Customer_Dim!A:A,Customer_Dim!G:G,"False Data")</f>
        <v>USA</v>
      </c>
      <c r="R289" t="str">
        <f>_xlfn.XLOOKUP(Table17[[#This Row],[Customer_ID]],Customer_Dim!A:A,Customer_Dim!H:H,"False Data")</f>
        <v>Platinum</v>
      </c>
      <c r="S289" t="str">
        <f>_xlfn.XLOOKUP(Table17[[#This Row],[Store_ID]],Store_Dim!A:A,Store_Dim!B:B)</f>
        <v>Benson-Elliott</v>
      </c>
      <c r="T289" t="str">
        <f>_xlfn.XLOOKUP(Table17[[#This Row],[Store_ID]],Store_Dim!A:A,Store_Dim!C:C)</f>
        <v>East</v>
      </c>
      <c r="U289" t="str">
        <f>_xlfn.XLOOKUP(Table17[[#This Row],[Store_ID]],Store_Dim!A:A,Store_Dim!D:D)</f>
        <v>Port Josephberg</v>
      </c>
      <c r="V289" t="str">
        <f>_xlfn.XLOOKUP(Table17[[#This Row],[Store_ID]],Store_Dim!A:A,Store_Dim!E:E)</f>
        <v>Online</v>
      </c>
      <c r="W289" t="str">
        <f>_xlfn.XLOOKUP(Table17[[#This Row],[Product_ID]],Product_Dim!A:A,Product_Dim!B:B)</f>
        <v>Sports Water Hydration Pack</v>
      </c>
      <c r="X289" t="str">
        <f>_xlfn.XLOOKUP(Table17[[#This Row],[Product_ID]],Product_Dim!A:A,Product_Dim!C:C)</f>
        <v>Sports</v>
      </c>
      <c r="Y289" t="str">
        <f>_xlfn.XLOOKUP(Table17[[#This Row],[Product_ID]],Product_Dim!A:A,Product_Dim!D:D)</f>
        <v>Outdoor</v>
      </c>
      <c r="Z289" t="str">
        <f>_xlfn.XLOOKUP(Table17[[#This Row],[Product_ID]],Product_Dim!A:A,Product_Dim!E:E)</f>
        <v>Sims-Smith</v>
      </c>
      <c r="AA289">
        <f>_xlfn.XLOOKUP(Table17[[#This Row],[Product_ID]],Product_Dim!A:A,Product_Dim!F:F)</f>
        <v>135.61000000000001</v>
      </c>
      <c r="AB289">
        <f>_xlfn.XLOOKUP(Table17[[#This Row],[Product_ID]],Product_Dim!A:A,Product_Dim!G:G)</f>
        <v>394</v>
      </c>
    </row>
    <row r="290" spans="1:28" x14ac:dyDescent="0.25">
      <c r="A290" t="s">
        <v>2114</v>
      </c>
      <c r="B290" s="1">
        <v>45386</v>
      </c>
      <c r="C290" t="s">
        <v>601</v>
      </c>
      <c r="D290" t="s">
        <v>1662</v>
      </c>
      <c r="E290" t="s">
        <v>1782</v>
      </c>
      <c r="F290">
        <v>3</v>
      </c>
      <c r="G290">
        <v>545.1</v>
      </c>
      <c r="H290">
        <v>0.08</v>
      </c>
      <c r="I290" t="s">
        <v>1829</v>
      </c>
      <c r="J290" s="12">
        <v>1504.4760000000001</v>
      </c>
      <c r="K290" t="str">
        <f>_xlfn.XLOOKUP(Table17[[#This Row],[Customer_ID]],Customer_Dim!A:A,Customer_Dim!B:B,"False Data")</f>
        <v>Melissa Hamilton</v>
      </c>
      <c r="L290" s="5">
        <f>_xlfn.XLOOKUP(Table17[[#This Row],[Customer_ID]],Customer_Dim!A:A,Customer_Dim!C:C,"False Data")</f>
        <v>23</v>
      </c>
      <c r="M290" s="5" t="str" cm="1">
        <f t="array" ref="M290">_xlfn.IFS(Table9[[#This Row],[Age]]&lt;=35,"Youth",Table9[[#This Row],[Age]]&lt;=55,"Adult",Table9[[#This Row],[Age]]&gt;55,"Senior")</f>
        <v>Youth</v>
      </c>
      <c r="N290" t="str">
        <f>_xlfn.XLOOKUP(Table17[[#This Row],[Customer_ID]],Customer_Dim!A:A,Customer_Dim!D:D,"False Data")</f>
        <v>Female</v>
      </c>
      <c r="O290" t="str">
        <f>_xlfn.XLOOKUP(Table17[[#This Row],[Customer_ID]],Customer_Dim!A:A,Customer_Dim!E:E,"False Data")</f>
        <v>Hutchinsonville</v>
      </c>
      <c r="P290" t="str">
        <f>_xlfn.XLOOKUP(Table17[[#This Row],[Customer_ID]],Customer_Dim!A:A,Customer_Dim!F:F,"False Data")</f>
        <v>Oklahoma</v>
      </c>
      <c r="Q290" t="str">
        <f>_xlfn.XLOOKUP(Table17[[#This Row],[Customer_ID]],Customer_Dim!A:A,Customer_Dim!G:G,"False Data")</f>
        <v>USA</v>
      </c>
      <c r="R290" t="str">
        <f>_xlfn.XLOOKUP(Table17[[#This Row],[Customer_ID]],Customer_Dim!A:A,Customer_Dim!H:H,"False Data")</f>
        <v>Silver</v>
      </c>
      <c r="S290" t="str">
        <f>_xlfn.XLOOKUP(Table17[[#This Row],[Store_ID]],Store_Dim!A:A,Store_Dim!B:B)</f>
        <v>Bean, Jones and Park</v>
      </c>
      <c r="T290" t="str">
        <f>_xlfn.XLOOKUP(Table17[[#This Row],[Store_ID]],Store_Dim!A:A,Store_Dim!C:C)</f>
        <v>West</v>
      </c>
      <c r="U290" t="str">
        <f>_xlfn.XLOOKUP(Table17[[#This Row],[Store_ID]],Store_Dim!A:A,Store_Dim!D:D)</f>
        <v>Thompsonborough</v>
      </c>
      <c r="V290" t="str">
        <f>_xlfn.XLOOKUP(Table17[[#This Row],[Store_ID]],Store_Dim!A:A,Store_Dim!E:E)</f>
        <v>Online</v>
      </c>
      <c r="W290" t="str">
        <f>_xlfn.XLOOKUP(Table17[[#This Row],[Product_ID]],Product_Dim!A:A,Product_Dim!B:B)</f>
        <v>Foam Roller</v>
      </c>
      <c r="X290" t="str">
        <f>_xlfn.XLOOKUP(Table17[[#This Row],[Product_ID]],Product_Dim!A:A,Product_Dim!C:C)</f>
        <v>Sports</v>
      </c>
      <c r="Y290" t="str">
        <f>_xlfn.XLOOKUP(Table17[[#This Row],[Product_ID]],Product_Dim!A:A,Product_Dim!D:D)</f>
        <v>Fitness</v>
      </c>
      <c r="Z290" t="str">
        <f>_xlfn.XLOOKUP(Table17[[#This Row],[Product_ID]],Product_Dim!A:A,Product_Dim!E:E)</f>
        <v>Atkinson, Camacho and Oliver</v>
      </c>
      <c r="AA290">
        <f>_xlfn.XLOOKUP(Table17[[#This Row],[Product_ID]],Product_Dim!A:A,Product_Dim!F:F)</f>
        <v>30.62</v>
      </c>
      <c r="AB290">
        <f>_xlfn.XLOOKUP(Table17[[#This Row],[Product_ID]],Product_Dim!A:A,Product_Dim!G:G)</f>
        <v>138</v>
      </c>
    </row>
    <row r="291" spans="1:28" x14ac:dyDescent="0.25">
      <c r="A291" t="s">
        <v>2115</v>
      </c>
      <c r="B291" s="1">
        <v>45438</v>
      </c>
      <c r="C291" t="s">
        <v>839</v>
      </c>
      <c r="D291" t="s">
        <v>1678</v>
      </c>
      <c r="E291" t="s">
        <v>1779</v>
      </c>
      <c r="F291">
        <v>1</v>
      </c>
      <c r="G291">
        <v>203.61</v>
      </c>
      <c r="H291">
        <v>0.24</v>
      </c>
      <c r="I291" t="s">
        <v>1829</v>
      </c>
      <c r="J291" s="12">
        <v>154.74359999999999</v>
      </c>
      <c r="K291" t="str">
        <f>_xlfn.XLOOKUP(Table17[[#This Row],[Customer_ID]],Customer_Dim!A:A,Customer_Dim!B:B,"False Data")</f>
        <v>Crystal Davis</v>
      </c>
      <c r="L291" s="5">
        <f>_xlfn.XLOOKUP(Table17[[#This Row],[Customer_ID]],Customer_Dim!A:A,Customer_Dim!C:C,"False Data")</f>
        <v>50</v>
      </c>
      <c r="M291" s="5" t="str" cm="1">
        <f t="array" ref="M291">_xlfn.IFS(Table9[[#This Row],[Age]]&lt;=35,"Youth",Table9[[#This Row],[Age]]&lt;=55,"Adult",Table9[[#This Row],[Age]]&gt;55,"Senior")</f>
        <v>Adult</v>
      </c>
      <c r="N291" t="str">
        <f>_xlfn.XLOOKUP(Table17[[#This Row],[Customer_ID]],Customer_Dim!A:A,Customer_Dim!D:D,"False Data")</f>
        <v>Male</v>
      </c>
      <c r="O291" t="str">
        <f>_xlfn.XLOOKUP(Table17[[#This Row],[Customer_ID]],Customer_Dim!A:A,Customer_Dim!E:E,"False Data")</f>
        <v>Sallymouth</v>
      </c>
      <c r="P291" t="str">
        <f>_xlfn.XLOOKUP(Table17[[#This Row],[Customer_ID]],Customer_Dim!A:A,Customer_Dim!F:F,"False Data")</f>
        <v>Louisiana</v>
      </c>
      <c r="Q291" t="str">
        <f>_xlfn.XLOOKUP(Table17[[#This Row],[Customer_ID]],Customer_Dim!A:A,Customer_Dim!G:G,"False Data")</f>
        <v>USA</v>
      </c>
      <c r="R291" t="str">
        <f>_xlfn.XLOOKUP(Table17[[#This Row],[Customer_ID]],Customer_Dim!A:A,Customer_Dim!H:H,"False Data")</f>
        <v>Bronze</v>
      </c>
      <c r="S291" t="str">
        <f>_xlfn.XLOOKUP(Table17[[#This Row],[Store_ID]],Store_Dim!A:A,Store_Dim!B:B)</f>
        <v>Martinez-Mullins</v>
      </c>
      <c r="T291" t="str">
        <f>_xlfn.XLOOKUP(Table17[[#This Row],[Store_ID]],Store_Dim!A:A,Store_Dim!C:C)</f>
        <v>South</v>
      </c>
      <c r="U291" t="str">
        <f>_xlfn.XLOOKUP(Table17[[#This Row],[Store_ID]],Store_Dim!A:A,Store_Dim!D:D)</f>
        <v>Williamsfurt</v>
      </c>
      <c r="V291" t="str">
        <f>_xlfn.XLOOKUP(Table17[[#This Row],[Store_ID]],Store_Dim!A:A,Store_Dim!E:E)</f>
        <v>Online</v>
      </c>
      <c r="W291" t="str">
        <f>_xlfn.XLOOKUP(Table17[[#This Row],[Product_ID]],Product_Dim!A:A,Product_Dim!B:B)</f>
        <v>Adjustable Dumbbells 20kg</v>
      </c>
      <c r="X291" t="str">
        <f>_xlfn.XLOOKUP(Table17[[#This Row],[Product_ID]],Product_Dim!A:A,Product_Dim!C:C)</f>
        <v>Sports</v>
      </c>
      <c r="Y291" t="str">
        <f>_xlfn.XLOOKUP(Table17[[#This Row],[Product_ID]],Product_Dim!A:A,Product_Dim!D:D)</f>
        <v>Fitness</v>
      </c>
      <c r="Z291" t="str">
        <f>_xlfn.XLOOKUP(Table17[[#This Row],[Product_ID]],Product_Dim!A:A,Product_Dim!E:E)</f>
        <v>Montgomery, Benton and Miller</v>
      </c>
      <c r="AA291">
        <f>_xlfn.XLOOKUP(Table17[[#This Row],[Product_ID]],Product_Dim!A:A,Product_Dim!F:F)</f>
        <v>240.63</v>
      </c>
      <c r="AB291">
        <f>_xlfn.XLOOKUP(Table17[[#This Row],[Product_ID]],Product_Dim!A:A,Product_Dim!G:G)</f>
        <v>423</v>
      </c>
    </row>
    <row r="292" spans="1:28" x14ac:dyDescent="0.25">
      <c r="A292" t="s">
        <v>2116</v>
      </c>
      <c r="B292" s="1">
        <v>45856</v>
      </c>
      <c r="C292" t="s">
        <v>1295</v>
      </c>
      <c r="D292" t="s">
        <v>1742</v>
      </c>
      <c r="E292" t="s">
        <v>1801</v>
      </c>
      <c r="F292">
        <v>4</v>
      </c>
      <c r="G292">
        <v>493.8</v>
      </c>
      <c r="H292">
        <v>0.24</v>
      </c>
      <c r="I292" t="s">
        <v>1829</v>
      </c>
      <c r="J292" s="12">
        <v>1501.152</v>
      </c>
      <c r="K292" t="str">
        <f>_xlfn.XLOOKUP(Table17[[#This Row],[Customer_ID]],Customer_Dim!A:A,Customer_Dim!B:B,"False Data")</f>
        <v>Karen King</v>
      </c>
      <c r="L292" s="5">
        <f>_xlfn.XLOOKUP(Table17[[#This Row],[Customer_ID]],Customer_Dim!A:A,Customer_Dim!C:C,"False Data")</f>
        <v>64</v>
      </c>
      <c r="M292" s="5" t="str" cm="1">
        <f t="array" ref="M292">_xlfn.IFS(Table9[[#This Row],[Age]]&lt;=35,"Youth",Table9[[#This Row],[Age]]&lt;=55,"Adult",Table9[[#This Row],[Age]]&gt;55,"Senior")</f>
        <v>Senior</v>
      </c>
      <c r="N292" t="str">
        <f>_xlfn.XLOOKUP(Table17[[#This Row],[Customer_ID]],Customer_Dim!A:A,Customer_Dim!D:D,"False Data")</f>
        <v>Female</v>
      </c>
      <c r="O292" t="str">
        <f>_xlfn.XLOOKUP(Table17[[#This Row],[Customer_ID]],Customer_Dim!A:A,Customer_Dim!E:E,"False Data")</f>
        <v>Kimburgh</v>
      </c>
      <c r="P292" t="str">
        <f>_xlfn.XLOOKUP(Table17[[#This Row],[Customer_ID]],Customer_Dim!A:A,Customer_Dim!F:F,"False Data")</f>
        <v>North Carolina</v>
      </c>
      <c r="Q292" t="str">
        <f>_xlfn.XLOOKUP(Table17[[#This Row],[Customer_ID]],Customer_Dim!A:A,Customer_Dim!G:G,"False Data")</f>
        <v>USA</v>
      </c>
      <c r="R292" t="str">
        <f>_xlfn.XLOOKUP(Table17[[#This Row],[Customer_ID]],Customer_Dim!A:A,Customer_Dim!H:H,"False Data")</f>
        <v>Bronze</v>
      </c>
      <c r="S292" t="str">
        <f>_xlfn.XLOOKUP(Table17[[#This Row],[Store_ID]],Store_Dim!A:A,Store_Dim!B:B)</f>
        <v>Shelton PLC</v>
      </c>
      <c r="T292" t="str">
        <f>_xlfn.XLOOKUP(Table17[[#This Row],[Store_ID]],Store_Dim!A:A,Store_Dim!C:C)</f>
        <v>North</v>
      </c>
      <c r="U292" t="str">
        <f>_xlfn.XLOOKUP(Table17[[#This Row],[Store_ID]],Store_Dim!A:A,Store_Dim!D:D)</f>
        <v>East Jenniferstad</v>
      </c>
      <c r="V292" t="str">
        <f>_xlfn.XLOOKUP(Table17[[#This Row],[Store_ID]],Store_Dim!A:A,Store_Dim!E:E)</f>
        <v>Flagship</v>
      </c>
      <c r="W292" t="str">
        <f>_xlfn.XLOOKUP(Table17[[#This Row],[Product_ID]],Product_Dim!A:A,Product_Dim!B:B)</f>
        <v>Cricket Bat</v>
      </c>
      <c r="X292" t="str">
        <f>_xlfn.XLOOKUP(Table17[[#This Row],[Product_ID]],Product_Dim!A:A,Product_Dim!C:C)</f>
        <v>Sports</v>
      </c>
      <c r="Y292" t="str">
        <f>_xlfn.XLOOKUP(Table17[[#This Row],[Product_ID]],Product_Dim!A:A,Product_Dim!D:D)</f>
        <v>Team Sports</v>
      </c>
      <c r="Z292" t="str">
        <f>_xlfn.XLOOKUP(Table17[[#This Row],[Product_ID]],Product_Dim!A:A,Product_Dim!E:E)</f>
        <v>Khan LLC</v>
      </c>
      <c r="AA292">
        <f>_xlfn.XLOOKUP(Table17[[#This Row],[Product_ID]],Product_Dim!A:A,Product_Dim!F:F)</f>
        <v>245.98</v>
      </c>
      <c r="AB292">
        <f>_xlfn.XLOOKUP(Table17[[#This Row],[Product_ID]],Product_Dim!A:A,Product_Dim!G:G)</f>
        <v>471</v>
      </c>
    </row>
    <row r="293" spans="1:28" x14ac:dyDescent="0.25">
      <c r="A293" t="s">
        <v>2117</v>
      </c>
      <c r="B293" s="1">
        <v>45485</v>
      </c>
      <c r="C293" t="s">
        <v>78</v>
      </c>
      <c r="D293" t="s">
        <v>1630</v>
      </c>
      <c r="E293" t="s">
        <v>1807</v>
      </c>
      <c r="F293">
        <v>1</v>
      </c>
      <c r="G293">
        <v>640.54999999999995</v>
      </c>
      <c r="H293">
        <v>0.25</v>
      </c>
      <c r="I293" t="s">
        <v>1824</v>
      </c>
      <c r="J293" s="12">
        <v>480.41250000000002</v>
      </c>
      <c r="K293" t="str">
        <f>_xlfn.XLOOKUP(Table17[[#This Row],[Customer_ID]],Customer_Dim!A:A,Customer_Dim!B:B,"False Data")</f>
        <v>Adam Cruz</v>
      </c>
      <c r="L293" s="5">
        <f>_xlfn.XLOOKUP(Table17[[#This Row],[Customer_ID]],Customer_Dim!A:A,Customer_Dim!C:C,"False Data")</f>
        <v>60</v>
      </c>
      <c r="M293" s="5" t="str" cm="1">
        <f t="array" ref="M293">_xlfn.IFS(Table9[[#This Row],[Age]]&lt;=35,"Youth",Table9[[#This Row],[Age]]&lt;=55,"Adult",Table9[[#This Row],[Age]]&gt;55,"Senior")</f>
        <v>Senior</v>
      </c>
      <c r="N293" t="str">
        <f>_xlfn.XLOOKUP(Table17[[#This Row],[Customer_ID]],Customer_Dim!A:A,Customer_Dim!D:D,"False Data")</f>
        <v>Female</v>
      </c>
      <c r="O293" t="str">
        <f>_xlfn.XLOOKUP(Table17[[#This Row],[Customer_ID]],Customer_Dim!A:A,Customer_Dim!E:E,"False Data")</f>
        <v>Brandonville</v>
      </c>
      <c r="P293" t="str">
        <f>_xlfn.XLOOKUP(Table17[[#This Row],[Customer_ID]],Customer_Dim!A:A,Customer_Dim!F:F,"False Data")</f>
        <v>Georgia</v>
      </c>
      <c r="Q293" t="str">
        <f>_xlfn.XLOOKUP(Table17[[#This Row],[Customer_ID]],Customer_Dim!A:A,Customer_Dim!G:G,"False Data")</f>
        <v>USA</v>
      </c>
      <c r="R293" t="str">
        <f>_xlfn.XLOOKUP(Table17[[#This Row],[Customer_ID]],Customer_Dim!A:A,Customer_Dim!H:H,"False Data")</f>
        <v>Platinum</v>
      </c>
      <c r="S293" t="str">
        <f>_xlfn.XLOOKUP(Table17[[#This Row],[Store_ID]],Store_Dim!A:A,Store_Dim!B:B)</f>
        <v>Holloway Ltd</v>
      </c>
      <c r="T293" t="str">
        <f>_xlfn.XLOOKUP(Table17[[#This Row],[Store_ID]],Store_Dim!A:A,Store_Dim!C:C)</f>
        <v>North</v>
      </c>
      <c r="U293" t="str">
        <f>_xlfn.XLOOKUP(Table17[[#This Row],[Store_ID]],Store_Dim!A:A,Store_Dim!D:D)</f>
        <v>Bensonhaven</v>
      </c>
      <c r="V293" t="str">
        <f>_xlfn.XLOOKUP(Table17[[#This Row],[Store_ID]],Store_Dim!A:A,Store_Dim!E:E)</f>
        <v>Flagship</v>
      </c>
      <c r="W293" t="str">
        <f>_xlfn.XLOOKUP(Table17[[#This Row],[Product_ID]],Product_Dim!A:A,Product_Dim!B:B)</f>
        <v>Yoga Exercise Mat</v>
      </c>
      <c r="X293" t="str">
        <f>_xlfn.XLOOKUP(Table17[[#This Row],[Product_ID]],Product_Dim!A:A,Product_Dim!C:C)</f>
        <v>Sports</v>
      </c>
      <c r="Y293" t="str">
        <f>_xlfn.XLOOKUP(Table17[[#This Row],[Product_ID]],Product_Dim!A:A,Product_Dim!D:D)</f>
        <v>Fitness</v>
      </c>
      <c r="Z293" t="str">
        <f>_xlfn.XLOOKUP(Table17[[#This Row],[Product_ID]],Product_Dim!A:A,Product_Dim!E:E)</f>
        <v>Carroll, Long and Mendoza</v>
      </c>
      <c r="AA293">
        <f>_xlfn.XLOOKUP(Table17[[#This Row],[Product_ID]],Product_Dim!A:A,Product_Dim!F:F)</f>
        <v>313.26</v>
      </c>
      <c r="AB293">
        <f>_xlfn.XLOOKUP(Table17[[#This Row],[Product_ID]],Product_Dim!A:A,Product_Dim!G:G)</f>
        <v>369</v>
      </c>
    </row>
    <row r="294" spans="1:28" x14ac:dyDescent="0.25">
      <c r="A294" t="s">
        <v>2118</v>
      </c>
      <c r="B294" s="1">
        <v>45545</v>
      </c>
      <c r="C294" t="s">
        <v>414</v>
      </c>
      <c r="D294" t="s">
        <v>1696</v>
      </c>
      <c r="E294" t="s">
        <v>1769</v>
      </c>
      <c r="F294">
        <v>1</v>
      </c>
      <c r="G294">
        <v>702.53</v>
      </c>
      <c r="H294">
        <v>0.3</v>
      </c>
      <c r="I294" t="s">
        <v>1824</v>
      </c>
      <c r="J294" s="12">
        <v>491.77100000000002</v>
      </c>
      <c r="K294" t="str">
        <f>_xlfn.XLOOKUP(Table17[[#This Row],[Customer_ID]],Customer_Dim!A:A,Customer_Dim!B:B,"False Data")</f>
        <v>Michael Jones</v>
      </c>
      <c r="L294" s="5">
        <f>_xlfn.XLOOKUP(Table17[[#This Row],[Customer_ID]],Customer_Dim!A:A,Customer_Dim!C:C,"False Data")</f>
        <v>40</v>
      </c>
      <c r="M294" s="5" t="str" cm="1">
        <f t="array" ref="M294">_xlfn.IFS(Table9[[#This Row],[Age]]&lt;=35,"Youth",Table9[[#This Row],[Age]]&lt;=55,"Adult",Table9[[#This Row],[Age]]&gt;55,"Senior")</f>
        <v>Adult</v>
      </c>
      <c r="N294" t="str">
        <f>_xlfn.XLOOKUP(Table17[[#This Row],[Customer_ID]],Customer_Dim!A:A,Customer_Dim!D:D,"False Data")</f>
        <v>Male</v>
      </c>
      <c r="O294" t="str">
        <f>_xlfn.XLOOKUP(Table17[[#This Row],[Customer_ID]],Customer_Dim!A:A,Customer_Dim!E:E,"False Data")</f>
        <v>North Edwardton</v>
      </c>
      <c r="P294" t="str">
        <f>_xlfn.XLOOKUP(Table17[[#This Row],[Customer_ID]],Customer_Dim!A:A,Customer_Dim!F:F,"False Data")</f>
        <v>Tennessee</v>
      </c>
      <c r="Q294" t="str">
        <f>_xlfn.XLOOKUP(Table17[[#This Row],[Customer_ID]],Customer_Dim!A:A,Customer_Dim!G:G,"False Data")</f>
        <v>USA</v>
      </c>
      <c r="R294" t="str">
        <f>_xlfn.XLOOKUP(Table17[[#This Row],[Customer_ID]],Customer_Dim!A:A,Customer_Dim!H:H,"False Data")</f>
        <v>Bronze</v>
      </c>
      <c r="S294" t="str">
        <f>_xlfn.XLOOKUP(Table17[[#This Row],[Store_ID]],Store_Dim!A:A,Store_Dim!B:B)</f>
        <v>Alexander Group</v>
      </c>
      <c r="T294" t="str">
        <f>_xlfn.XLOOKUP(Table17[[#This Row],[Store_ID]],Store_Dim!A:A,Store_Dim!C:C)</f>
        <v>South</v>
      </c>
      <c r="U294" t="str">
        <f>_xlfn.XLOOKUP(Table17[[#This Row],[Store_ID]],Store_Dim!A:A,Store_Dim!D:D)</f>
        <v>Port Sharon</v>
      </c>
      <c r="V294" t="str">
        <f>_xlfn.XLOOKUP(Table17[[#This Row],[Store_ID]],Store_Dim!A:A,Store_Dim!E:E)</f>
        <v>Online</v>
      </c>
      <c r="W294" t="str">
        <f>_xlfn.XLOOKUP(Table17[[#This Row],[Product_ID]],Product_Dim!A:A,Product_Dim!B:B)</f>
        <v>Bluetooth Car Audio System</v>
      </c>
      <c r="X294" t="str">
        <f>_xlfn.XLOOKUP(Table17[[#This Row],[Product_ID]],Product_Dim!A:A,Product_Dim!C:C)</f>
        <v>Electronics</v>
      </c>
      <c r="Y294" t="str">
        <f>_xlfn.XLOOKUP(Table17[[#This Row],[Product_ID]],Product_Dim!A:A,Product_Dim!D:D)</f>
        <v>Audio</v>
      </c>
      <c r="Z294" t="str">
        <f>_xlfn.XLOOKUP(Table17[[#This Row],[Product_ID]],Product_Dim!A:A,Product_Dim!E:E)</f>
        <v>Bruce-Bowen</v>
      </c>
      <c r="AA294">
        <f>_xlfn.XLOOKUP(Table17[[#This Row],[Product_ID]],Product_Dim!A:A,Product_Dim!F:F)</f>
        <v>403.71</v>
      </c>
      <c r="AB294">
        <f>_xlfn.XLOOKUP(Table17[[#This Row],[Product_ID]],Product_Dim!A:A,Product_Dim!G:G)</f>
        <v>159</v>
      </c>
    </row>
    <row r="295" spans="1:28" x14ac:dyDescent="0.25">
      <c r="A295" t="s">
        <v>2119</v>
      </c>
      <c r="B295" s="1">
        <v>45826</v>
      </c>
      <c r="C295" t="s">
        <v>724</v>
      </c>
      <c r="D295" t="s">
        <v>1626</v>
      </c>
      <c r="E295" t="s">
        <v>1782</v>
      </c>
      <c r="F295">
        <v>4</v>
      </c>
      <c r="G295">
        <v>139.94</v>
      </c>
      <c r="H295">
        <v>0.24</v>
      </c>
      <c r="I295" t="s">
        <v>1824</v>
      </c>
      <c r="J295" s="12">
        <v>425.41759999999999</v>
      </c>
      <c r="K295" t="str">
        <f>_xlfn.XLOOKUP(Table17[[#This Row],[Customer_ID]],Customer_Dim!A:A,Customer_Dim!B:B,"False Data")</f>
        <v>Anthony Morgan</v>
      </c>
      <c r="L295" s="5">
        <f>_xlfn.XLOOKUP(Table17[[#This Row],[Customer_ID]],Customer_Dim!A:A,Customer_Dim!C:C,"False Data")</f>
        <v>29</v>
      </c>
      <c r="M295" s="5" t="str" cm="1">
        <f t="array" ref="M295">_xlfn.IFS(Table9[[#This Row],[Age]]&lt;=35,"Youth",Table9[[#This Row],[Age]]&lt;=55,"Adult",Table9[[#This Row],[Age]]&gt;55,"Senior")</f>
        <v>Youth</v>
      </c>
      <c r="N295" t="str">
        <f>_xlfn.XLOOKUP(Table17[[#This Row],[Customer_ID]],Customer_Dim!A:A,Customer_Dim!D:D,"False Data")</f>
        <v>Male</v>
      </c>
      <c r="O295" t="str">
        <f>_xlfn.XLOOKUP(Table17[[#This Row],[Customer_ID]],Customer_Dim!A:A,Customer_Dim!E:E,"False Data")</f>
        <v>New Anthonyfurt</v>
      </c>
      <c r="P295" t="str">
        <f>_xlfn.XLOOKUP(Table17[[#This Row],[Customer_ID]],Customer_Dim!A:A,Customer_Dim!F:F,"False Data")</f>
        <v>Missouri</v>
      </c>
      <c r="Q295" t="str">
        <f>_xlfn.XLOOKUP(Table17[[#This Row],[Customer_ID]],Customer_Dim!A:A,Customer_Dim!G:G,"False Data")</f>
        <v>USA</v>
      </c>
      <c r="R295" t="str">
        <f>_xlfn.XLOOKUP(Table17[[#This Row],[Customer_ID]],Customer_Dim!A:A,Customer_Dim!H:H,"False Data")</f>
        <v>Silver</v>
      </c>
      <c r="S295" t="str">
        <f>_xlfn.XLOOKUP(Table17[[#This Row],[Store_ID]],Store_Dim!A:A,Store_Dim!B:B)</f>
        <v>Bean, Jones and Park</v>
      </c>
      <c r="T295" t="str">
        <f>_xlfn.XLOOKUP(Table17[[#This Row],[Store_ID]],Store_Dim!A:A,Store_Dim!C:C)</f>
        <v>West</v>
      </c>
      <c r="U295" t="str">
        <f>_xlfn.XLOOKUP(Table17[[#This Row],[Store_ID]],Store_Dim!A:A,Store_Dim!D:D)</f>
        <v>Thompsonborough</v>
      </c>
      <c r="V295" t="str">
        <f>_xlfn.XLOOKUP(Table17[[#This Row],[Store_ID]],Store_Dim!A:A,Store_Dim!E:E)</f>
        <v>Online</v>
      </c>
      <c r="W295" t="str">
        <f>_xlfn.XLOOKUP(Table17[[#This Row],[Product_ID]],Product_Dim!A:A,Product_Dim!B:B)</f>
        <v>Portable Power Bank</v>
      </c>
      <c r="X295" t="str">
        <f>_xlfn.XLOOKUP(Table17[[#This Row],[Product_ID]],Product_Dim!A:A,Product_Dim!C:C)</f>
        <v>Electronics</v>
      </c>
      <c r="Y295" t="str">
        <f>_xlfn.XLOOKUP(Table17[[#This Row],[Product_ID]],Product_Dim!A:A,Product_Dim!D:D)</f>
        <v>Mobile</v>
      </c>
      <c r="Z295" t="str">
        <f>_xlfn.XLOOKUP(Table17[[#This Row],[Product_ID]],Product_Dim!A:A,Product_Dim!E:E)</f>
        <v>Cummings and Sons</v>
      </c>
      <c r="AA295">
        <f>_xlfn.XLOOKUP(Table17[[#This Row],[Product_ID]],Product_Dim!A:A,Product_Dim!F:F)</f>
        <v>326.06</v>
      </c>
      <c r="AB295">
        <f>_xlfn.XLOOKUP(Table17[[#This Row],[Product_ID]],Product_Dim!A:A,Product_Dim!G:G)</f>
        <v>301</v>
      </c>
    </row>
    <row r="296" spans="1:28" x14ac:dyDescent="0.25">
      <c r="A296" t="s">
        <v>2120</v>
      </c>
      <c r="B296" s="1">
        <v>45654</v>
      </c>
      <c r="C296" t="s">
        <v>881</v>
      </c>
      <c r="D296" t="s">
        <v>1586</v>
      </c>
      <c r="E296" t="s">
        <v>1782</v>
      </c>
      <c r="F296">
        <v>2</v>
      </c>
      <c r="G296">
        <v>230.85</v>
      </c>
      <c r="H296">
        <v>0.18</v>
      </c>
      <c r="I296" t="s">
        <v>1824</v>
      </c>
      <c r="J296" s="12">
        <v>378.59399999999999</v>
      </c>
      <c r="K296" t="str">
        <f>_xlfn.XLOOKUP(Table17[[#This Row],[Customer_ID]],Customer_Dim!A:A,Customer_Dim!B:B,"False Data")</f>
        <v>Jeffrey Gomez</v>
      </c>
      <c r="L296" s="5">
        <f>_xlfn.XLOOKUP(Table17[[#This Row],[Customer_ID]],Customer_Dim!A:A,Customer_Dim!C:C,"False Data")</f>
        <v>22</v>
      </c>
      <c r="M296" s="5" t="str" cm="1">
        <f t="array" ref="M296">_xlfn.IFS(Table9[[#This Row],[Age]]&lt;=35,"Youth",Table9[[#This Row],[Age]]&lt;=55,"Adult",Table9[[#This Row],[Age]]&gt;55,"Senior")</f>
        <v>Youth</v>
      </c>
      <c r="N296" t="str">
        <f>_xlfn.XLOOKUP(Table17[[#This Row],[Customer_ID]],Customer_Dim!A:A,Customer_Dim!D:D,"False Data")</f>
        <v>Female</v>
      </c>
      <c r="O296" t="str">
        <f>_xlfn.XLOOKUP(Table17[[#This Row],[Customer_ID]],Customer_Dim!A:A,Customer_Dim!E:E,"False Data")</f>
        <v>Lake Nicole</v>
      </c>
      <c r="P296" t="str">
        <f>_xlfn.XLOOKUP(Table17[[#This Row],[Customer_ID]],Customer_Dim!A:A,Customer_Dim!F:F,"False Data")</f>
        <v>Colorado</v>
      </c>
      <c r="Q296" t="str">
        <f>_xlfn.XLOOKUP(Table17[[#This Row],[Customer_ID]],Customer_Dim!A:A,Customer_Dim!G:G,"False Data")</f>
        <v>USA</v>
      </c>
      <c r="R296" t="str">
        <f>_xlfn.XLOOKUP(Table17[[#This Row],[Customer_ID]],Customer_Dim!A:A,Customer_Dim!H:H,"False Data")</f>
        <v>Platinum</v>
      </c>
      <c r="S296" t="str">
        <f>_xlfn.XLOOKUP(Table17[[#This Row],[Store_ID]],Store_Dim!A:A,Store_Dim!B:B)</f>
        <v>Bean, Jones and Park</v>
      </c>
      <c r="T296" t="str">
        <f>_xlfn.XLOOKUP(Table17[[#This Row],[Store_ID]],Store_Dim!A:A,Store_Dim!C:C)</f>
        <v>West</v>
      </c>
      <c r="U296" t="str">
        <f>_xlfn.XLOOKUP(Table17[[#This Row],[Store_ID]],Store_Dim!A:A,Store_Dim!D:D)</f>
        <v>Thompsonborough</v>
      </c>
      <c r="V296" t="str">
        <f>_xlfn.XLOOKUP(Table17[[#This Row],[Store_ID]],Store_Dim!A:A,Store_Dim!E:E)</f>
        <v>Online</v>
      </c>
      <c r="W296" t="str">
        <f>_xlfn.XLOOKUP(Table17[[#This Row],[Product_ID]],Product_Dim!A:A,Product_Dim!B:B)</f>
        <v>Knee Support Brace</v>
      </c>
      <c r="X296" t="str">
        <f>_xlfn.XLOOKUP(Table17[[#This Row],[Product_ID]],Product_Dim!A:A,Product_Dim!C:C)</f>
        <v>Sports</v>
      </c>
      <c r="Y296" t="str">
        <f>_xlfn.XLOOKUP(Table17[[#This Row],[Product_ID]],Product_Dim!A:A,Product_Dim!D:D)</f>
        <v>Equipment</v>
      </c>
      <c r="Z296" t="str">
        <f>_xlfn.XLOOKUP(Table17[[#This Row],[Product_ID]],Product_Dim!A:A,Product_Dim!E:E)</f>
        <v>May-Reese</v>
      </c>
      <c r="AA296">
        <f>_xlfn.XLOOKUP(Table17[[#This Row],[Product_ID]],Product_Dim!A:A,Product_Dim!F:F)</f>
        <v>21.34</v>
      </c>
      <c r="AB296">
        <f>_xlfn.XLOOKUP(Table17[[#This Row],[Product_ID]],Product_Dim!A:A,Product_Dim!G:G)</f>
        <v>65</v>
      </c>
    </row>
    <row r="297" spans="1:28" x14ac:dyDescent="0.25">
      <c r="A297" t="s">
        <v>2121</v>
      </c>
      <c r="B297" s="1">
        <v>45556</v>
      </c>
      <c r="C297" t="s">
        <v>687</v>
      </c>
      <c r="D297" t="s">
        <v>1718</v>
      </c>
      <c r="E297" t="s">
        <v>1807</v>
      </c>
      <c r="F297">
        <v>4</v>
      </c>
      <c r="G297">
        <v>626.35</v>
      </c>
      <c r="H297">
        <v>0.25</v>
      </c>
      <c r="I297" t="s">
        <v>1829</v>
      </c>
      <c r="J297" s="12">
        <v>1879.05</v>
      </c>
      <c r="K297" t="str">
        <f>_xlfn.XLOOKUP(Table17[[#This Row],[Customer_ID]],Customer_Dim!A:A,Customer_Dim!B:B,"False Data")</f>
        <v>Rodney Huffman</v>
      </c>
      <c r="L297" s="5">
        <f>_xlfn.XLOOKUP(Table17[[#This Row],[Customer_ID]],Customer_Dim!A:A,Customer_Dim!C:C,"False Data")</f>
        <v>20</v>
      </c>
      <c r="M297" s="5" t="str" cm="1">
        <f t="array" ref="M297">_xlfn.IFS(Table9[[#This Row],[Age]]&lt;=35,"Youth",Table9[[#This Row],[Age]]&lt;=55,"Adult",Table9[[#This Row],[Age]]&gt;55,"Senior")</f>
        <v>Youth</v>
      </c>
      <c r="N297" t="str">
        <f>_xlfn.XLOOKUP(Table17[[#This Row],[Customer_ID]],Customer_Dim!A:A,Customer_Dim!D:D,"False Data")</f>
        <v>Female</v>
      </c>
      <c r="O297" t="str">
        <f>_xlfn.XLOOKUP(Table17[[#This Row],[Customer_ID]],Customer_Dim!A:A,Customer_Dim!E:E,"False Data")</f>
        <v>Garzafort</v>
      </c>
      <c r="P297" t="str">
        <f>_xlfn.XLOOKUP(Table17[[#This Row],[Customer_ID]],Customer_Dim!A:A,Customer_Dim!F:F,"False Data")</f>
        <v>Delaware</v>
      </c>
      <c r="Q297" t="str">
        <f>_xlfn.XLOOKUP(Table17[[#This Row],[Customer_ID]],Customer_Dim!A:A,Customer_Dim!G:G,"False Data")</f>
        <v>USA</v>
      </c>
      <c r="R297" t="str">
        <f>_xlfn.XLOOKUP(Table17[[#This Row],[Customer_ID]],Customer_Dim!A:A,Customer_Dim!H:H,"False Data")</f>
        <v>Silver</v>
      </c>
      <c r="S297" t="str">
        <f>_xlfn.XLOOKUP(Table17[[#This Row],[Store_ID]],Store_Dim!A:A,Store_Dim!B:B)</f>
        <v>Holloway Ltd</v>
      </c>
      <c r="T297" t="str">
        <f>_xlfn.XLOOKUP(Table17[[#This Row],[Store_ID]],Store_Dim!A:A,Store_Dim!C:C)</f>
        <v>North</v>
      </c>
      <c r="U297" t="str">
        <f>_xlfn.XLOOKUP(Table17[[#This Row],[Store_ID]],Store_Dim!A:A,Store_Dim!D:D)</f>
        <v>Bensonhaven</v>
      </c>
      <c r="V297" t="str">
        <f>_xlfn.XLOOKUP(Table17[[#This Row],[Store_ID]],Store_Dim!A:A,Store_Dim!E:E)</f>
        <v>Flagship</v>
      </c>
      <c r="W297" t="str">
        <f>_xlfn.XLOOKUP(Table17[[#This Row],[Product_ID]],Product_Dim!A:A,Product_Dim!B:B)</f>
        <v>Women's Beanie Hat</v>
      </c>
      <c r="X297" t="str">
        <f>_xlfn.XLOOKUP(Table17[[#This Row],[Product_ID]],Product_Dim!A:A,Product_Dim!C:C)</f>
        <v>Clothing</v>
      </c>
      <c r="Y297" t="str">
        <f>_xlfn.XLOOKUP(Table17[[#This Row],[Product_ID]],Product_Dim!A:A,Product_Dim!D:D)</f>
        <v>Accessories</v>
      </c>
      <c r="Z297" t="str">
        <f>_xlfn.XLOOKUP(Table17[[#This Row],[Product_ID]],Product_Dim!A:A,Product_Dim!E:E)</f>
        <v>Richardson-Carrillo</v>
      </c>
      <c r="AA297">
        <f>_xlfn.XLOOKUP(Table17[[#This Row],[Product_ID]],Product_Dim!A:A,Product_Dim!F:F)</f>
        <v>119.57</v>
      </c>
      <c r="AB297">
        <f>_xlfn.XLOOKUP(Table17[[#This Row],[Product_ID]],Product_Dim!A:A,Product_Dim!G:G)</f>
        <v>210</v>
      </c>
    </row>
    <row r="298" spans="1:28" x14ac:dyDescent="0.25">
      <c r="A298" t="s">
        <v>2122</v>
      </c>
      <c r="B298" s="1">
        <v>45434</v>
      </c>
      <c r="C298" t="s">
        <v>298</v>
      </c>
      <c r="D298" t="s">
        <v>1630</v>
      </c>
      <c r="E298" t="s">
        <v>1799</v>
      </c>
      <c r="F298">
        <v>4</v>
      </c>
      <c r="G298">
        <v>108.55</v>
      </c>
      <c r="H298">
        <v>0.18</v>
      </c>
      <c r="I298" t="s">
        <v>1826</v>
      </c>
      <c r="J298" s="12">
        <v>356.04399999999998</v>
      </c>
      <c r="K298" t="str">
        <f>_xlfn.XLOOKUP(Table17[[#This Row],[Customer_ID]],Customer_Dim!A:A,Customer_Dim!B:B,"False Data")</f>
        <v>George Rosario</v>
      </c>
      <c r="L298" s="5">
        <f>_xlfn.XLOOKUP(Table17[[#This Row],[Customer_ID]],Customer_Dim!A:A,Customer_Dim!C:C,"False Data")</f>
        <v>53</v>
      </c>
      <c r="M298" s="5" t="str" cm="1">
        <f t="array" ref="M298">_xlfn.IFS(Table9[[#This Row],[Age]]&lt;=35,"Youth",Table9[[#This Row],[Age]]&lt;=55,"Adult",Table9[[#This Row],[Age]]&gt;55,"Senior")</f>
        <v>Adult</v>
      </c>
      <c r="N298" t="str">
        <f>_xlfn.XLOOKUP(Table17[[#This Row],[Customer_ID]],Customer_Dim!A:A,Customer_Dim!D:D,"False Data")</f>
        <v>Male</v>
      </c>
      <c r="O298" t="str">
        <f>_xlfn.XLOOKUP(Table17[[#This Row],[Customer_ID]],Customer_Dim!A:A,Customer_Dim!E:E,"False Data")</f>
        <v>Leburgh</v>
      </c>
      <c r="P298" t="str">
        <f>_xlfn.XLOOKUP(Table17[[#This Row],[Customer_ID]],Customer_Dim!A:A,Customer_Dim!F:F,"False Data")</f>
        <v>Florida</v>
      </c>
      <c r="Q298" t="str">
        <f>_xlfn.XLOOKUP(Table17[[#This Row],[Customer_ID]],Customer_Dim!A:A,Customer_Dim!G:G,"False Data")</f>
        <v>USA</v>
      </c>
      <c r="R298" t="str">
        <f>_xlfn.XLOOKUP(Table17[[#This Row],[Customer_ID]],Customer_Dim!A:A,Customer_Dim!H:H,"False Data")</f>
        <v>Bronze</v>
      </c>
      <c r="S298" t="str">
        <f>_xlfn.XLOOKUP(Table17[[#This Row],[Store_ID]],Store_Dim!A:A,Store_Dim!B:B)</f>
        <v>Mcdonald Inc</v>
      </c>
      <c r="T298" t="str">
        <f>_xlfn.XLOOKUP(Table17[[#This Row],[Store_ID]],Store_Dim!A:A,Store_Dim!C:C)</f>
        <v>South</v>
      </c>
      <c r="U298" t="str">
        <f>_xlfn.XLOOKUP(Table17[[#This Row],[Store_ID]],Store_Dim!A:A,Store_Dim!D:D)</f>
        <v>Christopherland</v>
      </c>
      <c r="V298" t="str">
        <f>_xlfn.XLOOKUP(Table17[[#This Row],[Store_ID]],Store_Dim!A:A,Store_Dim!E:E)</f>
        <v>Outlet</v>
      </c>
      <c r="W298" t="str">
        <f>_xlfn.XLOOKUP(Table17[[#This Row],[Product_ID]],Product_Dim!A:A,Product_Dim!B:B)</f>
        <v>Yoga Exercise Mat</v>
      </c>
      <c r="X298" t="str">
        <f>_xlfn.XLOOKUP(Table17[[#This Row],[Product_ID]],Product_Dim!A:A,Product_Dim!C:C)</f>
        <v>Sports</v>
      </c>
      <c r="Y298" t="str">
        <f>_xlfn.XLOOKUP(Table17[[#This Row],[Product_ID]],Product_Dim!A:A,Product_Dim!D:D)</f>
        <v>Fitness</v>
      </c>
      <c r="Z298" t="str">
        <f>_xlfn.XLOOKUP(Table17[[#This Row],[Product_ID]],Product_Dim!A:A,Product_Dim!E:E)</f>
        <v>Carroll, Long and Mendoza</v>
      </c>
      <c r="AA298">
        <f>_xlfn.XLOOKUP(Table17[[#This Row],[Product_ID]],Product_Dim!A:A,Product_Dim!F:F)</f>
        <v>313.26</v>
      </c>
      <c r="AB298">
        <f>_xlfn.XLOOKUP(Table17[[#This Row],[Product_ID]],Product_Dim!A:A,Product_Dim!G:G)</f>
        <v>369</v>
      </c>
    </row>
    <row r="299" spans="1:28" x14ac:dyDescent="0.25">
      <c r="A299" t="s">
        <v>2123</v>
      </c>
      <c r="B299" s="1">
        <v>45871</v>
      </c>
      <c r="C299" t="s">
        <v>628</v>
      </c>
      <c r="D299" t="s">
        <v>1582</v>
      </c>
      <c r="E299" t="s">
        <v>1757</v>
      </c>
      <c r="F299">
        <v>4</v>
      </c>
      <c r="G299">
        <v>353.67</v>
      </c>
      <c r="H299">
        <v>0.03</v>
      </c>
      <c r="I299" t="s">
        <v>1829</v>
      </c>
      <c r="J299" s="12">
        <v>1372.2396000000001</v>
      </c>
      <c r="K299" t="str">
        <f>_xlfn.XLOOKUP(Table17[[#This Row],[Customer_ID]],Customer_Dim!A:A,Customer_Dim!B:B,"False Data")</f>
        <v>Todd Poole</v>
      </c>
      <c r="L299" s="5">
        <f>_xlfn.XLOOKUP(Table17[[#This Row],[Customer_ID]],Customer_Dim!A:A,Customer_Dim!C:C,"False Data")</f>
        <v>29</v>
      </c>
      <c r="M299" s="5" t="str" cm="1">
        <f t="array" ref="M299">_xlfn.IFS(Table9[[#This Row],[Age]]&lt;=35,"Youth",Table9[[#This Row],[Age]]&lt;=55,"Adult",Table9[[#This Row],[Age]]&gt;55,"Senior")</f>
        <v>Youth</v>
      </c>
      <c r="N299" t="str">
        <f>_xlfn.XLOOKUP(Table17[[#This Row],[Customer_ID]],Customer_Dim!A:A,Customer_Dim!D:D,"False Data")</f>
        <v>Female</v>
      </c>
      <c r="O299" t="str">
        <f>_xlfn.XLOOKUP(Table17[[#This Row],[Customer_ID]],Customer_Dim!A:A,Customer_Dim!E:E,"False Data")</f>
        <v>Johnsonshire</v>
      </c>
      <c r="P299" t="str">
        <f>_xlfn.XLOOKUP(Table17[[#This Row],[Customer_ID]],Customer_Dim!A:A,Customer_Dim!F:F,"False Data")</f>
        <v>Ohio</v>
      </c>
      <c r="Q299" t="str">
        <f>_xlfn.XLOOKUP(Table17[[#This Row],[Customer_ID]],Customer_Dim!A:A,Customer_Dim!G:G,"False Data")</f>
        <v>USA</v>
      </c>
      <c r="R299" t="str">
        <f>_xlfn.XLOOKUP(Table17[[#This Row],[Customer_ID]],Customer_Dim!A:A,Customer_Dim!H:H,"False Data")</f>
        <v>Bronze</v>
      </c>
      <c r="S299" t="str">
        <f>_xlfn.XLOOKUP(Table17[[#This Row],[Store_ID]],Store_Dim!A:A,Store_Dim!B:B)</f>
        <v>Martinez, Adkins and Johnson</v>
      </c>
      <c r="T299" t="str">
        <f>_xlfn.XLOOKUP(Table17[[#This Row],[Store_ID]],Store_Dim!A:A,Store_Dim!C:C)</f>
        <v>North</v>
      </c>
      <c r="U299" t="str">
        <f>_xlfn.XLOOKUP(Table17[[#This Row],[Store_ID]],Store_Dim!A:A,Store_Dim!D:D)</f>
        <v>Danielmouth</v>
      </c>
      <c r="V299" t="str">
        <f>_xlfn.XLOOKUP(Table17[[#This Row],[Store_ID]],Store_Dim!A:A,Store_Dim!E:E)</f>
        <v>Flagship</v>
      </c>
      <c r="W299" t="str">
        <f>_xlfn.XLOOKUP(Table17[[#This Row],[Product_ID]],Product_Dim!A:A,Product_Dim!B:B)</f>
        <v>Soccer Training Cone Set</v>
      </c>
      <c r="X299" t="str">
        <f>_xlfn.XLOOKUP(Table17[[#This Row],[Product_ID]],Product_Dim!A:A,Product_Dim!C:C)</f>
        <v>Sports</v>
      </c>
      <c r="Y299" t="str">
        <f>_xlfn.XLOOKUP(Table17[[#This Row],[Product_ID]],Product_Dim!A:A,Product_Dim!D:D)</f>
        <v>Accessories</v>
      </c>
      <c r="Z299" t="str">
        <f>_xlfn.XLOOKUP(Table17[[#This Row],[Product_ID]],Product_Dim!A:A,Product_Dim!E:E)</f>
        <v>Ford, Murphy and Wilson</v>
      </c>
      <c r="AA299">
        <f>_xlfn.XLOOKUP(Table17[[#This Row],[Product_ID]],Product_Dim!A:A,Product_Dim!F:F)</f>
        <v>144.53</v>
      </c>
      <c r="AB299">
        <f>_xlfn.XLOOKUP(Table17[[#This Row],[Product_ID]],Product_Dim!A:A,Product_Dim!G:G)</f>
        <v>367</v>
      </c>
    </row>
    <row r="300" spans="1:28" x14ac:dyDescent="0.25">
      <c r="A300" t="s">
        <v>2124</v>
      </c>
      <c r="B300" s="1">
        <v>45583</v>
      </c>
      <c r="C300" t="s">
        <v>241</v>
      </c>
      <c r="D300" t="s">
        <v>1728</v>
      </c>
      <c r="E300" t="s">
        <v>1757</v>
      </c>
      <c r="F300">
        <v>4</v>
      </c>
      <c r="G300">
        <v>61.98</v>
      </c>
      <c r="H300">
        <v>0.16</v>
      </c>
      <c r="I300" t="s">
        <v>1824</v>
      </c>
      <c r="J300" s="12">
        <v>208.25280000000001</v>
      </c>
      <c r="K300" t="str">
        <f>_xlfn.XLOOKUP(Table17[[#This Row],[Customer_ID]],Customer_Dim!A:A,Customer_Dim!B:B,"False Data")</f>
        <v>Michael Thomas</v>
      </c>
      <c r="L300" s="5">
        <f>_xlfn.XLOOKUP(Table17[[#This Row],[Customer_ID]],Customer_Dim!A:A,Customer_Dim!C:C,"False Data")</f>
        <v>21</v>
      </c>
      <c r="M300" s="5" t="str" cm="1">
        <f t="array" ref="M300">_xlfn.IFS(Table9[[#This Row],[Age]]&lt;=35,"Youth",Table9[[#This Row],[Age]]&lt;=55,"Adult",Table9[[#This Row],[Age]]&gt;55,"Senior")</f>
        <v>Youth</v>
      </c>
      <c r="N300" t="str">
        <f>_xlfn.XLOOKUP(Table17[[#This Row],[Customer_ID]],Customer_Dim!A:A,Customer_Dim!D:D,"False Data")</f>
        <v>Female</v>
      </c>
      <c r="O300" t="str">
        <f>_xlfn.XLOOKUP(Table17[[#This Row],[Customer_ID]],Customer_Dim!A:A,Customer_Dim!E:E,"False Data")</f>
        <v>Woodmouth</v>
      </c>
      <c r="P300" t="str">
        <f>_xlfn.XLOOKUP(Table17[[#This Row],[Customer_ID]],Customer_Dim!A:A,Customer_Dim!F:F,"False Data")</f>
        <v>Nevada</v>
      </c>
      <c r="Q300" t="str">
        <f>_xlfn.XLOOKUP(Table17[[#This Row],[Customer_ID]],Customer_Dim!A:A,Customer_Dim!G:G,"False Data")</f>
        <v>USA</v>
      </c>
      <c r="R300" t="str">
        <f>_xlfn.XLOOKUP(Table17[[#This Row],[Customer_ID]],Customer_Dim!A:A,Customer_Dim!H:H,"False Data")</f>
        <v>Silver</v>
      </c>
      <c r="S300" t="str">
        <f>_xlfn.XLOOKUP(Table17[[#This Row],[Store_ID]],Store_Dim!A:A,Store_Dim!B:B)</f>
        <v>Martinez, Adkins and Johnson</v>
      </c>
      <c r="T300" t="str">
        <f>_xlfn.XLOOKUP(Table17[[#This Row],[Store_ID]],Store_Dim!A:A,Store_Dim!C:C)</f>
        <v>North</v>
      </c>
      <c r="U300" t="str">
        <f>_xlfn.XLOOKUP(Table17[[#This Row],[Store_ID]],Store_Dim!A:A,Store_Dim!D:D)</f>
        <v>Danielmouth</v>
      </c>
      <c r="V300" t="str">
        <f>_xlfn.XLOOKUP(Table17[[#This Row],[Store_ID]],Store_Dim!A:A,Store_Dim!E:E)</f>
        <v>Flagship</v>
      </c>
      <c r="W300" t="str">
        <f>_xlfn.XLOOKUP(Table17[[#This Row],[Product_ID]],Product_Dim!A:A,Product_Dim!B:B)</f>
        <v>Gaming Mouse Pad XL</v>
      </c>
      <c r="X300" t="str">
        <f>_xlfn.XLOOKUP(Table17[[#This Row],[Product_ID]],Product_Dim!A:A,Product_Dim!C:C)</f>
        <v>Electronics</v>
      </c>
      <c r="Y300" t="str">
        <f>_xlfn.XLOOKUP(Table17[[#This Row],[Product_ID]],Product_Dim!A:A,Product_Dim!D:D)</f>
        <v>Accessories</v>
      </c>
      <c r="Z300" t="str">
        <f>_xlfn.XLOOKUP(Table17[[#This Row],[Product_ID]],Product_Dim!A:A,Product_Dim!E:E)</f>
        <v>Sharp, Taylor and Rodriguez</v>
      </c>
      <c r="AA300">
        <f>_xlfn.XLOOKUP(Table17[[#This Row],[Product_ID]],Product_Dim!A:A,Product_Dim!F:F)</f>
        <v>340.14</v>
      </c>
      <c r="AB300">
        <f>_xlfn.XLOOKUP(Table17[[#This Row],[Product_ID]],Product_Dim!A:A,Product_Dim!G:G)</f>
        <v>361</v>
      </c>
    </row>
    <row r="301" spans="1:28" x14ac:dyDescent="0.25">
      <c r="A301" t="s">
        <v>2125</v>
      </c>
      <c r="B301" s="1">
        <v>45348</v>
      </c>
      <c r="C301" t="s">
        <v>702</v>
      </c>
      <c r="D301" t="s">
        <v>1592</v>
      </c>
      <c r="E301" t="s">
        <v>1813</v>
      </c>
      <c r="F301">
        <v>2</v>
      </c>
      <c r="G301">
        <v>873.1</v>
      </c>
      <c r="H301">
        <v>0.12</v>
      </c>
      <c r="I301" t="s">
        <v>1826</v>
      </c>
      <c r="J301" s="12">
        <v>1536.6559999999999</v>
      </c>
      <c r="K301" t="str">
        <f>_xlfn.XLOOKUP(Table17[[#This Row],[Customer_ID]],Customer_Dim!A:A,Customer_Dim!B:B,"False Data")</f>
        <v>Kathryn Garcia</v>
      </c>
      <c r="L301" s="5">
        <f>_xlfn.XLOOKUP(Table17[[#This Row],[Customer_ID]],Customer_Dim!A:A,Customer_Dim!C:C,"False Data")</f>
        <v>44</v>
      </c>
      <c r="M301" s="5" t="str" cm="1">
        <f t="array" ref="M301">_xlfn.IFS(Table9[[#This Row],[Age]]&lt;=35,"Youth",Table9[[#This Row],[Age]]&lt;=55,"Adult",Table9[[#This Row],[Age]]&gt;55,"Senior")</f>
        <v>Adult</v>
      </c>
      <c r="N301" t="str">
        <f>_xlfn.XLOOKUP(Table17[[#This Row],[Customer_ID]],Customer_Dim!A:A,Customer_Dim!D:D,"False Data")</f>
        <v>Male</v>
      </c>
      <c r="O301" t="str">
        <f>_xlfn.XLOOKUP(Table17[[#This Row],[Customer_ID]],Customer_Dim!A:A,Customer_Dim!E:E,"False Data")</f>
        <v>Morrismouth</v>
      </c>
      <c r="P301" t="str">
        <f>_xlfn.XLOOKUP(Table17[[#This Row],[Customer_ID]],Customer_Dim!A:A,Customer_Dim!F:F,"False Data")</f>
        <v>California</v>
      </c>
      <c r="Q301" t="str">
        <f>_xlfn.XLOOKUP(Table17[[#This Row],[Customer_ID]],Customer_Dim!A:A,Customer_Dim!G:G,"False Data")</f>
        <v>USA</v>
      </c>
      <c r="R301" t="str">
        <f>_xlfn.XLOOKUP(Table17[[#This Row],[Customer_ID]],Customer_Dim!A:A,Customer_Dim!H:H,"False Data")</f>
        <v>Platinum</v>
      </c>
      <c r="S301" t="str">
        <f>_xlfn.XLOOKUP(Table17[[#This Row],[Store_ID]],Store_Dim!A:A,Store_Dim!B:B)</f>
        <v>Mann-Austin</v>
      </c>
      <c r="T301" t="str">
        <f>_xlfn.XLOOKUP(Table17[[#This Row],[Store_ID]],Store_Dim!A:A,Store_Dim!C:C)</f>
        <v>East</v>
      </c>
      <c r="U301" t="str">
        <f>_xlfn.XLOOKUP(Table17[[#This Row],[Store_ID]],Store_Dim!A:A,Store_Dim!D:D)</f>
        <v>Vasquezborough</v>
      </c>
      <c r="V301" t="str">
        <f>_xlfn.XLOOKUP(Table17[[#This Row],[Store_ID]],Store_Dim!A:A,Store_Dim!E:E)</f>
        <v>Online</v>
      </c>
      <c r="W301" t="str">
        <f>_xlfn.XLOOKUP(Table17[[#This Row],[Product_ID]],Product_Dim!A:A,Product_Dim!B:B)</f>
        <v>Carbon Fiber Tennis Racket</v>
      </c>
      <c r="X301" t="str">
        <f>_xlfn.XLOOKUP(Table17[[#This Row],[Product_ID]],Product_Dim!A:A,Product_Dim!C:C)</f>
        <v>Sports</v>
      </c>
      <c r="Y301" t="str">
        <f>_xlfn.XLOOKUP(Table17[[#This Row],[Product_ID]],Product_Dim!A:A,Product_Dim!D:D)</f>
        <v>Equipment</v>
      </c>
      <c r="Z301" t="str">
        <f>_xlfn.XLOOKUP(Table17[[#This Row],[Product_ID]],Product_Dim!A:A,Product_Dim!E:E)</f>
        <v>Flores, Pineda and Rodriguez</v>
      </c>
      <c r="AA301">
        <f>_xlfn.XLOOKUP(Table17[[#This Row],[Product_ID]],Product_Dim!A:A,Product_Dim!F:F)</f>
        <v>484.62</v>
      </c>
      <c r="AB301">
        <f>_xlfn.XLOOKUP(Table17[[#This Row],[Product_ID]],Product_Dim!A:A,Product_Dim!G:G)</f>
        <v>432</v>
      </c>
    </row>
    <row r="302" spans="1:28" x14ac:dyDescent="0.25">
      <c r="A302" t="s">
        <v>2126</v>
      </c>
      <c r="B302" s="1">
        <v>45268</v>
      </c>
      <c r="C302" t="s">
        <v>648</v>
      </c>
      <c r="D302" t="s">
        <v>1572</v>
      </c>
      <c r="E302" t="s">
        <v>1801</v>
      </c>
      <c r="F302">
        <v>4</v>
      </c>
      <c r="G302">
        <v>889.47</v>
      </c>
      <c r="H302">
        <v>0.24</v>
      </c>
      <c r="I302" t="s">
        <v>1824</v>
      </c>
      <c r="J302" s="12">
        <v>2703.9888000000001</v>
      </c>
      <c r="K302" t="str">
        <f>_xlfn.XLOOKUP(Table17[[#This Row],[Customer_ID]],Customer_Dim!A:A,Customer_Dim!B:B,"False Data")</f>
        <v>Wanda Snyder</v>
      </c>
      <c r="L302" s="5">
        <f>_xlfn.XLOOKUP(Table17[[#This Row],[Customer_ID]],Customer_Dim!A:A,Customer_Dim!C:C,"False Data")</f>
        <v>54</v>
      </c>
      <c r="M302" s="5" t="str" cm="1">
        <f t="array" ref="M302">_xlfn.IFS(Table9[[#This Row],[Age]]&lt;=35,"Youth",Table9[[#This Row],[Age]]&lt;=55,"Adult",Table9[[#This Row],[Age]]&gt;55,"Senior")</f>
        <v>Adult</v>
      </c>
      <c r="N302" t="str">
        <f>_xlfn.XLOOKUP(Table17[[#This Row],[Customer_ID]],Customer_Dim!A:A,Customer_Dim!D:D,"False Data")</f>
        <v>Male</v>
      </c>
      <c r="O302" t="str">
        <f>_xlfn.XLOOKUP(Table17[[#This Row],[Customer_ID]],Customer_Dim!A:A,Customer_Dim!E:E,"False Data")</f>
        <v>Frostmouth</v>
      </c>
      <c r="P302" t="str">
        <f>_xlfn.XLOOKUP(Table17[[#This Row],[Customer_ID]],Customer_Dim!A:A,Customer_Dim!F:F,"False Data")</f>
        <v>Vermont</v>
      </c>
      <c r="Q302" t="str">
        <f>_xlfn.XLOOKUP(Table17[[#This Row],[Customer_ID]],Customer_Dim!A:A,Customer_Dim!G:G,"False Data")</f>
        <v>USA</v>
      </c>
      <c r="R302" t="str">
        <f>_xlfn.XLOOKUP(Table17[[#This Row],[Customer_ID]],Customer_Dim!A:A,Customer_Dim!H:H,"False Data")</f>
        <v>Bronze</v>
      </c>
      <c r="S302" t="str">
        <f>_xlfn.XLOOKUP(Table17[[#This Row],[Store_ID]],Store_Dim!A:A,Store_Dim!B:B)</f>
        <v>Shelton PLC</v>
      </c>
      <c r="T302" t="str">
        <f>_xlfn.XLOOKUP(Table17[[#This Row],[Store_ID]],Store_Dim!A:A,Store_Dim!C:C)</f>
        <v>North</v>
      </c>
      <c r="U302" t="str">
        <f>_xlfn.XLOOKUP(Table17[[#This Row],[Store_ID]],Store_Dim!A:A,Store_Dim!D:D)</f>
        <v>East Jenniferstad</v>
      </c>
      <c r="V302" t="str">
        <f>_xlfn.XLOOKUP(Table17[[#This Row],[Store_ID]],Store_Dim!A:A,Store_Dim!E:E)</f>
        <v>Flagship</v>
      </c>
      <c r="W302" t="str">
        <f>_xlfn.XLOOKUP(Table17[[#This Row],[Product_ID]],Product_Dim!A:A,Product_Dim!B:B)</f>
        <v>Hair Strengthening Shampoo</v>
      </c>
      <c r="X302" t="str">
        <f>_xlfn.XLOOKUP(Table17[[#This Row],[Product_ID]],Product_Dim!A:A,Product_Dim!C:C)</f>
        <v>Beauty</v>
      </c>
      <c r="Y302" t="str">
        <f>_xlfn.XLOOKUP(Table17[[#This Row],[Product_ID]],Product_Dim!A:A,Product_Dim!D:D)</f>
        <v>Haircare</v>
      </c>
      <c r="Z302" t="str">
        <f>_xlfn.XLOOKUP(Table17[[#This Row],[Product_ID]],Product_Dim!A:A,Product_Dim!E:E)</f>
        <v>Rice LLC</v>
      </c>
      <c r="AA302">
        <f>_xlfn.XLOOKUP(Table17[[#This Row],[Product_ID]],Product_Dim!A:A,Product_Dim!F:F)</f>
        <v>115.82</v>
      </c>
      <c r="AB302">
        <f>_xlfn.XLOOKUP(Table17[[#This Row],[Product_ID]],Product_Dim!A:A,Product_Dim!G:G)</f>
        <v>460</v>
      </c>
    </row>
    <row r="303" spans="1:28" x14ac:dyDescent="0.25">
      <c r="A303" t="s">
        <v>2127</v>
      </c>
      <c r="B303" s="1">
        <v>45596</v>
      </c>
      <c r="C303" t="s">
        <v>118</v>
      </c>
      <c r="D303" t="s">
        <v>1696</v>
      </c>
      <c r="E303" t="s">
        <v>1792</v>
      </c>
      <c r="F303">
        <v>3</v>
      </c>
      <c r="G303">
        <v>803.76</v>
      </c>
      <c r="H303">
        <v>0.19</v>
      </c>
      <c r="I303" t="s">
        <v>1829</v>
      </c>
      <c r="J303" s="12">
        <v>1953.1368</v>
      </c>
      <c r="K303" t="str">
        <f>_xlfn.XLOOKUP(Table17[[#This Row],[Customer_ID]],Customer_Dim!A:A,Customer_Dim!B:B,"False Data")</f>
        <v>Joshua Ryan</v>
      </c>
      <c r="L303" s="5">
        <f>_xlfn.XLOOKUP(Table17[[#This Row],[Customer_ID]],Customer_Dim!A:A,Customer_Dim!C:C,"False Data")</f>
        <v>27</v>
      </c>
      <c r="M303" s="5" t="str" cm="1">
        <f t="array" ref="M303">_xlfn.IFS(Table9[[#This Row],[Age]]&lt;=35,"Youth",Table9[[#This Row],[Age]]&lt;=55,"Adult",Table9[[#This Row],[Age]]&gt;55,"Senior")</f>
        <v>Youth</v>
      </c>
      <c r="N303" t="str">
        <f>_xlfn.XLOOKUP(Table17[[#This Row],[Customer_ID]],Customer_Dim!A:A,Customer_Dim!D:D,"False Data")</f>
        <v>Female</v>
      </c>
      <c r="O303" t="str">
        <f>_xlfn.XLOOKUP(Table17[[#This Row],[Customer_ID]],Customer_Dim!A:A,Customer_Dim!E:E,"False Data")</f>
        <v>New David</v>
      </c>
      <c r="P303" t="str">
        <f>_xlfn.XLOOKUP(Table17[[#This Row],[Customer_ID]],Customer_Dim!A:A,Customer_Dim!F:F,"False Data")</f>
        <v>New Jersey</v>
      </c>
      <c r="Q303" t="str">
        <f>_xlfn.XLOOKUP(Table17[[#This Row],[Customer_ID]],Customer_Dim!A:A,Customer_Dim!G:G,"False Data")</f>
        <v>USA</v>
      </c>
      <c r="R303" t="str">
        <f>_xlfn.XLOOKUP(Table17[[#This Row],[Customer_ID]],Customer_Dim!A:A,Customer_Dim!H:H,"False Data")</f>
        <v>Platinum</v>
      </c>
      <c r="S303" t="str">
        <f>_xlfn.XLOOKUP(Table17[[#This Row],[Store_ID]],Store_Dim!A:A,Store_Dim!B:B)</f>
        <v>Aguirre-Keller</v>
      </c>
      <c r="T303" t="str">
        <f>_xlfn.XLOOKUP(Table17[[#This Row],[Store_ID]],Store_Dim!A:A,Store_Dim!C:C)</f>
        <v>South</v>
      </c>
      <c r="U303" t="str">
        <f>_xlfn.XLOOKUP(Table17[[#This Row],[Store_ID]],Store_Dim!A:A,Store_Dim!D:D)</f>
        <v>Lake Michael</v>
      </c>
      <c r="V303" t="str">
        <f>_xlfn.XLOOKUP(Table17[[#This Row],[Store_ID]],Store_Dim!A:A,Store_Dim!E:E)</f>
        <v>Online</v>
      </c>
      <c r="W303" t="str">
        <f>_xlfn.XLOOKUP(Table17[[#This Row],[Product_ID]],Product_Dim!A:A,Product_Dim!B:B)</f>
        <v>Bluetooth Car Audio System</v>
      </c>
      <c r="X303" t="str">
        <f>_xlfn.XLOOKUP(Table17[[#This Row],[Product_ID]],Product_Dim!A:A,Product_Dim!C:C)</f>
        <v>Electronics</v>
      </c>
      <c r="Y303" t="str">
        <f>_xlfn.XLOOKUP(Table17[[#This Row],[Product_ID]],Product_Dim!A:A,Product_Dim!D:D)</f>
        <v>Audio</v>
      </c>
      <c r="Z303" t="str">
        <f>_xlfn.XLOOKUP(Table17[[#This Row],[Product_ID]],Product_Dim!A:A,Product_Dim!E:E)</f>
        <v>Bruce-Bowen</v>
      </c>
      <c r="AA303">
        <f>_xlfn.XLOOKUP(Table17[[#This Row],[Product_ID]],Product_Dim!A:A,Product_Dim!F:F)</f>
        <v>403.71</v>
      </c>
      <c r="AB303">
        <f>_xlfn.XLOOKUP(Table17[[#This Row],[Product_ID]],Product_Dim!A:A,Product_Dim!G:G)</f>
        <v>159</v>
      </c>
    </row>
    <row r="304" spans="1:28" x14ac:dyDescent="0.25">
      <c r="A304" t="s">
        <v>2128</v>
      </c>
      <c r="B304" s="1">
        <v>45624</v>
      </c>
      <c r="C304" t="s">
        <v>1443</v>
      </c>
      <c r="D304" t="s">
        <v>1698</v>
      </c>
      <c r="E304" t="s">
        <v>1773</v>
      </c>
      <c r="F304">
        <v>2</v>
      </c>
      <c r="G304">
        <v>865.14</v>
      </c>
      <c r="H304">
        <v>0.2</v>
      </c>
      <c r="I304" t="s">
        <v>1826</v>
      </c>
      <c r="J304" s="12">
        <v>1384.2239999999999</v>
      </c>
      <c r="K304" t="str">
        <f>_xlfn.XLOOKUP(Table17[[#This Row],[Customer_ID]],Customer_Dim!A:A,Customer_Dim!B:B,"False Data")</f>
        <v>Gregory Curtis</v>
      </c>
      <c r="L304" s="5">
        <f>_xlfn.XLOOKUP(Table17[[#This Row],[Customer_ID]],Customer_Dim!A:A,Customer_Dim!C:C,"False Data")</f>
        <v>45</v>
      </c>
      <c r="M304" s="5" t="str" cm="1">
        <f t="array" ref="M304">_xlfn.IFS(Table9[[#This Row],[Age]]&lt;=35,"Youth",Table9[[#This Row],[Age]]&lt;=55,"Adult",Table9[[#This Row],[Age]]&gt;55,"Senior")</f>
        <v>Adult</v>
      </c>
      <c r="N304" t="str">
        <f>_xlfn.XLOOKUP(Table17[[#This Row],[Customer_ID]],Customer_Dim!A:A,Customer_Dim!D:D,"False Data")</f>
        <v>Male</v>
      </c>
      <c r="O304" t="str">
        <f>_xlfn.XLOOKUP(Table17[[#This Row],[Customer_ID]],Customer_Dim!A:A,Customer_Dim!E:E,"False Data")</f>
        <v>Bergermouth</v>
      </c>
      <c r="P304" t="str">
        <f>_xlfn.XLOOKUP(Table17[[#This Row],[Customer_ID]],Customer_Dim!A:A,Customer_Dim!F:F,"False Data")</f>
        <v>Vermont</v>
      </c>
      <c r="Q304" t="str">
        <f>_xlfn.XLOOKUP(Table17[[#This Row],[Customer_ID]],Customer_Dim!A:A,Customer_Dim!G:G,"False Data")</f>
        <v>USA</v>
      </c>
      <c r="R304" t="str">
        <f>_xlfn.XLOOKUP(Table17[[#This Row],[Customer_ID]],Customer_Dim!A:A,Customer_Dim!H:H,"False Data")</f>
        <v>Bronze</v>
      </c>
      <c r="S304" t="str">
        <f>_xlfn.XLOOKUP(Table17[[#This Row],[Store_ID]],Store_Dim!A:A,Store_Dim!B:B)</f>
        <v>Gray Ltd</v>
      </c>
      <c r="T304" t="str">
        <f>_xlfn.XLOOKUP(Table17[[#This Row],[Store_ID]],Store_Dim!A:A,Store_Dim!C:C)</f>
        <v>North</v>
      </c>
      <c r="U304" t="str">
        <f>_xlfn.XLOOKUP(Table17[[#This Row],[Store_ID]],Store_Dim!A:A,Store_Dim!D:D)</f>
        <v>New Michaelchester</v>
      </c>
      <c r="V304" t="str">
        <f>_xlfn.XLOOKUP(Table17[[#This Row],[Store_ID]],Store_Dim!A:A,Store_Dim!E:E)</f>
        <v>Outlet</v>
      </c>
      <c r="W304" t="str">
        <f>_xlfn.XLOOKUP(Table17[[#This Row],[Product_ID]],Product_Dim!A:A,Product_Dim!B:B)</f>
        <v>Women's Ankle Boots</v>
      </c>
      <c r="X304" t="str">
        <f>_xlfn.XLOOKUP(Table17[[#This Row],[Product_ID]],Product_Dim!A:A,Product_Dim!C:C)</f>
        <v>Clothing</v>
      </c>
      <c r="Y304" t="str">
        <f>_xlfn.XLOOKUP(Table17[[#This Row],[Product_ID]],Product_Dim!A:A,Product_Dim!D:D)</f>
        <v>Footwear</v>
      </c>
      <c r="Z304" t="str">
        <f>_xlfn.XLOOKUP(Table17[[#This Row],[Product_ID]],Product_Dim!A:A,Product_Dim!E:E)</f>
        <v>Poole PLC</v>
      </c>
      <c r="AA304">
        <f>_xlfn.XLOOKUP(Table17[[#This Row],[Product_ID]],Product_Dim!A:A,Product_Dim!F:F)</f>
        <v>158.13999999999999</v>
      </c>
      <c r="AB304">
        <f>_xlfn.XLOOKUP(Table17[[#This Row],[Product_ID]],Product_Dim!A:A,Product_Dim!G:G)</f>
        <v>82</v>
      </c>
    </row>
    <row r="305" spans="1:28" x14ac:dyDescent="0.25">
      <c r="A305" t="s">
        <v>2129</v>
      </c>
      <c r="B305" s="1">
        <v>45813</v>
      </c>
      <c r="C305" t="s">
        <v>347</v>
      </c>
      <c r="D305" t="s">
        <v>1610</v>
      </c>
      <c r="E305" t="s">
        <v>1786</v>
      </c>
      <c r="F305">
        <v>2</v>
      </c>
      <c r="G305">
        <v>916.49</v>
      </c>
      <c r="H305">
        <v>0.3</v>
      </c>
      <c r="I305" t="s">
        <v>1829</v>
      </c>
      <c r="J305" s="12">
        <v>1283.086</v>
      </c>
      <c r="K305" t="str">
        <f>_xlfn.XLOOKUP(Table17[[#This Row],[Customer_ID]],Customer_Dim!A:A,Customer_Dim!B:B,"False Data")</f>
        <v>David Cobb</v>
      </c>
      <c r="L305" s="5">
        <f>_xlfn.XLOOKUP(Table17[[#This Row],[Customer_ID]],Customer_Dim!A:A,Customer_Dim!C:C,"False Data")</f>
        <v>36</v>
      </c>
      <c r="M305" s="5" t="str" cm="1">
        <f t="array" ref="M305">_xlfn.IFS(Table9[[#This Row],[Age]]&lt;=35,"Youth",Table9[[#This Row],[Age]]&lt;=55,"Adult",Table9[[#This Row],[Age]]&gt;55,"Senior")</f>
        <v>Adult</v>
      </c>
      <c r="N305" t="str">
        <f>_xlfn.XLOOKUP(Table17[[#This Row],[Customer_ID]],Customer_Dim!A:A,Customer_Dim!D:D,"False Data")</f>
        <v>Male</v>
      </c>
      <c r="O305" t="str">
        <f>_xlfn.XLOOKUP(Table17[[#This Row],[Customer_ID]],Customer_Dim!A:A,Customer_Dim!E:E,"False Data")</f>
        <v>Lake Thomas</v>
      </c>
      <c r="P305" t="str">
        <f>_xlfn.XLOOKUP(Table17[[#This Row],[Customer_ID]],Customer_Dim!A:A,Customer_Dim!F:F,"False Data")</f>
        <v>South Dakota</v>
      </c>
      <c r="Q305" t="str">
        <f>_xlfn.XLOOKUP(Table17[[#This Row],[Customer_ID]],Customer_Dim!A:A,Customer_Dim!G:G,"False Data")</f>
        <v>USA</v>
      </c>
      <c r="R305" t="str">
        <f>_xlfn.XLOOKUP(Table17[[#This Row],[Customer_ID]],Customer_Dim!A:A,Customer_Dim!H:H,"False Data")</f>
        <v>Silver</v>
      </c>
      <c r="S305" t="str">
        <f>_xlfn.XLOOKUP(Table17[[#This Row],[Store_ID]],Store_Dim!A:A,Store_Dim!B:B)</f>
        <v>Moore, Padilla and Butler</v>
      </c>
      <c r="T305" t="str">
        <f>_xlfn.XLOOKUP(Table17[[#This Row],[Store_ID]],Store_Dim!A:A,Store_Dim!C:C)</f>
        <v>South</v>
      </c>
      <c r="U305" t="str">
        <f>_xlfn.XLOOKUP(Table17[[#This Row],[Store_ID]],Store_Dim!A:A,Store_Dim!D:D)</f>
        <v>East Johnstad</v>
      </c>
      <c r="V305" t="str">
        <f>_xlfn.XLOOKUP(Table17[[#This Row],[Store_ID]],Store_Dim!A:A,Store_Dim!E:E)</f>
        <v>Flagship</v>
      </c>
      <c r="W305" t="str">
        <f>_xlfn.XLOOKUP(Table17[[#This Row],[Product_ID]],Product_Dim!A:A,Product_Dim!B:B)</f>
        <v>Basketball</v>
      </c>
      <c r="X305" t="str">
        <f>_xlfn.XLOOKUP(Table17[[#This Row],[Product_ID]],Product_Dim!A:A,Product_Dim!C:C)</f>
        <v>Sports</v>
      </c>
      <c r="Y305" t="str">
        <f>_xlfn.XLOOKUP(Table17[[#This Row],[Product_ID]],Product_Dim!A:A,Product_Dim!D:D)</f>
        <v>Team Sports</v>
      </c>
      <c r="Z305" t="str">
        <f>_xlfn.XLOOKUP(Table17[[#This Row],[Product_ID]],Product_Dim!A:A,Product_Dim!E:E)</f>
        <v>Nolan-Snow</v>
      </c>
      <c r="AA305">
        <f>_xlfn.XLOOKUP(Table17[[#This Row],[Product_ID]],Product_Dim!A:A,Product_Dim!F:F)</f>
        <v>204.39</v>
      </c>
      <c r="AB305">
        <f>_xlfn.XLOOKUP(Table17[[#This Row],[Product_ID]],Product_Dim!A:A,Product_Dim!G:G)</f>
        <v>281</v>
      </c>
    </row>
    <row r="306" spans="1:28" x14ac:dyDescent="0.25">
      <c r="A306" t="s">
        <v>2130</v>
      </c>
      <c r="B306" s="1">
        <v>45615</v>
      </c>
      <c r="C306" t="s">
        <v>164</v>
      </c>
      <c r="D306" t="s">
        <v>1650</v>
      </c>
      <c r="E306" t="s">
        <v>1794</v>
      </c>
      <c r="F306">
        <v>3</v>
      </c>
      <c r="G306">
        <v>781.39</v>
      </c>
      <c r="H306">
        <v>0.12</v>
      </c>
      <c r="I306" t="s">
        <v>1824</v>
      </c>
      <c r="J306" s="12">
        <v>2062.8696</v>
      </c>
      <c r="K306" t="str">
        <f>_xlfn.XLOOKUP(Table17[[#This Row],[Customer_ID]],Customer_Dim!A:A,Customer_Dim!B:B,"False Data")</f>
        <v>William Martin</v>
      </c>
      <c r="L306" s="5">
        <f>_xlfn.XLOOKUP(Table17[[#This Row],[Customer_ID]],Customer_Dim!A:A,Customer_Dim!C:C,"False Data")</f>
        <v>19</v>
      </c>
      <c r="M306" s="5" t="str" cm="1">
        <f t="array" ref="M306">_xlfn.IFS(Table9[[#This Row],[Age]]&lt;=35,"Youth",Table9[[#This Row],[Age]]&lt;=55,"Adult",Table9[[#This Row],[Age]]&gt;55,"Senior")</f>
        <v>Youth</v>
      </c>
      <c r="N306" t="str">
        <f>_xlfn.XLOOKUP(Table17[[#This Row],[Customer_ID]],Customer_Dim!A:A,Customer_Dim!D:D,"False Data")</f>
        <v>Male</v>
      </c>
      <c r="O306" t="str">
        <f>_xlfn.XLOOKUP(Table17[[#This Row],[Customer_ID]],Customer_Dim!A:A,Customer_Dim!E:E,"False Data")</f>
        <v>Ryanburgh</v>
      </c>
      <c r="P306" t="str">
        <f>_xlfn.XLOOKUP(Table17[[#This Row],[Customer_ID]],Customer_Dim!A:A,Customer_Dim!F:F,"False Data")</f>
        <v>Connecticut</v>
      </c>
      <c r="Q306" t="str">
        <f>_xlfn.XLOOKUP(Table17[[#This Row],[Customer_ID]],Customer_Dim!A:A,Customer_Dim!G:G,"False Data")</f>
        <v>USA</v>
      </c>
      <c r="R306" t="str">
        <f>_xlfn.XLOOKUP(Table17[[#This Row],[Customer_ID]],Customer_Dim!A:A,Customer_Dim!H:H,"False Data")</f>
        <v>Platinum</v>
      </c>
      <c r="S306" t="str">
        <f>_xlfn.XLOOKUP(Table17[[#This Row],[Store_ID]],Store_Dim!A:A,Store_Dim!B:B)</f>
        <v>Thomas, Bridges and Harris</v>
      </c>
      <c r="T306" t="str">
        <f>_xlfn.XLOOKUP(Table17[[#This Row],[Store_ID]],Store_Dim!A:A,Store_Dim!C:C)</f>
        <v>North</v>
      </c>
      <c r="U306" t="str">
        <f>_xlfn.XLOOKUP(Table17[[#This Row],[Store_ID]],Store_Dim!A:A,Store_Dim!D:D)</f>
        <v>Sabrinatown</v>
      </c>
      <c r="V306" t="str">
        <f>_xlfn.XLOOKUP(Table17[[#This Row],[Store_ID]],Store_Dim!A:A,Store_Dim!E:E)</f>
        <v>Online</v>
      </c>
      <c r="W306" t="str">
        <f>_xlfn.XLOOKUP(Table17[[#This Row],[Product_ID]],Product_Dim!A:A,Product_Dim!B:B)</f>
        <v>HDMI Cable – 2m</v>
      </c>
      <c r="X306" t="str">
        <f>_xlfn.XLOOKUP(Table17[[#This Row],[Product_ID]],Product_Dim!A:A,Product_Dim!C:C)</f>
        <v>Electronics</v>
      </c>
      <c r="Y306" t="str">
        <f>_xlfn.XLOOKUP(Table17[[#This Row],[Product_ID]],Product_Dim!A:A,Product_Dim!D:D)</f>
        <v>Accessories</v>
      </c>
      <c r="Z306" t="str">
        <f>_xlfn.XLOOKUP(Table17[[#This Row],[Product_ID]],Product_Dim!A:A,Product_Dim!E:E)</f>
        <v>Bautista, Green and Hale</v>
      </c>
      <c r="AA306">
        <f>_xlfn.XLOOKUP(Table17[[#This Row],[Product_ID]],Product_Dim!A:A,Product_Dim!F:F)</f>
        <v>88.49</v>
      </c>
      <c r="AB306">
        <f>_xlfn.XLOOKUP(Table17[[#This Row],[Product_ID]],Product_Dim!A:A,Product_Dim!G:G)</f>
        <v>246</v>
      </c>
    </row>
    <row r="307" spans="1:28" x14ac:dyDescent="0.25">
      <c r="A307" t="s">
        <v>2131</v>
      </c>
      <c r="B307" s="1">
        <v>45431</v>
      </c>
      <c r="C307" t="s">
        <v>687</v>
      </c>
      <c r="D307" t="s">
        <v>1624</v>
      </c>
      <c r="E307" t="s">
        <v>1794</v>
      </c>
      <c r="F307">
        <v>4</v>
      </c>
      <c r="G307">
        <v>619.74</v>
      </c>
      <c r="H307">
        <v>0.13</v>
      </c>
      <c r="I307" t="s">
        <v>1829</v>
      </c>
      <c r="J307" s="12">
        <v>2156.6952000000001</v>
      </c>
      <c r="K307" t="str">
        <f>_xlfn.XLOOKUP(Table17[[#This Row],[Customer_ID]],Customer_Dim!A:A,Customer_Dim!B:B,"False Data")</f>
        <v>Rodney Huffman</v>
      </c>
      <c r="L307" s="5">
        <f>_xlfn.XLOOKUP(Table17[[#This Row],[Customer_ID]],Customer_Dim!A:A,Customer_Dim!C:C,"False Data")</f>
        <v>20</v>
      </c>
      <c r="M307" s="5" t="str" cm="1">
        <f t="array" ref="M307">_xlfn.IFS(Table9[[#This Row],[Age]]&lt;=35,"Youth",Table9[[#This Row],[Age]]&lt;=55,"Adult",Table9[[#This Row],[Age]]&gt;55,"Senior")</f>
        <v>Youth</v>
      </c>
      <c r="N307" t="str">
        <f>_xlfn.XLOOKUP(Table17[[#This Row],[Customer_ID]],Customer_Dim!A:A,Customer_Dim!D:D,"False Data")</f>
        <v>Female</v>
      </c>
      <c r="O307" t="str">
        <f>_xlfn.XLOOKUP(Table17[[#This Row],[Customer_ID]],Customer_Dim!A:A,Customer_Dim!E:E,"False Data")</f>
        <v>Garzafort</v>
      </c>
      <c r="P307" t="str">
        <f>_xlfn.XLOOKUP(Table17[[#This Row],[Customer_ID]],Customer_Dim!A:A,Customer_Dim!F:F,"False Data")</f>
        <v>Delaware</v>
      </c>
      <c r="Q307" t="str">
        <f>_xlfn.XLOOKUP(Table17[[#This Row],[Customer_ID]],Customer_Dim!A:A,Customer_Dim!G:G,"False Data")</f>
        <v>USA</v>
      </c>
      <c r="R307" t="str">
        <f>_xlfn.XLOOKUP(Table17[[#This Row],[Customer_ID]],Customer_Dim!A:A,Customer_Dim!H:H,"False Data")</f>
        <v>Silver</v>
      </c>
      <c r="S307" t="str">
        <f>_xlfn.XLOOKUP(Table17[[#This Row],[Store_ID]],Store_Dim!A:A,Store_Dim!B:B)</f>
        <v>Thomas, Bridges and Harris</v>
      </c>
      <c r="T307" t="str">
        <f>_xlfn.XLOOKUP(Table17[[#This Row],[Store_ID]],Store_Dim!A:A,Store_Dim!C:C)</f>
        <v>North</v>
      </c>
      <c r="U307" t="str">
        <f>_xlfn.XLOOKUP(Table17[[#This Row],[Store_ID]],Store_Dim!A:A,Store_Dim!D:D)</f>
        <v>Sabrinatown</v>
      </c>
      <c r="V307" t="str">
        <f>_xlfn.XLOOKUP(Table17[[#This Row],[Store_ID]],Store_Dim!A:A,Store_Dim!E:E)</f>
        <v>Online</v>
      </c>
      <c r="W307" t="str">
        <f>_xlfn.XLOOKUP(Table17[[#This Row],[Product_ID]],Product_Dim!A:A,Product_Dim!B:B)</f>
        <v>Sports Water Hydration Pack</v>
      </c>
      <c r="X307" t="str">
        <f>_xlfn.XLOOKUP(Table17[[#This Row],[Product_ID]],Product_Dim!A:A,Product_Dim!C:C)</f>
        <v>Sports</v>
      </c>
      <c r="Y307" t="str">
        <f>_xlfn.XLOOKUP(Table17[[#This Row],[Product_ID]],Product_Dim!A:A,Product_Dim!D:D)</f>
        <v>Outdoor</v>
      </c>
      <c r="Z307" t="str">
        <f>_xlfn.XLOOKUP(Table17[[#This Row],[Product_ID]],Product_Dim!A:A,Product_Dim!E:E)</f>
        <v>Sims-Smith</v>
      </c>
      <c r="AA307">
        <f>_xlfn.XLOOKUP(Table17[[#This Row],[Product_ID]],Product_Dim!A:A,Product_Dim!F:F)</f>
        <v>135.61000000000001</v>
      </c>
      <c r="AB307">
        <f>_xlfn.XLOOKUP(Table17[[#This Row],[Product_ID]],Product_Dim!A:A,Product_Dim!G:G)</f>
        <v>394</v>
      </c>
    </row>
    <row r="308" spans="1:28" x14ac:dyDescent="0.25">
      <c r="A308" t="s">
        <v>2132</v>
      </c>
      <c r="B308" s="1">
        <v>45679</v>
      </c>
      <c r="C308" t="s">
        <v>1481</v>
      </c>
      <c r="D308" t="s">
        <v>1672</v>
      </c>
      <c r="E308" t="s">
        <v>1799</v>
      </c>
      <c r="F308">
        <v>2</v>
      </c>
      <c r="G308">
        <v>837.76</v>
      </c>
      <c r="H308">
        <v>0.03</v>
      </c>
      <c r="I308" t="s">
        <v>1829</v>
      </c>
      <c r="J308" s="12">
        <v>1625.2544</v>
      </c>
      <c r="K308" t="str">
        <f>_xlfn.XLOOKUP(Table17[[#This Row],[Customer_ID]],Customer_Dim!A:A,Customer_Dim!B:B,"False Data")</f>
        <v>Bryan Tran</v>
      </c>
      <c r="L308" s="5">
        <f>_xlfn.XLOOKUP(Table17[[#This Row],[Customer_ID]],Customer_Dim!A:A,Customer_Dim!C:C,"False Data")</f>
        <v>21</v>
      </c>
      <c r="M308" s="5" t="str" cm="1">
        <f t="array" ref="M308">_xlfn.IFS(Table9[[#This Row],[Age]]&lt;=35,"Youth",Table9[[#This Row],[Age]]&lt;=55,"Adult",Table9[[#This Row],[Age]]&gt;55,"Senior")</f>
        <v>Youth</v>
      </c>
      <c r="N308" t="str">
        <f>_xlfn.XLOOKUP(Table17[[#This Row],[Customer_ID]],Customer_Dim!A:A,Customer_Dim!D:D,"False Data")</f>
        <v>Male</v>
      </c>
      <c r="O308" t="str">
        <f>_xlfn.XLOOKUP(Table17[[#This Row],[Customer_ID]],Customer_Dim!A:A,Customer_Dim!E:E,"False Data")</f>
        <v>Kelseybury</v>
      </c>
      <c r="P308" t="str">
        <f>_xlfn.XLOOKUP(Table17[[#This Row],[Customer_ID]],Customer_Dim!A:A,Customer_Dim!F:F,"False Data")</f>
        <v>Georgia</v>
      </c>
      <c r="Q308" t="str">
        <f>_xlfn.XLOOKUP(Table17[[#This Row],[Customer_ID]],Customer_Dim!A:A,Customer_Dim!G:G,"False Data")</f>
        <v>USA</v>
      </c>
      <c r="R308" t="str">
        <f>_xlfn.XLOOKUP(Table17[[#This Row],[Customer_ID]],Customer_Dim!A:A,Customer_Dim!H:H,"False Data")</f>
        <v>Gold</v>
      </c>
      <c r="S308" t="str">
        <f>_xlfn.XLOOKUP(Table17[[#This Row],[Store_ID]],Store_Dim!A:A,Store_Dim!B:B)</f>
        <v>Mcdonald Inc</v>
      </c>
      <c r="T308" t="str">
        <f>_xlfn.XLOOKUP(Table17[[#This Row],[Store_ID]],Store_Dim!A:A,Store_Dim!C:C)</f>
        <v>South</v>
      </c>
      <c r="U308" t="str">
        <f>_xlfn.XLOOKUP(Table17[[#This Row],[Store_ID]],Store_Dim!A:A,Store_Dim!D:D)</f>
        <v>Christopherland</v>
      </c>
      <c r="V308" t="str">
        <f>_xlfn.XLOOKUP(Table17[[#This Row],[Store_ID]],Store_Dim!A:A,Store_Dim!E:E)</f>
        <v>Outlet</v>
      </c>
      <c r="W308" t="str">
        <f>_xlfn.XLOOKUP(Table17[[#This Row],[Product_ID]],Product_Dim!A:A,Product_Dim!B:B)</f>
        <v>Laptop Cooling Pad</v>
      </c>
      <c r="X308" t="str">
        <f>_xlfn.XLOOKUP(Table17[[#This Row],[Product_ID]],Product_Dim!A:A,Product_Dim!C:C)</f>
        <v>Electronics</v>
      </c>
      <c r="Y308" t="str">
        <f>_xlfn.XLOOKUP(Table17[[#This Row],[Product_ID]],Product_Dim!A:A,Product_Dim!D:D)</f>
        <v>Computer</v>
      </c>
      <c r="Z308" t="str">
        <f>_xlfn.XLOOKUP(Table17[[#This Row],[Product_ID]],Product_Dim!A:A,Product_Dim!E:E)</f>
        <v>Murray, Gould and Ware</v>
      </c>
      <c r="AA308">
        <f>_xlfn.XLOOKUP(Table17[[#This Row],[Product_ID]],Product_Dim!A:A,Product_Dim!F:F)</f>
        <v>86.42</v>
      </c>
      <c r="AB308">
        <f>_xlfn.XLOOKUP(Table17[[#This Row],[Product_ID]],Product_Dim!A:A,Product_Dim!G:G)</f>
        <v>222</v>
      </c>
    </row>
    <row r="309" spans="1:28" x14ac:dyDescent="0.25">
      <c r="A309" t="s">
        <v>2133</v>
      </c>
      <c r="B309" s="1">
        <v>45842</v>
      </c>
      <c r="C309" t="s">
        <v>1395</v>
      </c>
      <c r="D309" t="s">
        <v>1728</v>
      </c>
      <c r="E309" t="s">
        <v>1757</v>
      </c>
      <c r="F309">
        <v>3</v>
      </c>
      <c r="G309">
        <v>135.94</v>
      </c>
      <c r="H309">
        <v>0.2</v>
      </c>
      <c r="I309" t="s">
        <v>1824</v>
      </c>
      <c r="J309" s="12">
        <v>326.25599999999997</v>
      </c>
      <c r="K309" t="str">
        <f>_xlfn.XLOOKUP(Table17[[#This Row],[Customer_ID]],Customer_Dim!A:A,Customer_Dim!B:B,"False Data")</f>
        <v>Ashley Roberts</v>
      </c>
      <c r="L309" s="5">
        <f>_xlfn.XLOOKUP(Table17[[#This Row],[Customer_ID]],Customer_Dim!A:A,Customer_Dim!C:C,"False Data")</f>
        <v>46</v>
      </c>
      <c r="M309" s="5" t="str" cm="1">
        <f t="array" ref="M309">_xlfn.IFS(Table9[[#This Row],[Age]]&lt;=35,"Youth",Table9[[#This Row],[Age]]&lt;=55,"Adult",Table9[[#This Row],[Age]]&gt;55,"Senior")</f>
        <v>Adult</v>
      </c>
      <c r="N309" t="str">
        <f>_xlfn.XLOOKUP(Table17[[#This Row],[Customer_ID]],Customer_Dim!A:A,Customer_Dim!D:D,"False Data")</f>
        <v>Male</v>
      </c>
      <c r="O309" t="str">
        <f>_xlfn.XLOOKUP(Table17[[#This Row],[Customer_ID]],Customer_Dim!A:A,Customer_Dim!E:E,"False Data")</f>
        <v>Josephmouth</v>
      </c>
      <c r="P309" t="str">
        <f>_xlfn.XLOOKUP(Table17[[#This Row],[Customer_ID]],Customer_Dim!A:A,Customer_Dim!F:F,"False Data")</f>
        <v>New Mexico</v>
      </c>
      <c r="Q309" t="str">
        <f>_xlfn.XLOOKUP(Table17[[#This Row],[Customer_ID]],Customer_Dim!A:A,Customer_Dim!G:G,"False Data")</f>
        <v>USA</v>
      </c>
      <c r="R309" t="str">
        <f>_xlfn.XLOOKUP(Table17[[#This Row],[Customer_ID]],Customer_Dim!A:A,Customer_Dim!H:H,"False Data")</f>
        <v>Gold</v>
      </c>
      <c r="S309" t="str">
        <f>_xlfn.XLOOKUP(Table17[[#This Row],[Store_ID]],Store_Dim!A:A,Store_Dim!B:B)</f>
        <v>Martinez, Adkins and Johnson</v>
      </c>
      <c r="T309" t="str">
        <f>_xlfn.XLOOKUP(Table17[[#This Row],[Store_ID]],Store_Dim!A:A,Store_Dim!C:C)</f>
        <v>North</v>
      </c>
      <c r="U309" t="str">
        <f>_xlfn.XLOOKUP(Table17[[#This Row],[Store_ID]],Store_Dim!A:A,Store_Dim!D:D)</f>
        <v>Danielmouth</v>
      </c>
      <c r="V309" t="str">
        <f>_xlfn.XLOOKUP(Table17[[#This Row],[Store_ID]],Store_Dim!A:A,Store_Dim!E:E)</f>
        <v>Flagship</v>
      </c>
      <c r="W309" t="str">
        <f>_xlfn.XLOOKUP(Table17[[#This Row],[Product_ID]],Product_Dim!A:A,Product_Dim!B:B)</f>
        <v>Gaming Mouse Pad XL</v>
      </c>
      <c r="X309" t="str">
        <f>_xlfn.XLOOKUP(Table17[[#This Row],[Product_ID]],Product_Dim!A:A,Product_Dim!C:C)</f>
        <v>Electronics</v>
      </c>
      <c r="Y309" t="str">
        <f>_xlfn.XLOOKUP(Table17[[#This Row],[Product_ID]],Product_Dim!A:A,Product_Dim!D:D)</f>
        <v>Accessories</v>
      </c>
      <c r="Z309" t="str">
        <f>_xlfn.XLOOKUP(Table17[[#This Row],[Product_ID]],Product_Dim!A:A,Product_Dim!E:E)</f>
        <v>Sharp, Taylor and Rodriguez</v>
      </c>
      <c r="AA309">
        <f>_xlfn.XLOOKUP(Table17[[#This Row],[Product_ID]],Product_Dim!A:A,Product_Dim!F:F)</f>
        <v>340.14</v>
      </c>
      <c r="AB309">
        <f>_xlfn.XLOOKUP(Table17[[#This Row],[Product_ID]],Product_Dim!A:A,Product_Dim!G:G)</f>
        <v>361</v>
      </c>
    </row>
    <row r="310" spans="1:28" x14ac:dyDescent="0.25">
      <c r="A310" t="s">
        <v>2134</v>
      </c>
      <c r="B310" s="1">
        <v>45796</v>
      </c>
      <c r="C310" t="s">
        <v>1475</v>
      </c>
      <c r="D310" t="s">
        <v>1696</v>
      </c>
      <c r="E310" t="s">
        <v>1757</v>
      </c>
      <c r="F310">
        <v>4</v>
      </c>
      <c r="G310">
        <v>396.53</v>
      </c>
      <c r="H310">
        <v>7.0000000000000007E-2</v>
      </c>
      <c r="I310" t="s">
        <v>1826</v>
      </c>
      <c r="J310" s="12">
        <v>1475.0916</v>
      </c>
      <c r="K310" t="str">
        <f>_xlfn.XLOOKUP(Table17[[#This Row],[Customer_ID]],Customer_Dim!A:A,Customer_Dim!B:B,"False Data")</f>
        <v>Dylan Gutierrez</v>
      </c>
      <c r="L310" s="5">
        <f>_xlfn.XLOOKUP(Table17[[#This Row],[Customer_ID]],Customer_Dim!A:A,Customer_Dim!C:C,"False Data")</f>
        <v>40</v>
      </c>
      <c r="M310" s="5" t="str" cm="1">
        <f t="array" ref="M310">_xlfn.IFS(Table9[[#This Row],[Age]]&lt;=35,"Youth",Table9[[#This Row],[Age]]&lt;=55,"Adult",Table9[[#This Row],[Age]]&gt;55,"Senior")</f>
        <v>Adult</v>
      </c>
      <c r="N310" t="str">
        <f>_xlfn.XLOOKUP(Table17[[#This Row],[Customer_ID]],Customer_Dim!A:A,Customer_Dim!D:D,"False Data")</f>
        <v>Male</v>
      </c>
      <c r="O310" t="str">
        <f>_xlfn.XLOOKUP(Table17[[#This Row],[Customer_ID]],Customer_Dim!A:A,Customer_Dim!E:E,"False Data")</f>
        <v>New Jamesview</v>
      </c>
      <c r="P310" t="str">
        <f>_xlfn.XLOOKUP(Table17[[#This Row],[Customer_ID]],Customer_Dim!A:A,Customer_Dim!F:F,"False Data")</f>
        <v>West Virginia</v>
      </c>
      <c r="Q310" t="str">
        <f>_xlfn.XLOOKUP(Table17[[#This Row],[Customer_ID]],Customer_Dim!A:A,Customer_Dim!G:G,"False Data")</f>
        <v>USA</v>
      </c>
      <c r="R310" t="str">
        <f>_xlfn.XLOOKUP(Table17[[#This Row],[Customer_ID]],Customer_Dim!A:A,Customer_Dim!H:H,"False Data")</f>
        <v>Bronze</v>
      </c>
      <c r="S310" t="str">
        <f>_xlfn.XLOOKUP(Table17[[#This Row],[Store_ID]],Store_Dim!A:A,Store_Dim!B:B)</f>
        <v>Martinez, Adkins and Johnson</v>
      </c>
      <c r="T310" t="str">
        <f>_xlfn.XLOOKUP(Table17[[#This Row],[Store_ID]],Store_Dim!A:A,Store_Dim!C:C)</f>
        <v>North</v>
      </c>
      <c r="U310" t="str">
        <f>_xlfn.XLOOKUP(Table17[[#This Row],[Store_ID]],Store_Dim!A:A,Store_Dim!D:D)</f>
        <v>Danielmouth</v>
      </c>
      <c r="V310" t="str">
        <f>_xlfn.XLOOKUP(Table17[[#This Row],[Store_ID]],Store_Dim!A:A,Store_Dim!E:E)</f>
        <v>Flagship</v>
      </c>
      <c r="W310" t="str">
        <f>_xlfn.XLOOKUP(Table17[[#This Row],[Product_ID]],Product_Dim!A:A,Product_Dim!B:B)</f>
        <v>Bluetooth Car Audio System</v>
      </c>
      <c r="X310" t="str">
        <f>_xlfn.XLOOKUP(Table17[[#This Row],[Product_ID]],Product_Dim!A:A,Product_Dim!C:C)</f>
        <v>Electronics</v>
      </c>
      <c r="Y310" t="str">
        <f>_xlfn.XLOOKUP(Table17[[#This Row],[Product_ID]],Product_Dim!A:A,Product_Dim!D:D)</f>
        <v>Audio</v>
      </c>
      <c r="Z310" t="str">
        <f>_xlfn.XLOOKUP(Table17[[#This Row],[Product_ID]],Product_Dim!A:A,Product_Dim!E:E)</f>
        <v>Bruce-Bowen</v>
      </c>
      <c r="AA310">
        <f>_xlfn.XLOOKUP(Table17[[#This Row],[Product_ID]],Product_Dim!A:A,Product_Dim!F:F)</f>
        <v>403.71</v>
      </c>
      <c r="AB310">
        <f>_xlfn.XLOOKUP(Table17[[#This Row],[Product_ID]],Product_Dim!A:A,Product_Dim!G:G)</f>
        <v>159</v>
      </c>
    </row>
    <row r="311" spans="1:28" x14ac:dyDescent="0.25">
      <c r="A311" t="s">
        <v>2135</v>
      </c>
      <c r="B311" s="1">
        <v>45264</v>
      </c>
      <c r="C311" t="s">
        <v>713</v>
      </c>
      <c r="D311" t="s">
        <v>1606</v>
      </c>
      <c r="E311" t="s">
        <v>1799</v>
      </c>
      <c r="F311">
        <v>2</v>
      </c>
      <c r="G311">
        <v>722.45</v>
      </c>
      <c r="H311">
        <v>0.22</v>
      </c>
      <c r="I311" t="s">
        <v>1826</v>
      </c>
      <c r="J311" s="12">
        <v>1127.0219999999999</v>
      </c>
      <c r="K311" t="str">
        <f>_xlfn.XLOOKUP(Table17[[#This Row],[Customer_ID]],Customer_Dim!A:A,Customer_Dim!B:B,"False Data")</f>
        <v>George Davis</v>
      </c>
      <c r="L311" s="5">
        <f>_xlfn.XLOOKUP(Table17[[#This Row],[Customer_ID]],Customer_Dim!A:A,Customer_Dim!C:C,"False Data")</f>
        <v>50</v>
      </c>
      <c r="M311" s="5" t="str" cm="1">
        <f t="array" ref="M311">_xlfn.IFS(Table9[[#This Row],[Age]]&lt;=35,"Youth",Table9[[#This Row],[Age]]&lt;=55,"Adult",Table9[[#This Row],[Age]]&gt;55,"Senior")</f>
        <v>Adult</v>
      </c>
      <c r="N311" t="str">
        <f>_xlfn.XLOOKUP(Table17[[#This Row],[Customer_ID]],Customer_Dim!A:A,Customer_Dim!D:D,"False Data")</f>
        <v>Female</v>
      </c>
      <c r="O311" t="str">
        <f>_xlfn.XLOOKUP(Table17[[#This Row],[Customer_ID]],Customer_Dim!A:A,Customer_Dim!E:E,"False Data")</f>
        <v xml:space="preserve">    lake lisa</v>
      </c>
      <c r="P311" t="str">
        <f>_xlfn.XLOOKUP(Table17[[#This Row],[Customer_ID]],Customer_Dim!A:A,Customer_Dim!F:F,"False Data")</f>
        <v>Massachusetts</v>
      </c>
      <c r="Q311" t="str">
        <f>_xlfn.XLOOKUP(Table17[[#This Row],[Customer_ID]],Customer_Dim!A:A,Customer_Dim!G:G,"False Data")</f>
        <v>usa</v>
      </c>
      <c r="R311" t="str">
        <f>_xlfn.XLOOKUP(Table17[[#This Row],[Customer_ID]],Customer_Dim!A:A,Customer_Dim!H:H,"False Data")</f>
        <v>Bronze</v>
      </c>
      <c r="S311" t="str">
        <f>_xlfn.XLOOKUP(Table17[[#This Row],[Store_ID]],Store_Dim!A:A,Store_Dim!B:B)</f>
        <v>Mcdonald Inc</v>
      </c>
      <c r="T311" t="str">
        <f>_xlfn.XLOOKUP(Table17[[#This Row],[Store_ID]],Store_Dim!A:A,Store_Dim!C:C)</f>
        <v>South</v>
      </c>
      <c r="U311" t="str">
        <f>_xlfn.XLOOKUP(Table17[[#This Row],[Store_ID]],Store_Dim!A:A,Store_Dim!D:D)</f>
        <v>Christopherland</v>
      </c>
      <c r="V311" t="str">
        <f>_xlfn.XLOOKUP(Table17[[#This Row],[Store_ID]],Store_Dim!A:A,Store_Dim!E:E)</f>
        <v>Outlet</v>
      </c>
      <c r="W311" t="str">
        <f>_xlfn.XLOOKUP(Table17[[#This Row],[Product_ID]],Product_Dim!A:A,Product_Dim!B:B)</f>
        <v>Fabric Sofa Throw Blanket</v>
      </c>
      <c r="X311" t="str">
        <f>_xlfn.XLOOKUP(Table17[[#This Row],[Product_ID]],Product_Dim!A:A,Product_Dim!C:C)</f>
        <v>Home</v>
      </c>
      <c r="Y311" t="str">
        <f>_xlfn.XLOOKUP(Table17[[#This Row],[Product_ID]],Product_Dim!A:A,Product_Dim!D:D)</f>
        <v>Decor</v>
      </c>
      <c r="Z311" t="str">
        <f>_xlfn.XLOOKUP(Table17[[#This Row],[Product_ID]],Product_Dim!A:A,Product_Dim!E:E)</f>
        <v>Hoffman Group</v>
      </c>
      <c r="AA311">
        <f>_xlfn.XLOOKUP(Table17[[#This Row],[Product_ID]],Product_Dim!A:A,Product_Dim!F:F)</f>
        <v>218.48</v>
      </c>
      <c r="AB311">
        <f>_xlfn.XLOOKUP(Table17[[#This Row],[Product_ID]],Product_Dim!A:A,Product_Dim!G:G)</f>
        <v>276</v>
      </c>
    </row>
    <row r="312" spans="1:28" x14ac:dyDescent="0.25">
      <c r="A312" t="s">
        <v>2136</v>
      </c>
      <c r="B312" s="1">
        <v>45504</v>
      </c>
      <c r="C312" t="s">
        <v>181</v>
      </c>
      <c r="D312" t="s">
        <v>1676</v>
      </c>
      <c r="E312" t="s">
        <v>1761</v>
      </c>
      <c r="F312">
        <v>2</v>
      </c>
      <c r="G312">
        <v>138.41</v>
      </c>
      <c r="H312">
        <v>0.02</v>
      </c>
      <c r="I312" t="s">
        <v>1824</v>
      </c>
      <c r="J312" s="12">
        <v>271.28359999999998</v>
      </c>
      <c r="K312" t="str">
        <f>_xlfn.XLOOKUP(Table17[[#This Row],[Customer_ID]],Customer_Dim!A:A,Customer_Dim!B:B,"False Data")</f>
        <v>Gina Knight</v>
      </c>
      <c r="L312" s="5">
        <f>_xlfn.XLOOKUP(Table17[[#This Row],[Customer_ID]],Customer_Dim!A:A,Customer_Dim!C:C,"False Data")</f>
        <v>54</v>
      </c>
      <c r="M312" s="5" t="str" cm="1">
        <f t="array" ref="M312">_xlfn.IFS(Table9[[#This Row],[Age]]&lt;=35,"Youth",Table9[[#This Row],[Age]]&lt;=55,"Adult",Table9[[#This Row],[Age]]&gt;55,"Senior")</f>
        <v>Adult</v>
      </c>
      <c r="N312" t="str">
        <f>_xlfn.XLOOKUP(Table17[[#This Row],[Customer_ID]],Customer_Dim!A:A,Customer_Dim!D:D,"False Data")</f>
        <v>Female</v>
      </c>
      <c r="O312" t="str">
        <f>_xlfn.XLOOKUP(Table17[[#This Row],[Customer_ID]],Customer_Dim!A:A,Customer_Dim!E:E,"False Data")</f>
        <v>Lake Roberthaven</v>
      </c>
      <c r="P312" t="str">
        <f>_xlfn.XLOOKUP(Table17[[#This Row],[Customer_ID]],Customer_Dim!A:A,Customer_Dim!F:F,"False Data")</f>
        <v>Nevada</v>
      </c>
      <c r="Q312" t="str">
        <f>_xlfn.XLOOKUP(Table17[[#This Row],[Customer_ID]],Customer_Dim!A:A,Customer_Dim!G:G,"False Data")</f>
        <v>USA</v>
      </c>
      <c r="R312" t="str">
        <f>_xlfn.XLOOKUP(Table17[[#This Row],[Customer_ID]],Customer_Dim!A:A,Customer_Dim!H:H,"False Data")</f>
        <v>Silver</v>
      </c>
      <c r="S312" t="str">
        <f>_xlfn.XLOOKUP(Table17[[#This Row],[Store_ID]],Store_Dim!A:A,Store_Dim!B:B)</f>
        <v>Black-Horn</v>
      </c>
      <c r="T312" t="str">
        <f>_xlfn.XLOOKUP(Table17[[#This Row],[Store_ID]],Store_Dim!A:A,Store_Dim!C:C)</f>
        <v>South</v>
      </c>
      <c r="U312" t="str">
        <f>_xlfn.XLOOKUP(Table17[[#This Row],[Store_ID]],Store_Dim!A:A,Store_Dim!D:D)</f>
        <v>North Nancyview</v>
      </c>
      <c r="V312" t="str">
        <f>_xlfn.XLOOKUP(Table17[[#This Row],[Store_ID]],Store_Dim!A:A,Store_Dim!E:E)</f>
        <v>Outlet</v>
      </c>
      <c r="W312" t="str">
        <f>_xlfn.XLOOKUP(Table17[[#This Row],[Product_ID]],Product_Dim!A:A,Product_Dim!B:B)</f>
        <v>Matte Lipstick Set</v>
      </c>
      <c r="X312" t="str">
        <f>_xlfn.XLOOKUP(Table17[[#This Row],[Product_ID]],Product_Dim!A:A,Product_Dim!C:C)</f>
        <v>Beauty</v>
      </c>
      <c r="Y312" t="str">
        <f>_xlfn.XLOOKUP(Table17[[#This Row],[Product_ID]],Product_Dim!A:A,Product_Dim!D:D)</f>
        <v>Makeup</v>
      </c>
      <c r="Z312" t="str">
        <f>_xlfn.XLOOKUP(Table17[[#This Row],[Product_ID]],Product_Dim!A:A,Product_Dim!E:E)</f>
        <v>Zhang Inc</v>
      </c>
      <c r="AA312">
        <f>_xlfn.XLOOKUP(Table17[[#This Row],[Product_ID]],Product_Dim!A:A,Product_Dim!F:F)</f>
        <v>299.11</v>
      </c>
      <c r="AB312">
        <f>_xlfn.XLOOKUP(Table17[[#This Row],[Product_ID]],Product_Dim!A:A,Product_Dim!G:G)</f>
        <v>118</v>
      </c>
    </row>
    <row r="313" spans="1:28" x14ac:dyDescent="0.25">
      <c r="A313" t="s">
        <v>2137</v>
      </c>
      <c r="B313" s="1">
        <v>45679</v>
      </c>
      <c r="C313" t="s">
        <v>435</v>
      </c>
      <c r="D313" t="s">
        <v>1708</v>
      </c>
      <c r="E313" t="s">
        <v>1761</v>
      </c>
      <c r="F313">
        <v>4</v>
      </c>
      <c r="G313">
        <v>741.51</v>
      </c>
      <c r="H313">
        <v>0.09</v>
      </c>
      <c r="I313" t="s">
        <v>1829</v>
      </c>
      <c r="J313" s="12">
        <v>2699.0963999999999</v>
      </c>
      <c r="K313" t="str">
        <f>_xlfn.XLOOKUP(Table17[[#This Row],[Customer_ID]],Customer_Dim!A:A,Customer_Dim!B:B,"False Data")</f>
        <v>James Wolfe</v>
      </c>
      <c r="L313" s="5">
        <f>_xlfn.XLOOKUP(Table17[[#This Row],[Customer_ID]],Customer_Dim!A:A,Customer_Dim!C:C,"False Data")</f>
        <v>62</v>
      </c>
      <c r="M313" s="5" t="str" cm="1">
        <f t="array" ref="M313">_xlfn.IFS(Table9[[#This Row],[Age]]&lt;=35,"Youth",Table9[[#This Row],[Age]]&lt;=55,"Adult",Table9[[#This Row],[Age]]&gt;55,"Senior")</f>
        <v>Senior</v>
      </c>
      <c r="N313" t="str">
        <f>_xlfn.XLOOKUP(Table17[[#This Row],[Customer_ID]],Customer_Dim!A:A,Customer_Dim!D:D,"False Data")</f>
        <v>Female</v>
      </c>
      <c r="O313" t="str">
        <f>_xlfn.XLOOKUP(Table17[[#This Row],[Customer_ID]],Customer_Dim!A:A,Customer_Dim!E:E,"False Data")</f>
        <v>Benjaminton</v>
      </c>
      <c r="P313" t="str">
        <f>_xlfn.XLOOKUP(Table17[[#This Row],[Customer_ID]],Customer_Dim!A:A,Customer_Dim!F:F,"False Data")</f>
        <v>Arizona</v>
      </c>
      <c r="Q313" t="str">
        <f>_xlfn.XLOOKUP(Table17[[#This Row],[Customer_ID]],Customer_Dim!A:A,Customer_Dim!G:G,"False Data")</f>
        <v>USA</v>
      </c>
      <c r="R313" t="str">
        <f>_xlfn.XLOOKUP(Table17[[#This Row],[Customer_ID]],Customer_Dim!A:A,Customer_Dim!H:H,"False Data")</f>
        <v>Gold</v>
      </c>
      <c r="S313" t="str">
        <f>_xlfn.XLOOKUP(Table17[[#This Row],[Store_ID]],Store_Dim!A:A,Store_Dim!B:B)</f>
        <v>Black-Horn</v>
      </c>
      <c r="T313" t="str">
        <f>_xlfn.XLOOKUP(Table17[[#This Row],[Store_ID]],Store_Dim!A:A,Store_Dim!C:C)</f>
        <v>South</v>
      </c>
      <c r="U313" t="str">
        <f>_xlfn.XLOOKUP(Table17[[#This Row],[Store_ID]],Store_Dim!A:A,Store_Dim!D:D)</f>
        <v>North Nancyview</v>
      </c>
      <c r="V313" t="str">
        <f>_xlfn.XLOOKUP(Table17[[#This Row],[Store_ID]],Store_Dim!A:A,Store_Dim!E:E)</f>
        <v>Outlet</v>
      </c>
      <c r="W313" t="str">
        <f>_xlfn.XLOOKUP(Table17[[#This Row],[Product_ID]],Product_Dim!A:A,Product_Dim!B:B)</f>
        <v>Wall-Mounted Spice Rack</v>
      </c>
      <c r="X313" t="str">
        <f>_xlfn.XLOOKUP(Table17[[#This Row],[Product_ID]],Product_Dim!A:A,Product_Dim!C:C)</f>
        <v>Home</v>
      </c>
      <c r="Y313" t="str">
        <f>_xlfn.XLOOKUP(Table17[[#This Row],[Product_ID]],Product_Dim!A:A,Product_Dim!D:D)</f>
        <v>Kitchen</v>
      </c>
      <c r="Z313" t="str">
        <f>_xlfn.XLOOKUP(Table17[[#This Row],[Product_ID]],Product_Dim!A:A,Product_Dim!E:E)</f>
        <v>Allison Ltd</v>
      </c>
      <c r="AA313">
        <f>_xlfn.XLOOKUP(Table17[[#This Row],[Product_ID]],Product_Dim!A:A,Product_Dim!F:F)</f>
        <v>143.43</v>
      </c>
      <c r="AB313">
        <f>_xlfn.XLOOKUP(Table17[[#This Row],[Product_ID]],Product_Dim!A:A,Product_Dim!G:G)</f>
        <v>58</v>
      </c>
    </row>
    <row r="314" spans="1:28" x14ac:dyDescent="0.25">
      <c r="A314" t="s">
        <v>2138</v>
      </c>
      <c r="B314" s="1">
        <v>45611</v>
      </c>
      <c r="C314" t="s">
        <v>100</v>
      </c>
      <c r="D314" t="s">
        <v>1708</v>
      </c>
      <c r="E314" t="s">
        <v>1807</v>
      </c>
      <c r="F314">
        <v>2</v>
      </c>
      <c r="G314">
        <v>588.9</v>
      </c>
      <c r="H314">
        <v>0.19</v>
      </c>
      <c r="I314" t="s">
        <v>1826</v>
      </c>
      <c r="J314" s="12">
        <v>954.01800000000003</v>
      </c>
      <c r="K314" t="str">
        <f>_xlfn.XLOOKUP(Table17[[#This Row],[Customer_ID]],Customer_Dim!A:A,Customer_Dim!B:B,"False Data")</f>
        <v>Jonathan Steele</v>
      </c>
      <c r="L314" s="5">
        <f>_xlfn.XLOOKUP(Table17[[#This Row],[Customer_ID]],Customer_Dim!A:A,Customer_Dim!C:C,"False Data")</f>
        <v>52</v>
      </c>
      <c r="M314" s="5" t="str" cm="1">
        <f t="array" ref="M314">_xlfn.IFS(Table9[[#This Row],[Age]]&lt;=35,"Youth",Table9[[#This Row],[Age]]&lt;=55,"Adult",Table9[[#This Row],[Age]]&gt;55,"Senior")</f>
        <v>Adult</v>
      </c>
      <c r="N314" t="str">
        <f>_xlfn.XLOOKUP(Table17[[#This Row],[Customer_ID]],Customer_Dim!A:A,Customer_Dim!D:D,"False Data")</f>
        <v>Female</v>
      </c>
      <c r="O314" t="str">
        <f>_xlfn.XLOOKUP(Table17[[#This Row],[Customer_ID]],Customer_Dim!A:A,Customer_Dim!E:E,"False Data")</f>
        <v>Molinabury</v>
      </c>
      <c r="P314" t="str">
        <f>_xlfn.XLOOKUP(Table17[[#This Row],[Customer_ID]],Customer_Dim!A:A,Customer_Dim!F:F,"False Data")</f>
        <v>Oregon</v>
      </c>
      <c r="Q314" t="str">
        <f>_xlfn.XLOOKUP(Table17[[#This Row],[Customer_ID]],Customer_Dim!A:A,Customer_Dim!G:G,"False Data")</f>
        <v>USA</v>
      </c>
      <c r="R314" t="str">
        <f>_xlfn.XLOOKUP(Table17[[#This Row],[Customer_ID]],Customer_Dim!A:A,Customer_Dim!H:H,"False Data")</f>
        <v>Silver</v>
      </c>
      <c r="S314" t="str">
        <f>_xlfn.XLOOKUP(Table17[[#This Row],[Store_ID]],Store_Dim!A:A,Store_Dim!B:B)</f>
        <v>Holloway Ltd</v>
      </c>
      <c r="T314" t="str">
        <f>_xlfn.XLOOKUP(Table17[[#This Row],[Store_ID]],Store_Dim!A:A,Store_Dim!C:C)</f>
        <v>North</v>
      </c>
      <c r="U314" t="str">
        <f>_xlfn.XLOOKUP(Table17[[#This Row],[Store_ID]],Store_Dim!A:A,Store_Dim!D:D)</f>
        <v>Bensonhaven</v>
      </c>
      <c r="V314" t="str">
        <f>_xlfn.XLOOKUP(Table17[[#This Row],[Store_ID]],Store_Dim!A:A,Store_Dim!E:E)</f>
        <v>Flagship</v>
      </c>
      <c r="W314" t="str">
        <f>_xlfn.XLOOKUP(Table17[[#This Row],[Product_ID]],Product_Dim!A:A,Product_Dim!B:B)</f>
        <v>Wall-Mounted Spice Rack</v>
      </c>
      <c r="X314" t="str">
        <f>_xlfn.XLOOKUP(Table17[[#This Row],[Product_ID]],Product_Dim!A:A,Product_Dim!C:C)</f>
        <v>Home</v>
      </c>
      <c r="Y314" t="str">
        <f>_xlfn.XLOOKUP(Table17[[#This Row],[Product_ID]],Product_Dim!A:A,Product_Dim!D:D)</f>
        <v>Kitchen</v>
      </c>
      <c r="Z314" t="str">
        <f>_xlfn.XLOOKUP(Table17[[#This Row],[Product_ID]],Product_Dim!A:A,Product_Dim!E:E)</f>
        <v>Allison Ltd</v>
      </c>
      <c r="AA314">
        <f>_xlfn.XLOOKUP(Table17[[#This Row],[Product_ID]],Product_Dim!A:A,Product_Dim!F:F)</f>
        <v>143.43</v>
      </c>
      <c r="AB314">
        <f>_xlfn.XLOOKUP(Table17[[#This Row],[Product_ID]],Product_Dim!A:A,Product_Dim!G:G)</f>
        <v>58</v>
      </c>
    </row>
    <row r="315" spans="1:28" x14ac:dyDescent="0.25">
      <c r="A315" t="s">
        <v>2139</v>
      </c>
      <c r="B315" s="1">
        <v>45389</v>
      </c>
      <c r="C315" t="s">
        <v>960</v>
      </c>
      <c r="D315" t="s">
        <v>1648</v>
      </c>
      <c r="E315" t="s">
        <v>1761</v>
      </c>
      <c r="F315">
        <v>1</v>
      </c>
      <c r="G315">
        <v>88.92</v>
      </c>
      <c r="H315">
        <v>0.19</v>
      </c>
      <c r="I315" t="s">
        <v>1826</v>
      </c>
      <c r="J315" s="12">
        <v>72.025200000000012</v>
      </c>
      <c r="K315" t="str">
        <f>_xlfn.XLOOKUP(Table17[[#This Row],[Customer_ID]],Customer_Dim!A:A,Customer_Dim!B:B,"False Data")</f>
        <v>Miss Alexandria Li Dvm</v>
      </c>
      <c r="L315" s="5">
        <f>_xlfn.XLOOKUP(Table17[[#This Row],[Customer_ID]],Customer_Dim!A:A,Customer_Dim!C:C,"False Data")</f>
        <v>41</v>
      </c>
      <c r="M315" s="5" t="str" cm="1">
        <f t="array" ref="M315">_xlfn.IFS(Table9[[#This Row],[Age]]&lt;=35,"Youth",Table9[[#This Row],[Age]]&lt;=55,"Adult",Table9[[#This Row],[Age]]&gt;55,"Senior")</f>
        <v>Adult</v>
      </c>
      <c r="N315" t="str">
        <f>_xlfn.XLOOKUP(Table17[[#This Row],[Customer_ID]],Customer_Dim!A:A,Customer_Dim!D:D,"False Data")</f>
        <v>Male</v>
      </c>
      <c r="O315" t="str">
        <f>_xlfn.XLOOKUP(Table17[[#This Row],[Customer_ID]],Customer_Dim!A:A,Customer_Dim!E:E,"False Data")</f>
        <v>Port Jenniferton</v>
      </c>
      <c r="P315" t="str">
        <f>_xlfn.XLOOKUP(Table17[[#This Row],[Customer_ID]],Customer_Dim!A:A,Customer_Dim!F:F,"False Data")</f>
        <v>Kansas</v>
      </c>
      <c r="Q315" t="str">
        <f>_xlfn.XLOOKUP(Table17[[#This Row],[Customer_ID]],Customer_Dim!A:A,Customer_Dim!G:G,"False Data")</f>
        <v>USA</v>
      </c>
      <c r="R315" t="str">
        <f>_xlfn.XLOOKUP(Table17[[#This Row],[Customer_ID]],Customer_Dim!A:A,Customer_Dim!H:H,"False Data")</f>
        <v>Silver</v>
      </c>
      <c r="S315" t="str">
        <f>_xlfn.XLOOKUP(Table17[[#This Row],[Store_ID]],Store_Dim!A:A,Store_Dim!B:B)</f>
        <v>Black-Horn</v>
      </c>
      <c r="T315" t="str">
        <f>_xlfn.XLOOKUP(Table17[[#This Row],[Store_ID]],Store_Dim!A:A,Store_Dim!C:C)</f>
        <v>South</v>
      </c>
      <c r="U315" t="str">
        <f>_xlfn.XLOOKUP(Table17[[#This Row],[Store_ID]],Store_Dim!A:A,Store_Dim!D:D)</f>
        <v>North Nancyview</v>
      </c>
      <c r="V315" t="str">
        <f>_xlfn.XLOOKUP(Table17[[#This Row],[Store_ID]],Store_Dim!A:A,Store_Dim!E:E)</f>
        <v>Outlet</v>
      </c>
      <c r="W315" t="str">
        <f>_xlfn.XLOOKUP(Table17[[#This Row],[Product_ID]],Product_Dim!A:A,Product_Dim!B:B)</f>
        <v>Boxing Hand Wraps</v>
      </c>
      <c r="X315" t="str">
        <f>_xlfn.XLOOKUP(Table17[[#This Row],[Product_ID]],Product_Dim!A:A,Product_Dim!C:C)</f>
        <v>Sports</v>
      </c>
      <c r="Y315" t="str">
        <f>_xlfn.XLOOKUP(Table17[[#This Row],[Product_ID]],Product_Dim!A:A,Product_Dim!D:D)</f>
        <v>Fitness</v>
      </c>
      <c r="Z315" t="str">
        <f>_xlfn.XLOOKUP(Table17[[#This Row],[Product_ID]],Product_Dim!A:A,Product_Dim!E:E)</f>
        <v>Smith-King</v>
      </c>
      <c r="AA315">
        <f>_xlfn.XLOOKUP(Table17[[#This Row],[Product_ID]],Product_Dim!A:A,Product_Dim!F:F)</f>
        <v>190.29</v>
      </c>
      <c r="AB315">
        <f>_xlfn.XLOOKUP(Table17[[#This Row],[Product_ID]],Product_Dim!A:A,Product_Dim!G:G)</f>
        <v>260</v>
      </c>
    </row>
    <row r="316" spans="1:28" x14ac:dyDescent="0.25">
      <c r="A316" t="s">
        <v>2140</v>
      </c>
      <c r="B316" s="1">
        <v>45339</v>
      </c>
      <c r="C316" t="s">
        <v>411</v>
      </c>
      <c r="D316" t="s">
        <v>1670</v>
      </c>
      <c r="E316" t="s">
        <v>1804</v>
      </c>
      <c r="F316">
        <v>1</v>
      </c>
      <c r="G316">
        <v>299.13</v>
      </c>
      <c r="H316">
        <v>0.1</v>
      </c>
      <c r="I316" t="s">
        <v>1829</v>
      </c>
      <c r="J316" s="12">
        <v>269.21699999999998</v>
      </c>
      <c r="K316" t="str">
        <f>_xlfn.XLOOKUP(Table17[[#This Row],[Customer_ID]],Customer_Dim!A:A,Customer_Dim!B:B,"False Data")</f>
        <v>Earl Allen</v>
      </c>
      <c r="L316" s="5">
        <f>_xlfn.XLOOKUP(Table17[[#This Row],[Customer_ID]],Customer_Dim!A:A,Customer_Dim!C:C,"False Data")</f>
        <v>36</v>
      </c>
      <c r="M316" s="5" t="str" cm="1">
        <f t="array" ref="M316">_xlfn.IFS(Table9[[#This Row],[Age]]&lt;=35,"Youth",Table9[[#This Row],[Age]]&lt;=55,"Adult",Table9[[#This Row],[Age]]&gt;55,"Senior")</f>
        <v>Adult</v>
      </c>
      <c r="N316" t="str">
        <f>_xlfn.XLOOKUP(Table17[[#This Row],[Customer_ID]],Customer_Dim!A:A,Customer_Dim!D:D,"False Data")</f>
        <v>Male</v>
      </c>
      <c r="O316" t="str">
        <f>_xlfn.XLOOKUP(Table17[[#This Row],[Customer_ID]],Customer_Dim!A:A,Customer_Dim!E:E,"False Data")</f>
        <v>New Jenniferburgh</v>
      </c>
      <c r="P316" t="str">
        <f>_xlfn.XLOOKUP(Table17[[#This Row],[Customer_ID]],Customer_Dim!A:A,Customer_Dim!F:F,"False Data")</f>
        <v>Nebraska</v>
      </c>
      <c r="Q316" t="str">
        <f>_xlfn.XLOOKUP(Table17[[#This Row],[Customer_ID]],Customer_Dim!A:A,Customer_Dim!G:G,"False Data")</f>
        <v>USA</v>
      </c>
      <c r="R316" t="str">
        <f>_xlfn.XLOOKUP(Table17[[#This Row],[Customer_ID]],Customer_Dim!A:A,Customer_Dim!H:H,"False Data")</f>
        <v>Platinum</v>
      </c>
      <c r="S316" t="str">
        <f>_xlfn.XLOOKUP(Table17[[#This Row],[Store_ID]],Store_Dim!A:A,Store_Dim!B:B)</f>
        <v>Frederick-Wright</v>
      </c>
      <c r="T316" t="str">
        <f>_xlfn.XLOOKUP(Table17[[#This Row],[Store_ID]],Store_Dim!A:A,Store_Dim!C:C)</f>
        <v>West</v>
      </c>
      <c r="U316" t="str">
        <f>_xlfn.XLOOKUP(Table17[[#This Row],[Store_ID]],Store_Dim!A:A,Store_Dim!D:D)</f>
        <v>New Jimmymouth</v>
      </c>
      <c r="V316" t="str">
        <f>_xlfn.XLOOKUP(Table17[[#This Row],[Store_ID]],Store_Dim!A:A,Store_Dim!E:E)</f>
        <v>Flagship</v>
      </c>
      <c r="W316" t="str">
        <f>_xlfn.XLOOKUP(Table17[[#This Row],[Product_ID]],Product_Dim!A:A,Product_Dim!B:B)</f>
        <v>Tennis Ball 3-Pack</v>
      </c>
      <c r="X316" t="str">
        <f>_xlfn.XLOOKUP(Table17[[#This Row],[Product_ID]],Product_Dim!A:A,Product_Dim!C:C)</f>
        <v>Sports</v>
      </c>
      <c r="Y316" t="str">
        <f>_xlfn.XLOOKUP(Table17[[#This Row],[Product_ID]],Product_Dim!A:A,Product_Dim!D:D)</f>
        <v>Equipment</v>
      </c>
      <c r="Z316" t="str">
        <f>_xlfn.XLOOKUP(Table17[[#This Row],[Product_ID]],Product_Dim!A:A,Product_Dim!E:E)</f>
        <v>Lopez LLC</v>
      </c>
      <c r="AA316">
        <f>_xlfn.XLOOKUP(Table17[[#This Row],[Product_ID]],Product_Dim!A:A,Product_Dim!F:F)</f>
        <v>103.45</v>
      </c>
      <c r="AB316">
        <f>_xlfn.XLOOKUP(Table17[[#This Row],[Product_ID]],Product_Dim!A:A,Product_Dim!G:G)</f>
        <v>465</v>
      </c>
    </row>
    <row r="317" spans="1:28" x14ac:dyDescent="0.25">
      <c r="A317" t="s">
        <v>2141</v>
      </c>
      <c r="B317" s="1">
        <v>45433</v>
      </c>
      <c r="C317" t="s">
        <v>405</v>
      </c>
      <c r="D317" t="s">
        <v>1702</v>
      </c>
      <c r="E317" t="s">
        <v>1766</v>
      </c>
      <c r="F317">
        <v>2</v>
      </c>
      <c r="G317">
        <v>548.29999999999995</v>
      </c>
      <c r="H317">
        <v>0.23</v>
      </c>
      <c r="I317" t="s">
        <v>1824</v>
      </c>
      <c r="J317" s="12">
        <v>844.38199999999995</v>
      </c>
      <c r="K317" t="str">
        <f>_xlfn.XLOOKUP(Table17[[#This Row],[Customer_ID]],Customer_Dim!A:A,Customer_Dim!B:B,"False Data")</f>
        <v>Anthony Phillips</v>
      </c>
      <c r="L317" s="5">
        <f>_xlfn.XLOOKUP(Table17[[#This Row],[Customer_ID]],Customer_Dim!A:A,Customer_Dim!C:C,"False Data")</f>
        <v>18</v>
      </c>
      <c r="M317" s="5" t="str" cm="1">
        <f t="array" ref="M317">_xlfn.IFS(Table9[[#This Row],[Age]]&lt;=35,"Youth",Table9[[#This Row],[Age]]&lt;=55,"Adult",Table9[[#This Row],[Age]]&gt;55,"Senior")</f>
        <v>Youth</v>
      </c>
      <c r="N317" t="str">
        <f>_xlfn.XLOOKUP(Table17[[#This Row],[Customer_ID]],Customer_Dim!A:A,Customer_Dim!D:D,"False Data")</f>
        <v>Female</v>
      </c>
      <c r="O317" t="str">
        <f>_xlfn.XLOOKUP(Table17[[#This Row],[Customer_ID]],Customer_Dim!A:A,Customer_Dim!E:E,"False Data")</f>
        <v>North Davidport</v>
      </c>
      <c r="P317" t="str">
        <f>_xlfn.XLOOKUP(Table17[[#This Row],[Customer_ID]],Customer_Dim!A:A,Customer_Dim!F:F,"False Data")</f>
        <v>Rhode Island</v>
      </c>
      <c r="Q317" t="str">
        <f>_xlfn.XLOOKUP(Table17[[#This Row],[Customer_ID]],Customer_Dim!A:A,Customer_Dim!G:G,"False Data")</f>
        <v>USA</v>
      </c>
      <c r="R317" t="str">
        <f>_xlfn.XLOOKUP(Table17[[#This Row],[Customer_ID]],Customer_Dim!A:A,Customer_Dim!H:H,"False Data")</f>
        <v>Platinum</v>
      </c>
      <c r="S317" t="str">
        <f>_xlfn.XLOOKUP(Table17[[#This Row],[Store_ID]],Store_Dim!A:A,Store_Dim!B:B)</f>
        <v>Johnson-Wright</v>
      </c>
      <c r="T317" t="str">
        <f>_xlfn.XLOOKUP(Table17[[#This Row],[Store_ID]],Store_Dim!A:A,Store_Dim!C:C)</f>
        <v>North</v>
      </c>
      <c r="U317" t="str">
        <f>_xlfn.XLOOKUP(Table17[[#This Row],[Store_ID]],Store_Dim!A:A,Store_Dim!D:D)</f>
        <v>Hoodberg</v>
      </c>
      <c r="V317" t="str">
        <f>_xlfn.XLOOKUP(Table17[[#This Row],[Store_ID]],Store_Dim!A:A,Store_Dim!E:E)</f>
        <v>Outlet</v>
      </c>
      <c r="W317" t="str">
        <f>_xlfn.XLOOKUP(Table17[[#This Row],[Product_ID]],Product_Dim!A:A,Product_Dim!B:B)</f>
        <v>WiFi Mesh Router</v>
      </c>
      <c r="X317" t="str">
        <f>_xlfn.XLOOKUP(Table17[[#This Row],[Product_ID]],Product_Dim!A:A,Product_Dim!C:C)</f>
        <v>Electronics</v>
      </c>
      <c r="Y317" t="str">
        <f>_xlfn.XLOOKUP(Table17[[#This Row],[Product_ID]],Product_Dim!A:A,Product_Dim!D:D)</f>
        <v>Appliances</v>
      </c>
      <c r="Z317" t="str">
        <f>_xlfn.XLOOKUP(Table17[[#This Row],[Product_ID]],Product_Dim!A:A,Product_Dim!E:E)</f>
        <v>White, Reeves and Woods</v>
      </c>
      <c r="AA317">
        <f>_xlfn.XLOOKUP(Table17[[#This Row],[Product_ID]],Product_Dim!A:A,Product_Dim!F:F)</f>
        <v>480.9</v>
      </c>
      <c r="AB317">
        <f>_xlfn.XLOOKUP(Table17[[#This Row],[Product_ID]],Product_Dim!A:A,Product_Dim!G:G)</f>
        <v>104</v>
      </c>
    </row>
    <row r="318" spans="1:28" x14ac:dyDescent="0.25">
      <c r="A318" t="s">
        <v>2142</v>
      </c>
      <c r="B318" s="1">
        <v>45435</v>
      </c>
      <c r="C318" t="s">
        <v>836</v>
      </c>
      <c r="D318" t="s">
        <v>1656</v>
      </c>
      <c r="E318" t="s">
        <v>1789</v>
      </c>
      <c r="F318">
        <v>3</v>
      </c>
      <c r="G318">
        <v>977.55</v>
      </c>
      <c r="H318">
        <v>0.02</v>
      </c>
      <c r="I318" t="s">
        <v>1826</v>
      </c>
      <c r="J318" s="12">
        <v>2873.9969999999989</v>
      </c>
      <c r="K318" t="str">
        <f>_xlfn.XLOOKUP(Table17[[#This Row],[Customer_ID]],Customer_Dim!A:A,Customer_Dim!B:B,"False Data")</f>
        <v>Katherine Cowan</v>
      </c>
      <c r="L318" s="5">
        <f>_xlfn.XLOOKUP(Table17[[#This Row],[Customer_ID]],Customer_Dim!A:A,Customer_Dim!C:C,"False Data")</f>
        <v>60</v>
      </c>
      <c r="M318" s="5" t="str" cm="1">
        <f t="array" ref="M318">_xlfn.IFS(Table9[[#This Row],[Age]]&lt;=35,"Youth",Table9[[#This Row],[Age]]&lt;=55,"Adult",Table9[[#This Row],[Age]]&gt;55,"Senior")</f>
        <v>Senior</v>
      </c>
      <c r="N318" t="str">
        <f>_xlfn.XLOOKUP(Table17[[#This Row],[Customer_ID]],Customer_Dim!A:A,Customer_Dim!D:D,"False Data")</f>
        <v>Female</v>
      </c>
      <c r="O318" t="str">
        <f>_xlfn.XLOOKUP(Table17[[#This Row],[Customer_ID]],Customer_Dim!A:A,Customer_Dim!E:E,"False Data")</f>
        <v>New Ana</v>
      </c>
      <c r="P318" t="str">
        <f>_xlfn.XLOOKUP(Table17[[#This Row],[Customer_ID]],Customer_Dim!A:A,Customer_Dim!F:F,"False Data")</f>
        <v>Montana</v>
      </c>
      <c r="Q318" t="str">
        <f>_xlfn.XLOOKUP(Table17[[#This Row],[Customer_ID]],Customer_Dim!A:A,Customer_Dim!G:G,"False Data")</f>
        <v>USA</v>
      </c>
      <c r="R318" t="str">
        <f>_xlfn.XLOOKUP(Table17[[#This Row],[Customer_ID]],Customer_Dim!A:A,Customer_Dim!H:H,"False Data")</f>
        <v>Silver</v>
      </c>
      <c r="S318" t="str">
        <f>_xlfn.XLOOKUP(Table17[[#This Row],[Store_ID]],Store_Dim!A:A,Store_Dim!B:B)</f>
        <v>Hill, Wagner and Ballard</v>
      </c>
      <c r="T318" t="str">
        <f>_xlfn.XLOOKUP(Table17[[#This Row],[Store_ID]],Store_Dim!A:A,Store_Dim!C:C)</f>
        <v>East</v>
      </c>
      <c r="U318" t="str">
        <f>_xlfn.XLOOKUP(Table17[[#This Row],[Store_ID]],Store_Dim!A:A,Store_Dim!D:D)</f>
        <v>East Davidville</v>
      </c>
      <c r="V318" t="str">
        <f>_xlfn.XLOOKUP(Table17[[#This Row],[Store_ID]],Store_Dim!A:A,Store_Dim!E:E)</f>
        <v>Online</v>
      </c>
      <c r="W318" t="str">
        <f>_xlfn.XLOOKUP(Table17[[#This Row],[Product_ID]],Product_Dim!A:A,Product_Dim!B:B)</f>
        <v>Sports Stopwatch Pro</v>
      </c>
      <c r="X318" t="str">
        <f>_xlfn.XLOOKUP(Table17[[#This Row],[Product_ID]],Product_Dim!A:A,Product_Dim!C:C)</f>
        <v>Sports</v>
      </c>
      <c r="Y318" t="str">
        <f>_xlfn.XLOOKUP(Table17[[#This Row],[Product_ID]],Product_Dim!A:A,Product_Dim!D:D)</f>
        <v>Accessories</v>
      </c>
      <c r="Z318" t="str">
        <f>_xlfn.XLOOKUP(Table17[[#This Row],[Product_ID]],Product_Dim!A:A,Product_Dim!E:E)</f>
        <v>Thompson-French</v>
      </c>
      <c r="AA318">
        <f>_xlfn.XLOOKUP(Table17[[#This Row],[Product_ID]],Product_Dim!A:A,Product_Dim!F:F)</f>
        <v>434.84</v>
      </c>
      <c r="AB318">
        <f>_xlfn.XLOOKUP(Table17[[#This Row],[Product_ID]],Product_Dim!A:A,Product_Dim!G:G)</f>
        <v>185</v>
      </c>
    </row>
    <row r="319" spans="1:28" x14ac:dyDescent="0.25">
      <c r="A319" t="s">
        <v>2143</v>
      </c>
      <c r="B319" s="1">
        <v>45823</v>
      </c>
      <c r="C319" t="s">
        <v>1086</v>
      </c>
      <c r="D319" t="s">
        <v>1636</v>
      </c>
      <c r="E319" t="s">
        <v>1810</v>
      </c>
      <c r="F319">
        <v>1</v>
      </c>
      <c r="G319">
        <v>459.42</v>
      </c>
      <c r="H319">
        <v>0.28000000000000003</v>
      </c>
      <c r="I319" t="s">
        <v>1829</v>
      </c>
      <c r="J319" s="12">
        <v>330.7824</v>
      </c>
      <c r="K319" t="str">
        <f>_xlfn.XLOOKUP(Table17[[#This Row],[Customer_ID]],Customer_Dim!A:A,Customer_Dim!B:B,"False Data")</f>
        <v>John Jordan</v>
      </c>
      <c r="L319" s="5">
        <f>_xlfn.XLOOKUP(Table17[[#This Row],[Customer_ID]],Customer_Dim!A:A,Customer_Dim!C:C,"False Data")</f>
        <v>58</v>
      </c>
      <c r="M319" s="5" t="str" cm="1">
        <f t="array" ref="M319">_xlfn.IFS(Table9[[#This Row],[Age]]&lt;=35,"Youth",Table9[[#This Row],[Age]]&lt;=55,"Adult",Table9[[#This Row],[Age]]&gt;55,"Senior")</f>
        <v>Senior</v>
      </c>
      <c r="N319" t="str">
        <f>_xlfn.XLOOKUP(Table17[[#This Row],[Customer_ID]],Customer_Dim!A:A,Customer_Dim!D:D,"False Data")</f>
        <v>Female</v>
      </c>
      <c r="O319" t="str">
        <f>_xlfn.XLOOKUP(Table17[[#This Row],[Customer_ID]],Customer_Dim!A:A,Customer_Dim!E:E,"False Data")</f>
        <v>Port Crystalberg</v>
      </c>
      <c r="P319" t="str">
        <f>_xlfn.XLOOKUP(Table17[[#This Row],[Customer_ID]],Customer_Dim!A:A,Customer_Dim!F:F,"False Data")</f>
        <v>Tennessee</v>
      </c>
      <c r="Q319" t="str">
        <f>_xlfn.XLOOKUP(Table17[[#This Row],[Customer_ID]],Customer_Dim!A:A,Customer_Dim!G:G,"False Data")</f>
        <v>USA</v>
      </c>
      <c r="R319" t="str">
        <f>_xlfn.XLOOKUP(Table17[[#This Row],[Customer_ID]],Customer_Dim!A:A,Customer_Dim!H:H,"False Data")</f>
        <v>Platinum</v>
      </c>
      <c r="S319" t="str">
        <f>_xlfn.XLOOKUP(Table17[[#This Row],[Store_ID]],Store_Dim!A:A,Store_Dim!B:B)</f>
        <v>Guerrero-Schmitt</v>
      </c>
      <c r="T319" t="str">
        <f>_xlfn.XLOOKUP(Table17[[#This Row],[Store_ID]],Store_Dim!A:A,Store_Dim!C:C)</f>
        <v>East</v>
      </c>
      <c r="U319" t="str">
        <f>_xlfn.XLOOKUP(Table17[[#This Row],[Store_ID]],Store_Dim!A:A,Store_Dim!D:D)</f>
        <v>East Stevechester</v>
      </c>
      <c r="V319" t="str">
        <f>_xlfn.XLOOKUP(Table17[[#This Row],[Store_ID]],Store_Dim!A:A,Store_Dim!E:E)</f>
        <v>Flagship</v>
      </c>
      <c r="W319" t="str">
        <f>_xlfn.XLOOKUP(Table17[[#This Row],[Product_ID]],Product_Dim!A:A,Product_Dim!B:B)</f>
        <v>Adjustable Jump Rope</v>
      </c>
      <c r="X319" t="str">
        <f>_xlfn.XLOOKUP(Table17[[#This Row],[Product_ID]],Product_Dim!A:A,Product_Dim!C:C)</f>
        <v>Sports</v>
      </c>
      <c r="Y319" t="str">
        <f>_xlfn.XLOOKUP(Table17[[#This Row],[Product_ID]],Product_Dim!A:A,Product_Dim!D:D)</f>
        <v>Fitness</v>
      </c>
      <c r="Z319" t="str">
        <f>_xlfn.XLOOKUP(Table17[[#This Row],[Product_ID]],Product_Dim!A:A,Product_Dim!E:E)</f>
        <v>Cox Inc</v>
      </c>
      <c r="AA319">
        <f>_xlfn.XLOOKUP(Table17[[#This Row],[Product_ID]],Product_Dim!A:A,Product_Dim!F:F)</f>
        <v>167.12</v>
      </c>
      <c r="AB319">
        <f>_xlfn.XLOOKUP(Table17[[#This Row],[Product_ID]],Product_Dim!A:A,Product_Dim!G:G)</f>
        <v>316</v>
      </c>
    </row>
    <row r="320" spans="1:28" x14ac:dyDescent="0.25">
      <c r="A320" t="s">
        <v>2144</v>
      </c>
      <c r="B320" s="1">
        <v>45663</v>
      </c>
      <c r="C320" t="s">
        <v>318</v>
      </c>
      <c r="D320" t="s">
        <v>1549</v>
      </c>
      <c r="E320" t="s">
        <v>1769</v>
      </c>
      <c r="F320">
        <v>2</v>
      </c>
      <c r="G320">
        <v>123.19</v>
      </c>
      <c r="H320">
        <v>0.19</v>
      </c>
      <c r="I320" t="s">
        <v>1824</v>
      </c>
      <c r="J320" s="12">
        <v>199.56780000000001</v>
      </c>
      <c r="K320" t="str">
        <f>_xlfn.XLOOKUP(Table17[[#This Row],[Customer_ID]],Customer_Dim!A:A,Customer_Dim!B:B,"False Data")</f>
        <v>Timothy Wright</v>
      </c>
      <c r="L320" s="5">
        <f>_xlfn.XLOOKUP(Table17[[#This Row],[Customer_ID]],Customer_Dim!A:A,Customer_Dim!C:C,"False Data")</f>
        <v>58</v>
      </c>
      <c r="M320" s="5" t="str" cm="1">
        <f t="array" ref="M320">_xlfn.IFS(Table9[[#This Row],[Age]]&lt;=35,"Youth",Table9[[#This Row],[Age]]&lt;=55,"Adult",Table9[[#This Row],[Age]]&gt;55,"Senior")</f>
        <v>Senior</v>
      </c>
      <c r="N320" t="str">
        <f>_xlfn.XLOOKUP(Table17[[#This Row],[Customer_ID]],Customer_Dim!A:A,Customer_Dim!D:D,"False Data")</f>
        <v>Male</v>
      </c>
      <c r="O320" t="str">
        <f>_xlfn.XLOOKUP(Table17[[#This Row],[Customer_ID]],Customer_Dim!A:A,Customer_Dim!E:E,"False Data")</f>
        <v>Ashleystad</v>
      </c>
      <c r="P320" t="str">
        <f>_xlfn.XLOOKUP(Table17[[#This Row],[Customer_ID]],Customer_Dim!A:A,Customer_Dim!F:F,"False Data")</f>
        <v>Arkansas</v>
      </c>
      <c r="Q320" t="str">
        <f>_xlfn.XLOOKUP(Table17[[#This Row],[Customer_ID]],Customer_Dim!A:A,Customer_Dim!G:G,"False Data")</f>
        <v>USA</v>
      </c>
      <c r="R320" t="str">
        <f>_xlfn.XLOOKUP(Table17[[#This Row],[Customer_ID]],Customer_Dim!A:A,Customer_Dim!H:H,"False Data")</f>
        <v>Silver</v>
      </c>
      <c r="S320" t="str">
        <f>_xlfn.XLOOKUP(Table17[[#This Row],[Store_ID]],Store_Dim!A:A,Store_Dim!B:B)</f>
        <v>Alexander Group</v>
      </c>
      <c r="T320" t="str">
        <f>_xlfn.XLOOKUP(Table17[[#This Row],[Store_ID]],Store_Dim!A:A,Store_Dim!C:C)</f>
        <v>South</v>
      </c>
      <c r="U320" t="str">
        <f>_xlfn.XLOOKUP(Table17[[#This Row],[Store_ID]],Store_Dim!A:A,Store_Dim!D:D)</f>
        <v>Port Sharon</v>
      </c>
      <c r="V320" t="str">
        <f>_xlfn.XLOOKUP(Table17[[#This Row],[Store_ID]],Store_Dim!A:A,Store_Dim!E:E)</f>
        <v>Online</v>
      </c>
      <c r="W320" t="str">
        <f>_xlfn.XLOOKUP(Table17[[#This Row],[Product_ID]],Product_Dim!A:A,Product_Dim!B:B)</f>
        <v>Women's Casual Hoodie</v>
      </c>
      <c r="X320" t="str">
        <f>_xlfn.XLOOKUP(Table17[[#This Row],[Product_ID]],Product_Dim!A:A,Product_Dim!C:C)</f>
        <v>Clothing</v>
      </c>
      <c r="Y320" t="str">
        <f>_xlfn.XLOOKUP(Table17[[#This Row],[Product_ID]],Product_Dim!A:A,Product_Dim!D:D)</f>
        <v>Outerwear</v>
      </c>
      <c r="Z320" t="str">
        <f>_xlfn.XLOOKUP(Table17[[#This Row],[Product_ID]],Product_Dim!A:A,Product_Dim!E:E)</f>
        <v>Sims Inc</v>
      </c>
      <c r="AA320">
        <f>_xlfn.XLOOKUP(Table17[[#This Row],[Product_ID]],Product_Dim!A:A,Product_Dim!F:F)</f>
        <v>167.34</v>
      </c>
      <c r="AB320">
        <f>_xlfn.XLOOKUP(Table17[[#This Row],[Product_ID]],Product_Dim!A:A,Product_Dim!G:G)</f>
        <v>352</v>
      </c>
    </row>
    <row r="321" spans="1:28" x14ac:dyDescent="0.25">
      <c r="A321" t="s">
        <v>2145</v>
      </c>
      <c r="B321" s="1">
        <v>45879</v>
      </c>
      <c r="C321" t="s">
        <v>1121</v>
      </c>
      <c r="D321" t="s">
        <v>1658</v>
      </c>
      <c r="E321" t="s">
        <v>1813</v>
      </c>
      <c r="F321">
        <v>1</v>
      </c>
      <c r="G321">
        <v>222.95</v>
      </c>
      <c r="H321">
        <v>0.02</v>
      </c>
      <c r="I321" t="s">
        <v>1826</v>
      </c>
      <c r="J321" s="12">
        <v>218.49100000000001</v>
      </c>
      <c r="K321" t="str">
        <f>_xlfn.XLOOKUP(Table17[[#This Row],[Customer_ID]],Customer_Dim!A:A,Customer_Dim!B:B,"False Data")</f>
        <v>Ashley Anderson</v>
      </c>
      <c r="L321" s="5">
        <f>_xlfn.XLOOKUP(Table17[[#This Row],[Customer_ID]],Customer_Dim!A:A,Customer_Dim!C:C,"False Data")</f>
        <v>60</v>
      </c>
      <c r="M321" s="5" t="str" cm="1">
        <f t="array" ref="M321">_xlfn.IFS(Table9[[#This Row],[Age]]&lt;=35,"Youth",Table9[[#This Row],[Age]]&lt;=55,"Adult",Table9[[#This Row],[Age]]&gt;55,"Senior")</f>
        <v>Senior</v>
      </c>
      <c r="N321" t="str">
        <f>_xlfn.XLOOKUP(Table17[[#This Row],[Customer_ID]],Customer_Dim!A:A,Customer_Dim!D:D,"False Data")</f>
        <v>Female</v>
      </c>
      <c r="O321" t="str">
        <f>_xlfn.XLOOKUP(Table17[[#This Row],[Customer_ID]],Customer_Dim!A:A,Customer_Dim!E:E,"False Data")</f>
        <v>West Johnmouth</v>
      </c>
      <c r="P321" t="str">
        <f>_xlfn.XLOOKUP(Table17[[#This Row],[Customer_ID]],Customer_Dim!A:A,Customer_Dim!F:F,"False Data")</f>
        <v>Mississippi</v>
      </c>
      <c r="Q321" t="str">
        <f>_xlfn.XLOOKUP(Table17[[#This Row],[Customer_ID]],Customer_Dim!A:A,Customer_Dim!G:G,"False Data")</f>
        <v>USA</v>
      </c>
      <c r="R321" t="str">
        <f>_xlfn.XLOOKUP(Table17[[#This Row],[Customer_ID]],Customer_Dim!A:A,Customer_Dim!H:H,"False Data")</f>
        <v>Gold</v>
      </c>
      <c r="S321" t="str">
        <f>_xlfn.XLOOKUP(Table17[[#This Row],[Store_ID]],Store_Dim!A:A,Store_Dim!B:B)</f>
        <v>Mann-Austin</v>
      </c>
      <c r="T321" t="str">
        <f>_xlfn.XLOOKUP(Table17[[#This Row],[Store_ID]],Store_Dim!A:A,Store_Dim!C:C)</f>
        <v>East</v>
      </c>
      <c r="U321" t="str">
        <f>_xlfn.XLOOKUP(Table17[[#This Row],[Store_ID]],Store_Dim!A:A,Store_Dim!D:D)</f>
        <v>Vasquezborough</v>
      </c>
      <c r="V321" t="str">
        <f>_xlfn.XLOOKUP(Table17[[#This Row],[Store_ID]],Store_Dim!A:A,Store_Dim!E:E)</f>
        <v>Online</v>
      </c>
      <c r="W321" t="str">
        <f>_xlfn.XLOOKUP(Table17[[#This Row],[Product_ID]],Product_Dim!A:A,Product_Dim!B:B)</f>
        <v>Ceramic Plant Pot</v>
      </c>
      <c r="X321" t="str">
        <f>_xlfn.XLOOKUP(Table17[[#This Row],[Product_ID]],Product_Dim!A:A,Product_Dim!C:C)</f>
        <v>Home</v>
      </c>
      <c r="Y321" t="str">
        <f>_xlfn.XLOOKUP(Table17[[#This Row],[Product_ID]],Product_Dim!A:A,Product_Dim!D:D)</f>
        <v>Decor</v>
      </c>
      <c r="Z321" t="str">
        <f>_xlfn.XLOOKUP(Table17[[#This Row],[Product_ID]],Product_Dim!A:A,Product_Dim!E:E)</f>
        <v>Hatfield, Baird and Torres</v>
      </c>
      <c r="AA321">
        <f>_xlfn.XLOOKUP(Table17[[#This Row],[Product_ID]],Product_Dim!A:A,Product_Dim!F:F)</f>
        <v>81.75</v>
      </c>
      <c r="AB321">
        <f>_xlfn.XLOOKUP(Table17[[#This Row],[Product_ID]],Product_Dim!A:A,Product_Dim!G:G)</f>
        <v>0</v>
      </c>
    </row>
    <row r="322" spans="1:28" x14ac:dyDescent="0.25">
      <c r="A322" t="s">
        <v>2146</v>
      </c>
      <c r="B322" s="1">
        <v>45840</v>
      </c>
      <c r="C322" t="s">
        <v>1044</v>
      </c>
      <c r="D322" t="s">
        <v>1612</v>
      </c>
      <c r="E322" t="s">
        <v>1769</v>
      </c>
      <c r="F322">
        <v>3</v>
      </c>
      <c r="G322">
        <v>601.92999999999995</v>
      </c>
      <c r="H322">
        <v>0.14000000000000001</v>
      </c>
      <c r="I322" t="s">
        <v>1824</v>
      </c>
      <c r="J322" s="12">
        <v>1552.9793999999999</v>
      </c>
      <c r="K322" t="str">
        <f>_xlfn.XLOOKUP(Table17[[#This Row],[Customer_ID]],Customer_Dim!A:A,Customer_Dim!B:B,"False Data")</f>
        <v>Dr. Lindsay Hanna</v>
      </c>
      <c r="L322" s="5">
        <f>_xlfn.XLOOKUP(Table17[[#This Row],[Customer_ID]],Customer_Dim!A:A,Customer_Dim!C:C,"False Data")</f>
        <v>34</v>
      </c>
      <c r="M322" s="5" t="str" cm="1">
        <f t="array" ref="M322">_xlfn.IFS(Table9[[#This Row],[Age]]&lt;=35,"Youth",Table9[[#This Row],[Age]]&lt;=55,"Adult",Table9[[#This Row],[Age]]&gt;55,"Senior")</f>
        <v>Youth</v>
      </c>
      <c r="N322" t="str">
        <f>_xlfn.XLOOKUP(Table17[[#This Row],[Customer_ID]],Customer_Dim!A:A,Customer_Dim!D:D,"False Data")</f>
        <v>Female</v>
      </c>
      <c r="O322" t="str">
        <f>_xlfn.XLOOKUP(Table17[[#This Row],[Customer_ID]],Customer_Dim!A:A,Customer_Dim!E:E,"False Data")</f>
        <v>New Paulstad</v>
      </c>
      <c r="P322" t="str">
        <f>_xlfn.XLOOKUP(Table17[[#This Row],[Customer_ID]],Customer_Dim!A:A,Customer_Dim!F:F,"False Data")</f>
        <v>Hawaii</v>
      </c>
      <c r="Q322" t="str">
        <f>_xlfn.XLOOKUP(Table17[[#This Row],[Customer_ID]],Customer_Dim!A:A,Customer_Dim!G:G,"False Data")</f>
        <v>USA</v>
      </c>
      <c r="R322" t="str">
        <f>_xlfn.XLOOKUP(Table17[[#This Row],[Customer_ID]],Customer_Dim!A:A,Customer_Dim!H:H,"False Data")</f>
        <v>Bronze</v>
      </c>
      <c r="S322" t="str">
        <f>_xlfn.XLOOKUP(Table17[[#This Row],[Store_ID]],Store_Dim!A:A,Store_Dim!B:B)</f>
        <v>Alexander Group</v>
      </c>
      <c r="T322" t="str">
        <f>_xlfn.XLOOKUP(Table17[[#This Row],[Store_ID]],Store_Dim!A:A,Store_Dim!C:C)</f>
        <v>South</v>
      </c>
      <c r="U322" t="str">
        <f>_xlfn.XLOOKUP(Table17[[#This Row],[Store_ID]],Store_Dim!A:A,Store_Dim!D:D)</f>
        <v>Port Sharon</v>
      </c>
      <c r="V322" t="str">
        <f>_xlfn.XLOOKUP(Table17[[#This Row],[Store_ID]],Store_Dim!A:A,Store_Dim!E:E)</f>
        <v>Online</v>
      </c>
      <c r="W322" t="str">
        <f>_xlfn.XLOOKUP(Table17[[#This Row],[Product_ID]],Product_Dim!A:A,Product_Dim!B:B)</f>
        <v>Vitamin C Face Serum</v>
      </c>
      <c r="X322" t="str">
        <f>_xlfn.XLOOKUP(Table17[[#This Row],[Product_ID]],Product_Dim!A:A,Product_Dim!C:C)</f>
        <v>Beauty</v>
      </c>
      <c r="Y322" t="str">
        <f>_xlfn.XLOOKUP(Table17[[#This Row],[Product_ID]],Product_Dim!A:A,Product_Dim!D:D)</f>
        <v>Skincare</v>
      </c>
      <c r="Z322" t="str">
        <f>_xlfn.XLOOKUP(Table17[[#This Row],[Product_ID]],Product_Dim!A:A,Product_Dim!E:E)</f>
        <v>Griffin Ltd</v>
      </c>
      <c r="AA322">
        <f>_xlfn.XLOOKUP(Table17[[#This Row],[Product_ID]],Product_Dim!A:A,Product_Dim!F:F)</f>
        <v>283.83</v>
      </c>
      <c r="AB322">
        <f>_xlfn.XLOOKUP(Table17[[#This Row],[Product_ID]],Product_Dim!A:A,Product_Dim!G:G)</f>
        <v>244</v>
      </c>
    </row>
    <row r="323" spans="1:28" x14ac:dyDescent="0.25">
      <c r="A323" t="s">
        <v>2147</v>
      </c>
      <c r="B323" s="1">
        <v>45380</v>
      </c>
      <c r="C323" t="s">
        <v>939</v>
      </c>
      <c r="D323" t="s">
        <v>1686</v>
      </c>
      <c r="E323" t="s">
        <v>1761</v>
      </c>
      <c r="F323">
        <v>1</v>
      </c>
      <c r="G323">
        <v>564.1</v>
      </c>
      <c r="H323">
        <v>0.03</v>
      </c>
      <c r="I323" t="s">
        <v>1824</v>
      </c>
      <c r="J323" s="12">
        <v>547.17700000000002</v>
      </c>
      <c r="K323" t="str">
        <f>_xlfn.XLOOKUP(Table17[[#This Row],[Customer_ID]],Customer_Dim!A:A,Customer_Dim!B:B,"False Data")</f>
        <v>Jennifer Carr</v>
      </c>
      <c r="L323" s="5">
        <f>_xlfn.XLOOKUP(Table17[[#This Row],[Customer_ID]],Customer_Dim!A:A,Customer_Dim!C:C,"False Data")</f>
        <v>47</v>
      </c>
      <c r="M323" s="5" t="str" cm="1">
        <f t="array" ref="M323">_xlfn.IFS(Table9[[#This Row],[Age]]&lt;=35,"Youth",Table9[[#This Row],[Age]]&lt;=55,"Adult",Table9[[#This Row],[Age]]&gt;55,"Senior")</f>
        <v>Adult</v>
      </c>
      <c r="N323" t="str">
        <f>_xlfn.XLOOKUP(Table17[[#This Row],[Customer_ID]],Customer_Dim!A:A,Customer_Dim!D:D,"False Data")</f>
        <v>Female</v>
      </c>
      <c r="O323" t="str">
        <f>_xlfn.XLOOKUP(Table17[[#This Row],[Customer_ID]],Customer_Dim!A:A,Customer_Dim!E:E,"False Data")</f>
        <v>Lake Brett</v>
      </c>
      <c r="P323" t="str">
        <f>_xlfn.XLOOKUP(Table17[[#This Row],[Customer_ID]],Customer_Dim!A:A,Customer_Dim!F:F,"False Data")</f>
        <v>Missouri</v>
      </c>
      <c r="Q323" t="str">
        <f>_xlfn.XLOOKUP(Table17[[#This Row],[Customer_ID]],Customer_Dim!A:A,Customer_Dim!G:G,"False Data")</f>
        <v>USA</v>
      </c>
      <c r="R323" t="str">
        <f>_xlfn.XLOOKUP(Table17[[#This Row],[Customer_ID]],Customer_Dim!A:A,Customer_Dim!H:H,"False Data")</f>
        <v>Silver</v>
      </c>
      <c r="S323" t="str">
        <f>_xlfn.XLOOKUP(Table17[[#This Row],[Store_ID]],Store_Dim!A:A,Store_Dim!B:B)</f>
        <v>Black-Horn</v>
      </c>
      <c r="T323" t="str">
        <f>_xlfn.XLOOKUP(Table17[[#This Row],[Store_ID]],Store_Dim!A:A,Store_Dim!C:C)</f>
        <v>South</v>
      </c>
      <c r="U323" t="str">
        <f>_xlfn.XLOOKUP(Table17[[#This Row],[Store_ID]],Store_Dim!A:A,Store_Dim!D:D)</f>
        <v>North Nancyview</v>
      </c>
      <c r="V323" t="str">
        <f>_xlfn.XLOOKUP(Table17[[#This Row],[Store_ID]],Store_Dim!A:A,Store_Dim!E:E)</f>
        <v>Outlet</v>
      </c>
      <c r="W323" t="str">
        <f>_xlfn.XLOOKUP(Table17[[#This Row],[Product_ID]],Product_Dim!A:A,Product_Dim!B:B)</f>
        <v>Men's Sports Shorts</v>
      </c>
      <c r="X323" t="str">
        <f>_xlfn.XLOOKUP(Table17[[#This Row],[Product_ID]],Product_Dim!A:A,Product_Dim!C:C)</f>
        <v>Clothing</v>
      </c>
      <c r="Y323" t="str">
        <f>_xlfn.XLOOKUP(Table17[[#This Row],[Product_ID]],Product_Dim!A:A,Product_Dim!D:D)</f>
        <v>Bottoms</v>
      </c>
      <c r="Z323" t="str">
        <f>_xlfn.XLOOKUP(Table17[[#This Row],[Product_ID]],Product_Dim!A:A,Product_Dim!E:E)</f>
        <v>Fitzpatrick Ltd</v>
      </c>
      <c r="AA323">
        <f>_xlfn.XLOOKUP(Table17[[#This Row],[Product_ID]],Product_Dim!A:A,Product_Dim!F:F)</f>
        <v>218.22</v>
      </c>
      <c r="AB323">
        <f>_xlfn.XLOOKUP(Table17[[#This Row],[Product_ID]],Product_Dim!A:A,Product_Dim!G:G)</f>
        <v>224</v>
      </c>
    </row>
    <row r="324" spans="1:28" x14ac:dyDescent="0.25">
      <c r="A324" t="s">
        <v>2148</v>
      </c>
      <c r="B324" s="1">
        <v>45672</v>
      </c>
      <c r="C324" t="s">
        <v>341</v>
      </c>
      <c r="D324" t="s">
        <v>1708</v>
      </c>
      <c r="E324" t="s">
        <v>1773</v>
      </c>
      <c r="F324">
        <v>1</v>
      </c>
      <c r="G324">
        <v>516.62</v>
      </c>
      <c r="H324">
        <v>0.18</v>
      </c>
      <c r="I324" t="s">
        <v>1824</v>
      </c>
      <c r="J324" s="12">
        <v>423.62840000000011</v>
      </c>
      <c r="K324" t="str">
        <f>_xlfn.XLOOKUP(Table17[[#This Row],[Customer_ID]],Customer_Dim!A:A,Customer_Dim!B:B,"False Data")</f>
        <v>Amy Fowler</v>
      </c>
      <c r="L324" s="5">
        <f>_xlfn.XLOOKUP(Table17[[#This Row],[Customer_ID]],Customer_Dim!A:A,Customer_Dim!C:C,"False Data")</f>
        <v>62</v>
      </c>
      <c r="M324" s="5" t="str" cm="1">
        <f t="array" ref="M324">_xlfn.IFS(Table9[[#This Row],[Age]]&lt;=35,"Youth",Table9[[#This Row],[Age]]&lt;=55,"Adult",Table9[[#This Row],[Age]]&gt;55,"Senior")</f>
        <v>Senior</v>
      </c>
      <c r="N324" t="str">
        <f>_xlfn.XLOOKUP(Table17[[#This Row],[Customer_ID]],Customer_Dim!A:A,Customer_Dim!D:D,"False Data")</f>
        <v>Female</v>
      </c>
      <c r="O324" t="str">
        <f>_xlfn.XLOOKUP(Table17[[#This Row],[Customer_ID]],Customer_Dim!A:A,Customer_Dim!E:E,"False Data")</f>
        <v>West Bobbyshire</v>
      </c>
      <c r="P324" t="str">
        <f>_xlfn.XLOOKUP(Table17[[#This Row],[Customer_ID]],Customer_Dim!A:A,Customer_Dim!F:F,"False Data")</f>
        <v>New York</v>
      </c>
      <c r="Q324" t="str">
        <f>_xlfn.XLOOKUP(Table17[[#This Row],[Customer_ID]],Customer_Dim!A:A,Customer_Dim!G:G,"False Data")</f>
        <v>USA</v>
      </c>
      <c r="R324" t="str">
        <f>_xlfn.XLOOKUP(Table17[[#This Row],[Customer_ID]],Customer_Dim!A:A,Customer_Dim!H:H,"False Data")</f>
        <v>Platinum</v>
      </c>
      <c r="S324" t="str">
        <f>_xlfn.XLOOKUP(Table17[[#This Row],[Store_ID]],Store_Dim!A:A,Store_Dim!B:B)</f>
        <v>Gray Ltd</v>
      </c>
      <c r="T324" t="str">
        <f>_xlfn.XLOOKUP(Table17[[#This Row],[Store_ID]],Store_Dim!A:A,Store_Dim!C:C)</f>
        <v>North</v>
      </c>
      <c r="U324" t="str">
        <f>_xlfn.XLOOKUP(Table17[[#This Row],[Store_ID]],Store_Dim!A:A,Store_Dim!D:D)</f>
        <v>New Michaelchester</v>
      </c>
      <c r="V324" t="str">
        <f>_xlfn.XLOOKUP(Table17[[#This Row],[Store_ID]],Store_Dim!A:A,Store_Dim!E:E)</f>
        <v>Outlet</v>
      </c>
      <c r="W324" t="str">
        <f>_xlfn.XLOOKUP(Table17[[#This Row],[Product_ID]],Product_Dim!A:A,Product_Dim!B:B)</f>
        <v>Wall-Mounted Spice Rack</v>
      </c>
      <c r="X324" t="str">
        <f>_xlfn.XLOOKUP(Table17[[#This Row],[Product_ID]],Product_Dim!A:A,Product_Dim!C:C)</f>
        <v>Home</v>
      </c>
      <c r="Y324" t="str">
        <f>_xlfn.XLOOKUP(Table17[[#This Row],[Product_ID]],Product_Dim!A:A,Product_Dim!D:D)</f>
        <v>Kitchen</v>
      </c>
      <c r="Z324" t="str">
        <f>_xlfn.XLOOKUP(Table17[[#This Row],[Product_ID]],Product_Dim!A:A,Product_Dim!E:E)</f>
        <v>Allison Ltd</v>
      </c>
      <c r="AA324">
        <f>_xlfn.XLOOKUP(Table17[[#This Row],[Product_ID]],Product_Dim!A:A,Product_Dim!F:F)</f>
        <v>143.43</v>
      </c>
      <c r="AB324">
        <f>_xlfn.XLOOKUP(Table17[[#This Row],[Product_ID]],Product_Dim!A:A,Product_Dim!G:G)</f>
        <v>58</v>
      </c>
    </row>
    <row r="325" spans="1:28" x14ac:dyDescent="0.25">
      <c r="A325" t="s">
        <v>2149</v>
      </c>
      <c r="B325" s="1">
        <v>45497</v>
      </c>
      <c r="C325" t="s">
        <v>1357</v>
      </c>
      <c r="D325" t="s">
        <v>1674</v>
      </c>
      <c r="E325" t="s">
        <v>1794</v>
      </c>
      <c r="F325">
        <v>1</v>
      </c>
      <c r="G325">
        <v>934.75</v>
      </c>
      <c r="H325">
        <v>0.11</v>
      </c>
      <c r="I325" t="s">
        <v>1826</v>
      </c>
      <c r="J325" s="12">
        <v>831.92750000000001</v>
      </c>
      <c r="K325" t="str">
        <f>_xlfn.XLOOKUP(Table17[[#This Row],[Customer_ID]],Customer_Dim!A:A,Customer_Dim!B:B,"False Data")</f>
        <v>Monica Flynn</v>
      </c>
      <c r="L325" s="5">
        <f>_xlfn.XLOOKUP(Table17[[#This Row],[Customer_ID]],Customer_Dim!A:A,Customer_Dim!C:C,"False Data")</f>
        <v>59</v>
      </c>
      <c r="M325" s="5" t="str" cm="1">
        <f t="array" ref="M325">_xlfn.IFS(Table9[[#This Row],[Age]]&lt;=35,"Youth",Table9[[#This Row],[Age]]&lt;=55,"Adult",Table9[[#This Row],[Age]]&gt;55,"Senior")</f>
        <v>Senior</v>
      </c>
      <c r="N325" t="str">
        <f>_xlfn.XLOOKUP(Table17[[#This Row],[Customer_ID]],Customer_Dim!A:A,Customer_Dim!D:D,"False Data")</f>
        <v>Female</v>
      </c>
      <c r="O325" t="str">
        <f>_xlfn.XLOOKUP(Table17[[#This Row],[Customer_ID]],Customer_Dim!A:A,Customer_Dim!E:E,"False Data")</f>
        <v>Amberburgh</v>
      </c>
      <c r="P325" t="str">
        <f>_xlfn.XLOOKUP(Table17[[#This Row],[Customer_ID]],Customer_Dim!A:A,Customer_Dim!F:F,"False Data")</f>
        <v>Tennessee</v>
      </c>
      <c r="Q325" t="str">
        <f>_xlfn.XLOOKUP(Table17[[#This Row],[Customer_ID]],Customer_Dim!A:A,Customer_Dim!G:G,"False Data")</f>
        <v>USA</v>
      </c>
      <c r="R325" t="str">
        <f>_xlfn.XLOOKUP(Table17[[#This Row],[Customer_ID]],Customer_Dim!A:A,Customer_Dim!H:H,"False Data")</f>
        <v>Platinum</v>
      </c>
      <c r="S325" t="str">
        <f>_xlfn.XLOOKUP(Table17[[#This Row],[Store_ID]],Store_Dim!A:A,Store_Dim!B:B)</f>
        <v>Thomas, Bridges and Harris</v>
      </c>
      <c r="T325" t="str">
        <f>_xlfn.XLOOKUP(Table17[[#This Row],[Store_ID]],Store_Dim!A:A,Store_Dim!C:C)</f>
        <v>North</v>
      </c>
      <c r="U325" t="str">
        <f>_xlfn.XLOOKUP(Table17[[#This Row],[Store_ID]],Store_Dim!A:A,Store_Dim!D:D)</f>
        <v>Sabrinatown</v>
      </c>
      <c r="V325" t="str">
        <f>_xlfn.XLOOKUP(Table17[[#This Row],[Store_ID]],Store_Dim!A:A,Store_Dim!E:E)</f>
        <v>Online</v>
      </c>
      <c r="W325" t="str">
        <f>_xlfn.XLOOKUP(Table17[[#This Row],[Product_ID]],Product_Dim!A:A,Product_Dim!B:B)</f>
        <v>Organic Sunscreen Lotion</v>
      </c>
      <c r="X325" t="str">
        <f>_xlfn.XLOOKUP(Table17[[#This Row],[Product_ID]],Product_Dim!A:A,Product_Dim!C:C)</f>
        <v>Beauty</v>
      </c>
      <c r="Y325" t="str">
        <f>_xlfn.XLOOKUP(Table17[[#This Row],[Product_ID]],Product_Dim!A:A,Product_Dim!D:D)</f>
        <v>Skincare</v>
      </c>
      <c r="Z325" t="str">
        <f>_xlfn.XLOOKUP(Table17[[#This Row],[Product_ID]],Product_Dim!A:A,Product_Dim!E:E)</f>
        <v>Anderson-Riley</v>
      </c>
      <c r="AA325">
        <f>_xlfn.XLOOKUP(Table17[[#This Row],[Product_ID]],Product_Dim!A:A,Product_Dim!F:F)</f>
        <v>266.86</v>
      </c>
      <c r="AB325">
        <f>_xlfn.XLOOKUP(Table17[[#This Row],[Product_ID]],Product_Dim!A:A,Product_Dim!G:G)</f>
        <v>458</v>
      </c>
    </row>
    <row r="326" spans="1:28" x14ac:dyDescent="0.25">
      <c r="A326" t="s">
        <v>2150</v>
      </c>
      <c r="B326" s="1">
        <v>45407</v>
      </c>
      <c r="C326" t="s">
        <v>752</v>
      </c>
      <c r="D326" t="s">
        <v>1744</v>
      </c>
      <c r="E326" t="s">
        <v>1779</v>
      </c>
      <c r="F326">
        <v>4</v>
      </c>
      <c r="G326">
        <v>548.44000000000005</v>
      </c>
      <c r="H326">
        <v>0.05</v>
      </c>
      <c r="I326" t="s">
        <v>1826</v>
      </c>
      <c r="J326" s="12">
        <v>2084.0720000000001</v>
      </c>
      <c r="K326" t="str">
        <f>_xlfn.XLOOKUP(Table17[[#This Row],[Customer_ID]],Customer_Dim!A:A,Customer_Dim!B:B,"False Data")</f>
        <v>Nathaniel Hill</v>
      </c>
      <c r="L326" s="5">
        <f>_xlfn.XLOOKUP(Table17[[#This Row],[Customer_ID]],Customer_Dim!A:A,Customer_Dim!C:C,"False Data")</f>
        <v>43</v>
      </c>
      <c r="M326" s="5" t="str" cm="1">
        <f t="array" ref="M326">_xlfn.IFS(Table9[[#This Row],[Age]]&lt;=35,"Youth",Table9[[#This Row],[Age]]&lt;=55,"Adult",Table9[[#This Row],[Age]]&gt;55,"Senior")</f>
        <v>Adult</v>
      </c>
      <c r="N326" t="str">
        <f>_xlfn.XLOOKUP(Table17[[#This Row],[Customer_ID]],Customer_Dim!A:A,Customer_Dim!D:D,"False Data")</f>
        <v>Female</v>
      </c>
      <c r="O326" t="str">
        <f>_xlfn.XLOOKUP(Table17[[#This Row],[Customer_ID]],Customer_Dim!A:A,Customer_Dim!E:E,"False Data")</f>
        <v>Lake Mark</v>
      </c>
      <c r="P326" t="str">
        <f>_xlfn.XLOOKUP(Table17[[#This Row],[Customer_ID]],Customer_Dim!A:A,Customer_Dim!F:F,"False Data")</f>
        <v>Kansas</v>
      </c>
      <c r="Q326" t="str">
        <f>_xlfn.XLOOKUP(Table17[[#This Row],[Customer_ID]],Customer_Dim!A:A,Customer_Dim!G:G,"False Data")</f>
        <v>USA</v>
      </c>
      <c r="R326" t="str">
        <f>_xlfn.XLOOKUP(Table17[[#This Row],[Customer_ID]],Customer_Dim!A:A,Customer_Dim!H:H,"False Data")</f>
        <v>Gold</v>
      </c>
      <c r="S326" t="str">
        <f>_xlfn.XLOOKUP(Table17[[#This Row],[Store_ID]],Store_Dim!A:A,Store_Dim!B:B)</f>
        <v>Martinez-Mullins</v>
      </c>
      <c r="T326" t="str">
        <f>_xlfn.XLOOKUP(Table17[[#This Row],[Store_ID]],Store_Dim!A:A,Store_Dim!C:C)</f>
        <v>South</v>
      </c>
      <c r="U326" t="str">
        <f>_xlfn.XLOOKUP(Table17[[#This Row],[Store_ID]],Store_Dim!A:A,Store_Dim!D:D)</f>
        <v>Williamsfurt</v>
      </c>
      <c r="V326" t="str">
        <f>_xlfn.XLOOKUP(Table17[[#This Row],[Store_ID]],Store_Dim!A:A,Store_Dim!E:E)</f>
        <v>Online</v>
      </c>
      <c r="W326" t="str">
        <f>_xlfn.XLOOKUP(Table17[[#This Row],[Product_ID]],Product_Dim!A:A,Product_Dim!B:B)</f>
        <v>Portable Bluetooth Speaker</v>
      </c>
      <c r="X326" t="str">
        <f>_xlfn.XLOOKUP(Table17[[#This Row],[Product_ID]],Product_Dim!A:A,Product_Dim!C:C)</f>
        <v>Electronics</v>
      </c>
      <c r="Y326" t="str">
        <f>_xlfn.XLOOKUP(Table17[[#This Row],[Product_ID]],Product_Dim!A:A,Product_Dim!D:D)</f>
        <v>Audio</v>
      </c>
      <c r="Z326" t="str">
        <f>_xlfn.XLOOKUP(Table17[[#This Row],[Product_ID]],Product_Dim!A:A,Product_Dim!E:E)</f>
        <v>Flores-King</v>
      </c>
      <c r="AA326">
        <f>_xlfn.XLOOKUP(Table17[[#This Row],[Product_ID]],Product_Dim!A:A,Product_Dim!F:F)</f>
        <v>431.67</v>
      </c>
      <c r="AB326">
        <f>_xlfn.XLOOKUP(Table17[[#This Row],[Product_ID]],Product_Dim!A:A,Product_Dim!G:G)</f>
        <v>73</v>
      </c>
    </row>
    <row r="327" spans="1:28" x14ac:dyDescent="0.25">
      <c r="A327" t="s">
        <v>2151</v>
      </c>
      <c r="B327" s="1">
        <v>45764</v>
      </c>
      <c r="C327" t="s">
        <v>63</v>
      </c>
      <c r="D327" t="s">
        <v>1622</v>
      </c>
      <c r="E327" t="s">
        <v>1766</v>
      </c>
      <c r="F327">
        <v>3</v>
      </c>
      <c r="G327">
        <v>361.11</v>
      </c>
      <c r="H327">
        <v>0.06</v>
      </c>
      <c r="I327" t="s">
        <v>1824</v>
      </c>
      <c r="J327" s="12">
        <v>1018.3302</v>
      </c>
      <c r="K327" t="str">
        <f>_xlfn.XLOOKUP(Table17[[#This Row],[Customer_ID]],Customer_Dim!A:A,Customer_Dim!B:B,"False Data")</f>
        <v>Nathan Hernandez</v>
      </c>
      <c r="L327" s="5">
        <f>_xlfn.XLOOKUP(Table17[[#This Row],[Customer_ID]],Customer_Dim!A:A,Customer_Dim!C:C,"False Data")</f>
        <v>32</v>
      </c>
      <c r="M327" s="5" t="str" cm="1">
        <f t="array" ref="M327">_xlfn.IFS(Table9[[#This Row],[Age]]&lt;=35,"Youth",Table9[[#This Row],[Age]]&lt;=55,"Adult",Table9[[#This Row],[Age]]&gt;55,"Senior")</f>
        <v>Youth</v>
      </c>
      <c r="N327" t="str">
        <f>_xlfn.XLOOKUP(Table17[[#This Row],[Customer_ID]],Customer_Dim!A:A,Customer_Dim!D:D,"False Data")</f>
        <v>Female</v>
      </c>
      <c r="O327" t="str">
        <f>_xlfn.XLOOKUP(Table17[[#This Row],[Customer_ID]],Customer_Dim!A:A,Customer_Dim!E:E,"False Data")</f>
        <v>New Becky</v>
      </c>
      <c r="P327" t="str">
        <f>_xlfn.XLOOKUP(Table17[[#This Row],[Customer_ID]],Customer_Dim!A:A,Customer_Dim!F:F,"False Data")</f>
        <v>Montana</v>
      </c>
      <c r="Q327" t="str">
        <f>_xlfn.XLOOKUP(Table17[[#This Row],[Customer_ID]],Customer_Dim!A:A,Customer_Dim!G:G,"False Data")</f>
        <v>USA</v>
      </c>
      <c r="R327" t="str">
        <f>_xlfn.XLOOKUP(Table17[[#This Row],[Customer_ID]],Customer_Dim!A:A,Customer_Dim!H:H,"False Data")</f>
        <v>Silver</v>
      </c>
      <c r="S327" t="str">
        <f>_xlfn.XLOOKUP(Table17[[#This Row],[Store_ID]],Store_Dim!A:A,Store_Dim!B:B)</f>
        <v>Johnson-Wright</v>
      </c>
      <c r="T327" t="str">
        <f>_xlfn.XLOOKUP(Table17[[#This Row],[Store_ID]],Store_Dim!A:A,Store_Dim!C:C)</f>
        <v>North</v>
      </c>
      <c r="U327" t="str">
        <f>_xlfn.XLOOKUP(Table17[[#This Row],[Store_ID]],Store_Dim!A:A,Store_Dim!D:D)</f>
        <v>Hoodberg</v>
      </c>
      <c r="V327" t="str">
        <f>_xlfn.XLOOKUP(Table17[[#This Row],[Store_ID]],Store_Dim!A:A,Store_Dim!E:E)</f>
        <v>Outlet</v>
      </c>
      <c r="W327" t="str">
        <f>_xlfn.XLOOKUP(Table17[[#This Row],[Product_ID]],Product_Dim!A:A,Product_Dim!B:B)</f>
        <v>Men's Casual Sneakers</v>
      </c>
      <c r="X327" t="str">
        <f>_xlfn.XLOOKUP(Table17[[#This Row],[Product_ID]],Product_Dim!A:A,Product_Dim!C:C)</f>
        <v>Clothing</v>
      </c>
      <c r="Y327" t="str">
        <f>_xlfn.XLOOKUP(Table17[[#This Row],[Product_ID]],Product_Dim!A:A,Product_Dim!D:D)</f>
        <v>Footwear</v>
      </c>
      <c r="Z327" t="str">
        <f>_xlfn.XLOOKUP(Table17[[#This Row],[Product_ID]],Product_Dim!A:A,Product_Dim!E:E)</f>
        <v>Hogan-Lee</v>
      </c>
      <c r="AA327">
        <f>_xlfn.XLOOKUP(Table17[[#This Row],[Product_ID]],Product_Dim!A:A,Product_Dim!F:F)</f>
        <v>353.47</v>
      </c>
      <c r="AB327">
        <f>_xlfn.XLOOKUP(Table17[[#This Row],[Product_ID]],Product_Dim!A:A,Product_Dim!G:G)</f>
        <v>214</v>
      </c>
    </row>
    <row r="328" spans="1:28" x14ac:dyDescent="0.25">
      <c r="A328" t="s">
        <v>2152</v>
      </c>
      <c r="B328" s="1">
        <v>45924</v>
      </c>
      <c r="C328" t="s">
        <v>616</v>
      </c>
      <c r="D328" t="s">
        <v>1574</v>
      </c>
      <c r="E328" t="s">
        <v>1757</v>
      </c>
      <c r="F328">
        <v>2</v>
      </c>
      <c r="G328">
        <v>610.37</v>
      </c>
      <c r="H328">
        <v>0.1</v>
      </c>
      <c r="I328" t="s">
        <v>1826</v>
      </c>
      <c r="J328" s="12">
        <v>1098.6659999999999</v>
      </c>
      <c r="K328" t="str">
        <f>_xlfn.XLOOKUP(Table17[[#This Row],[Customer_ID]],Customer_Dim!A:A,Customer_Dim!B:B,"False Data")</f>
        <v>Dr. Suzanne Bullock</v>
      </c>
      <c r="L328" s="5">
        <f>_xlfn.XLOOKUP(Table17[[#This Row],[Customer_ID]],Customer_Dim!A:A,Customer_Dim!C:C,"False Data")</f>
        <v>60</v>
      </c>
      <c r="M328" s="5" t="str" cm="1">
        <f t="array" ref="M328">_xlfn.IFS(Table9[[#This Row],[Age]]&lt;=35,"Youth",Table9[[#This Row],[Age]]&lt;=55,"Adult",Table9[[#This Row],[Age]]&gt;55,"Senior")</f>
        <v>Senior</v>
      </c>
      <c r="N328" t="str">
        <f>_xlfn.XLOOKUP(Table17[[#This Row],[Customer_ID]],Customer_Dim!A:A,Customer_Dim!D:D,"False Data")</f>
        <v>Female</v>
      </c>
      <c r="O328" t="str">
        <f>_xlfn.XLOOKUP(Table17[[#This Row],[Customer_ID]],Customer_Dim!A:A,Customer_Dim!E:E,"False Data")</f>
        <v>Lake Blaketon</v>
      </c>
      <c r="P328" t="str">
        <f>_xlfn.XLOOKUP(Table17[[#This Row],[Customer_ID]],Customer_Dim!A:A,Customer_Dim!F:F,"False Data")</f>
        <v>Alabama</v>
      </c>
      <c r="Q328" t="str">
        <f>_xlfn.XLOOKUP(Table17[[#This Row],[Customer_ID]],Customer_Dim!A:A,Customer_Dim!G:G,"False Data")</f>
        <v>USA</v>
      </c>
      <c r="R328" t="str">
        <f>_xlfn.XLOOKUP(Table17[[#This Row],[Customer_ID]],Customer_Dim!A:A,Customer_Dim!H:H,"False Data")</f>
        <v>Platinum</v>
      </c>
      <c r="S328" t="str">
        <f>_xlfn.XLOOKUP(Table17[[#This Row],[Store_ID]],Store_Dim!A:A,Store_Dim!B:B)</f>
        <v>Martinez, Adkins and Johnson</v>
      </c>
      <c r="T328" t="str">
        <f>_xlfn.XLOOKUP(Table17[[#This Row],[Store_ID]],Store_Dim!A:A,Store_Dim!C:C)</f>
        <v>North</v>
      </c>
      <c r="U328" t="str">
        <f>_xlfn.XLOOKUP(Table17[[#This Row],[Store_ID]],Store_Dim!A:A,Store_Dim!D:D)</f>
        <v>Danielmouth</v>
      </c>
      <c r="V328" t="str">
        <f>_xlfn.XLOOKUP(Table17[[#This Row],[Store_ID]],Store_Dim!A:A,Store_Dim!E:E)</f>
        <v>Flagship</v>
      </c>
      <c r="W328" t="str">
        <f>_xlfn.XLOOKUP(Table17[[#This Row],[Product_ID]],Product_Dim!A:A,Product_Dim!B:B)</f>
        <v>USB-C Fast Charger</v>
      </c>
      <c r="X328" t="str">
        <f>_xlfn.XLOOKUP(Table17[[#This Row],[Product_ID]],Product_Dim!A:A,Product_Dim!C:C)</f>
        <v>Electronics</v>
      </c>
      <c r="Y328" t="str">
        <f>_xlfn.XLOOKUP(Table17[[#This Row],[Product_ID]],Product_Dim!A:A,Product_Dim!D:D)</f>
        <v>Accessories</v>
      </c>
      <c r="Z328" t="str">
        <f>_xlfn.XLOOKUP(Table17[[#This Row],[Product_ID]],Product_Dim!A:A,Product_Dim!E:E)</f>
        <v>Dawson-Perkins</v>
      </c>
      <c r="AA328">
        <f>_xlfn.XLOOKUP(Table17[[#This Row],[Product_ID]],Product_Dim!A:A,Product_Dim!F:F)</f>
        <v>242.23</v>
      </c>
      <c r="AB328">
        <f>_xlfn.XLOOKUP(Table17[[#This Row],[Product_ID]],Product_Dim!A:A,Product_Dim!G:G)</f>
        <v>453</v>
      </c>
    </row>
    <row r="329" spans="1:28" x14ac:dyDescent="0.25">
      <c r="A329" t="s">
        <v>2153</v>
      </c>
      <c r="B329" s="1">
        <v>45240</v>
      </c>
      <c r="C329" t="s">
        <v>1050</v>
      </c>
      <c r="D329" t="s">
        <v>1650</v>
      </c>
      <c r="E329" t="s">
        <v>1804</v>
      </c>
      <c r="F329">
        <v>1</v>
      </c>
      <c r="G329">
        <v>272.2</v>
      </c>
      <c r="H329">
        <v>0.3</v>
      </c>
      <c r="I329" t="s">
        <v>1824</v>
      </c>
      <c r="J329" s="12">
        <v>190.54</v>
      </c>
      <c r="K329" t="str">
        <f>_xlfn.XLOOKUP(Table17[[#This Row],[Customer_ID]],Customer_Dim!A:A,Customer_Dim!B:B,"False Data")</f>
        <v>Mr. Christopher Sims</v>
      </c>
      <c r="L329" s="5">
        <f>_xlfn.XLOOKUP(Table17[[#This Row],[Customer_ID]],Customer_Dim!A:A,Customer_Dim!C:C,"False Data")</f>
        <v>50</v>
      </c>
      <c r="M329" s="5" t="str" cm="1">
        <f t="array" ref="M329">_xlfn.IFS(Table9[[#This Row],[Age]]&lt;=35,"Youth",Table9[[#This Row],[Age]]&lt;=55,"Adult",Table9[[#This Row],[Age]]&gt;55,"Senior")</f>
        <v>Adult</v>
      </c>
      <c r="N329" t="str">
        <f>_xlfn.XLOOKUP(Table17[[#This Row],[Customer_ID]],Customer_Dim!A:A,Customer_Dim!D:D,"False Data")</f>
        <v>Female</v>
      </c>
      <c r="O329" t="str">
        <f>_xlfn.XLOOKUP(Table17[[#This Row],[Customer_ID]],Customer_Dim!A:A,Customer_Dim!E:E,"False Data")</f>
        <v>Donaldsontown</v>
      </c>
      <c r="P329" t="str">
        <f>_xlfn.XLOOKUP(Table17[[#This Row],[Customer_ID]],Customer_Dim!A:A,Customer_Dim!F:F,"False Data")</f>
        <v>Connecticut</v>
      </c>
      <c r="Q329" t="str">
        <f>_xlfn.XLOOKUP(Table17[[#This Row],[Customer_ID]],Customer_Dim!A:A,Customer_Dim!G:G,"False Data")</f>
        <v>USA</v>
      </c>
      <c r="R329" t="str">
        <f>_xlfn.XLOOKUP(Table17[[#This Row],[Customer_ID]],Customer_Dim!A:A,Customer_Dim!H:H,"False Data")</f>
        <v>Silver</v>
      </c>
      <c r="S329" t="str">
        <f>_xlfn.XLOOKUP(Table17[[#This Row],[Store_ID]],Store_Dim!A:A,Store_Dim!B:B)</f>
        <v>Frederick-Wright</v>
      </c>
      <c r="T329" t="str">
        <f>_xlfn.XLOOKUP(Table17[[#This Row],[Store_ID]],Store_Dim!A:A,Store_Dim!C:C)</f>
        <v>West</v>
      </c>
      <c r="U329" t="str">
        <f>_xlfn.XLOOKUP(Table17[[#This Row],[Store_ID]],Store_Dim!A:A,Store_Dim!D:D)</f>
        <v>New Jimmymouth</v>
      </c>
      <c r="V329" t="str">
        <f>_xlfn.XLOOKUP(Table17[[#This Row],[Store_ID]],Store_Dim!A:A,Store_Dim!E:E)</f>
        <v>Flagship</v>
      </c>
      <c r="W329" t="str">
        <f>_xlfn.XLOOKUP(Table17[[#This Row],[Product_ID]],Product_Dim!A:A,Product_Dim!B:B)</f>
        <v>HDMI Cable – 2m</v>
      </c>
      <c r="X329" t="str">
        <f>_xlfn.XLOOKUP(Table17[[#This Row],[Product_ID]],Product_Dim!A:A,Product_Dim!C:C)</f>
        <v>Electronics</v>
      </c>
      <c r="Y329" t="str">
        <f>_xlfn.XLOOKUP(Table17[[#This Row],[Product_ID]],Product_Dim!A:A,Product_Dim!D:D)</f>
        <v>Accessories</v>
      </c>
      <c r="Z329" t="str">
        <f>_xlfn.XLOOKUP(Table17[[#This Row],[Product_ID]],Product_Dim!A:A,Product_Dim!E:E)</f>
        <v>Bautista, Green and Hale</v>
      </c>
      <c r="AA329">
        <f>_xlfn.XLOOKUP(Table17[[#This Row],[Product_ID]],Product_Dim!A:A,Product_Dim!F:F)</f>
        <v>88.49</v>
      </c>
      <c r="AB329">
        <f>_xlfn.XLOOKUP(Table17[[#This Row],[Product_ID]],Product_Dim!A:A,Product_Dim!G:G)</f>
        <v>246</v>
      </c>
    </row>
    <row r="330" spans="1:28" x14ac:dyDescent="0.25">
      <c r="A330" t="s">
        <v>2154</v>
      </c>
      <c r="B330" s="1">
        <v>45349</v>
      </c>
      <c r="C330" t="s">
        <v>1357</v>
      </c>
      <c r="D330" t="s">
        <v>1702</v>
      </c>
      <c r="E330" t="s">
        <v>1776</v>
      </c>
      <c r="F330">
        <v>3</v>
      </c>
      <c r="G330">
        <v>573.1</v>
      </c>
      <c r="H330">
        <v>0.16</v>
      </c>
      <c r="I330" t="s">
        <v>1829</v>
      </c>
      <c r="J330" s="12">
        <v>1444.212</v>
      </c>
      <c r="K330" t="str">
        <f>_xlfn.XLOOKUP(Table17[[#This Row],[Customer_ID]],Customer_Dim!A:A,Customer_Dim!B:B,"False Data")</f>
        <v>Monica Flynn</v>
      </c>
      <c r="L330" s="5">
        <f>_xlfn.XLOOKUP(Table17[[#This Row],[Customer_ID]],Customer_Dim!A:A,Customer_Dim!C:C,"False Data")</f>
        <v>59</v>
      </c>
      <c r="M330" s="5" t="str" cm="1">
        <f t="array" ref="M330">_xlfn.IFS(Table9[[#This Row],[Age]]&lt;=35,"Youth",Table9[[#This Row],[Age]]&lt;=55,"Adult",Table9[[#This Row],[Age]]&gt;55,"Senior")</f>
        <v>Senior</v>
      </c>
      <c r="N330" t="str">
        <f>_xlfn.XLOOKUP(Table17[[#This Row],[Customer_ID]],Customer_Dim!A:A,Customer_Dim!D:D,"False Data")</f>
        <v>Female</v>
      </c>
      <c r="O330" t="str">
        <f>_xlfn.XLOOKUP(Table17[[#This Row],[Customer_ID]],Customer_Dim!A:A,Customer_Dim!E:E,"False Data")</f>
        <v>Amberburgh</v>
      </c>
      <c r="P330" t="str">
        <f>_xlfn.XLOOKUP(Table17[[#This Row],[Customer_ID]],Customer_Dim!A:A,Customer_Dim!F:F,"False Data")</f>
        <v>Tennessee</v>
      </c>
      <c r="Q330" t="str">
        <f>_xlfn.XLOOKUP(Table17[[#This Row],[Customer_ID]],Customer_Dim!A:A,Customer_Dim!G:G,"False Data")</f>
        <v>USA</v>
      </c>
      <c r="R330" t="str">
        <f>_xlfn.XLOOKUP(Table17[[#This Row],[Customer_ID]],Customer_Dim!A:A,Customer_Dim!H:H,"False Data")</f>
        <v>Platinum</v>
      </c>
      <c r="S330" t="str">
        <f>_xlfn.XLOOKUP(Table17[[#This Row],[Store_ID]],Store_Dim!A:A,Store_Dim!B:B)</f>
        <v>Benson-Elliott</v>
      </c>
      <c r="T330" t="str">
        <f>_xlfn.XLOOKUP(Table17[[#This Row],[Store_ID]],Store_Dim!A:A,Store_Dim!C:C)</f>
        <v>East</v>
      </c>
      <c r="U330" t="str">
        <f>_xlfn.XLOOKUP(Table17[[#This Row],[Store_ID]],Store_Dim!A:A,Store_Dim!D:D)</f>
        <v>Port Josephberg</v>
      </c>
      <c r="V330" t="str">
        <f>_xlfn.XLOOKUP(Table17[[#This Row],[Store_ID]],Store_Dim!A:A,Store_Dim!E:E)</f>
        <v>Online</v>
      </c>
      <c r="W330" t="str">
        <f>_xlfn.XLOOKUP(Table17[[#This Row],[Product_ID]],Product_Dim!A:A,Product_Dim!B:B)</f>
        <v>WiFi Mesh Router</v>
      </c>
      <c r="X330" t="str">
        <f>_xlfn.XLOOKUP(Table17[[#This Row],[Product_ID]],Product_Dim!A:A,Product_Dim!C:C)</f>
        <v>Electronics</v>
      </c>
      <c r="Y330" t="str">
        <f>_xlfn.XLOOKUP(Table17[[#This Row],[Product_ID]],Product_Dim!A:A,Product_Dim!D:D)</f>
        <v>Appliances</v>
      </c>
      <c r="Z330" t="str">
        <f>_xlfn.XLOOKUP(Table17[[#This Row],[Product_ID]],Product_Dim!A:A,Product_Dim!E:E)</f>
        <v>White, Reeves and Woods</v>
      </c>
      <c r="AA330">
        <f>_xlfn.XLOOKUP(Table17[[#This Row],[Product_ID]],Product_Dim!A:A,Product_Dim!F:F)</f>
        <v>480.9</v>
      </c>
      <c r="AB330">
        <f>_xlfn.XLOOKUP(Table17[[#This Row],[Product_ID]],Product_Dim!A:A,Product_Dim!G:G)</f>
        <v>104</v>
      </c>
    </row>
    <row r="331" spans="1:28" x14ac:dyDescent="0.25">
      <c r="A331" t="s">
        <v>2155</v>
      </c>
      <c r="B331" s="1">
        <v>45756</v>
      </c>
      <c r="C331" t="s">
        <v>1014</v>
      </c>
      <c r="D331" t="s">
        <v>1557</v>
      </c>
      <c r="E331" t="s">
        <v>1752</v>
      </c>
      <c r="F331">
        <v>4</v>
      </c>
      <c r="G331">
        <v>24.72</v>
      </c>
      <c r="H331">
        <v>0.28000000000000003</v>
      </c>
      <c r="I331" t="s">
        <v>1824</v>
      </c>
      <c r="J331" s="12">
        <v>71.193599999999989</v>
      </c>
      <c r="K331" t="str">
        <f>_xlfn.XLOOKUP(Table17[[#This Row],[Customer_ID]],Customer_Dim!A:A,Customer_Dim!B:B,"False Data")</f>
        <v>Samuel Arias</v>
      </c>
      <c r="L331" s="5">
        <f>_xlfn.XLOOKUP(Table17[[#This Row],[Customer_ID]],Customer_Dim!A:A,Customer_Dim!C:C,"False Data")</f>
        <v>54</v>
      </c>
      <c r="M331" s="5" t="str" cm="1">
        <f t="array" ref="M331">_xlfn.IFS(Table9[[#This Row],[Age]]&lt;=35,"Youth",Table9[[#This Row],[Age]]&lt;=55,"Adult",Table9[[#This Row],[Age]]&gt;55,"Senior")</f>
        <v>Adult</v>
      </c>
      <c r="N331" t="str">
        <f>_xlfn.XLOOKUP(Table17[[#This Row],[Customer_ID]],Customer_Dim!A:A,Customer_Dim!D:D,"False Data")</f>
        <v>Male</v>
      </c>
      <c r="O331" t="str">
        <f>_xlfn.XLOOKUP(Table17[[#This Row],[Customer_ID]],Customer_Dim!A:A,Customer_Dim!E:E,"False Data")</f>
        <v>North Nicole</v>
      </c>
      <c r="P331" t="str">
        <f>_xlfn.XLOOKUP(Table17[[#This Row],[Customer_ID]],Customer_Dim!A:A,Customer_Dim!F:F,"False Data")</f>
        <v>Wyoming</v>
      </c>
      <c r="Q331" t="str">
        <f>_xlfn.XLOOKUP(Table17[[#This Row],[Customer_ID]],Customer_Dim!A:A,Customer_Dim!G:G,"False Data")</f>
        <v>USA</v>
      </c>
      <c r="R331" t="str">
        <f>_xlfn.XLOOKUP(Table17[[#This Row],[Customer_ID]],Customer_Dim!A:A,Customer_Dim!H:H,"False Data")</f>
        <v>Bronze</v>
      </c>
      <c r="S331" t="str">
        <f>_xlfn.XLOOKUP(Table17[[#This Row],[Store_ID]],Store_Dim!A:A,Store_Dim!B:B)</f>
        <v>Rivera-Warner</v>
      </c>
      <c r="T331" t="str">
        <f>_xlfn.XLOOKUP(Table17[[#This Row],[Store_ID]],Store_Dim!A:A,Store_Dim!C:C)</f>
        <v>East</v>
      </c>
      <c r="U331" t="str">
        <f>_xlfn.XLOOKUP(Table17[[#This Row],[Store_ID]],Store_Dim!A:A,Store_Dim!D:D)</f>
        <v>Washingtonfurt</v>
      </c>
      <c r="V331" t="str">
        <f>_xlfn.XLOOKUP(Table17[[#This Row],[Store_ID]],Store_Dim!A:A,Store_Dim!E:E)</f>
        <v>Flagship</v>
      </c>
      <c r="W331" t="str">
        <f>_xlfn.XLOOKUP(Table17[[#This Row],[Product_ID]],Product_Dim!A:A,Product_Dim!B:B)</f>
        <v>Herbal Face Moisturizer</v>
      </c>
      <c r="X331" t="str">
        <f>_xlfn.XLOOKUP(Table17[[#This Row],[Product_ID]],Product_Dim!A:A,Product_Dim!C:C)</f>
        <v>Beauty</v>
      </c>
      <c r="Y331" t="str">
        <f>_xlfn.XLOOKUP(Table17[[#This Row],[Product_ID]],Product_Dim!A:A,Product_Dim!D:D)</f>
        <v>Skincare</v>
      </c>
      <c r="Z331" t="str">
        <f>_xlfn.XLOOKUP(Table17[[#This Row],[Product_ID]],Product_Dim!A:A,Product_Dim!E:E)</f>
        <v>Davidson PLC</v>
      </c>
      <c r="AA331">
        <f>_xlfn.XLOOKUP(Table17[[#This Row],[Product_ID]],Product_Dim!A:A,Product_Dim!F:F)</f>
        <v>312.8</v>
      </c>
      <c r="AB331">
        <f>_xlfn.XLOOKUP(Table17[[#This Row],[Product_ID]],Product_Dim!A:A,Product_Dim!G:G)</f>
        <v>350</v>
      </c>
    </row>
    <row r="332" spans="1:28" x14ac:dyDescent="0.25">
      <c r="A332" t="s">
        <v>2156</v>
      </c>
      <c r="B332" s="1">
        <v>45478</v>
      </c>
      <c r="C332" t="s">
        <v>803</v>
      </c>
      <c r="D332" t="s">
        <v>1565</v>
      </c>
      <c r="E332" t="s">
        <v>1786</v>
      </c>
      <c r="F332">
        <v>3</v>
      </c>
      <c r="G332">
        <v>268.89</v>
      </c>
      <c r="H332">
        <v>7.0000000000000007E-2</v>
      </c>
      <c r="I332" t="s">
        <v>1829</v>
      </c>
      <c r="J332" s="12">
        <v>750.20309999999995</v>
      </c>
      <c r="K332" t="str">
        <f>_xlfn.XLOOKUP(Table17[[#This Row],[Customer_ID]],Customer_Dim!A:A,Customer_Dim!B:B,"False Data")</f>
        <v>Tyler Garner</v>
      </c>
      <c r="L332" s="5">
        <f>_xlfn.XLOOKUP(Table17[[#This Row],[Customer_ID]],Customer_Dim!A:A,Customer_Dim!C:C,"False Data")</f>
        <v>64</v>
      </c>
      <c r="M332" s="5" t="str" cm="1">
        <f t="array" ref="M332">_xlfn.IFS(Table9[[#This Row],[Age]]&lt;=35,"Youth",Table9[[#This Row],[Age]]&lt;=55,"Adult",Table9[[#This Row],[Age]]&gt;55,"Senior")</f>
        <v>Senior</v>
      </c>
      <c r="N332" t="str">
        <f>_xlfn.XLOOKUP(Table17[[#This Row],[Customer_ID]],Customer_Dim!A:A,Customer_Dim!D:D,"False Data")</f>
        <v>Male</v>
      </c>
      <c r="O332" t="str">
        <f>_xlfn.XLOOKUP(Table17[[#This Row],[Customer_ID]],Customer_Dim!A:A,Customer_Dim!E:E,"False Data")</f>
        <v>Port Coreyfort</v>
      </c>
      <c r="P332" t="str">
        <f>_xlfn.XLOOKUP(Table17[[#This Row],[Customer_ID]],Customer_Dim!A:A,Customer_Dim!F:F,"False Data")</f>
        <v>Alabama</v>
      </c>
      <c r="Q332" t="str">
        <f>_xlfn.XLOOKUP(Table17[[#This Row],[Customer_ID]],Customer_Dim!A:A,Customer_Dim!G:G,"False Data")</f>
        <v>USA</v>
      </c>
      <c r="R332" t="str">
        <f>_xlfn.XLOOKUP(Table17[[#This Row],[Customer_ID]],Customer_Dim!A:A,Customer_Dim!H:H,"False Data")</f>
        <v>Silver</v>
      </c>
      <c r="S332" t="str">
        <f>_xlfn.XLOOKUP(Table17[[#This Row],[Store_ID]],Store_Dim!A:A,Store_Dim!B:B)</f>
        <v>Moore, Padilla and Butler</v>
      </c>
      <c r="T332" t="str">
        <f>_xlfn.XLOOKUP(Table17[[#This Row],[Store_ID]],Store_Dim!A:A,Store_Dim!C:C)</f>
        <v>South</v>
      </c>
      <c r="U332" t="str">
        <f>_xlfn.XLOOKUP(Table17[[#This Row],[Store_ID]],Store_Dim!A:A,Store_Dim!D:D)</f>
        <v>East Johnstad</v>
      </c>
      <c r="V332" t="str">
        <f>_xlfn.XLOOKUP(Table17[[#This Row],[Store_ID]],Store_Dim!A:A,Store_Dim!E:E)</f>
        <v>Flagship</v>
      </c>
      <c r="W332" t="str">
        <f>_xlfn.XLOOKUP(Table17[[#This Row],[Product_ID]],Product_Dim!A:A,Product_Dim!B:B)</f>
        <v>Adjustable Dumbbell Set</v>
      </c>
      <c r="X332" t="str">
        <f>_xlfn.XLOOKUP(Table17[[#This Row],[Product_ID]],Product_Dim!A:A,Product_Dim!C:C)</f>
        <v>Sports</v>
      </c>
      <c r="Y332" t="str">
        <f>_xlfn.XLOOKUP(Table17[[#This Row],[Product_ID]],Product_Dim!A:A,Product_Dim!D:D)</f>
        <v>Fitness</v>
      </c>
      <c r="Z332" t="str">
        <f>_xlfn.XLOOKUP(Table17[[#This Row],[Product_ID]],Product_Dim!A:A,Product_Dim!E:E)</f>
        <v>Hill PLC</v>
      </c>
      <c r="AA332">
        <f>_xlfn.XLOOKUP(Table17[[#This Row],[Product_ID]],Product_Dim!A:A,Product_Dim!F:F)</f>
        <v>495.72</v>
      </c>
      <c r="AB332">
        <f>_xlfn.XLOOKUP(Table17[[#This Row],[Product_ID]],Product_Dim!A:A,Product_Dim!G:G)</f>
        <v>323</v>
      </c>
    </row>
    <row r="333" spans="1:28" x14ac:dyDescent="0.25">
      <c r="A333" t="s">
        <v>2157</v>
      </c>
      <c r="B333" s="1">
        <v>45890</v>
      </c>
      <c r="C333" t="s">
        <v>821</v>
      </c>
      <c r="D333" t="s">
        <v>1684</v>
      </c>
      <c r="E333" t="s">
        <v>1786</v>
      </c>
      <c r="F333">
        <v>1</v>
      </c>
      <c r="G333">
        <v>78.5</v>
      </c>
      <c r="H333">
        <v>0.17</v>
      </c>
      <c r="I333" t="s">
        <v>1829</v>
      </c>
      <c r="J333" s="12">
        <v>65.155000000000001</v>
      </c>
      <c r="K333" t="str">
        <f>_xlfn.XLOOKUP(Table17[[#This Row],[Customer_ID]],Customer_Dim!A:A,Customer_Dim!B:B,"False Data")</f>
        <v>Christopher David</v>
      </c>
      <c r="L333" s="5">
        <f>_xlfn.XLOOKUP(Table17[[#This Row],[Customer_ID]],Customer_Dim!A:A,Customer_Dim!C:C,"False Data")</f>
        <v>42</v>
      </c>
      <c r="M333" s="5" t="str" cm="1">
        <f t="array" ref="M333">_xlfn.IFS(Table9[[#This Row],[Age]]&lt;=35,"Youth",Table9[[#This Row],[Age]]&lt;=55,"Adult",Table9[[#This Row],[Age]]&gt;55,"Senior")</f>
        <v>Adult</v>
      </c>
      <c r="N333" t="str">
        <f>_xlfn.XLOOKUP(Table17[[#This Row],[Customer_ID]],Customer_Dim!A:A,Customer_Dim!D:D,"False Data")</f>
        <v>Male</v>
      </c>
      <c r="O333" t="str">
        <f>_xlfn.XLOOKUP(Table17[[#This Row],[Customer_ID]],Customer_Dim!A:A,Customer_Dim!E:E,"False Data")</f>
        <v>Karenmouth</v>
      </c>
      <c r="P333" t="str">
        <f>_xlfn.XLOOKUP(Table17[[#This Row],[Customer_ID]],Customer_Dim!A:A,Customer_Dim!F:F,"False Data")</f>
        <v>Massachusetts</v>
      </c>
      <c r="Q333" t="str">
        <f>_xlfn.XLOOKUP(Table17[[#This Row],[Customer_ID]],Customer_Dim!A:A,Customer_Dim!G:G,"False Data")</f>
        <v>USA</v>
      </c>
      <c r="R333" t="str">
        <f>_xlfn.XLOOKUP(Table17[[#This Row],[Customer_ID]],Customer_Dim!A:A,Customer_Dim!H:H,"False Data")</f>
        <v>Silver</v>
      </c>
      <c r="S333" t="str">
        <f>_xlfn.XLOOKUP(Table17[[#This Row],[Store_ID]],Store_Dim!A:A,Store_Dim!B:B)</f>
        <v>Moore, Padilla and Butler</v>
      </c>
      <c r="T333" t="str">
        <f>_xlfn.XLOOKUP(Table17[[#This Row],[Store_ID]],Store_Dim!A:A,Store_Dim!C:C)</f>
        <v>South</v>
      </c>
      <c r="U333" t="str">
        <f>_xlfn.XLOOKUP(Table17[[#This Row],[Store_ID]],Store_Dim!A:A,Store_Dim!D:D)</f>
        <v>East Johnstad</v>
      </c>
      <c r="V333" t="str">
        <f>_xlfn.XLOOKUP(Table17[[#This Row],[Store_ID]],Store_Dim!A:A,Store_Dim!E:E)</f>
        <v>Flagship</v>
      </c>
      <c r="W333" t="str">
        <f>_xlfn.XLOOKUP(Table17[[#This Row],[Product_ID]],Product_Dim!A:A,Product_Dim!B:B)</f>
        <v>Wooden Nightstand</v>
      </c>
      <c r="X333" t="str">
        <f>_xlfn.XLOOKUP(Table17[[#This Row],[Product_ID]],Product_Dim!A:A,Product_Dim!C:C)</f>
        <v>Home</v>
      </c>
      <c r="Y333" t="str">
        <f>_xlfn.XLOOKUP(Table17[[#This Row],[Product_ID]],Product_Dim!A:A,Product_Dim!D:D)</f>
        <v>Furniture</v>
      </c>
      <c r="Z333" t="str">
        <f>_xlfn.XLOOKUP(Table17[[#This Row],[Product_ID]],Product_Dim!A:A,Product_Dim!E:E)</f>
        <v>Wolfe, Ross and Hester</v>
      </c>
      <c r="AA333">
        <f>_xlfn.XLOOKUP(Table17[[#This Row],[Product_ID]],Product_Dim!A:A,Product_Dim!F:F)</f>
        <v>243.7</v>
      </c>
      <c r="AB333">
        <f>_xlfn.XLOOKUP(Table17[[#This Row],[Product_ID]],Product_Dim!A:A,Product_Dim!G:G)</f>
        <v>130</v>
      </c>
    </row>
    <row r="334" spans="1:28" x14ac:dyDescent="0.25">
      <c r="A334" t="s">
        <v>2158</v>
      </c>
      <c r="B334" s="1">
        <v>45815</v>
      </c>
      <c r="C334" t="s">
        <v>455</v>
      </c>
      <c r="D334" t="s">
        <v>1620</v>
      </c>
      <c r="E334" t="s">
        <v>1769</v>
      </c>
      <c r="F334">
        <v>3</v>
      </c>
      <c r="G334">
        <v>399.42</v>
      </c>
      <c r="H334">
        <v>0.02</v>
      </c>
      <c r="I334" t="s">
        <v>1824</v>
      </c>
      <c r="J334" s="12">
        <v>1174.2947999999999</v>
      </c>
      <c r="K334" t="str">
        <f>_xlfn.XLOOKUP(Table17[[#This Row],[Customer_ID]],Customer_Dim!A:A,Customer_Dim!B:B,"False Data")</f>
        <v>Hayley Pope</v>
      </c>
      <c r="L334" s="5">
        <f>_xlfn.XLOOKUP(Table17[[#This Row],[Customer_ID]],Customer_Dim!A:A,Customer_Dim!C:C,"False Data")</f>
        <v>62</v>
      </c>
      <c r="M334" s="5" t="str" cm="1">
        <f t="array" ref="M334">_xlfn.IFS(Table9[[#This Row],[Age]]&lt;=35,"Youth",Table9[[#This Row],[Age]]&lt;=55,"Adult",Table9[[#This Row],[Age]]&gt;55,"Senior")</f>
        <v>Senior</v>
      </c>
      <c r="N334" t="str">
        <f>_xlfn.XLOOKUP(Table17[[#This Row],[Customer_ID]],Customer_Dim!A:A,Customer_Dim!D:D,"False Data")</f>
        <v>Female</v>
      </c>
      <c r="O334" t="str">
        <f>_xlfn.XLOOKUP(Table17[[#This Row],[Customer_ID]],Customer_Dim!A:A,Customer_Dim!E:E,"False Data")</f>
        <v>West Stephenville</v>
      </c>
      <c r="P334" t="str">
        <f>_xlfn.XLOOKUP(Table17[[#This Row],[Customer_ID]],Customer_Dim!A:A,Customer_Dim!F:F,"False Data")</f>
        <v>Florida</v>
      </c>
      <c r="Q334" t="str">
        <f>_xlfn.XLOOKUP(Table17[[#This Row],[Customer_ID]],Customer_Dim!A:A,Customer_Dim!G:G,"False Data")</f>
        <v>USA</v>
      </c>
      <c r="R334" t="str">
        <f>_xlfn.XLOOKUP(Table17[[#This Row],[Customer_ID]],Customer_Dim!A:A,Customer_Dim!H:H,"False Data")</f>
        <v>Bronze</v>
      </c>
      <c r="S334" t="str">
        <f>_xlfn.XLOOKUP(Table17[[#This Row],[Store_ID]],Store_Dim!A:A,Store_Dim!B:B)</f>
        <v>Alexander Group</v>
      </c>
      <c r="T334" t="str">
        <f>_xlfn.XLOOKUP(Table17[[#This Row],[Store_ID]],Store_Dim!A:A,Store_Dim!C:C)</f>
        <v>South</v>
      </c>
      <c r="U334" t="str">
        <f>_xlfn.XLOOKUP(Table17[[#This Row],[Store_ID]],Store_Dim!A:A,Store_Dim!D:D)</f>
        <v>Port Sharon</v>
      </c>
      <c r="V334" t="str">
        <f>_xlfn.XLOOKUP(Table17[[#This Row],[Store_ID]],Store_Dim!A:A,Store_Dim!E:E)</f>
        <v>Online</v>
      </c>
      <c r="W334" t="str">
        <f>_xlfn.XLOOKUP(Table17[[#This Row],[Product_ID]],Product_Dim!A:A,Product_Dim!B:B)</f>
        <v>Women's Summer Dress</v>
      </c>
      <c r="X334" t="str">
        <f>_xlfn.XLOOKUP(Table17[[#This Row],[Product_ID]],Product_Dim!A:A,Product_Dim!C:C)</f>
        <v>Clothing</v>
      </c>
      <c r="Y334" t="str">
        <f>_xlfn.XLOOKUP(Table17[[#This Row],[Product_ID]],Product_Dim!A:A,Product_Dim!D:D)</f>
        <v>Tops</v>
      </c>
      <c r="Z334" t="str">
        <f>_xlfn.XLOOKUP(Table17[[#This Row],[Product_ID]],Product_Dim!A:A,Product_Dim!E:E)</f>
        <v>Smith-Mills</v>
      </c>
      <c r="AA334">
        <f>_xlfn.XLOOKUP(Table17[[#This Row],[Product_ID]],Product_Dim!A:A,Product_Dim!F:F)</f>
        <v>223.43</v>
      </c>
      <c r="AB334">
        <f>_xlfn.XLOOKUP(Table17[[#This Row],[Product_ID]],Product_Dim!A:A,Product_Dim!G:G)</f>
        <v>154</v>
      </c>
    </row>
    <row r="335" spans="1:28" x14ac:dyDescent="0.25">
      <c r="A335" t="s">
        <v>2159</v>
      </c>
      <c r="B335" s="1">
        <v>45891</v>
      </c>
      <c r="C335" t="s">
        <v>307</v>
      </c>
      <c r="D335" t="s">
        <v>1610</v>
      </c>
      <c r="E335" t="s">
        <v>1813</v>
      </c>
      <c r="F335">
        <v>3</v>
      </c>
      <c r="G335">
        <v>455.82</v>
      </c>
      <c r="H335">
        <v>0.01</v>
      </c>
      <c r="I335" t="s">
        <v>1826</v>
      </c>
      <c r="J335" s="12">
        <v>1353.7854</v>
      </c>
      <c r="K335" t="str">
        <f>_xlfn.XLOOKUP(Table17[[#This Row],[Customer_ID]],Customer_Dim!A:A,Customer_Dim!B:B,"False Data")</f>
        <v>Richard Delgado</v>
      </c>
      <c r="L335" s="5">
        <f>_xlfn.XLOOKUP(Table17[[#This Row],[Customer_ID]],Customer_Dim!A:A,Customer_Dim!C:C,"False Data")</f>
        <v>36</v>
      </c>
      <c r="M335" s="5" t="str" cm="1">
        <f t="array" ref="M335">_xlfn.IFS(Table9[[#This Row],[Age]]&lt;=35,"Youth",Table9[[#This Row],[Age]]&lt;=55,"Adult",Table9[[#This Row],[Age]]&gt;55,"Senior")</f>
        <v>Adult</v>
      </c>
      <c r="N335" t="str">
        <f>_xlfn.XLOOKUP(Table17[[#This Row],[Customer_ID]],Customer_Dim!A:A,Customer_Dim!D:D,"False Data")</f>
        <v>Male</v>
      </c>
      <c r="O335" t="str">
        <f>_xlfn.XLOOKUP(Table17[[#This Row],[Customer_ID]],Customer_Dim!A:A,Customer_Dim!E:E,"False Data")</f>
        <v>West Theodorechester</v>
      </c>
      <c r="P335" t="str">
        <f>_xlfn.XLOOKUP(Table17[[#This Row],[Customer_ID]],Customer_Dim!A:A,Customer_Dim!F:F,"False Data")</f>
        <v>Pennsylvania</v>
      </c>
      <c r="Q335" t="str">
        <f>_xlfn.XLOOKUP(Table17[[#This Row],[Customer_ID]],Customer_Dim!A:A,Customer_Dim!G:G,"False Data")</f>
        <v>USA</v>
      </c>
      <c r="R335" t="str">
        <f>_xlfn.XLOOKUP(Table17[[#This Row],[Customer_ID]],Customer_Dim!A:A,Customer_Dim!H:H,"False Data")</f>
        <v>Silver</v>
      </c>
      <c r="S335" t="str">
        <f>_xlfn.XLOOKUP(Table17[[#This Row],[Store_ID]],Store_Dim!A:A,Store_Dim!B:B)</f>
        <v>Mann-Austin</v>
      </c>
      <c r="T335" t="str">
        <f>_xlfn.XLOOKUP(Table17[[#This Row],[Store_ID]],Store_Dim!A:A,Store_Dim!C:C)</f>
        <v>East</v>
      </c>
      <c r="U335" t="str">
        <f>_xlfn.XLOOKUP(Table17[[#This Row],[Store_ID]],Store_Dim!A:A,Store_Dim!D:D)</f>
        <v>Vasquezborough</v>
      </c>
      <c r="V335" t="str">
        <f>_xlfn.XLOOKUP(Table17[[#This Row],[Store_ID]],Store_Dim!A:A,Store_Dim!E:E)</f>
        <v>Online</v>
      </c>
      <c r="W335" t="str">
        <f>_xlfn.XLOOKUP(Table17[[#This Row],[Product_ID]],Product_Dim!A:A,Product_Dim!B:B)</f>
        <v>Basketball</v>
      </c>
      <c r="X335" t="str">
        <f>_xlfn.XLOOKUP(Table17[[#This Row],[Product_ID]],Product_Dim!A:A,Product_Dim!C:C)</f>
        <v>Sports</v>
      </c>
      <c r="Y335" t="str">
        <f>_xlfn.XLOOKUP(Table17[[#This Row],[Product_ID]],Product_Dim!A:A,Product_Dim!D:D)</f>
        <v>Team Sports</v>
      </c>
      <c r="Z335" t="str">
        <f>_xlfn.XLOOKUP(Table17[[#This Row],[Product_ID]],Product_Dim!A:A,Product_Dim!E:E)</f>
        <v>Nolan-Snow</v>
      </c>
      <c r="AA335">
        <f>_xlfn.XLOOKUP(Table17[[#This Row],[Product_ID]],Product_Dim!A:A,Product_Dim!F:F)</f>
        <v>204.39</v>
      </c>
      <c r="AB335">
        <f>_xlfn.XLOOKUP(Table17[[#This Row],[Product_ID]],Product_Dim!A:A,Product_Dim!G:G)</f>
        <v>281</v>
      </c>
    </row>
    <row r="336" spans="1:28" x14ac:dyDescent="0.25">
      <c r="A336" t="s">
        <v>2160</v>
      </c>
      <c r="B336" s="1">
        <v>45609</v>
      </c>
      <c r="C336" t="s">
        <v>1095</v>
      </c>
      <c r="D336" t="s">
        <v>1648</v>
      </c>
      <c r="E336" t="s">
        <v>1773</v>
      </c>
      <c r="F336">
        <v>2</v>
      </c>
      <c r="G336">
        <v>613.23</v>
      </c>
      <c r="H336">
        <v>0.15</v>
      </c>
      <c r="I336" t="s">
        <v>1826</v>
      </c>
      <c r="J336" s="12">
        <v>1042.491</v>
      </c>
      <c r="K336" t="str">
        <f>_xlfn.XLOOKUP(Table17[[#This Row],[Customer_ID]],Customer_Dim!A:A,Customer_Dim!B:B,"False Data")</f>
        <v>Heather Valenzuela</v>
      </c>
      <c r="L336" s="5">
        <f>_xlfn.XLOOKUP(Table17[[#This Row],[Customer_ID]],Customer_Dim!A:A,Customer_Dim!C:C,"False Data")</f>
        <v>31</v>
      </c>
      <c r="M336" s="5" t="str" cm="1">
        <f t="array" ref="M336">_xlfn.IFS(Table9[[#This Row],[Age]]&lt;=35,"Youth",Table9[[#This Row],[Age]]&lt;=55,"Adult",Table9[[#This Row],[Age]]&gt;55,"Senior")</f>
        <v>Youth</v>
      </c>
      <c r="N336" t="str">
        <f>_xlfn.XLOOKUP(Table17[[#This Row],[Customer_ID]],Customer_Dim!A:A,Customer_Dim!D:D,"False Data")</f>
        <v>Male</v>
      </c>
      <c r="O336" t="str">
        <f>_xlfn.XLOOKUP(Table17[[#This Row],[Customer_ID]],Customer_Dim!A:A,Customer_Dim!E:E,"False Data")</f>
        <v>New Angiefurt</v>
      </c>
      <c r="P336" t="str">
        <f>_xlfn.XLOOKUP(Table17[[#This Row],[Customer_ID]],Customer_Dim!A:A,Customer_Dim!F:F,"False Data")</f>
        <v>Alaska</v>
      </c>
      <c r="Q336" t="str">
        <f>_xlfn.XLOOKUP(Table17[[#This Row],[Customer_ID]],Customer_Dim!A:A,Customer_Dim!G:G,"False Data")</f>
        <v>USA</v>
      </c>
      <c r="R336" t="str">
        <f>_xlfn.XLOOKUP(Table17[[#This Row],[Customer_ID]],Customer_Dim!A:A,Customer_Dim!H:H,"False Data")</f>
        <v>Bronze</v>
      </c>
      <c r="S336" t="str">
        <f>_xlfn.XLOOKUP(Table17[[#This Row],[Store_ID]],Store_Dim!A:A,Store_Dim!B:B)</f>
        <v>Gray Ltd</v>
      </c>
      <c r="T336" t="str">
        <f>_xlfn.XLOOKUP(Table17[[#This Row],[Store_ID]],Store_Dim!A:A,Store_Dim!C:C)</f>
        <v>North</v>
      </c>
      <c r="U336" t="str">
        <f>_xlfn.XLOOKUP(Table17[[#This Row],[Store_ID]],Store_Dim!A:A,Store_Dim!D:D)</f>
        <v>New Michaelchester</v>
      </c>
      <c r="V336" t="str">
        <f>_xlfn.XLOOKUP(Table17[[#This Row],[Store_ID]],Store_Dim!A:A,Store_Dim!E:E)</f>
        <v>Outlet</v>
      </c>
      <c r="W336" t="str">
        <f>_xlfn.XLOOKUP(Table17[[#This Row],[Product_ID]],Product_Dim!A:A,Product_Dim!B:B)</f>
        <v>Boxing Hand Wraps</v>
      </c>
      <c r="X336" t="str">
        <f>_xlfn.XLOOKUP(Table17[[#This Row],[Product_ID]],Product_Dim!A:A,Product_Dim!C:C)</f>
        <v>Sports</v>
      </c>
      <c r="Y336" t="str">
        <f>_xlfn.XLOOKUP(Table17[[#This Row],[Product_ID]],Product_Dim!A:A,Product_Dim!D:D)</f>
        <v>Fitness</v>
      </c>
      <c r="Z336" t="str">
        <f>_xlfn.XLOOKUP(Table17[[#This Row],[Product_ID]],Product_Dim!A:A,Product_Dim!E:E)</f>
        <v>Smith-King</v>
      </c>
      <c r="AA336">
        <f>_xlfn.XLOOKUP(Table17[[#This Row],[Product_ID]],Product_Dim!A:A,Product_Dim!F:F)</f>
        <v>190.29</v>
      </c>
      <c r="AB336">
        <f>_xlfn.XLOOKUP(Table17[[#This Row],[Product_ID]],Product_Dim!A:A,Product_Dim!G:G)</f>
        <v>260</v>
      </c>
    </row>
    <row r="337" spans="1:28" x14ac:dyDescent="0.25">
      <c r="A337" t="s">
        <v>2161</v>
      </c>
      <c r="B337" s="1">
        <v>45309</v>
      </c>
      <c r="C337" t="s">
        <v>1414</v>
      </c>
      <c r="D337" t="s">
        <v>1549</v>
      </c>
      <c r="E337" t="s">
        <v>1799</v>
      </c>
      <c r="F337">
        <v>4</v>
      </c>
      <c r="G337">
        <v>971.9</v>
      </c>
      <c r="H337">
        <v>0.28000000000000003</v>
      </c>
      <c r="I337" t="s">
        <v>1826</v>
      </c>
      <c r="J337" s="12">
        <v>2799.0720000000001</v>
      </c>
      <c r="K337" t="str">
        <f>_xlfn.XLOOKUP(Table17[[#This Row],[Customer_ID]],Customer_Dim!A:A,Customer_Dim!B:B,"False Data")</f>
        <v>Kelly Garrett</v>
      </c>
      <c r="L337" s="5">
        <f>_xlfn.XLOOKUP(Table17[[#This Row],[Customer_ID]],Customer_Dim!A:A,Customer_Dim!C:C,"False Data")</f>
        <v>62</v>
      </c>
      <c r="M337" s="5" t="str" cm="1">
        <f t="array" ref="M337">_xlfn.IFS(Table9[[#This Row],[Age]]&lt;=35,"Youth",Table9[[#This Row],[Age]]&lt;=55,"Adult",Table9[[#This Row],[Age]]&gt;55,"Senior")</f>
        <v>Senior</v>
      </c>
      <c r="N337" t="str">
        <f>_xlfn.XLOOKUP(Table17[[#This Row],[Customer_ID]],Customer_Dim!A:A,Customer_Dim!D:D,"False Data")</f>
        <v>Female</v>
      </c>
      <c r="O337" t="str">
        <f>_xlfn.XLOOKUP(Table17[[#This Row],[Customer_ID]],Customer_Dim!A:A,Customer_Dim!E:E,"False Data")</f>
        <v>Port Taylorberg</v>
      </c>
      <c r="P337" t="str">
        <f>_xlfn.XLOOKUP(Table17[[#This Row],[Customer_ID]],Customer_Dim!A:A,Customer_Dim!F:F,"False Data")</f>
        <v>Pennsylvania</v>
      </c>
      <c r="Q337" t="str">
        <f>_xlfn.XLOOKUP(Table17[[#This Row],[Customer_ID]],Customer_Dim!A:A,Customer_Dim!G:G,"False Data")</f>
        <v>USA</v>
      </c>
      <c r="R337" t="str">
        <f>_xlfn.XLOOKUP(Table17[[#This Row],[Customer_ID]],Customer_Dim!A:A,Customer_Dim!H:H,"False Data")</f>
        <v>Silver</v>
      </c>
      <c r="S337" t="str">
        <f>_xlfn.XLOOKUP(Table17[[#This Row],[Store_ID]],Store_Dim!A:A,Store_Dim!B:B)</f>
        <v>Mcdonald Inc</v>
      </c>
      <c r="T337" t="str">
        <f>_xlfn.XLOOKUP(Table17[[#This Row],[Store_ID]],Store_Dim!A:A,Store_Dim!C:C)</f>
        <v>South</v>
      </c>
      <c r="U337" t="str">
        <f>_xlfn.XLOOKUP(Table17[[#This Row],[Store_ID]],Store_Dim!A:A,Store_Dim!D:D)</f>
        <v>Christopherland</v>
      </c>
      <c r="V337" t="str">
        <f>_xlfn.XLOOKUP(Table17[[#This Row],[Store_ID]],Store_Dim!A:A,Store_Dim!E:E)</f>
        <v>Outlet</v>
      </c>
      <c r="W337" t="str">
        <f>_xlfn.XLOOKUP(Table17[[#This Row],[Product_ID]],Product_Dim!A:A,Product_Dim!B:B)</f>
        <v>Women's Casual Hoodie</v>
      </c>
      <c r="X337" t="str">
        <f>_xlfn.XLOOKUP(Table17[[#This Row],[Product_ID]],Product_Dim!A:A,Product_Dim!C:C)</f>
        <v>Clothing</v>
      </c>
      <c r="Y337" t="str">
        <f>_xlfn.XLOOKUP(Table17[[#This Row],[Product_ID]],Product_Dim!A:A,Product_Dim!D:D)</f>
        <v>Outerwear</v>
      </c>
      <c r="Z337" t="str">
        <f>_xlfn.XLOOKUP(Table17[[#This Row],[Product_ID]],Product_Dim!A:A,Product_Dim!E:E)</f>
        <v>Sims Inc</v>
      </c>
      <c r="AA337">
        <f>_xlfn.XLOOKUP(Table17[[#This Row],[Product_ID]],Product_Dim!A:A,Product_Dim!F:F)</f>
        <v>167.34</v>
      </c>
      <c r="AB337">
        <f>_xlfn.XLOOKUP(Table17[[#This Row],[Product_ID]],Product_Dim!A:A,Product_Dim!G:G)</f>
        <v>352</v>
      </c>
    </row>
    <row r="338" spans="1:28" x14ac:dyDescent="0.25">
      <c r="A338" t="s">
        <v>2162</v>
      </c>
      <c r="B338" s="1">
        <v>45519</v>
      </c>
      <c r="C338" t="s">
        <v>137</v>
      </c>
      <c r="D338" t="s">
        <v>1604</v>
      </c>
      <c r="E338" t="s">
        <v>1779</v>
      </c>
      <c r="F338">
        <v>3</v>
      </c>
      <c r="G338">
        <v>884.92</v>
      </c>
      <c r="H338">
        <v>0.06</v>
      </c>
      <c r="I338" t="s">
        <v>1826</v>
      </c>
      <c r="J338" s="12">
        <v>2495.4744000000001</v>
      </c>
      <c r="K338" t="str">
        <f>_xlfn.XLOOKUP(Table17[[#This Row],[Customer_ID]],Customer_Dim!A:A,Customer_Dim!B:B,"False Data")</f>
        <v>Christopher Olson</v>
      </c>
      <c r="L338" s="5">
        <f>_xlfn.XLOOKUP(Table17[[#This Row],[Customer_ID]],Customer_Dim!A:A,Customer_Dim!C:C,"False Data")</f>
        <v>27</v>
      </c>
      <c r="M338" s="5" t="str" cm="1">
        <f t="array" ref="M338">_xlfn.IFS(Table9[[#This Row],[Age]]&lt;=35,"Youth",Table9[[#This Row],[Age]]&lt;=55,"Adult",Table9[[#This Row],[Age]]&gt;55,"Senior")</f>
        <v>Youth</v>
      </c>
      <c r="N338" t="str">
        <f>_xlfn.XLOOKUP(Table17[[#This Row],[Customer_ID]],Customer_Dim!A:A,Customer_Dim!D:D,"False Data")</f>
        <v>Female</v>
      </c>
      <c r="O338" t="str">
        <f>_xlfn.XLOOKUP(Table17[[#This Row],[Customer_ID]],Customer_Dim!A:A,Customer_Dim!E:E,"False Data")</f>
        <v>West Richard</v>
      </c>
      <c r="P338" t="str">
        <f>_xlfn.XLOOKUP(Table17[[#This Row],[Customer_ID]],Customer_Dim!A:A,Customer_Dim!F:F,"False Data")</f>
        <v>Maryland</v>
      </c>
      <c r="Q338" t="str">
        <f>_xlfn.XLOOKUP(Table17[[#This Row],[Customer_ID]],Customer_Dim!A:A,Customer_Dim!G:G,"False Data")</f>
        <v>USA</v>
      </c>
      <c r="R338" t="str">
        <f>_xlfn.XLOOKUP(Table17[[#This Row],[Customer_ID]],Customer_Dim!A:A,Customer_Dim!H:H,"False Data")</f>
        <v>Platinum</v>
      </c>
      <c r="S338" t="str">
        <f>_xlfn.XLOOKUP(Table17[[#This Row],[Store_ID]],Store_Dim!A:A,Store_Dim!B:B)</f>
        <v>Martinez-Mullins</v>
      </c>
      <c r="T338" t="str">
        <f>_xlfn.XLOOKUP(Table17[[#This Row],[Store_ID]],Store_Dim!A:A,Store_Dim!C:C)</f>
        <v>South</v>
      </c>
      <c r="U338" t="str">
        <f>_xlfn.XLOOKUP(Table17[[#This Row],[Store_ID]],Store_Dim!A:A,Store_Dim!D:D)</f>
        <v>Williamsfurt</v>
      </c>
      <c r="V338" t="str">
        <f>_xlfn.XLOOKUP(Table17[[#This Row],[Store_ID]],Store_Dim!A:A,Store_Dim!E:E)</f>
        <v>Online</v>
      </c>
      <c r="W338" t="str">
        <f>_xlfn.XLOOKUP(Table17[[#This Row],[Product_ID]],Product_Dim!A:A,Product_Dim!B:B)</f>
        <v>Sports Stopwatch Timer</v>
      </c>
      <c r="X338" t="str">
        <f>_xlfn.XLOOKUP(Table17[[#This Row],[Product_ID]],Product_Dim!A:A,Product_Dim!C:C)</f>
        <v>Sports</v>
      </c>
      <c r="Y338" t="str">
        <f>_xlfn.XLOOKUP(Table17[[#This Row],[Product_ID]],Product_Dim!A:A,Product_Dim!D:D)</f>
        <v>Accessories</v>
      </c>
      <c r="Z338" t="str">
        <f>_xlfn.XLOOKUP(Table17[[#This Row],[Product_ID]],Product_Dim!A:A,Product_Dim!E:E)</f>
        <v>Burns-Hansen</v>
      </c>
      <c r="AA338">
        <f>_xlfn.XLOOKUP(Table17[[#This Row],[Product_ID]],Product_Dim!A:A,Product_Dim!F:F)</f>
        <v>38.76</v>
      </c>
      <c r="AB338">
        <f>_xlfn.XLOOKUP(Table17[[#This Row],[Product_ID]],Product_Dim!A:A,Product_Dim!G:G)</f>
        <v>137</v>
      </c>
    </row>
    <row r="339" spans="1:28" x14ac:dyDescent="0.25">
      <c r="A339" t="s">
        <v>2163</v>
      </c>
      <c r="B339" s="1">
        <v>45921</v>
      </c>
      <c r="C339" t="s">
        <v>314</v>
      </c>
      <c r="D339" t="s">
        <v>1562</v>
      </c>
      <c r="E339" t="s">
        <v>1786</v>
      </c>
      <c r="F339">
        <v>1</v>
      </c>
      <c r="G339">
        <v>125</v>
      </c>
      <c r="H339">
        <v>0.23</v>
      </c>
      <c r="I339" t="s">
        <v>1824</v>
      </c>
      <c r="J339" s="12">
        <v>96.25</v>
      </c>
      <c r="K339" t="str">
        <f>_xlfn.XLOOKUP(Table17[[#This Row],[Customer_ID]],Customer_Dim!A:A,Customer_Dim!B:B,"False Data")</f>
        <v>Melissa Duffy Md</v>
      </c>
      <c r="L339" s="5">
        <f>_xlfn.XLOOKUP(Table17[[#This Row],[Customer_ID]],Customer_Dim!A:A,Customer_Dim!C:C,"False Data")</f>
        <v>58</v>
      </c>
      <c r="M339" s="5" t="str" cm="1">
        <f t="array" ref="M339">_xlfn.IFS(Table9[[#This Row],[Age]]&lt;=35,"Youth",Table9[[#This Row],[Age]]&lt;=55,"Adult",Table9[[#This Row],[Age]]&gt;55,"Senior")</f>
        <v>Senior</v>
      </c>
      <c r="N339" t="str">
        <f>_xlfn.XLOOKUP(Table17[[#This Row],[Customer_ID]],Customer_Dim!A:A,Customer_Dim!D:D,"False Data")</f>
        <v>Female</v>
      </c>
      <c r="O339" t="str">
        <f>_xlfn.XLOOKUP(Table17[[#This Row],[Customer_ID]],Customer_Dim!A:A,Customer_Dim!E:E,"False Data")</f>
        <v>East Jenna</v>
      </c>
      <c r="P339" t="str">
        <f>_xlfn.XLOOKUP(Table17[[#This Row],[Customer_ID]],Customer_Dim!A:A,Customer_Dim!F:F,"False Data")</f>
        <v>South Carolina</v>
      </c>
      <c r="Q339" t="str">
        <f>_xlfn.XLOOKUP(Table17[[#This Row],[Customer_ID]],Customer_Dim!A:A,Customer_Dim!G:G,"False Data")</f>
        <v>USA</v>
      </c>
      <c r="R339" t="str">
        <f>_xlfn.XLOOKUP(Table17[[#This Row],[Customer_ID]],Customer_Dim!A:A,Customer_Dim!H:H,"False Data")</f>
        <v>Bronze</v>
      </c>
      <c r="S339" t="str">
        <f>_xlfn.XLOOKUP(Table17[[#This Row],[Store_ID]],Store_Dim!A:A,Store_Dim!B:B)</f>
        <v>Moore, Padilla and Butler</v>
      </c>
      <c r="T339" t="str">
        <f>_xlfn.XLOOKUP(Table17[[#This Row],[Store_ID]],Store_Dim!A:A,Store_Dim!C:C)</f>
        <v>South</v>
      </c>
      <c r="U339" t="str">
        <f>_xlfn.XLOOKUP(Table17[[#This Row],[Store_ID]],Store_Dim!A:A,Store_Dim!D:D)</f>
        <v>East Johnstad</v>
      </c>
      <c r="V339" t="str">
        <f>_xlfn.XLOOKUP(Table17[[#This Row],[Store_ID]],Store_Dim!A:A,Store_Dim!E:E)</f>
        <v>Flagship</v>
      </c>
      <c r="W339" t="str">
        <f>_xlfn.XLOOKUP(Table17[[#This Row],[Product_ID]],Product_Dim!A:A,Product_Dim!B:B)</f>
        <v>Wireless Bluetooth Earbuds</v>
      </c>
      <c r="X339" t="str">
        <f>_xlfn.XLOOKUP(Table17[[#This Row],[Product_ID]],Product_Dim!A:A,Product_Dim!C:C)</f>
        <v>Electronics</v>
      </c>
      <c r="Y339" t="str">
        <f>_xlfn.XLOOKUP(Table17[[#This Row],[Product_ID]],Product_Dim!A:A,Product_Dim!D:D)</f>
        <v>Audio</v>
      </c>
      <c r="Z339" t="str">
        <f>_xlfn.XLOOKUP(Table17[[#This Row],[Product_ID]],Product_Dim!A:A,Product_Dim!E:E)</f>
        <v>Perez-Johnston</v>
      </c>
      <c r="AA339">
        <f>_xlfn.XLOOKUP(Table17[[#This Row],[Product_ID]],Product_Dim!A:A,Product_Dim!F:F)</f>
        <v>439.07</v>
      </c>
      <c r="AB339">
        <f>_xlfn.XLOOKUP(Table17[[#This Row],[Product_ID]],Product_Dim!A:A,Product_Dim!G:G)</f>
        <v>142</v>
      </c>
    </row>
    <row r="340" spans="1:28" x14ac:dyDescent="0.25">
      <c r="A340" t="s">
        <v>2164</v>
      </c>
      <c r="B340" s="1">
        <v>45465</v>
      </c>
      <c r="C340" t="s">
        <v>441</v>
      </c>
      <c r="D340" t="s">
        <v>1568</v>
      </c>
      <c r="E340" t="s">
        <v>1801</v>
      </c>
      <c r="F340">
        <v>2</v>
      </c>
      <c r="G340">
        <v>188.25</v>
      </c>
      <c r="H340">
        <v>0.08</v>
      </c>
      <c r="I340" t="s">
        <v>1826</v>
      </c>
      <c r="J340" s="12">
        <v>346.38</v>
      </c>
      <c r="K340" t="str">
        <f>_xlfn.XLOOKUP(Table17[[#This Row],[Customer_ID]],Customer_Dim!A:A,Customer_Dim!B:B,"False Data")</f>
        <v>Susan Mcdonald</v>
      </c>
      <c r="L340" s="5">
        <f>_xlfn.XLOOKUP(Table17[[#This Row],[Customer_ID]],Customer_Dim!A:A,Customer_Dim!C:C,"False Data")</f>
        <v>45</v>
      </c>
      <c r="M340" s="5" t="str" cm="1">
        <f t="array" ref="M340">_xlfn.IFS(Table9[[#This Row],[Age]]&lt;=35,"Youth",Table9[[#This Row],[Age]]&lt;=55,"Adult",Table9[[#This Row],[Age]]&gt;55,"Senior")</f>
        <v>Adult</v>
      </c>
      <c r="N340" t="str">
        <f>_xlfn.XLOOKUP(Table17[[#This Row],[Customer_ID]],Customer_Dim!A:A,Customer_Dim!D:D,"False Data")</f>
        <v>Male</v>
      </c>
      <c r="O340" t="str">
        <f>_xlfn.XLOOKUP(Table17[[#This Row],[Customer_ID]],Customer_Dim!A:A,Customer_Dim!E:E,"False Data")</f>
        <v>East Ellen</v>
      </c>
      <c r="P340" t="str">
        <f>_xlfn.XLOOKUP(Table17[[#This Row],[Customer_ID]],Customer_Dim!A:A,Customer_Dim!F:F,"False Data")</f>
        <v>Arkansas</v>
      </c>
      <c r="Q340" t="str">
        <f>_xlfn.XLOOKUP(Table17[[#This Row],[Customer_ID]],Customer_Dim!A:A,Customer_Dim!G:G,"False Data")</f>
        <v>USA</v>
      </c>
      <c r="R340" t="str">
        <f>_xlfn.XLOOKUP(Table17[[#This Row],[Customer_ID]],Customer_Dim!A:A,Customer_Dim!H:H,"False Data")</f>
        <v>Silver</v>
      </c>
      <c r="S340" t="str">
        <f>_xlfn.XLOOKUP(Table17[[#This Row],[Store_ID]],Store_Dim!A:A,Store_Dim!B:B)</f>
        <v>Shelton PLC</v>
      </c>
      <c r="T340" t="str">
        <f>_xlfn.XLOOKUP(Table17[[#This Row],[Store_ID]],Store_Dim!A:A,Store_Dim!C:C)</f>
        <v>North</v>
      </c>
      <c r="U340" t="str">
        <f>_xlfn.XLOOKUP(Table17[[#This Row],[Store_ID]],Store_Dim!A:A,Store_Dim!D:D)</f>
        <v>East Jenniferstad</v>
      </c>
      <c r="V340" t="str">
        <f>_xlfn.XLOOKUP(Table17[[#This Row],[Store_ID]],Store_Dim!A:A,Store_Dim!E:E)</f>
        <v>Flagship</v>
      </c>
      <c r="W340" t="str">
        <f>_xlfn.XLOOKUP(Table17[[#This Row],[Product_ID]],Product_Dim!A:A,Product_Dim!B:B)</f>
        <v>Ceramic Kitchen Bowl Set</v>
      </c>
      <c r="X340" t="str">
        <f>_xlfn.XLOOKUP(Table17[[#This Row],[Product_ID]],Product_Dim!A:A,Product_Dim!C:C)</f>
        <v>Home</v>
      </c>
      <c r="Y340" t="str">
        <f>_xlfn.XLOOKUP(Table17[[#This Row],[Product_ID]],Product_Dim!A:A,Product_Dim!D:D)</f>
        <v>Kitchen</v>
      </c>
      <c r="Z340" t="str">
        <f>_xlfn.XLOOKUP(Table17[[#This Row],[Product_ID]],Product_Dim!A:A,Product_Dim!E:E)</f>
        <v>Hamilton Group</v>
      </c>
      <c r="AA340">
        <f>_xlfn.XLOOKUP(Table17[[#This Row],[Product_ID]],Product_Dim!A:A,Product_Dim!F:F)</f>
        <v>298.86</v>
      </c>
      <c r="AB340">
        <f>_xlfn.XLOOKUP(Table17[[#This Row],[Product_ID]],Product_Dim!A:A,Product_Dim!G:G)</f>
        <v>308</v>
      </c>
    </row>
    <row r="341" spans="1:28" x14ac:dyDescent="0.25">
      <c r="A341" t="s">
        <v>2165</v>
      </c>
      <c r="B341" s="1">
        <v>45303</v>
      </c>
      <c r="C341" t="s">
        <v>719</v>
      </c>
      <c r="D341" t="s">
        <v>1640</v>
      </c>
      <c r="E341" t="s">
        <v>1776</v>
      </c>
      <c r="F341">
        <v>4</v>
      </c>
      <c r="G341">
        <v>344.12</v>
      </c>
      <c r="H341">
        <v>0.25</v>
      </c>
      <c r="I341" t="s">
        <v>1826</v>
      </c>
      <c r="J341" s="12">
        <v>1032.3599999999999</v>
      </c>
      <c r="K341" t="str">
        <f>_xlfn.XLOOKUP(Table17[[#This Row],[Customer_ID]],Customer_Dim!A:A,Customer_Dim!B:B,"False Data")</f>
        <v>Alejandro Doyle</v>
      </c>
      <c r="L341" s="5">
        <f>_xlfn.XLOOKUP(Table17[[#This Row],[Customer_ID]],Customer_Dim!A:A,Customer_Dim!C:C,"False Data")</f>
        <v>35</v>
      </c>
      <c r="M341" s="5" t="str" cm="1">
        <f t="array" ref="M341">_xlfn.IFS(Table9[[#This Row],[Age]]&lt;=35,"Youth",Table9[[#This Row],[Age]]&lt;=55,"Adult",Table9[[#This Row],[Age]]&gt;55,"Senior")</f>
        <v>Youth</v>
      </c>
      <c r="N341" t="str">
        <f>_xlfn.XLOOKUP(Table17[[#This Row],[Customer_ID]],Customer_Dim!A:A,Customer_Dim!D:D,"False Data")</f>
        <v>Male</v>
      </c>
      <c r="O341" t="str">
        <f>_xlfn.XLOOKUP(Table17[[#This Row],[Customer_ID]],Customer_Dim!A:A,Customer_Dim!E:E,"False Data")</f>
        <v>East Crystalton</v>
      </c>
      <c r="P341" t="str">
        <f>_xlfn.XLOOKUP(Table17[[#This Row],[Customer_ID]],Customer_Dim!A:A,Customer_Dim!F:F,"False Data")</f>
        <v>New Mexico</v>
      </c>
      <c r="Q341" t="str">
        <f>_xlfn.XLOOKUP(Table17[[#This Row],[Customer_ID]],Customer_Dim!A:A,Customer_Dim!G:G,"False Data")</f>
        <v>USA</v>
      </c>
      <c r="R341" t="str">
        <f>_xlfn.XLOOKUP(Table17[[#This Row],[Customer_ID]],Customer_Dim!A:A,Customer_Dim!H:H,"False Data")</f>
        <v>Platinum</v>
      </c>
      <c r="S341" t="str">
        <f>_xlfn.XLOOKUP(Table17[[#This Row],[Store_ID]],Store_Dim!A:A,Store_Dim!B:B)</f>
        <v>Benson-Elliott</v>
      </c>
      <c r="T341" t="str">
        <f>_xlfn.XLOOKUP(Table17[[#This Row],[Store_ID]],Store_Dim!A:A,Store_Dim!C:C)</f>
        <v>East</v>
      </c>
      <c r="U341" t="str">
        <f>_xlfn.XLOOKUP(Table17[[#This Row],[Store_ID]],Store_Dim!A:A,Store_Dim!D:D)</f>
        <v>Port Josephberg</v>
      </c>
      <c r="V341" t="str">
        <f>_xlfn.XLOOKUP(Table17[[#This Row],[Store_ID]],Store_Dim!A:A,Store_Dim!E:E)</f>
        <v>Online</v>
      </c>
      <c r="W341" t="str">
        <f>_xlfn.XLOOKUP(Table17[[#This Row],[Product_ID]],Product_Dim!A:A,Product_Dim!B:B)</f>
        <v>Men's Winter Jacket</v>
      </c>
      <c r="X341" t="str">
        <f>_xlfn.XLOOKUP(Table17[[#This Row],[Product_ID]],Product_Dim!A:A,Product_Dim!C:C)</f>
        <v>Clothing</v>
      </c>
      <c r="Y341" t="str">
        <f>_xlfn.XLOOKUP(Table17[[#This Row],[Product_ID]],Product_Dim!A:A,Product_Dim!D:D)</f>
        <v>Outerwear</v>
      </c>
      <c r="Z341" t="str">
        <f>_xlfn.XLOOKUP(Table17[[#This Row],[Product_ID]],Product_Dim!A:A,Product_Dim!E:E)</f>
        <v>Kelly, Smith and Perez</v>
      </c>
      <c r="AA341">
        <f>_xlfn.XLOOKUP(Table17[[#This Row],[Product_ID]],Product_Dim!A:A,Product_Dim!F:F)</f>
        <v>167.34</v>
      </c>
      <c r="AB341">
        <f>_xlfn.XLOOKUP(Table17[[#This Row],[Product_ID]],Product_Dim!A:A,Product_Dim!G:G)</f>
        <v>296</v>
      </c>
    </row>
    <row r="342" spans="1:28" x14ac:dyDescent="0.25">
      <c r="A342" t="s">
        <v>2166</v>
      </c>
      <c r="B342" s="1">
        <v>45218</v>
      </c>
      <c r="C342" t="s">
        <v>181</v>
      </c>
      <c r="D342" t="s">
        <v>1582</v>
      </c>
      <c r="E342" t="s">
        <v>1813</v>
      </c>
      <c r="F342">
        <v>3</v>
      </c>
      <c r="G342">
        <v>997.95</v>
      </c>
      <c r="H342">
        <v>0.09</v>
      </c>
      <c r="I342" t="s">
        <v>1829</v>
      </c>
      <c r="J342" s="12">
        <v>2724.4034999999999</v>
      </c>
      <c r="K342" t="str">
        <f>_xlfn.XLOOKUP(Table17[[#This Row],[Customer_ID]],Customer_Dim!A:A,Customer_Dim!B:B,"False Data")</f>
        <v>Gina Knight</v>
      </c>
      <c r="L342" s="5">
        <f>_xlfn.XLOOKUP(Table17[[#This Row],[Customer_ID]],Customer_Dim!A:A,Customer_Dim!C:C,"False Data")</f>
        <v>54</v>
      </c>
      <c r="M342" s="5" t="str" cm="1">
        <f t="array" ref="M342">_xlfn.IFS(Table9[[#This Row],[Age]]&lt;=35,"Youth",Table9[[#This Row],[Age]]&lt;=55,"Adult",Table9[[#This Row],[Age]]&gt;55,"Senior")</f>
        <v>Adult</v>
      </c>
      <c r="N342" t="str">
        <f>_xlfn.XLOOKUP(Table17[[#This Row],[Customer_ID]],Customer_Dim!A:A,Customer_Dim!D:D,"False Data")</f>
        <v>Female</v>
      </c>
      <c r="O342" t="str">
        <f>_xlfn.XLOOKUP(Table17[[#This Row],[Customer_ID]],Customer_Dim!A:A,Customer_Dim!E:E,"False Data")</f>
        <v>Lake Roberthaven</v>
      </c>
      <c r="P342" t="str">
        <f>_xlfn.XLOOKUP(Table17[[#This Row],[Customer_ID]],Customer_Dim!A:A,Customer_Dim!F:F,"False Data")</f>
        <v>Nevada</v>
      </c>
      <c r="Q342" t="str">
        <f>_xlfn.XLOOKUP(Table17[[#This Row],[Customer_ID]],Customer_Dim!A:A,Customer_Dim!G:G,"False Data")</f>
        <v>USA</v>
      </c>
      <c r="R342" t="str">
        <f>_xlfn.XLOOKUP(Table17[[#This Row],[Customer_ID]],Customer_Dim!A:A,Customer_Dim!H:H,"False Data")</f>
        <v>Silver</v>
      </c>
      <c r="S342" t="str">
        <f>_xlfn.XLOOKUP(Table17[[#This Row],[Store_ID]],Store_Dim!A:A,Store_Dim!B:B)</f>
        <v>Mann-Austin</v>
      </c>
      <c r="T342" t="str">
        <f>_xlfn.XLOOKUP(Table17[[#This Row],[Store_ID]],Store_Dim!A:A,Store_Dim!C:C)</f>
        <v>East</v>
      </c>
      <c r="U342" t="str">
        <f>_xlfn.XLOOKUP(Table17[[#This Row],[Store_ID]],Store_Dim!A:A,Store_Dim!D:D)</f>
        <v>Vasquezborough</v>
      </c>
      <c r="V342" t="str">
        <f>_xlfn.XLOOKUP(Table17[[#This Row],[Store_ID]],Store_Dim!A:A,Store_Dim!E:E)</f>
        <v>Online</v>
      </c>
      <c r="W342" t="str">
        <f>_xlfn.XLOOKUP(Table17[[#This Row],[Product_ID]],Product_Dim!A:A,Product_Dim!B:B)</f>
        <v>Soccer Training Cone Set</v>
      </c>
      <c r="X342" t="str">
        <f>_xlfn.XLOOKUP(Table17[[#This Row],[Product_ID]],Product_Dim!A:A,Product_Dim!C:C)</f>
        <v>Sports</v>
      </c>
      <c r="Y342" t="str">
        <f>_xlfn.XLOOKUP(Table17[[#This Row],[Product_ID]],Product_Dim!A:A,Product_Dim!D:D)</f>
        <v>Accessories</v>
      </c>
      <c r="Z342" t="str">
        <f>_xlfn.XLOOKUP(Table17[[#This Row],[Product_ID]],Product_Dim!A:A,Product_Dim!E:E)</f>
        <v>Ford, Murphy and Wilson</v>
      </c>
      <c r="AA342">
        <f>_xlfn.XLOOKUP(Table17[[#This Row],[Product_ID]],Product_Dim!A:A,Product_Dim!F:F)</f>
        <v>144.53</v>
      </c>
      <c r="AB342">
        <f>_xlfn.XLOOKUP(Table17[[#This Row],[Product_ID]],Product_Dim!A:A,Product_Dim!G:G)</f>
        <v>367</v>
      </c>
    </row>
    <row r="343" spans="1:28" x14ac:dyDescent="0.25">
      <c r="A343" t="s">
        <v>2167</v>
      </c>
      <c r="B343" s="1">
        <v>45727</v>
      </c>
      <c r="C343" t="s">
        <v>505</v>
      </c>
      <c r="D343" t="s">
        <v>1570</v>
      </c>
      <c r="E343" t="s">
        <v>1801</v>
      </c>
      <c r="F343">
        <v>3</v>
      </c>
      <c r="G343">
        <v>121.64</v>
      </c>
      <c r="H343">
        <v>7.0000000000000007E-2</v>
      </c>
      <c r="I343" t="s">
        <v>1826</v>
      </c>
      <c r="J343" s="12">
        <v>339.37560000000002</v>
      </c>
      <c r="K343" t="str">
        <f>_xlfn.XLOOKUP(Table17[[#This Row],[Customer_ID]],Customer_Dim!A:A,Customer_Dim!B:B,"False Data")</f>
        <v>Stephanie Conway</v>
      </c>
      <c r="L343" s="5">
        <f>_xlfn.XLOOKUP(Table17[[#This Row],[Customer_ID]],Customer_Dim!A:A,Customer_Dim!C:C,"False Data")</f>
        <v>24</v>
      </c>
      <c r="M343" s="5" t="str" cm="1">
        <f t="array" ref="M343">_xlfn.IFS(Table9[[#This Row],[Age]]&lt;=35,"Youth",Table9[[#This Row],[Age]]&lt;=55,"Adult",Table9[[#This Row],[Age]]&gt;55,"Senior")</f>
        <v>Youth</v>
      </c>
      <c r="N343" t="str">
        <f>_xlfn.XLOOKUP(Table17[[#This Row],[Customer_ID]],Customer_Dim!A:A,Customer_Dim!D:D,"False Data")</f>
        <v>Male</v>
      </c>
      <c r="O343" t="str">
        <f>_xlfn.XLOOKUP(Table17[[#This Row],[Customer_ID]],Customer_Dim!A:A,Customer_Dim!E:E,"False Data")</f>
        <v>Port Frankmouth</v>
      </c>
      <c r="P343" t="str">
        <f>_xlfn.XLOOKUP(Table17[[#This Row],[Customer_ID]],Customer_Dim!A:A,Customer_Dim!F:F,"False Data")</f>
        <v>Mississippi</v>
      </c>
      <c r="Q343" t="str">
        <f>_xlfn.XLOOKUP(Table17[[#This Row],[Customer_ID]],Customer_Dim!A:A,Customer_Dim!G:G,"False Data")</f>
        <v>USA</v>
      </c>
      <c r="R343" t="str">
        <f>_xlfn.XLOOKUP(Table17[[#This Row],[Customer_ID]],Customer_Dim!A:A,Customer_Dim!H:H,"False Data")</f>
        <v>Gold</v>
      </c>
      <c r="S343" t="str">
        <f>_xlfn.XLOOKUP(Table17[[#This Row],[Store_ID]],Store_Dim!A:A,Store_Dim!B:B)</f>
        <v>Shelton PLC</v>
      </c>
      <c r="T343" t="str">
        <f>_xlfn.XLOOKUP(Table17[[#This Row],[Store_ID]],Store_Dim!A:A,Store_Dim!C:C)</f>
        <v>North</v>
      </c>
      <c r="U343" t="str">
        <f>_xlfn.XLOOKUP(Table17[[#This Row],[Store_ID]],Store_Dim!A:A,Store_Dim!D:D)</f>
        <v>East Jenniferstad</v>
      </c>
      <c r="V343" t="str">
        <f>_xlfn.XLOOKUP(Table17[[#This Row],[Store_ID]],Store_Dim!A:A,Store_Dim!E:E)</f>
        <v>Flagship</v>
      </c>
      <c r="W343" t="str">
        <f>_xlfn.XLOOKUP(Table17[[#This Row],[Product_ID]],Product_Dim!A:A,Product_Dim!B:B)</f>
        <v>HD Smart TV Stick</v>
      </c>
      <c r="X343" t="str">
        <f>_xlfn.XLOOKUP(Table17[[#This Row],[Product_ID]],Product_Dim!A:A,Product_Dim!C:C)</f>
        <v>Electronics</v>
      </c>
      <c r="Y343" t="str">
        <f>_xlfn.XLOOKUP(Table17[[#This Row],[Product_ID]],Product_Dim!A:A,Product_Dim!D:D)</f>
        <v>Accessories</v>
      </c>
      <c r="Z343" t="str">
        <f>_xlfn.XLOOKUP(Table17[[#This Row],[Product_ID]],Product_Dim!A:A,Product_Dim!E:E)</f>
        <v>Gibson, Hobbs and Weaver</v>
      </c>
      <c r="AA343">
        <f>_xlfn.XLOOKUP(Table17[[#This Row],[Product_ID]],Product_Dim!A:A,Product_Dim!F:F)</f>
        <v>449.4</v>
      </c>
      <c r="AB343">
        <f>_xlfn.XLOOKUP(Table17[[#This Row],[Product_ID]],Product_Dim!A:A,Product_Dim!G:G)</f>
        <v>0</v>
      </c>
    </row>
    <row r="344" spans="1:28" x14ac:dyDescent="0.25">
      <c r="A344" t="s">
        <v>2168</v>
      </c>
      <c r="B344" s="1">
        <v>45557</v>
      </c>
      <c r="C344" t="s">
        <v>716</v>
      </c>
      <c r="D344" t="s">
        <v>1684</v>
      </c>
      <c r="E344" t="s">
        <v>1789</v>
      </c>
      <c r="F344">
        <v>2</v>
      </c>
      <c r="G344">
        <v>692.72</v>
      </c>
      <c r="H344">
        <v>0.13</v>
      </c>
      <c r="I344" t="s">
        <v>1826</v>
      </c>
      <c r="J344" s="12">
        <v>1205.3327999999999</v>
      </c>
      <c r="K344" t="str">
        <f>_xlfn.XLOOKUP(Table17[[#This Row],[Customer_ID]],Customer_Dim!A:A,Customer_Dim!B:B,"False Data")</f>
        <v>Lisa Young</v>
      </c>
      <c r="L344" s="5">
        <f>_xlfn.XLOOKUP(Table17[[#This Row],[Customer_ID]],Customer_Dim!A:A,Customer_Dim!C:C,"False Data")</f>
        <v>38</v>
      </c>
      <c r="M344" s="5" t="str" cm="1">
        <f t="array" ref="M344">_xlfn.IFS(Table9[[#This Row],[Age]]&lt;=35,"Youth",Table9[[#This Row],[Age]]&lt;=55,"Adult",Table9[[#This Row],[Age]]&gt;55,"Senior")</f>
        <v>Adult</v>
      </c>
      <c r="N344" t="str">
        <f>_xlfn.XLOOKUP(Table17[[#This Row],[Customer_ID]],Customer_Dim!A:A,Customer_Dim!D:D,"False Data")</f>
        <v>Male</v>
      </c>
      <c r="O344" t="str">
        <f>_xlfn.XLOOKUP(Table17[[#This Row],[Customer_ID]],Customer_Dim!A:A,Customer_Dim!E:E,"False Data")</f>
        <v>Maybury</v>
      </c>
      <c r="P344" t="str">
        <f>_xlfn.XLOOKUP(Table17[[#This Row],[Customer_ID]],Customer_Dim!A:A,Customer_Dim!F:F,"False Data")</f>
        <v>Georgia</v>
      </c>
      <c r="Q344" t="str">
        <f>_xlfn.XLOOKUP(Table17[[#This Row],[Customer_ID]],Customer_Dim!A:A,Customer_Dim!G:G,"False Data")</f>
        <v>USA</v>
      </c>
      <c r="R344" t="str">
        <f>_xlfn.XLOOKUP(Table17[[#This Row],[Customer_ID]],Customer_Dim!A:A,Customer_Dim!H:H,"False Data")</f>
        <v>Platinum</v>
      </c>
      <c r="S344" t="str">
        <f>_xlfn.XLOOKUP(Table17[[#This Row],[Store_ID]],Store_Dim!A:A,Store_Dim!B:B)</f>
        <v>Hill, Wagner and Ballard</v>
      </c>
      <c r="T344" t="str">
        <f>_xlfn.XLOOKUP(Table17[[#This Row],[Store_ID]],Store_Dim!A:A,Store_Dim!C:C)</f>
        <v>East</v>
      </c>
      <c r="U344" t="str">
        <f>_xlfn.XLOOKUP(Table17[[#This Row],[Store_ID]],Store_Dim!A:A,Store_Dim!D:D)</f>
        <v>East Davidville</v>
      </c>
      <c r="V344" t="str">
        <f>_xlfn.XLOOKUP(Table17[[#This Row],[Store_ID]],Store_Dim!A:A,Store_Dim!E:E)</f>
        <v>Online</v>
      </c>
      <c r="W344" t="str">
        <f>_xlfn.XLOOKUP(Table17[[#This Row],[Product_ID]],Product_Dim!A:A,Product_Dim!B:B)</f>
        <v>Wooden Nightstand</v>
      </c>
      <c r="X344" t="str">
        <f>_xlfn.XLOOKUP(Table17[[#This Row],[Product_ID]],Product_Dim!A:A,Product_Dim!C:C)</f>
        <v>Home</v>
      </c>
      <c r="Y344" t="str">
        <f>_xlfn.XLOOKUP(Table17[[#This Row],[Product_ID]],Product_Dim!A:A,Product_Dim!D:D)</f>
        <v>Furniture</v>
      </c>
      <c r="Z344" t="str">
        <f>_xlfn.XLOOKUP(Table17[[#This Row],[Product_ID]],Product_Dim!A:A,Product_Dim!E:E)</f>
        <v>Wolfe, Ross and Hester</v>
      </c>
      <c r="AA344">
        <f>_xlfn.XLOOKUP(Table17[[#This Row],[Product_ID]],Product_Dim!A:A,Product_Dim!F:F)</f>
        <v>243.7</v>
      </c>
      <c r="AB344">
        <f>_xlfn.XLOOKUP(Table17[[#This Row],[Product_ID]],Product_Dim!A:A,Product_Dim!G:G)</f>
        <v>130</v>
      </c>
    </row>
    <row r="345" spans="1:28" x14ac:dyDescent="0.25">
      <c r="A345" t="s">
        <v>2169</v>
      </c>
      <c r="B345" s="1">
        <v>45623</v>
      </c>
      <c r="C345" t="s">
        <v>114</v>
      </c>
      <c r="D345" t="s">
        <v>1596</v>
      </c>
      <c r="E345" t="s">
        <v>1813</v>
      </c>
      <c r="F345">
        <v>3</v>
      </c>
      <c r="G345">
        <v>794.59</v>
      </c>
      <c r="H345">
        <v>0.03</v>
      </c>
      <c r="I345" t="s">
        <v>1826</v>
      </c>
      <c r="J345" s="12">
        <v>2312.2568999999999</v>
      </c>
      <c r="K345" t="str">
        <f>_xlfn.XLOOKUP(Table17[[#This Row],[Customer_ID]],Customer_Dim!A:A,Customer_Dim!B:B,"False Data")</f>
        <v>Leslie Johnson</v>
      </c>
      <c r="L345" s="5">
        <f>_xlfn.XLOOKUP(Table17[[#This Row],[Customer_ID]],Customer_Dim!A:A,Customer_Dim!C:C,"False Data")</f>
        <v>31</v>
      </c>
      <c r="M345" s="5" t="str" cm="1">
        <f t="array" ref="M345">_xlfn.IFS(Table9[[#This Row],[Age]]&lt;=35,"Youth",Table9[[#This Row],[Age]]&lt;=55,"Adult",Table9[[#This Row],[Age]]&gt;55,"Senior")</f>
        <v>Youth</v>
      </c>
      <c r="N345" t="str">
        <f>_xlfn.XLOOKUP(Table17[[#This Row],[Customer_ID]],Customer_Dim!A:A,Customer_Dim!D:D,"False Data")</f>
        <v>Male</v>
      </c>
      <c r="O345" t="str">
        <f>_xlfn.XLOOKUP(Table17[[#This Row],[Customer_ID]],Customer_Dim!A:A,Customer_Dim!E:E,"False Data")</f>
        <v>Mollyshire</v>
      </c>
      <c r="P345" t="str">
        <f>_xlfn.XLOOKUP(Table17[[#This Row],[Customer_ID]],Customer_Dim!A:A,Customer_Dim!F:F,"False Data")</f>
        <v>Utah</v>
      </c>
      <c r="Q345" t="str">
        <f>_xlfn.XLOOKUP(Table17[[#This Row],[Customer_ID]],Customer_Dim!A:A,Customer_Dim!G:G,"False Data")</f>
        <v>USA</v>
      </c>
      <c r="R345" t="str">
        <f>_xlfn.XLOOKUP(Table17[[#This Row],[Customer_ID]],Customer_Dim!A:A,Customer_Dim!H:H,"False Data")</f>
        <v>Bronze</v>
      </c>
      <c r="S345" t="str">
        <f>_xlfn.XLOOKUP(Table17[[#This Row],[Store_ID]],Store_Dim!A:A,Store_Dim!B:B)</f>
        <v>Mann-Austin</v>
      </c>
      <c r="T345" t="str">
        <f>_xlfn.XLOOKUP(Table17[[#This Row],[Store_ID]],Store_Dim!A:A,Store_Dim!C:C)</f>
        <v>East</v>
      </c>
      <c r="U345" t="str">
        <f>_xlfn.XLOOKUP(Table17[[#This Row],[Store_ID]],Store_Dim!A:A,Store_Dim!D:D)</f>
        <v>Vasquezborough</v>
      </c>
      <c r="V345" t="str">
        <f>_xlfn.XLOOKUP(Table17[[#This Row],[Store_ID]],Store_Dim!A:A,Store_Dim!E:E)</f>
        <v>Online</v>
      </c>
      <c r="W345" t="str">
        <f>_xlfn.XLOOKUP(Table17[[#This Row],[Product_ID]],Product_Dim!A:A,Product_Dim!B:B)</f>
        <v>Foldable Camping Chair</v>
      </c>
      <c r="X345" t="str">
        <f>_xlfn.XLOOKUP(Table17[[#This Row],[Product_ID]],Product_Dim!A:A,Product_Dim!C:C)</f>
        <v>Sports</v>
      </c>
      <c r="Y345" t="str">
        <f>_xlfn.XLOOKUP(Table17[[#This Row],[Product_ID]],Product_Dim!A:A,Product_Dim!D:D)</f>
        <v>Outdoor</v>
      </c>
      <c r="Z345" t="str">
        <f>_xlfn.XLOOKUP(Table17[[#This Row],[Product_ID]],Product_Dim!A:A,Product_Dim!E:E)</f>
        <v>Cook Ltd</v>
      </c>
      <c r="AA345">
        <f>_xlfn.XLOOKUP(Table17[[#This Row],[Product_ID]],Product_Dim!A:A,Product_Dim!F:F)</f>
        <v>166.06</v>
      </c>
      <c r="AB345">
        <f>_xlfn.XLOOKUP(Table17[[#This Row],[Product_ID]],Product_Dim!A:A,Product_Dim!G:G)</f>
        <v>340</v>
      </c>
    </row>
    <row r="346" spans="1:28" x14ac:dyDescent="0.25">
      <c r="A346" t="s">
        <v>2170</v>
      </c>
      <c r="B346" s="1">
        <v>45224</v>
      </c>
      <c r="C346" t="s">
        <v>67</v>
      </c>
      <c r="D346" t="s">
        <v>1600</v>
      </c>
      <c r="E346" t="s">
        <v>1786</v>
      </c>
      <c r="F346">
        <v>1</v>
      </c>
      <c r="G346">
        <v>907.95</v>
      </c>
      <c r="H346">
        <v>0.1</v>
      </c>
      <c r="I346" t="s">
        <v>1826</v>
      </c>
      <c r="J346" s="12">
        <v>817.15500000000009</v>
      </c>
      <c r="K346" t="str">
        <f>_xlfn.XLOOKUP(Table17[[#This Row],[Customer_ID]],Customer_Dim!A:A,Customer_Dim!B:B,"False Data")</f>
        <v>Ashley Cohen</v>
      </c>
      <c r="L346" s="5">
        <f>_xlfn.XLOOKUP(Table17[[#This Row],[Customer_ID]],Customer_Dim!A:A,Customer_Dim!C:C,"False Data")</f>
        <v>53</v>
      </c>
      <c r="M346" s="5" t="str" cm="1">
        <f t="array" ref="M346">_xlfn.IFS(Table9[[#This Row],[Age]]&lt;=35,"Youth",Table9[[#This Row],[Age]]&lt;=55,"Adult",Table9[[#This Row],[Age]]&gt;55,"Senior")</f>
        <v>Adult</v>
      </c>
      <c r="N346" t="str">
        <f>_xlfn.XLOOKUP(Table17[[#This Row],[Customer_ID]],Customer_Dim!A:A,Customer_Dim!D:D,"False Data")</f>
        <v>Female</v>
      </c>
      <c r="O346" t="str">
        <f>_xlfn.XLOOKUP(Table17[[#This Row],[Customer_ID]],Customer_Dim!A:A,Customer_Dim!E:E,"False Data")</f>
        <v>Lake Kristamouth</v>
      </c>
      <c r="P346" t="str">
        <f>_xlfn.XLOOKUP(Table17[[#This Row],[Customer_ID]],Customer_Dim!A:A,Customer_Dim!F:F,"False Data")</f>
        <v>Nebraska</v>
      </c>
      <c r="Q346" t="str">
        <f>_xlfn.XLOOKUP(Table17[[#This Row],[Customer_ID]],Customer_Dim!A:A,Customer_Dim!G:G,"False Data")</f>
        <v>USA</v>
      </c>
      <c r="R346" t="str">
        <f>_xlfn.XLOOKUP(Table17[[#This Row],[Customer_ID]],Customer_Dim!A:A,Customer_Dim!H:H,"False Data")</f>
        <v>Silver</v>
      </c>
      <c r="S346" t="str">
        <f>_xlfn.XLOOKUP(Table17[[#This Row],[Store_ID]],Store_Dim!A:A,Store_Dim!B:B)</f>
        <v>Moore, Padilla and Butler</v>
      </c>
      <c r="T346" t="str">
        <f>_xlfn.XLOOKUP(Table17[[#This Row],[Store_ID]],Store_Dim!A:A,Store_Dim!C:C)</f>
        <v>South</v>
      </c>
      <c r="U346" t="str">
        <f>_xlfn.XLOOKUP(Table17[[#This Row],[Store_ID]],Store_Dim!A:A,Store_Dim!D:D)</f>
        <v>East Johnstad</v>
      </c>
      <c r="V346" t="str">
        <f>_xlfn.XLOOKUP(Table17[[#This Row],[Store_ID]],Store_Dim!A:A,Store_Dim!E:E)</f>
        <v>Flagship</v>
      </c>
      <c r="W346" t="str">
        <f>_xlfn.XLOOKUP(Table17[[#This Row],[Product_ID]],Product_Dim!A:A,Product_Dim!B:B)</f>
        <v>Wireless Bluetooth Speaker</v>
      </c>
      <c r="X346" t="str">
        <f>_xlfn.XLOOKUP(Table17[[#This Row],[Product_ID]],Product_Dim!A:A,Product_Dim!C:C)</f>
        <v>Electronics</v>
      </c>
      <c r="Y346" t="str">
        <f>_xlfn.XLOOKUP(Table17[[#This Row],[Product_ID]],Product_Dim!A:A,Product_Dim!D:D)</f>
        <v>Audio</v>
      </c>
      <c r="Z346" t="str">
        <f>_xlfn.XLOOKUP(Table17[[#This Row],[Product_ID]],Product_Dim!A:A,Product_Dim!E:E)</f>
        <v>Reed-Schmidt</v>
      </c>
      <c r="AA346">
        <f>_xlfn.XLOOKUP(Table17[[#This Row],[Product_ID]],Product_Dim!A:A,Product_Dim!F:F)</f>
        <v>322.41000000000003</v>
      </c>
      <c r="AB346">
        <f>_xlfn.XLOOKUP(Table17[[#This Row],[Product_ID]],Product_Dim!A:A,Product_Dim!G:G)</f>
        <v>213</v>
      </c>
    </row>
    <row r="347" spans="1:28" x14ac:dyDescent="0.25">
      <c r="A347" t="s">
        <v>2171</v>
      </c>
      <c r="B347" s="1">
        <v>45940</v>
      </c>
      <c r="C347" t="s">
        <v>911</v>
      </c>
      <c r="D347" t="s">
        <v>1648</v>
      </c>
      <c r="E347" t="s">
        <v>1752</v>
      </c>
      <c r="F347">
        <v>2</v>
      </c>
      <c r="G347">
        <v>660.81</v>
      </c>
      <c r="H347">
        <v>0.18</v>
      </c>
      <c r="I347" t="s">
        <v>1824</v>
      </c>
      <c r="J347" s="12">
        <v>1083.7284</v>
      </c>
      <c r="K347" t="str">
        <f>_xlfn.XLOOKUP(Table17[[#This Row],[Customer_ID]],Customer_Dim!A:A,Customer_Dim!B:B,"False Data")</f>
        <v>Cynthia Roberts</v>
      </c>
      <c r="L347" s="5">
        <f>_xlfn.XLOOKUP(Table17[[#This Row],[Customer_ID]],Customer_Dim!A:A,Customer_Dim!C:C,"False Data")</f>
        <v>22</v>
      </c>
      <c r="M347" s="5" t="str" cm="1">
        <f t="array" ref="M347">_xlfn.IFS(Table9[[#This Row],[Age]]&lt;=35,"Youth",Table9[[#This Row],[Age]]&lt;=55,"Adult",Table9[[#This Row],[Age]]&gt;55,"Senior")</f>
        <v>Youth</v>
      </c>
      <c r="N347" t="str">
        <f>_xlfn.XLOOKUP(Table17[[#This Row],[Customer_ID]],Customer_Dim!A:A,Customer_Dim!D:D,"False Data")</f>
        <v>Female</v>
      </c>
      <c r="O347" t="str">
        <f>_xlfn.XLOOKUP(Table17[[#This Row],[Customer_ID]],Customer_Dim!A:A,Customer_Dim!E:E,"False Data")</f>
        <v>Millerfort</v>
      </c>
      <c r="P347" t="str">
        <f>_xlfn.XLOOKUP(Table17[[#This Row],[Customer_ID]],Customer_Dim!A:A,Customer_Dim!F:F,"False Data")</f>
        <v>Vermont</v>
      </c>
      <c r="Q347" t="str">
        <f>_xlfn.XLOOKUP(Table17[[#This Row],[Customer_ID]],Customer_Dim!A:A,Customer_Dim!G:G,"False Data")</f>
        <v>USA</v>
      </c>
      <c r="R347" t="str">
        <f>_xlfn.XLOOKUP(Table17[[#This Row],[Customer_ID]],Customer_Dim!A:A,Customer_Dim!H:H,"False Data")</f>
        <v>Gold</v>
      </c>
      <c r="S347" t="str">
        <f>_xlfn.XLOOKUP(Table17[[#This Row],[Store_ID]],Store_Dim!A:A,Store_Dim!B:B)</f>
        <v>Rivera-Warner</v>
      </c>
      <c r="T347" t="str">
        <f>_xlfn.XLOOKUP(Table17[[#This Row],[Store_ID]],Store_Dim!A:A,Store_Dim!C:C)</f>
        <v>East</v>
      </c>
      <c r="U347" t="str">
        <f>_xlfn.XLOOKUP(Table17[[#This Row],[Store_ID]],Store_Dim!A:A,Store_Dim!D:D)</f>
        <v>Washingtonfurt</v>
      </c>
      <c r="V347" t="str">
        <f>_xlfn.XLOOKUP(Table17[[#This Row],[Store_ID]],Store_Dim!A:A,Store_Dim!E:E)</f>
        <v>Flagship</v>
      </c>
      <c r="W347" t="str">
        <f>_xlfn.XLOOKUP(Table17[[#This Row],[Product_ID]],Product_Dim!A:A,Product_Dim!B:B)</f>
        <v>Boxing Hand Wraps</v>
      </c>
      <c r="X347" t="str">
        <f>_xlfn.XLOOKUP(Table17[[#This Row],[Product_ID]],Product_Dim!A:A,Product_Dim!C:C)</f>
        <v>Sports</v>
      </c>
      <c r="Y347" t="str">
        <f>_xlfn.XLOOKUP(Table17[[#This Row],[Product_ID]],Product_Dim!A:A,Product_Dim!D:D)</f>
        <v>Fitness</v>
      </c>
      <c r="Z347" t="str">
        <f>_xlfn.XLOOKUP(Table17[[#This Row],[Product_ID]],Product_Dim!A:A,Product_Dim!E:E)</f>
        <v>Smith-King</v>
      </c>
      <c r="AA347">
        <f>_xlfn.XLOOKUP(Table17[[#This Row],[Product_ID]],Product_Dim!A:A,Product_Dim!F:F)</f>
        <v>190.29</v>
      </c>
      <c r="AB347">
        <f>_xlfn.XLOOKUP(Table17[[#This Row],[Product_ID]],Product_Dim!A:A,Product_Dim!G:G)</f>
        <v>260</v>
      </c>
    </row>
    <row r="348" spans="1:28" x14ac:dyDescent="0.25">
      <c r="A348" t="s">
        <v>2172</v>
      </c>
      <c r="B348" s="1">
        <v>45915</v>
      </c>
      <c r="C348" t="s">
        <v>227</v>
      </c>
      <c r="D348" t="s">
        <v>1650</v>
      </c>
      <c r="E348" t="s">
        <v>1782</v>
      </c>
      <c r="F348">
        <v>3</v>
      </c>
      <c r="G348">
        <v>564.94000000000005</v>
      </c>
      <c r="H348">
        <v>0.22</v>
      </c>
      <c r="I348" t="s">
        <v>1829</v>
      </c>
      <c r="J348" s="12">
        <v>1321.9595999999999</v>
      </c>
      <c r="K348" t="str">
        <f>_xlfn.XLOOKUP(Table17[[#This Row],[Customer_ID]],Customer_Dim!A:A,Customer_Dim!B:B,"False Data")</f>
        <v>Kristin Stein</v>
      </c>
      <c r="L348" s="5">
        <f>_xlfn.XLOOKUP(Table17[[#This Row],[Customer_ID]],Customer_Dim!A:A,Customer_Dim!C:C,"False Data")</f>
        <v>23</v>
      </c>
      <c r="M348" s="5" t="str" cm="1">
        <f t="array" ref="M348">_xlfn.IFS(Table9[[#This Row],[Age]]&lt;=35,"Youth",Table9[[#This Row],[Age]]&lt;=55,"Adult",Table9[[#This Row],[Age]]&gt;55,"Senior")</f>
        <v>Youth</v>
      </c>
      <c r="N348" t="str">
        <f>_xlfn.XLOOKUP(Table17[[#This Row],[Customer_ID]],Customer_Dim!A:A,Customer_Dim!D:D,"False Data")</f>
        <v>Male</v>
      </c>
      <c r="O348" t="str">
        <f>_xlfn.XLOOKUP(Table17[[#This Row],[Customer_ID]],Customer_Dim!A:A,Customer_Dim!E:E,"False Data")</f>
        <v>Jennifermouth</v>
      </c>
      <c r="P348" t="str">
        <f>_xlfn.XLOOKUP(Table17[[#This Row],[Customer_ID]],Customer_Dim!A:A,Customer_Dim!F:F,"False Data")</f>
        <v>Missouri</v>
      </c>
      <c r="Q348" t="str">
        <f>_xlfn.XLOOKUP(Table17[[#This Row],[Customer_ID]],Customer_Dim!A:A,Customer_Dim!G:G,"False Data")</f>
        <v>USA</v>
      </c>
      <c r="R348" t="str">
        <f>_xlfn.XLOOKUP(Table17[[#This Row],[Customer_ID]],Customer_Dim!A:A,Customer_Dim!H:H,"False Data")</f>
        <v>Silver</v>
      </c>
      <c r="S348" t="str">
        <f>_xlfn.XLOOKUP(Table17[[#This Row],[Store_ID]],Store_Dim!A:A,Store_Dim!B:B)</f>
        <v>Bean, Jones and Park</v>
      </c>
      <c r="T348" t="str">
        <f>_xlfn.XLOOKUP(Table17[[#This Row],[Store_ID]],Store_Dim!A:A,Store_Dim!C:C)</f>
        <v>West</v>
      </c>
      <c r="U348" t="str">
        <f>_xlfn.XLOOKUP(Table17[[#This Row],[Store_ID]],Store_Dim!A:A,Store_Dim!D:D)</f>
        <v>Thompsonborough</v>
      </c>
      <c r="V348" t="str">
        <f>_xlfn.XLOOKUP(Table17[[#This Row],[Store_ID]],Store_Dim!A:A,Store_Dim!E:E)</f>
        <v>Online</v>
      </c>
      <c r="W348" t="str">
        <f>_xlfn.XLOOKUP(Table17[[#This Row],[Product_ID]],Product_Dim!A:A,Product_Dim!B:B)</f>
        <v>HDMI Cable – 2m</v>
      </c>
      <c r="X348" t="str">
        <f>_xlfn.XLOOKUP(Table17[[#This Row],[Product_ID]],Product_Dim!A:A,Product_Dim!C:C)</f>
        <v>Electronics</v>
      </c>
      <c r="Y348" t="str">
        <f>_xlfn.XLOOKUP(Table17[[#This Row],[Product_ID]],Product_Dim!A:A,Product_Dim!D:D)</f>
        <v>Accessories</v>
      </c>
      <c r="Z348" t="str">
        <f>_xlfn.XLOOKUP(Table17[[#This Row],[Product_ID]],Product_Dim!A:A,Product_Dim!E:E)</f>
        <v>Bautista, Green and Hale</v>
      </c>
      <c r="AA348">
        <f>_xlfn.XLOOKUP(Table17[[#This Row],[Product_ID]],Product_Dim!A:A,Product_Dim!F:F)</f>
        <v>88.49</v>
      </c>
      <c r="AB348">
        <f>_xlfn.XLOOKUP(Table17[[#This Row],[Product_ID]],Product_Dim!A:A,Product_Dim!G:G)</f>
        <v>246</v>
      </c>
    </row>
    <row r="349" spans="1:28" x14ac:dyDescent="0.25">
      <c r="A349" t="s">
        <v>2173</v>
      </c>
      <c r="B349" s="1">
        <v>45541</v>
      </c>
      <c r="C349" t="s">
        <v>205</v>
      </c>
      <c r="D349" t="s">
        <v>1578</v>
      </c>
      <c r="E349" t="s">
        <v>1801</v>
      </c>
      <c r="F349">
        <v>2</v>
      </c>
      <c r="G349">
        <v>280.37</v>
      </c>
      <c r="H349">
        <v>0.22</v>
      </c>
      <c r="I349" t="s">
        <v>1829</v>
      </c>
      <c r="J349" s="12">
        <v>437.37720000000002</v>
      </c>
      <c r="K349" t="str">
        <f>_xlfn.XLOOKUP(Table17[[#This Row],[Customer_ID]],Customer_Dim!A:A,Customer_Dim!B:B,"False Data")</f>
        <v>Katherine Dorsey</v>
      </c>
      <c r="L349" s="5">
        <f>_xlfn.XLOOKUP(Table17[[#This Row],[Customer_ID]],Customer_Dim!A:A,Customer_Dim!C:C,"False Data")</f>
        <v>24</v>
      </c>
      <c r="M349" s="5" t="str" cm="1">
        <f t="array" ref="M349">_xlfn.IFS(Table9[[#This Row],[Age]]&lt;=35,"Youth",Table9[[#This Row],[Age]]&lt;=55,"Adult",Table9[[#This Row],[Age]]&gt;55,"Senior")</f>
        <v>Youth</v>
      </c>
      <c r="N349" t="str">
        <f>_xlfn.XLOOKUP(Table17[[#This Row],[Customer_ID]],Customer_Dim!A:A,Customer_Dim!D:D,"False Data")</f>
        <v>Male</v>
      </c>
      <c r="O349" t="str">
        <f>_xlfn.XLOOKUP(Table17[[#This Row],[Customer_ID]],Customer_Dim!A:A,Customer_Dim!E:E,"False Data")</f>
        <v>Christopherland</v>
      </c>
      <c r="P349" t="str">
        <f>_xlfn.XLOOKUP(Table17[[#This Row],[Customer_ID]],Customer_Dim!A:A,Customer_Dim!F:F,"False Data")</f>
        <v>Oklahoma</v>
      </c>
      <c r="Q349" t="str">
        <f>_xlfn.XLOOKUP(Table17[[#This Row],[Customer_ID]],Customer_Dim!A:A,Customer_Dim!G:G,"False Data")</f>
        <v>USA</v>
      </c>
      <c r="R349" t="str">
        <f>_xlfn.XLOOKUP(Table17[[#This Row],[Customer_ID]],Customer_Dim!A:A,Customer_Dim!H:H,"False Data")</f>
        <v>Platinum</v>
      </c>
      <c r="S349" t="str">
        <f>_xlfn.XLOOKUP(Table17[[#This Row],[Store_ID]],Store_Dim!A:A,Store_Dim!B:B)</f>
        <v>Shelton PLC</v>
      </c>
      <c r="T349" t="str">
        <f>_xlfn.XLOOKUP(Table17[[#This Row],[Store_ID]],Store_Dim!A:A,Store_Dim!C:C)</f>
        <v>North</v>
      </c>
      <c r="U349" t="str">
        <f>_xlfn.XLOOKUP(Table17[[#This Row],[Store_ID]],Store_Dim!A:A,Store_Dim!D:D)</f>
        <v>East Jenniferstad</v>
      </c>
      <c r="V349" t="str">
        <f>_xlfn.XLOOKUP(Table17[[#This Row],[Store_ID]],Store_Dim!A:A,Store_Dim!E:E)</f>
        <v>Flagship</v>
      </c>
      <c r="W349" t="str">
        <f>_xlfn.XLOOKUP(Table17[[#This Row],[Product_ID]],Product_Dim!A:A,Product_Dim!B:B)</f>
        <v>4K Home Projector</v>
      </c>
      <c r="X349" t="str">
        <f>_xlfn.XLOOKUP(Table17[[#This Row],[Product_ID]],Product_Dim!A:A,Product_Dim!C:C)</f>
        <v>Electronics</v>
      </c>
      <c r="Y349" t="str">
        <f>_xlfn.XLOOKUP(Table17[[#This Row],[Product_ID]],Product_Dim!A:A,Product_Dim!D:D)</f>
        <v>Appliances</v>
      </c>
      <c r="Z349" t="str">
        <f>_xlfn.XLOOKUP(Table17[[#This Row],[Product_ID]],Product_Dim!A:A,Product_Dim!E:E)</f>
        <v>Thomas LLC</v>
      </c>
      <c r="AA349">
        <f>_xlfn.XLOOKUP(Table17[[#This Row],[Product_ID]],Product_Dim!A:A,Product_Dim!F:F)</f>
        <v>465.34</v>
      </c>
      <c r="AB349">
        <f>_xlfn.XLOOKUP(Table17[[#This Row],[Product_ID]],Product_Dim!A:A,Product_Dim!G:G)</f>
        <v>301</v>
      </c>
    </row>
    <row r="350" spans="1:28" x14ac:dyDescent="0.25">
      <c r="A350" t="s">
        <v>2174</v>
      </c>
      <c r="B350" s="1">
        <v>45489</v>
      </c>
      <c r="C350" t="s">
        <v>1163</v>
      </c>
      <c r="D350" t="s">
        <v>1648</v>
      </c>
      <c r="E350" t="s">
        <v>1766</v>
      </c>
      <c r="F350">
        <v>2</v>
      </c>
      <c r="G350">
        <v>85.23</v>
      </c>
      <c r="H350">
        <v>0.13</v>
      </c>
      <c r="I350" t="s">
        <v>1824</v>
      </c>
      <c r="J350" s="12">
        <v>148.30019999999999</v>
      </c>
      <c r="K350" t="str">
        <f>_xlfn.XLOOKUP(Table17[[#This Row],[Customer_ID]],Customer_Dim!A:A,Customer_Dim!B:B,"False Data")</f>
        <v>Jacqueline Anthony</v>
      </c>
      <c r="L350" s="5">
        <f>_xlfn.XLOOKUP(Table17[[#This Row],[Customer_ID]],Customer_Dim!A:A,Customer_Dim!C:C,"False Data")</f>
        <v>28</v>
      </c>
      <c r="M350" s="5" t="str" cm="1">
        <f t="array" ref="M350">_xlfn.IFS(Table9[[#This Row],[Age]]&lt;=35,"Youth",Table9[[#This Row],[Age]]&lt;=55,"Adult",Table9[[#This Row],[Age]]&gt;55,"Senior")</f>
        <v>Youth</v>
      </c>
      <c r="N350" t="str">
        <f>_xlfn.XLOOKUP(Table17[[#This Row],[Customer_ID]],Customer_Dim!A:A,Customer_Dim!D:D,"False Data")</f>
        <v>Male</v>
      </c>
      <c r="O350" t="str">
        <f>_xlfn.XLOOKUP(Table17[[#This Row],[Customer_ID]],Customer_Dim!A:A,Customer_Dim!E:E,"False Data")</f>
        <v>Vincentside</v>
      </c>
      <c r="P350" t="str">
        <f>_xlfn.XLOOKUP(Table17[[#This Row],[Customer_ID]],Customer_Dim!A:A,Customer_Dim!F:F,"False Data")</f>
        <v>Ohio</v>
      </c>
      <c r="Q350" t="str">
        <f>_xlfn.XLOOKUP(Table17[[#This Row],[Customer_ID]],Customer_Dim!A:A,Customer_Dim!G:G,"False Data")</f>
        <v>USA</v>
      </c>
      <c r="R350" t="str">
        <f>_xlfn.XLOOKUP(Table17[[#This Row],[Customer_ID]],Customer_Dim!A:A,Customer_Dim!H:H,"False Data")</f>
        <v>Bronze</v>
      </c>
      <c r="S350" t="str">
        <f>_xlfn.XLOOKUP(Table17[[#This Row],[Store_ID]],Store_Dim!A:A,Store_Dim!B:B)</f>
        <v>Johnson-Wright</v>
      </c>
      <c r="T350" t="str">
        <f>_xlfn.XLOOKUP(Table17[[#This Row],[Store_ID]],Store_Dim!A:A,Store_Dim!C:C)</f>
        <v>North</v>
      </c>
      <c r="U350" t="str">
        <f>_xlfn.XLOOKUP(Table17[[#This Row],[Store_ID]],Store_Dim!A:A,Store_Dim!D:D)</f>
        <v>Hoodberg</v>
      </c>
      <c r="V350" t="str">
        <f>_xlfn.XLOOKUP(Table17[[#This Row],[Store_ID]],Store_Dim!A:A,Store_Dim!E:E)</f>
        <v>Outlet</v>
      </c>
      <c r="W350" t="str">
        <f>_xlfn.XLOOKUP(Table17[[#This Row],[Product_ID]],Product_Dim!A:A,Product_Dim!B:B)</f>
        <v>Boxing Hand Wraps</v>
      </c>
      <c r="X350" t="str">
        <f>_xlfn.XLOOKUP(Table17[[#This Row],[Product_ID]],Product_Dim!A:A,Product_Dim!C:C)</f>
        <v>Sports</v>
      </c>
      <c r="Y350" t="str">
        <f>_xlfn.XLOOKUP(Table17[[#This Row],[Product_ID]],Product_Dim!A:A,Product_Dim!D:D)</f>
        <v>Fitness</v>
      </c>
      <c r="Z350" t="str">
        <f>_xlfn.XLOOKUP(Table17[[#This Row],[Product_ID]],Product_Dim!A:A,Product_Dim!E:E)</f>
        <v>Smith-King</v>
      </c>
      <c r="AA350">
        <f>_xlfn.XLOOKUP(Table17[[#This Row],[Product_ID]],Product_Dim!A:A,Product_Dim!F:F)</f>
        <v>190.29</v>
      </c>
      <c r="AB350">
        <f>_xlfn.XLOOKUP(Table17[[#This Row],[Product_ID]],Product_Dim!A:A,Product_Dim!G:G)</f>
        <v>260</v>
      </c>
    </row>
    <row r="351" spans="1:28" x14ac:dyDescent="0.25">
      <c r="A351" t="s">
        <v>2175</v>
      </c>
      <c r="B351" s="1">
        <v>45748</v>
      </c>
      <c r="C351" t="s">
        <v>984</v>
      </c>
      <c r="D351" t="s">
        <v>1602</v>
      </c>
      <c r="E351" t="s">
        <v>1797</v>
      </c>
      <c r="F351">
        <v>2</v>
      </c>
      <c r="G351">
        <v>563.29999999999995</v>
      </c>
      <c r="H351">
        <v>0.26</v>
      </c>
      <c r="I351" t="s">
        <v>1824</v>
      </c>
      <c r="J351" s="12">
        <v>833.68399999999997</v>
      </c>
      <c r="K351" t="str">
        <f>_xlfn.XLOOKUP(Table17[[#This Row],[Customer_ID]],Customer_Dim!A:A,Customer_Dim!B:B,"False Data")</f>
        <v>Jason Mullins</v>
      </c>
      <c r="L351" s="5">
        <f>_xlfn.XLOOKUP(Table17[[#This Row],[Customer_ID]],Customer_Dim!A:A,Customer_Dim!C:C,"False Data")</f>
        <v>47</v>
      </c>
      <c r="M351" s="5" t="str" cm="1">
        <f t="array" ref="M351">_xlfn.IFS(Table9[[#This Row],[Age]]&lt;=35,"Youth",Table9[[#This Row],[Age]]&lt;=55,"Adult",Table9[[#This Row],[Age]]&gt;55,"Senior")</f>
        <v>Adult</v>
      </c>
      <c r="N351" t="str">
        <f>_xlfn.XLOOKUP(Table17[[#This Row],[Customer_ID]],Customer_Dim!A:A,Customer_Dim!D:D,"False Data")</f>
        <v>Female</v>
      </c>
      <c r="O351" t="str">
        <f>_xlfn.XLOOKUP(Table17[[#This Row],[Customer_ID]],Customer_Dim!A:A,Customer_Dim!E:E,"False Data")</f>
        <v>Brianchester</v>
      </c>
      <c r="P351" t="str">
        <f>_xlfn.XLOOKUP(Table17[[#This Row],[Customer_ID]],Customer_Dim!A:A,Customer_Dim!F:F,"False Data")</f>
        <v>Delaware</v>
      </c>
      <c r="Q351" t="str">
        <f>_xlfn.XLOOKUP(Table17[[#This Row],[Customer_ID]],Customer_Dim!A:A,Customer_Dim!G:G,"False Data")</f>
        <v>USA</v>
      </c>
      <c r="R351" t="str">
        <f>_xlfn.XLOOKUP(Table17[[#This Row],[Customer_ID]],Customer_Dim!A:A,Customer_Dim!H:H,"False Data")</f>
        <v>Silver</v>
      </c>
      <c r="S351" t="str">
        <f>_xlfn.XLOOKUP(Table17[[#This Row],[Store_ID]],Store_Dim!A:A,Store_Dim!B:B)</f>
        <v>Gardner, Humphrey and Contreras</v>
      </c>
      <c r="T351" t="str">
        <f>_xlfn.XLOOKUP(Table17[[#This Row],[Store_ID]],Store_Dim!A:A,Store_Dim!C:C)</f>
        <v>East</v>
      </c>
      <c r="U351" t="str">
        <f>_xlfn.XLOOKUP(Table17[[#This Row],[Store_ID]],Store_Dim!A:A,Store_Dim!D:D)</f>
        <v>Johnsonville</v>
      </c>
      <c r="V351" t="str">
        <f>_xlfn.XLOOKUP(Table17[[#This Row],[Store_ID]],Store_Dim!A:A,Store_Dim!E:E)</f>
        <v>Flagship</v>
      </c>
      <c r="W351" t="str">
        <f>_xlfn.XLOOKUP(Table17[[#This Row],[Product_ID]],Product_Dim!A:A,Product_Dim!B:B)</f>
        <v>Decorative Floor Vase</v>
      </c>
      <c r="X351" t="str">
        <f>_xlfn.XLOOKUP(Table17[[#This Row],[Product_ID]],Product_Dim!A:A,Product_Dim!C:C)</f>
        <v>Home</v>
      </c>
      <c r="Y351" t="str">
        <f>_xlfn.XLOOKUP(Table17[[#This Row],[Product_ID]],Product_Dim!A:A,Product_Dim!D:D)</f>
        <v>Decor</v>
      </c>
      <c r="Z351" t="str">
        <f>_xlfn.XLOOKUP(Table17[[#This Row],[Product_ID]],Product_Dim!A:A,Product_Dim!E:E)</f>
        <v>Khan, Jones and Paul</v>
      </c>
      <c r="AA351">
        <f>_xlfn.XLOOKUP(Table17[[#This Row],[Product_ID]],Product_Dim!A:A,Product_Dim!F:F)</f>
        <v>81.75</v>
      </c>
      <c r="AB351">
        <f>_xlfn.XLOOKUP(Table17[[#This Row],[Product_ID]],Product_Dim!A:A,Product_Dim!G:G)</f>
        <v>378</v>
      </c>
    </row>
    <row r="352" spans="1:28" x14ac:dyDescent="0.25">
      <c r="A352" t="s">
        <v>2176</v>
      </c>
      <c r="B352" s="1">
        <v>45309</v>
      </c>
      <c r="C352" t="s">
        <v>134</v>
      </c>
      <c r="D352" t="s">
        <v>1708</v>
      </c>
      <c r="E352" t="s">
        <v>1810</v>
      </c>
      <c r="F352">
        <v>2</v>
      </c>
      <c r="G352">
        <v>827.81</v>
      </c>
      <c r="H352">
        <v>0.04</v>
      </c>
      <c r="I352" t="s">
        <v>1826</v>
      </c>
      <c r="J352" s="12">
        <v>1589.3951999999999</v>
      </c>
      <c r="K352" t="str">
        <f>_xlfn.XLOOKUP(Table17[[#This Row],[Customer_ID]],Customer_Dim!A:A,Customer_Dim!B:B,"False Data")</f>
        <v>Robert Jones Dds</v>
      </c>
      <c r="L352" s="5">
        <f>_xlfn.XLOOKUP(Table17[[#This Row],[Customer_ID]],Customer_Dim!A:A,Customer_Dim!C:C,"False Data")</f>
        <v>25</v>
      </c>
      <c r="M352" s="5" t="str" cm="1">
        <f t="array" ref="M352">_xlfn.IFS(Table9[[#This Row],[Age]]&lt;=35,"Youth",Table9[[#This Row],[Age]]&lt;=55,"Adult",Table9[[#This Row],[Age]]&gt;55,"Senior")</f>
        <v>Youth</v>
      </c>
      <c r="N352" t="str">
        <f>_xlfn.XLOOKUP(Table17[[#This Row],[Customer_ID]],Customer_Dim!A:A,Customer_Dim!D:D,"False Data")</f>
        <v>Male</v>
      </c>
      <c r="O352" t="str">
        <f>_xlfn.XLOOKUP(Table17[[#This Row],[Customer_ID]],Customer_Dim!A:A,Customer_Dim!E:E,"False Data")</f>
        <v>Tristanton</v>
      </c>
      <c r="P352" t="str">
        <f>_xlfn.XLOOKUP(Table17[[#This Row],[Customer_ID]],Customer_Dim!A:A,Customer_Dim!F:F,"False Data")</f>
        <v>Oklahoma</v>
      </c>
      <c r="Q352" t="str">
        <f>_xlfn.XLOOKUP(Table17[[#This Row],[Customer_ID]],Customer_Dim!A:A,Customer_Dim!G:G,"False Data")</f>
        <v>USA</v>
      </c>
      <c r="R352" t="str">
        <f>_xlfn.XLOOKUP(Table17[[#This Row],[Customer_ID]],Customer_Dim!A:A,Customer_Dim!H:H,"False Data")</f>
        <v>Platinum</v>
      </c>
      <c r="S352" t="str">
        <f>_xlfn.XLOOKUP(Table17[[#This Row],[Store_ID]],Store_Dim!A:A,Store_Dim!B:B)</f>
        <v>Guerrero-Schmitt</v>
      </c>
      <c r="T352" t="str">
        <f>_xlfn.XLOOKUP(Table17[[#This Row],[Store_ID]],Store_Dim!A:A,Store_Dim!C:C)</f>
        <v>East</v>
      </c>
      <c r="U352" t="str">
        <f>_xlfn.XLOOKUP(Table17[[#This Row],[Store_ID]],Store_Dim!A:A,Store_Dim!D:D)</f>
        <v>East Stevechester</v>
      </c>
      <c r="V352" t="str">
        <f>_xlfn.XLOOKUP(Table17[[#This Row],[Store_ID]],Store_Dim!A:A,Store_Dim!E:E)</f>
        <v>Flagship</v>
      </c>
      <c r="W352" t="str">
        <f>_xlfn.XLOOKUP(Table17[[#This Row],[Product_ID]],Product_Dim!A:A,Product_Dim!B:B)</f>
        <v>Wall-Mounted Spice Rack</v>
      </c>
      <c r="X352" t="str">
        <f>_xlfn.XLOOKUP(Table17[[#This Row],[Product_ID]],Product_Dim!A:A,Product_Dim!C:C)</f>
        <v>Home</v>
      </c>
      <c r="Y352" t="str">
        <f>_xlfn.XLOOKUP(Table17[[#This Row],[Product_ID]],Product_Dim!A:A,Product_Dim!D:D)</f>
        <v>Kitchen</v>
      </c>
      <c r="Z352" t="str">
        <f>_xlfn.XLOOKUP(Table17[[#This Row],[Product_ID]],Product_Dim!A:A,Product_Dim!E:E)</f>
        <v>Allison Ltd</v>
      </c>
      <c r="AA352">
        <f>_xlfn.XLOOKUP(Table17[[#This Row],[Product_ID]],Product_Dim!A:A,Product_Dim!F:F)</f>
        <v>143.43</v>
      </c>
      <c r="AB352">
        <f>_xlfn.XLOOKUP(Table17[[#This Row],[Product_ID]],Product_Dim!A:A,Product_Dim!G:G)</f>
        <v>58</v>
      </c>
    </row>
    <row r="353" spans="1:28" x14ac:dyDescent="0.25">
      <c r="A353" t="s">
        <v>2177</v>
      </c>
      <c r="B353" s="1">
        <v>45621</v>
      </c>
      <c r="C353" t="s">
        <v>696</v>
      </c>
      <c r="D353" t="s">
        <v>1572</v>
      </c>
      <c r="E353" t="s">
        <v>1810</v>
      </c>
      <c r="F353">
        <v>3</v>
      </c>
      <c r="G353">
        <v>877.71</v>
      </c>
      <c r="H353">
        <v>0.12</v>
      </c>
      <c r="I353" t="s">
        <v>1826</v>
      </c>
      <c r="J353" s="12">
        <v>2317.1543999999999</v>
      </c>
      <c r="K353" t="str">
        <f>_xlfn.XLOOKUP(Table17[[#This Row],[Customer_ID]],Customer_Dim!A:A,Customer_Dim!B:B,"False Data")</f>
        <v>Eric Todd</v>
      </c>
      <c r="L353" s="5">
        <f>_xlfn.XLOOKUP(Table17[[#This Row],[Customer_ID]],Customer_Dim!A:A,Customer_Dim!C:C,"False Data")</f>
        <v>61</v>
      </c>
      <c r="M353" s="5" t="str" cm="1">
        <f t="array" ref="M353">_xlfn.IFS(Table9[[#This Row],[Age]]&lt;=35,"Youth",Table9[[#This Row],[Age]]&lt;=55,"Adult",Table9[[#This Row],[Age]]&gt;55,"Senior")</f>
        <v>Senior</v>
      </c>
      <c r="N353" t="str">
        <f>_xlfn.XLOOKUP(Table17[[#This Row],[Customer_ID]],Customer_Dim!A:A,Customer_Dim!D:D,"False Data")</f>
        <v>Male</v>
      </c>
      <c r="O353" t="str">
        <f>_xlfn.XLOOKUP(Table17[[#This Row],[Customer_ID]],Customer_Dim!A:A,Customer_Dim!E:E,"False Data")</f>
        <v>Danielstad</v>
      </c>
      <c r="P353" t="str">
        <f>_xlfn.XLOOKUP(Table17[[#This Row],[Customer_ID]],Customer_Dim!A:A,Customer_Dim!F:F,"False Data")</f>
        <v>Montana</v>
      </c>
      <c r="Q353" t="str">
        <f>_xlfn.XLOOKUP(Table17[[#This Row],[Customer_ID]],Customer_Dim!A:A,Customer_Dim!G:G,"False Data")</f>
        <v>USA</v>
      </c>
      <c r="R353" t="str">
        <f>_xlfn.XLOOKUP(Table17[[#This Row],[Customer_ID]],Customer_Dim!A:A,Customer_Dim!H:H,"False Data")</f>
        <v>Gold</v>
      </c>
      <c r="S353" t="str">
        <f>_xlfn.XLOOKUP(Table17[[#This Row],[Store_ID]],Store_Dim!A:A,Store_Dim!B:B)</f>
        <v>Guerrero-Schmitt</v>
      </c>
      <c r="T353" t="str">
        <f>_xlfn.XLOOKUP(Table17[[#This Row],[Store_ID]],Store_Dim!A:A,Store_Dim!C:C)</f>
        <v>East</v>
      </c>
      <c r="U353" t="str">
        <f>_xlfn.XLOOKUP(Table17[[#This Row],[Store_ID]],Store_Dim!A:A,Store_Dim!D:D)</f>
        <v>East Stevechester</v>
      </c>
      <c r="V353" t="str">
        <f>_xlfn.XLOOKUP(Table17[[#This Row],[Store_ID]],Store_Dim!A:A,Store_Dim!E:E)</f>
        <v>Flagship</v>
      </c>
      <c r="W353" t="str">
        <f>_xlfn.XLOOKUP(Table17[[#This Row],[Product_ID]],Product_Dim!A:A,Product_Dim!B:B)</f>
        <v>Hair Strengthening Shampoo</v>
      </c>
      <c r="X353" t="str">
        <f>_xlfn.XLOOKUP(Table17[[#This Row],[Product_ID]],Product_Dim!A:A,Product_Dim!C:C)</f>
        <v>Beauty</v>
      </c>
      <c r="Y353" t="str">
        <f>_xlfn.XLOOKUP(Table17[[#This Row],[Product_ID]],Product_Dim!A:A,Product_Dim!D:D)</f>
        <v>Haircare</v>
      </c>
      <c r="Z353" t="str">
        <f>_xlfn.XLOOKUP(Table17[[#This Row],[Product_ID]],Product_Dim!A:A,Product_Dim!E:E)</f>
        <v>Rice LLC</v>
      </c>
      <c r="AA353">
        <f>_xlfn.XLOOKUP(Table17[[#This Row],[Product_ID]],Product_Dim!A:A,Product_Dim!F:F)</f>
        <v>115.82</v>
      </c>
      <c r="AB353">
        <f>_xlfn.XLOOKUP(Table17[[#This Row],[Product_ID]],Product_Dim!A:A,Product_Dim!G:G)</f>
        <v>460</v>
      </c>
    </row>
    <row r="354" spans="1:28" x14ac:dyDescent="0.25">
      <c r="A354" t="s">
        <v>2178</v>
      </c>
      <c r="B354" s="1">
        <v>45603</v>
      </c>
      <c r="C354" t="s">
        <v>821</v>
      </c>
      <c r="D354" t="s">
        <v>1662</v>
      </c>
      <c r="E354" t="s">
        <v>1786</v>
      </c>
      <c r="F354">
        <v>4</v>
      </c>
      <c r="G354">
        <v>488.56</v>
      </c>
      <c r="H354">
        <v>0.26</v>
      </c>
      <c r="I354" t="s">
        <v>1829</v>
      </c>
      <c r="J354" s="12">
        <v>1446.1376</v>
      </c>
      <c r="K354" t="str">
        <f>_xlfn.XLOOKUP(Table17[[#This Row],[Customer_ID]],Customer_Dim!A:A,Customer_Dim!B:B,"False Data")</f>
        <v>Christopher David</v>
      </c>
      <c r="L354" s="5">
        <f>_xlfn.XLOOKUP(Table17[[#This Row],[Customer_ID]],Customer_Dim!A:A,Customer_Dim!C:C,"False Data")</f>
        <v>42</v>
      </c>
      <c r="M354" s="5" t="str" cm="1">
        <f t="array" ref="M354">_xlfn.IFS(Table9[[#This Row],[Age]]&lt;=35,"Youth",Table9[[#This Row],[Age]]&lt;=55,"Adult",Table9[[#This Row],[Age]]&gt;55,"Senior")</f>
        <v>Adult</v>
      </c>
      <c r="N354" t="str">
        <f>_xlfn.XLOOKUP(Table17[[#This Row],[Customer_ID]],Customer_Dim!A:A,Customer_Dim!D:D,"False Data")</f>
        <v>Male</v>
      </c>
      <c r="O354" t="str">
        <f>_xlfn.XLOOKUP(Table17[[#This Row],[Customer_ID]],Customer_Dim!A:A,Customer_Dim!E:E,"False Data")</f>
        <v>Karenmouth</v>
      </c>
      <c r="P354" t="str">
        <f>_xlfn.XLOOKUP(Table17[[#This Row],[Customer_ID]],Customer_Dim!A:A,Customer_Dim!F:F,"False Data")</f>
        <v>Massachusetts</v>
      </c>
      <c r="Q354" t="str">
        <f>_xlfn.XLOOKUP(Table17[[#This Row],[Customer_ID]],Customer_Dim!A:A,Customer_Dim!G:G,"False Data")</f>
        <v>USA</v>
      </c>
      <c r="R354" t="str">
        <f>_xlfn.XLOOKUP(Table17[[#This Row],[Customer_ID]],Customer_Dim!A:A,Customer_Dim!H:H,"False Data")</f>
        <v>Silver</v>
      </c>
      <c r="S354" t="str">
        <f>_xlfn.XLOOKUP(Table17[[#This Row],[Store_ID]],Store_Dim!A:A,Store_Dim!B:B)</f>
        <v>Moore, Padilla and Butler</v>
      </c>
      <c r="T354" t="str">
        <f>_xlfn.XLOOKUP(Table17[[#This Row],[Store_ID]],Store_Dim!A:A,Store_Dim!C:C)</f>
        <v>South</v>
      </c>
      <c r="U354" t="str">
        <f>_xlfn.XLOOKUP(Table17[[#This Row],[Store_ID]],Store_Dim!A:A,Store_Dim!D:D)</f>
        <v>East Johnstad</v>
      </c>
      <c r="V354" t="str">
        <f>_xlfn.XLOOKUP(Table17[[#This Row],[Store_ID]],Store_Dim!A:A,Store_Dim!E:E)</f>
        <v>Flagship</v>
      </c>
      <c r="W354" t="str">
        <f>_xlfn.XLOOKUP(Table17[[#This Row],[Product_ID]],Product_Dim!A:A,Product_Dim!B:B)</f>
        <v>Foam Roller</v>
      </c>
      <c r="X354" t="str">
        <f>_xlfn.XLOOKUP(Table17[[#This Row],[Product_ID]],Product_Dim!A:A,Product_Dim!C:C)</f>
        <v>Sports</v>
      </c>
      <c r="Y354" t="str">
        <f>_xlfn.XLOOKUP(Table17[[#This Row],[Product_ID]],Product_Dim!A:A,Product_Dim!D:D)</f>
        <v>Fitness</v>
      </c>
      <c r="Z354" t="str">
        <f>_xlfn.XLOOKUP(Table17[[#This Row],[Product_ID]],Product_Dim!A:A,Product_Dim!E:E)</f>
        <v>Atkinson, Camacho and Oliver</v>
      </c>
      <c r="AA354">
        <f>_xlfn.XLOOKUP(Table17[[#This Row],[Product_ID]],Product_Dim!A:A,Product_Dim!F:F)</f>
        <v>30.62</v>
      </c>
      <c r="AB354">
        <f>_xlfn.XLOOKUP(Table17[[#This Row],[Product_ID]],Product_Dim!A:A,Product_Dim!G:G)</f>
        <v>138</v>
      </c>
    </row>
    <row r="355" spans="1:28" x14ac:dyDescent="0.25">
      <c r="A355" t="s">
        <v>2179</v>
      </c>
      <c r="B355" s="1">
        <v>45501</v>
      </c>
      <c r="C355" t="s">
        <v>369</v>
      </c>
      <c r="D355" t="s">
        <v>1598</v>
      </c>
      <c r="E355" t="s">
        <v>1794</v>
      </c>
      <c r="F355">
        <v>4</v>
      </c>
      <c r="G355">
        <v>175.91</v>
      </c>
      <c r="H355">
        <v>0.13</v>
      </c>
      <c r="I355" t="s">
        <v>1826</v>
      </c>
      <c r="J355" s="12">
        <v>612.16679999999997</v>
      </c>
      <c r="K355" t="str">
        <f>_xlfn.XLOOKUP(Table17[[#This Row],[Customer_ID]],Customer_Dim!A:A,Customer_Dim!B:B,"False Data")</f>
        <v>Christopher Lester</v>
      </c>
      <c r="L355" s="5">
        <f>_xlfn.XLOOKUP(Table17[[#This Row],[Customer_ID]],Customer_Dim!A:A,Customer_Dim!C:C,"False Data")</f>
        <v>64</v>
      </c>
      <c r="M355" s="5" t="str" cm="1">
        <f t="array" ref="M355">_xlfn.IFS(Table9[[#This Row],[Age]]&lt;=35,"Youth",Table9[[#This Row],[Age]]&lt;=55,"Adult",Table9[[#This Row],[Age]]&gt;55,"Senior")</f>
        <v>Senior</v>
      </c>
      <c r="N355" t="str">
        <f>_xlfn.XLOOKUP(Table17[[#This Row],[Customer_ID]],Customer_Dim!A:A,Customer_Dim!D:D,"False Data")</f>
        <v>Male</v>
      </c>
      <c r="O355" t="str">
        <f>_xlfn.XLOOKUP(Table17[[#This Row],[Customer_ID]],Customer_Dim!A:A,Customer_Dim!E:E,"False Data")</f>
        <v>South Jenniferville</v>
      </c>
      <c r="P355" t="str">
        <f>_xlfn.XLOOKUP(Table17[[#This Row],[Customer_ID]],Customer_Dim!A:A,Customer_Dim!F:F,"False Data")</f>
        <v>Georgia</v>
      </c>
      <c r="Q355" t="str">
        <f>_xlfn.XLOOKUP(Table17[[#This Row],[Customer_ID]],Customer_Dim!A:A,Customer_Dim!G:G,"False Data")</f>
        <v>USA</v>
      </c>
      <c r="R355" t="str">
        <f>_xlfn.XLOOKUP(Table17[[#This Row],[Customer_ID]],Customer_Dim!A:A,Customer_Dim!H:H,"False Data")</f>
        <v>Silver</v>
      </c>
      <c r="S355" t="str">
        <f>_xlfn.XLOOKUP(Table17[[#This Row],[Store_ID]],Store_Dim!A:A,Store_Dim!B:B)</f>
        <v>Thomas, Bridges and Harris</v>
      </c>
      <c r="T355" t="str">
        <f>_xlfn.XLOOKUP(Table17[[#This Row],[Store_ID]],Store_Dim!A:A,Store_Dim!C:C)</f>
        <v>North</v>
      </c>
      <c r="U355" t="str">
        <f>_xlfn.XLOOKUP(Table17[[#This Row],[Store_ID]],Store_Dim!A:A,Store_Dim!D:D)</f>
        <v>Sabrinatown</v>
      </c>
      <c r="V355" t="str">
        <f>_xlfn.XLOOKUP(Table17[[#This Row],[Store_ID]],Store_Dim!A:A,Store_Dim!E:E)</f>
        <v>Online</v>
      </c>
      <c r="W355" t="str">
        <f>_xlfn.XLOOKUP(Table17[[#This Row],[Product_ID]],Product_Dim!A:A,Product_Dim!B:B)</f>
        <v>Women's Scarf Set</v>
      </c>
      <c r="X355" t="str">
        <f>_xlfn.XLOOKUP(Table17[[#This Row],[Product_ID]],Product_Dim!A:A,Product_Dim!C:C)</f>
        <v>Clothing</v>
      </c>
      <c r="Y355" t="str">
        <f>_xlfn.XLOOKUP(Table17[[#This Row],[Product_ID]],Product_Dim!A:A,Product_Dim!D:D)</f>
        <v>Accessories</v>
      </c>
      <c r="Z355" t="str">
        <f>_xlfn.XLOOKUP(Table17[[#This Row],[Product_ID]],Product_Dim!A:A,Product_Dim!E:E)</f>
        <v>Brown and Sons</v>
      </c>
      <c r="AA355">
        <f>_xlfn.XLOOKUP(Table17[[#This Row],[Product_ID]],Product_Dim!A:A,Product_Dim!F:F)</f>
        <v>174.02</v>
      </c>
      <c r="AB355">
        <f>_xlfn.XLOOKUP(Table17[[#This Row],[Product_ID]],Product_Dim!A:A,Product_Dim!G:G)</f>
        <v>268</v>
      </c>
    </row>
    <row r="356" spans="1:28" x14ac:dyDescent="0.25">
      <c r="A356" t="s">
        <v>2180</v>
      </c>
      <c r="B356" s="1">
        <v>45398</v>
      </c>
      <c r="C356" t="s">
        <v>794</v>
      </c>
      <c r="D356" t="s">
        <v>1722</v>
      </c>
      <c r="E356" t="s">
        <v>1782</v>
      </c>
      <c r="F356">
        <v>4</v>
      </c>
      <c r="G356">
        <v>289.66000000000003</v>
      </c>
      <c r="H356">
        <v>0.25</v>
      </c>
      <c r="I356" t="s">
        <v>1829</v>
      </c>
      <c r="J356" s="12">
        <v>868.98</v>
      </c>
      <c r="K356" t="str">
        <f>_xlfn.XLOOKUP(Table17[[#This Row],[Customer_ID]],Customer_Dim!A:A,Customer_Dim!B:B,"False Data")</f>
        <v>Nicholas Webb</v>
      </c>
      <c r="L356" s="5">
        <f>_xlfn.XLOOKUP(Table17[[#This Row],[Customer_ID]],Customer_Dim!A:A,Customer_Dim!C:C,"False Data")</f>
        <v>19</v>
      </c>
      <c r="M356" s="5" t="str" cm="1">
        <f t="array" ref="M356">_xlfn.IFS(Table9[[#This Row],[Age]]&lt;=35,"Youth",Table9[[#This Row],[Age]]&lt;=55,"Adult",Table9[[#This Row],[Age]]&gt;55,"Senior")</f>
        <v>Youth</v>
      </c>
      <c r="N356" t="str">
        <f>_xlfn.XLOOKUP(Table17[[#This Row],[Customer_ID]],Customer_Dim!A:A,Customer_Dim!D:D,"False Data")</f>
        <v>Male</v>
      </c>
      <c r="O356" t="str">
        <f>_xlfn.XLOOKUP(Table17[[#This Row],[Customer_ID]],Customer_Dim!A:A,Customer_Dim!E:E,"False Data")</f>
        <v>Lake Timothy</v>
      </c>
      <c r="P356" t="str">
        <f>_xlfn.XLOOKUP(Table17[[#This Row],[Customer_ID]],Customer_Dim!A:A,Customer_Dim!F:F,"False Data")</f>
        <v>Nevada</v>
      </c>
      <c r="Q356" t="str">
        <f>_xlfn.XLOOKUP(Table17[[#This Row],[Customer_ID]],Customer_Dim!A:A,Customer_Dim!G:G,"False Data")</f>
        <v>USA</v>
      </c>
      <c r="R356" t="str">
        <f>_xlfn.XLOOKUP(Table17[[#This Row],[Customer_ID]],Customer_Dim!A:A,Customer_Dim!H:H,"False Data")</f>
        <v>Gold</v>
      </c>
      <c r="S356" t="str">
        <f>_xlfn.XLOOKUP(Table17[[#This Row],[Store_ID]],Store_Dim!A:A,Store_Dim!B:B)</f>
        <v>Bean, Jones and Park</v>
      </c>
      <c r="T356" t="str">
        <f>_xlfn.XLOOKUP(Table17[[#This Row],[Store_ID]],Store_Dim!A:A,Store_Dim!C:C)</f>
        <v>West</v>
      </c>
      <c r="U356" t="str">
        <f>_xlfn.XLOOKUP(Table17[[#This Row],[Store_ID]],Store_Dim!A:A,Store_Dim!D:D)</f>
        <v>Thompsonborough</v>
      </c>
      <c r="V356" t="str">
        <f>_xlfn.XLOOKUP(Table17[[#This Row],[Store_ID]],Store_Dim!A:A,Store_Dim!E:E)</f>
        <v>Online</v>
      </c>
      <c r="W356" t="str">
        <f>_xlfn.XLOOKUP(Table17[[#This Row],[Product_ID]],Product_Dim!A:A,Product_Dim!B:B)</f>
        <v>LED Bedside Lamp</v>
      </c>
      <c r="X356" t="str">
        <f>_xlfn.XLOOKUP(Table17[[#This Row],[Product_ID]],Product_Dim!A:A,Product_Dim!C:C)</f>
        <v>Home</v>
      </c>
      <c r="Y356" t="str">
        <f>_xlfn.XLOOKUP(Table17[[#This Row],[Product_ID]],Product_Dim!A:A,Product_Dim!D:D)</f>
        <v>Lighting</v>
      </c>
      <c r="Z356" t="str">
        <f>_xlfn.XLOOKUP(Table17[[#This Row],[Product_ID]],Product_Dim!A:A,Product_Dim!E:E)</f>
        <v>Aguilar, Horton and Lewis</v>
      </c>
      <c r="AA356">
        <f>_xlfn.XLOOKUP(Table17[[#This Row],[Product_ID]],Product_Dim!A:A,Product_Dim!F:F)</f>
        <v>371.38</v>
      </c>
      <c r="AB356">
        <f>_xlfn.XLOOKUP(Table17[[#This Row],[Product_ID]],Product_Dim!A:A,Product_Dim!G:G)</f>
        <v>220</v>
      </c>
    </row>
    <row r="357" spans="1:28" x14ac:dyDescent="0.25">
      <c r="A357" t="s">
        <v>2181</v>
      </c>
      <c r="B357" s="1">
        <v>45304</v>
      </c>
      <c r="C357" t="s">
        <v>773</v>
      </c>
      <c r="D357" t="s">
        <v>1578</v>
      </c>
      <c r="E357" t="s">
        <v>1801</v>
      </c>
      <c r="F357">
        <v>2</v>
      </c>
      <c r="G357">
        <v>899.27</v>
      </c>
      <c r="H357">
        <v>0.17</v>
      </c>
      <c r="I357" t="s">
        <v>1824</v>
      </c>
      <c r="J357" s="12">
        <v>1492.7882</v>
      </c>
      <c r="K357" t="str">
        <f>_xlfn.XLOOKUP(Table17[[#This Row],[Customer_ID]],Customer_Dim!A:A,Customer_Dim!B:B,"False Data")</f>
        <v>Mr. William Horton</v>
      </c>
      <c r="L357" s="5">
        <f>_xlfn.XLOOKUP(Table17[[#This Row],[Customer_ID]],Customer_Dim!A:A,Customer_Dim!C:C,"False Data")</f>
        <v>31</v>
      </c>
      <c r="M357" s="5" t="str" cm="1">
        <f t="array" ref="M357">_xlfn.IFS(Table9[[#This Row],[Age]]&lt;=35,"Youth",Table9[[#This Row],[Age]]&lt;=55,"Adult",Table9[[#This Row],[Age]]&gt;55,"Senior")</f>
        <v>Youth</v>
      </c>
      <c r="N357" t="str">
        <f>_xlfn.XLOOKUP(Table17[[#This Row],[Customer_ID]],Customer_Dim!A:A,Customer_Dim!D:D,"False Data")</f>
        <v>Male</v>
      </c>
      <c r="O357" t="str">
        <f>_xlfn.XLOOKUP(Table17[[#This Row],[Customer_ID]],Customer_Dim!A:A,Customer_Dim!E:E,"False Data")</f>
        <v>Dawsonchester</v>
      </c>
      <c r="P357" t="str">
        <f>_xlfn.XLOOKUP(Table17[[#This Row],[Customer_ID]],Customer_Dim!A:A,Customer_Dim!F:F,"False Data")</f>
        <v>Virginia</v>
      </c>
      <c r="Q357" t="str">
        <f>_xlfn.XLOOKUP(Table17[[#This Row],[Customer_ID]],Customer_Dim!A:A,Customer_Dim!G:G,"False Data")</f>
        <v>USA</v>
      </c>
      <c r="R357" t="str">
        <f>_xlfn.XLOOKUP(Table17[[#This Row],[Customer_ID]],Customer_Dim!A:A,Customer_Dim!H:H,"False Data")</f>
        <v>Platinum</v>
      </c>
      <c r="S357" t="str">
        <f>_xlfn.XLOOKUP(Table17[[#This Row],[Store_ID]],Store_Dim!A:A,Store_Dim!B:B)</f>
        <v>Shelton PLC</v>
      </c>
      <c r="T357" t="str">
        <f>_xlfn.XLOOKUP(Table17[[#This Row],[Store_ID]],Store_Dim!A:A,Store_Dim!C:C)</f>
        <v>North</v>
      </c>
      <c r="U357" t="str">
        <f>_xlfn.XLOOKUP(Table17[[#This Row],[Store_ID]],Store_Dim!A:A,Store_Dim!D:D)</f>
        <v>East Jenniferstad</v>
      </c>
      <c r="V357" t="str">
        <f>_xlfn.XLOOKUP(Table17[[#This Row],[Store_ID]],Store_Dim!A:A,Store_Dim!E:E)</f>
        <v>Flagship</v>
      </c>
      <c r="W357" t="str">
        <f>_xlfn.XLOOKUP(Table17[[#This Row],[Product_ID]],Product_Dim!A:A,Product_Dim!B:B)</f>
        <v>4K Home Projector</v>
      </c>
      <c r="X357" t="str">
        <f>_xlfn.XLOOKUP(Table17[[#This Row],[Product_ID]],Product_Dim!A:A,Product_Dim!C:C)</f>
        <v>Electronics</v>
      </c>
      <c r="Y357" t="str">
        <f>_xlfn.XLOOKUP(Table17[[#This Row],[Product_ID]],Product_Dim!A:A,Product_Dim!D:D)</f>
        <v>Appliances</v>
      </c>
      <c r="Z357" t="str">
        <f>_xlfn.XLOOKUP(Table17[[#This Row],[Product_ID]],Product_Dim!A:A,Product_Dim!E:E)</f>
        <v>Thomas LLC</v>
      </c>
      <c r="AA357">
        <f>_xlfn.XLOOKUP(Table17[[#This Row],[Product_ID]],Product_Dim!A:A,Product_Dim!F:F)</f>
        <v>465.34</v>
      </c>
      <c r="AB357">
        <f>_xlfn.XLOOKUP(Table17[[#This Row],[Product_ID]],Product_Dim!A:A,Product_Dim!G:G)</f>
        <v>301</v>
      </c>
    </row>
    <row r="358" spans="1:28" x14ac:dyDescent="0.25">
      <c r="A358" t="s">
        <v>2182</v>
      </c>
      <c r="B358" s="1">
        <v>45299</v>
      </c>
      <c r="C358" t="s">
        <v>241</v>
      </c>
      <c r="D358" t="s">
        <v>1584</v>
      </c>
      <c r="E358" t="s">
        <v>1757</v>
      </c>
      <c r="F358">
        <v>1</v>
      </c>
      <c r="G358">
        <v>691.38</v>
      </c>
      <c r="H358">
        <v>0.11</v>
      </c>
      <c r="I358" t="s">
        <v>1829</v>
      </c>
      <c r="J358" s="12">
        <v>615.32820000000004</v>
      </c>
      <c r="K358" t="str">
        <f>_xlfn.XLOOKUP(Table17[[#This Row],[Customer_ID]],Customer_Dim!A:A,Customer_Dim!B:B,"False Data")</f>
        <v>Michael Thomas</v>
      </c>
      <c r="L358" s="5">
        <f>_xlfn.XLOOKUP(Table17[[#This Row],[Customer_ID]],Customer_Dim!A:A,Customer_Dim!C:C,"False Data")</f>
        <v>21</v>
      </c>
      <c r="M358" s="5" t="str" cm="1">
        <f t="array" ref="M358">_xlfn.IFS(Table9[[#This Row],[Age]]&lt;=35,"Youth",Table9[[#This Row],[Age]]&lt;=55,"Adult",Table9[[#This Row],[Age]]&gt;55,"Senior")</f>
        <v>Youth</v>
      </c>
      <c r="N358" t="str">
        <f>_xlfn.XLOOKUP(Table17[[#This Row],[Customer_ID]],Customer_Dim!A:A,Customer_Dim!D:D,"False Data")</f>
        <v>Female</v>
      </c>
      <c r="O358" t="str">
        <f>_xlfn.XLOOKUP(Table17[[#This Row],[Customer_ID]],Customer_Dim!A:A,Customer_Dim!E:E,"False Data")</f>
        <v>Woodmouth</v>
      </c>
      <c r="P358" t="str">
        <f>_xlfn.XLOOKUP(Table17[[#This Row],[Customer_ID]],Customer_Dim!A:A,Customer_Dim!F:F,"False Data")</f>
        <v>Nevada</v>
      </c>
      <c r="Q358" t="str">
        <f>_xlfn.XLOOKUP(Table17[[#This Row],[Customer_ID]],Customer_Dim!A:A,Customer_Dim!G:G,"False Data")</f>
        <v>USA</v>
      </c>
      <c r="R358" t="str">
        <f>_xlfn.XLOOKUP(Table17[[#This Row],[Customer_ID]],Customer_Dim!A:A,Customer_Dim!H:H,"False Data")</f>
        <v>Silver</v>
      </c>
      <c r="S358" t="str">
        <f>_xlfn.XLOOKUP(Table17[[#This Row],[Store_ID]],Store_Dim!A:A,Store_Dim!B:B)</f>
        <v>Martinez, Adkins and Johnson</v>
      </c>
      <c r="T358" t="str">
        <f>_xlfn.XLOOKUP(Table17[[#This Row],[Store_ID]],Store_Dim!A:A,Store_Dim!C:C)</f>
        <v>North</v>
      </c>
      <c r="U358" t="str">
        <f>_xlfn.XLOOKUP(Table17[[#This Row],[Store_ID]],Store_Dim!A:A,Store_Dim!D:D)</f>
        <v>Danielmouth</v>
      </c>
      <c r="V358" t="str">
        <f>_xlfn.XLOOKUP(Table17[[#This Row],[Store_ID]],Store_Dim!A:A,Store_Dim!E:E)</f>
        <v>Flagship</v>
      </c>
      <c r="W358" t="str">
        <f>_xlfn.XLOOKUP(Table17[[#This Row],[Product_ID]],Product_Dim!A:A,Product_Dim!B:B)</f>
        <v>Women's Denim Jeans</v>
      </c>
      <c r="X358" t="str">
        <f>_xlfn.XLOOKUP(Table17[[#This Row],[Product_ID]],Product_Dim!A:A,Product_Dim!C:C)</f>
        <v>Clothing</v>
      </c>
      <c r="Y358" t="str">
        <f>_xlfn.XLOOKUP(Table17[[#This Row],[Product_ID]],Product_Dim!A:A,Product_Dim!D:D)</f>
        <v>Bottoms</v>
      </c>
      <c r="Z358" t="str">
        <f>_xlfn.XLOOKUP(Table17[[#This Row],[Product_ID]],Product_Dim!A:A,Product_Dim!E:E)</f>
        <v>Guerra-Hendrix</v>
      </c>
      <c r="AA358">
        <f>_xlfn.XLOOKUP(Table17[[#This Row],[Product_ID]],Product_Dim!A:A,Product_Dim!F:F)</f>
        <v>303.74</v>
      </c>
      <c r="AB358">
        <f>_xlfn.XLOOKUP(Table17[[#This Row],[Product_ID]],Product_Dim!A:A,Product_Dim!G:G)</f>
        <v>343</v>
      </c>
    </row>
    <row r="359" spans="1:28" x14ac:dyDescent="0.25">
      <c r="A359" t="s">
        <v>2183</v>
      </c>
      <c r="B359" s="1">
        <v>45564</v>
      </c>
      <c r="C359" t="s">
        <v>550</v>
      </c>
      <c r="D359" t="s">
        <v>1602</v>
      </c>
      <c r="E359" t="s">
        <v>1752</v>
      </c>
      <c r="F359">
        <v>3</v>
      </c>
      <c r="G359">
        <v>158.72</v>
      </c>
      <c r="H359">
        <v>0.13</v>
      </c>
      <c r="I359" t="s">
        <v>1824</v>
      </c>
      <c r="J359" s="12">
        <v>414.25920000000002</v>
      </c>
      <c r="K359" t="str">
        <f>_xlfn.XLOOKUP(Table17[[#This Row],[Customer_ID]],Customer_Dim!A:A,Customer_Dim!B:B,"False Data")</f>
        <v>Jason Wheeler</v>
      </c>
      <c r="L359" s="5">
        <f>_xlfn.XLOOKUP(Table17[[#This Row],[Customer_ID]],Customer_Dim!A:A,Customer_Dim!C:C,"False Data")</f>
        <v>47</v>
      </c>
      <c r="M359" s="5" t="str" cm="1">
        <f t="array" ref="M359">_xlfn.IFS(Table9[[#This Row],[Age]]&lt;=35,"Youth",Table9[[#This Row],[Age]]&lt;=55,"Adult",Table9[[#This Row],[Age]]&gt;55,"Senior")</f>
        <v>Adult</v>
      </c>
      <c r="N359" t="str">
        <f>_xlfn.XLOOKUP(Table17[[#This Row],[Customer_ID]],Customer_Dim!A:A,Customer_Dim!D:D,"False Data")</f>
        <v>Female</v>
      </c>
      <c r="O359" t="str">
        <f>_xlfn.XLOOKUP(Table17[[#This Row],[Customer_ID]],Customer_Dim!A:A,Customer_Dim!E:E,"False Data")</f>
        <v>Carolview</v>
      </c>
      <c r="P359" t="str">
        <f>_xlfn.XLOOKUP(Table17[[#This Row],[Customer_ID]],Customer_Dim!A:A,Customer_Dim!F:F,"False Data")</f>
        <v>Illinois</v>
      </c>
      <c r="Q359" t="str">
        <f>_xlfn.XLOOKUP(Table17[[#This Row],[Customer_ID]],Customer_Dim!A:A,Customer_Dim!G:G,"False Data")</f>
        <v>USA</v>
      </c>
      <c r="R359" t="str">
        <f>_xlfn.XLOOKUP(Table17[[#This Row],[Customer_ID]],Customer_Dim!A:A,Customer_Dim!H:H,"False Data")</f>
        <v>Platinum</v>
      </c>
      <c r="S359" t="str">
        <f>_xlfn.XLOOKUP(Table17[[#This Row],[Store_ID]],Store_Dim!A:A,Store_Dim!B:B)</f>
        <v>Rivera-Warner</v>
      </c>
      <c r="T359" t="str">
        <f>_xlfn.XLOOKUP(Table17[[#This Row],[Store_ID]],Store_Dim!A:A,Store_Dim!C:C)</f>
        <v>East</v>
      </c>
      <c r="U359" t="str">
        <f>_xlfn.XLOOKUP(Table17[[#This Row],[Store_ID]],Store_Dim!A:A,Store_Dim!D:D)</f>
        <v>Washingtonfurt</v>
      </c>
      <c r="V359" t="str">
        <f>_xlfn.XLOOKUP(Table17[[#This Row],[Store_ID]],Store_Dim!A:A,Store_Dim!E:E)</f>
        <v>Flagship</v>
      </c>
      <c r="W359" t="str">
        <f>_xlfn.XLOOKUP(Table17[[#This Row],[Product_ID]],Product_Dim!A:A,Product_Dim!B:B)</f>
        <v>Decorative Floor Vase</v>
      </c>
      <c r="X359" t="str">
        <f>_xlfn.XLOOKUP(Table17[[#This Row],[Product_ID]],Product_Dim!A:A,Product_Dim!C:C)</f>
        <v>Home</v>
      </c>
      <c r="Y359" t="str">
        <f>_xlfn.XLOOKUP(Table17[[#This Row],[Product_ID]],Product_Dim!A:A,Product_Dim!D:D)</f>
        <v>Decor</v>
      </c>
      <c r="Z359" t="str">
        <f>_xlfn.XLOOKUP(Table17[[#This Row],[Product_ID]],Product_Dim!A:A,Product_Dim!E:E)</f>
        <v>Khan, Jones and Paul</v>
      </c>
      <c r="AA359">
        <f>_xlfn.XLOOKUP(Table17[[#This Row],[Product_ID]],Product_Dim!A:A,Product_Dim!F:F)</f>
        <v>81.75</v>
      </c>
      <c r="AB359">
        <f>_xlfn.XLOOKUP(Table17[[#This Row],[Product_ID]],Product_Dim!A:A,Product_Dim!G:G)</f>
        <v>378</v>
      </c>
    </row>
    <row r="360" spans="1:28" x14ac:dyDescent="0.25">
      <c r="A360" t="s">
        <v>2184</v>
      </c>
      <c r="B360" s="1">
        <v>45413</v>
      </c>
      <c r="C360" t="s">
        <v>684</v>
      </c>
      <c r="D360" t="s">
        <v>1668</v>
      </c>
      <c r="E360" t="s">
        <v>1804</v>
      </c>
      <c r="F360">
        <v>4</v>
      </c>
      <c r="G360">
        <v>537.15</v>
      </c>
      <c r="H360">
        <v>0.06</v>
      </c>
      <c r="I360" t="s">
        <v>1829</v>
      </c>
      <c r="J360" s="12">
        <v>2019.684</v>
      </c>
      <c r="K360" t="str">
        <f>_xlfn.XLOOKUP(Table17[[#This Row],[Customer_ID]],Customer_Dim!A:A,Customer_Dim!B:B,"False Data")</f>
        <v>Antonio Jones</v>
      </c>
      <c r="L360" s="5">
        <f>_xlfn.XLOOKUP(Table17[[#This Row],[Customer_ID]],Customer_Dim!A:A,Customer_Dim!C:C,"False Data")</f>
        <v>48</v>
      </c>
      <c r="M360" s="5" t="str" cm="1">
        <f t="array" ref="M360">_xlfn.IFS(Table9[[#This Row],[Age]]&lt;=35,"Youth",Table9[[#This Row],[Age]]&lt;=55,"Adult",Table9[[#This Row],[Age]]&gt;55,"Senior")</f>
        <v>Adult</v>
      </c>
      <c r="N360" t="str">
        <f>_xlfn.XLOOKUP(Table17[[#This Row],[Customer_ID]],Customer_Dim!A:A,Customer_Dim!D:D,"False Data")</f>
        <v>Male</v>
      </c>
      <c r="O360" t="str">
        <f>_xlfn.XLOOKUP(Table17[[#This Row],[Customer_ID]],Customer_Dim!A:A,Customer_Dim!E:E,"False Data")</f>
        <v>Matthewborough</v>
      </c>
      <c r="P360" t="str">
        <f>_xlfn.XLOOKUP(Table17[[#This Row],[Customer_ID]],Customer_Dim!A:A,Customer_Dim!F:F,"False Data")</f>
        <v>Georgia</v>
      </c>
      <c r="Q360" t="str">
        <f>_xlfn.XLOOKUP(Table17[[#This Row],[Customer_ID]],Customer_Dim!A:A,Customer_Dim!G:G,"False Data")</f>
        <v>USA</v>
      </c>
      <c r="R360" t="str">
        <f>_xlfn.XLOOKUP(Table17[[#This Row],[Customer_ID]],Customer_Dim!A:A,Customer_Dim!H:H,"False Data")</f>
        <v>Silver</v>
      </c>
      <c r="S360" t="str">
        <f>_xlfn.XLOOKUP(Table17[[#This Row],[Store_ID]],Store_Dim!A:A,Store_Dim!B:B)</f>
        <v>Frederick-Wright</v>
      </c>
      <c r="T360" t="str">
        <f>_xlfn.XLOOKUP(Table17[[#This Row],[Store_ID]],Store_Dim!A:A,Store_Dim!C:C)</f>
        <v>West</v>
      </c>
      <c r="U360" t="str">
        <f>_xlfn.XLOOKUP(Table17[[#This Row],[Store_ID]],Store_Dim!A:A,Store_Dim!D:D)</f>
        <v>New Jimmymouth</v>
      </c>
      <c r="V360" t="str">
        <f>_xlfn.XLOOKUP(Table17[[#This Row],[Store_ID]],Store_Dim!A:A,Store_Dim!E:E)</f>
        <v>Flagship</v>
      </c>
      <c r="W360" t="str">
        <f>_xlfn.XLOOKUP(Table17[[#This Row],[Product_ID]],Product_Dim!A:A,Product_Dim!B:B)</f>
        <v>Luxury Perfume Spray</v>
      </c>
      <c r="X360" t="str">
        <f>_xlfn.XLOOKUP(Table17[[#This Row],[Product_ID]],Product_Dim!A:A,Product_Dim!C:C)</f>
        <v>Beauty</v>
      </c>
      <c r="Y360" t="str">
        <f>_xlfn.XLOOKUP(Table17[[#This Row],[Product_ID]],Product_Dim!A:A,Product_Dim!D:D)</f>
        <v>Fragrance</v>
      </c>
      <c r="Z360" t="str">
        <f>_xlfn.XLOOKUP(Table17[[#This Row],[Product_ID]],Product_Dim!A:A,Product_Dim!E:E)</f>
        <v>Gibson, Green and Lopez</v>
      </c>
      <c r="AA360">
        <f>_xlfn.XLOOKUP(Table17[[#This Row],[Product_ID]],Product_Dim!A:A,Product_Dim!F:F)</f>
        <v>482.75</v>
      </c>
      <c r="AB360">
        <f>_xlfn.XLOOKUP(Table17[[#This Row],[Product_ID]],Product_Dim!A:A,Product_Dim!G:G)</f>
        <v>444</v>
      </c>
    </row>
    <row r="361" spans="1:28" x14ac:dyDescent="0.25">
      <c r="A361" t="s">
        <v>2185</v>
      </c>
      <c r="B361" s="1">
        <v>45480</v>
      </c>
      <c r="C361" t="s">
        <v>1295</v>
      </c>
      <c r="D361" t="s">
        <v>1630</v>
      </c>
      <c r="E361" t="s">
        <v>1786</v>
      </c>
      <c r="F361">
        <v>3</v>
      </c>
      <c r="G361">
        <v>771.7</v>
      </c>
      <c r="H361">
        <v>0.05</v>
      </c>
      <c r="I361" t="s">
        <v>1829</v>
      </c>
      <c r="J361" s="12">
        <v>2199.3449999999998</v>
      </c>
      <c r="K361" t="str">
        <f>_xlfn.XLOOKUP(Table17[[#This Row],[Customer_ID]],Customer_Dim!A:A,Customer_Dim!B:B,"False Data")</f>
        <v>Karen King</v>
      </c>
      <c r="L361" s="5">
        <f>_xlfn.XLOOKUP(Table17[[#This Row],[Customer_ID]],Customer_Dim!A:A,Customer_Dim!C:C,"False Data")</f>
        <v>64</v>
      </c>
      <c r="M361" s="5" t="str" cm="1">
        <f t="array" ref="M361">_xlfn.IFS(Table9[[#This Row],[Age]]&lt;=35,"Youth",Table9[[#This Row],[Age]]&lt;=55,"Adult",Table9[[#This Row],[Age]]&gt;55,"Senior")</f>
        <v>Senior</v>
      </c>
      <c r="N361" t="str">
        <f>_xlfn.XLOOKUP(Table17[[#This Row],[Customer_ID]],Customer_Dim!A:A,Customer_Dim!D:D,"False Data")</f>
        <v>Female</v>
      </c>
      <c r="O361" t="str">
        <f>_xlfn.XLOOKUP(Table17[[#This Row],[Customer_ID]],Customer_Dim!A:A,Customer_Dim!E:E,"False Data")</f>
        <v>Kimburgh</v>
      </c>
      <c r="P361" t="str">
        <f>_xlfn.XLOOKUP(Table17[[#This Row],[Customer_ID]],Customer_Dim!A:A,Customer_Dim!F:F,"False Data")</f>
        <v>North Carolina</v>
      </c>
      <c r="Q361" t="str">
        <f>_xlfn.XLOOKUP(Table17[[#This Row],[Customer_ID]],Customer_Dim!A:A,Customer_Dim!G:G,"False Data")</f>
        <v>USA</v>
      </c>
      <c r="R361" t="str">
        <f>_xlfn.XLOOKUP(Table17[[#This Row],[Customer_ID]],Customer_Dim!A:A,Customer_Dim!H:H,"False Data")</f>
        <v>Bronze</v>
      </c>
      <c r="S361" t="str">
        <f>_xlfn.XLOOKUP(Table17[[#This Row],[Store_ID]],Store_Dim!A:A,Store_Dim!B:B)</f>
        <v>Moore, Padilla and Butler</v>
      </c>
      <c r="T361" t="str">
        <f>_xlfn.XLOOKUP(Table17[[#This Row],[Store_ID]],Store_Dim!A:A,Store_Dim!C:C)</f>
        <v>South</v>
      </c>
      <c r="U361" t="str">
        <f>_xlfn.XLOOKUP(Table17[[#This Row],[Store_ID]],Store_Dim!A:A,Store_Dim!D:D)</f>
        <v>East Johnstad</v>
      </c>
      <c r="V361" t="str">
        <f>_xlfn.XLOOKUP(Table17[[#This Row],[Store_ID]],Store_Dim!A:A,Store_Dim!E:E)</f>
        <v>Flagship</v>
      </c>
      <c r="W361" t="str">
        <f>_xlfn.XLOOKUP(Table17[[#This Row],[Product_ID]],Product_Dim!A:A,Product_Dim!B:B)</f>
        <v>Yoga Exercise Mat</v>
      </c>
      <c r="X361" t="str">
        <f>_xlfn.XLOOKUP(Table17[[#This Row],[Product_ID]],Product_Dim!A:A,Product_Dim!C:C)</f>
        <v>Sports</v>
      </c>
      <c r="Y361" t="str">
        <f>_xlfn.XLOOKUP(Table17[[#This Row],[Product_ID]],Product_Dim!A:A,Product_Dim!D:D)</f>
        <v>Fitness</v>
      </c>
      <c r="Z361" t="str">
        <f>_xlfn.XLOOKUP(Table17[[#This Row],[Product_ID]],Product_Dim!A:A,Product_Dim!E:E)</f>
        <v>Carroll, Long and Mendoza</v>
      </c>
      <c r="AA361">
        <f>_xlfn.XLOOKUP(Table17[[#This Row],[Product_ID]],Product_Dim!A:A,Product_Dim!F:F)</f>
        <v>313.26</v>
      </c>
      <c r="AB361">
        <f>_xlfn.XLOOKUP(Table17[[#This Row],[Product_ID]],Product_Dim!A:A,Product_Dim!G:G)</f>
        <v>369</v>
      </c>
    </row>
    <row r="362" spans="1:28" x14ac:dyDescent="0.25">
      <c r="A362" t="s">
        <v>2186</v>
      </c>
      <c r="B362" s="1">
        <v>45610</v>
      </c>
      <c r="C362" t="s">
        <v>381</v>
      </c>
      <c r="D362" t="s">
        <v>1724</v>
      </c>
      <c r="E362" t="s">
        <v>1757</v>
      </c>
      <c r="F362">
        <v>4</v>
      </c>
      <c r="G362">
        <v>677.25</v>
      </c>
      <c r="H362">
        <v>0.14000000000000001</v>
      </c>
      <c r="I362" t="s">
        <v>1826</v>
      </c>
      <c r="J362" s="12">
        <v>2329.7399999999998</v>
      </c>
      <c r="K362" t="str">
        <f>_xlfn.XLOOKUP(Table17[[#This Row],[Customer_ID]],Customer_Dim!A:A,Customer_Dim!B:B,"False Data")</f>
        <v>Travis Holland</v>
      </c>
      <c r="L362" s="5">
        <f>_xlfn.XLOOKUP(Table17[[#This Row],[Customer_ID]],Customer_Dim!A:A,Customer_Dim!C:C,"False Data")</f>
        <v>38</v>
      </c>
      <c r="M362" s="5" t="str" cm="1">
        <f t="array" ref="M362">_xlfn.IFS(Table9[[#This Row],[Age]]&lt;=35,"Youth",Table9[[#This Row],[Age]]&lt;=55,"Adult",Table9[[#This Row],[Age]]&gt;55,"Senior")</f>
        <v>Adult</v>
      </c>
      <c r="N362" t="str">
        <f>_xlfn.XLOOKUP(Table17[[#This Row],[Customer_ID]],Customer_Dim!A:A,Customer_Dim!D:D,"False Data")</f>
        <v>Male</v>
      </c>
      <c r="O362" t="str">
        <f>_xlfn.XLOOKUP(Table17[[#This Row],[Customer_ID]],Customer_Dim!A:A,Customer_Dim!E:E,"False Data")</f>
        <v>Webstermouth</v>
      </c>
      <c r="P362" t="str">
        <f>_xlfn.XLOOKUP(Table17[[#This Row],[Customer_ID]],Customer_Dim!A:A,Customer_Dim!F:F,"False Data")</f>
        <v>New Hampshire</v>
      </c>
      <c r="Q362" t="str">
        <f>_xlfn.XLOOKUP(Table17[[#This Row],[Customer_ID]],Customer_Dim!A:A,Customer_Dim!G:G,"False Data")</f>
        <v>USA</v>
      </c>
      <c r="R362" t="str">
        <f>_xlfn.XLOOKUP(Table17[[#This Row],[Customer_ID]],Customer_Dim!A:A,Customer_Dim!H:H,"False Data")</f>
        <v>Bronze</v>
      </c>
      <c r="S362" t="str">
        <f>_xlfn.XLOOKUP(Table17[[#This Row],[Store_ID]],Store_Dim!A:A,Store_Dim!B:B)</f>
        <v>Martinez, Adkins and Johnson</v>
      </c>
      <c r="T362" t="str">
        <f>_xlfn.XLOOKUP(Table17[[#This Row],[Store_ID]],Store_Dim!A:A,Store_Dim!C:C)</f>
        <v>North</v>
      </c>
      <c r="U362" t="str">
        <f>_xlfn.XLOOKUP(Table17[[#This Row],[Store_ID]],Store_Dim!A:A,Store_Dim!D:D)</f>
        <v>Danielmouth</v>
      </c>
      <c r="V362" t="str">
        <f>_xlfn.XLOOKUP(Table17[[#This Row],[Store_ID]],Store_Dim!A:A,Store_Dim!E:E)</f>
        <v>Flagship</v>
      </c>
      <c r="W362" t="str">
        <f>_xlfn.XLOOKUP(Table17[[#This Row],[Product_ID]],Product_Dim!A:A,Product_Dim!B:B)</f>
        <v>Sports Wrist Sweatbands</v>
      </c>
      <c r="X362" t="str">
        <f>_xlfn.XLOOKUP(Table17[[#This Row],[Product_ID]],Product_Dim!A:A,Product_Dim!C:C)</f>
        <v>Sports</v>
      </c>
      <c r="Y362" t="str">
        <f>_xlfn.XLOOKUP(Table17[[#This Row],[Product_ID]],Product_Dim!A:A,Product_Dim!D:D)</f>
        <v>Accessories</v>
      </c>
      <c r="Z362" t="str">
        <f>_xlfn.XLOOKUP(Table17[[#This Row],[Product_ID]],Product_Dim!A:A,Product_Dim!E:E)</f>
        <v>Olsen-Daniels</v>
      </c>
      <c r="AA362">
        <f>_xlfn.XLOOKUP(Table17[[#This Row],[Product_ID]],Product_Dim!A:A,Product_Dim!F:F)</f>
        <v>131.24</v>
      </c>
      <c r="AB362">
        <f>_xlfn.XLOOKUP(Table17[[#This Row],[Product_ID]],Product_Dim!A:A,Product_Dim!G:G)</f>
        <v>232</v>
      </c>
    </row>
    <row r="363" spans="1:28" x14ac:dyDescent="0.25">
      <c r="A363" t="s">
        <v>2187</v>
      </c>
      <c r="B363" s="1">
        <v>45763</v>
      </c>
      <c r="C363" t="s">
        <v>363</v>
      </c>
      <c r="D363" t="s">
        <v>1744</v>
      </c>
      <c r="E363" t="s">
        <v>1792</v>
      </c>
      <c r="F363">
        <v>1</v>
      </c>
      <c r="G363">
        <v>645.48</v>
      </c>
      <c r="H363">
        <v>0.26</v>
      </c>
      <c r="I363" t="s">
        <v>1829</v>
      </c>
      <c r="J363" s="12">
        <v>477.65519999999998</v>
      </c>
      <c r="K363" t="str">
        <f>_xlfn.XLOOKUP(Table17[[#This Row],[Customer_ID]],Customer_Dim!A:A,Customer_Dim!B:B,"False Data")</f>
        <v>Sarah Schneider</v>
      </c>
      <c r="L363" s="5">
        <f>_xlfn.XLOOKUP(Table17[[#This Row],[Customer_ID]],Customer_Dim!A:A,Customer_Dim!C:C,"False Data")</f>
        <v>34</v>
      </c>
      <c r="M363" s="5" t="str" cm="1">
        <f t="array" ref="M363">_xlfn.IFS(Table9[[#This Row],[Age]]&lt;=35,"Youth",Table9[[#This Row],[Age]]&lt;=55,"Adult",Table9[[#This Row],[Age]]&gt;55,"Senior")</f>
        <v>Youth</v>
      </c>
      <c r="N363" t="str">
        <f>_xlfn.XLOOKUP(Table17[[#This Row],[Customer_ID]],Customer_Dim!A:A,Customer_Dim!D:D,"False Data")</f>
        <v>Female</v>
      </c>
      <c r="O363" t="str">
        <f>_xlfn.XLOOKUP(Table17[[#This Row],[Customer_ID]],Customer_Dim!A:A,Customer_Dim!E:E,"False Data")</f>
        <v>Port Joshuachester</v>
      </c>
      <c r="P363" t="str">
        <f>_xlfn.XLOOKUP(Table17[[#This Row],[Customer_ID]],Customer_Dim!A:A,Customer_Dim!F:F,"False Data")</f>
        <v>Pennsylvania</v>
      </c>
      <c r="Q363" t="str">
        <f>_xlfn.XLOOKUP(Table17[[#This Row],[Customer_ID]],Customer_Dim!A:A,Customer_Dim!G:G,"False Data")</f>
        <v>USA</v>
      </c>
      <c r="R363" t="str">
        <f>_xlfn.XLOOKUP(Table17[[#This Row],[Customer_ID]],Customer_Dim!A:A,Customer_Dim!H:H,"False Data")</f>
        <v>Bronze</v>
      </c>
      <c r="S363" t="str">
        <f>_xlfn.XLOOKUP(Table17[[#This Row],[Store_ID]],Store_Dim!A:A,Store_Dim!B:B)</f>
        <v>Aguirre-Keller</v>
      </c>
      <c r="T363" t="str">
        <f>_xlfn.XLOOKUP(Table17[[#This Row],[Store_ID]],Store_Dim!A:A,Store_Dim!C:C)</f>
        <v>South</v>
      </c>
      <c r="U363" t="str">
        <f>_xlfn.XLOOKUP(Table17[[#This Row],[Store_ID]],Store_Dim!A:A,Store_Dim!D:D)</f>
        <v>Lake Michael</v>
      </c>
      <c r="V363" t="str">
        <f>_xlfn.XLOOKUP(Table17[[#This Row],[Store_ID]],Store_Dim!A:A,Store_Dim!E:E)</f>
        <v>Online</v>
      </c>
      <c r="W363" t="str">
        <f>_xlfn.XLOOKUP(Table17[[#This Row],[Product_ID]],Product_Dim!A:A,Product_Dim!B:B)</f>
        <v>Portable Bluetooth Speaker</v>
      </c>
      <c r="X363" t="str">
        <f>_xlfn.XLOOKUP(Table17[[#This Row],[Product_ID]],Product_Dim!A:A,Product_Dim!C:C)</f>
        <v>Electronics</v>
      </c>
      <c r="Y363" t="str">
        <f>_xlfn.XLOOKUP(Table17[[#This Row],[Product_ID]],Product_Dim!A:A,Product_Dim!D:D)</f>
        <v>Audio</v>
      </c>
      <c r="Z363" t="str">
        <f>_xlfn.XLOOKUP(Table17[[#This Row],[Product_ID]],Product_Dim!A:A,Product_Dim!E:E)</f>
        <v>Flores-King</v>
      </c>
      <c r="AA363">
        <f>_xlfn.XLOOKUP(Table17[[#This Row],[Product_ID]],Product_Dim!A:A,Product_Dim!F:F)</f>
        <v>431.67</v>
      </c>
      <c r="AB363">
        <f>_xlfn.XLOOKUP(Table17[[#This Row],[Product_ID]],Product_Dim!A:A,Product_Dim!G:G)</f>
        <v>73</v>
      </c>
    </row>
    <row r="364" spans="1:28" x14ac:dyDescent="0.25">
      <c r="A364" t="s">
        <v>2188</v>
      </c>
      <c r="B364" s="1">
        <v>45856</v>
      </c>
      <c r="C364" t="s">
        <v>1127</v>
      </c>
      <c r="D364" t="s">
        <v>1694</v>
      </c>
      <c r="E364" t="s">
        <v>1761</v>
      </c>
      <c r="F364">
        <v>2</v>
      </c>
      <c r="G364">
        <v>934</v>
      </c>
      <c r="H364">
        <v>0.3</v>
      </c>
      <c r="I364" t="s">
        <v>1829</v>
      </c>
      <c r="J364" s="12">
        <v>1307.5999999999999</v>
      </c>
      <c r="K364" t="str">
        <f>_xlfn.XLOOKUP(Table17[[#This Row],[Customer_ID]],Customer_Dim!A:A,Customer_Dim!B:B,"False Data")</f>
        <v>Denise Tate</v>
      </c>
      <c r="L364" s="5">
        <f>_xlfn.XLOOKUP(Table17[[#This Row],[Customer_ID]],Customer_Dim!A:A,Customer_Dim!C:C,"False Data")</f>
        <v>34</v>
      </c>
      <c r="M364" s="5" t="str" cm="1">
        <f t="array" ref="M364">_xlfn.IFS(Table9[[#This Row],[Age]]&lt;=35,"Youth",Table9[[#This Row],[Age]]&lt;=55,"Adult",Table9[[#This Row],[Age]]&gt;55,"Senior")</f>
        <v>Youth</v>
      </c>
      <c r="N364" t="str">
        <f>_xlfn.XLOOKUP(Table17[[#This Row],[Customer_ID]],Customer_Dim!A:A,Customer_Dim!D:D,"False Data")</f>
        <v>Male</v>
      </c>
      <c r="O364" t="str">
        <f>_xlfn.XLOOKUP(Table17[[#This Row],[Customer_ID]],Customer_Dim!A:A,Customer_Dim!E:E,"False Data")</f>
        <v>Andersonside</v>
      </c>
      <c r="P364" t="str">
        <f>_xlfn.XLOOKUP(Table17[[#This Row],[Customer_ID]],Customer_Dim!A:A,Customer_Dim!F:F,"False Data")</f>
        <v>Arkansas</v>
      </c>
      <c r="Q364" t="str">
        <f>_xlfn.XLOOKUP(Table17[[#This Row],[Customer_ID]],Customer_Dim!A:A,Customer_Dim!G:G,"False Data")</f>
        <v>USA</v>
      </c>
      <c r="R364" t="str">
        <f>_xlfn.XLOOKUP(Table17[[#This Row],[Customer_ID]],Customer_Dim!A:A,Customer_Dim!H:H,"False Data")</f>
        <v>Platinum</v>
      </c>
      <c r="S364" t="str">
        <f>_xlfn.XLOOKUP(Table17[[#This Row],[Store_ID]],Store_Dim!A:A,Store_Dim!B:B)</f>
        <v>Black-Horn</v>
      </c>
      <c r="T364" t="str">
        <f>_xlfn.XLOOKUP(Table17[[#This Row],[Store_ID]],Store_Dim!A:A,Store_Dim!C:C)</f>
        <v>South</v>
      </c>
      <c r="U364" t="str">
        <f>_xlfn.XLOOKUP(Table17[[#This Row],[Store_ID]],Store_Dim!A:A,Store_Dim!D:D)</f>
        <v>North Nancyview</v>
      </c>
      <c r="V364" t="str">
        <f>_xlfn.XLOOKUP(Table17[[#This Row],[Store_ID]],Store_Dim!A:A,Store_Dim!E:E)</f>
        <v>Outlet</v>
      </c>
      <c r="W364" t="str">
        <f>_xlfn.XLOOKUP(Table17[[#This Row],[Product_ID]],Product_Dim!A:A,Product_Dim!B:B)</f>
        <v>Shin Guards – Adult</v>
      </c>
      <c r="X364" t="str">
        <f>_xlfn.XLOOKUP(Table17[[#This Row],[Product_ID]],Product_Dim!A:A,Product_Dim!C:C)</f>
        <v>Sports</v>
      </c>
      <c r="Y364" t="str">
        <f>_xlfn.XLOOKUP(Table17[[#This Row],[Product_ID]],Product_Dim!A:A,Product_Dim!D:D)</f>
        <v>Team Sports</v>
      </c>
      <c r="Z364" t="str">
        <f>_xlfn.XLOOKUP(Table17[[#This Row],[Product_ID]],Product_Dim!A:A,Product_Dim!E:E)</f>
        <v>French Ltd</v>
      </c>
      <c r="AA364">
        <f>_xlfn.XLOOKUP(Table17[[#This Row],[Product_ID]],Product_Dim!A:A,Product_Dim!F:F)</f>
        <v>107.06</v>
      </c>
      <c r="AB364">
        <f>_xlfn.XLOOKUP(Table17[[#This Row],[Product_ID]],Product_Dim!A:A,Product_Dim!G:G)</f>
        <v>359</v>
      </c>
    </row>
    <row r="365" spans="1:28" x14ac:dyDescent="0.25">
      <c r="A365" t="s">
        <v>2189</v>
      </c>
      <c r="B365" s="1">
        <v>45712</v>
      </c>
      <c r="C365" t="s">
        <v>1050</v>
      </c>
      <c r="D365" t="s">
        <v>1640</v>
      </c>
      <c r="E365" t="s">
        <v>1761</v>
      </c>
      <c r="F365">
        <v>1</v>
      </c>
      <c r="G365">
        <v>669.53</v>
      </c>
      <c r="H365">
        <v>0.2</v>
      </c>
      <c r="I365" t="s">
        <v>1824</v>
      </c>
      <c r="J365" s="12">
        <v>535.62400000000002</v>
      </c>
      <c r="K365" t="str">
        <f>_xlfn.XLOOKUP(Table17[[#This Row],[Customer_ID]],Customer_Dim!A:A,Customer_Dim!B:B,"False Data")</f>
        <v>Mr. Christopher Sims</v>
      </c>
      <c r="L365" s="5">
        <f>_xlfn.XLOOKUP(Table17[[#This Row],[Customer_ID]],Customer_Dim!A:A,Customer_Dim!C:C,"False Data")</f>
        <v>50</v>
      </c>
      <c r="M365" s="5" t="str" cm="1">
        <f t="array" ref="M365">_xlfn.IFS(Table9[[#This Row],[Age]]&lt;=35,"Youth",Table9[[#This Row],[Age]]&lt;=55,"Adult",Table9[[#This Row],[Age]]&gt;55,"Senior")</f>
        <v>Adult</v>
      </c>
      <c r="N365" t="str">
        <f>_xlfn.XLOOKUP(Table17[[#This Row],[Customer_ID]],Customer_Dim!A:A,Customer_Dim!D:D,"False Data")</f>
        <v>Female</v>
      </c>
      <c r="O365" t="str">
        <f>_xlfn.XLOOKUP(Table17[[#This Row],[Customer_ID]],Customer_Dim!A:A,Customer_Dim!E:E,"False Data")</f>
        <v>Donaldsontown</v>
      </c>
      <c r="P365" t="str">
        <f>_xlfn.XLOOKUP(Table17[[#This Row],[Customer_ID]],Customer_Dim!A:A,Customer_Dim!F:F,"False Data")</f>
        <v>Connecticut</v>
      </c>
      <c r="Q365" t="str">
        <f>_xlfn.XLOOKUP(Table17[[#This Row],[Customer_ID]],Customer_Dim!A:A,Customer_Dim!G:G,"False Data")</f>
        <v>USA</v>
      </c>
      <c r="R365" t="str">
        <f>_xlfn.XLOOKUP(Table17[[#This Row],[Customer_ID]],Customer_Dim!A:A,Customer_Dim!H:H,"False Data")</f>
        <v>Silver</v>
      </c>
      <c r="S365" t="str">
        <f>_xlfn.XLOOKUP(Table17[[#This Row],[Store_ID]],Store_Dim!A:A,Store_Dim!B:B)</f>
        <v>Black-Horn</v>
      </c>
      <c r="T365" t="str">
        <f>_xlfn.XLOOKUP(Table17[[#This Row],[Store_ID]],Store_Dim!A:A,Store_Dim!C:C)</f>
        <v>South</v>
      </c>
      <c r="U365" t="str">
        <f>_xlfn.XLOOKUP(Table17[[#This Row],[Store_ID]],Store_Dim!A:A,Store_Dim!D:D)</f>
        <v>North Nancyview</v>
      </c>
      <c r="V365" t="str">
        <f>_xlfn.XLOOKUP(Table17[[#This Row],[Store_ID]],Store_Dim!A:A,Store_Dim!E:E)</f>
        <v>Outlet</v>
      </c>
      <c r="W365" t="str">
        <f>_xlfn.XLOOKUP(Table17[[#This Row],[Product_ID]],Product_Dim!A:A,Product_Dim!B:B)</f>
        <v>Men's Winter Jacket</v>
      </c>
      <c r="X365" t="str">
        <f>_xlfn.XLOOKUP(Table17[[#This Row],[Product_ID]],Product_Dim!A:A,Product_Dim!C:C)</f>
        <v>Clothing</v>
      </c>
      <c r="Y365" t="str">
        <f>_xlfn.XLOOKUP(Table17[[#This Row],[Product_ID]],Product_Dim!A:A,Product_Dim!D:D)</f>
        <v>Outerwear</v>
      </c>
      <c r="Z365" t="str">
        <f>_xlfn.XLOOKUP(Table17[[#This Row],[Product_ID]],Product_Dim!A:A,Product_Dim!E:E)</f>
        <v>Kelly, Smith and Perez</v>
      </c>
      <c r="AA365">
        <f>_xlfn.XLOOKUP(Table17[[#This Row],[Product_ID]],Product_Dim!A:A,Product_Dim!F:F)</f>
        <v>167.34</v>
      </c>
      <c r="AB365">
        <f>_xlfn.XLOOKUP(Table17[[#This Row],[Product_ID]],Product_Dim!A:A,Product_Dim!G:G)</f>
        <v>296</v>
      </c>
    </row>
    <row r="366" spans="1:28" x14ac:dyDescent="0.25">
      <c r="A366" t="s">
        <v>2190</v>
      </c>
      <c r="B366" s="1">
        <v>45723</v>
      </c>
      <c r="C366" t="s">
        <v>702</v>
      </c>
      <c r="D366" t="s">
        <v>1618</v>
      </c>
      <c r="E366" t="s">
        <v>1810</v>
      </c>
      <c r="F366">
        <v>1</v>
      </c>
      <c r="G366">
        <v>213.69</v>
      </c>
      <c r="H366">
        <v>0.28000000000000003</v>
      </c>
      <c r="I366" t="s">
        <v>1829</v>
      </c>
      <c r="J366" s="12">
        <v>153.85679999999999</v>
      </c>
      <c r="K366" t="str">
        <f>_xlfn.XLOOKUP(Table17[[#This Row],[Customer_ID]],Customer_Dim!A:A,Customer_Dim!B:B,"False Data")</f>
        <v>Kathryn Garcia</v>
      </c>
      <c r="L366" s="5">
        <f>_xlfn.XLOOKUP(Table17[[#This Row],[Customer_ID]],Customer_Dim!A:A,Customer_Dim!C:C,"False Data")</f>
        <v>44</v>
      </c>
      <c r="M366" s="5" t="str" cm="1">
        <f t="array" ref="M366">_xlfn.IFS(Table9[[#This Row],[Age]]&lt;=35,"Youth",Table9[[#This Row],[Age]]&lt;=55,"Adult",Table9[[#This Row],[Age]]&gt;55,"Senior")</f>
        <v>Adult</v>
      </c>
      <c r="N366" t="str">
        <f>_xlfn.XLOOKUP(Table17[[#This Row],[Customer_ID]],Customer_Dim!A:A,Customer_Dim!D:D,"False Data")</f>
        <v>Male</v>
      </c>
      <c r="O366" t="str">
        <f>_xlfn.XLOOKUP(Table17[[#This Row],[Customer_ID]],Customer_Dim!A:A,Customer_Dim!E:E,"False Data")</f>
        <v>Morrismouth</v>
      </c>
      <c r="P366" t="str">
        <f>_xlfn.XLOOKUP(Table17[[#This Row],[Customer_ID]],Customer_Dim!A:A,Customer_Dim!F:F,"False Data")</f>
        <v>California</v>
      </c>
      <c r="Q366" t="str">
        <f>_xlfn.XLOOKUP(Table17[[#This Row],[Customer_ID]],Customer_Dim!A:A,Customer_Dim!G:G,"False Data")</f>
        <v>USA</v>
      </c>
      <c r="R366" t="str">
        <f>_xlfn.XLOOKUP(Table17[[#This Row],[Customer_ID]],Customer_Dim!A:A,Customer_Dim!H:H,"False Data")</f>
        <v>Platinum</v>
      </c>
      <c r="S366" t="str">
        <f>_xlfn.XLOOKUP(Table17[[#This Row],[Store_ID]],Store_Dim!A:A,Store_Dim!B:B)</f>
        <v>Guerrero-Schmitt</v>
      </c>
      <c r="T366" t="str">
        <f>_xlfn.XLOOKUP(Table17[[#This Row],[Store_ID]],Store_Dim!A:A,Store_Dim!C:C)</f>
        <v>East</v>
      </c>
      <c r="U366" t="str">
        <f>_xlfn.XLOOKUP(Table17[[#This Row],[Store_ID]],Store_Dim!A:A,Store_Dim!D:D)</f>
        <v>East Stevechester</v>
      </c>
      <c r="V366" t="str">
        <f>_xlfn.XLOOKUP(Table17[[#This Row],[Store_ID]],Store_Dim!A:A,Store_Dim!E:E)</f>
        <v>Flagship</v>
      </c>
      <c r="W366" t="str">
        <f>_xlfn.XLOOKUP(Table17[[#This Row],[Product_ID]],Product_Dim!A:A,Product_Dim!B:B)</f>
        <v>Bedroom Table Lamp</v>
      </c>
      <c r="X366" t="str">
        <f>_xlfn.XLOOKUP(Table17[[#This Row],[Product_ID]],Product_Dim!A:A,Product_Dim!C:C)</f>
        <v>Home</v>
      </c>
      <c r="Y366" t="str">
        <f>_xlfn.XLOOKUP(Table17[[#This Row],[Product_ID]],Product_Dim!A:A,Product_Dim!D:D)</f>
        <v>Lighting</v>
      </c>
      <c r="Z366" t="str">
        <f>_xlfn.XLOOKUP(Table17[[#This Row],[Product_ID]],Product_Dim!A:A,Product_Dim!E:E)</f>
        <v>Jones LLC</v>
      </c>
      <c r="AA366">
        <f>_xlfn.XLOOKUP(Table17[[#This Row],[Product_ID]],Product_Dim!A:A,Product_Dim!F:F)</f>
        <v>382.22</v>
      </c>
      <c r="AB366">
        <f>_xlfn.XLOOKUP(Table17[[#This Row],[Product_ID]],Product_Dim!A:A,Product_Dim!G:G)</f>
        <v>329</v>
      </c>
    </row>
    <row r="367" spans="1:28" x14ac:dyDescent="0.25">
      <c r="A367" t="s">
        <v>2191</v>
      </c>
      <c r="B367" s="1">
        <v>45706</v>
      </c>
      <c r="C367" t="s">
        <v>281</v>
      </c>
      <c r="D367" t="s">
        <v>1590</v>
      </c>
      <c r="E367" t="s">
        <v>1813</v>
      </c>
      <c r="F367">
        <v>2</v>
      </c>
      <c r="G367">
        <v>99.1</v>
      </c>
      <c r="H367">
        <v>0.2</v>
      </c>
      <c r="I367" t="s">
        <v>1826</v>
      </c>
      <c r="J367" s="12">
        <v>158.56</v>
      </c>
      <c r="K367" t="str">
        <f>_xlfn.XLOOKUP(Table17[[#This Row],[Customer_ID]],Customer_Dim!A:A,Customer_Dim!B:B,"False Data")</f>
        <v>Katherine Young</v>
      </c>
      <c r="L367" s="5">
        <f>_xlfn.XLOOKUP(Table17[[#This Row],[Customer_ID]],Customer_Dim!A:A,Customer_Dim!C:C,"False Data")</f>
        <v>29</v>
      </c>
      <c r="M367" s="5" t="str" cm="1">
        <f t="array" ref="M367">_xlfn.IFS(Table9[[#This Row],[Age]]&lt;=35,"Youth",Table9[[#This Row],[Age]]&lt;=55,"Adult",Table9[[#This Row],[Age]]&gt;55,"Senior")</f>
        <v>Youth</v>
      </c>
      <c r="N367" t="str">
        <f>_xlfn.XLOOKUP(Table17[[#This Row],[Customer_ID]],Customer_Dim!A:A,Customer_Dim!D:D,"False Data")</f>
        <v>Male</v>
      </c>
      <c r="O367" t="str">
        <f>_xlfn.XLOOKUP(Table17[[#This Row],[Customer_ID]],Customer_Dim!A:A,Customer_Dim!E:E,"False Data")</f>
        <v>North Valeriemouth</v>
      </c>
      <c r="P367" t="str">
        <f>_xlfn.XLOOKUP(Table17[[#This Row],[Customer_ID]],Customer_Dim!A:A,Customer_Dim!F:F,"False Data")</f>
        <v>Vermont</v>
      </c>
      <c r="Q367" t="str">
        <f>_xlfn.XLOOKUP(Table17[[#This Row],[Customer_ID]],Customer_Dim!A:A,Customer_Dim!G:G,"False Data")</f>
        <v>USA</v>
      </c>
      <c r="R367" t="str">
        <f>_xlfn.XLOOKUP(Table17[[#This Row],[Customer_ID]],Customer_Dim!A:A,Customer_Dim!H:H,"False Data")</f>
        <v>Gold</v>
      </c>
      <c r="S367" t="str">
        <f>_xlfn.XLOOKUP(Table17[[#This Row],[Store_ID]],Store_Dim!A:A,Store_Dim!B:B)</f>
        <v>Mann-Austin</v>
      </c>
      <c r="T367" t="str">
        <f>_xlfn.XLOOKUP(Table17[[#This Row],[Store_ID]],Store_Dim!A:A,Store_Dim!C:C)</f>
        <v>East</v>
      </c>
      <c r="U367" t="str">
        <f>_xlfn.XLOOKUP(Table17[[#This Row],[Store_ID]],Store_Dim!A:A,Store_Dim!D:D)</f>
        <v>Vasquezborough</v>
      </c>
      <c r="V367" t="str">
        <f>_xlfn.XLOOKUP(Table17[[#This Row],[Store_ID]],Store_Dim!A:A,Store_Dim!E:E)</f>
        <v>Online</v>
      </c>
      <c r="W367" t="str">
        <f>_xlfn.XLOOKUP(Table17[[#This Row],[Product_ID]],Product_Dim!A:A,Product_Dim!B:B)</f>
        <v>Multi-Purpose Storage Box</v>
      </c>
      <c r="X367" t="str">
        <f>_xlfn.XLOOKUP(Table17[[#This Row],[Product_ID]],Product_Dim!A:A,Product_Dim!C:C)</f>
        <v>Home</v>
      </c>
      <c r="Y367" t="str">
        <f>_xlfn.XLOOKUP(Table17[[#This Row],[Product_ID]],Product_Dim!A:A,Product_Dim!D:D)</f>
        <v>Storage</v>
      </c>
      <c r="Z367" t="str">
        <f>_xlfn.XLOOKUP(Table17[[#This Row],[Product_ID]],Product_Dim!A:A,Product_Dim!E:E)</f>
        <v>Gardner-Montes</v>
      </c>
      <c r="AA367">
        <f>_xlfn.XLOOKUP(Table17[[#This Row],[Product_ID]],Product_Dim!A:A,Product_Dim!F:F)</f>
        <v>123.46</v>
      </c>
      <c r="AB367">
        <f>_xlfn.XLOOKUP(Table17[[#This Row],[Product_ID]],Product_Dim!A:A,Product_Dim!G:G)</f>
        <v>76</v>
      </c>
    </row>
    <row r="368" spans="1:28" x14ac:dyDescent="0.25">
      <c r="A368" t="s">
        <v>2192</v>
      </c>
      <c r="B368" s="1">
        <v>45469</v>
      </c>
      <c r="C368" t="s">
        <v>1157</v>
      </c>
      <c r="D368" t="s">
        <v>1622</v>
      </c>
      <c r="E368" t="s">
        <v>1804</v>
      </c>
      <c r="F368">
        <v>1</v>
      </c>
      <c r="G368">
        <v>628.98</v>
      </c>
      <c r="H368">
        <v>0.03</v>
      </c>
      <c r="I368" t="s">
        <v>1829</v>
      </c>
      <c r="J368" s="12">
        <v>610.11059999999998</v>
      </c>
      <c r="K368" t="str">
        <f>_xlfn.XLOOKUP(Table17[[#This Row],[Customer_ID]],Customer_Dim!A:A,Customer_Dim!B:B,"False Data")</f>
        <v>James Holloway Jr.</v>
      </c>
      <c r="L368" s="5">
        <f>_xlfn.XLOOKUP(Table17[[#This Row],[Customer_ID]],Customer_Dim!A:A,Customer_Dim!C:C,"False Data")</f>
        <v>45</v>
      </c>
      <c r="M368" s="5" t="str" cm="1">
        <f t="array" ref="M368">_xlfn.IFS(Table9[[#This Row],[Age]]&lt;=35,"Youth",Table9[[#This Row],[Age]]&lt;=55,"Adult",Table9[[#This Row],[Age]]&gt;55,"Senior")</f>
        <v>Adult</v>
      </c>
      <c r="N368" t="str">
        <f>_xlfn.XLOOKUP(Table17[[#This Row],[Customer_ID]],Customer_Dim!A:A,Customer_Dim!D:D,"False Data")</f>
        <v>Male</v>
      </c>
      <c r="O368" t="str">
        <f>_xlfn.XLOOKUP(Table17[[#This Row],[Customer_ID]],Customer_Dim!A:A,Customer_Dim!E:E,"False Data")</f>
        <v>Millston</v>
      </c>
      <c r="P368" t="str">
        <f>_xlfn.XLOOKUP(Table17[[#This Row],[Customer_ID]],Customer_Dim!A:A,Customer_Dim!F:F,"False Data")</f>
        <v>Indiana</v>
      </c>
      <c r="Q368" t="str">
        <f>_xlfn.XLOOKUP(Table17[[#This Row],[Customer_ID]],Customer_Dim!A:A,Customer_Dim!G:G,"False Data")</f>
        <v>USA</v>
      </c>
      <c r="R368" t="str">
        <f>_xlfn.XLOOKUP(Table17[[#This Row],[Customer_ID]],Customer_Dim!A:A,Customer_Dim!H:H,"False Data")</f>
        <v>Silver</v>
      </c>
      <c r="S368" t="str">
        <f>_xlfn.XLOOKUP(Table17[[#This Row],[Store_ID]],Store_Dim!A:A,Store_Dim!B:B)</f>
        <v>Frederick-Wright</v>
      </c>
      <c r="T368" t="str">
        <f>_xlfn.XLOOKUP(Table17[[#This Row],[Store_ID]],Store_Dim!A:A,Store_Dim!C:C)</f>
        <v>West</v>
      </c>
      <c r="U368" t="str">
        <f>_xlfn.XLOOKUP(Table17[[#This Row],[Store_ID]],Store_Dim!A:A,Store_Dim!D:D)</f>
        <v>New Jimmymouth</v>
      </c>
      <c r="V368" t="str">
        <f>_xlfn.XLOOKUP(Table17[[#This Row],[Store_ID]],Store_Dim!A:A,Store_Dim!E:E)</f>
        <v>Flagship</v>
      </c>
      <c r="W368" t="str">
        <f>_xlfn.XLOOKUP(Table17[[#This Row],[Product_ID]],Product_Dim!A:A,Product_Dim!B:B)</f>
        <v>Men's Casual Sneakers</v>
      </c>
      <c r="X368" t="str">
        <f>_xlfn.XLOOKUP(Table17[[#This Row],[Product_ID]],Product_Dim!A:A,Product_Dim!C:C)</f>
        <v>Clothing</v>
      </c>
      <c r="Y368" t="str">
        <f>_xlfn.XLOOKUP(Table17[[#This Row],[Product_ID]],Product_Dim!A:A,Product_Dim!D:D)</f>
        <v>Footwear</v>
      </c>
      <c r="Z368" t="str">
        <f>_xlfn.XLOOKUP(Table17[[#This Row],[Product_ID]],Product_Dim!A:A,Product_Dim!E:E)</f>
        <v>Hogan-Lee</v>
      </c>
      <c r="AA368">
        <f>_xlfn.XLOOKUP(Table17[[#This Row],[Product_ID]],Product_Dim!A:A,Product_Dim!F:F)</f>
        <v>353.47</v>
      </c>
      <c r="AB368">
        <f>_xlfn.XLOOKUP(Table17[[#This Row],[Product_ID]],Product_Dim!A:A,Product_Dim!G:G)</f>
        <v>214</v>
      </c>
    </row>
    <row r="369" spans="1:28" x14ac:dyDescent="0.25">
      <c r="A369" t="s">
        <v>2193</v>
      </c>
      <c r="B369" s="1">
        <v>45711</v>
      </c>
      <c r="C369" t="s">
        <v>307</v>
      </c>
      <c r="D369" t="s">
        <v>1716</v>
      </c>
      <c r="E369" t="s">
        <v>1769</v>
      </c>
      <c r="F369">
        <v>3</v>
      </c>
      <c r="G369">
        <v>944.64</v>
      </c>
      <c r="H369">
        <v>0.26</v>
      </c>
      <c r="I369" t="s">
        <v>1824</v>
      </c>
      <c r="J369" s="12">
        <v>2097.1008000000002</v>
      </c>
      <c r="K369" t="str">
        <f>_xlfn.XLOOKUP(Table17[[#This Row],[Customer_ID]],Customer_Dim!A:A,Customer_Dim!B:B,"False Data")</f>
        <v>Richard Delgado</v>
      </c>
      <c r="L369" s="5">
        <f>_xlfn.XLOOKUP(Table17[[#This Row],[Customer_ID]],Customer_Dim!A:A,Customer_Dim!C:C,"False Data")</f>
        <v>36</v>
      </c>
      <c r="M369" s="5" t="str" cm="1">
        <f t="array" ref="M369">_xlfn.IFS(Table9[[#This Row],[Age]]&lt;=35,"Youth",Table9[[#This Row],[Age]]&lt;=55,"Adult",Table9[[#This Row],[Age]]&gt;55,"Senior")</f>
        <v>Adult</v>
      </c>
      <c r="N369" t="str">
        <f>_xlfn.XLOOKUP(Table17[[#This Row],[Customer_ID]],Customer_Dim!A:A,Customer_Dim!D:D,"False Data")</f>
        <v>Male</v>
      </c>
      <c r="O369" t="str">
        <f>_xlfn.XLOOKUP(Table17[[#This Row],[Customer_ID]],Customer_Dim!A:A,Customer_Dim!E:E,"False Data")</f>
        <v>West Theodorechester</v>
      </c>
      <c r="P369" t="str">
        <f>_xlfn.XLOOKUP(Table17[[#This Row],[Customer_ID]],Customer_Dim!A:A,Customer_Dim!F:F,"False Data")</f>
        <v>Pennsylvania</v>
      </c>
      <c r="Q369" t="str">
        <f>_xlfn.XLOOKUP(Table17[[#This Row],[Customer_ID]],Customer_Dim!A:A,Customer_Dim!G:G,"False Data")</f>
        <v>USA</v>
      </c>
      <c r="R369" t="str">
        <f>_xlfn.XLOOKUP(Table17[[#This Row],[Customer_ID]],Customer_Dim!A:A,Customer_Dim!H:H,"False Data")</f>
        <v>Silver</v>
      </c>
      <c r="S369" t="str">
        <f>_xlfn.XLOOKUP(Table17[[#This Row],[Store_ID]],Store_Dim!A:A,Store_Dim!B:B)</f>
        <v>Alexander Group</v>
      </c>
      <c r="T369" t="str">
        <f>_xlfn.XLOOKUP(Table17[[#This Row],[Store_ID]],Store_Dim!A:A,Store_Dim!C:C)</f>
        <v>South</v>
      </c>
      <c r="U369" t="str">
        <f>_xlfn.XLOOKUP(Table17[[#This Row],[Store_ID]],Store_Dim!A:A,Store_Dim!D:D)</f>
        <v>Port Sharon</v>
      </c>
      <c r="V369" t="str">
        <f>_xlfn.XLOOKUP(Table17[[#This Row],[Store_ID]],Store_Dim!A:A,Store_Dim!E:E)</f>
        <v>Online</v>
      </c>
      <c r="W369" t="str">
        <f>_xlfn.XLOOKUP(Table17[[#This Row],[Product_ID]],Product_Dim!A:A,Product_Dim!B:B)</f>
        <v>Wooden Bookshelf</v>
      </c>
      <c r="X369" t="str">
        <f>_xlfn.XLOOKUP(Table17[[#This Row],[Product_ID]],Product_Dim!A:A,Product_Dim!C:C)</f>
        <v>Home</v>
      </c>
      <c r="Y369" t="str">
        <f>_xlfn.XLOOKUP(Table17[[#This Row],[Product_ID]],Product_Dim!A:A,Product_Dim!D:D)</f>
        <v>Furniture</v>
      </c>
      <c r="Z369" t="str">
        <f>_xlfn.XLOOKUP(Table17[[#This Row],[Product_ID]],Product_Dim!A:A,Product_Dim!E:E)</f>
        <v>Collins-Stephenson</v>
      </c>
      <c r="AA369">
        <f>_xlfn.XLOOKUP(Table17[[#This Row],[Product_ID]],Product_Dim!A:A,Product_Dim!F:F)</f>
        <v>388.46</v>
      </c>
      <c r="AB369">
        <f>_xlfn.XLOOKUP(Table17[[#This Row],[Product_ID]],Product_Dim!A:A,Product_Dim!G:G)</f>
        <v>208</v>
      </c>
    </row>
    <row r="370" spans="1:28" x14ac:dyDescent="0.25">
      <c r="A370" t="s">
        <v>2194</v>
      </c>
      <c r="B370" s="1">
        <v>45823</v>
      </c>
      <c r="C370" t="s">
        <v>1452</v>
      </c>
      <c r="D370" t="s">
        <v>1734</v>
      </c>
      <c r="E370" t="s">
        <v>1794</v>
      </c>
      <c r="F370">
        <v>2</v>
      </c>
      <c r="G370">
        <v>121.7</v>
      </c>
      <c r="H370">
        <v>0.06</v>
      </c>
      <c r="I370" t="s">
        <v>1829</v>
      </c>
      <c r="J370" s="12">
        <v>228.79599999999999</v>
      </c>
      <c r="K370" t="str">
        <f>_xlfn.XLOOKUP(Table17[[#This Row],[Customer_ID]],Customer_Dim!A:A,Customer_Dim!B:B,"False Data")</f>
        <v>Debra Mccullough</v>
      </c>
      <c r="L370" s="5">
        <f>_xlfn.XLOOKUP(Table17[[#This Row],[Customer_ID]],Customer_Dim!A:A,Customer_Dim!C:C,"False Data")</f>
        <v>42</v>
      </c>
      <c r="M370" s="5" t="str" cm="1">
        <f t="array" ref="M370">_xlfn.IFS(Table9[[#This Row],[Age]]&lt;=35,"Youth",Table9[[#This Row],[Age]]&lt;=55,"Adult",Table9[[#This Row],[Age]]&gt;55,"Senior")</f>
        <v>Adult</v>
      </c>
      <c r="N370" t="str">
        <f>_xlfn.XLOOKUP(Table17[[#This Row],[Customer_ID]],Customer_Dim!A:A,Customer_Dim!D:D,"False Data")</f>
        <v>Male</v>
      </c>
      <c r="O370" t="str">
        <f>_xlfn.XLOOKUP(Table17[[#This Row],[Customer_ID]],Customer_Dim!A:A,Customer_Dim!E:E,"False Data")</f>
        <v>Mcdanielfurt</v>
      </c>
      <c r="P370" t="str">
        <f>_xlfn.XLOOKUP(Table17[[#This Row],[Customer_ID]],Customer_Dim!A:A,Customer_Dim!F:F,"False Data")</f>
        <v>Montana</v>
      </c>
      <c r="Q370" t="str">
        <f>_xlfn.XLOOKUP(Table17[[#This Row],[Customer_ID]],Customer_Dim!A:A,Customer_Dim!G:G,"False Data")</f>
        <v>USA</v>
      </c>
      <c r="R370" t="str">
        <f>_xlfn.XLOOKUP(Table17[[#This Row],[Customer_ID]],Customer_Dim!A:A,Customer_Dim!H:H,"False Data")</f>
        <v>Platinum</v>
      </c>
      <c r="S370" t="str">
        <f>_xlfn.XLOOKUP(Table17[[#This Row],[Store_ID]],Store_Dim!A:A,Store_Dim!B:B)</f>
        <v>Thomas, Bridges and Harris</v>
      </c>
      <c r="T370" t="str">
        <f>_xlfn.XLOOKUP(Table17[[#This Row],[Store_ID]],Store_Dim!A:A,Store_Dim!C:C)</f>
        <v>North</v>
      </c>
      <c r="U370" t="str">
        <f>_xlfn.XLOOKUP(Table17[[#This Row],[Store_ID]],Store_Dim!A:A,Store_Dim!D:D)</f>
        <v>Sabrinatown</v>
      </c>
      <c r="V370" t="str">
        <f>_xlfn.XLOOKUP(Table17[[#This Row],[Store_ID]],Store_Dim!A:A,Store_Dim!E:E)</f>
        <v>Online</v>
      </c>
      <c r="W370" t="str">
        <f>_xlfn.XLOOKUP(Table17[[#This Row],[Product_ID]],Product_Dim!A:A,Product_Dim!B:B)</f>
        <v>USB-C Laptop Charger</v>
      </c>
      <c r="X370" t="str">
        <f>_xlfn.XLOOKUP(Table17[[#This Row],[Product_ID]],Product_Dim!A:A,Product_Dim!C:C)</f>
        <v>Electronics</v>
      </c>
      <c r="Y370" t="str">
        <f>_xlfn.XLOOKUP(Table17[[#This Row],[Product_ID]],Product_Dim!A:A,Product_Dim!D:D)</f>
        <v>Computer</v>
      </c>
      <c r="Z370" t="str">
        <f>_xlfn.XLOOKUP(Table17[[#This Row],[Product_ID]],Product_Dim!A:A,Product_Dim!E:E)</f>
        <v>Martin LLC</v>
      </c>
      <c r="AA370">
        <f>_xlfn.XLOOKUP(Table17[[#This Row],[Product_ID]],Product_Dim!A:A,Product_Dim!F:F)</f>
        <v>377.52</v>
      </c>
      <c r="AB370">
        <f>_xlfn.XLOOKUP(Table17[[#This Row],[Product_ID]],Product_Dim!A:A,Product_Dim!G:G)</f>
        <v>485</v>
      </c>
    </row>
    <row r="371" spans="1:28" x14ac:dyDescent="0.25">
      <c r="A371" t="s">
        <v>2195</v>
      </c>
      <c r="B371" s="1">
        <v>45217</v>
      </c>
      <c r="C371" t="s">
        <v>1386</v>
      </c>
      <c r="D371" t="s">
        <v>1678</v>
      </c>
      <c r="E371" t="s">
        <v>1766</v>
      </c>
      <c r="F371">
        <v>4</v>
      </c>
      <c r="G371">
        <v>269.49</v>
      </c>
      <c r="H371">
        <v>7.0000000000000007E-2</v>
      </c>
      <c r="I371" t="s">
        <v>1826</v>
      </c>
      <c r="J371" s="12">
        <v>1002.5028</v>
      </c>
      <c r="K371" t="str">
        <f>_xlfn.XLOOKUP(Table17[[#This Row],[Customer_ID]],Customer_Dim!A:A,Customer_Dim!B:B,"False Data")</f>
        <v>Eric Holmes</v>
      </c>
      <c r="L371" s="5">
        <f>_xlfn.XLOOKUP(Table17[[#This Row],[Customer_ID]],Customer_Dim!A:A,Customer_Dim!C:C,"False Data")</f>
        <v>64</v>
      </c>
      <c r="M371" s="5" t="str" cm="1">
        <f t="array" ref="M371">_xlfn.IFS(Table9[[#This Row],[Age]]&lt;=35,"Youth",Table9[[#This Row],[Age]]&lt;=55,"Adult",Table9[[#This Row],[Age]]&gt;55,"Senior")</f>
        <v>Senior</v>
      </c>
      <c r="N371" t="str">
        <f>_xlfn.XLOOKUP(Table17[[#This Row],[Customer_ID]],Customer_Dim!A:A,Customer_Dim!D:D,"False Data")</f>
        <v>Female</v>
      </c>
      <c r="O371" t="str">
        <f>_xlfn.XLOOKUP(Table17[[#This Row],[Customer_ID]],Customer_Dim!A:A,Customer_Dim!E:E,"False Data")</f>
        <v>Smithville</v>
      </c>
      <c r="P371" t="str">
        <f>_xlfn.XLOOKUP(Table17[[#This Row],[Customer_ID]],Customer_Dim!A:A,Customer_Dim!F:F,"False Data")</f>
        <v>Wyoming</v>
      </c>
      <c r="Q371" t="str">
        <f>_xlfn.XLOOKUP(Table17[[#This Row],[Customer_ID]],Customer_Dim!A:A,Customer_Dim!G:G,"False Data")</f>
        <v>USA</v>
      </c>
      <c r="R371" t="str">
        <f>_xlfn.XLOOKUP(Table17[[#This Row],[Customer_ID]],Customer_Dim!A:A,Customer_Dim!H:H,"False Data")</f>
        <v>Bronze</v>
      </c>
      <c r="S371" t="str">
        <f>_xlfn.XLOOKUP(Table17[[#This Row],[Store_ID]],Store_Dim!A:A,Store_Dim!B:B)</f>
        <v>Johnson-Wright</v>
      </c>
      <c r="T371" t="str">
        <f>_xlfn.XLOOKUP(Table17[[#This Row],[Store_ID]],Store_Dim!A:A,Store_Dim!C:C)</f>
        <v>North</v>
      </c>
      <c r="U371" t="str">
        <f>_xlfn.XLOOKUP(Table17[[#This Row],[Store_ID]],Store_Dim!A:A,Store_Dim!D:D)</f>
        <v>Hoodberg</v>
      </c>
      <c r="V371" t="str">
        <f>_xlfn.XLOOKUP(Table17[[#This Row],[Store_ID]],Store_Dim!A:A,Store_Dim!E:E)</f>
        <v>Outlet</v>
      </c>
      <c r="W371" t="str">
        <f>_xlfn.XLOOKUP(Table17[[#This Row],[Product_ID]],Product_Dim!A:A,Product_Dim!B:B)</f>
        <v>Adjustable Dumbbells 20kg</v>
      </c>
      <c r="X371" t="str">
        <f>_xlfn.XLOOKUP(Table17[[#This Row],[Product_ID]],Product_Dim!A:A,Product_Dim!C:C)</f>
        <v>Sports</v>
      </c>
      <c r="Y371" t="str">
        <f>_xlfn.XLOOKUP(Table17[[#This Row],[Product_ID]],Product_Dim!A:A,Product_Dim!D:D)</f>
        <v>Fitness</v>
      </c>
      <c r="Z371" t="str">
        <f>_xlfn.XLOOKUP(Table17[[#This Row],[Product_ID]],Product_Dim!A:A,Product_Dim!E:E)</f>
        <v>Montgomery, Benton and Miller</v>
      </c>
      <c r="AA371">
        <f>_xlfn.XLOOKUP(Table17[[#This Row],[Product_ID]],Product_Dim!A:A,Product_Dim!F:F)</f>
        <v>240.63</v>
      </c>
      <c r="AB371">
        <f>_xlfn.XLOOKUP(Table17[[#This Row],[Product_ID]],Product_Dim!A:A,Product_Dim!G:G)</f>
        <v>423</v>
      </c>
    </row>
    <row r="372" spans="1:28" x14ac:dyDescent="0.25">
      <c r="A372" t="s">
        <v>2196</v>
      </c>
      <c r="B372" s="1">
        <v>45733</v>
      </c>
      <c r="C372" t="s">
        <v>353</v>
      </c>
      <c r="D372" t="s">
        <v>1592</v>
      </c>
      <c r="E372" t="s">
        <v>1810</v>
      </c>
      <c r="F372">
        <v>1</v>
      </c>
      <c r="G372">
        <v>678.2</v>
      </c>
      <c r="H372">
        <v>0.14000000000000001</v>
      </c>
      <c r="I372" t="s">
        <v>1824</v>
      </c>
      <c r="J372" s="12">
        <v>583.25200000000007</v>
      </c>
      <c r="K372" t="str">
        <f>_xlfn.XLOOKUP(Table17[[#This Row],[Customer_ID]],Customer_Dim!A:A,Customer_Dim!B:B,"False Data")</f>
        <v>Sheila Wilson</v>
      </c>
      <c r="L372" s="5">
        <f>_xlfn.XLOOKUP(Table17[[#This Row],[Customer_ID]],Customer_Dim!A:A,Customer_Dim!C:C,"False Data")</f>
        <v>35</v>
      </c>
      <c r="M372" s="5" t="str" cm="1">
        <f t="array" ref="M372">_xlfn.IFS(Table9[[#This Row],[Age]]&lt;=35,"Youth",Table9[[#This Row],[Age]]&lt;=55,"Adult",Table9[[#This Row],[Age]]&gt;55,"Senior")</f>
        <v>Youth</v>
      </c>
      <c r="N372" t="str">
        <f>_xlfn.XLOOKUP(Table17[[#This Row],[Customer_ID]],Customer_Dim!A:A,Customer_Dim!D:D,"False Data")</f>
        <v>Male</v>
      </c>
      <c r="O372" t="str">
        <f>_xlfn.XLOOKUP(Table17[[#This Row],[Customer_ID]],Customer_Dim!A:A,Customer_Dim!E:E,"False Data")</f>
        <v>South Dustin</v>
      </c>
      <c r="P372" t="str">
        <f>_xlfn.XLOOKUP(Table17[[#This Row],[Customer_ID]],Customer_Dim!A:A,Customer_Dim!F:F,"False Data")</f>
        <v>Tennessee</v>
      </c>
      <c r="Q372" t="str">
        <f>_xlfn.XLOOKUP(Table17[[#This Row],[Customer_ID]],Customer_Dim!A:A,Customer_Dim!G:G,"False Data")</f>
        <v>USA</v>
      </c>
      <c r="R372" t="str">
        <f>_xlfn.XLOOKUP(Table17[[#This Row],[Customer_ID]],Customer_Dim!A:A,Customer_Dim!H:H,"False Data")</f>
        <v>Silver</v>
      </c>
      <c r="S372" t="str">
        <f>_xlfn.XLOOKUP(Table17[[#This Row],[Store_ID]],Store_Dim!A:A,Store_Dim!B:B)</f>
        <v>Guerrero-Schmitt</v>
      </c>
      <c r="T372" t="str">
        <f>_xlfn.XLOOKUP(Table17[[#This Row],[Store_ID]],Store_Dim!A:A,Store_Dim!C:C)</f>
        <v>East</v>
      </c>
      <c r="U372" t="str">
        <f>_xlfn.XLOOKUP(Table17[[#This Row],[Store_ID]],Store_Dim!A:A,Store_Dim!D:D)</f>
        <v>East Stevechester</v>
      </c>
      <c r="V372" t="str">
        <f>_xlfn.XLOOKUP(Table17[[#This Row],[Store_ID]],Store_Dim!A:A,Store_Dim!E:E)</f>
        <v>Flagship</v>
      </c>
      <c r="W372" t="str">
        <f>_xlfn.XLOOKUP(Table17[[#This Row],[Product_ID]],Product_Dim!A:A,Product_Dim!B:B)</f>
        <v>Carbon Fiber Tennis Racket</v>
      </c>
      <c r="X372" t="str">
        <f>_xlfn.XLOOKUP(Table17[[#This Row],[Product_ID]],Product_Dim!A:A,Product_Dim!C:C)</f>
        <v>Sports</v>
      </c>
      <c r="Y372" t="str">
        <f>_xlfn.XLOOKUP(Table17[[#This Row],[Product_ID]],Product_Dim!A:A,Product_Dim!D:D)</f>
        <v>Equipment</v>
      </c>
      <c r="Z372" t="str">
        <f>_xlfn.XLOOKUP(Table17[[#This Row],[Product_ID]],Product_Dim!A:A,Product_Dim!E:E)</f>
        <v>Flores, Pineda and Rodriguez</v>
      </c>
      <c r="AA372">
        <f>_xlfn.XLOOKUP(Table17[[#This Row],[Product_ID]],Product_Dim!A:A,Product_Dim!F:F)</f>
        <v>484.62</v>
      </c>
      <c r="AB372">
        <f>_xlfn.XLOOKUP(Table17[[#This Row],[Product_ID]],Product_Dim!A:A,Product_Dim!G:G)</f>
        <v>432</v>
      </c>
    </row>
    <row r="373" spans="1:28" x14ac:dyDescent="0.25">
      <c r="A373" t="s">
        <v>2197</v>
      </c>
      <c r="B373" s="1">
        <v>45520</v>
      </c>
      <c r="C373" t="s">
        <v>743</v>
      </c>
      <c r="D373" t="s">
        <v>1728</v>
      </c>
      <c r="E373" t="s">
        <v>1797</v>
      </c>
      <c r="F373">
        <v>1</v>
      </c>
      <c r="G373">
        <v>752.45</v>
      </c>
      <c r="H373">
        <v>0.21</v>
      </c>
      <c r="I373" t="s">
        <v>1829</v>
      </c>
      <c r="J373" s="12">
        <v>594.43550000000005</v>
      </c>
      <c r="K373" t="str">
        <f>_xlfn.XLOOKUP(Table17[[#This Row],[Customer_ID]],Customer_Dim!A:A,Customer_Dim!B:B,"False Data")</f>
        <v>Timothy Juarez</v>
      </c>
      <c r="L373" s="5">
        <f>_xlfn.XLOOKUP(Table17[[#This Row],[Customer_ID]],Customer_Dim!A:A,Customer_Dim!C:C,"False Data")</f>
        <v>22</v>
      </c>
      <c r="M373" s="5" t="str" cm="1">
        <f t="array" ref="M373">_xlfn.IFS(Table9[[#This Row],[Age]]&lt;=35,"Youth",Table9[[#This Row],[Age]]&lt;=55,"Adult",Table9[[#This Row],[Age]]&gt;55,"Senior")</f>
        <v>Youth</v>
      </c>
      <c r="N373" t="str">
        <f>_xlfn.XLOOKUP(Table17[[#This Row],[Customer_ID]],Customer_Dim!A:A,Customer_Dim!D:D,"False Data")</f>
        <v>Female</v>
      </c>
      <c r="O373" t="str">
        <f>_xlfn.XLOOKUP(Table17[[#This Row],[Customer_ID]],Customer_Dim!A:A,Customer_Dim!E:E,"False Data")</f>
        <v>Grahamstad</v>
      </c>
      <c r="P373" t="str">
        <f>_xlfn.XLOOKUP(Table17[[#This Row],[Customer_ID]],Customer_Dim!A:A,Customer_Dim!F:F,"False Data")</f>
        <v>South Carolina</v>
      </c>
      <c r="Q373" t="str">
        <f>_xlfn.XLOOKUP(Table17[[#This Row],[Customer_ID]],Customer_Dim!A:A,Customer_Dim!G:G,"False Data")</f>
        <v>USA</v>
      </c>
      <c r="R373" t="str">
        <f>_xlfn.XLOOKUP(Table17[[#This Row],[Customer_ID]],Customer_Dim!A:A,Customer_Dim!H:H,"False Data")</f>
        <v>Bronze</v>
      </c>
      <c r="S373" t="str">
        <f>_xlfn.XLOOKUP(Table17[[#This Row],[Store_ID]],Store_Dim!A:A,Store_Dim!B:B)</f>
        <v>Gardner, Humphrey and Contreras</v>
      </c>
      <c r="T373" t="str">
        <f>_xlfn.XLOOKUP(Table17[[#This Row],[Store_ID]],Store_Dim!A:A,Store_Dim!C:C)</f>
        <v>East</v>
      </c>
      <c r="U373" t="str">
        <f>_xlfn.XLOOKUP(Table17[[#This Row],[Store_ID]],Store_Dim!A:A,Store_Dim!D:D)</f>
        <v>Johnsonville</v>
      </c>
      <c r="V373" t="str">
        <f>_xlfn.XLOOKUP(Table17[[#This Row],[Store_ID]],Store_Dim!A:A,Store_Dim!E:E)</f>
        <v>Flagship</v>
      </c>
      <c r="W373" t="str">
        <f>_xlfn.XLOOKUP(Table17[[#This Row],[Product_ID]],Product_Dim!A:A,Product_Dim!B:B)</f>
        <v>Gaming Mouse Pad XL</v>
      </c>
      <c r="X373" t="str">
        <f>_xlfn.XLOOKUP(Table17[[#This Row],[Product_ID]],Product_Dim!A:A,Product_Dim!C:C)</f>
        <v>Electronics</v>
      </c>
      <c r="Y373" t="str">
        <f>_xlfn.XLOOKUP(Table17[[#This Row],[Product_ID]],Product_Dim!A:A,Product_Dim!D:D)</f>
        <v>Accessories</v>
      </c>
      <c r="Z373" t="str">
        <f>_xlfn.XLOOKUP(Table17[[#This Row],[Product_ID]],Product_Dim!A:A,Product_Dim!E:E)</f>
        <v>Sharp, Taylor and Rodriguez</v>
      </c>
      <c r="AA373">
        <f>_xlfn.XLOOKUP(Table17[[#This Row],[Product_ID]],Product_Dim!A:A,Product_Dim!F:F)</f>
        <v>340.14</v>
      </c>
      <c r="AB373">
        <f>_xlfn.XLOOKUP(Table17[[#This Row],[Product_ID]],Product_Dim!A:A,Product_Dim!G:G)</f>
        <v>361</v>
      </c>
    </row>
    <row r="374" spans="1:28" x14ac:dyDescent="0.25">
      <c r="A374" t="s">
        <v>2198</v>
      </c>
      <c r="B374" s="1">
        <v>45373</v>
      </c>
      <c r="C374" t="s">
        <v>147</v>
      </c>
      <c r="D374" t="s">
        <v>1736</v>
      </c>
      <c r="E374" t="s">
        <v>1797</v>
      </c>
      <c r="F374">
        <v>2</v>
      </c>
      <c r="G374">
        <v>209.66</v>
      </c>
      <c r="H374">
        <v>0.21</v>
      </c>
      <c r="I374" t="s">
        <v>1824</v>
      </c>
      <c r="J374" s="12">
        <v>331.26280000000003</v>
      </c>
      <c r="K374" t="str">
        <f>_xlfn.XLOOKUP(Table17[[#This Row],[Customer_ID]],Customer_Dim!A:A,Customer_Dim!B:B,"False Data")</f>
        <v>Christopher Carter</v>
      </c>
      <c r="L374" s="5">
        <f>_xlfn.XLOOKUP(Table17[[#This Row],[Customer_ID]],Customer_Dim!A:A,Customer_Dim!C:C,"False Data")</f>
        <v>27</v>
      </c>
      <c r="M374" s="5" t="str" cm="1">
        <f t="array" ref="M374">_xlfn.IFS(Table9[[#This Row],[Age]]&lt;=35,"Youth",Table9[[#This Row],[Age]]&lt;=55,"Adult",Table9[[#This Row],[Age]]&gt;55,"Senior")</f>
        <v>Youth</v>
      </c>
      <c r="N374" t="str">
        <f>_xlfn.XLOOKUP(Table17[[#This Row],[Customer_ID]],Customer_Dim!A:A,Customer_Dim!D:D,"False Data")</f>
        <v>Female</v>
      </c>
      <c r="O374" t="str">
        <f>_xlfn.XLOOKUP(Table17[[#This Row],[Customer_ID]],Customer_Dim!A:A,Customer_Dim!E:E,"False Data")</f>
        <v>Brendastad</v>
      </c>
      <c r="P374" t="str">
        <f>_xlfn.XLOOKUP(Table17[[#This Row],[Customer_ID]],Customer_Dim!A:A,Customer_Dim!F:F,"False Data")</f>
        <v>South Dakota</v>
      </c>
      <c r="Q374" t="str">
        <f>_xlfn.XLOOKUP(Table17[[#This Row],[Customer_ID]],Customer_Dim!A:A,Customer_Dim!G:G,"False Data")</f>
        <v>USA</v>
      </c>
      <c r="R374" t="str">
        <f>_xlfn.XLOOKUP(Table17[[#This Row],[Customer_ID]],Customer_Dim!A:A,Customer_Dim!H:H,"False Data")</f>
        <v>Silver</v>
      </c>
      <c r="S374" t="str">
        <f>_xlfn.XLOOKUP(Table17[[#This Row],[Store_ID]],Store_Dim!A:A,Store_Dim!B:B)</f>
        <v>Gardner, Humphrey and Contreras</v>
      </c>
      <c r="T374" t="str">
        <f>_xlfn.XLOOKUP(Table17[[#This Row],[Store_ID]],Store_Dim!A:A,Store_Dim!C:C)</f>
        <v>East</v>
      </c>
      <c r="U374" t="str">
        <f>_xlfn.XLOOKUP(Table17[[#This Row],[Store_ID]],Store_Dim!A:A,Store_Dim!D:D)</f>
        <v>Johnsonville</v>
      </c>
      <c r="V374" t="str">
        <f>_xlfn.XLOOKUP(Table17[[#This Row],[Store_ID]],Store_Dim!A:A,Store_Dim!E:E)</f>
        <v>Flagship</v>
      </c>
      <c r="W374" t="str">
        <f>_xlfn.XLOOKUP(Table17[[#This Row],[Product_ID]],Product_Dim!A:A,Product_Dim!B:B)</f>
        <v>Vitamin E Body Lotion</v>
      </c>
      <c r="X374" t="str">
        <f>_xlfn.XLOOKUP(Table17[[#This Row],[Product_ID]],Product_Dim!A:A,Product_Dim!C:C)</f>
        <v>Beauty</v>
      </c>
      <c r="Y374" t="str">
        <f>_xlfn.XLOOKUP(Table17[[#This Row],[Product_ID]],Product_Dim!A:A,Product_Dim!D:D)</f>
        <v>Skincare</v>
      </c>
      <c r="Z374" t="str">
        <f>_xlfn.XLOOKUP(Table17[[#This Row],[Product_ID]],Product_Dim!A:A,Product_Dim!E:E)</f>
        <v>Hoffman-Williams</v>
      </c>
      <c r="AA374">
        <f>_xlfn.XLOOKUP(Table17[[#This Row],[Product_ID]],Product_Dim!A:A,Product_Dim!F:F)</f>
        <v>358.47</v>
      </c>
      <c r="AB374">
        <f>_xlfn.XLOOKUP(Table17[[#This Row],[Product_ID]],Product_Dim!A:A,Product_Dim!G:G)</f>
        <v>213</v>
      </c>
    </row>
    <row r="375" spans="1:28" x14ac:dyDescent="0.25">
      <c r="A375" t="s">
        <v>2199</v>
      </c>
      <c r="B375" s="1">
        <v>45688</v>
      </c>
      <c r="C375" t="s">
        <v>538</v>
      </c>
      <c r="D375" t="s">
        <v>1742</v>
      </c>
      <c r="E375" t="s">
        <v>1813</v>
      </c>
      <c r="F375">
        <v>2</v>
      </c>
      <c r="G375">
        <v>739.95</v>
      </c>
      <c r="H375">
        <v>0.1</v>
      </c>
      <c r="I375" t="s">
        <v>1829</v>
      </c>
      <c r="J375" s="12">
        <v>1331.91</v>
      </c>
      <c r="K375" t="str">
        <f>_xlfn.XLOOKUP(Table17[[#This Row],[Customer_ID]],Customer_Dim!A:A,Customer_Dim!B:B,"False Data")</f>
        <v>Cynthia Morris</v>
      </c>
      <c r="L375" s="5">
        <f>_xlfn.XLOOKUP(Table17[[#This Row],[Customer_ID]],Customer_Dim!A:A,Customer_Dim!C:C,"False Data")</f>
        <v>18</v>
      </c>
      <c r="M375" s="5" t="str" cm="1">
        <f t="array" ref="M375">_xlfn.IFS(Table9[[#This Row],[Age]]&lt;=35,"Youth",Table9[[#This Row],[Age]]&lt;=55,"Adult",Table9[[#This Row],[Age]]&gt;55,"Senior")</f>
        <v>Youth</v>
      </c>
      <c r="N375" t="str">
        <f>_xlfn.XLOOKUP(Table17[[#This Row],[Customer_ID]],Customer_Dim!A:A,Customer_Dim!D:D,"False Data")</f>
        <v>Female</v>
      </c>
      <c r="O375" t="str">
        <f>_xlfn.XLOOKUP(Table17[[#This Row],[Customer_ID]],Customer_Dim!A:A,Customer_Dim!E:E,"False Data")</f>
        <v>Hessmouth</v>
      </c>
      <c r="P375" t="str">
        <f>_xlfn.XLOOKUP(Table17[[#This Row],[Customer_ID]],Customer_Dim!A:A,Customer_Dim!F:F,"False Data")</f>
        <v>Arizona</v>
      </c>
      <c r="Q375" t="str">
        <f>_xlfn.XLOOKUP(Table17[[#This Row],[Customer_ID]],Customer_Dim!A:A,Customer_Dim!G:G,"False Data")</f>
        <v>USA</v>
      </c>
      <c r="R375" t="str">
        <f>_xlfn.XLOOKUP(Table17[[#This Row],[Customer_ID]],Customer_Dim!A:A,Customer_Dim!H:H,"False Data")</f>
        <v>Silver</v>
      </c>
      <c r="S375" t="str">
        <f>_xlfn.XLOOKUP(Table17[[#This Row],[Store_ID]],Store_Dim!A:A,Store_Dim!B:B)</f>
        <v>Mann-Austin</v>
      </c>
      <c r="T375" t="str">
        <f>_xlfn.XLOOKUP(Table17[[#This Row],[Store_ID]],Store_Dim!A:A,Store_Dim!C:C)</f>
        <v>East</v>
      </c>
      <c r="U375" t="str">
        <f>_xlfn.XLOOKUP(Table17[[#This Row],[Store_ID]],Store_Dim!A:A,Store_Dim!D:D)</f>
        <v>Vasquezborough</v>
      </c>
      <c r="V375" t="str">
        <f>_xlfn.XLOOKUP(Table17[[#This Row],[Store_ID]],Store_Dim!A:A,Store_Dim!E:E)</f>
        <v>Online</v>
      </c>
      <c r="W375" t="str">
        <f>_xlfn.XLOOKUP(Table17[[#This Row],[Product_ID]],Product_Dim!A:A,Product_Dim!B:B)</f>
        <v>Cricket Bat</v>
      </c>
      <c r="X375" t="str">
        <f>_xlfn.XLOOKUP(Table17[[#This Row],[Product_ID]],Product_Dim!A:A,Product_Dim!C:C)</f>
        <v>Sports</v>
      </c>
      <c r="Y375" t="str">
        <f>_xlfn.XLOOKUP(Table17[[#This Row],[Product_ID]],Product_Dim!A:A,Product_Dim!D:D)</f>
        <v>Team Sports</v>
      </c>
      <c r="Z375" t="str">
        <f>_xlfn.XLOOKUP(Table17[[#This Row],[Product_ID]],Product_Dim!A:A,Product_Dim!E:E)</f>
        <v>Khan LLC</v>
      </c>
      <c r="AA375">
        <f>_xlfn.XLOOKUP(Table17[[#This Row],[Product_ID]],Product_Dim!A:A,Product_Dim!F:F)</f>
        <v>245.98</v>
      </c>
      <c r="AB375">
        <f>_xlfn.XLOOKUP(Table17[[#This Row],[Product_ID]],Product_Dim!A:A,Product_Dim!G:G)</f>
        <v>471</v>
      </c>
    </row>
    <row r="376" spans="1:28" x14ac:dyDescent="0.25">
      <c r="A376" t="s">
        <v>2200</v>
      </c>
      <c r="B376" s="1">
        <v>45276</v>
      </c>
      <c r="C376" t="s">
        <v>1446</v>
      </c>
      <c r="D376" t="s">
        <v>1638</v>
      </c>
      <c r="E376" t="s">
        <v>1801</v>
      </c>
      <c r="F376">
        <v>1</v>
      </c>
      <c r="G376">
        <v>496.19</v>
      </c>
      <c r="H376">
        <v>0.08</v>
      </c>
      <c r="I376" t="s">
        <v>1829</v>
      </c>
      <c r="J376" s="12">
        <v>456.4948</v>
      </c>
      <c r="K376" t="str">
        <f>_xlfn.XLOOKUP(Table17[[#This Row],[Customer_ID]],Customer_Dim!A:A,Customer_Dim!B:B,"False Data")</f>
        <v>James Foster</v>
      </c>
      <c r="L376" s="5">
        <f>_xlfn.XLOOKUP(Table17[[#This Row],[Customer_ID]],Customer_Dim!A:A,Customer_Dim!C:C,"False Data")</f>
        <v>19</v>
      </c>
      <c r="M376" s="5" t="str" cm="1">
        <f t="array" ref="M376">_xlfn.IFS(Table9[[#This Row],[Age]]&lt;=35,"Youth",Table9[[#This Row],[Age]]&lt;=55,"Adult",Table9[[#This Row],[Age]]&gt;55,"Senior")</f>
        <v>Youth</v>
      </c>
      <c r="N376" t="str">
        <f>_xlfn.XLOOKUP(Table17[[#This Row],[Customer_ID]],Customer_Dim!A:A,Customer_Dim!D:D,"False Data")</f>
        <v>Male</v>
      </c>
      <c r="O376" t="str">
        <f>_xlfn.XLOOKUP(Table17[[#This Row],[Customer_ID]],Customer_Dim!A:A,Customer_Dim!E:E,"False Data")</f>
        <v>East Audrey</v>
      </c>
      <c r="P376" t="str">
        <f>_xlfn.XLOOKUP(Table17[[#This Row],[Customer_ID]],Customer_Dim!A:A,Customer_Dim!F:F,"False Data")</f>
        <v>Utah</v>
      </c>
      <c r="Q376" t="str">
        <f>_xlfn.XLOOKUP(Table17[[#This Row],[Customer_ID]],Customer_Dim!A:A,Customer_Dim!G:G,"False Data")</f>
        <v>USA</v>
      </c>
      <c r="R376" t="str">
        <f>_xlfn.XLOOKUP(Table17[[#This Row],[Customer_ID]],Customer_Dim!A:A,Customer_Dim!H:H,"False Data")</f>
        <v>Gold</v>
      </c>
      <c r="S376" t="str">
        <f>_xlfn.XLOOKUP(Table17[[#This Row],[Store_ID]],Store_Dim!A:A,Store_Dim!B:B)</f>
        <v>Shelton PLC</v>
      </c>
      <c r="T376" t="str">
        <f>_xlfn.XLOOKUP(Table17[[#This Row],[Store_ID]],Store_Dim!A:A,Store_Dim!C:C)</f>
        <v>North</v>
      </c>
      <c r="U376" t="str">
        <f>_xlfn.XLOOKUP(Table17[[#This Row],[Store_ID]],Store_Dim!A:A,Store_Dim!D:D)</f>
        <v>East Jenniferstad</v>
      </c>
      <c r="V376" t="str">
        <f>_xlfn.XLOOKUP(Table17[[#This Row],[Store_ID]],Store_Dim!A:A,Store_Dim!E:E)</f>
        <v>Flagship</v>
      </c>
      <c r="W376" t="str">
        <f>_xlfn.XLOOKUP(Table17[[#This Row],[Product_ID]],Product_Dim!A:A,Product_Dim!B:B)</f>
        <v>High-Grip Football</v>
      </c>
      <c r="X376" t="str">
        <f>_xlfn.XLOOKUP(Table17[[#This Row],[Product_ID]],Product_Dim!A:A,Product_Dim!C:C)</f>
        <v>Sports</v>
      </c>
      <c r="Y376" t="str">
        <f>_xlfn.XLOOKUP(Table17[[#This Row],[Product_ID]],Product_Dim!A:A,Product_Dim!D:D)</f>
        <v>Team Sports</v>
      </c>
      <c r="Z376" t="str">
        <f>_xlfn.XLOOKUP(Table17[[#This Row],[Product_ID]],Product_Dim!A:A,Product_Dim!E:E)</f>
        <v>Bridges, Banks and Cummings</v>
      </c>
      <c r="AA376">
        <f>_xlfn.XLOOKUP(Table17[[#This Row],[Product_ID]],Product_Dim!A:A,Product_Dim!F:F)</f>
        <v>318.91000000000003</v>
      </c>
      <c r="AB376">
        <f>_xlfn.XLOOKUP(Table17[[#This Row],[Product_ID]],Product_Dim!A:A,Product_Dim!G:G)</f>
        <v>114</v>
      </c>
    </row>
    <row r="377" spans="1:28" x14ac:dyDescent="0.25">
      <c r="A377" t="s">
        <v>2201</v>
      </c>
      <c r="B377" s="1">
        <v>45756</v>
      </c>
      <c r="C377" t="s">
        <v>172</v>
      </c>
      <c r="D377" t="s">
        <v>1565</v>
      </c>
      <c r="E377" t="s">
        <v>1794</v>
      </c>
      <c r="F377">
        <v>1</v>
      </c>
      <c r="G377">
        <v>306.36</v>
      </c>
      <c r="H377">
        <v>0.01</v>
      </c>
      <c r="I377" t="s">
        <v>1826</v>
      </c>
      <c r="J377" s="12">
        <v>303.29640000000001</v>
      </c>
      <c r="K377" t="str">
        <f>_xlfn.XLOOKUP(Table17[[#This Row],[Customer_ID]],Customer_Dim!A:A,Customer_Dim!B:B,"False Data")</f>
        <v>Denise Williams</v>
      </c>
      <c r="L377" s="5">
        <f>_xlfn.XLOOKUP(Table17[[#This Row],[Customer_ID]],Customer_Dim!A:A,Customer_Dim!C:C,"False Data")</f>
        <v>34</v>
      </c>
      <c r="M377" s="5" t="str" cm="1">
        <f t="array" ref="M377">_xlfn.IFS(Table9[[#This Row],[Age]]&lt;=35,"Youth",Table9[[#This Row],[Age]]&lt;=55,"Adult",Table9[[#This Row],[Age]]&gt;55,"Senior")</f>
        <v>Youth</v>
      </c>
      <c r="N377" t="str">
        <f>_xlfn.XLOOKUP(Table17[[#This Row],[Customer_ID]],Customer_Dim!A:A,Customer_Dim!D:D,"False Data")</f>
        <v>Male</v>
      </c>
      <c r="O377" t="str">
        <f>_xlfn.XLOOKUP(Table17[[#This Row],[Customer_ID]],Customer_Dim!A:A,Customer_Dim!E:E,"False Data")</f>
        <v>Christianstad</v>
      </c>
      <c r="P377" t="str">
        <f>_xlfn.XLOOKUP(Table17[[#This Row],[Customer_ID]],Customer_Dim!A:A,Customer_Dim!F:F,"False Data")</f>
        <v>Hawaii</v>
      </c>
      <c r="Q377" t="str">
        <f>_xlfn.XLOOKUP(Table17[[#This Row],[Customer_ID]],Customer_Dim!A:A,Customer_Dim!G:G,"False Data")</f>
        <v>USA</v>
      </c>
      <c r="R377" t="str">
        <f>_xlfn.XLOOKUP(Table17[[#This Row],[Customer_ID]],Customer_Dim!A:A,Customer_Dim!H:H,"False Data")</f>
        <v>Bronze</v>
      </c>
      <c r="S377" t="str">
        <f>_xlfn.XLOOKUP(Table17[[#This Row],[Store_ID]],Store_Dim!A:A,Store_Dim!B:B)</f>
        <v>Thomas, Bridges and Harris</v>
      </c>
      <c r="T377" t="str">
        <f>_xlfn.XLOOKUP(Table17[[#This Row],[Store_ID]],Store_Dim!A:A,Store_Dim!C:C)</f>
        <v>North</v>
      </c>
      <c r="U377" t="str">
        <f>_xlfn.XLOOKUP(Table17[[#This Row],[Store_ID]],Store_Dim!A:A,Store_Dim!D:D)</f>
        <v>Sabrinatown</v>
      </c>
      <c r="V377" t="str">
        <f>_xlfn.XLOOKUP(Table17[[#This Row],[Store_ID]],Store_Dim!A:A,Store_Dim!E:E)</f>
        <v>Online</v>
      </c>
      <c r="W377" t="str">
        <f>_xlfn.XLOOKUP(Table17[[#This Row],[Product_ID]],Product_Dim!A:A,Product_Dim!B:B)</f>
        <v>Adjustable Dumbbell Set</v>
      </c>
      <c r="X377" t="str">
        <f>_xlfn.XLOOKUP(Table17[[#This Row],[Product_ID]],Product_Dim!A:A,Product_Dim!C:C)</f>
        <v>Sports</v>
      </c>
      <c r="Y377" t="str">
        <f>_xlfn.XLOOKUP(Table17[[#This Row],[Product_ID]],Product_Dim!A:A,Product_Dim!D:D)</f>
        <v>Fitness</v>
      </c>
      <c r="Z377" t="str">
        <f>_xlfn.XLOOKUP(Table17[[#This Row],[Product_ID]],Product_Dim!A:A,Product_Dim!E:E)</f>
        <v>Hill PLC</v>
      </c>
      <c r="AA377">
        <f>_xlfn.XLOOKUP(Table17[[#This Row],[Product_ID]],Product_Dim!A:A,Product_Dim!F:F)</f>
        <v>495.72</v>
      </c>
      <c r="AB377">
        <f>_xlfn.XLOOKUP(Table17[[#This Row],[Product_ID]],Product_Dim!A:A,Product_Dim!G:G)</f>
        <v>323</v>
      </c>
    </row>
    <row r="378" spans="1:28" x14ac:dyDescent="0.25">
      <c r="A378" t="s">
        <v>2202</v>
      </c>
      <c r="B378" s="1">
        <v>45309</v>
      </c>
      <c r="C378" t="s">
        <v>417</v>
      </c>
      <c r="D378" t="s">
        <v>1694</v>
      </c>
      <c r="E378" t="s">
        <v>1769</v>
      </c>
      <c r="F378">
        <v>4</v>
      </c>
      <c r="G378">
        <v>693.16</v>
      </c>
      <c r="H378">
        <v>0.05</v>
      </c>
      <c r="I378" t="s">
        <v>1826</v>
      </c>
      <c r="J378" s="12">
        <v>2634.0079999999998</v>
      </c>
      <c r="K378" t="str">
        <f>_xlfn.XLOOKUP(Table17[[#This Row],[Customer_ID]],Customer_Dim!A:A,Customer_Dim!B:B,"False Data")</f>
        <v>Jacob Hopkins</v>
      </c>
      <c r="L378" s="5">
        <f>_xlfn.XLOOKUP(Table17[[#This Row],[Customer_ID]],Customer_Dim!A:A,Customer_Dim!C:C,"False Data")</f>
        <v>44</v>
      </c>
      <c r="M378" s="5" t="str" cm="1">
        <f t="array" ref="M378">_xlfn.IFS(Table9[[#This Row],[Age]]&lt;=35,"Youth",Table9[[#This Row],[Age]]&lt;=55,"Adult",Table9[[#This Row],[Age]]&gt;55,"Senior")</f>
        <v>Adult</v>
      </c>
      <c r="N378" t="str">
        <f>_xlfn.XLOOKUP(Table17[[#This Row],[Customer_ID]],Customer_Dim!A:A,Customer_Dim!D:D,"False Data")</f>
        <v>Female</v>
      </c>
      <c r="O378" t="str">
        <f>_xlfn.XLOOKUP(Table17[[#This Row],[Customer_ID]],Customer_Dim!A:A,Customer_Dim!E:E,"False Data")</f>
        <v>lake tylerfort</v>
      </c>
      <c r="P378" t="str">
        <f>_xlfn.XLOOKUP(Table17[[#This Row],[Customer_ID]],Customer_Dim!A:A,Customer_Dim!F:F,"False Data")</f>
        <v>Pennsylvania</v>
      </c>
      <c r="Q378" t="str">
        <f>_xlfn.XLOOKUP(Table17[[#This Row],[Customer_ID]],Customer_Dim!A:A,Customer_Dim!G:G,"False Data")</f>
        <v>USA</v>
      </c>
      <c r="R378" t="str">
        <f>_xlfn.XLOOKUP(Table17[[#This Row],[Customer_ID]],Customer_Dim!A:A,Customer_Dim!H:H,"False Data")</f>
        <v>Platinum</v>
      </c>
      <c r="S378" t="str">
        <f>_xlfn.XLOOKUP(Table17[[#This Row],[Store_ID]],Store_Dim!A:A,Store_Dim!B:B)</f>
        <v>Alexander Group</v>
      </c>
      <c r="T378" t="str">
        <f>_xlfn.XLOOKUP(Table17[[#This Row],[Store_ID]],Store_Dim!A:A,Store_Dim!C:C)</f>
        <v>South</v>
      </c>
      <c r="U378" t="str">
        <f>_xlfn.XLOOKUP(Table17[[#This Row],[Store_ID]],Store_Dim!A:A,Store_Dim!D:D)</f>
        <v>Port Sharon</v>
      </c>
      <c r="V378" t="str">
        <f>_xlfn.XLOOKUP(Table17[[#This Row],[Store_ID]],Store_Dim!A:A,Store_Dim!E:E)</f>
        <v>Online</v>
      </c>
      <c r="W378" t="str">
        <f>_xlfn.XLOOKUP(Table17[[#This Row],[Product_ID]],Product_Dim!A:A,Product_Dim!B:B)</f>
        <v>Shin Guards – Adult</v>
      </c>
      <c r="X378" t="str">
        <f>_xlfn.XLOOKUP(Table17[[#This Row],[Product_ID]],Product_Dim!A:A,Product_Dim!C:C)</f>
        <v>Sports</v>
      </c>
      <c r="Y378" t="str">
        <f>_xlfn.XLOOKUP(Table17[[#This Row],[Product_ID]],Product_Dim!A:A,Product_Dim!D:D)</f>
        <v>Team Sports</v>
      </c>
      <c r="Z378" t="str">
        <f>_xlfn.XLOOKUP(Table17[[#This Row],[Product_ID]],Product_Dim!A:A,Product_Dim!E:E)</f>
        <v>French Ltd</v>
      </c>
      <c r="AA378">
        <f>_xlfn.XLOOKUP(Table17[[#This Row],[Product_ID]],Product_Dim!A:A,Product_Dim!F:F)</f>
        <v>107.06</v>
      </c>
      <c r="AB378">
        <f>_xlfn.XLOOKUP(Table17[[#This Row],[Product_ID]],Product_Dim!A:A,Product_Dim!G:G)</f>
        <v>359</v>
      </c>
    </row>
    <row r="379" spans="1:28" x14ac:dyDescent="0.25">
      <c r="A379" t="s">
        <v>2203</v>
      </c>
      <c r="B379" s="1">
        <v>45744</v>
      </c>
      <c r="C379" t="s">
        <v>1405</v>
      </c>
      <c r="D379" t="s">
        <v>1714</v>
      </c>
      <c r="E379" t="s">
        <v>1789</v>
      </c>
      <c r="F379">
        <v>1</v>
      </c>
      <c r="G379">
        <v>995.52</v>
      </c>
      <c r="H379">
        <v>0.22</v>
      </c>
      <c r="I379" t="s">
        <v>1826</v>
      </c>
      <c r="J379" s="12">
        <v>776.50559999999996</v>
      </c>
      <c r="K379" t="str">
        <f>_xlfn.XLOOKUP(Table17[[#This Row],[Customer_ID]],Customer_Dim!A:A,Customer_Dim!B:B,"False Data")</f>
        <v>Tyler Weber</v>
      </c>
      <c r="L379" s="5">
        <f>_xlfn.XLOOKUP(Table17[[#This Row],[Customer_ID]],Customer_Dim!A:A,Customer_Dim!C:C,"False Data")</f>
        <v>54</v>
      </c>
      <c r="M379" s="5" t="str" cm="1">
        <f t="array" ref="M379">_xlfn.IFS(Table9[[#This Row],[Age]]&lt;=35,"Youth",Table9[[#This Row],[Age]]&lt;=55,"Adult",Table9[[#This Row],[Age]]&gt;55,"Senior")</f>
        <v>Adult</v>
      </c>
      <c r="N379" t="str">
        <f>_xlfn.XLOOKUP(Table17[[#This Row],[Customer_ID]],Customer_Dim!A:A,Customer_Dim!D:D,"False Data")</f>
        <v>Male</v>
      </c>
      <c r="O379" t="str">
        <f>_xlfn.XLOOKUP(Table17[[#This Row],[Customer_ID]],Customer_Dim!A:A,Customer_Dim!E:E,"False Data")</f>
        <v>East Yvette</v>
      </c>
      <c r="P379" t="str">
        <f>_xlfn.XLOOKUP(Table17[[#This Row],[Customer_ID]],Customer_Dim!A:A,Customer_Dim!F:F,"False Data")</f>
        <v>Illinois</v>
      </c>
      <c r="Q379" t="str">
        <f>_xlfn.XLOOKUP(Table17[[#This Row],[Customer_ID]],Customer_Dim!A:A,Customer_Dim!G:G,"False Data")</f>
        <v>USA</v>
      </c>
      <c r="R379" t="str">
        <f>_xlfn.XLOOKUP(Table17[[#This Row],[Customer_ID]],Customer_Dim!A:A,Customer_Dim!H:H,"False Data")</f>
        <v>Gold</v>
      </c>
      <c r="S379" t="str">
        <f>_xlfn.XLOOKUP(Table17[[#This Row],[Store_ID]],Store_Dim!A:A,Store_Dim!B:B)</f>
        <v>Hill, Wagner and Ballard</v>
      </c>
      <c r="T379" t="str">
        <f>_xlfn.XLOOKUP(Table17[[#This Row],[Store_ID]],Store_Dim!A:A,Store_Dim!C:C)</f>
        <v>East</v>
      </c>
      <c r="U379" t="str">
        <f>_xlfn.XLOOKUP(Table17[[#This Row],[Store_ID]],Store_Dim!A:A,Store_Dim!D:D)</f>
        <v>East Davidville</v>
      </c>
      <c r="V379" t="str">
        <f>_xlfn.XLOOKUP(Table17[[#This Row],[Store_ID]],Store_Dim!A:A,Store_Dim!E:E)</f>
        <v>Online</v>
      </c>
      <c r="W379" t="str">
        <f>_xlfn.XLOOKUP(Table17[[#This Row],[Product_ID]],Product_Dim!A:A,Product_Dim!B:B)</f>
        <v>Hydrating Face Cleanser</v>
      </c>
      <c r="X379" t="str">
        <f>_xlfn.XLOOKUP(Table17[[#This Row],[Product_ID]],Product_Dim!A:A,Product_Dim!C:C)</f>
        <v>Beauty</v>
      </c>
      <c r="Y379" t="str">
        <f>_xlfn.XLOOKUP(Table17[[#This Row],[Product_ID]],Product_Dim!A:A,Product_Dim!D:D)</f>
        <v>Skincare</v>
      </c>
      <c r="Z379" t="str">
        <f>_xlfn.XLOOKUP(Table17[[#This Row],[Product_ID]],Product_Dim!A:A,Product_Dim!E:E)</f>
        <v>Butler Group</v>
      </c>
      <c r="AA379">
        <f>_xlfn.XLOOKUP(Table17[[#This Row],[Product_ID]],Product_Dim!A:A,Product_Dim!F:F)</f>
        <v>305.49</v>
      </c>
      <c r="AB379">
        <f>_xlfn.XLOOKUP(Table17[[#This Row],[Product_ID]],Product_Dim!A:A,Product_Dim!G:G)</f>
        <v>159</v>
      </c>
    </row>
    <row r="380" spans="1:28" x14ac:dyDescent="0.25">
      <c r="A380" t="s">
        <v>2204</v>
      </c>
      <c r="B380" s="1">
        <v>45535</v>
      </c>
      <c r="C380" t="s">
        <v>431</v>
      </c>
      <c r="D380" t="s">
        <v>1560</v>
      </c>
      <c r="E380" t="s">
        <v>1810</v>
      </c>
      <c r="F380">
        <v>4</v>
      </c>
      <c r="G380">
        <v>241.32</v>
      </c>
      <c r="H380">
        <v>0.28999999999999998</v>
      </c>
      <c r="I380" t="s">
        <v>1829</v>
      </c>
      <c r="J380" s="12">
        <v>685.34879999999998</v>
      </c>
      <c r="K380" t="str">
        <f>_xlfn.XLOOKUP(Table17[[#This Row],[Customer_ID]],Customer_Dim!A:A,Customer_Dim!B:B,"False Data")</f>
        <v>Keith Miller</v>
      </c>
      <c r="L380" s="5">
        <f>_xlfn.XLOOKUP(Table17[[#This Row],[Customer_ID]],Customer_Dim!A:A,Customer_Dim!C:C,"False Data")</f>
        <v>64</v>
      </c>
      <c r="M380" s="5" t="str" cm="1">
        <f t="array" ref="M380">_xlfn.IFS(Table9[[#This Row],[Age]]&lt;=35,"Youth",Table9[[#This Row],[Age]]&lt;=55,"Adult",Table9[[#This Row],[Age]]&gt;55,"Senior")</f>
        <v>Senior</v>
      </c>
      <c r="N380" t="str">
        <f>_xlfn.XLOOKUP(Table17[[#This Row],[Customer_ID]],Customer_Dim!A:A,Customer_Dim!D:D,"False Data")</f>
        <v>Female</v>
      </c>
      <c r="O380" t="str">
        <f>_xlfn.XLOOKUP(Table17[[#This Row],[Customer_ID]],Customer_Dim!A:A,Customer_Dim!E:E,"False Data")</f>
        <v>West Jameston</v>
      </c>
      <c r="P380" t="str">
        <f>_xlfn.XLOOKUP(Table17[[#This Row],[Customer_ID]],Customer_Dim!A:A,Customer_Dim!F:F,"False Data")</f>
        <v>Maine</v>
      </c>
      <c r="Q380" t="str">
        <f>_xlfn.XLOOKUP(Table17[[#This Row],[Customer_ID]],Customer_Dim!A:A,Customer_Dim!G:G,"False Data")</f>
        <v>USA</v>
      </c>
      <c r="R380" t="str">
        <f>_xlfn.XLOOKUP(Table17[[#This Row],[Customer_ID]],Customer_Dim!A:A,Customer_Dim!H:H,"False Data")</f>
        <v>Platinum</v>
      </c>
      <c r="S380" t="str">
        <f>_xlfn.XLOOKUP(Table17[[#This Row],[Store_ID]],Store_Dim!A:A,Store_Dim!B:B)</f>
        <v>Guerrero-Schmitt</v>
      </c>
      <c r="T380" t="str">
        <f>_xlfn.XLOOKUP(Table17[[#This Row],[Store_ID]],Store_Dim!A:A,Store_Dim!C:C)</f>
        <v>East</v>
      </c>
      <c r="U380" t="str">
        <f>_xlfn.XLOOKUP(Table17[[#This Row],[Store_ID]],Store_Dim!A:A,Store_Dim!D:D)</f>
        <v>East Stevechester</v>
      </c>
      <c r="V380" t="str">
        <f>_xlfn.XLOOKUP(Table17[[#This Row],[Store_ID]],Store_Dim!A:A,Store_Dim!E:E)</f>
        <v>Flagship</v>
      </c>
      <c r="W380" t="str">
        <f>_xlfn.XLOOKUP(Table17[[#This Row],[Product_ID]],Product_Dim!A:A,Product_Dim!B:B)</f>
        <v>LED Table Lamp</v>
      </c>
      <c r="X380" t="str">
        <f>_xlfn.XLOOKUP(Table17[[#This Row],[Product_ID]],Product_Dim!A:A,Product_Dim!C:C)</f>
        <v>Home</v>
      </c>
      <c r="Y380" t="str">
        <f>_xlfn.XLOOKUP(Table17[[#This Row],[Product_ID]],Product_Dim!A:A,Product_Dim!D:D)</f>
        <v>Lighting</v>
      </c>
      <c r="Z380" t="str">
        <f>_xlfn.XLOOKUP(Table17[[#This Row],[Product_ID]],Product_Dim!A:A,Product_Dim!E:E)</f>
        <v>Harrell LLC</v>
      </c>
      <c r="AA380">
        <f>_xlfn.XLOOKUP(Table17[[#This Row],[Product_ID]],Product_Dim!A:A,Product_Dim!F:F)</f>
        <v>218.86</v>
      </c>
      <c r="AB380">
        <f>_xlfn.XLOOKUP(Table17[[#This Row],[Product_ID]],Product_Dim!A:A,Product_Dim!G:G)</f>
        <v>170</v>
      </c>
    </row>
    <row r="381" spans="1:28" x14ac:dyDescent="0.25">
      <c r="A381" t="s">
        <v>2205</v>
      </c>
      <c r="B381" s="1">
        <v>45240</v>
      </c>
      <c r="C381" t="s">
        <v>767</v>
      </c>
      <c r="D381" t="s">
        <v>1704</v>
      </c>
      <c r="E381" t="s">
        <v>1757</v>
      </c>
      <c r="F381">
        <v>3</v>
      </c>
      <c r="G381">
        <v>636.03</v>
      </c>
      <c r="H381">
        <v>0.06</v>
      </c>
      <c r="I381" t="s">
        <v>1829</v>
      </c>
      <c r="J381" s="12">
        <v>1793.6045999999999</v>
      </c>
      <c r="K381" t="str">
        <f>_xlfn.XLOOKUP(Table17[[#This Row],[Customer_ID]],Customer_Dim!A:A,Customer_Dim!B:B,"False Data")</f>
        <v>Maria Hill</v>
      </c>
      <c r="L381" s="5">
        <f>_xlfn.XLOOKUP(Table17[[#This Row],[Customer_ID]],Customer_Dim!A:A,Customer_Dim!C:C,"False Data")</f>
        <v>58</v>
      </c>
      <c r="M381" s="5" t="str" cm="1">
        <f t="array" ref="M381">_xlfn.IFS(Table9[[#This Row],[Age]]&lt;=35,"Youth",Table9[[#This Row],[Age]]&lt;=55,"Adult",Table9[[#This Row],[Age]]&gt;55,"Senior")</f>
        <v>Senior</v>
      </c>
      <c r="N381" t="str">
        <f>_xlfn.XLOOKUP(Table17[[#This Row],[Customer_ID]],Customer_Dim!A:A,Customer_Dim!D:D,"False Data")</f>
        <v>Female</v>
      </c>
      <c r="O381" t="str">
        <f>_xlfn.XLOOKUP(Table17[[#This Row],[Customer_ID]],Customer_Dim!A:A,Customer_Dim!E:E,"False Data")</f>
        <v>Zamoraborough</v>
      </c>
      <c r="P381" t="str">
        <f>_xlfn.XLOOKUP(Table17[[#This Row],[Customer_ID]],Customer_Dim!A:A,Customer_Dim!F:F,"False Data")</f>
        <v>Nevada</v>
      </c>
      <c r="Q381" t="str">
        <f>_xlfn.XLOOKUP(Table17[[#This Row],[Customer_ID]],Customer_Dim!A:A,Customer_Dim!G:G,"False Data")</f>
        <v>USA</v>
      </c>
      <c r="R381" t="str">
        <f>_xlfn.XLOOKUP(Table17[[#This Row],[Customer_ID]],Customer_Dim!A:A,Customer_Dim!H:H,"False Data")</f>
        <v>Platinum</v>
      </c>
      <c r="S381" t="str">
        <f>_xlfn.XLOOKUP(Table17[[#This Row],[Store_ID]],Store_Dim!A:A,Store_Dim!B:B)</f>
        <v>Martinez, Adkins and Johnson</v>
      </c>
      <c r="T381" t="str">
        <f>_xlfn.XLOOKUP(Table17[[#This Row],[Store_ID]],Store_Dim!A:A,Store_Dim!C:C)</f>
        <v>North</v>
      </c>
      <c r="U381" t="str">
        <f>_xlfn.XLOOKUP(Table17[[#This Row],[Store_ID]],Store_Dim!A:A,Store_Dim!D:D)</f>
        <v>Danielmouth</v>
      </c>
      <c r="V381" t="str">
        <f>_xlfn.XLOOKUP(Table17[[#This Row],[Store_ID]],Store_Dim!A:A,Store_Dim!E:E)</f>
        <v>Flagship</v>
      </c>
      <c r="W381" t="str">
        <f>_xlfn.XLOOKUP(Table17[[#This Row],[Product_ID]],Product_Dim!A:A,Product_Dim!B:B)</f>
        <v>Essential Oil Diffuser</v>
      </c>
      <c r="X381" t="str">
        <f>_xlfn.XLOOKUP(Table17[[#This Row],[Product_ID]],Product_Dim!A:A,Product_Dim!C:C)</f>
        <v>Home</v>
      </c>
      <c r="Y381" t="str">
        <f>_xlfn.XLOOKUP(Table17[[#This Row],[Product_ID]],Product_Dim!A:A,Product_Dim!D:D)</f>
        <v>Decor</v>
      </c>
      <c r="Z381" t="str">
        <f>_xlfn.XLOOKUP(Table17[[#This Row],[Product_ID]],Product_Dim!A:A,Product_Dim!E:E)</f>
        <v>Hernandez Inc</v>
      </c>
      <c r="AA381">
        <f>_xlfn.XLOOKUP(Table17[[#This Row],[Product_ID]],Product_Dim!A:A,Product_Dim!F:F)</f>
        <v>325.26</v>
      </c>
      <c r="AB381">
        <f>_xlfn.XLOOKUP(Table17[[#This Row],[Product_ID]],Product_Dim!A:A,Product_Dim!G:G)</f>
        <v>400</v>
      </c>
    </row>
    <row r="382" spans="1:28" x14ac:dyDescent="0.25">
      <c r="A382" t="s">
        <v>2206</v>
      </c>
      <c r="B382" s="1">
        <v>45275</v>
      </c>
      <c r="C382" t="s">
        <v>344</v>
      </c>
      <c r="D382" t="s">
        <v>1553</v>
      </c>
      <c r="E382" t="s">
        <v>1813</v>
      </c>
      <c r="F382">
        <v>4</v>
      </c>
      <c r="G382">
        <v>603.30999999999995</v>
      </c>
      <c r="H382">
        <v>0.15</v>
      </c>
      <c r="I382" t="s">
        <v>1824</v>
      </c>
      <c r="J382" s="12">
        <v>2051.2539999999999</v>
      </c>
      <c r="K382" t="str">
        <f>_xlfn.XLOOKUP(Table17[[#This Row],[Customer_ID]],Customer_Dim!A:A,Customer_Dim!B:B,"False Data")</f>
        <v>Samantha Walker</v>
      </c>
      <c r="L382" s="5">
        <f>_xlfn.XLOOKUP(Table17[[#This Row],[Customer_ID]],Customer_Dim!A:A,Customer_Dim!C:C,"False Data")</f>
        <v>30</v>
      </c>
      <c r="M382" s="5" t="str" cm="1">
        <f t="array" ref="M382">_xlfn.IFS(Table9[[#This Row],[Age]]&lt;=35,"Youth",Table9[[#This Row],[Age]]&lt;=55,"Adult",Table9[[#This Row],[Age]]&gt;55,"Senior")</f>
        <v>Youth</v>
      </c>
      <c r="N382" t="str">
        <f>_xlfn.XLOOKUP(Table17[[#This Row],[Customer_ID]],Customer_Dim!A:A,Customer_Dim!D:D,"False Data")</f>
        <v>Female</v>
      </c>
      <c r="O382" t="str">
        <f>_xlfn.XLOOKUP(Table17[[#This Row],[Customer_ID]],Customer_Dim!A:A,Customer_Dim!E:E,"False Data")</f>
        <v>Timothyburgh</v>
      </c>
      <c r="P382" t="str">
        <f>_xlfn.XLOOKUP(Table17[[#This Row],[Customer_ID]],Customer_Dim!A:A,Customer_Dim!F:F,"False Data")</f>
        <v>Louisiana</v>
      </c>
      <c r="Q382" t="str">
        <f>_xlfn.XLOOKUP(Table17[[#This Row],[Customer_ID]],Customer_Dim!A:A,Customer_Dim!G:G,"False Data")</f>
        <v>USA</v>
      </c>
      <c r="R382" t="str">
        <f>_xlfn.XLOOKUP(Table17[[#This Row],[Customer_ID]],Customer_Dim!A:A,Customer_Dim!H:H,"False Data")</f>
        <v>Platinum</v>
      </c>
      <c r="S382" t="str">
        <f>_xlfn.XLOOKUP(Table17[[#This Row],[Store_ID]],Store_Dim!A:A,Store_Dim!B:B)</f>
        <v>Mann-Austin</v>
      </c>
      <c r="T382" t="str">
        <f>_xlfn.XLOOKUP(Table17[[#This Row],[Store_ID]],Store_Dim!A:A,Store_Dim!C:C)</f>
        <v>East</v>
      </c>
      <c r="U382" t="str">
        <f>_xlfn.XLOOKUP(Table17[[#This Row],[Store_ID]],Store_Dim!A:A,Store_Dim!D:D)</f>
        <v>Vasquezborough</v>
      </c>
      <c r="V382" t="str">
        <f>_xlfn.XLOOKUP(Table17[[#This Row],[Store_ID]],Store_Dim!A:A,Store_Dim!E:E)</f>
        <v>Online</v>
      </c>
      <c r="W382" t="str">
        <f>_xlfn.XLOOKUP(Table17[[#This Row],[Product_ID]],Product_Dim!A:A,Product_Dim!B:B)</f>
        <v>Women's Yoga Pants</v>
      </c>
      <c r="X382" t="str">
        <f>_xlfn.XLOOKUP(Table17[[#This Row],[Product_ID]],Product_Dim!A:A,Product_Dim!C:C)</f>
        <v>Clothing</v>
      </c>
      <c r="Y382" t="str">
        <f>_xlfn.XLOOKUP(Table17[[#This Row],[Product_ID]],Product_Dim!A:A,Product_Dim!D:D)</f>
        <v>Bottoms</v>
      </c>
      <c r="Z382" t="str">
        <f>_xlfn.XLOOKUP(Table17[[#This Row],[Product_ID]],Product_Dim!A:A,Product_Dim!E:E)</f>
        <v>Gonzales-Davis</v>
      </c>
      <c r="AA382">
        <f>_xlfn.XLOOKUP(Table17[[#This Row],[Product_ID]],Product_Dim!A:A,Product_Dim!F:F)</f>
        <v>306.45999999999998</v>
      </c>
      <c r="AB382">
        <f>_xlfn.XLOOKUP(Table17[[#This Row],[Product_ID]],Product_Dim!A:A,Product_Dim!G:G)</f>
        <v>487</v>
      </c>
    </row>
    <row r="383" spans="1:28" x14ac:dyDescent="0.25">
      <c r="A383" t="s">
        <v>2207</v>
      </c>
      <c r="B383" s="1">
        <v>45427</v>
      </c>
      <c r="C383" t="s">
        <v>275</v>
      </c>
      <c r="D383" t="s">
        <v>1726</v>
      </c>
      <c r="E383" t="s">
        <v>1789</v>
      </c>
      <c r="F383">
        <v>3</v>
      </c>
      <c r="G383">
        <v>437.96</v>
      </c>
      <c r="H383">
        <v>0.27</v>
      </c>
      <c r="I383" t="s">
        <v>1829</v>
      </c>
      <c r="J383" s="12">
        <v>959.13239999999985</v>
      </c>
      <c r="K383" t="str">
        <f>_xlfn.XLOOKUP(Table17[[#This Row],[Customer_ID]],Customer_Dim!A:A,Customer_Dim!B:B,"False Data")</f>
        <v>Rhonda Morales</v>
      </c>
      <c r="L383" s="5">
        <f>_xlfn.XLOOKUP(Table17[[#This Row],[Customer_ID]],Customer_Dim!A:A,Customer_Dim!C:C,"False Data")</f>
        <v>61</v>
      </c>
      <c r="M383" s="5" t="str" cm="1">
        <f t="array" ref="M383">_xlfn.IFS(Table9[[#This Row],[Age]]&lt;=35,"Youth",Table9[[#This Row],[Age]]&lt;=55,"Adult",Table9[[#This Row],[Age]]&gt;55,"Senior")</f>
        <v>Senior</v>
      </c>
      <c r="N383" t="str">
        <f>_xlfn.XLOOKUP(Table17[[#This Row],[Customer_ID]],Customer_Dim!A:A,Customer_Dim!D:D,"False Data")</f>
        <v>Female</v>
      </c>
      <c r="O383" t="str">
        <f>_xlfn.XLOOKUP(Table17[[#This Row],[Customer_ID]],Customer_Dim!A:A,Customer_Dim!E:E,"False Data")</f>
        <v>Lake Barryfurt</v>
      </c>
      <c r="P383" t="str">
        <f>_xlfn.XLOOKUP(Table17[[#This Row],[Customer_ID]],Customer_Dim!A:A,Customer_Dim!F:F,"False Data")</f>
        <v>California</v>
      </c>
      <c r="Q383" t="str">
        <f>_xlfn.XLOOKUP(Table17[[#This Row],[Customer_ID]],Customer_Dim!A:A,Customer_Dim!G:G,"False Data")</f>
        <v>USA</v>
      </c>
      <c r="R383" t="str">
        <f>_xlfn.XLOOKUP(Table17[[#This Row],[Customer_ID]],Customer_Dim!A:A,Customer_Dim!H:H,"False Data")</f>
        <v>Gold</v>
      </c>
      <c r="S383" t="str">
        <f>_xlfn.XLOOKUP(Table17[[#This Row],[Store_ID]],Store_Dim!A:A,Store_Dim!B:B)</f>
        <v>Hill, Wagner and Ballard</v>
      </c>
      <c r="T383" t="str">
        <f>_xlfn.XLOOKUP(Table17[[#This Row],[Store_ID]],Store_Dim!A:A,Store_Dim!C:C)</f>
        <v>East</v>
      </c>
      <c r="U383" t="str">
        <f>_xlfn.XLOOKUP(Table17[[#This Row],[Store_ID]],Store_Dim!A:A,Store_Dim!D:D)</f>
        <v>East Davidville</v>
      </c>
      <c r="V383" t="str">
        <f>_xlfn.XLOOKUP(Table17[[#This Row],[Store_ID]],Store_Dim!A:A,Store_Dim!E:E)</f>
        <v>Online</v>
      </c>
      <c r="W383" t="str">
        <f>_xlfn.XLOOKUP(Table17[[#This Row],[Product_ID]],Product_Dim!A:A,Product_Dim!B:B)</f>
        <v>Face Foundation Kit</v>
      </c>
      <c r="X383" t="str">
        <f>_xlfn.XLOOKUP(Table17[[#This Row],[Product_ID]],Product_Dim!A:A,Product_Dim!C:C)</f>
        <v>Beauty</v>
      </c>
      <c r="Y383" t="str">
        <f>_xlfn.XLOOKUP(Table17[[#This Row],[Product_ID]],Product_Dim!A:A,Product_Dim!D:D)</f>
        <v>Makeup</v>
      </c>
      <c r="Z383" t="str">
        <f>_xlfn.XLOOKUP(Table17[[#This Row],[Product_ID]],Product_Dim!A:A,Product_Dim!E:E)</f>
        <v>Taylor-Elliott</v>
      </c>
      <c r="AA383">
        <f>_xlfn.XLOOKUP(Table17[[#This Row],[Product_ID]],Product_Dim!A:A,Product_Dim!F:F)</f>
        <v>183.04</v>
      </c>
      <c r="AB383">
        <f>_xlfn.XLOOKUP(Table17[[#This Row],[Product_ID]],Product_Dim!A:A,Product_Dim!G:G)</f>
        <v>457</v>
      </c>
    </row>
    <row r="384" spans="1:28" x14ac:dyDescent="0.25">
      <c r="A384" t="s">
        <v>2208</v>
      </c>
      <c r="B384" s="1">
        <v>45322</v>
      </c>
      <c r="C384" t="s">
        <v>678</v>
      </c>
      <c r="D384" t="s">
        <v>1616</v>
      </c>
      <c r="E384" t="s">
        <v>1769</v>
      </c>
      <c r="F384">
        <v>2</v>
      </c>
      <c r="G384">
        <v>56.91</v>
      </c>
      <c r="H384">
        <v>0.08</v>
      </c>
      <c r="I384" t="s">
        <v>1829</v>
      </c>
      <c r="J384" s="12">
        <v>104.7144</v>
      </c>
      <c r="K384" t="str">
        <f>_xlfn.XLOOKUP(Table17[[#This Row],[Customer_ID]],Customer_Dim!A:A,Customer_Dim!B:B,"False Data")</f>
        <v>John Perez</v>
      </c>
      <c r="L384" s="5">
        <f>_xlfn.XLOOKUP(Table17[[#This Row],[Customer_ID]],Customer_Dim!A:A,Customer_Dim!C:C,"False Data")</f>
        <v>54</v>
      </c>
      <c r="M384" s="5" t="str" cm="1">
        <f t="array" ref="M384">_xlfn.IFS(Table9[[#This Row],[Age]]&lt;=35,"Youth",Table9[[#This Row],[Age]]&lt;=55,"Adult",Table9[[#This Row],[Age]]&gt;55,"Senior")</f>
        <v>Adult</v>
      </c>
      <c r="N384" t="str">
        <f>_xlfn.XLOOKUP(Table17[[#This Row],[Customer_ID]],Customer_Dim!A:A,Customer_Dim!D:D,"False Data")</f>
        <v>Male</v>
      </c>
      <c r="O384" t="str">
        <f>_xlfn.XLOOKUP(Table17[[#This Row],[Customer_ID]],Customer_Dim!A:A,Customer_Dim!E:E,"False Data")</f>
        <v>Kathrynview</v>
      </c>
      <c r="P384" t="str">
        <f>_xlfn.XLOOKUP(Table17[[#This Row],[Customer_ID]],Customer_Dim!A:A,Customer_Dim!F:F,"False Data")</f>
        <v>Louisiana</v>
      </c>
      <c r="Q384" t="str">
        <f>_xlfn.XLOOKUP(Table17[[#This Row],[Customer_ID]],Customer_Dim!A:A,Customer_Dim!G:G,"False Data")</f>
        <v>USA</v>
      </c>
      <c r="R384" t="str">
        <f>_xlfn.XLOOKUP(Table17[[#This Row],[Customer_ID]],Customer_Dim!A:A,Customer_Dim!H:H,"False Data")</f>
        <v>Platinum</v>
      </c>
      <c r="S384" t="str">
        <f>_xlfn.XLOOKUP(Table17[[#This Row],[Store_ID]],Store_Dim!A:A,Store_Dim!B:B)</f>
        <v>Alexander Group</v>
      </c>
      <c r="T384" t="str">
        <f>_xlfn.XLOOKUP(Table17[[#This Row],[Store_ID]],Store_Dim!A:A,Store_Dim!C:C)</f>
        <v>South</v>
      </c>
      <c r="U384" t="str">
        <f>_xlfn.XLOOKUP(Table17[[#This Row],[Store_ID]],Store_Dim!A:A,Store_Dim!D:D)</f>
        <v>Port Sharon</v>
      </c>
      <c r="V384" t="str">
        <f>_xlfn.XLOOKUP(Table17[[#This Row],[Store_ID]],Store_Dim!A:A,Store_Dim!E:E)</f>
        <v>Online</v>
      </c>
      <c r="W384" t="str">
        <f>_xlfn.XLOOKUP(Table17[[#This Row],[Product_ID]],Product_Dim!A:A,Product_Dim!B:B)</f>
        <v>Gaming Mechanical Keyboard</v>
      </c>
      <c r="X384" t="str">
        <f>_xlfn.XLOOKUP(Table17[[#This Row],[Product_ID]],Product_Dim!A:A,Product_Dim!C:C)</f>
        <v>Electronics</v>
      </c>
      <c r="Y384" t="str">
        <f>_xlfn.XLOOKUP(Table17[[#This Row],[Product_ID]],Product_Dim!A:A,Product_Dim!D:D)</f>
        <v>Computer</v>
      </c>
      <c r="Z384" t="str">
        <f>_xlfn.XLOOKUP(Table17[[#This Row],[Product_ID]],Product_Dim!A:A,Product_Dim!E:E)</f>
        <v>Lucero LLC</v>
      </c>
      <c r="AA384">
        <f>_xlfn.XLOOKUP(Table17[[#This Row],[Product_ID]],Product_Dim!A:A,Product_Dim!F:F)</f>
        <v>419.28</v>
      </c>
      <c r="AB384">
        <f>_xlfn.XLOOKUP(Table17[[#This Row],[Product_ID]],Product_Dim!A:A,Product_Dim!G:G)</f>
        <v>86</v>
      </c>
    </row>
    <row r="385" spans="1:28" x14ac:dyDescent="0.25">
      <c r="A385" t="s">
        <v>2209</v>
      </c>
      <c r="B385" s="1">
        <v>45266</v>
      </c>
      <c r="C385" t="s">
        <v>1050</v>
      </c>
      <c r="D385" t="s">
        <v>1700</v>
      </c>
      <c r="E385" t="s">
        <v>1776</v>
      </c>
      <c r="F385">
        <v>1</v>
      </c>
      <c r="G385">
        <v>141.79</v>
      </c>
      <c r="H385">
        <v>0.1</v>
      </c>
      <c r="I385" t="s">
        <v>1824</v>
      </c>
      <c r="J385" s="12">
        <v>127.611</v>
      </c>
      <c r="K385" t="str">
        <f>_xlfn.XLOOKUP(Table17[[#This Row],[Customer_ID]],Customer_Dim!A:A,Customer_Dim!B:B,"False Data")</f>
        <v>Mr. Christopher Sims</v>
      </c>
      <c r="L385" s="5">
        <f>_xlfn.XLOOKUP(Table17[[#This Row],[Customer_ID]],Customer_Dim!A:A,Customer_Dim!C:C,"False Data")</f>
        <v>50</v>
      </c>
      <c r="M385" s="5" t="str" cm="1">
        <f t="array" ref="M385">_xlfn.IFS(Table9[[#This Row],[Age]]&lt;=35,"Youth",Table9[[#This Row],[Age]]&lt;=55,"Adult",Table9[[#This Row],[Age]]&gt;55,"Senior")</f>
        <v>Adult</v>
      </c>
      <c r="N385" t="str">
        <f>_xlfn.XLOOKUP(Table17[[#This Row],[Customer_ID]],Customer_Dim!A:A,Customer_Dim!D:D,"False Data")</f>
        <v>Female</v>
      </c>
      <c r="O385" t="str">
        <f>_xlfn.XLOOKUP(Table17[[#This Row],[Customer_ID]],Customer_Dim!A:A,Customer_Dim!E:E,"False Data")</f>
        <v>Donaldsontown</v>
      </c>
      <c r="P385" t="str">
        <f>_xlfn.XLOOKUP(Table17[[#This Row],[Customer_ID]],Customer_Dim!A:A,Customer_Dim!F:F,"False Data")</f>
        <v>Connecticut</v>
      </c>
      <c r="Q385" t="str">
        <f>_xlfn.XLOOKUP(Table17[[#This Row],[Customer_ID]],Customer_Dim!A:A,Customer_Dim!G:G,"False Data")</f>
        <v>USA</v>
      </c>
      <c r="R385" t="str">
        <f>_xlfn.XLOOKUP(Table17[[#This Row],[Customer_ID]],Customer_Dim!A:A,Customer_Dim!H:H,"False Data")</f>
        <v>Silver</v>
      </c>
      <c r="S385" t="str">
        <f>_xlfn.XLOOKUP(Table17[[#This Row],[Store_ID]],Store_Dim!A:A,Store_Dim!B:B)</f>
        <v>Benson-Elliott</v>
      </c>
      <c r="T385" t="str">
        <f>_xlfn.XLOOKUP(Table17[[#This Row],[Store_ID]],Store_Dim!A:A,Store_Dim!C:C)</f>
        <v>East</v>
      </c>
      <c r="U385" t="str">
        <f>_xlfn.XLOOKUP(Table17[[#This Row],[Store_ID]],Store_Dim!A:A,Store_Dim!D:D)</f>
        <v>Port Josephberg</v>
      </c>
      <c r="V385" t="str">
        <f>_xlfn.XLOOKUP(Table17[[#This Row],[Store_ID]],Store_Dim!A:A,Store_Dim!E:E)</f>
        <v>Online</v>
      </c>
      <c r="W385" t="str">
        <f>_xlfn.XLOOKUP(Table17[[#This Row],[Product_ID]],Product_Dim!A:A,Product_Dim!B:B)</f>
        <v>Wireless Mouse</v>
      </c>
      <c r="X385" t="str">
        <f>_xlfn.XLOOKUP(Table17[[#This Row],[Product_ID]],Product_Dim!A:A,Product_Dim!C:C)</f>
        <v>Electronics</v>
      </c>
      <c r="Y385" t="str">
        <f>_xlfn.XLOOKUP(Table17[[#This Row],[Product_ID]],Product_Dim!A:A,Product_Dim!D:D)</f>
        <v>Computer</v>
      </c>
      <c r="Z385" t="str">
        <f>_xlfn.XLOOKUP(Table17[[#This Row],[Product_ID]],Product_Dim!A:A,Product_Dim!E:E)</f>
        <v>Larson Ltd</v>
      </c>
      <c r="AA385">
        <f>_xlfn.XLOOKUP(Table17[[#This Row],[Product_ID]],Product_Dim!A:A,Product_Dim!F:F)</f>
        <v>392.89</v>
      </c>
      <c r="AB385">
        <f>_xlfn.XLOOKUP(Table17[[#This Row],[Product_ID]],Product_Dim!A:A,Product_Dim!G:G)</f>
        <v>320</v>
      </c>
    </row>
    <row r="386" spans="1:28" x14ac:dyDescent="0.25">
      <c r="A386" t="s">
        <v>2210</v>
      </c>
      <c r="B386" s="1">
        <v>45302</v>
      </c>
      <c r="C386" t="s">
        <v>1487</v>
      </c>
      <c r="D386" t="s">
        <v>1565</v>
      </c>
      <c r="E386" t="s">
        <v>1801</v>
      </c>
      <c r="F386">
        <v>4</v>
      </c>
      <c r="G386">
        <v>355.14</v>
      </c>
      <c r="H386">
        <v>0.16</v>
      </c>
      <c r="I386" t="s">
        <v>1829</v>
      </c>
      <c r="J386" s="12">
        <v>1193.2704000000001</v>
      </c>
      <c r="K386" t="str">
        <f>_xlfn.XLOOKUP(Table17[[#This Row],[Customer_ID]],Customer_Dim!A:A,Customer_Dim!B:B,"False Data")</f>
        <v>Sarah Smith</v>
      </c>
      <c r="L386" s="5">
        <f>_xlfn.XLOOKUP(Table17[[#This Row],[Customer_ID]],Customer_Dim!A:A,Customer_Dim!C:C,"False Data")</f>
        <v>48</v>
      </c>
      <c r="M386" s="5" t="str" cm="1">
        <f t="array" ref="M386">_xlfn.IFS(Table9[[#This Row],[Age]]&lt;=35,"Youth",Table9[[#This Row],[Age]]&lt;=55,"Adult",Table9[[#This Row],[Age]]&gt;55,"Senior")</f>
        <v>Adult</v>
      </c>
      <c r="N386" t="str">
        <f>_xlfn.XLOOKUP(Table17[[#This Row],[Customer_ID]],Customer_Dim!A:A,Customer_Dim!D:D,"False Data")</f>
        <v>Male</v>
      </c>
      <c r="O386" t="str">
        <f>_xlfn.XLOOKUP(Table17[[#This Row],[Customer_ID]],Customer_Dim!A:A,Customer_Dim!E:E,"False Data")</f>
        <v>East Rodney</v>
      </c>
      <c r="P386" t="str">
        <f>_xlfn.XLOOKUP(Table17[[#This Row],[Customer_ID]],Customer_Dim!A:A,Customer_Dim!F:F,"False Data")</f>
        <v>Nevada</v>
      </c>
      <c r="Q386" t="str">
        <f>_xlfn.XLOOKUP(Table17[[#This Row],[Customer_ID]],Customer_Dim!A:A,Customer_Dim!G:G,"False Data")</f>
        <v>USA</v>
      </c>
      <c r="R386" t="str">
        <f>_xlfn.XLOOKUP(Table17[[#This Row],[Customer_ID]],Customer_Dim!A:A,Customer_Dim!H:H,"False Data")</f>
        <v>Gold</v>
      </c>
      <c r="S386" t="str">
        <f>_xlfn.XLOOKUP(Table17[[#This Row],[Store_ID]],Store_Dim!A:A,Store_Dim!B:B)</f>
        <v>Shelton PLC</v>
      </c>
      <c r="T386" t="str">
        <f>_xlfn.XLOOKUP(Table17[[#This Row],[Store_ID]],Store_Dim!A:A,Store_Dim!C:C)</f>
        <v>North</v>
      </c>
      <c r="U386" t="str">
        <f>_xlfn.XLOOKUP(Table17[[#This Row],[Store_ID]],Store_Dim!A:A,Store_Dim!D:D)</f>
        <v>East Jenniferstad</v>
      </c>
      <c r="V386" t="str">
        <f>_xlfn.XLOOKUP(Table17[[#This Row],[Store_ID]],Store_Dim!A:A,Store_Dim!E:E)</f>
        <v>Flagship</v>
      </c>
      <c r="W386" t="str">
        <f>_xlfn.XLOOKUP(Table17[[#This Row],[Product_ID]],Product_Dim!A:A,Product_Dim!B:B)</f>
        <v>Adjustable Dumbbell Set</v>
      </c>
      <c r="X386" t="str">
        <f>_xlfn.XLOOKUP(Table17[[#This Row],[Product_ID]],Product_Dim!A:A,Product_Dim!C:C)</f>
        <v>Sports</v>
      </c>
      <c r="Y386" t="str">
        <f>_xlfn.XLOOKUP(Table17[[#This Row],[Product_ID]],Product_Dim!A:A,Product_Dim!D:D)</f>
        <v>Fitness</v>
      </c>
      <c r="Z386" t="str">
        <f>_xlfn.XLOOKUP(Table17[[#This Row],[Product_ID]],Product_Dim!A:A,Product_Dim!E:E)</f>
        <v>Hill PLC</v>
      </c>
      <c r="AA386">
        <f>_xlfn.XLOOKUP(Table17[[#This Row],[Product_ID]],Product_Dim!A:A,Product_Dim!F:F)</f>
        <v>495.72</v>
      </c>
      <c r="AB386">
        <f>_xlfn.XLOOKUP(Table17[[#This Row],[Product_ID]],Product_Dim!A:A,Product_Dim!G:G)</f>
        <v>323</v>
      </c>
    </row>
    <row r="387" spans="1:28" x14ac:dyDescent="0.25">
      <c r="A387" t="s">
        <v>2211</v>
      </c>
      <c r="B387" s="1">
        <v>45907</v>
      </c>
      <c r="C387" t="s">
        <v>687</v>
      </c>
      <c r="D387" t="s">
        <v>1624</v>
      </c>
      <c r="E387" t="s">
        <v>1776</v>
      </c>
      <c r="F387">
        <v>4</v>
      </c>
      <c r="G387">
        <v>960.38</v>
      </c>
      <c r="H387">
        <v>0.15</v>
      </c>
      <c r="I387" t="s">
        <v>1829</v>
      </c>
      <c r="J387" s="12">
        <v>3265.2919999999999</v>
      </c>
      <c r="K387" t="str">
        <f>_xlfn.XLOOKUP(Table17[[#This Row],[Customer_ID]],Customer_Dim!A:A,Customer_Dim!B:B,"False Data")</f>
        <v>Rodney Huffman</v>
      </c>
      <c r="L387" s="5">
        <f>_xlfn.XLOOKUP(Table17[[#This Row],[Customer_ID]],Customer_Dim!A:A,Customer_Dim!C:C,"False Data")</f>
        <v>20</v>
      </c>
      <c r="M387" s="5" t="str" cm="1">
        <f t="array" ref="M387">_xlfn.IFS(Table9[[#This Row],[Age]]&lt;=35,"Youth",Table9[[#This Row],[Age]]&lt;=55,"Adult",Table9[[#This Row],[Age]]&gt;55,"Senior")</f>
        <v>Youth</v>
      </c>
      <c r="N387" t="str">
        <f>_xlfn.XLOOKUP(Table17[[#This Row],[Customer_ID]],Customer_Dim!A:A,Customer_Dim!D:D,"False Data")</f>
        <v>Female</v>
      </c>
      <c r="O387" t="str">
        <f>_xlfn.XLOOKUP(Table17[[#This Row],[Customer_ID]],Customer_Dim!A:A,Customer_Dim!E:E,"False Data")</f>
        <v>Garzafort</v>
      </c>
      <c r="P387" t="str">
        <f>_xlfn.XLOOKUP(Table17[[#This Row],[Customer_ID]],Customer_Dim!A:A,Customer_Dim!F:F,"False Data")</f>
        <v>Delaware</v>
      </c>
      <c r="Q387" t="str">
        <f>_xlfn.XLOOKUP(Table17[[#This Row],[Customer_ID]],Customer_Dim!A:A,Customer_Dim!G:G,"False Data")</f>
        <v>USA</v>
      </c>
      <c r="R387" t="str">
        <f>_xlfn.XLOOKUP(Table17[[#This Row],[Customer_ID]],Customer_Dim!A:A,Customer_Dim!H:H,"False Data")</f>
        <v>Silver</v>
      </c>
      <c r="S387" t="str">
        <f>_xlfn.XLOOKUP(Table17[[#This Row],[Store_ID]],Store_Dim!A:A,Store_Dim!B:B)</f>
        <v>Benson-Elliott</v>
      </c>
      <c r="T387" t="str">
        <f>_xlfn.XLOOKUP(Table17[[#This Row],[Store_ID]],Store_Dim!A:A,Store_Dim!C:C)</f>
        <v>East</v>
      </c>
      <c r="U387" t="str">
        <f>_xlfn.XLOOKUP(Table17[[#This Row],[Store_ID]],Store_Dim!A:A,Store_Dim!D:D)</f>
        <v>Port Josephberg</v>
      </c>
      <c r="V387" t="str">
        <f>_xlfn.XLOOKUP(Table17[[#This Row],[Store_ID]],Store_Dim!A:A,Store_Dim!E:E)</f>
        <v>Online</v>
      </c>
      <c r="W387" t="str">
        <f>_xlfn.XLOOKUP(Table17[[#This Row],[Product_ID]],Product_Dim!A:A,Product_Dim!B:B)</f>
        <v>Sports Water Hydration Pack</v>
      </c>
      <c r="X387" t="str">
        <f>_xlfn.XLOOKUP(Table17[[#This Row],[Product_ID]],Product_Dim!A:A,Product_Dim!C:C)</f>
        <v>Sports</v>
      </c>
      <c r="Y387" t="str">
        <f>_xlfn.XLOOKUP(Table17[[#This Row],[Product_ID]],Product_Dim!A:A,Product_Dim!D:D)</f>
        <v>Outdoor</v>
      </c>
      <c r="Z387" t="str">
        <f>_xlfn.XLOOKUP(Table17[[#This Row],[Product_ID]],Product_Dim!A:A,Product_Dim!E:E)</f>
        <v>Sims-Smith</v>
      </c>
      <c r="AA387">
        <f>_xlfn.XLOOKUP(Table17[[#This Row],[Product_ID]],Product_Dim!A:A,Product_Dim!F:F)</f>
        <v>135.61000000000001</v>
      </c>
      <c r="AB387">
        <f>_xlfn.XLOOKUP(Table17[[#This Row],[Product_ID]],Product_Dim!A:A,Product_Dim!G:G)</f>
        <v>394</v>
      </c>
    </row>
    <row r="388" spans="1:28" x14ac:dyDescent="0.25">
      <c r="A388" t="s">
        <v>2212</v>
      </c>
      <c r="B388" s="1">
        <v>45433</v>
      </c>
      <c r="C388" t="s">
        <v>1304</v>
      </c>
      <c r="D388" t="s">
        <v>1686</v>
      </c>
      <c r="E388" t="s">
        <v>1804</v>
      </c>
      <c r="F388">
        <v>3</v>
      </c>
      <c r="G388">
        <v>847.21</v>
      </c>
      <c r="H388">
        <v>0.06</v>
      </c>
      <c r="I388" t="s">
        <v>1826</v>
      </c>
      <c r="J388" s="12">
        <v>2389.1322</v>
      </c>
      <c r="K388" t="str">
        <f>_xlfn.XLOOKUP(Table17[[#This Row],[Customer_ID]],Customer_Dim!A:A,Customer_Dim!B:B,"False Data")</f>
        <v>Dr. Tamara White Md</v>
      </c>
      <c r="L388" s="5">
        <f>_xlfn.XLOOKUP(Table17[[#This Row],[Customer_ID]],Customer_Dim!A:A,Customer_Dim!C:C,"False Data")</f>
        <v>60</v>
      </c>
      <c r="M388" s="5" t="str" cm="1">
        <f t="array" ref="M388">_xlfn.IFS(Table9[[#This Row],[Age]]&lt;=35,"Youth",Table9[[#This Row],[Age]]&lt;=55,"Adult",Table9[[#This Row],[Age]]&gt;55,"Senior")</f>
        <v>Senior</v>
      </c>
      <c r="N388" t="str">
        <f>_xlfn.XLOOKUP(Table17[[#This Row],[Customer_ID]],Customer_Dim!A:A,Customer_Dim!D:D,"False Data")</f>
        <v>Male</v>
      </c>
      <c r="O388" t="str">
        <f>_xlfn.XLOOKUP(Table17[[#This Row],[Customer_ID]],Customer_Dim!A:A,Customer_Dim!E:E,"False Data")</f>
        <v>New Benjamin</v>
      </c>
      <c r="P388" t="str">
        <f>_xlfn.XLOOKUP(Table17[[#This Row],[Customer_ID]],Customer_Dim!A:A,Customer_Dim!F:F,"False Data")</f>
        <v>North Carolina</v>
      </c>
      <c r="Q388" t="str">
        <f>_xlfn.XLOOKUP(Table17[[#This Row],[Customer_ID]],Customer_Dim!A:A,Customer_Dim!G:G,"False Data")</f>
        <v>USA</v>
      </c>
      <c r="R388" t="str">
        <f>_xlfn.XLOOKUP(Table17[[#This Row],[Customer_ID]],Customer_Dim!A:A,Customer_Dim!H:H,"False Data")</f>
        <v>Bronze</v>
      </c>
      <c r="S388" t="str">
        <f>_xlfn.XLOOKUP(Table17[[#This Row],[Store_ID]],Store_Dim!A:A,Store_Dim!B:B)</f>
        <v>Frederick-Wright</v>
      </c>
      <c r="T388" t="str">
        <f>_xlfn.XLOOKUP(Table17[[#This Row],[Store_ID]],Store_Dim!A:A,Store_Dim!C:C)</f>
        <v>West</v>
      </c>
      <c r="U388" t="str">
        <f>_xlfn.XLOOKUP(Table17[[#This Row],[Store_ID]],Store_Dim!A:A,Store_Dim!D:D)</f>
        <v>New Jimmymouth</v>
      </c>
      <c r="V388" t="str">
        <f>_xlfn.XLOOKUP(Table17[[#This Row],[Store_ID]],Store_Dim!A:A,Store_Dim!E:E)</f>
        <v>Flagship</v>
      </c>
      <c r="W388" t="str">
        <f>_xlfn.XLOOKUP(Table17[[#This Row],[Product_ID]],Product_Dim!A:A,Product_Dim!B:B)</f>
        <v>Men's Sports Shorts</v>
      </c>
      <c r="X388" t="str">
        <f>_xlfn.XLOOKUP(Table17[[#This Row],[Product_ID]],Product_Dim!A:A,Product_Dim!C:C)</f>
        <v>Clothing</v>
      </c>
      <c r="Y388" t="str">
        <f>_xlfn.XLOOKUP(Table17[[#This Row],[Product_ID]],Product_Dim!A:A,Product_Dim!D:D)</f>
        <v>Bottoms</v>
      </c>
      <c r="Z388" t="str">
        <f>_xlfn.XLOOKUP(Table17[[#This Row],[Product_ID]],Product_Dim!A:A,Product_Dim!E:E)</f>
        <v>Fitzpatrick Ltd</v>
      </c>
      <c r="AA388">
        <f>_xlfn.XLOOKUP(Table17[[#This Row],[Product_ID]],Product_Dim!A:A,Product_Dim!F:F)</f>
        <v>218.22</v>
      </c>
      <c r="AB388">
        <f>_xlfn.XLOOKUP(Table17[[#This Row],[Product_ID]],Product_Dim!A:A,Product_Dim!G:G)</f>
        <v>224</v>
      </c>
    </row>
    <row r="389" spans="1:28" x14ac:dyDescent="0.25">
      <c r="A389" t="s">
        <v>2213</v>
      </c>
      <c r="B389" s="1">
        <v>45892</v>
      </c>
      <c r="C389" t="s">
        <v>244</v>
      </c>
      <c r="D389" t="s">
        <v>1708</v>
      </c>
      <c r="E389" t="s">
        <v>1789</v>
      </c>
      <c r="F389">
        <v>4</v>
      </c>
      <c r="G389">
        <v>773.81</v>
      </c>
      <c r="H389">
        <v>0.08</v>
      </c>
      <c r="I389" t="s">
        <v>1829</v>
      </c>
      <c r="J389" s="12">
        <v>2847.6208000000001</v>
      </c>
      <c r="K389" t="str">
        <f>_xlfn.XLOOKUP(Table17[[#This Row],[Customer_ID]],Customer_Dim!A:A,Customer_Dim!B:B,"False Data")</f>
        <v>Cody Diaz</v>
      </c>
      <c r="L389" s="5">
        <f>_xlfn.XLOOKUP(Table17[[#This Row],[Customer_ID]],Customer_Dim!A:A,Customer_Dim!C:C,"False Data")</f>
        <v>27</v>
      </c>
      <c r="M389" s="5" t="str" cm="1">
        <f t="array" ref="M389">_xlfn.IFS(Table9[[#This Row],[Age]]&lt;=35,"Youth",Table9[[#This Row],[Age]]&lt;=55,"Adult",Table9[[#This Row],[Age]]&gt;55,"Senior")</f>
        <v>Youth</v>
      </c>
      <c r="N389" t="str">
        <f>_xlfn.XLOOKUP(Table17[[#This Row],[Customer_ID]],Customer_Dim!A:A,Customer_Dim!D:D,"False Data")</f>
        <v>Female</v>
      </c>
      <c r="O389" t="str">
        <f>_xlfn.XLOOKUP(Table17[[#This Row],[Customer_ID]],Customer_Dim!A:A,Customer_Dim!E:E,"False Data")</f>
        <v>South Aaronside</v>
      </c>
      <c r="P389" t="str">
        <f>_xlfn.XLOOKUP(Table17[[#This Row],[Customer_ID]],Customer_Dim!A:A,Customer_Dim!F:F,"False Data")</f>
        <v>New Hampshire</v>
      </c>
      <c r="Q389" t="str">
        <f>_xlfn.XLOOKUP(Table17[[#This Row],[Customer_ID]],Customer_Dim!A:A,Customer_Dim!G:G,"False Data")</f>
        <v>USA</v>
      </c>
      <c r="R389" t="str">
        <f>_xlfn.XLOOKUP(Table17[[#This Row],[Customer_ID]],Customer_Dim!A:A,Customer_Dim!H:H,"False Data")</f>
        <v>Silver</v>
      </c>
      <c r="S389" t="str">
        <f>_xlfn.XLOOKUP(Table17[[#This Row],[Store_ID]],Store_Dim!A:A,Store_Dim!B:B)</f>
        <v>Hill, Wagner and Ballard</v>
      </c>
      <c r="T389" t="str">
        <f>_xlfn.XLOOKUP(Table17[[#This Row],[Store_ID]],Store_Dim!A:A,Store_Dim!C:C)</f>
        <v>East</v>
      </c>
      <c r="U389" t="str">
        <f>_xlfn.XLOOKUP(Table17[[#This Row],[Store_ID]],Store_Dim!A:A,Store_Dim!D:D)</f>
        <v>East Davidville</v>
      </c>
      <c r="V389" t="str">
        <f>_xlfn.XLOOKUP(Table17[[#This Row],[Store_ID]],Store_Dim!A:A,Store_Dim!E:E)</f>
        <v>Online</v>
      </c>
      <c r="W389" t="str">
        <f>_xlfn.XLOOKUP(Table17[[#This Row],[Product_ID]],Product_Dim!A:A,Product_Dim!B:B)</f>
        <v>Wall-Mounted Spice Rack</v>
      </c>
      <c r="X389" t="str">
        <f>_xlfn.XLOOKUP(Table17[[#This Row],[Product_ID]],Product_Dim!A:A,Product_Dim!C:C)</f>
        <v>Home</v>
      </c>
      <c r="Y389" t="str">
        <f>_xlfn.XLOOKUP(Table17[[#This Row],[Product_ID]],Product_Dim!A:A,Product_Dim!D:D)</f>
        <v>Kitchen</v>
      </c>
      <c r="Z389" t="str">
        <f>_xlfn.XLOOKUP(Table17[[#This Row],[Product_ID]],Product_Dim!A:A,Product_Dim!E:E)</f>
        <v>Allison Ltd</v>
      </c>
      <c r="AA389">
        <f>_xlfn.XLOOKUP(Table17[[#This Row],[Product_ID]],Product_Dim!A:A,Product_Dim!F:F)</f>
        <v>143.43</v>
      </c>
      <c r="AB389">
        <f>_xlfn.XLOOKUP(Table17[[#This Row],[Product_ID]],Product_Dim!A:A,Product_Dim!G:G)</f>
        <v>58</v>
      </c>
    </row>
    <row r="390" spans="1:28" x14ac:dyDescent="0.25">
      <c r="A390" t="s">
        <v>2214</v>
      </c>
      <c r="B390" s="1">
        <v>45780</v>
      </c>
      <c r="C390" t="s">
        <v>8</v>
      </c>
      <c r="D390" t="s">
        <v>1674</v>
      </c>
      <c r="E390" t="s">
        <v>1804</v>
      </c>
      <c r="F390">
        <v>1</v>
      </c>
      <c r="G390">
        <v>664.71</v>
      </c>
      <c r="H390">
        <v>0.1</v>
      </c>
      <c r="I390" t="s">
        <v>1826</v>
      </c>
      <c r="J390" s="12">
        <v>598.23900000000003</v>
      </c>
      <c r="K390" t="str">
        <f>_xlfn.XLOOKUP(Table17[[#This Row],[Customer_ID]],Customer_Dim!A:A,Customer_Dim!B:B,"False Data")</f>
        <v>Sheena Bonilla</v>
      </c>
      <c r="L390" s="5">
        <f>_xlfn.XLOOKUP(Table17[[#This Row],[Customer_ID]],Customer_Dim!A:A,Customer_Dim!C:C,"False Data")</f>
        <v>55</v>
      </c>
      <c r="M390" s="5" t="str" cm="1">
        <f t="array" ref="M390">_xlfn.IFS(Table9[[#This Row],[Age]]&lt;=35,"Youth",Table9[[#This Row],[Age]]&lt;=55,"Adult",Table9[[#This Row],[Age]]&gt;55,"Senior")</f>
        <v>Adult</v>
      </c>
      <c r="N390" t="str">
        <f>_xlfn.XLOOKUP(Table17[[#This Row],[Customer_ID]],Customer_Dim!A:A,Customer_Dim!D:D,"False Data")</f>
        <v>Male</v>
      </c>
      <c r="O390" t="str">
        <f>_xlfn.XLOOKUP(Table17[[#This Row],[Customer_ID]],Customer_Dim!A:A,Customer_Dim!E:E,"False Data")</f>
        <v>Donaldton</v>
      </c>
      <c r="P390" t="str">
        <f>_xlfn.XLOOKUP(Table17[[#This Row],[Customer_ID]],Customer_Dim!A:A,Customer_Dim!F:F,"False Data")</f>
        <v>North Carolina</v>
      </c>
      <c r="Q390" t="str">
        <f>_xlfn.XLOOKUP(Table17[[#This Row],[Customer_ID]],Customer_Dim!A:A,Customer_Dim!G:G,"False Data")</f>
        <v>USA</v>
      </c>
      <c r="R390" t="str">
        <f>_xlfn.XLOOKUP(Table17[[#This Row],[Customer_ID]],Customer_Dim!A:A,Customer_Dim!H:H,"False Data")</f>
        <v>Platinum</v>
      </c>
      <c r="S390" t="str">
        <f>_xlfn.XLOOKUP(Table17[[#This Row],[Store_ID]],Store_Dim!A:A,Store_Dim!B:B)</f>
        <v>Frederick-Wright</v>
      </c>
      <c r="T390" t="str">
        <f>_xlfn.XLOOKUP(Table17[[#This Row],[Store_ID]],Store_Dim!A:A,Store_Dim!C:C)</f>
        <v>West</v>
      </c>
      <c r="U390" t="str">
        <f>_xlfn.XLOOKUP(Table17[[#This Row],[Store_ID]],Store_Dim!A:A,Store_Dim!D:D)</f>
        <v>New Jimmymouth</v>
      </c>
      <c r="V390" t="str">
        <f>_xlfn.XLOOKUP(Table17[[#This Row],[Store_ID]],Store_Dim!A:A,Store_Dim!E:E)</f>
        <v>Flagship</v>
      </c>
      <c r="W390" t="str">
        <f>_xlfn.XLOOKUP(Table17[[#This Row],[Product_ID]],Product_Dim!A:A,Product_Dim!B:B)</f>
        <v>Organic Sunscreen Lotion</v>
      </c>
      <c r="X390" t="str">
        <f>_xlfn.XLOOKUP(Table17[[#This Row],[Product_ID]],Product_Dim!A:A,Product_Dim!C:C)</f>
        <v>Beauty</v>
      </c>
      <c r="Y390" t="str">
        <f>_xlfn.XLOOKUP(Table17[[#This Row],[Product_ID]],Product_Dim!A:A,Product_Dim!D:D)</f>
        <v>Skincare</v>
      </c>
      <c r="Z390" t="str">
        <f>_xlfn.XLOOKUP(Table17[[#This Row],[Product_ID]],Product_Dim!A:A,Product_Dim!E:E)</f>
        <v>Anderson-Riley</v>
      </c>
      <c r="AA390">
        <f>_xlfn.XLOOKUP(Table17[[#This Row],[Product_ID]],Product_Dim!A:A,Product_Dim!F:F)</f>
        <v>266.86</v>
      </c>
      <c r="AB390">
        <f>_xlfn.XLOOKUP(Table17[[#This Row],[Product_ID]],Product_Dim!A:A,Product_Dim!G:G)</f>
        <v>458</v>
      </c>
    </row>
    <row r="391" spans="1:28" x14ac:dyDescent="0.25">
      <c r="A391" t="s">
        <v>2215</v>
      </c>
      <c r="B391" s="1">
        <v>45233</v>
      </c>
      <c r="C391" t="s">
        <v>1089</v>
      </c>
      <c r="D391" t="s">
        <v>1622</v>
      </c>
      <c r="E391" t="s">
        <v>1779</v>
      </c>
      <c r="F391">
        <v>4</v>
      </c>
      <c r="G391">
        <v>482.06</v>
      </c>
      <c r="H391">
        <v>7.0000000000000007E-2</v>
      </c>
      <c r="I391" t="s">
        <v>1826</v>
      </c>
      <c r="J391" s="12">
        <v>1793.2632000000001</v>
      </c>
      <c r="K391" t="str">
        <f>_xlfn.XLOOKUP(Table17[[#This Row],[Customer_ID]],Customer_Dim!A:A,Customer_Dim!B:B,"False Data")</f>
        <v>Justin Mason Dds</v>
      </c>
      <c r="L391" s="5">
        <f>_xlfn.XLOOKUP(Table17[[#This Row],[Customer_ID]],Customer_Dim!A:A,Customer_Dim!C:C,"False Data")</f>
        <v>39</v>
      </c>
      <c r="M391" s="5" t="str" cm="1">
        <f t="array" ref="M391">_xlfn.IFS(Table9[[#This Row],[Age]]&lt;=35,"Youth",Table9[[#This Row],[Age]]&lt;=55,"Adult",Table9[[#This Row],[Age]]&gt;55,"Senior")</f>
        <v>Adult</v>
      </c>
      <c r="N391" t="str">
        <f>_xlfn.XLOOKUP(Table17[[#This Row],[Customer_ID]],Customer_Dim!A:A,Customer_Dim!D:D,"False Data")</f>
        <v>Female</v>
      </c>
      <c r="O391" t="str">
        <f>_xlfn.XLOOKUP(Table17[[#This Row],[Customer_ID]],Customer_Dim!A:A,Customer_Dim!E:E,"False Data")</f>
        <v>Peggystad</v>
      </c>
      <c r="P391" t="str">
        <f>_xlfn.XLOOKUP(Table17[[#This Row],[Customer_ID]],Customer_Dim!A:A,Customer_Dim!F:F,"False Data")</f>
        <v>Connecticut</v>
      </c>
      <c r="Q391" t="str">
        <f>_xlfn.XLOOKUP(Table17[[#This Row],[Customer_ID]],Customer_Dim!A:A,Customer_Dim!G:G,"False Data")</f>
        <v>USA</v>
      </c>
      <c r="R391" t="str">
        <f>_xlfn.XLOOKUP(Table17[[#This Row],[Customer_ID]],Customer_Dim!A:A,Customer_Dim!H:H,"False Data")</f>
        <v>Gold</v>
      </c>
      <c r="S391" t="str">
        <f>_xlfn.XLOOKUP(Table17[[#This Row],[Store_ID]],Store_Dim!A:A,Store_Dim!B:B)</f>
        <v>Martinez-Mullins</v>
      </c>
      <c r="T391" t="str">
        <f>_xlfn.XLOOKUP(Table17[[#This Row],[Store_ID]],Store_Dim!A:A,Store_Dim!C:C)</f>
        <v>South</v>
      </c>
      <c r="U391" t="str">
        <f>_xlfn.XLOOKUP(Table17[[#This Row],[Store_ID]],Store_Dim!A:A,Store_Dim!D:D)</f>
        <v>Williamsfurt</v>
      </c>
      <c r="V391" t="str">
        <f>_xlfn.XLOOKUP(Table17[[#This Row],[Store_ID]],Store_Dim!A:A,Store_Dim!E:E)</f>
        <v>Online</v>
      </c>
      <c r="W391" t="str">
        <f>_xlfn.XLOOKUP(Table17[[#This Row],[Product_ID]],Product_Dim!A:A,Product_Dim!B:B)</f>
        <v>Men's Casual Sneakers</v>
      </c>
      <c r="X391" t="str">
        <f>_xlfn.XLOOKUP(Table17[[#This Row],[Product_ID]],Product_Dim!A:A,Product_Dim!C:C)</f>
        <v>Clothing</v>
      </c>
      <c r="Y391" t="str">
        <f>_xlfn.XLOOKUP(Table17[[#This Row],[Product_ID]],Product_Dim!A:A,Product_Dim!D:D)</f>
        <v>Footwear</v>
      </c>
      <c r="Z391" t="str">
        <f>_xlfn.XLOOKUP(Table17[[#This Row],[Product_ID]],Product_Dim!A:A,Product_Dim!E:E)</f>
        <v>Hogan-Lee</v>
      </c>
      <c r="AA391">
        <f>_xlfn.XLOOKUP(Table17[[#This Row],[Product_ID]],Product_Dim!A:A,Product_Dim!F:F)</f>
        <v>353.47</v>
      </c>
      <c r="AB391">
        <f>_xlfn.XLOOKUP(Table17[[#This Row],[Product_ID]],Product_Dim!A:A,Product_Dim!G:G)</f>
        <v>214</v>
      </c>
    </row>
    <row r="392" spans="1:28" x14ac:dyDescent="0.25">
      <c r="A392" t="s">
        <v>2216</v>
      </c>
      <c r="B392" s="1">
        <v>45742</v>
      </c>
      <c r="C392" t="s">
        <v>321</v>
      </c>
      <c r="D392" t="s">
        <v>1662</v>
      </c>
      <c r="E392" t="s">
        <v>1766</v>
      </c>
      <c r="F392">
        <v>4</v>
      </c>
      <c r="G392">
        <v>995.55</v>
      </c>
      <c r="H392">
        <v>0.19</v>
      </c>
      <c r="I392" t="s">
        <v>1826</v>
      </c>
      <c r="J392" s="12">
        <v>3225.5819999999999</v>
      </c>
      <c r="K392" t="str">
        <f>_xlfn.XLOOKUP(Table17[[#This Row],[Customer_ID]],Customer_Dim!A:A,Customer_Dim!B:B,"False Data")</f>
        <v>Jamie Yoder</v>
      </c>
      <c r="L392" s="5">
        <f>_xlfn.XLOOKUP(Table17[[#This Row],[Customer_ID]],Customer_Dim!A:A,Customer_Dim!C:C,"False Data")</f>
        <v>43</v>
      </c>
      <c r="M392" s="5" t="str" cm="1">
        <f t="array" ref="M392">_xlfn.IFS(Table9[[#This Row],[Age]]&lt;=35,"Youth",Table9[[#This Row],[Age]]&lt;=55,"Adult",Table9[[#This Row],[Age]]&gt;55,"Senior")</f>
        <v>Adult</v>
      </c>
      <c r="N392" t="str">
        <f>_xlfn.XLOOKUP(Table17[[#This Row],[Customer_ID]],Customer_Dim!A:A,Customer_Dim!D:D,"False Data")</f>
        <v>Male</v>
      </c>
      <c r="O392" t="str">
        <f>_xlfn.XLOOKUP(Table17[[#This Row],[Customer_ID]],Customer_Dim!A:A,Customer_Dim!E:E,"False Data")</f>
        <v>New Gabrielleville</v>
      </c>
      <c r="P392" t="str">
        <f>_xlfn.XLOOKUP(Table17[[#This Row],[Customer_ID]],Customer_Dim!A:A,Customer_Dim!F:F,"False Data")</f>
        <v>Wisconsin</v>
      </c>
      <c r="Q392" t="str">
        <f>_xlfn.XLOOKUP(Table17[[#This Row],[Customer_ID]],Customer_Dim!A:A,Customer_Dim!G:G,"False Data")</f>
        <v>USA</v>
      </c>
      <c r="R392" t="str">
        <f>_xlfn.XLOOKUP(Table17[[#This Row],[Customer_ID]],Customer_Dim!A:A,Customer_Dim!H:H,"False Data")</f>
        <v>Platinum</v>
      </c>
      <c r="S392" t="str">
        <f>_xlfn.XLOOKUP(Table17[[#This Row],[Store_ID]],Store_Dim!A:A,Store_Dim!B:B)</f>
        <v>Johnson-Wright</v>
      </c>
      <c r="T392" t="str">
        <f>_xlfn.XLOOKUP(Table17[[#This Row],[Store_ID]],Store_Dim!A:A,Store_Dim!C:C)</f>
        <v>North</v>
      </c>
      <c r="U392" t="str">
        <f>_xlfn.XLOOKUP(Table17[[#This Row],[Store_ID]],Store_Dim!A:A,Store_Dim!D:D)</f>
        <v>Hoodberg</v>
      </c>
      <c r="V392" t="str">
        <f>_xlfn.XLOOKUP(Table17[[#This Row],[Store_ID]],Store_Dim!A:A,Store_Dim!E:E)</f>
        <v>Outlet</v>
      </c>
      <c r="W392" t="str">
        <f>_xlfn.XLOOKUP(Table17[[#This Row],[Product_ID]],Product_Dim!A:A,Product_Dim!B:B)</f>
        <v>Foam Roller</v>
      </c>
      <c r="X392" t="str">
        <f>_xlfn.XLOOKUP(Table17[[#This Row],[Product_ID]],Product_Dim!A:A,Product_Dim!C:C)</f>
        <v>Sports</v>
      </c>
      <c r="Y392" t="str">
        <f>_xlfn.XLOOKUP(Table17[[#This Row],[Product_ID]],Product_Dim!A:A,Product_Dim!D:D)</f>
        <v>Fitness</v>
      </c>
      <c r="Z392" t="str">
        <f>_xlfn.XLOOKUP(Table17[[#This Row],[Product_ID]],Product_Dim!A:A,Product_Dim!E:E)</f>
        <v>Atkinson, Camacho and Oliver</v>
      </c>
      <c r="AA392">
        <f>_xlfn.XLOOKUP(Table17[[#This Row],[Product_ID]],Product_Dim!A:A,Product_Dim!F:F)</f>
        <v>30.62</v>
      </c>
      <c r="AB392">
        <f>_xlfn.XLOOKUP(Table17[[#This Row],[Product_ID]],Product_Dim!A:A,Product_Dim!G:G)</f>
        <v>138</v>
      </c>
    </row>
    <row r="393" spans="1:28" x14ac:dyDescent="0.25">
      <c r="A393" t="s">
        <v>2217</v>
      </c>
      <c r="B393" s="1">
        <v>45478</v>
      </c>
      <c r="C393" t="s">
        <v>478</v>
      </c>
      <c r="D393" t="s">
        <v>1734</v>
      </c>
      <c r="E393" t="s">
        <v>1797</v>
      </c>
      <c r="F393">
        <v>2</v>
      </c>
      <c r="G393">
        <v>153.84</v>
      </c>
      <c r="H393">
        <v>0.27</v>
      </c>
      <c r="I393" t="s">
        <v>1826</v>
      </c>
      <c r="J393" s="12">
        <v>224.60640000000001</v>
      </c>
      <c r="K393" t="str">
        <f>_xlfn.XLOOKUP(Table17[[#This Row],[Customer_ID]],Customer_Dim!A:A,Customer_Dim!B:B,"False Data")</f>
        <v>Cristian Wright</v>
      </c>
      <c r="L393" s="5">
        <f>_xlfn.XLOOKUP(Table17[[#This Row],[Customer_ID]],Customer_Dim!A:A,Customer_Dim!C:C,"False Data")</f>
        <v>30</v>
      </c>
      <c r="M393" s="5" t="str" cm="1">
        <f t="array" ref="M393">_xlfn.IFS(Table9[[#This Row],[Age]]&lt;=35,"Youth",Table9[[#This Row],[Age]]&lt;=55,"Adult",Table9[[#This Row],[Age]]&gt;55,"Senior")</f>
        <v>Youth</v>
      </c>
      <c r="N393" t="str">
        <f>_xlfn.XLOOKUP(Table17[[#This Row],[Customer_ID]],Customer_Dim!A:A,Customer_Dim!D:D,"False Data")</f>
        <v>Male</v>
      </c>
      <c r="O393" t="str">
        <f>_xlfn.XLOOKUP(Table17[[#This Row],[Customer_ID]],Customer_Dim!A:A,Customer_Dim!E:E,"False Data")</f>
        <v>Port Denise</v>
      </c>
      <c r="P393" t="str">
        <f>_xlfn.XLOOKUP(Table17[[#This Row],[Customer_ID]],Customer_Dim!A:A,Customer_Dim!F:F,"False Data")</f>
        <v>California</v>
      </c>
      <c r="Q393" t="str">
        <f>_xlfn.XLOOKUP(Table17[[#This Row],[Customer_ID]],Customer_Dim!A:A,Customer_Dim!G:G,"False Data")</f>
        <v>United States of America</v>
      </c>
      <c r="R393" t="str">
        <f>_xlfn.XLOOKUP(Table17[[#This Row],[Customer_ID]],Customer_Dim!A:A,Customer_Dim!H:H,"False Data")</f>
        <v>Bronze</v>
      </c>
      <c r="S393" t="str">
        <f>_xlfn.XLOOKUP(Table17[[#This Row],[Store_ID]],Store_Dim!A:A,Store_Dim!B:B)</f>
        <v>Gardner, Humphrey and Contreras</v>
      </c>
      <c r="T393" t="str">
        <f>_xlfn.XLOOKUP(Table17[[#This Row],[Store_ID]],Store_Dim!A:A,Store_Dim!C:C)</f>
        <v>East</v>
      </c>
      <c r="U393" t="str">
        <f>_xlfn.XLOOKUP(Table17[[#This Row],[Store_ID]],Store_Dim!A:A,Store_Dim!D:D)</f>
        <v>Johnsonville</v>
      </c>
      <c r="V393" t="str">
        <f>_xlfn.XLOOKUP(Table17[[#This Row],[Store_ID]],Store_Dim!A:A,Store_Dim!E:E)</f>
        <v>Flagship</v>
      </c>
      <c r="W393" t="str">
        <f>_xlfn.XLOOKUP(Table17[[#This Row],[Product_ID]],Product_Dim!A:A,Product_Dim!B:B)</f>
        <v>USB-C Laptop Charger</v>
      </c>
      <c r="X393" t="str">
        <f>_xlfn.XLOOKUP(Table17[[#This Row],[Product_ID]],Product_Dim!A:A,Product_Dim!C:C)</f>
        <v>Electronics</v>
      </c>
      <c r="Y393" t="str">
        <f>_xlfn.XLOOKUP(Table17[[#This Row],[Product_ID]],Product_Dim!A:A,Product_Dim!D:D)</f>
        <v>Computer</v>
      </c>
      <c r="Z393" t="str">
        <f>_xlfn.XLOOKUP(Table17[[#This Row],[Product_ID]],Product_Dim!A:A,Product_Dim!E:E)</f>
        <v>Martin LLC</v>
      </c>
      <c r="AA393">
        <f>_xlfn.XLOOKUP(Table17[[#This Row],[Product_ID]],Product_Dim!A:A,Product_Dim!F:F)</f>
        <v>377.52</v>
      </c>
      <c r="AB393">
        <f>_xlfn.XLOOKUP(Table17[[#This Row],[Product_ID]],Product_Dim!A:A,Product_Dim!G:G)</f>
        <v>485</v>
      </c>
    </row>
    <row r="394" spans="1:28" x14ac:dyDescent="0.25">
      <c r="A394" t="s">
        <v>2218</v>
      </c>
      <c r="B394" s="1">
        <v>45789</v>
      </c>
      <c r="C394" t="s">
        <v>514</v>
      </c>
      <c r="D394" t="s">
        <v>1704</v>
      </c>
      <c r="E394" t="s">
        <v>1776</v>
      </c>
      <c r="F394">
        <v>3</v>
      </c>
      <c r="G394">
        <v>362.11</v>
      </c>
      <c r="H394">
        <v>0.23</v>
      </c>
      <c r="I394" t="s">
        <v>1829</v>
      </c>
      <c r="J394" s="12">
        <v>836.47409999999991</v>
      </c>
      <c r="K394" t="str">
        <f>_xlfn.XLOOKUP(Table17[[#This Row],[Customer_ID]],Customer_Dim!A:A,Customer_Dim!B:B,"False Data")</f>
        <v>Joseph Faulkner</v>
      </c>
      <c r="L394" s="5">
        <f>_xlfn.XLOOKUP(Table17[[#This Row],[Customer_ID]],Customer_Dim!A:A,Customer_Dim!C:C,"False Data")</f>
        <v>31</v>
      </c>
      <c r="M394" s="5" t="str" cm="1">
        <f t="array" ref="M394">_xlfn.IFS(Table9[[#This Row],[Age]]&lt;=35,"Youth",Table9[[#This Row],[Age]]&lt;=55,"Adult",Table9[[#This Row],[Age]]&gt;55,"Senior")</f>
        <v>Youth</v>
      </c>
      <c r="N394" t="str">
        <f>_xlfn.XLOOKUP(Table17[[#This Row],[Customer_ID]],Customer_Dim!A:A,Customer_Dim!D:D,"False Data")</f>
        <v>Male</v>
      </c>
      <c r="O394" t="str">
        <f>_xlfn.XLOOKUP(Table17[[#This Row],[Customer_ID]],Customer_Dim!A:A,Customer_Dim!E:E,"False Data")</f>
        <v>New Leahfurt</v>
      </c>
      <c r="P394" t="str">
        <f>_xlfn.XLOOKUP(Table17[[#This Row],[Customer_ID]],Customer_Dim!A:A,Customer_Dim!F:F,"False Data")</f>
        <v>North Dakota</v>
      </c>
      <c r="Q394" t="str">
        <f>_xlfn.XLOOKUP(Table17[[#This Row],[Customer_ID]],Customer_Dim!A:A,Customer_Dim!G:G,"False Data")</f>
        <v>USA</v>
      </c>
      <c r="R394" t="str">
        <f>_xlfn.XLOOKUP(Table17[[#This Row],[Customer_ID]],Customer_Dim!A:A,Customer_Dim!H:H,"False Data")</f>
        <v>Bronze</v>
      </c>
      <c r="S394" t="str">
        <f>_xlfn.XLOOKUP(Table17[[#This Row],[Store_ID]],Store_Dim!A:A,Store_Dim!B:B)</f>
        <v>Benson-Elliott</v>
      </c>
      <c r="T394" t="str">
        <f>_xlfn.XLOOKUP(Table17[[#This Row],[Store_ID]],Store_Dim!A:A,Store_Dim!C:C)</f>
        <v>East</v>
      </c>
      <c r="U394" t="str">
        <f>_xlfn.XLOOKUP(Table17[[#This Row],[Store_ID]],Store_Dim!A:A,Store_Dim!D:D)</f>
        <v>Port Josephberg</v>
      </c>
      <c r="V394" t="str">
        <f>_xlfn.XLOOKUP(Table17[[#This Row],[Store_ID]],Store_Dim!A:A,Store_Dim!E:E)</f>
        <v>Online</v>
      </c>
      <c r="W394" t="str">
        <f>_xlfn.XLOOKUP(Table17[[#This Row],[Product_ID]],Product_Dim!A:A,Product_Dim!B:B)</f>
        <v>Essential Oil Diffuser</v>
      </c>
      <c r="X394" t="str">
        <f>_xlfn.XLOOKUP(Table17[[#This Row],[Product_ID]],Product_Dim!A:A,Product_Dim!C:C)</f>
        <v>Home</v>
      </c>
      <c r="Y394" t="str">
        <f>_xlfn.XLOOKUP(Table17[[#This Row],[Product_ID]],Product_Dim!A:A,Product_Dim!D:D)</f>
        <v>Decor</v>
      </c>
      <c r="Z394" t="str">
        <f>_xlfn.XLOOKUP(Table17[[#This Row],[Product_ID]],Product_Dim!A:A,Product_Dim!E:E)</f>
        <v>Hernandez Inc</v>
      </c>
      <c r="AA394">
        <f>_xlfn.XLOOKUP(Table17[[#This Row],[Product_ID]],Product_Dim!A:A,Product_Dim!F:F)</f>
        <v>325.26</v>
      </c>
      <c r="AB394">
        <f>_xlfn.XLOOKUP(Table17[[#This Row],[Product_ID]],Product_Dim!A:A,Product_Dim!G:G)</f>
        <v>400</v>
      </c>
    </row>
    <row r="395" spans="1:28" x14ac:dyDescent="0.25">
      <c r="A395" t="s">
        <v>2219</v>
      </c>
      <c r="B395" s="1">
        <v>45561</v>
      </c>
      <c r="C395" t="s">
        <v>1455</v>
      </c>
      <c r="D395" t="s">
        <v>1634</v>
      </c>
      <c r="E395" t="s">
        <v>1782</v>
      </c>
      <c r="F395">
        <v>3</v>
      </c>
      <c r="G395">
        <v>112.26</v>
      </c>
      <c r="H395">
        <v>0.11</v>
      </c>
      <c r="I395" t="s">
        <v>1824</v>
      </c>
      <c r="J395" s="12">
        <v>299.73419999999999</v>
      </c>
      <c r="K395" t="str">
        <f>_xlfn.XLOOKUP(Table17[[#This Row],[Customer_ID]],Customer_Dim!A:A,Customer_Dim!B:B,"False Data")</f>
        <v>Philip Mendoza</v>
      </c>
      <c r="L395" s="5">
        <f>_xlfn.XLOOKUP(Table17[[#This Row],[Customer_ID]],Customer_Dim!A:A,Customer_Dim!C:C,"False Data")</f>
        <v>42</v>
      </c>
      <c r="M395" s="5" t="str" cm="1">
        <f t="array" ref="M395">_xlfn.IFS(Table9[[#This Row],[Age]]&lt;=35,"Youth",Table9[[#This Row],[Age]]&lt;=55,"Adult",Table9[[#This Row],[Age]]&gt;55,"Senior")</f>
        <v>Adult</v>
      </c>
      <c r="N395" t="str">
        <f>_xlfn.XLOOKUP(Table17[[#This Row],[Customer_ID]],Customer_Dim!A:A,Customer_Dim!D:D,"False Data")</f>
        <v>Male</v>
      </c>
      <c r="O395" t="str">
        <f>_xlfn.XLOOKUP(Table17[[#This Row],[Customer_ID]],Customer_Dim!A:A,Customer_Dim!E:E,"False Data")</f>
        <v>Tylermouth</v>
      </c>
      <c r="P395" t="str">
        <f>_xlfn.XLOOKUP(Table17[[#This Row],[Customer_ID]],Customer_Dim!A:A,Customer_Dim!F:F,"False Data")</f>
        <v>Massachusetts</v>
      </c>
      <c r="Q395" t="str">
        <f>_xlfn.XLOOKUP(Table17[[#This Row],[Customer_ID]],Customer_Dim!A:A,Customer_Dim!G:G,"False Data")</f>
        <v>USA</v>
      </c>
      <c r="R395" t="str">
        <f>_xlfn.XLOOKUP(Table17[[#This Row],[Customer_ID]],Customer_Dim!A:A,Customer_Dim!H:H,"False Data")</f>
        <v>Silver</v>
      </c>
      <c r="S395" t="str">
        <f>_xlfn.XLOOKUP(Table17[[#This Row],[Store_ID]],Store_Dim!A:A,Store_Dim!B:B)</f>
        <v>Bean, Jones and Park</v>
      </c>
      <c r="T395" t="str">
        <f>_xlfn.XLOOKUP(Table17[[#This Row],[Store_ID]],Store_Dim!A:A,Store_Dim!C:C)</f>
        <v>West</v>
      </c>
      <c r="U395" t="str">
        <f>_xlfn.XLOOKUP(Table17[[#This Row],[Store_ID]],Store_Dim!A:A,Store_Dim!D:D)</f>
        <v>Thompsonborough</v>
      </c>
      <c r="V395" t="str">
        <f>_xlfn.XLOOKUP(Table17[[#This Row],[Store_ID]],Store_Dim!A:A,Store_Dim!E:E)</f>
        <v>Online</v>
      </c>
      <c r="W395" t="str">
        <f>_xlfn.XLOOKUP(Table17[[#This Row],[Product_ID]],Product_Dim!A:A,Product_Dim!B:B)</f>
        <v>USB External Hard Drive</v>
      </c>
      <c r="X395" t="str">
        <f>_xlfn.XLOOKUP(Table17[[#This Row],[Product_ID]],Product_Dim!A:A,Product_Dim!C:C)</f>
        <v>Electronics</v>
      </c>
      <c r="Y395" t="str">
        <f>_xlfn.XLOOKUP(Table17[[#This Row],[Product_ID]],Product_Dim!A:A,Product_Dim!D:D)</f>
        <v>Computer</v>
      </c>
      <c r="Z395" t="str">
        <f>_xlfn.XLOOKUP(Table17[[#This Row],[Product_ID]],Product_Dim!A:A,Product_Dim!E:E)</f>
        <v>Robinson Inc</v>
      </c>
      <c r="AA395">
        <f>_xlfn.XLOOKUP(Table17[[#This Row],[Product_ID]],Product_Dim!A:A,Product_Dim!F:F)</f>
        <v>253.33</v>
      </c>
      <c r="AB395">
        <f>_xlfn.XLOOKUP(Table17[[#This Row],[Product_ID]],Product_Dim!A:A,Product_Dim!G:G)</f>
        <v>266</v>
      </c>
    </row>
    <row r="396" spans="1:28" x14ac:dyDescent="0.25">
      <c r="A396" t="s">
        <v>2220</v>
      </c>
      <c r="B396" s="1">
        <v>45378</v>
      </c>
      <c r="C396" t="s">
        <v>663</v>
      </c>
      <c r="D396" t="s">
        <v>1736</v>
      </c>
      <c r="E396" t="s">
        <v>1813</v>
      </c>
      <c r="F396">
        <v>2</v>
      </c>
      <c r="G396">
        <v>962.81</v>
      </c>
      <c r="H396">
        <v>0.06</v>
      </c>
      <c r="I396" t="s">
        <v>1829</v>
      </c>
      <c r="J396" s="12">
        <v>1810.0827999999999</v>
      </c>
      <c r="K396" t="str">
        <f>_xlfn.XLOOKUP(Table17[[#This Row],[Customer_ID]],Customer_Dim!A:A,Customer_Dim!B:B,"False Data")</f>
        <v>Sarah Brady</v>
      </c>
      <c r="L396" s="5">
        <f>_xlfn.XLOOKUP(Table17[[#This Row],[Customer_ID]],Customer_Dim!A:A,Customer_Dim!C:C,"False Data")</f>
        <v>47</v>
      </c>
      <c r="M396" s="5" t="str" cm="1">
        <f t="array" ref="M396">_xlfn.IFS(Table9[[#This Row],[Age]]&lt;=35,"Youth",Table9[[#This Row],[Age]]&lt;=55,"Adult",Table9[[#This Row],[Age]]&gt;55,"Senior")</f>
        <v>Adult</v>
      </c>
      <c r="N396" t="str">
        <f>_xlfn.XLOOKUP(Table17[[#This Row],[Customer_ID]],Customer_Dim!A:A,Customer_Dim!D:D,"False Data")</f>
        <v>Male</v>
      </c>
      <c r="O396" t="str">
        <f>_xlfn.XLOOKUP(Table17[[#This Row],[Customer_ID]],Customer_Dim!A:A,Customer_Dim!E:E,"False Data")</f>
        <v>Johnsonland</v>
      </c>
      <c r="P396" t="str">
        <f>_xlfn.XLOOKUP(Table17[[#This Row],[Customer_ID]],Customer_Dim!A:A,Customer_Dim!F:F,"False Data")</f>
        <v>Iowa</v>
      </c>
      <c r="Q396" t="str">
        <f>_xlfn.XLOOKUP(Table17[[#This Row],[Customer_ID]],Customer_Dim!A:A,Customer_Dim!G:G,"False Data")</f>
        <v>USA</v>
      </c>
      <c r="R396" t="str">
        <f>_xlfn.XLOOKUP(Table17[[#This Row],[Customer_ID]],Customer_Dim!A:A,Customer_Dim!H:H,"False Data")</f>
        <v>Platinum</v>
      </c>
      <c r="S396" t="str">
        <f>_xlfn.XLOOKUP(Table17[[#This Row],[Store_ID]],Store_Dim!A:A,Store_Dim!B:B)</f>
        <v>Mann-Austin</v>
      </c>
      <c r="T396" t="str">
        <f>_xlfn.XLOOKUP(Table17[[#This Row],[Store_ID]],Store_Dim!A:A,Store_Dim!C:C)</f>
        <v>East</v>
      </c>
      <c r="U396" t="str">
        <f>_xlfn.XLOOKUP(Table17[[#This Row],[Store_ID]],Store_Dim!A:A,Store_Dim!D:D)</f>
        <v>Vasquezborough</v>
      </c>
      <c r="V396" t="str">
        <f>_xlfn.XLOOKUP(Table17[[#This Row],[Store_ID]],Store_Dim!A:A,Store_Dim!E:E)</f>
        <v>Online</v>
      </c>
      <c r="W396" t="str">
        <f>_xlfn.XLOOKUP(Table17[[#This Row],[Product_ID]],Product_Dim!A:A,Product_Dim!B:B)</f>
        <v>Vitamin E Body Lotion</v>
      </c>
      <c r="X396" t="str">
        <f>_xlfn.XLOOKUP(Table17[[#This Row],[Product_ID]],Product_Dim!A:A,Product_Dim!C:C)</f>
        <v>Beauty</v>
      </c>
      <c r="Y396" t="str">
        <f>_xlfn.XLOOKUP(Table17[[#This Row],[Product_ID]],Product_Dim!A:A,Product_Dim!D:D)</f>
        <v>Skincare</v>
      </c>
      <c r="Z396" t="str">
        <f>_xlfn.XLOOKUP(Table17[[#This Row],[Product_ID]],Product_Dim!A:A,Product_Dim!E:E)</f>
        <v>Hoffman-Williams</v>
      </c>
      <c r="AA396">
        <f>_xlfn.XLOOKUP(Table17[[#This Row],[Product_ID]],Product_Dim!A:A,Product_Dim!F:F)</f>
        <v>358.47</v>
      </c>
      <c r="AB396">
        <f>_xlfn.XLOOKUP(Table17[[#This Row],[Product_ID]],Product_Dim!A:A,Product_Dim!G:G)</f>
        <v>213</v>
      </c>
    </row>
    <row r="397" spans="1:28" x14ac:dyDescent="0.25">
      <c r="A397" t="s">
        <v>2221</v>
      </c>
      <c r="B397" s="1">
        <v>45308</v>
      </c>
      <c r="C397" t="s">
        <v>693</v>
      </c>
      <c r="D397" t="s">
        <v>1590</v>
      </c>
      <c r="E397" t="s">
        <v>1752</v>
      </c>
      <c r="F397">
        <v>4</v>
      </c>
      <c r="G397">
        <v>276.23</v>
      </c>
      <c r="H397">
        <v>0.12</v>
      </c>
      <c r="I397" t="s">
        <v>1824</v>
      </c>
      <c r="J397" s="12">
        <v>972.32960000000003</v>
      </c>
      <c r="K397" t="str">
        <f>_xlfn.XLOOKUP(Table17[[#This Row],[Customer_ID]],Customer_Dim!A:A,Customer_Dim!B:B,"False Data")</f>
        <v>Stuart Johnson</v>
      </c>
      <c r="L397" s="5">
        <f>_xlfn.XLOOKUP(Table17[[#This Row],[Customer_ID]],Customer_Dim!A:A,Customer_Dim!C:C,"False Data")</f>
        <v>42</v>
      </c>
      <c r="M397" s="5" t="str" cm="1">
        <f t="array" ref="M397">_xlfn.IFS(Table9[[#This Row],[Age]]&lt;=35,"Youth",Table9[[#This Row],[Age]]&lt;=55,"Adult",Table9[[#This Row],[Age]]&gt;55,"Senior")</f>
        <v>Adult</v>
      </c>
      <c r="N397" t="str">
        <f>_xlfn.XLOOKUP(Table17[[#This Row],[Customer_ID]],Customer_Dim!A:A,Customer_Dim!D:D,"False Data")</f>
        <v>Female</v>
      </c>
      <c r="O397" t="str">
        <f>_xlfn.XLOOKUP(Table17[[#This Row],[Customer_ID]],Customer_Dim!A:A,Customer_Dim!E:E,"False Data")</f>
        <v>West Markport</v>
      </c>
      <c r="P397" t="str">
        <f>_xlfn.XLOOKUP(Table17[[#This Row],[Customer_ID]],Customer_Dim!A:A,Customer_Dim!F:F,"False Data")</f>
        <v>North Dakota</v>
      </c>
      <c r="Q397" t="str">
        <f>_xlfn.XLOOKUP(Table17[[#This Row],[Customer_ID]],Customer_Dim!A:A,Customer_Dim!G:G,"False Data")</f>
        <v>USA</v>
      </c>
      <c r="R397" t="str">
        <f>_xlfn.XLOOKUP(Table17[[#This Row],[Customer_ID]],Customer_Dim!A:A,Customer_Dim!H:H,"False Data")</f>
        <v>Platinum</v>
      </c>
      <c r="S397" t="str">
        <f>_xlfn.XLOOKUP(Table17[[#This Row],[Store_ID]],Store_Dim!A:A,Store_Dim!B:B)</f>
        <v>Rivera-Warner</v>
      </c>
      <c r="T397" t="str">
        <f>_xlfn.XLOOKUP(Table17[[#This Row],[Store_ID]],Store_Dim!A:A,Store_Dim!C:C)</f>
        <v>East</v>
      </c>
      <c r="U397" t="str">
        <f>_xlfn.XLOOKUP(Table17[[#This Row],[Store_ID]],Store_Dim!A:A,Store_Dim!D:D)</f>
        <v>Washingtonfurt</v>
      </c>
      <c r="V397" t="str">
        <f>_xlfn.XLOOKUP(Table17[[#This Row],[Store_ID]],Store_Dim!A:A,Store_Dim!E:E)</f>
        <v>Flagship</v>
      </c>
      <c r="W397" t="str">
        <f>_xlfn.XLOOKUP(Table17[[#This Row],[Product_ID]],Product_Dim!A:A,Product_Dim!B:B)</f>
        <v>Multi-Purpose Storage Box</v>
      </c>
      <c r="X397" t="str">
        <f>_xlfn.XLOOKUP(Table17[[#This Row],[Product_ID]],Product_Dim!A:A,Product_Dim!C:C)</f>
        <v>Home</v>
      </c>
      <c r="Y397" t="str">
        <f>_xlfn.XLOOKUP(Table17[[#This Row],[Product_ID]],Product_Dim!A:A,Product_Dim!D:D)</f>
        <v>Storage</v>
      </c>
      <c r="Z397" t="str">
        <f>_xlfn.XLOOKUP(Table17[[#This Row],[Product_ID]],Product_Dim!A:A,Product_Dim!E:E)</f>
        <v>Gardner-Montes</v>
      </c>
      <c r="AA397">
        <f>_xlfn.XLOOKUP(Table17[[#This Row],[Product_ID]],Product_Dim!A:A,Product_Dim!F:F)</f>
        <v>123.46</v>
      </c>
      <c r="AB397">
        <f>_xlfn.XLOOKUP(Table17[[#This Row],[Product_ID]],Product_Dim!A:A,Product_Dim!G:G)</f>
        <v>76</v>
      </c>
    </row>
    <row r="398" spans="1:28" x14ac:dyDescent="0.25">
      <c r="A398" t="s">
        <v>2222</v>
      </c>
      <c r="B398" s="1">
        <v>45407</v>
      </c>
      <c r="C398" t="s">
        <v>71</v>
      </c>
      <c r="D398" t="s">
        <v>1584</v>
      </c>
      <c r="E398" t="s">
        <v>1799</v>
      </c>
      <c r="F398">
        <v>3</v>
      </c>
      <c r="G398">
        <v>991.37</v>
      </c>
      <c r="H398">
        <v>0.1</v>
      </c>
      <c r="I398" t="s">
        <v>1826</v>
      </c>
      <c r="J398" s="12">
        <v>2676.6990000000001</v>
      </c>
      <c r="K398" t="str">
        <f>_xlfn.XLOOKUP(Table17[[#This Row],[Customer_ID]],Customer_Dim!A:A,Customer_Dim!B:B,"False Data")</f>
        <v>Laura Alvarez</v>
      </c>
      <c r="L398" s="5">
        <f>_xlfn.XLOOKUP(Table17[[#This Row],[Customer_ID]],Customer_Dim!A:A,Customer_Dim!C:C,"False Data")</f>
        <v>49</v>
      </c>
      <c r="M398" s="5" t="str" cm="1">
        <f t="array" ref="M398">_xlfn.IFS(Table9[[#This Row],[Age]]&lt;=35,"Youth",Table9[[#This Row],[Age]]&lt;=55,"Adult",Table9[[#This Row],[Age]]&gt;55,"Senior")</f>
        <v>Adult</v>
      </c>
      <c r="N398" t="str">
        <f>_xlfn.XLOOKUP(Table17[[#This Row],[Customer_ID]],Customer_Dim!A:A,Customer_Dim!D:D,"False Data")</f>
        <v>Female</v>
      </c>
      <c r="O398" t="str">
        <f>_xlfn.XLOOKUP(Table17[[#This Row],[Customer_ID]],Customer_Dim!A:A,Customer_Dim!E:E,"False Data")</f>
        <v>Lawsonhaven</v>
      </c>
      <c r="P398" t="str">
        <f>_xlfn.XLOOKUP(Table17[[#This Row],[Customer_ID]],Customer_Dim!A:A,Customer_Dim!F:F,"False Data")</f>
        <v>Washington</v>
      </c>
      <c r="Q398" t="str">
        <f>_xlfn.XLOOKUP(Table17[[#This Row],[Customer_ID]],Customer_Dim!A:A,Customer_Dim!G:G,"False Data")</f>
        <v>USA</v>
      </c>
      <c r="R398" t="str">
        <f>_xlfn.XLOOKUP(Table17[[#This Row],[Customer_ID]],Customer_Dim!A:A,Customer_Dim!H:H,"False Data")</f>
        <v>Platinum</v>
      </c>
      <c r="S398" t="str">
        <f>_xlfn.XLOOKUP(Table17[[#This Row],[Store_ID]],Store_Dim!A:A,Store_Dim!B:B)</f>
        <v>Mcdonald Inc</v>
      </c>
      <c r="T398" t="str">
        <f>_xlfn.XLOOKUP(Table17[[#This Row],[Store_ID]],Store_Dim!A:A,Store_Dim!C:C)</f>
        <v>South</v>
      </c>
      <c r="U398" t="str">
        <f>_xlfn.XLOOKUP(Table17[[#This Row],[Store_ID]],Store_Dim!A:A,Store_Dim!D:D)</f>
        <v>Christopherland</v>
      </c>
      <c r="V398" t="str">
        <f>_xlfn.XLOOKUP(Table17[[#This Row],[Store_ID]],Store_Dim!A:A,Store_Dim!E:E)</f>
        <v>Outlet</v>
      </c>
      <c r="W398" t="str">
        <f>_xlfn.XLOOKUP(Table17[[#This Row],[Product_ID]],Product_Dim!A:A,Product_Dim!B:B)</f>
        <v>Women's Denim Jeans</v>
      </c>
      <c r="X398" t="str">
        <f>_xlfn.XLOOKUP(Table17[[#This Row],[Product_ID]],Product_Dim!A:A,Product_Dim!C:C)</f>
        <v>Clothing</v>
      </c>
      <c r="Y398" t="str">
        <f>_xlfn.XLOOKUP(Table17[[#This Row],[Product_ID]],Product_Dim!A:A,Product_Dim!D:D)</f>
        <v>Bottoms</v>
      </c>
      <c r="Z398" t="str">
        <f>_xlfn.XLOOKUP(Table17[[#This Row],[Product_ID]],Product_Dim!A:A,Product_Dim!E:E)</f>
        <v>Guerra-Hendrix</v>
      </c>
      <c r="AA398">
        <f>_xlfn.XLOOKUP(Table17[[#This Row],[Product_ID]],Product_Dim!A:A,Product_Dim!F:F)</f>
        <v>303.74</v>
      </c>
      <c r="AB398">
        <f>_xlfn.XLOOKUP(Table17[[#This Row],[Product_ID]],Product_Dim!A:A,Product_Dim!G:G)</f>
        <v>343</v>
      </c>
    </row>
    <row r="399" spans="1:28" x14ac:dyDescent="0.25">
      <c r="A399" t="s">
        <v>2223</v>
      </c>
      <c r="B399" s="1">
        <v>45929</v>
      </c>
      <c r="C399" t="s">
        <v>559</v>
      </c>
      <c r="D399" t="s">
        <v>1590</v>
      </c>
      <c r="E399" t="s">
        <v>1797</v>
      </c>
      <c r="F399">
        <v>3</v>
      </c>
      <c r="G399">
        <v>977.47</v>
      </c>
      <c r="H399">
        <v>0.05</v>
      </c>
      <c r="I399" t="s">
        <v>1824</v>
      </c>
      <c r="J399" s="12">
        <v>2785.7894999999999</v>
      </c>
      <c r="K399" t="str">
        <f>_xlfn.XLOOKUP(Table17[[#This Row],[Customer_ID]],Customer_Dim!A:A,Customer_Dim!B:B,"False Data")</f>
        <v>Daniel Contreras</v>
      </c>
      <c r="L399" s="5">
        <f>_xlfn.XLOOKUP(Table17[[#This Row],[Customer_ID]],Customer_Dim!A:A,Customer_Dim!C:C,"False Data")</f>
        <v>36</v>
      </c>
      <c r="M399" s="5" t="str" cm="1">
        <f t="array" ref="M399">_xlfn.IFS(Table9[[#This Row],[Age]]&lt;=35,"Youth",Table9[[#This Row],[Age]]&lt;=55,"Adult",Table9[[#This Row],[Age]]&gt;55,"Senior")</f>
        <v>Adult</v>
      </c>
      <c r="N399" t="str">
        <f>_xlfn.XLOOKUP(Table17[[#This Row],[Customer_ID]],Customer_Dim!A:A,Customer_Dim!D:D,"False Data")</f>
        <v>Female</v>
      </c>
      <c r="O399" t="str">
        <f>_xlfn.XLOOKUP(Table17[[#This Row],[Customer_ID]],Customer_Dim!A:A,Customer_Dim!E:E,"False Data")</f>
        <v>Robertview</v>
      </c>
      <c r="P399" t="str">
        <f>_xlfn.XLOOKUP(Table17[[#This Row],[Customer_ID]],Customer_Dim!A:A,Customer_Dim!F:F,"False Data")</f>
        <v>Florida</v>
      </c>
      <c r="Q399" t="str">
        <f>_xlfn.XLOOKUP(Table17[[#This Row],[Customer_ID]],Customer_Dim!A:A,Customer_Dim!G:G,"False Data")</f>
        <v>USA</v>
      </c>
      <c r="R399" t="str">
        <f>_xlfn.XLOOKUP(Table17[[#This Row],[Customer_ID]],Customer_Dim!A:A,Customer_Dim!H:H,"False Data")</f>
        <v>Platinum</v>
      </c>
      <c r="S399" t="str">
        <f>_xlfn.XLOOKUP(Table17[[#This Row],[Store_ID]],Store_Dim!A:A,Store_Dim!B:B)</f>
        <v>Gardner, Humphrey and Contreras</v>
      </c>
      <c r="T399" t="str">
        <f>_xlfn.XLOOKUP(Table17[[#This Row],[Store_ID]],Store_Dim!A:A,Store_Dim!C:C)</f>
        <v>East</v>
      </c>
      <c r="U399" t="str">
        <f>_xlfn.XLOOKUP(Table17[[#This Row],[Store_ID]],Store_Dim!A:A,Store_Dim!D:D)</f>
        <v>Johnsonville</v>
      </c>
      <c r="V399" t="str">
        <f>_xlfn.XLOOKUP(Table17[[#This Row],[Store_ID]],Store_Dim!A:A,Store_Dim!E:E)</f>
        <v>Flagship</v>
      </c>
      <c r="W399" t="str">
        <f>_xlfn.XLOOKUP(Table17[[#This Row],[Product_ID]],Product_Dim!A:A,Product_Dim!B:B)</f>
        <v>Multi-Purpose Storage Box</v>
      </c>
      <c r="X399" t="str">
        <f>_xlfn.XLOOKUP(Table17[[#This Row],[Product_ID]],Product_Dim!A:A,Product_Dim!C:C)</f>
        <v>Home</v>
      </c>
      <c r="Y399" t="str">
        <f>_xlfn.XLOOKUP(Table17[[#This Row],[Product_ID]],Product_Dim!A:A,Product_Dim!D:D)</f>
        <v>Storage</v>
      </c>
      <c r="Z399" t="str">
        <f>_xlfn.XLOOKUP(Table17[[#This Row],[Product_ID]],Product_Dim!A:A,Product_Dim!E:E)</f>
        <v>Gardner-Montes</v>
      </c>
      <c r="AA399">
        <f>_xlfn.XLOOKUP(Table17[[#This Row],[Product_ID]],Product_Dim!A:A,Product_Dim!F:F)</f>
        <v>123.46</v>
      </c>
      <c r="AB399">
        <f>_xlfn.XLOOKUP(Table17[[#This Row],[Product_ID]],Product_Dim!A:A,Product_Dim!G:G)</f>
        <v>76</v>
      </c>
    </row>
    <row r="400" spans="1:28" x14ac:dyDescent="0.25">
      <c r="A400" t="s">
        <v>2224</v>
      </c>
      <c r="B400" s="1">
        <v>45844</v>
      </c>
      <c r="C400" t="s">
        <v>672</v>
      </c>
      <c r="D400" t="s">
        <v>1736</v>
      </c>
      <c r="E400" t="s">
        <v>1794</v>
      </c>
      <c r="F400">
        <v>2</v>
      </c>
      <c r="G400">
        <v>308.7</v>
      </c>
      <c r="H400">
        <v>0.2</v>
      </c>
      <c r="I400" t="s">
        <v>1826</v>
      </c>
      <c r="J400" s="12">
        <v>493.92</v>
      </c>
      <c r="K400" t="str">
        <f>_xlfn.XLOOKUP(Table17[[#This Row],[Customer_ID]],Customer_Dim!A:A,Customer_Dim!B:B,"False Data")</f>
        <v>Ronald Jones</v>
      </c>
      <c r="L400" s="5">
        <f>_xlfn.XLOOKUP(Table17[[#This Row],[Customer_ID]],Customer_Dim!A:A,Customer_Dim!C:C,"False Data")</f>
        <v>26</v>
      </c>
      <c r="M400" s="5" t="str" cm="1">
        <f t="array" ref="M400">_xlfn.IFS(Table9[[#This Row],[Age]]&lt;=35,"Youth",Table9[[#This Row],[Age]]&lt;=55,"Adult",Table9[[#This Row],[Age]]&gt;55,"Senior")</f>
        <v>Youth</v>
      </c>
      <c r="N400" t="str">
        <f>_xlfn.XLOOKUP(Table17[[#This Row],[Customer_ID]],Customer_Dim!A:A,Customer_Dim!D:D,"False Data")</f>
        <v>Female</v>
      </c>
      <c r="O400" t="str">
        <f>_xlfn.XLOOKUP(Table17[[#This Row],[Customer_ID]],Customer_Dim!A:A,Customer_Dim!E:E,"False Data")</f>
        <v>Brownshire</v>
      </c>
      <c r="P400" t="str">
        <f>_xlfn.XLOOKUP(Table17[[#This Row],[Customer_ID]],Customer_Dim!A:A,Customer_Dim!F:F,"False Data")</f>
        <v>Tennessee</v>
      </c>
      <c r="Q400" t="str">
        <f>_xlfn.XLOOKUP(Table17[[#This Row],[Customer_ID]],Customer_Dim!A:A,Customer_Dim!G:G,"False Data")</f>
        <v>USA</v>
      </c>
      <c r="R400" t="str">
        <f>_xlfn.XLOOKUP(Table17[[#This Row],[Customer_ID]],Customer_Dim!A:A,Customer_Dim!H:H,"False Data")</f>
        <v>Silver</v>
      </c>
      <c r="S400" t="str">
        <f>_xlfn.XLOOKUP(Table17[[#This Row],[Store_ID]],Store_Dim!A:A,Store_Dim!B:B)</f>
        <v>Thomas, Bridges and Harris</v>
      </c>
      <c r="T400" t="str">
        <f>_xlfn.XLOOKUP(Table17[[#This Row],[Store_ID]],Store_Dim!A:A,Store_Dim!C:C)</f>
        <v>North</v>
      </c>
      <c r="U400" t="str">
        <f>_xlfn.XLOOKUP(Table17[[#This Row],[Store_ID]],Store_Dim!A:A,Store_Dim!D:D)</f>
        <v>Sabrinatown</v>
      </c>
      <c r="V400" t="str">
        <f>_xlfn.XLOOKUP(Table17[[#This Row],[Store_ID]],Store_Dim!A:A,Store_Dim!E:E)</f>
        <v>Online</v>
      </c>
      <c r="W400" t="str">
        <f>_xlfn.XLOOKUP(Table17[[#This Row],[Product_ID]],Product_Dim!A:A,Product_Dim!B:B)</f>
        <v>Vitamin E Body Lotion</v>
      </c>
      <c r="X400" t="str">
        <f>_xlfn.XLOOKUP(Table17[[#This Row],[Product_ID]],Product_Dim!A:A,Product_Dim!C:C)</f>
        <v>Beauty</v>
      </c>
      <c r="Y400" t="str">
        <f>_xlfn.XLOOKUP(Table17[[#This Row],[Product_ID]],Product_Dim!A:A,Product_Dim!D:D)</f>
        <v>Skincare</v>
      </c>
      <c r="Z400" t="str">
        <f>_xlfn.XLOOKUP(Table17[[#This Row],[Product_ID]],Product_Dim!A:A,Product_Dim!E:E)</f>
        <v>Hoffman-Williams</v>
      </c>
      <c r="AA400">
        <f>_xlfn.XLOOKUP(Table17[[#This Row],[Product_ID]],Product_Dim!A:A,Product_Dim!F:F)</f>
        <v>358.47</v>
      </c>
      <c r="AB400">
        <f>_xlfn.XLOOKUP(Table17[[#This Row],[Product_ID]],Product_Dim!A:A,Product_Dim!G:G)</f>
        <v>213</v>
      </c>
    </row>
    <row r="401" spans="1:28" x14ac:dyDescent="0.25">
      <c r="A401" t="s">
        <v>2225</v>
      </c>
      <c r="B401" s="1">
        <v>45579</v>
      </c>
      <c r="C401" t="s">
        <v>147</v>
      </c>
      <c r="D401" t="s">
        <v>1557</v>
      </c>
      <c r="E401" t="s">
        <v>1804</v>
      </c>
      <c r="F401">
        <v>2</v>
      </c>
      <c r="G401">
        <v>733.87</v>
      </c>
      <c r="H401">
        <v>0.1</v>
      </c>
      <c r="I401" t="s">
        <v>1826</v>
      </c>
      <c r="J401" s="12">
        <v>1320.9659999999999</v>
      </c>
      <c r="K401" t="str">
        <f>_xlfn.XLOOKUP(Table17[[#This Row],[Customer_ID]],Customer_Dim!A:A,Customer_Dim!B:B,"False Data")</f>
        <v>Christopher Carter</v>
      </c>
      <c r="L401" s="5">
        <f>_xlfn.XLOOKUP(Table17[[#This Row],[Customer_ID]],Customer_Dim!A:A,Customer_Dim!C:C,"False Data")</f>
        <v>27</v>
      </c>
      <c r="M401" s="5" t="str" cm="1">
        <f t="array" ref="M401">_xlfn.IFS(Table9[[#This Row],[Age]]&lt;=35,"Youth",Table9[[#This Row],[Age]]&lt;=55,"Adult",Table9[[#This Row],[Age]]&gt;55,"Senior")</f>
        <v>Youth</v>
      </c>
      <c r="N401" t="str">
        <f>_xlfn.XLOOKUP(Table17[[#This Row],[Customer_ID]],Customer_Dim!A:A,Customer_Dim!D:D,"False Data")</f>
        <v>Female</v>
      </c>
      <c r="O401" t="str">
        <f>_xlfn.XLOOKUP(Table17[[#This Row],[Customer_ID]],Customer_Dim!A:A,Customer_Dim!E:E,"False Data")</f>
        <v>Brendastad</v>
      </c>
      <c r="P401" t="str">
        <f>_xlfn.XLOOKUP(Table17[[#This Row],[Customer_ID]],Customer_Dim!A:A,Customer_Dim!F:F,"False Data")</f>
        <v>South Dakota</v>
      </c>
      <c r="Q401" t="str">
        <f>_xlfn.XLOOKUP(Table17[[#This Row],[Customer_ID]],Customer_Dim!A:A,Customer_Dim!G:G,"False Data")</f>
        <v>USA</v>
      </c>
      <c r="R401" t="str">
        <f>_xlfn.XLOOKUP(Table17[[#This Row],[Customer_ID]],Customer_Dim!A:A,Customer_Dim!H:H,"False Data")</f>
        <v>Silver</v>
      </c>
      <c r="S401" t="str">
        <f>_xlfn.XLOOKUP(Table17[[#This Row],[Store_ID]],Store_Dim!A:A,Store_Dim!B:B)</f>
        <v>Frederick-Wright</v>
      </c>
      <c r="T401" t="str">
        <f>_xlfn.XLOOKUP(Table17[[#This Row],[Store_ID]],Store_Dim!A:A,Store_Dim!C:C)</f>
        <v>West</v>
      </c>
      <c r="U401" t="str">
        <f>_xlfn.XLOOKUP(Table17[[#This Row],[Store_ID]],Store_Dim!A:A,Store_Dim!D:D)</f>
        <v>New Jimmymouth</v>
      </c>
      <c r="V401" t="str">
        <f>_xlfn.XLOOKUP(Table17[[#This Row],[Store_ID]],Store_Dim!A:A,Store_Dim!E:E)</f>
        <v>Flagship</v>
      </c>
      <c r="W401" t="str">
        <f>_xlfn.XLOOKUP(Table17[[#This Row],[Product_ID]],Product_Dim!A:A,Product_Dim!B:B)</f>
        <v>Herbal Face Moisturizer</v>
      </c>
      <c r="X401" t="str">
        <f>_xlfn.XLOOKUP(Table17[[#This Row],[Product_ID]],Product_Dim!A:A,Product_Dim!C:C)</f>
        <v>Beauty</v>
      </c>
      <c r="Y401" t="str">
        <f>_xlfn.XLOOKUP(Table17[[#This Row],[Product_ID]],Product_Dim!A:A,Product_Dim!D:D)</f>
        <v>Skincare</v>
      </c>
      <c r="Z401" t="str">
        <f>_xlfn.XLOOKUP(Table17[[#This Row],[Product_ID]],Product_Dim!A:A,Product_Dim!E:E)</f>
        <v>Davidson PLC</v>
      </c>
      <c r="AA401">
        <f>_xlfn.XLOOKUP(Table17[[#This Row],[Product_ID]],Product_Dim!A:A,Product_Dim!F:F)</f>
        <v>312.8</v>
      </c>
      <c r="AB401">
        <f>_xlfn.XLOOKUP(Table17[[#This Row],[Product_ID]],Product_Dim!A:A,Product_Dim!G:G)</f>
        <v>350</v>
      </c>
    </row>
    <row r="402" spans="1:28" x14ac:dyDescent="0.25">
      <c r="A402" t="s">
        <v>2226</v>
      </c>
      <c r="B402" s="1">
        <v>45227</v>
      </c>
      <c r="C402" t="s">
        <v>341</v>
      </c>
      <c r="D402" t="s">
        <v>1586</v>
      </c>
      <c r="E402" t="s">
        <v>1804</v>
      </c>
      <c r="F402">
        <v>2</v>
      </c>
      <c r="G402">
        <v>22.47</v>
      </c>
      <c r="H402">
        <v>0.22</v>
      </c>
      <c r="I402" t="s">
        <v>1826</v>
      </c>
      <c r="J402" s="12">
        <v>35.053199999999997</v>
      </c>
      <c r="K402" t="str">
        <f>_xlfn.XLOOKUP(Table17[[#This Row],[Customer_ID]],Customer_Dim!A:A,Customer_Dim!B:B,"False Data")</f>
        <v>Amy Fowler</v>
      </c>
      <c r="L402" s="5">
        <f>_xlfn.XLOOKUP(Table17[[#This Row],[Customer_ID]],Customer_Dim!A:A,Customer_Dim!C:C,"False Data")</f>
        <v>62</v>
      </c>
      <c r="M402" s="5" t="str" cm="1">
        <f t="array" ref="M402">_xlfn.IFS(Table9[[#This Row],[Age]]&lt;=35,"Youth",Table9[[#This Row],[Age]]&lt;=55,"Adult",Table9[[#This Row],[Age]]&gt;55,"Senior")</f>
        <v>Senior</v>
      </c>
      <c r="N402" t="str">
        <f>_xlfn.XLOOKUP(Table17[[#This Row],[Customer_ID]],Customer_Dim!A:A,Customer_Dim!D:D,"False Data")</f>
        <v>Female</v>
      </c>
      <c r="O402" t="str">
        <f>_xlfn.XLOOKUP(Table17[[#This Row],[Customer_ID]],Customer_Dim!A:A,Customer_Dim!E:E,"False Data")</f>
        <v>West Bobbyshire</v>
      </c>
      <c r="P402" t="str">
        <f>_xlfn.XLOOKUP(Table17[[#This Row],[Customer_ID]],Customer_Dim!A:A,Customer_Dim!F:F,"False Data")</f>
        <v>New York</v>
      </c>
      <c r="Q402" t="str">
        <f>_xlfn.XLOOKUP(Table17[[#This Row],[Customer_ID]],Customer_Dim!A:A,Customer_Dim!G:G,"False Data")</f>
        <v>USA</v>
      </c>
      <c r="R402" t="str">
        <f>_xlfn.XLOOKUP(Table17[[#This Row],[Customer_ID]],Customer_Dim!A:A,Customer_Dim!H:H,"False Data")</f>
        <v>Platinum</v>
      </c>
      <c r="S402" t="str">
        <f>_xlfn.XLOOKUP(Table17[[#This Row],[Store_ID]],Store_Dim!A:A,Store_Dim!B:B)</f>
        <v>Frederick-Wright</v>
      </c>
      <c r="T402" t="str">
        <f>_xlfn.XLOOKUP(Table17[[#This Row],[Store_ID]],Store_Dim!A:A,Store_Dim!C:C)</f>
        <v>West</v>
      </c>
      <c r="U402" t="str">
        <f>_xlfn.XLOOKUP(Table17[[#This Row],[Store_ID]],Store_Dim!A:A,Store_Dim!D:D)</f>
        <v>New Jimmymouth</v>
      </c>
      <c r="V402" t="str">
        <f>_xlfn.XLOOKUP(Table17[[#This Row],[Store_ID]],Store_Dim!A:A,Store_Dim!E:E)</f>
        <v>Flagship</v>
      </c>
      <c r="W402" t="str">
        <f>_xlfn.XLOOKUP(Table17[[#This Row],[Product_ID]],Product_Dim!A:A,Product_Dim!B:B)</f>
        <v>Knee Support Brace</v>
      </c>
      <c r="X402" t="str">
        <f>_xlfn.XLOOKUP(Table17[[#This Row],[Product_ID]],Product_Dim!A:A,Product_Dim!C:C)</f>
        <v>Sports</v>
      </c>
      <c r="Y402" t="str">
        <f>_xlfn.XLOOKUP(Table17[[#This Row],[Product_ID]],Product_Dim!A:A,Product_Dim!D:D)</f>
        <v>Equipment</v>
      </c>
      <c r="Z402" t="str">
        <f>_xlfn.XLOOKUP(Table17[[#This Row],[Product_ID]],Product_Dim!A:A,Product_Dim!E:E)</f>
        <v>May-Reese</v>
      </c>
      <c r="AA402">
        <f>_xlfn.XLOOKUP(Table17[[#This Row],[Product_ID]],Product_Dim!A:A,Product_Dim!F:F)</f>
        <v>21.34</v>
      </c>
      <c r="AB402">
        <f>_xlfn.XLOOKUP(Table17[[#This Row],[Product_ID]],Product_Dim!A:A,Product_Dim!G:G)</f>
        <v>65</v>
      </c>
    </row>
    <row r="403" spans="1:28" x14ac:dyDescent="0.25">
      <c r="A403" t="s">
        <v>2227</v>
      </c>
      <c r="B403" s="1">
        <v>45380</v>
      </c>
      <c r="C403" t="s">
        <v>1092</v>
      </c>
      <c r="D403" t="s">
        <v>1662</v>
      </c>
      <c r="E403" t="s">
        <v>1797</v>
      </c>
      <c r="F403">
        <v>4</v>
      </c>
      <c r="G403">
        <v>651.36</v>
      </c>
      <c r="H403">
        <v>0.13</v>
      </c>
      <c r="I403" t="s">
        <v>1824</v>
      </c>
      <c r="J403" s="12">
        <v>2266.7328000000002</v>
      </c>
      <c r="K403" t="str">
        <f>_xlfn.XLOOKUP(Table17[[#This Row],[Customer_ID]],Customer_Dim!A:A,Customer_Dim!B:B,"False Data")</f>
        <v>Sherry Cabrera</v>
      </c>
      <c r="L403" s="5">
        <f>_xlfn.XLOOKUP(Table17[[#This Row],[Customer_ID]],Customer_Dim!A:A,Customer_Dim!C:C,"False Data")</f>
        <v>55</v>
      </c>
      <c r="M403" s="5" t="str" cm="1">
        <f t="array" ref="M403">_xlfn.IFS(Table9[[#This Row],[Age]]&lt;=35,"Youth",Table9[[#This Row],[Age]]&lt;=55,"Adult",Table9[[#This Row],[Age]]&gt;55,"Senior")</f>
        <v>Adult</v>
      </c>
      <c r="N403" t="str">
        <f>_xlfn.XLOOKUP(Table17[[#This Row],[Customer_ID]],Customer_Dim!A:A,Customer_Dim!D:D,"False Data")</f>
        <v>Male</v>
      </c>
      <c r="O403" t="str">
        <f>_xlfn.XLOOKUP(Table17[[#This Row],[Customer_ID]],Customer_Dim!A:A,Customer_Dim!E:E,"False Data")</f>
        <v>Shannonview</v>
      </c>
      <c r="P403" t="str">
        <f>_xlfn.XLOOKUP(Table17[[#This Row],[Customer_ID]],Customer_Dim!A:A,Customer_Dim!F:F,"False Data")</f>
        <v>Pennsylvania</v>
      </c>
      <c r="Q403" t="str">
        <f>_xlfn.XLOOKUP(Table17[[#This Row],[Customer_ID]],Customer_Dim!A:A,Customer_Dim!G:G,"False Data")</f>
        <v>USA</v>
      </c>
      <c r="R403" t="str">
        <f>_xlfn.XLOOKUP(Table17[[#This Row],[Customer_ID]],Customer_Dim!A:A,Customer_Dim!H:H,"False Data")</f>
        <v>Silver</v>
      </c>
      <c r="S403" t="str">
        <f>_xlfn.XLOOKUP(Table17[[#This Row],[Store_ID]],Store_Dim!A:A,Store_Dim!B:B)</f>
        <v>Gardner, Humphrey and Contreras</v>
      </c>
      <c r="T403" t="str">
        <f>_xlfn.XLOOKUP(Table17[[#This Row],[Store_ID]],Store_Dim!A:A,Store_Dim!C:C)</f>
        <v>East</v>
      </c>
      <c r="U403" t="str">
        <f>_xlfn.XLOOKUP(Table17[[#This Row],[Store_ID]],Store_Dim!A:A,Store_Dim!D:D)</f>
        <v>Johnsonville</v>
      </c>
      <c r="V403" t="str">
        <f>_xlfn.XLOOKUP(Table17[[#This Row],[Store_ID]],Store_Dim!A:A,Store_Dim!E:E)</f>
        <v>Flagship</v>
      </c>
      <c r="W403" t="str">
        <f>_xlfn.XLOOKUP(Table17[[#This Row],[Product_ID]],Product_Dim!A:A,Product_Dim!B:B)</f>
        <v>Foam Roller</v>
      </c>
      <c r="X403" t="str">
        <f>_xlfn.XLOOKUP(Table17[[#This Row],[Product_ID]],Product_Dim!A:A,Product_Dim!C:C)</f>
        <v>Sports</v>
      </c>
      <c r="Y403" t="str">
        <f>_xlfn.XLOOKUP(Table17[[#This Row],[Product_ID]],Product_Dim!A:A,Product_Dim!D:D)</f>
        <v>Fitness</v>
      </c>
      <c r="Z403" t="str">
        <f>_xlfn.XLOOKUP(Table17[[#This Row],[Product_ID]],Product_Dim!A:A,Product_Dim!E:E)</f>
        <v>Atkinson, Camacho and Oliver</v>
      </c>
      <c r="AA403">
        <f>_xlfn.XLOOKUP(Table17[[#This Row],[Product_ID]],Product_Dim!A:A,Product_Dim!F:F)</f>
        <v>30.62</v>
      </c>
      <c r="AB403">
        <f>_xlfn.XLOOKUP(Table17[[#This Row],[Product_ID]],Product_Dim!A:A,Product_Dim!G:G)</f>
        <v>138</v>
      </c>
    </row>
    <row r="404" spans="1:28" x14ac:dyDescent="0.25">
      <c r="A404" t="s">
        <v>2228</v>
      </c>
      <c r="B404" s="1">
        <v>45817</v>
      </c>
      <c r="C404" t="s">
        <v>937</v>
      </c>
      <c r="D404" t="s">
        <v>1576</v>
      </c>
      <c r="E404" t="s">
        <v>1789</v>
      </c>
      <c r="F404">
        <v>1</v>
      </c>
      <c r="G404">
        <v>753.39</v>
      </c>
      <c r="H404">
        <v>0.04</v>
      </c>
      <c r="I404" t="s">
        <v>1829</v>
      </c>
      <c r="J404" s="12">
        <v>723.25439999999992</v>
      </c>
      <c r="K404" t="str">
        <f>_xlfn.XLOOKUP(Table17[[#This Row],[Customer_ID]],Customer_Dim!A:A,Customer_Dim!B:B,"False Data")</f>
        <v>Jared Moran</v>
      </c>
      <c r="L404" s="5">
        <f>_xlfn.XLOOKUP(Table17[[#This Row],[Customer_ID]],Customer_Dim!A:A,Customer_Dim!C:C,"False Data")</f>
        <v>28</v>
      </c>
      <c r="M404" s="5" t="str" cm="1">
        <f t="array" ref="M404">_xlfn.IFS(Table9[[#This Row],[Age]]&lt;=35,"Youth",Table9[[#This Row],[Age]]&lt;=55,"Adult",Table9[[#This Row],[Age]]&gt;55,"Senior")</f>
        <v>Youth</v>
      </c>
      <c r="N404" t="str">
        <f>_xlfn.XLOOKUP(Table17[[#This Row],[Customer_ID]],Customer_Dim!A:A,Customer_Dim!D:D,"False Data")</f>
        <v>Female</v>
      </c>
      <c r="O404" t="str">
        <f>_xlfn.XLOOKUP(Table17[[#This Row],[Customer_ID]],Customer_Dim!A:A,Customer_Dim!E:E,"False Data")</f>
        <v>South David</v>
      </c>
      <c r="P404" t="str">
        <f>_xlfn.XLOOKUP(Table17[[#This Row],[Customer_ID]],Customer_Dim!A:A,Customer_Dim!F:F,"False Data")</f>
        <v>West Virginia</v>
      </c>
      <c r="Q404" t="str">
        <f>_xlfn.XLOOKUP(Table17[[#This Row],[Customer_ID]],Customer_Dim!A:A,Customer_Dim!G:G,"False Data")</f>
        <v>USA</v>
      </c>
      <c r="R404" t="str">
        <f>_xlfn.XLOOKUP(Table17[[#This Row],[Customer_ID]],Customer_Dim!A:A,Customer_Dim!H:H,"False Data")</f>
        <v>Bronze</v>
      </c>
      <c r="S404" t="str">
        <f>_xlfn.XLOOKUP(Table17[[#This Row],[Store_ID]],Store_Dim!A:A,Store_Dim!B:B)</f>
        <v>Hill, Wagner and Ballard</v>
      </c>
      <c r="T404" t="str">
        <f>_xlfn.XLOOKUP(Table17[[#This Row],[Store_ID]],Store_Dim!A:A,Store_Dim!C:C)</f>
        <v>East</v>
      </c>
      <c r="U404" t="str">
        <f>_xlfn.XLOOKUP(Table17[[#This Row],[Store_ID]],Store_Dim!A:A,Store_Dim!D:D)</f>
        <v>East Davidville</v>
      </c>
      <c r="V404" t="str">
        <f>_xlfn.XLOOKUP(Table17[[#This Row],[Store_ID]],Store_Dim!A:A,Store_Dim!E:E)</f>
        <v>Online</v>
      </c>
      <c r="W404" t="str">
        <f>_xlfn.XLOOKUP(Table17[[#This Row],[Product_ID]],Product_Dim!A:A,Product_Dim!B:B)</f>
        <v>Decorative Wall Mirror</v>
      </c>
      <c r="X404" t="str">
        <f>_xlfn.XLOOKUP(Table17[[#This Row],[Product_ID]],Product_Dim!A:A,Product_Dim!C:C)</f>
        <v>Home</v>
      </c>
      <c r="Y404" t="str">
        <f>_xlfn.XLOOKUP(Table17[[#This Row],[Product_ID]],Product_Dim!A:A,Product_Dim!D:D)</f>
        <v>Decor</v>
      </c>
      <c r="Z404" t="str">
        <f>_xlfn.XLOOKUP(Table17[[#This Row],[Product_ID]],Product_Dim!A:A,Product_Dim!E:E)</f>
        <v>Luna, Anderson and Bowman</v>
      </c>
      <c r="AA404">
        <f>_xlfn.XLOOKUP(Table17[[#This Row],[Product_ID]],Product_Dim!A:A,Product_Dim!F:F)</f>
        <v>48.01</v>
      </c>
      <c r="AB404">
        <f>_xlfn.XLOOKUP(Table17[[#This Row],[Product_ID]],Product_Dim!A:A,Product_Dim!G:G)</f>
        <v>439</v>
      </c>
    </row>
    <row r="405" spans="1:28" x14ac:dyDescent="0.25">
      <c r="A405" t="s">
        <v>2229</v>
      </c>
      <c r="B405" s="1">
        <v>45576</v>
      </c>
      <c r="C405" t="s">
        <v>657</v>
      </c>
      <c r="D405" t="s">
        <v>1690</v>
      </c>
      <c r="E405" t="s">
        <v>1794</v>
      </c>
      <c r="F405">
        <v>4</v>
      </c>
      <c r="G405">
        <v>849.17</v>
      </c>
      <c r="H405">
        <v>0.12</v>
      </c>
      <c r="I405" t="s">
        <v>1829</v>
      </c>
      <c r="J405" s="12">
        <v>2989.0783999999999</v>
      </c>
      <c r="K405" t="str">
        <f>_xlfn.XLOOKUP(Table17[[#This Row],[Customer_ID]],Customer_Dim!A:A,Customer_Dim!B:B,"False Data")</f>
        <v>Mary Boyd</v>
      </c>
      <c r="L405" s="5">
        <f>_xlfn.XLOOKUP(Table17[[#This Row],[Customer_ID]],Customer_Dim!A:A,Customer_Dim!C:C,"False Data")</f>
        <v>25</v>
      </c>
      <c r="M405" s="5" t="str" cm="1">
        <f t="array" ref="M405">_xlfn.IFS(Table9[[#This Row],[Age]]&lt;=35,"Youth",Table9[[#This Row],[Age]]&lt;=55,"Adult",Table9[[#This Row],[Age]]&gt;55,"Senior")</f>
        <v>Youth</v>
      </c>
      <c r="N405" t="str">
        <f>_xlfn.XLOOKUP(Table17[[#This Row],[Customer_ID]],Customer_Dim!A:A,Customer_Dim!D:D,"False Data")</f>
        <v>Female</v>
      </c>
      <c r="O405" t="str">
        <f>_xlfn.XLOOKUP(Table17[[#This Row],[Customer_ID]],Customer_Dim!A:A,Customer_Dim!E:E,"False Data")</f>
        <v>New Logan</v>
      </c>
      <c r="P405" t="str">
        <f>_xlfn.XLOOKUP(Table17[[#This Row],[Customer_ID]],Customer_Dim!A:A,Customer_Dim!F:F,"False Data")</f>
        <v>Michigan</v>
      </c>
      <c r="Q405" t="str">
        <f>_xlfn.XLOOKUP(Table17[[#This Row],[Customer_ID]],Customer_Dim!A:A,Customer_Dim!G:G,"False Data")</f>
        <v>USA</v>
      </c>
      <c r="R405" t="str">
        <f>_xlfn.XLOOKUP(Table17[[#This Row],[Customer_ID]],Customer_Dim!A:A,Customer_Dim!H:H,"False Data")</f>
        <v>Bronze</v>
      </c>
      <c r="S405" t="str">
        <f>_xlfn.XLOOKUP(Table17[[#This Row],[Store_ID]],Store_Dim!A:A,Store_Dim!B:B)</f>
        <v>Thomas, Bridges and Harris</v>
      </c>
      <c r="T405" t="str">
        <f>_xlfn.XLOOKUP(Table17[[#This Row],[Store_ID]],Store_Dim!A:A,Store_Dim!C:C)</f>
        <v>North</v>
      </c>
      <c r="U405" t="str">
        <f>_xlfn.XLOOKUP(Table17[[#This Row],[Store_ID]],Store_Dim!A:A,Store_Dim!D:D)</f>
        <v>Sabrinatown</v>
      </c>
      <c r="V405" t="str">
        <f>_xlfn.XLOOKUP(Table17[[#This Row],[Store_ID]],Store_Dim!A:A,Store_Dim!E:E)</f>
        <v>Online</v>
      </c>
      <c r="W405" t="str">
        <f>_xlfn.XLOOKUP(Table17[[#This Row],[Product_ID]],Product_Dim!A:A,Product_Dim!B:B)</f>
        <v>Hair Repair Oil Treatment</v>
      </c>
      <c r="X405" t="str">
        <f>_xlfn.XLOOKUP(Table17[[#This Row],[Product_ID]],Product_Dim!A:A,Product_Dim!C:C)</f>
        <v>Beauty</v>
      </c>
      <c r="Y405" t="str">
        <f>_xlfn.XLOOKUP(Table17[[#This Row],[Product_ID]],Product_Dim!A:A,Product_Dim!D:D)</f>
        <v>Haircare</v>
      </c>
      <c r="Z405" t="str">
        <f>_xlfn.XLOOKUP(Table17[[#This Row],[Product_ID]],Product_Dim!A:A,Product_Dim!E:E)</f>
        <v>Hopkins Ltd</v>
      </c>
      <c r="AA405">
        <f>_xlfn.XLOOKUP(Table17[[#This Row],[Product_ID]],Product_Dim!A:A,Product_Dim!F:F)</f>
        <v>214.32</v>
      </c>
      <c r="AB405">
        <f>_xlfn.XLOOKUP(Table17[[#This Row],[Product_ID]],Product_Dim!A:A,Product_Dim!G:G)</f>
        <v>383</v>
      </c>
    </row>
    <row r="406" spans="1:28" x14ac:dyDescent="0.25">
      <c r="A406" t="s">
        <v>2230</v>
      </c>
      <c r="B406" s="1">
        <v>45495</v>
      </c>
      <c r="C406" t="s">
        <v>1184</v>
      </c>
      <c r="D406" t="s">
        <v>1588</v>
      </c>
      <c r="E406" t="s">
        <v>1752</v>
      </c>
      <c r="F406">
        <v>4</v>
      </c>
      <c r="G406">
        <v>585.45000000000005</v>
      </c>
      <c r="H406">
        <v>0.25</v>
      </c>
      <c r="I406" t="s">
        <v>1829</v>
      </c>
      <c r="J406" s="12">
        <v>1756.35</v>
      </c>
      <c r="K406" t="str">
        <f>_xlfn.XLOOKUP(Table17[[#This Row],[Customer_ID]],Customer_Dim!A:A,Customer_Dim!B:B,"False Data")</f>
        <v>Tanya Lopez</v>
      </c>
      <c r="L406" s="5">
        <f>_xlfn.XLOOKUP(Table17[[#This Row],[Customer_ID]],Customer_Dim!A:A,Customer_Dim!C:C,"False Data")</f>
        <v>34</v>
      </c>
      <c r="M406" s="5" t="str" cm="1">
        <f t="array" ref="M406">_xlfn.IFS(Table9[[#This Row],[Age]]&lt;=35,"Youth",Table9[[#This Row],[Age]]&lt;=55,"Adult",Table9[[#This Row],[Age]]&gt;55,"Senior")</f>
        <v>Youth</v>
      </c>
      <c r="N406" t="str">
        <f>_xlfn.XLOOKUP(Table17[[#This Row],[Customer_ID]],Customer_Dim!A:A,Customer_Dim!D:D,"False Data")</f>
        <v>Female</v>
      </c>
      <c r="O406" t="str">
        <f>_xlfn.XLOOKUP(Table17[[#This Row],[Customer_ID]],Customer_Dim!A:A,Customer_Dim!E:E,"False Data")</f>
        <v>West Jeffreyburgh</v>
      </c>
      <c r="P406" t="str">
        <f>_xlfn.XLOOKUP(Table17[[#This Row],[Customer_ID]],Customer_Dim!A:A,Customer_Dim!F:F,"False Data")</f>
        <v>Iowa</v>
      </c>
      <c r="Q406" t="str">
        <f>_xlfn.XLOOKUP(Table17[[#This Row],[Customer_ID]],Customer_Dim!A:A,Customer_Dim!G:G,"False Data")</f>
        <v>USA</v>
      </c>
      <c r="R406" t="str">
        <f>_xlfn.XLOOKUP(Table17[[#This Row],[Customer_ID]],Customer_Dim!A:A,Customer_Dim!H:H,"False Data")</f>
        <v>Gold</v>
      </c>
      <c r="S406" t="str">
        <f>_xlfn.XLOOKUP(Table17[[#This Row],[Store_ID]],Store_Dim!A:A,Store_Dim!B:B)</f>
        <v>Rivera-Warner</v>
      </c>
      <c r="T406" t="str">
        <f>_xlfn.XLOOKUP(Table17[[#This Row],[Store_ID]],Store_Dim!A:A,Store_Dim!C:C)</f>
        <v>East</v>
      </c>
      <c r="U406" t="str">
        <f>_xlfn.XLOOKUP(Table17[[#This Row],[Store_ID]],Store_Dim!A:A,Store_Dim!D:D)</f>
        <v>Washingtonfurt</v>
      </c>
      <c r="V406" t="str">
        <f>_xlfn.XLOOKUP(Table17[[#This Row],[Store_ID]],Store_Dim!A:A,Store_Dim!E:E)</f>
        <v>Flagship</v>
      </c>
      <c r="W406" t="str">
        <f>_xlfn.XLOOKUP(Table17[[#This Row],[Product_ID]],Product_Dim!A:A,Product_Dim!B:B)</f>
        <v>Outdoor Sports Water Bottle</v>
      </c>
      <c r="X406" t="str">
        <f>_xlfn.XLOOKUP(Table17[[#This Row],[Product_ID]],Product_Dim!A:A,Product_Dim!C:C)</f>
        <v>Sports</v>
      </c>
      <c r="Y406" t="str">
        <f>_xlfn.XLOOKUP(Table17[[#This Row],[Product_ID]],Product_Dim!A:A,Product_Dim!D:D)</f>
        <v>Accessories</v>
      </c>
      <c r="Z406" t="str">
        <f>_xlfn.XLOOKUP(Table17[[#This Row],[Product_ID]],Product_Dim!A:A,Product_Dim!E:E)</f>
        <v>Soto-Ellis</v>
      </c>
      <c r="AA406">
        <f>_xlfn.XLOOKUP(Table17[[#This Row],[Product_ID]],Product_Dim!A:A,Product_Dim!F:F)</f>
        <v>131.51</v>
      </c>
      <c r="AB406">
        <f>_xlfn.XLOOKUP(Table17[[#This Row],[Product_ID]],Product_Dim!A:A,Product_Dim!G:G)</f>
        <v>0</v>
      </c>
    </row>
    <row r="407" spans="1:28" x14ac:dyDescent="0.25">
      <c r="A407" t="s">
        <v>2231</v>
      </c>
      <c r="B407" s="1">
        <v>45628</v>
      </c>
      <c r="C407" t="s">
        <v>1466</v>
      </c>
      <c r="D407" t="s">
        <v>1698</v>
      </c>
      <c r="E407" t="s">
        <v>1804</v>
      </c>
      <c r="F407">
        <v>1</v>
      </c>
      <c r="G407">
        <v>745.15</v>
      </c>
      <c r="H407">
        <v>0.25</v>
      </c>
      <c r="I407" t="s">
        <v>1829</v>
      </c>
      <c r="J407" s="12">
        <v>558.86249999999995</v>
      </c>
      <c r="K407" t="str">
        <f>_xlfn.XLOOKUP(Table17[[#This Row],[Customer_ID]],Customer_Dim!A:A,Customer_Dim!B:B,"False Data")</f>
        <v>Elizabeth Foster</v>
      </c>
      <c r="L407" s="5">
        <f>_xlfn.XLOOKUP(Table17[[#This Row],[Customer_ID]],Customer_Dim!A:A,Customer_Dim!C:C,"False Data")</f>
        <v>33</v>
      </c>
      <c r="M407" s="5" t="str" cm="1">
        <f t="array" ref="M407">_xlfn.IFS(Table9[[#This Row],[Age]]&lt;=35,"Youth",Table9[[#This Row],[Age]]&lt;=55,"Adult",Table9[[#This Row],[Age]]&gt;55,"Senior")</f>
        <v>Youth</v>
      </c>
      <c r="N407" t="str">
        <f>_xlfn.XLOOKUP(Table17[[#This Row],[Customer_ID]],Customer_Dim!A:A,Customer_Dim!D:D,"False Data")</f>
        <v>Female</v>
      </c>
      <c r="O407" t="str">
        <f>_xlfn.XLOOKUP(Table17[[#This Row],[Customer_ID]],Customer_Dim!A:A,Customer_Dim!E:E,"False Data")</f>
        <v>Anthonymouth</v>
      </c>
      <c r="P407" t="str">
        <f>_xlfn.XLOOKUP(Table17[[#This Row],[Customer_ID]],Customer_Dim!A:A,Customer_Dim!F:F,"False Data")</f>
        <v>Oklahoma</v>
      </c>
      <c r="Q407" t="str">
        <f>_xlfn.XLOOKUP(Table17[[#This Row],[Customer_ID]],Customer_Dim!A:A,Customer_Dim!G:G,"False Data")</f>
        <v>USA</v>
      </c>
      <c r="R407" t="str">
        <f>_xlfn.XLOOKUP(Table17[[#This Row],[Customer_ID]],Customer_Dim!A:A,Customer_Dim!H:H,"False Data")</f>
        <v>Gold</v>
      </c>
      <c r="S407" t="str">
        <f>_xlfn.XLOOKUP(Table17[[#This Row],[Store_ID]],Store_Dim!A:A,Store_Dim!B:B)</f>
        <v>Frederick-Wright</v>
      </c>
      <c r="T407" t="str">
        <f>_xlfn.XLOOKUP(Table17[[#This Row],[Store_ID]],Store_Dim!A:A,Store_Dim!C:C)</f>
        <v>West</v>
      </c>
      <c r="U407" t="str">
        <f>_xlfn.XLOOKUP(Table17[[#This Row],[Store_ID]],Store_Dim!A:A,Store_Dim!D:D)</f>
        <v>New Jimmymouth</v>
      </c>
      <c r="V407" t="str">
        <f>_xlfn.XLOOKUP(Table17[[#This Row],[Store_ID]],Store_Dim!A:A,Store_Dim!E:E)</f>
        <v>Flagship</v>
      </c>
      <c r="W407" t="str">
        <f>_xlfn.XLOOKUP(Table17[[#This Row],[Product_ID]],Product_Dim!A:A,Product_Dim!B:B)</f>
        <v>Women's Ankle Boots</v>
      </c>
      <c r="X407" t="str">
        <f>_xlfn.XLOOKUP(Table17[[#This Row],[Product_ID]],Product_Dim!A:A,Product_Dim!C:C)</f>
        <v>Clothing</v>
      </c>
      <c r="Y407" t="str">
        <f>_xlfn.XLOOKUP(Table17[[#This Row],[Product_ID]],Product_Dim!A:A,Product_Dim!D:D)</f>
        <v>Footwear</v>
      </c>
      <c r="Z407" t="str">
        <f>_xlfn.XLOOKUP(Table17[[#This Row],[Product_ID]],Product_Dim!A:A,Product_Dim!E:E)</f>
        <v>Poole PLC</v>
      </c>
      <c r="AA407">
        <f>_xlfn.XLOOKUP(Table17[[#This Row],[Product_ID]],Product_Dim!A:A,Product_Dim!F:F)</f>
        <v>158.13999999999999</v>
      </c>
      <c r="AB407">
        <f>_xlfn.XLOOKUP(Table17[[#This Row],[Product_ID]],Product_Dim!A:A,Product_Dim!G:G)</f>
        <v>82</v>
      </c>
    </row>
    <row r="408" spans="1:28" x14ac:dyDescent="0.25">
      <c r="A408" t="s">
        <v>2232</v>
      </c>
      <c r="B408" s="1">
        <v>45244</v>
      </c>
      <c r="C408" t="s">
        <v>191</v>
      </c>
      <c r="D408" t="s">
        <v>1746</v>
      </c>
      <c r="E408" t="s">
        <v>1761</v>
      </c>
      <c r="F408">
        <v>1</v>
      </c>
      <c r="G408">
        <v>848.69</v>
      </c>
      <c r="H408">
        <v>0.04</v>
      </c>
      <c r="I408" t="s">
        <v>1829</v>
      </c>
      <c r="J408" s="12">
        <v>814.74239999999998</v>
      </c>
      <c r="K408" t="str">
        <f>_xlfn.XLOOKUP(Table17[[#This Row],[Customer_ID]],Customer_Dim!A:A,Customer_Dim!B:B,"False Data")</f>
        <v>Matthew Hunter Jr.</v>
      </c>
      <c r="L408" s="5">
        <f>_xlfn.XLOOKUP(Table17[[#This Row],[Customer_ID]],Customer_Dim!A:A,Customer_Dim!C:C,"False Data")</f>
        <v>61</v>
      </c>
      <c r="M408" s="5" t="str" cm="1">
        <f t="array" ref="M408">_xlfn.IFS(Table9[[#This Row],[Age]]&lt;=35,"Youth",Table9[[#This Row],[Age]]&lt;=55,"Adult",Table9[[#This Row],[Age]]&gt;55,"Senior")</f>
        <v>Senior</v>
      </c>
      <c r="N408" t="str">
        <f>_xlfn.XLOOKUP(Table17[[#This Row],[Customer_ID]],Customer_Dim!A:A,Customer_Dim!D:D,"False Data")</f>
        <v>Female</v>
      </c>
      <c r="O408" t="str">
        <f>_xlfn.XLOOKUP(Table17[[#This Row],[Customer_ID]],Customer_Dim!A:A,Customer_Dim!E:E,"False Data")</f>
        <v>Gregoryview</v>
      </c>
      <c r="P408" t="str">
        <f>_xlfn.XLOOKUP(Table17[[#This Row],[Customer_ID]],Customer_Dim!A:A,Customer_Dim!F:F,"False Data")</f>
        <v>Illinois</v>
      </c>
      <c r="Q408" t="str">
        <f>_xlfn.XLOOKUP(Table17[[#This Row],[Customer_ID]],Customer_Dim!A:A,Customer_Dim!G:G,"False Data")</f>
        <v>USA</v>
      </c>
      <c r="R408" t="str">
        <f>_xlfn.XLOOKUP(Table17[[#This Row],[Customer_ID]],Customer_Dim!A:A,Customer_Dim!H:H,"False Data")</f>
        <v>Gold</v>
      </c>
      <c r="S408" t="str">
        <f>_xlfn.XLOOKUP(Table17[[#This Row],[Store_ID]],Store_Dim!A:A,Store_Dim!B:B)</f>
        <v>Black-Horn</v>
      </c>
      <c r="T408" t="str">
        <f>_xlfn.XLOOKUP(Table17[[#This Row],[Store_ID]],Store_Dim!A:A,Store_Dim!C:C)</f>
        <v>South</v>
      </c>
      <c r="U408" t="str">
        <f>_xlfn.XLOOKUP(Table17[[#This Row],[Store_ID]],Store_Dim!A:A,Store_Dim!D:D)</f>
        <v>North Nancyview</v>
      </c>
      <c r="V408" t="str">
        <f>_xlfn.XLOOKUP(Table17[[#This Row],[Store_ID]],Store_Dim!A:A,Store_Dim!E:E)</f>
        <v>Outlet</v>
      </c>
      <c r="W408" t="str">
        <f>_xlfn.XLOOKUP(Table17[[#This Row],[Product_ID]],Product_Dim!A:A,Product_Dim!B:B)</f>
        <v>Stainless Steel Cookware Set</v>
      </c>
      <c r="X408" t="str">
        <f>_xlfn.XLOOKUP(Table17[[#This Row],[Product_ID]],Product_Dim!A:A,Product_Dim!C:C)</f>
        <v>Home</v>
      </c>
      <c r="Y408" t="str">
        <f>_xlfn.XLOOKUP(Table17[[#This Row],[Product_ID]],Product_Dim!A:A,Product_Dim!D:D)</f>
        <v>Kitchen</v>
      </c>
      <c r="Z408" t="str">
        <f>_xlfn.XLOOKUP(Table17[[#This Row],[Product_ID]],Product_Dim!A:A,Product_Dim!E:E)</f>
        <v>Campbell Ltd</v>
      </c>
      <c r="AA408">
        <f>_xlfn.XLOOKUP(Table17[[#This Row],[Product_ID]],Product_Dim!A:A,Product_Dim!F:F)</f>
        <v>201.41</v>
      </c>
      <c r="AB408">
        <f>_xlfn.XLOOKUP(Table17[[#This Row],[Product_ID]],Product_Dim!A:A,Product_Dim!G:G)</f>
        <v>146</v>
      </c>
    </row>
    <row r="409" spans="1:28" x14ac:dyDescent="0.25">
      <c r="A409" t="s">
        <v>2233</v>
      </c>
      <c r="B409" s="1">
        <v>45336</v>
      </c>
      <c r="C409" t="s">
        <v>1283</v>
      </c>
      <c r="D409" t="s">
        <v>1688</v>
      </c>
      <c r="E409" t="s">
        <v>1799</v>
      </c>
      <c r="F409">
        <v>2</v>
      </c>
      <c r="G409">
        <v>247.67</v>
      </c>
      <c r="H409">
        <v>0.1</v>
      </c>
      <c r="I409" t="s">
        <v>1826</v>
      </c>
      <c r="J409" s="12">
        <v>445.80599999999998</v>
      </c>
      <c r="K409" t="str">
        <f>_xlfn.XLOOKUP(Table17[[#This Row],[Customer_ID]],Customer_Dim!A:A,Customer_Dim!B:B,"False Data")</f>
        <v>Megan Ryan</v>
      </c>
      <c r="L409" s="5">
        <f>_xlfn.XLOOKUP(Table17[[#This Row],[Customer_ID]],Customer_Dim!A:A,Customer_Dim!C:C,"False Data")</f>
        <v>59</v>
      </c>
      <c r="M409" s="5" t="str" cm="1">
        <f t="array" ref="M409">_xlfn.IFS(Table9[[#This Row],[Age]]&lt;=35,"Youth",Table9[[#This Row],[Age]]&lt;=55,"Adult",Table9[[#This Row],[Age]]&gt;55,"Senior")</f>
        <v>Senior</v>
      </c>
      <c r="N409" t="str">
        <f>_xlfn.XLOOKUP(Table17[[#This Row],[Customer_ID]],Customer_Dim!A:A,Customer_Dim!D:D,"False Data")</f>
        <v>Female</v>
      </c>
      <c r="O409" t="str">
        <f>_xlfn.XLOOKUP(Table17[[#This Row],[Customer_ID]],Customer_Dim!A:A,Customer_Dim!E:E,"False Data")</f>
        <v>Andrewsfurt</v>
      </c>
      <c r="P409" t="str">
        <f>_xlfn.XLOOKUP(Table17[[#This Row],[Customer_ID]],Customer_Dim!A:A,Customer_Dim!F:F,"False Data")</f>
        <v>Idaho</v>
      </c>
      <c r="Q409" t="str">
        <f>_xlfn.XLOOKUP(Table17[[#This Row],[Customer_ID]],Customer_Dim!A:A,Customer_Dim!G:G,"False Data")</f>
        <v>USA</v>
      </c>
      <c r="R409" t="str">
        <f>_xlfn.XLOOKUP(Table17[[#This Row],[Customer_ID]],Customer_Dim!A:A,Customer_Dim!H:H,"False Data")</f>
        <v>Bronze</v>
      </c>
      <c r="S409" t="str">
        <f>_xlfn.XLOOKUP(Table17[[#This Row],[Store_ID]],Store_Dim!A:A,Store_Dim!B:B)</f>
        <v>Mcdonald Inc</v>
      </c>
      <c r="T409" t="str">
        <f>_xlfn.XLOOKUP(Table17[[#This Row],[Store_ID]],Store_Dim!A:A,Store_Dim!C:C)</f>
        <v>South</v>
      </c>
      <c r="U409" t="str">
        <f>_xlfn.XLOOKUP(Table17[[#This Row],[Store_ID]],Store_Dim!A:A,Store_Dim!D:D)</f>
        <v>Christopherland</v>
      </c>
      <c r="V409" t="str">
        <f>_xlfn.XLOOKUP(Table17[[#This Row],[Store_ID]],Store_Dim!A:A,Store_Dim!E:E)</f>
        <v>Outlet</v>
      </c>
      <c r="W409" t="str">
        <f>_xlfn.XLOOKUP(Table17[[#This Row],[Product_ID]],Product_Dim!A:A,Product_Dim!B:B)</f>
        <v>Kitchen Storage Rack</v>
      </c>
      <c r="X409" t="str">
        <f>_xlfn.XLOOKUP(Table17[[#This Row],[Product_ID]],Product_Dim!A:A,Product_Dim!C:C)</f>
        <v>Home</v>
      </c>
      <c r="Y409" t="str">
        <f>_xlfn.XLOOKUP(Table17[[#This Row],[Product_ID]],Product_Dim!A:A,Product_Dim!D:D)</f>
        <v>Storage</v>
      </c>
      <c r="Z409" t="str">
        <f>_xlfn.XLOOKUP(Table17[[#This Row],[Product_ID]],Product_Dim!A:A,Product_Dim!E:E)</f>
        <v>Duran Group</v>
      </c>
      <c r="AA409">
        <f>_xlfn.XLOOKUP(Table17[[#This Row],[Product_ID]],Product_Dim!A:A,Product_Dim!F:F)</f>
        <v>138.05000000000001</v>
      </c>
      <c r="AB409">
        <f>_xlfn.XLOOKUP(Table17[[#This Row],[Product_ID]],Product_Dim!A:A,Product_Dim!G:G)</f>
        <v>89</v>
      </c>
    </row>
    <row r="410" spans="1:28" x14ac:dyDescent="0.25">
      <c r="A410" t="s">
        <v>2234</v>
      </c>
      <c r="B410" s="1">
        <v>45465</v>
      </c>
      <c r="C410" t="s">
        <v>153</v>
      </c>
      <c r="D410" t="s">
        <v>1696</v>
      </c>
      <c r="E410" t="s">
        <v>1766</v>
      </c>
      <c r="F410">
        <v>3</v>
      </c>
      <c r="G410">
        <v>220.51</v>
      </c>
      <c r="H410">
        <v>0.02</v>
      </c>
      <c r="I410" t="s">
        <v>1826</v>
      </c>
      <c r="J410" s="12">
        <v>648.29939999999999</v>
      </c>
      <c r="K410" t="str">
        <f>_xlfn.XLOOKUP(Table17[[#This Row],[Customer_ID]],Customer_Dim!A:A,Customer_Dim!B:B,"False Data")</f>
        <v>Tonya Reynolds</v>
      </c>
      <c r="L410" s="5">
        <f>_xlfn.XLOOKUP(Table17[[#This Row],[Customer_ID]],Customer_Dim!A:A,Customer_Dim!C:C,"False Data")</f>
        <v>55</v>
      </c>
      <c r="M410" s="5" t="str" cm="1">
        <f t="array" ref="M410">_xlfn.IFS(Table9[[#This Row],[Age]]&lt;=35,"Youth",Table9[[#This Row],[Age]]&lt;=55,"Adult",Table9[[#This Row],[Age]]&gt;55,"Senior")</f>
        <v>Adult</v>
      </c>
      <c r="N410" t="str">
        <f>_xlfn.XLOOKUP(Table17[[#This Row],[Customer_ID]],Customer_Dim!A:A,Customer_Dim!D:D,"False Data")</f>
        <v>Female</v>
      </c>
      <c r="O410" t="str">
        <f>_xlfn.XLOOKUP(Table17[[#This Row],[Customer_ID]],Customer_Dim!A:A,Customer_Dim!E:E,"False Data")</f>
        <v>Darleneton</v>
      </c>
      <c r="P410" t="str">
        <f>_xlfn.XLOOKUP(Table17[[#This Row],[Customer_ID]],Customer_Dim!A:A,Customer_Dim!F:F,"False Data")</f>
        <v>Michigan</v>
      </c>
      <c r="Q410" t="str">
        <f>_xlfn.XLOOKUP(Table17[[#This Row],[Customer_ID]],Customer_Dim!A:A,Customer_Dim!G:G,"False Data")</f>
        <v>USA</v>
      </c>
      <c r="R410" t="str">
        <f>_xlfn.XLOOKUP(Table17[[#This Row],[Customer_ID]],Customer_Dim!A:A,Customer_Dim!H:H,"False Data")</f>
        <v>Gold</v>
      </c>
      <c r="S410" t="str">
        <f>_xlfn.XLOOKUP(Table17[[#This Row],[Store_ID]],Store_Dim!A:A,Store_Dim!B:B)</f>
        <v>Johnson-Wright</v>
      </c>
      <c r="T410" t="str">
        <f>_xlfn.XLOOKUP(Table17[[#This Row],[Store_ID]],Store_Dim!A:A,Store_Dim!C:C)</f>
        <v>North</v>
      </c>
      <c r="U410" t="str">
        <f>_xlfn.XLOOKUP(Table17[[#This Row],[Store_ID]],Store_Dim!A:A,Store_Dim!D:D)</f>
        <v>Hoodberg</v>
      </c>
      <c r="V410" t="str">
        <f>_xlfn.XLOOKUP(Table17[[#This Row],[Store_ID]],Store_Dim!A:A,Store_Dim!E:E)</f>
        <v>Outlet</v>
      </c>
      <c r="W410" t="str">
        <f>_xlfn.XLOOKUP(Table17[[#This Row],[Product_ID]],Product_Dim!A:A,Product_Dim!B:B)</f>
        <v>Bluetooth Car Audio System</v>
      </c>
      <c r="X410" t="str">
        <f>_xlfn.XLOOKUP(Table17[[#This Row],[Product_ID]],Product_Dim!A:A,Product_Dim!C:C)</f>
        <v>Electronics</v>
      </c>
      <c r="Y410" t="str">
        <f>_xlfn.XLOOKUP(Table17[[#This Row],[Product_ID]],Product_Dim!A:A,Product_Dim!D:D)</f>
        <v>Audio</v>
      </c>
      <c r="Z410" t="str">
        <f>_xlfn.XLOOKUP(Table17[[#This Row],[Product_ID]],Product_Dim!A:A,Product_Dim!E:E)</f>
        <v>Bruce-Bowen</v>
      </c>
      <c r="AA410">
        <f>_xlfn.XLOOKUP(Table17[[#This Row],[Product_ID]],Product_Dim!A:A,Product_Dim!F:F)</f>
        <v>403.71</v>
      </c>
      <c r="AB410">
        <f>_xlfn.XLOOKUP(Table17[[#This Row],[Product_ID]],Product_Dim!A:A,Product_Dim!G:G)</f>
        <v>159</v>
      </c>
    </row>
    <row r="411" spans="1:28" x14ac:dyDescent="0.25">
      <c r="A411" t="s">
        <v>2235</v>
      </c>
      <c r="B411" s="1">
        <v>45837</v>
      </c>
      <c r="C411" t="s">
        <v>1029</v>
      </c>
      <c r="D411" t="s">
        <v>1578</v>
      </c>
      <c r="E411" t="s">
        <v>1804</v>
      </c>
      <c r="F411">
        <v>4</v>
      </c>
      <c r="G411">
        <v>370.63</v>
      </c>
      <c r="H411">
        <v>0.08</v>
      </c>
      <c r="I411" t="s">
        <v>1824</v>
      </c>
      <c r="J411" s="12">
        <v>1363.9184</v>
      </c>
      <c r="K411" t="str">
        <f>_xlfn.XLOOKUP(Table17[[#This Row],[Customer_ID]],Customer_Dim!A:A,Customer_Dim!B:B,"False Data")</f>
        <v>Reginald Willis</v>
      </c>
      <c r="L411" s="5">
        <f>_xlfn.XLOOKUP(Table17[[#This Row],[Customer_ID]],Customer_Dim!A:A,Customer_Dim!C:C,"False Data")</f>
        <v>62</v>
      </c>
      <c r="M411" s="5" t="str" cm="1">
        <f t="array" ref="M411">_xlfn.IFS(Table9[[#This Row],[Age]]&lt;=35,"Youth",Table9[[#This Row],[Age]]&lt;=55,"Adult",Table9[[#This Row],[Age]]&gt;55,"Senior")</f>
        <v>Senior</v>
      </c>
      <c r="N411" t="str">
        <f>_xlfn.XLOOKUP(Table17[[#This Row],[Customer_ID]],Customer_Dim!A:A,Customer_Dim!D:D,"False Data")</f>
        <v>Female</v>
      </c>
      <c r="O411" t="str">
        <f>_xlfn.XLOOKUP(Table17[[#This Row],[Customer_ID]],Customer_Dim!A:A,Customer_Dim!E:E,"False Data")</f>
        <v>Kellybury</v>
      </c>
      <c r="P411" t="str">
        <f>_xlfn.XLOOKUP(Table17[[#This Row],[Customer_ID]],Customer_Dim!A:A,Customer_Dim!F:F,"False Data")</f>
        <v>New York</v>
      </c>
      <c r="Q411" t="str">
        <f>_xlfn.XLOOKUP(Table17[[#This Row],[Customer_ID]],Customer_Dim!A:A,Customer_Dim!G:G,"False Data")</f>
        <v>USA</v>
      </c>
      <c r="R411" t="str">
        <f>_xlfn.XLOOKUP(Table17[[#This Row],[Customer_ID]],Customer_Dim!A:A,Customer_Dim!H:H,"False Data")</f>
        <v>Bronze</v>
      </c>
      <c r="S411" t="str">
        <f>_xlfn.XLOOKUP(Table17[[#This Row],[Store_ID]],Store_Dim!A:A,Store_Dim!B:B)</f>
        <v>Frederick-Wright</v>
      </c>
      <c r="T411" t="str">
        <f>_xlfn.XLOOKUP(Table17[[#This Row],[Store_ID]],Store_Dim!A:A,Store_Dim!C:C)</f>
        <v>West</v>
      </c>
      <c r="U411" t="str">
        <f>_xlfn.XLOOKUP(Table17[[#This Row],[Store_ID]],Store_Dim!A:A,Store_Dim!D:D)</f>
        <v>New Jimmymouth</v>
      </c>
      <c r="V411" t="str">
        <f>_xlfn.XLOOKUP(Table17[[#This Row],[Store_ID]],Store_Dim!A:A,Store_Dim!E:E)</f>
        <v>Flagship</v>
      </c>
      <c r="W411" t="str">
        <f>_xlfn.XLOOKUP(Table17[[#This Row],[Product_ID]],Product_Dim!A:A,Product_Dim!B:B)</f>
        <v>4K Home Projector</v>
      </c>
      <c r="X411" t="str">
        <f>_xlfn.XLOOKUP(Table17[[#This Row],[Product_ID]],Product_Dim!A:A,Product_Dim!C:C)</f>
        <v>Electronics</v>
      </c>
      <c r="Y411" t="str">
        <f>_xlfn.XLOOKUP(Table17[[#This Row],[Product_ID]],Product_Dim!A:A,Product_Dim!D:D)</f>
        <v>Appliances</v>
      </c>
      <c r="Z411" t="str">
        <f>_xlfn.XLOOKUP(Table17[[#This Row],[Product_ID]],Product_Dim!A:A,Product_Dim!E:E)</f>
        <v>Thomas LLC</v>
      </c>
      <c r="AA411">
        <f>_xlfn.XLOOKUP(Table17[[#This Row],[Product_ID]],Product_Dim!A:A,Product_Dim!F:F)</f>
        <v>465.34</v>
      </c>
      <c r="AB411">
        <f>_xlfn.XLOOKUP(Table17[[#This Row],[Product_ID]],Product_Dim!A:A,Product_Dim!G:G)</f>
        <v>301</v>
      </c>
    </row>
    <row r="412" spans="1:28" x14ac:dyDescent="0.25">
      <c r="A412" t="s">
        <v>2236</v>
      </c>
      <c r="B412" s="1">
        <v>45706</v>
      </c>
      <c r="C412" t="s">
        <v>1220</v>
      </c>
      <c r="D412" t="s">
        <v>1606</v>
      </c>
      <c r="E412" t="s">
        <v>1813</v>
      </c>
      <c r="F412">
        <v>4</v>
      </c>
      <c r="G412">
        <v>349.84</v>
      </c>
      <c r="H412">
        <v>0.11</v>
      </c>
      <c r="I412" t="s">
        <v>1824</v>
      </c>
      <c r="J412" s="12">
        <v>1245.4304</v>
      </c>
      <c r="K412" t="str">
        <f>_xlfn.XLOOKUP(Table17[[#This Row],[Customer_ID]],Customer_Dim!A:A,Customer_Dim!B:B,"False Data")</f>
        <v>Heidi Tyler</v>
      </c>
      <c r="L412" s="5">
        <f>_xlfn.XLOOKUP(Table17[[#This Row],[Customer_ID]],Customer_Dim!A:A,Customer_Dim!C:C,"False Data")</f>
        <v>40</v>
      </c>
      <c r="M412" s="5" t="str" cm="1">
        <f t="array" ref="M412">_xlfn.IFS(Table9[[#This Row],[Age]]&lt;=35,"Youth",Table9[[#This Row],[Age]]&lt;=55,"Adult",Table9[[#This Row],[Age]]&gt;55,"Senior")</f>
        <v>Adult</v>
      </c>
      <c r="N412" t="str">
        <f>_xlfn.XLOOKUP(Table17[[#This Row],[Customer_ID]],Customer_Dim!A:A,Customer_Dim!D:D,"False Data")</f>
        <v>Female</v>
      </c>
      <c r="O412" t="str">
        <f>_xlfn.XLOOKUP(Table17[[#This Row],[Customer_ID]],Customer_Dim!A:A,Customer_Dim!E:E,"False Data")</f>
        <v>Dawnstad</v>
      </c>
      <c r="P412" t="str">
        <f>_xlfn.XLOOKUP(Table17[[#This Row],[Customer_ID]],Customer_Dim!A:A,Customer_Dim!F:F,"False Data")</f>
        <v>Oregon</v>
      </c>
      <c r="Q412" t="str">
        <f>_xlfn.XLOOKUP(Table17[[#This Row],[Customer_ID]],Customer_Dim!A:A,Customer_Dim!G:G,"False Data")</f>
        <v>USA</v>
      </c>
      <c r="R412" t="str">
        <f>_xlfn.XLOOKUP(Table17[[#This Row],[Customer_ID]],Customer_Dim!A:A,Customer_Dim!H:H,"False Data")</f>
        <v>Bronze</v>
      </c>
      <c r="S412" t="str">
        <f>_xlfn.XLOOKUP(Table17[[#This Row],[Store_ID]],Store_Dim!A:A,Store_Dim!B:B)</f>
        <v>Mann-Austin</v>
      </c>
      <c r="T412" t="str">
        <f>_xlfn.XLOOKUP(Table17[[#This Row],[Store_ID]],Store_Dim!A:A,Store_Dim!C:C)</f>
        <v>East</v>
      </c>
      <c r="U412" t="str">
        <f>_xlfn.XLOOKUP(Table17[[#This Row],[Store_ID]],Store_Dim!A:A,Store_Dim!D:D)</f>
        <v>Vasquezborough</v>
      </c>
      <c r="V412" t="str">
        <f>_xlfn.XLOOKUP(Table17[[#This Row],[Store_ID]],Store_Dim!A:A,Store_Dim!E:E)</f>
        <v>Online</v>
      </c>
      <c r="W412" t="str">
        <f>_xlfn.XLOOKUP(Table17[[#This Row],[Product_ID]],Product_Dim!A:A,Product_Dim!B:B)</f>
        <v>Fabric Sofa Throw Blanket</v>
      </c>
      <c r="X412" t="str">
        <f>_xlfn.XLOOKUP(Table17[[#This Row],[Product_ID]],Product_Dim!A:A,Product_Dim!C:C)</f>
        <v>Home</v>
      </c>
      <c r="Y412" t="str">
        <f>_xlfn.XLOOKUP(Table17[[#This Row],[Product_ID]],Product_Dim!A:A,Product_Dim!D:D)</f>
        <v>Decor</v>
      </c>
      <c r="Z412" t="str">
        <f>_xlfn.XLOOKUP(Table17[[#This Row],[Product_ID]],Product_Dim!A:A,Product_Dim!E:E)</f>
        <v>Hoffman Group</v>
      </c>
      <c r="AA412">
        <f>_xlfn.XLOOKUP(Table17[[#This Row],[Product_ID]],Product_Dim!A:A,Product_Dim!F:F)</f>
        <v>218.48</v>
      </c>
      <c r="AB412">
        <f>_xlfn.XLOOKUP(Table17[[#This Row],[Product_ID]],Product_Dim!A:A,Product_Dim!G:G)</f>
        <v>276</v>
      </c>
    </row>
    <row r="413" spans="1:28" x14ac:dyDescent="0.25">
      <c r="A413" t="s">
        <v>2237</v>
      </c>
      <c r="B413" s="1">
        <v>45823</v>
      </c>
      <c r="C413" t="s">
        <v>168</v>
      </c>
      <c r="D413" t="s">
        <v>1626</v>
      </c>
      <c r="E413" t="s">
        <v>1794</v>
      </c>
      <c r="F413">
        <v>1</v>
      </c>
      <c r="G413">
        <v>770.87</v>
      </c>
      <c r="H413">
        <v>0.1</v>
      </c>
      <c r="I413" t="s">
        <v>1829</v>
      </c>
      <c r="J413" s="12">
        <v>693.78300000000002</v>
      </c>
      <c r="K413" t="str">
        <f>_xlfn.XLOOKUP(Table17[[#This Row],[Customer_ID]],Customer_Dim!A:A,Customer_Dim!B:B,"False Data")</f>
        <v>Joseph Snow</v>
      </c>
      <c r="L413" s="5">
        <f>_xlfn.XLOOKUP(Table17[[#This Row],[Customer_ID]],Customer_Dim!A:A,Customer_Dim!C:C,"False Data")</f>
        <v>45</v>
      </c>
      <c r="M413" s="5" t="str" cm="1">
        <f t="array" ref="M413">_xlfn.IFS(Table9[[#This Row],[Age]]&lt;=35,"Youth",Table9[[#This Row],[Age]]&lt;=55,"Adult",Table9[[#This Row],[Age]]&gt;55,"Senior")</f>
        <v>Adult</v>
      </c>
      <c r="N413" t="str">
        <f>_xlfn.XLOOKUP(Table17[[#This Row],[Customer_ID]],Customer_Dim!A:A,Customer_Dim!D:D,"False Data")</f>
        <v>Male</v>
      </c>
      <c r="O413" t="str">
        <f>_xlfn.XLOOKUP(Table17[[#This Row],[Customer_ID]],Customer_Dim!A:A,Customer_Dim!E:E,"False Data")</f>
        <v>South Michaelfort</v>
      </c>
      <c r="P413" t="str">
        <f>_xlfn.XLOOKUP(Table17[[#This Row],[Customer_ID]],Customer_Dim!A:A,Customer_Dim!F:F,"False Data")</f>
        <v>Vermont</v>
      </c>
      <c r="Q413" t="str">
        <f>_xlfn.XLOOKUP(Table17[[#This Row],[Customer_ID]],Customer_Dim!A:A,Customer_Dim!G:G,"False Data")</f>
        <v>USA</v>
      </c>
      <c r="R413" t="str">
        <f>_xlfn.XLOOKUP(Table17[[#This Row],[Customer_ID]],Customer_Dim!A:A,Customer_Dim!H:H,"False Data")</f>
        <v>Gold</v>
      </c>
      <c r="S413" t="str">
        <f>_xlfn.XLOOKUP(Table17[[#This Row],[Store_ID]],Store_Dim!A:A,Store_Dim!B:B)</f>
        <v>Thomas, Bridges and Harris</v>
      </c>
      <c r="T413" t="str">
        <f>_xlfn.XLOOKUP(Table17[[#This Row],[Store_ID]],Store_Dim!A:A,Store_Dim!C:C)</f>
        <v>North</v>
      </c>
      <c r="U413" t="str">
        <f>_xlfn.XLOOKUP(Table17[[#This Row],[Store_ID]],Store_Dim!A:A,Store_Dim!D:D)</f>
        <v>Sabrinatown</v>
      </c>
      <c r="V413" t="str">
        <f>_xlfn.XLOOKUP(Table17[[#This Row],[Store_ID]],Store_Dim!A:A,Store_Dim!E:E)</f>
        <v>Online</v>
      </c>
      <c r="W413" t="str">
        <f>_xlfn.XLOOKUP(Table17[[#This Row],[Product_ID]],Product_Dim!A:A,Product_Dim!B:B)</f>
        <v>Portable Power Bank</v>
      </c>
      <c r="X413" t="str">
        <f>_xlfn.XLOOKUP(Table17[[#This Row],[Product_ID]],Product_Dim!A:A,Product_Dim!C:C)</f>
        <v>Electronics</v>
      </c>
      <c r="Y413" t="str">
        <f>_xlfn.XLOOKUP(Table17[[#This Row],[Product_ID]],Product_Dim!A:A,Product_Dim!D:D)</f>
        <v>Mobile</v>
      </c>
      <c r="Z413" t="str">
        <f>_xlfn.XLOOKUP(Table17[[#This Row],[Product_ID]],Product_Dim!A:A,Product_Dim!E:E)</f>
        <v>Cummings and Sons</v>
      </c>
      <c r="AA413">
        <f>_xlfn.XLOOKUP(Table17[[#This Row],[Product_ID]],Product_Dim!A:A,Product_Dim!F:F)</f>
        <v>326.06</v>
      </c>
      <c r="AB413">
        <f>_xlfn.XLOOKUP(Table17[[#This Row],[Product_ID]],Product_Dim!A:A,Product_Dim!G:G)</f>
        <v>301</v>
      </c>
    </row>
    <row r="414" spans="1:28" x14ac:dyDescent="0.25">
      <c r="A414" t="s">
        <v>2238</v>
      </c>
      <c r="B414" s="1">
        <v>45518</v>
      </c>
      <c r="C414" t="s">
        <v>1475</v>
      </c>
      <c r="D414" t="s">
        <v>1746</v>
      </c>
      <c r="E414" t="s">
        <v>1807</v>
      </c>
      <c r="F414">
        <v>3</v>
      </c>
      <c r="G414">
        <v>507.33</v>
      </c>
      <c r="H414">
        <v>0.06</v>
      </c>
      <c r="I414" t="s">
        <v>1826</v>
      </c>
      <c r="J414" s="12">
        <v>1430.6705999999999</v>
      </c>
      <c r="K414" t="str">
        <f>_xlfn.XLOOKUP(Table17[[#This Row],[Customer_ID]],Customer_Dim!A:A,Customer_Dim!B:B,"False Data")</f>
        <v>Dylan Gutierrez</v>
      </c>
      <c r="L414" s="5">
        <f>_xlfn.XLOOKUP(Table17[[#This Row],[Customer_ID]],Customer_Dim!A:A,Customer_Dim!C:C,"False Data")</f>
        <v>40</v>
      </c>
      <c r="M414" s="5" t="str" cm="1">
        <f t="array" ref="M414">_xlfn.IFS(Table9[[#This Row],[Age]]&lt;=35,"Youth",Table9[[#This Row],[Age]]&lt;=55,"Adult",Table9[[#This Row],[Age]]&gt;55,"Senior")</f>
        <v>Adult</v>
      </c>
      <c r="N414" t="str">
        <f>_xlfn.XLOOKUP(Table17[[#This Row],[Customer_ID]],Customer_Dim!A:A,Customer_Dim!D:D,"False Data")</f>
        <v>Male</v>
      </c>
      <c r="O414" t="str">
        <f>_xlfn.XLOOKUP(Table17[[#This Row],[Customer_ID]],Customer_Dim!A:A,Customer_Dim!E:E,"False Data")</f>
        <v>New Jamesview</v>
      </c>
      <c r="P414" t="str">
        <f>_xlfn.XLOOKUP(Table17[[#This Row],[Customer_ID]],Customer_Dim!A:A,Customer_Dim!F:F,"False Data")</f>
        <v>West Virginia</v>
      </c>
      <c r="Q414" t="str">
        <f>_xlfn.XLOOKUP(Table17[[#This Row],[Customer_ID]],Customer_Dim!A:A,Customer_Dim!G:G,"False Data")</f>
        <v>USA</v>
      </c>
      <c r="R414" t="str">
        <f>_xlfn.XLOOKUP(Table17[[#This Row],[Customer_ID]],Customer_Dim!A:A,Customer_Dim!H:H,"False Data")</f>
        <v>Bronze</v>
      </c>
      <c r="S414" t="str">
        <f>_xlfn.XLOOKUP(Table17[[#This Row],[Store_ID]],Store_Dim!A:A,Store_Dim!B:B)</f>
        <v>Holloway Ltd</v>
      </c>
      <c r="T414" t="str">
        <f>_xlfn.XLOOKUP(Table17[[#This Row],[Store_ID]],Store_Dim!A:A,Store_Dim!C:C)</f>
        <v>North</v>
      </c>
      <c r="U414" t="str">
        <f>_xlfn.XLOOKUP(Table17[[#This Row],[Store_ID]],Store_Dim!A:A,Store_Dim!D:D)</f>
        <v>Bensonhaven</v>
      </c>
      <c r="V414" t="str">
        <f>_xlfn.XLOOKUP(Table17[[#This Row],[Store_ID]],Store_Dim!A:A,Store_Dim!E:E)</f>
        <v>Flagship</v>
      </c>
      <c r="W414" t="str">
        <f>_xlfn.XLOOKUP(Table17[[#This Row],[Product_ID]],Product_Dim!A:A,Product_Dim!B:B)</f>
        <v>Stainless Steel Cookware Set</v>
      </c>
      <c r="X414" t="str">
        <f>_xlfn.XLOOKUP(Table17[[#This Row],[Product_ID]],Product_Dim!A:A,Product_Dim!C:C)</f>
        <v>Home</v>
      </c>
      <c r="Y414" t="str">
        <f>_xlfn.XLOOKUP(Table17[[#This Row],[Product_ID]],Product_Dim!A:A,Product_Dim!D:D)</f>
        <v>Kitchen</v>
      </c>
      <c r="Z414" t="str">
        <f>_xlfn.XLOOKUP(Table17[[#This Row],[Product_ID]],Product_Dim!A:A,Product_Dim!E:E)</f>
        <v>Campbell Ltd</v>
      </c>
      <c r="AA414">
        <f>_xlfn.XLOOKUP(Table17[[#This Row],[Product_ID]],Product_Dim!A:A,Product_Dim!F:F)</f>
        <v>201.41</v>
      </c>
      <c r="AB414">
        <f>_xlfn.XLOOKUP(Table17[[#This Row],[Product_ID]],Product_Dim!A:A,Product_Dim!G:G)</f>
        <v>146</v>
      </c>
    </row>
    <row r="415" spans="1:28" x14ac:dyDescent="0.25">
      <c r="A415" t="s">
        <v>2239</v>
      </c>
      <c r="B415" s="1">
        <v>45863</v>
      </c>
      <c r="C415" t="s">
        <v>610</v>
      </c>
      <c r="D415" t="s">
        <v>1680</v>
      </c>
      <c r="E415" t="s">
        <v>1786</v>
      </c>
      <c r="F415">
        <v>1</v>
      </c>
      <c r="G415">
        <v>87.78</v>
      </c>
      <c r="H415">
        <v>0.06</v>
      </c>
      <c r="I415" t="s">
        <v>1824</v>
      </c>
      <c r="J415" s="12">
        <v>82.513199999999998</v>
      </c>
      <c r="K415" t="str">
        <f>_xlfn.XLOOKUP(Table17[[#This Row],[Customer_ID]],Customer_Dim!A:A,Customer_Dim!B:B,"False Data")</f>
        <v>Brent Rivas</v>
      </c>
      <c r="L415" s="5">
        <f>_xlfn.XLOOKUP(Table17[[#This Row],[Customer_ID]],Customer_Dim!A:A,Customer_Dim!C:C,"False Data")</f>
        <v>54</v>
      </c>
      <c r="M415" s="5" t="str" cm="1">
        <f t="array" ref="M415">_xlfn.IFS(Table9[[#This Row],[Age]]&lt;=35,"Youth",Table9[[#This Row],[Age]]&lt;=55,"Adult",Table9[[#This Row],[Age]]&gt;55,"Senior")</f>
        <v>Adult</v>
      </c>
      <c r="N415" t="str">
        <f>_xlfn.XLOOKUP(Table17[[#This Row],[Customer_ID]],Customer_Dim!A:A,Customer_Dim!D:D,"False Data")</f>
        <v>Female</v>
      </c>
      <c r="O415" t="str">
        <f>_xlfn.XLOOKUP(Table17[[#This Row],[Customer_ID]],Customer_Dim!A:A,Customer_Dim!E:E,"False Data")</f>
        <v>North Kellyberg</v>
      </c>
      <c r="P415" t="str">
        <f>_xlfn.XLOOKUP(Table17[[#This Row],[Customer_ID]],Customer_Dim!A:A,Customer_Dim!F:F,"False Data")</f>
        <v>New Jersey</v>
      </c>
      <c r="Q415" t="str">
        <f>_xlfn.XLOOKUP(Table17[[#This Row],[Customer_ID]],Customer_Dim!A:A,Customer_Dim!G:G,"False Data")</f>
        <v>USA</v>
      </c>
      <c r="R415" t="str">
        <f>_xlfn.XLOOKUP(Table17[[#This Row],[Customer_ID]],Customer_Dim!A:A,Customer_Dim!H:H,"False Data")</f>
        <v>Platinum</v>
      </c>
      <c r="S415" t="str">
        <f>_xlfn.XLOOKUP(Table17[[#This Row],[Store_ID]],Store_Dim!A:A,Store_Dim!B:B)</f>
        <v>Moore, Padilla and Butler</v>
      </c>
      <c r="T415" t="str">
        <f>_xlfn.XLOOKUP(Table17[[#This Row],[Store_ID]],Store_Dim!A:A,Store_Dim!C:C)</f>
        <v>South</v>
      </c>
      <c r="U415" t="str">
        <f>_xlfn.XLOOKUP(Table17[[#This Row],[Store_ID]],Store_Dim!A:A,Store_Dim!D:D)</f>
        <v>East Johnstad</v>
      </c>
      <c r="V415" t="str">
        <f>_xlfn.XLOOKUP(Table17[[#This Row],[Store_ID]],Store_Dim!A:A,Store_Dim!E:E)</f>
        <v>Flagship</v>
      </c>
      <c r="W415" t="str">
        <f>_xlfn.XLOOKUP(Table17[[#This Row],[Product_ID]],Product_Dim!A:A,Product_Dim!B:B)</f>
        <v>Women's Hair Dryer Brush</v>
      </c>
      <c r="X415" t="str">
        <f>_xlfn.XLOOKUP(Table17[[#This Row],[Product_ID]],Product_Dim!A:A,Product_Dim!C:C)</f>
        <v>Beauty</v>
      </c>
      <c r="Y415" t="str">
        <f>_xlfn.XLOOKUP(Table17[[#This Row],[Product_ID]],Product_Dim!A:A,Product_Dim!D:D)</f>
        <v>Haircare</v>
      </c>
      <c r="Z415" t="str">
        <f>_xlfn.XLOOKUP(Table17[[#This Row],[Product_ID]],Product_Dim!A:A,Product_Dim!E:E)</f>
        <v>Torres, Spencer and Potter</v>
      </c>
      <c r="AA415">
        <f>_xlfn.XLOOKUP(Table17[[#This Row],[Product_ID]],Product_Dim!A:A,Product_Dim!F:F)</f>
        <v>340.39</v>
      </c>
      <c r="AB415">
        <f>_xlfn.XLOOKUP(Table17[[#This Row],[Product_ID]],Product_Dim!A:A,Product_Dim!G:G)</f>
        <v>177</v>
      </c>
    </row>
    <row r="416" spans="1:28" x14ac:dyDescent="0.25">
      <c r="A416" t="s">
        <v>2240</v>
      </c>
      <c r="B416" s="1">
        <v>45666</v>
      </c>
      <c r="C416" t="s">
        <v>36</v>
      </c>
      <c r="D416" t="s">
        <v>1734</v>
      </c>
      <c r="E416" t="s">
        <v>1769</v>
      </c>
      <c r="F416">
        <v>2</v>
      </c>
      <c r="G416">
        <v>772.24</v>
      </c>
      <c r="H416">
        <v>0.22</v>
      </c>
      <c r="I416" t="s">
        <v>1824</v>
      </c>
      <c r="J416" s="12">
        <v>1204.6944000000001</v>
      </c>
      <c r="K416" t="str">
        <f>_xlfn.XLOOKUP(Table17[[#This Row],[Customer_ID]],Customer_Dim!A:A,Customer_Dim!B:B,"False Data")</f>
        <v>Amber Jackson</v>
      </c>
      <c r="L416" s="5">
        <f>_xlfn.XLOOKUP(Table17[[#This Row],[Customer_ID]],Customer_Dim!A:A,Customer_Dim!C:C,"False Data")</f>
        <v>29</v>
      </c>
      <c r="M416" s="5" t="str" cm="1">
        <f t="array" ref="M416">_xlfn.IFS(Table9[[#This Row],[Age]]&lt;=35,"Youth",Table9[[#This Row],[Age]]&lt;=55,"Adult",Table9[[#This Row],[Age]]&gt;55,"Senior")</f>
        <v>Youth</v>
      </c>
      <c r="N416" t="str">
        <f>_xlfn.XLOOKUP(Table17[[#This Row],[Customer_ID]],Customer_Dim!A:A,Customer_Dim!D:D,"False Data")</f>
        <v>Female</v>
      </c>
      <c r="O416" t="str">
        <f>_xlfn.XLOOKUP(Table17[[#This Row],[Customer_ID]],Customer_Dim!A:A,Customer_Dim!E:E,"False Data")</f>
        <v>Deborahborough</v>
      </c>
      <c r="P416" t="str">
        <f>_xlfn.XLOOKUP(Table17[[#This Row],[Customer_ID]],Customer_Dim!A:A,Customer_Dim!F:F,"False Data")</f>
        <v>South Dakota</v>
      </c>
      <c r="Q416" t="str">
        <f>_xlfn.XLOOKUP(Table17[[#This Row],[Customer_ID]],Customer_Dim!A:A,Customer_Dim!G:G,"False Data")</f>
        <v>USA</v>
      </c>
      <c r="R416" t="str">
        <f>_xlfn.XLOOKUP(Table17[[#This Row],[Customer_ID]],Customer_Dim!A:A,Customer_Dim!H:H,"False Data")</f>
        <v>Platinum</v>
      </c>
      <c r="S416" t="str">
        <f>_xlfn.XLOOKUP(Table17[[#This Row],[Store_ID]],Store_Dim!A:A,Store_Dim!B:B)</f>
        <v>Alexander Group</v>
      </c>
      <c r="T416" t="str">
        <f>_xlfn.XLOOKUP(Table17[[#This Row],[Store_ID]],Store_Dim!A:A,Store_Dim!C:C)</f>
        <v>South</v>
      </c>
      <c r="U416" t="str">
        <f>_xlfn.XLOOKUP(Table17[[#This Row],[Store_ID]],Store_Dim!A:A,Store_Dim!D:D)</f>
        <v>Port Sharon</v>
      </c>
      <c r="V416" t="str">
        <f>_xlfn.XLOOKUP(Table17[[#This Row],[Store_ID]],Store_Dim!A:A,Store_Dim!E:E)</f>
        <v>Online</v>
      </c>
      <c r="W416" t="str">
        <f>_xlfn.XLOOKUP(Table17[[#This Row],[Product_ID]],Product_Dim!A:A,Product_Dim!B:B)</f>
        <v>USB-C Laptop Charger</v>
      </c>
      <c r="X416" t="str">
        <f>_xlfn.XLOOKUP(Table17[[#This Row],[Product_ID]],Product_Dim!A:A,Product_Dim!C:C)</f>
        <v>Electronics</v>
      </c>
      <c r="Y416" t="str">
        <f>_xlfn.XLOOKUP(Table17[[#This Row],[Product_ID]],Product_Dim!A:A,Product_Dim!D:D)</f>
        <v>Computer</v>
      </c>
      <c r="Z416" t="str">
        <f>_xlfn.XLOOKUP(Table17[[#This Row],[Product_ID]],Product_Dim!A:A,Product_Dim!E:E)</f>
        <v>Martin LLC</v>
      </c>
      <c r="AA416">
        <f>_xlfn.XLOOKUP(Table17[[#This Row],[Product_ID]],Product_Dim!A:A,Product_Dim!F:F)</f>
        <v>377.52</v>
      </c>
      <c r="AB416">
        <f>_xlfn.XLOOKUP(Table17[[#This Row],[Product_ID]],Product_Dim!A:A,Product_Dim!G:G)</f>
        <v>485</v>
      </c>
    </row>
    <row r="417" spans="1:28" x14ac:dyDescent="0.25">
      <c r="A417" t="s">
        <v>2241</v>
      </c>
      <c r="B417" s="1">
        <v>45813</v>
      </c>
      <c r="C417" t="s">
        <v>181</v>
      </c>
      <c r="D417" t="s">
        <v>1688</v>
      </c>
      <c r="E417" t="s">
        <v>1799</v>
      </c>
      <c r="F417">
        <v>1</v>
      </c>
      <c r="G417">
        <v>108.27</v>
      </c>
      <c r="H417">
        <v>0.1</v>
      </c>
      <c r="I417" t="s">
        <v>1829</v>
      </c>
      <c r="J417" s="12">
        <v>97.442999999999998</v>
      </c>
      <c r="K417" t="str">
        <f>_xlfn.XLOOKUP(Table17[[#This Row],[Customer_ID]],Customer_Dim!A:A,Customer_Dim!B:B,"False Data")</f>
        <v>Gina Knight</v>
      </c>
      <c r="L417" s="5">
        <f>_xlfn.XLOOKUP(Table17[[#This Row],[Customer_ID]],Customer_Dim!A:A,Customer_Dim!C:C,"False Data")</f>
        <v>54</v>
      </c>
      <c r="M417" s="5" t="str" cm="1">
        <f t="array" ref="M417">_xlfn.IFS(Table9[[#This Row],[Age]]&lt;=35,"Youth",Table9[[#This Row],[Age]]&lt;=55,"Adult",Table9[[#This Row],[Age]]&gt;55,"Senior")</f>
        <v>Adult</v>
      </c>
      <c r="N417" t="str">
        <f>_xlfn.XLOOKUP(Table17[[#This Row],[Customer_ID]],Customer_Dim!A:A,Customer_Dim!D:D,"False Data")</f>
        <v>Female</v>
      </c>
      <c r="O417" t="str">
        <f>_xlfn.XLOOKUP(Table17[[#This Row],[Customer_ID]],Customer_Dim!A:A,Customer_Dim!E:E,"False Data")</f>
        <v>Lake Roberthaven</v>
      </c>
      <c r="P417" t="str">
        <f>_xlfn.XLOOKUP(Table17[[#This Row],[Customer_ID]],Customer_Dim!A:A,Customer_Dim!F:F,"False Data")</f>
        <v>Nevada</v>
      </c>
      <c r="Q417" t="str">
        <f>_xlfn.XLOOKUP(Table17[[#This Row],[Customer_ID]],Customer_Dim!A:A,Customer_Dim!G:G,"False Data")</f>
        <v>USA</v>
      </c>
      <c r="R417" t="str">
        <f>_xlfn.XLOOKUP(Table17[[#This Row],[Customer_ID]],Customer_Dim!A:A,Customer_Dim!H:H,"False Data")</f>
        <v>Silver</v>
      </c>
      <c r="S417" t="str">
        <f>_xlfn.XLOOKUP(Table17[[#This Row],[Store_ID]],Store_Dim!A:A,Store_Dim!B:B)</f>
        <v>Mcdonald Inc</v>
      </c>
      <c r="T417" t="str">
        <f>_xlfn.XLOOKUP(Table17[[#This Row],[Store_ID]],Store_Dim!A:A,Store_Dim!C:C)</f>
        <v>South</v>
      </c>
      <c r="U417" t="str">
        <f>_xlfn.XLOOKUP(Table17[[#This Row],[Store_ID]],Store_Dim!A:A,Store_Dim!D:D)</f>
        <v>Christopherland</v>
      </c>
      <c r="V417" t="str">
        <f>_xlfn.XLOOKUP(Table17[[#This Row],[Store_ID]],Store_Dim!A:A,Store_Dim!E:E)</f>
        <v>Outlet</v>
      </c>
      <c r="W417" t="str">
        <f>_xlfn.XLOOKUP(Table17[[#This Row],[Product_ID]],Product_Dim!A:A,Product_Dim!B:B)</f>
        <v>Kitchen Storage Rack</v>
      </c>
      <c r="X417" t="str">
        <f>_xlfn.XLOOKUP(Table17[[#This Row],[Product_ID]],Product_Dim!A:A,Product_Dim!C:C)</f>
        <v>Home</v>
      </c>
      <c r="Y417" t="str">
        <f>_xlfn.XLOOKUP(Table17[[#This Row],[Product_ID]],Product_Dim!A:A,Product_Dim!D:D)</f>
        <v>Storage</v>
      </c>
      <c r="Z417" t="str">
        <f>_xlfn.XLOOKUP(Table17[[#This Row],[Product_ID]],Product_Dim!A:A,Product_Dim!E:E)</f>
        <v>Duran Group</v>
      </c>
      <c r="AA417">
        <f>_xlfn.XLOOKUP(Table17[[#This Row],[Product_ID]],Product_Dim!A:A,Product_Dim!F:F)</f>
        <v>138.05000000000001</v>
      </c>
      <c r="AB417">
        <f>_xlfn.XLOOKUP(Table17[[#This Row],[Product_ID]],Product_Dim!A:A,Product_Dim!G:G)</f>
        <v>89</v>
      </c>
    </row>
    <row r="418" spans="1:28" x14ac:dyDescent="0.25">
      <c r="A418" t="s">
        <v>2242</v>
      </c>
      <c r="B418" s="1">
        <v>45633</v>
      </c>
      <c r="C418" t="s">
        <v>1089</v>
      </c>
      <c r="D418" t="s">
        <v>1624</v>
      </c>
      <c r="E418" t="s">
        <v>1807</v>
      </c>
      <c r="F418">
        <v>2</v>
      </c>
      <c r="G418">
        <v>839.24</v>
      </c>
      <c r="H418">
        <v>0.21</v>
      </c>
      <c r="I418" t="s">
        <v>1826</v>
      </c>
      <c r="J418" s="12">
        <v>1325.9992</v>
      </c>
      <c r="K418" t="str">
        <f>_xlfn.XLOOKUP(Table17[[#This Row],[Customer_ID]],Customer_Dim!A:A,Customer_Dim!B:B,"False Data")</f>
        <v>Justin Mason Dds</v>
      </c>
      <c r="L418" s="5">
        <f>_xlfn.XLOOKUP(Table17[[#This Row],[Customer_ID]],Customer_Dim!A:A,Customer_Dim!C:C,"False Data")</f>
        <v>39</v>
      </c>
      <c r="M418" s="5" t="str" cm="1">
        <f t="array" ref="M418">_xlfn.IFS(Table9[[#This Row],[Age]]&lt;=35,"Youth",Table9[[#This Row],[Age]]&lt;=55,"Adult",Table9[[#This Row],[Age]]&gt;55,"Senior")</f>
        <v>Adult</v>
      </c>
      <c r="N418" t="str">
        <f>_xlfn.XLOOKUP(Table17[[#This Row],[Customer_ID]],Customer_Dim!A:A,Customer_Dim!D:D,"False Data")</f>
        <v>Female</v>
      </c>
      <c r="O418" t="str">
        <f>_xlfn.XLOOKUP(Table17[[#This Row],[Customer_ID]],Customer_Dim!A:A,Customer_Dim!E:E,"False Data")</f>
        <v>Peggystad</v>
      </c>
      <c r="P418" t="str">
        <f>_xlfn.XLOOKUP(Table17[[#This Row],[Customer_ID]],Customer_Dim!A:A,Customer_Dim!F:F,"False Data")</f>
        <v>Connecticut</v>
      </c>
      <c r="Q418" t="str">
        <f>_xlfn.XLOOKUP(Table17[[#This Row],[Customer_ID]],Customer_Dim!A:A,Customer_Dim!G:G,"False Data")</f>
        <v>USA</v>
      </c>
      <c r="R418" t="str">
        <f>_xlfn.XLOOKUP(Table17[[#This Row],[Customer_ID]],Customer_Dim!A:A,Customer_Dim!H:H,"False Data")</f>
        <v>Gold</v>
      </c>
      <c r="S418" t="str">
        <f>_xlfn.XLOOKUP(Table17[[#This Row],[Store_ID]],Store_Dim!A:A,Store_Dim!B:B)</f>
        <v>Holloway Ltd</v>
      </c>
      <c r="T418" t="str">
        <f>_xlfn.XLOOKUP(Table17[[#This Row],[Store_ID]],Store_Dim!A:A,Store_Dim!C:C)</f>
        <v>North</v>
      </c>
      <c r="U418" t="str">
        <f>_xlfn.XLOOKUP(Table17[[#This Row],[Store_ID]],Store_Dim!A:A,Store_Dim!D:D)</f>
        <v>Bensonhaven</v>
      </c>
      <c r="V418" t="str">
        <f>_xlfn.XLOOKUP(Table17[[#This Row],[Store_ID]],Store_Dim!A:A,Store_Dim!E:E)</f>
        <v>Flagship</v>
      </c>
      <c r="W418" t="str">
        <f>_xlfn.XLOOKUP(Table17[[#This Row],[Product_ID]],Product_Dim!A:A,Product_Dim!B:B)</f>
        <v>Sports Water Hydration Pack</v>
      </c>
      <c r="X418" t="str">
        <f>_xlfn.XLOOKUP(Table17[[#This Row],[Product_ID]],Product_Dim!A:A,Product_Dim!C:C)</f>
        <v>Sports</v>
      </c>
      <c r="Y418" t="str">
        <f>_xlfn.XLOOKUP(Table17[[#This Row],[Product_ID]],Product_Dim!A:A,Product_Dim!D:D)</f>
        <v>Outdoor</v>
      </c>
      <c r="Z418" t="str">
        <f>_xlfn.XLOOKUP(Table17[[#This Row],[Product_ID]],Product_Dim!A:A,Product_Dim!E:E)</f>
        <v>Sims-Smith</v>
      </c>
      <c r="AA418">
        <f>_xlfn.XLOOKUP(Table17[[#This Row],[Product_ID]],Product_Dim!A:A,Product_Dim!F:F)</f>
        <v>135.61000000000001</v>
      </c>
      <c r="AB418">
        <f>_xlfn.XLOOKUP(Table17[[#This Row],[Product_ID]],Product_Dim!A:A,Product_Dim!G:G)</f>
        <v>394</v>
      </c>
    </row>
    <row r="419" spans="1:28" x14ac:dyDescent="0.25">
      <c r="A419" t="s">
        <v>2243</v>
      </c>
      <c r="B419" s="1">
        <v>45331</v>
      </c>
      <c r="C419" t="s">
        <v>1196</v>
      </c>
      <c r="D419" t="s">
        <v>1664</v>
      </c>
      <c r="E419" t="s">
        <v>1789</v>
      </c>
      <c r="F419">
        <v>2</v>
      </c>
      <c r="G419">
        <v>466.27</v>
      </c>
      <c r="H419">
        <v>0.11</v>
      </c>
      <c r="I419" t="s">
        <v>1826</v>
      </c>
      <c r="J419" s="12">
        <v>829.9606</v>
      </c>
      <c r="K419" t="str">
        <f>_xlfn.XLOOKUP(Table17[[#This Row],[Customer_ID]],Customer_Dim!A:A,Customer_Dim!B:B,"False Data")</f>
        <v>Kristine Higgins</v>
      </c>
      <c r="L419" s="5">
        <f>_xlfn.XLOOKUP(Table17[[#This Row],[Customer_ID]],Customer_Dim!A:A,Customer_Dim!C:C,"False Data")</f>
        <v>27</v>
      </c>
      <c r="M419" s="5" t="str" cm="1">
        <f t="array" ref="M419">_xlfn.IFS(Table9[[#This Row],[Age]]&lt;=35,"Youth",Table9[[#This Row],[Age]]&lt;=55,"Adult",Table9[[#This Row],[Age]]&gt;55,"Senior")</f>
        <v>Youth</v>
      </c>
      <c r="N419" t="str">
        <f>_xlfn.XLOOKUP(Table17[[#This Row],[Customer_ID]],Customer_Dim!A:A,Customer_Dim!D:D,"False Data")</f>
        <v>Female</v>
      </c>
      <c r="O419" t="str">
        <f>_xlfn.XLOOKUP(Table17[[#This Row],[Customer_ID]],Customer_Dim!A:A,Customer_Dim!E:E,"False Data")</f>
        <v>Jennifertown</v>
      </c>
      <c r="P419" t="str">
        <f>_xlfn.XLOOKUP(Table17[[#This Row],[Customer_ID]],Customer_Dim!A:A,Customer_Dim!F:F,"False Data")</f>
        <v>South Carolina</v>
      </c>
      <c r="Q419" t="str">
        <f>_xlfn.XLOOKUP(Table17[[#This Row],[Customer_ID]],Customer_Dim!A:A,Customer_Dim!G:G,"False Data")</f>
        <v>USA</v>
      </c>
      <c r="R419" t="str">
        <f>_xlfn.XLOOKUP(Table17[[#This Row],[Customer_ID]],Customer_Dim!A:A,Customer_Dim!H:H,"False Data")</f>
        <v>Silver</v>
      </c>
      <c r="S419" t="str">
        <f>_xlfn.XLOOKUP(Table17[[#This Row],[Store_ID]],Store_Dim!A:A,Store_Dim!B:B)</f>
        <v>Hill, Wagner and Ballard</v>
      </c>
      <c r="T419" t="str">
        <f>_xlfn.XLOOKUP(Table17[[#This Row],[Store_ID]],Store_Dim!A:A,Store_Dim!C:C)</f>
        <v>East</v>
      </c>
      <c r="U419" t="str">
        <f>_xlfn.XLOOKUP(Table17[[#This Row],[Store_ID]],Store_Dim!A:A,Store_Dim!D:D)</f>
        <v>East Davidville</v>
      </c>
      <c r="V419" t="str">
        <f>_xlfn.XLOOKUP(Table17[[#This Row],[Store_ID]],Store_Dim!A:A,Store_Dim!E:E)</f>
        <v>Online</v>
      </c>
      <c r="W419" t="str">
        <f>_xlfn.XLOOKUP(Table17[[#This Row],[Product_ID]],Product_Dim!A:A,Product_Dim!B:B)</f>
        <v>Womens Cotton Scarf</v>
      </c>
      <c r="X419" t="str">
        <f>_xlfn.XLOOKUP(Table17[[#This Row],[Product_ID]],Product_Dim!A:A,Product_Dim!C:C)</f>
        <v>Clothing</v>
      </c>
      <c r="Y419" t="str">
        <f>_xlfn.XLOOKUP(Table17[[#This Row],[Product_ID]],Product_Dim!A:A,Product_Dim!D:D)</f>
        <v>Accessories</v>
      </c>
      <c r="Z419" t="str">
        <f>_xlfn.XLOOKUP(Table17[[#This Row],[Product_ID]],Product_Dim!A:A,Product_Dim!E:E)</f>
        <v>Shepherd-Gould</v>
      </c>
      <c r="AA419">
        <f>_xlfn.XLOOKUP(Table17[[#This Row],[Product_ID]],Product_Dim!A:A,Product_Dim!F:F)</f>
        <v>113.83</v>
      </c>
      <c r="AB419">
        <f>_xlfn.XLOOKUP(Table17[[#This Row],[Product_ID]],Product_Dim!A:A,Product_Dim!G:G)</f>
        <v>485</v>
      </c>
    </row>
    <row r="420" spans="1:28" x14ac:dyDescent="0.25">
      <c r="A420" t="s">
        <v>2244</v>
      </c>
      <c r="B420" s="1">
        <v>45942</v>
      </c>
      <c r="C420" t="s">
        <v>1240</v>
      </c>
      <c r="D420" t="s">
        <v>1672</v>
      </c>
      <c r="E420" t="s">
        <v>1799</v>
      </c>
      <c r="F420">
        <v>3</v>
      </c>
      <c r="G420">
        <v>969.83</v>
      </c>
      <c r="H420">
        <v>0.02</v>
      </c>
      <c r="I420" t="s">
        <v>1824</v>
      </c>
      <c r="J420" s="12">
        <v>2851.3002000000001</v>
      </c>
      <c r="K420" t="str">
        <f>_xlfn.XLOOKUP(Table17[[#This Row],[Customer_ID]],Customer_Dim!A:A,Customer_Dim!B:B,"False Data")</f>
        <v>Jennifer Johnson</v>
      </c>
      <c r="L420" s="5">
        <f>_xlfn.XLOOKUP(Table17[[#This Row],[Customer_ID]],Customer_Dim!A:A,Customer_Dim!C:C,"False Data")</f>
        <v>54</v>
      </c>
      <c r="M420" s="5" t="str" cm="1">
        <f t="array" ref="M420">_xlfn.IFS(Table9[[#This Row],[Age]]&lt;=35,"Youth",Table9[[#This Row],[Age]]&lt;=55,"Adult",Table9[[#This Row],[Age]]&gt;55,"Senior")</f>
        <v>Adult</v>
      </c>
      <c r="N420" t="str">
        <f>_xlfn.XLOOKUP(Table17[[#This Row],[Customer_ID]],Customer_Dim!A:A,Customer_Dim!D:D,"False Data")</f>
        <v>Male</v>
      </c>
      <c r="O420" t="str">
        <f>_xlfn.XLOOKUP(Table17[[#This Row],[Customer_ID]],Customer_Dim!A:A,Customer_Dim!E:E,"False Data")</f>
        <v>Cheyenneborough</v>
      </c>
      <c r="P420" t="str">
        <f>_xlfn.XLOOKUP(Table17[[#This Row],[Customer_ID]],Customer_Dim!A:A,Customer_Dim!F:F,"False Data")</f>
        <v>New Hampshire</v>
      </c>
      <c r="Q420" t="str">
        <f>_xlfn.XLOOKUP(Table17[[#This Row],[Customer_ID]],Customer_Dim!A:A,Customer_Dim!G:G,"False Data")</f>
        <v>USA</v>
      </c>
      <c r="R420" t="str">
        <f>_xlfn.XLOOKUP(Table17[[#This Row],[Customer_ID]],Customer_Dim!A:A,Customer_Dim!H:H,"False Data")</f>
        <v>Bronze</v>
      </c>
      <c r="S420" t="str">
        <f>_xlfn.XLOOKUP(Table17[[#This Row],[Store_ID]],Store_Dim!A:A,Store_Dim!B:B)</f>
        <v>Mcdonald Inc</v>
      </c>
      <c r="T420" t="str">
        <f>_xlfn.XLOOKUP(Table17[[#This Row],[Store_ID]],Store_Dim!A:A,Store_Dim!C:C)</f>
        <v>South</v>
      </c>
      <c r="U420" t="str">
        <f>_xlfn.XLOOKUP(Table17[[#This Row],[Store_ID]],Store_Dim!A:A,Store_Dim!D:D)</f>
        <v>Christopherland</v>
      </c>
      <c r="V420" t="str">
        <f>_xlfn.XLOOKUP(Table17[[#This Row],[Store_ID]],Store_Dim!A:A,Store_Dim!E:E)</f>
        <v>Outlet</v>
      </c>
      <c r="W420" t="str">
        <f>_xlfn.XLOOKUP(Table17[[#This Row],[Product_ID]],Product_Dim!A:A,Product_Dim!B:B)</f>
        <v>Laptop Cooling Pad</v>
      </c>
      <c r="X420" t="str">
        <f>_xlfn.XLOOKUP(Table17[[#This Row],[Product_ID]],Product_Dim!A:A,Product_Dim!C:C)</f>
        <v>Electronics</v>
      </c>
      <c r="Y420" t="str">
        <f>_xlfn.XLOOKUP(Table17[[#This Row],[Product_ID]],Product_Dim!A:A,Product_Dim!D:D)</f>
        <v>Computer</v>
      </c>
      <c r="Z420" t="str">
        <f>_xlfn.XLOOKUP(Table17[[#This Row],[Product_ID]],Product_Dim!A:A,Product_Dim!E:E)</f>
        <v>Murray, Gould and Ware</v>
      </c>
      <c r="AA420">
        <f>_xlfn.XLOOKUP(Table17[[#This Row],[Product_ID]],Product_Dim!A:A,Product_Dim!F:F)</f>
        <v>86.42</v>
      </c>
      <c r="AB420">
        <f>_xlfn.XLOOKUP(Table17[[#This Row],[Product_ID]],Product_Dim!A:A,Product_Dim!G:G)</f>
        <v>222</v>
      </c>
    </row>
    <row r="421" spans="1:28" x14ac:dyDescent="0.25">
      <c r="A421" t="s">
        <v>2245</v>
      </c>
      <c r="B421" s="1">
        <v>45824</v>
      </c>
      <c r="C421" t="s">
        <v>1295</v>
      </c>
      <c r="D421" t="s">
        <v>1730</v>
      </c>
      <c r="E421" t="s">
        <v>1813</v>
      </c>
      <c r="F421">
        <v>2</v>
      </c>
      <c r="G421">
        <v>782.11</v>
      </c>
      <c r="H421">
        <v>0.17</v>
      </c>
      <c r="I421" t="s">
        <v>1826</v>
      </c>
      <c r="J421" s="12">
        <v>1298.3026</v>
      </c>
      <c r="K421" t="str">
        <f>_xlfn.XLOOKUP(Table17[[#This Row],[Customer_ID]],Customer_Dim!A:A,Customer_Dim!B:B,"False Data")</f>
        <v>Karen King</v>
      </c>
      <c r="L421" s="5">
        <f>_xlfn.XLOOKUP(Table17[[#This Row],[Customer_ID]],Customer_Dim!A:A,Customer_Dim!C:C,"False Data")</f>
        <v>64</v>
      </c>
      <c r="M421" s="5" t="str" cm="1">
        <f t="array" ref="M421">_xlfn.IFS(Table9[[#This Row],[Age]]&lt;=35,"Youth",Table9[[#This Row],[Age]]&lt;=55,"Adult",Table9[[#This Row],[Age]]&gt;55,"Senior")</f>
        <v>Senior</v>
      </c>
      <c r="N421" t="str">
        <f>_xlfn.XLOOKUP(Table17[[#This Row],[Customer_ID]],Customer_Dim!A:A,Customer_Dim!D:D,"False Data")</f>
        <v>Female</v>
      </c>
      <c r="O421" t="str">
        <f>_xlfn.XLOOKUP(Table17[[#This Row],[Customer_ID]],Customer_Dim!A:A,Customer_Dim!E:E,"False Data")</f>
        <v>Kimburgh</v>
      </c>
      <c r="P421" t="str">
        <f>_xlfn.XLOOKUP(Table17[[#This Row],[Customer_ID]],Customer_Dim!A:A,Customer_Dim!F:F,"False Data")</f>
        <v>North Carolina</v>
      </c>
      <c r="Q421" t="str">
        <f>_xlfn.XLOOKUP(Table17[[#This Row],[Customer_ID]],Customer_Dim!A:A,Customer_Dim!G:G,"False Data")</f>
        <v>USA</v>
      </c>
      <c r="R421" t="str">
        <f>_xlfn.XLOOKUP(Table17[[#This Row],[Customer_ID]],Customer_Dim!A:A,Customer_Dim!H:H,"False Data")</f>
        <v>Bronze</v>
      </c>
      <c r="S421" t="str">
        <f>_xlfn.XLOOKUP(Table17[[#This Row],[Store_ID]],Store_Dim!A:A,Store_Dim!B:B)</f>
        <v>Mann-Austin</v>
      </c>
      <c r="T421" t="str">
        <f>_xlfn.XLOOKUP(Table17[[#This Row],[Store_ID]],Store_Dim!A:A,Store_Dim!C:C)</f>
        <v>East</v>
      </c>
      <c r="U421" t="str">
        <f>_xlfn.XLOOKUP(Table17[[#This Row],[Store_ID]],Store_Dim!A:A,Store_Dim!D:D)</f>
        <v>Vasquezborough</v>
      </c>
      <c r="V421" t="str">
        <f>_xlfn.XLOOKUP(Table17[[#This Row],[Store_ID]],Store_Dim!A:A,Store_Dim!E:E)</f>
        <v>Online</v>
      </c>
      <c r="W421" t="str">
        <f>_xlfn.XLOOKUP(Table17[[#This Row],[Product_ID]],Product_Dim!A:A,Product_Dim!B:B)</f>
        <v>Women's High Heels</v>
      </c>
      <c r="X421" t="str">
        <f>_xlfn.XLOOKUP(Table17[[#This Row],[Product_ID]],Product_Dim!A:A,Product_Dim!C:C)</f>
        <v>Clothing</v>
      </c>
      <c r="Y421" t="str">
        <f>_xlfn.XLOOKUP(Table17[[#This Row],[Product_ID]],Product_Dim!A:A,Product_Dim!D:D)</f>
        <v>Footwear</v>
      </c>
      <c r="Z421" t="str">
        <f>_xlfn.XLOOKUP(Table17[[#This Row],[Product_ID]],Product_Dim!A:A,Product_Dim!E:E)</f>
        <v>Smith-Charles</v>
      </c>
      <c r="AA421">
        <f>_xlfn.XLOOKUP(Table17[[#This Row],[Product_ID]],Product_Dim!A:A,Product_Dim!F:F)</f>
        <v>438.25</v>
      </c>
      <c r="AB421">
        <f>_xlfn.XLOOKUP(Table17[[#This Row],[Product_ID]],Product_Dim!A:A,Product_Dim!G:G)</f>
        <v>496</v>
      </c>
    </row>
    <row r="422" spans="1:28" x14ac:dyDescent="0.25">
      <c r="A422" t="s">
        <v>2246</v>
      </c>
      <c r="B422" s="1">
        <v>45921</v>
      </c>
      <c r="C422" t="s">
        <v>1395</v>
      </c>
      <c r="D422" t="s">
        <v>1628</v>
      </c>
      <c r="E422" t="s">
        <v>1792</v>
      </c>
      <c r="F422">
        <v>2</v>
      </c>
      <c r="G422">
        <v>74.63</v>
      </c>
      <c r="H422">
        <v>0.01</v>
      </c>
      <c r="I422" t="s">
        <v>1826</v>
      </c>
      <c r="J422" s="12">
        <v>147.76740000000001</v>
      </c>
      <c r="K422" t="str">
        <f>_xlfn.XLOOKUP(Table17[[#This Row],[Customer_ID]],Customer_Dim!A:A,Customer_Dim!B:B,"False Data")</f>
        <v>Ashley Roberts</v>
      </c>
      <c r="L422" s="5">
        <f>_xlfn.XLOOKUP(Table17[[#This Row],[Customer_ID]],Customer_Dim!A:A,Customer_Dim!C:C,"False Data")</f>
        <v>46</v>
      </c>
      <c r="M422" s="5" t="str" cm="1">
        <f t="array" ref="M422">_xlfn.IFS(Table9[[#This Row],[Age]]&lt;=35,"Youth",Table9[[#This Row],[Age]]&lt;=55,"Adult",Table9[[#This Row],[Age]]&gt;55,"Senior")</f>
        <v>Adult</v>
      </c>
      <c r="N422" t="str">
        <f>_xlfn.XLOOKUP(Table17[[#This Row],[Customer_ID]],Customer_Dim!A:A,Customer_Dim!D:D,"False Data")</f>
        <v>Male</v>
      </c>
      <c r="O422" t="str">
        <f>_xlfn.XLOOKUP(Table17[[#This Row],[Customer_ID]],Customer_Dim!A:A,Customer_Dim!E:E,"False Data")</f>
        <v>Josephmouth</v>
      </c>
      <c r="P422" t="str">
        <f>_xlfn.XLOOKUP(Table17[[#This Row],[Customer_ID]],Customer_Dim!A:A,Customer_Dim!F:F,"False Data")</f>
        <v>New Mexico</v>
      </c>
      <c r="Q422" t="str">
        <f>_xlfn.XLOOKUP(Table17[[#This Row],[Customer_ID]],Customer_Dim!A:A,Customer_Dim!G:G,"False Data")</f>
        <v>USA</v>
      </c>
      <c r="R422" t="str">
        <f>_xlfn.XLOOKUP(Table17[[#This Row],[Customer_ID]],Customer_Dim!A:A,Customer_Dim!H:H,"False Data")</f>
        <v>Gold</v>
      </c>
      <c r="S422" t="str">
        <f>_xlfn.XLOOKUP(Table17[[#This Row],[Store_ID]],Store_Dim!A:A,Store_Dim!B:B)</f>
        <v>Aguirre-Keller</v>
      </c>
      <c r="T422" t="str">
        <f>_xlfn.XLOOKUP(Table17[[#This Row],[Store_ID]],Store_Dim!A:A,Store_Dim!C:C)</f>
        <v>South</v>
      </c>
      <c r="U422" t="str">
        <f>_xlfn.XLOOKUP(Table17[[#This Row],[Store_ID]],Store_Dim!A:A,Store_Dim!D:D)</f>
        <v>Lake Michael</v>
      </c>
      <c r="V422" t="str">
        <f>_xlfn.XLOOKUP(Table17[[#This Row],[Store_ID]],Store_Dim!A:A,Store_Dim!E:E)</f>
        <v>Online</v>
      </c>
      <c r="W422" t="str">
        <f>_xlfn.XLOOKUP(Table17[[#This Row],[Product_ID]],Product_Dim!A:A,Product_Dim!B:B)</f>
        <v>Noise-Canceling Headphones</v>
      </c>
      <c r="X422" t="str">
        <f>_xlfn.XLOOKUP(Table17[[#This Row],[Product_ID]],Product_Dim!A:A,Product_Dim!C:C)</f>
        <v>Electronics</v>
      </c>
      <c r="Y422" t="str">
        <f>_xlfn.XLOOKUP(Table17[[#This Row],[Product_ID]],Product_Dim!A:A,Product_Dim!D:D)</f>
        <v>Audio</v>
      </c>
      <c r="Z422" t="str">
        <f>_xlfn.XLOOKUP(Table17[[#This Row],[Product_ID]],Product_Dim!A:A,Product_Dim!E:E)</f>
        <v>Taylor-Hart</v>
      </c>
      <c r="AA422">
        <f>_xlfn.XLOOKUP(Table17[[#This Row],[Product_ID]],Product_Dim!A:A,Product_Dim!F:F)</f>
        <v>38.520000000000003</v>
      </c>
      <c r="AB422">
        <f>_xlfn.XLOOKUP(Table17[[#This Row],[Product_ID]],Product_Dim!A:A,Product_Dim!G:G)</f>
        <v>378</v>
      </c>
    </row>
    <row r="423" spans="1:28" x14ac:dyDescent="0.25">
      <c r="A423" t="s">
        <v>2247</v>
      </c>
      <c r="B423" s="1">
        <v>45909</v>
      </c>
      <c r="C423" t="s">
        <v>160</v>
      </c>
      <c r="D423" t="s">
        <v>1718</v>
      </c>
      <c r="E423" t="s">
        <v>1776</v>
      </c>
      <c r="F423">
        <v>3</v>
      </c>
      <c r="G423">
        <v>522.78</v>
      </c>
      <c r="H423">
        <v>0.25</v>
      </c>
      <c r="I423" t="s">
        <v>1826</v>
      </c>
      <c r="J423" s="12">
        <v>1176.2550000000001</v>
      </c>
      <c r="K423" t="str">
        <f>_xlfn.XLOOKUP(Table17[[#This Row],[Customer_ID]],Customer_Dim!A:A,Customer_Dim!B:B,"False Data")</f>
        <v>James Gibbs</v>
      </c>
      <c r="L423" s="5">
        <f>_xlfn.XLOOKUP(Table17[[#This Row],[Customer_ID]],Customer_Dim!A:A,Customer_Dim!C:C,"False Data")</f>
        <v>21</v>
      </c>
      <c r="M423" s="5" t="str" cm="1">
        <f t="array" ref="M423">_xlfn.IFS(Table9[[#This Row],[Age]]&lt;=35,"Youth",Table9[[#This Row],[Age]]&lt;=55,"Adult",Table9[[#This Row],[Age]]&gt;55,"Senior")</f>
        <v>Youth</v>
      </c>
      <c r="N423" t="str">
        <f>_xlfn.XLOOKUP(Table17[[#This Row],[Customer_ID]],Customer_Dim!A:A,Customer_Dim!D:D,"False Data")</f>
        <v>Male</v>
      </c>
      <c r="O423" t="str">
        <f>_xlfn.XLOOKUP(Table17[[#This Row],[Customer_ID]],Customer_Dim!A:A,Customer_Dim!E:E,"False Data")</f>
        <v>Mooneyshire</v>
      </c>
      <c r="P423" t="str">
        <f>_xlfn.XLOOKUP(Table17[[#This Row],[Customer_ID]],Customer_Dim!A:A,Customer_Dim!F:F,"False Data")</f>
        <v>Alaska</v>
      </c>
      <c r="Q423" t="str">
        <f>_xlfn.XLOOKUP(Table17[[#This Row],[Customer_ID]],Customer_Dim!A:A,Customer_Dim!G:G,"False Data")</f>
        <v>USA</v>
      </c>
      <c r="R423" t="str">
        <f>_xlfn.XLOOKUP(Table17[[#This Row],[Customer_ID]],Customer_Dim!A:A,Customer_Dim!H:H,"False Data")</f>
        <v>Platinum</v>
      </c>
      <c r="S423" t="str">
        <f>_xlfn.XLOOKUP(Table17[[#This Row],[Store_ID]],Store_Dim!A:A,Store_Dim!B:B)</f>
        <v>Benson-Elliott</v>
      </c>
      <c r="T423" t="str">
        <f>_xlfn.XLOOKUP(Table17[[#This Row],[Store_ID]],Store_Dim!A:A,Store_Dim!C:C)</f>
        <v>East</v>
      </c>
      <c r="U423" t="str">
        <f>_xlfn.XLOOKUP(Table17[[#This Row],[Store_ID]],Store_Dim!A:A,Store_Dim!D:D)</f>
        <v>Port Josephberg</v>
      </c>
      <c r="V423" t="str">
        <f>_xlfn.XLOOKUP(Table17[[#This Row],[Store_ID]],Store_Dim!A:A,Store_Dim!E:E)</f>
        <v>Online</v>
      </c>
      <c r="W423" t="str">
        <f>_xlfn.XLOOKUP(Table17[[#This Row],[Product_ID]],Product_Dim!A:A,Product_Dim!B:B)</f>
        <v>Women's Beanie Hat</v>
      </c>
      <c r="X423" t="str">
        <f>_xlfn.XLOOKUP(Table17[[#This Row],[Product_ID]],Product_Dim!A:A,Product_Dim!C:C)</f>
        <v>Clothing</v>
      </c>
      <c r="Y423" t="str">
        <f>_xlfn.XLOOKUP(Table17[[#This Row],[Product_ID]],Product_Dim!A:A,Product_Dim!D:D)</f>
        <v>Accessories</v>
      </c>
      <c r="Z423" t="str">
        <f>_xlfn.XLOOKUP(Table17[[#This Row],[Product_ID]],Product_Dim!A:A,Product_Dim!E:E)</f>
        <v>Richardson-Carrillo</v>
      </c>
      <c r="AA423">
        <f>_xlfn.XLOOKUP(Table17[[#This Row],[Product_ID]],Product_Dim!A:A,Product_Dim!F:F)</f>
        <v>119.57</v>
      </c>
      <c r="AB423">
        <f>_xlfn.XLOOKUP(Table17[[#This Row],[Product_ID]],Product_Dim!A:A,Product_Dim!G:G)</f>
        <v>210</v>
      </c>
    </row>
    <row r="424" spans="1:28" x14ac:dyDescent="0.25">
      <c r="A424" t="s">
        <v>2248</v>
      </c>
      <c r="B424" s="1">
        <v>45853</v>
      </c>
      <c r="C424" t="s">
        <v>1062</v>
      </c>
      <c r="D424" t="s">
        <v>1574</v>
      </c>
      <c r="E424" t="s">
        <v>1801</v>
      </c>
      <c r="F424">
        <v>1</v>
      </c>
      <c r="G424">
        <v>206.45</v>
      </c>
      <c r="H424">
        <v>0.15</v>
      </c>
      <c r="I424" t="s">
        <v>1826</v>
      </c>
      <c r="J424" s="12">
        <v>175.48249999999999</v>
      </c>
      <c r="K424" t="str">
        <f>_xlfn.XLOOKUP(Table17[[#This Row],[Customer_ID]],Customer_Dim!A:A,Customer_Dim!B:B,"False Data")</f>
        <v>Jasmine Snyder</v>
      </c>
      <c r="L424" s="5">
        <f>_xlfn.XLOOKUP(Table17[[#This Row],[Customer_ID]],Customer_Dim!A:A,Customer_Dim!C:C,"False Data")</f>
        <v>46</v>
      </c>
      <c r="M424" s="5" t="str" cm="1">
        <f t="array" ref="M424">_xlfn.IFS(Table9[[#This Row],[Age]]&lt;=35,"Youth",Table9[[#This Row],[Age]]&lt;=55,"Adult",Table9[[#This Row],[Age]]&gt;55,"Senior")</f>
        <v>Adult</v>
      </c>
      <c r="N424" t="str">
        <f>_xlfn.XLOOKUP(Table17[[#This Row],[Customer_ID]],Customer_Dim!A:A,Customer_Dim!D:D,"False Data")</f>
        <v>Female</v>
      </c>
      <c r="O424" t="str">
        <f>_xlfn.XLOOKUP(Table17[[#This Row],[Customer_ID]],Customer_Dim!A:A,Customer_Dim!E:E,"False Data")</f>
        <v>Hudsonfort</v>
      </c>
      <c r="P424" t="str">
        <f>_xlfn.XLOOKUP(Table17[[#This Row],[Customer_ID]],Customer_Dim!A:A,Customer_Dim!F:F,"False Data")</f>
        <v>Connecticut</v>
      </c>
      <c r="Q424" t="str">
        <f>_xlfn.XLOOKUP(Table17[[#This Row],[Customer_ID]],Customer_Dim!A:A,Customer_Dim!G:G,"False Data")</f>
        <v>USA</v>
      </c>
      <c r="R424" t="str">
        <f>_xlfn.XLOOKUP(Table17[[#This Row],[Customer_ID]],Customer_Dim!A:A,Customer_Dim!H:H,"False Data")</f>
        <v>Silver</v>
      </c>
      <c r="S424" t="str">
        <f>_xlfn.XLOOKUP(Table17[[#This Row],[Store_ID]],Store_Dim!A:A,Store_Dim!B:B)</f>
        <v>Shelton PLC</v>
      </c>
      <c r="T424" t="str">
        <f>_xlfn.XLOOKUP(Table17[[#This Row],[Store_ID]],Store_Dim!A:A,Store_Dim!C:C)</f>
        <v>North</v>
      </c>
      <c r="U424" t="str">
        <f>_xlfn.XLOOKUP(Table17[[#This Row],[Store_ID]],Store_Dim!A:A,Store_Dim!D:D)</f>
        <v>East Jenniferstad</v>
      </c>
      <c r="V424" t="str">
        <f>_xlfn.XLOOKUP(Table17[[#This Row],[Store_ID]],Store_Dim!A:A,Store_Dim!E:E)</f>
        <v>Flagship</v>
      </c>
      <c r="W424" t="str">
        <f>_xlfn.XLOOKUP(Table17[[#This Row],[Product_ID]],Product_Dim!A:A,Product_Dim!B:B)</f>
        <v>USB-C Fast Charger</v>
      </c>
      <c r="X424" t="str">
        <f>_xlfn.XLOOKUP(Table17[[#This Row],[Product_ID]],Product_Dim!A:A,Product_Dim!C:C)</f>
        <v>Electronics</v>
      </c>
      <c r="Y424" t="str">
        <f>_xlfn.XLOOKUP(Table17[[#This Row],[Product_ID]],Product_Dim!A:A,Product_Dim!D:D)</f>
        <v>Accessories</v>
      </c>
      <c r="Z424" t="str">
        <f>_xlfn.XLOOKUP(Table17[[#This Row],[Product_ID]],Product_Dim!A:A,Product_Dim!E:E)</f>
        <v>Dawson-Perkins</v>
      </c>
      <c r="AA424">
        <f>_xlfn.XLOOKUP(Table17[[#This Row],[Product_ID]],Product_Dim!A:A,Product_Dim!F:F)</f>
        <v>242.23</v>
      </c>
      <c r="AB424">
        <f>_xlfn.XLOOKUP(Table17[[#This Row],[Product_ID]],Product_Dim!A:A,Product_Dim!G:G)</f>
        <v>453</v>
      </c>
    </row>
    <row r="425" spans="1:28" x14ac:dyDescent="0.25">
      <c r="A425" t="s">
        <v>2249</v>
      </c>
      <c r="B425" s="1">
        <v>45580</v>
      </c>
      <c r="C425" t="s">
        <v>490</v>
      </c>
      <c r="D425" t="s">
        <v>1686</v>
      </c>
      <c r="E425" t="s">
        <v>1773</v>
      </c>
      <c r="F425">
        <v>1</v>
      </c>
      <c r="G425">
        <v>815.53</v>
      </c>
      <c r="H425">
        <v>0.3</v>
      </c>
      <c r="I425" t="s">
        <v>1826</v>
      </c>
      <c r="J425" s="12">
        <v>570.87099999999998</v>
      </c>
      <c r="K425" t="str">
        <f>_xlfn.XLOOKUP(Table17[[#This Row],[Customer_ID]],Customer_Dim!A:A,Customer_Dim!B:B,"False Data")</f>
        <v>Cameron Simpson</v>
      </c>
      <c r="L425" s="5">
        <f>_xlfn.XLOOKUP(Table17[[#This Row],[Customer_ID]],Customer_Dim!A:A,Customer_Dim!C:C,"False Data")</f>
        <v>46</v>
      </c>
      <c r="M425" s="5" t="str" cm="1">
        <f t="array" ref="M425">_xlfn.IFS(Table9[[#This Row],[Age]]&lt;=35,"Youth",Table9[[#This Row],[Age]]&lt;=55,"Adult",Table9[[#This Row],[Age]]&gt;55,"Senior")</f>
        <v>Adult</v>
      </c>
      <c r="N425" t="str">
        <f>_xlfn.XLOOKUP(Table17[[#This Row],[Customer_ID]],Customer_Dim!A:A,Customer_Dim!D:D,"False Data")</f>
        <v>Male</v>
      </c>
      <c r="O425" t="str">
        <f>_xlfn.XLOOKUP(Table17[[#This Row],[Customer_ID]],Customer_Dim!A:A,Customer_Dim!E:E,"False Data")</f>
        <v>Michaelfort</v>
      </c>
      <c r="P425" t="str">
        <f>_xlfn.XLOOKUP(Table17[[#This Row],[Customer_ID]],Customer_Dim!A:A,Customer_Dim!F:F,"False Data")</f>
        <v>Indiana</v>
      </c>
      <c r="Q425" t="str">
        <f>_xlfn.XLOOKUP(Table17[[#This Row],[Customer_ID]],Customer_Dim!A:A,Customer_Dim!G:G,"False Data")</f>
        <v>USA</v>
      </c>
      <c r="R425" t="str">
        <f>_xlfn.XLOOKUP(Table17[[#This Row],[Customer_ID]],Customer_Dim!A:A,Customer_Dim!H:H,"False Data")</f>
        <v>Platinum</v>
      </c>
      <c r="S425" t="str">
        <f>_xlfn.XLOOKUP(Table17[[#This Row],[Store_ID]],Store_Dim!A:A,Store_Dim!B:B)</f>
        <v>Gray Ltd</v>
      </c>
      <c r="T425" t="str">
        <f>_xlfn.XLOOKUP(Table17[[#This Row],[Store_ID]],Store_Dim!A:A,Store_Dim!C:C)</f>
        <v>North</v>
      </c>
      <c r="U425" t="str">
        <f>_xlfn.XLOOKUP(Table17[[#This Row],[Store_ID]],Store_Dim!A:A,Store_Dim!D:D)</f>
        <v>New Michaelchester</v>
      </c>
      <c r="V425" t="str">
        <f>_xlfn.XLOOKUP(Table17[[#This Row],[Store_ID]],Store_Dim!A:A,Store_Dim!E:E)</f>
        <v>Outlet</v>
      </c>
      <c r="W425" t="str">
        <f>_xlfn.XLOOKUP(Table17[[#This Row],[Product_ID]],Product_Dim!A:A,Product_Dim!B:B)</f>
        <v>Men's Sports Shorts</v>
      </c>
      <c r="X425" t="str">
        <f>_xlfn.XLOOKUP(Table17[[#This Row],[Product_ID]],Product_Dim!A:A,Product_Dim!C:C)</f>
        <v>Clothing</v>
      </c>
      <c r="Y425" t="str">
        <f>_xlfn.XLOOKUP(Table17[[#This Row],[Product_ID]],Product_Dim!A:A,Product_Dim!D:D)</f>
        <v>Bottoms</v>
      </c>
      <c r="Z425" t="str">
        <f>_xlfn.XLOOKUP(Table17[[#This Row],[Product_ID]],Product_Dim!A:A,Product_Dim!E:E)</f>
        <v>Fitzpatrick Ltd</v>
      </c>
      <c r="AA425">
        <f>_xlfn.XLOOKUP(Table17[[#This Row],[Product_ID]],Product_Dim!A:A,Product_Dim!F:F)</f>
        <v>218.22</v>
      </c>
      <c r="AB425">
        <f>_xlfn.XLOOKUP(Table17[[#This Row],[Product_ID]],Product_Dim!A:A,Product_Dim!G:G)</f>
        <v>224</v>
      </c>
    </row>
    <row r="426" spans="1:28" x14ac:dyDescent="0.25">
      <c r="A426" t="s">
        <v>2250</v>
      </c>
      <c r="B426" s="1">
        <v>45220</v>
      </c>
      <c r="C426" t="s">
        <v>147</v>
      </c>
      <c r="D426" t="s">
        <v>1706</v>
      </c>
      <c r="E426" t="s">
        <v>1797</v>
      </c>
      <c r="F426">
        <v>1</v>
      </c>
      <c r="G426">
        <v>823.61</v>
      </c>
      <c r="H426">
        <v>0.28000000000000003</v>
      </c>
      <c r="I426" t="s">
        <v>1829</v>
      </c>
      <c r="J426" s="12">
        <v>592.99919999999997</v>
      </c>
      <c r="K426" t="str">
        <f>_xlfn.XLOOKUP(Table17[[#This Row],[Customer_ID]],Customer_Dim!A:A,Customer_Dim!B:B,"False Data")</f>
        <v>Christopher Carter</v>
      </c>
      <c r="L426" s="5">
        <f>_xlfn.XLOOKUP(Table17[[#This Row],[Customer_ID]],Customer_Dim!A:A,Customer_Dim!C:C,"False Data")</f>
        <v>27</v>
      </c>
      <c r="M426" s="5" t="str" cm="1">
        <f t="array" ref="M426">_xlfn.IFS(Table9[[#This Row],[Age]]&lt;=35,"Youth",Table9[[#This Row],[Age]]&lt;=55,"Adult",Table9[[#This Row],[Age]]&gt;55,"Senior")</f>
        <v>Youth</v>
      </c>
      <c r="N426" t="str">
        <f>_xlfn.XLOOKUP(Table17[[#This Row],[Customer_ID]],Customer_Dim!A:A,Customer_Dim!D:D,"False Data")</f>
        <v>Female</v>
      </c>
      <c r="O426" t="str">
        <f>_xlfn.XLOOKUP(Table17[[#This Row],[Customer_ID]],Customer_Dim!A:A,Customer_Dim!E:E,"False Data")</f>
        <v>Brendastad</v>
      </c>
      <c r="P426" t="str">
        <f>_xlfn.XLOOKUP(Table17[[#This Row],[Customer_ID]],Customer_Dim!A:A,Customer_Dim!F:F,"False Data")</f>
        <v>South Dakota</v>
      </c>
      <c r="Q426" t="str">
        <f>_xlfn.XLOOKUP(Table17[[#This Row],[Customer_ID]],Customer_Dim!A:A,Customer_Dim!G:G,"False Data")</f>
        <v>USA</v>
      </c>
      <c r="R426" t="str">
        <f>_xlfn.XLOOKUP(Table17[[#This Row],[Customer_ID]],Customer_Dim!A:A,Customer_Dim!H:H,"False Data")</f>
        <v>Silver</v>
      </c>
      <c r="S426" t="str">
        <f>_xlfn.XLOOKUP(Table17[[#This Row],[Store_ID]],Store_Dim!A:A,Store_Dim!B:B)</f>
        <v>Gardner, Humphrey and Contreras</v>
      </c>
      <c r="T426" t="str">
        <f>_xlfn.XLOOKUP(Table17[[#This Row],[Store_ID]],Store_Dim!A:A,Store_Dim!C:C)</f>
        <v>East</v>
      </c>
      <c r="U426" t="str">
        <f>_xlfn.XLOOKUP(Table17[[#This Row],[Store_ID]],Store_Dim!A:A,Store_Dim!D:D)</f>
        <v>Johnsonville</v>
      </c>
      <c r="V426" t="str">
        <f>_xlfn.XLOOKUP(Table17[[#This Row],[Store_ID]],Store_Dim!A:A,Store_Dim!E:E)</f>
        <v>Flagship</v>
      </c>
      <c r="W426" t="str">
        <f>_xlfn.XLOOKUP(Table17[[#This Row],[Product_ID]],Product_Dim!A:A,Product_Dim!B:B)</f>
        <v>Decorative Lamp Shade</v>
      </c>
      <c r="X426" t="str">
        <f>_xlfn.XLOOKUP(Table17[[#This Row],[Product_ID]],Product_Dim!A:A,Product_Dim!C:C)</f>
        <v>Home</v>
      </c>
      <c r="Y426" t="str">
        <f>_xlfn.XLOOKUP(Table17[[#This Row],[Product_ID]],Product_Dim!A:A,Product_Dim!D:D)</f>
        <v>Lighting</v>
      </c>
      <c r="Z426" t="str">
        <f>_xlfn.XLOOKUP(Table17[[#This Row],[Product_ID]],Product_Dim!A:A,Product_Dim!E:E)</f>
        <v>Ramirez-Hanson</v>
      </c>
      <c r="AA426">
        <f>_xlfn.XLOOKUP(Table17[[#This Row],[Product_ID]],Product_Dim!A:A,Product_Dim!F:F)</f>
        <v>228.53</v>
      </c>
      <c r="AB426">
        <f>_xlfn.XLOOKUP(Table17[[#This Row],[Product_ID]],Product_Dim!A:A,Product_Dim!G:G)</f>
        <v>469</v>
      </c>
    </row>
    <row r="427" spans="1:28" x14ac:dyDescent="0.25">
      <c r="A427" t="s">
        <v>2251</v>
      </c>
      <c r="B427" s="1">
        <v>45807</v>
      </c>
      <c r="C427" t="s">
        <v>1472</v>
      </c>
      <c r="D427" t="s">
        <v>1722</v>
      </c>
      <c r="E427" t="s">
        <v>1786</v>
      </c>
      <c r="F427">
        <v>2</v>
      </c>
      <c r="G427">
        <v>209.96</v>
      </c>
      <c r="H427">
        <v>0</v>
      </c>
      <c r="I427" t="s">
        <v>1824</v>
      </c>
      <c r="J427" s="12">
        <v>419.92</v>
      </c>
      <c r="K427" t="str">
        <f>_xlfn.XLOOKUP(Table17[[#This Row],[Customer_ID]],Customer_Dim!A:A,Customer_Dim!B:B,"False Data")</f>
        <v>Earl Smith Dds</v>
      </c>
      <c r="L427" s="5">
        <f>_xlfn.XLOOKUP(Table17[[#This Row],[Customer_ID]],Customer_Dim!A:A,Customer_Dim!C:C,"False Data")</f>
        <v>59</v>
      </c>
      <c r="M427" s="5" t="str" cm="1">
        <f t="array" ref="M427">_xlfn.IFS(Table9[[#This Row],[Age]]&lt;=35,"Youth",Table9[[#This Row],[Age]]&lt;=55,"Adult",Table9[[#This Row],[Age]]&gt;55,"Senior")</f>
        <v>Senior</v>
      </c>
      <c r="N427" t="str">
        <f>_xlfn.XLOOKUP(Table17[[#This Row],[Customer_ID]],Customer_Dim!A:A,Customer_Dim!D:D,"False Data")</f>
        <v>Male</v>
      </c>
      <c r="O427" t="str">
        <f>_xlfn.XLOOKUP(Table17[[#This Row],[Customer_ID]],Customer_Dim!A:A,Customer_Dim!E:E,"False Data")</f>
        <v>West Sarah</v>
      </c>
      <c r="P427" t="str">
        <f>_xlfn.XLOOKUP(Table17[[#This Row],[Customer_ID]],Customer_Dim!A:A,Customer_Dim!F:F,"False Data")</f>
        <v>South Dakota</v>
      </c>
      <c r="Q427" t="str">
        <f>_xlfn.XLOOKUP(Table17[[#This Row],[Customer_ID]],Customer_Dim!A:A,Customer_Dim!G:G,"False Data")</f>
        <v>USA</v>
      </c>
      <c r="R427" t="str">
        <f>_xlfn.XLOOKUP(Table17[[#This Row],[Customer_ID]],Customer_Dim!A:A,Customer_Dim!H:H,"False Data")</f>
        <v>Gold</v>
      </c>
      <c r="S427" t="str">
        <f>_xlfn.XLOOKUP(Table17[[#This Row],[Store_ID]],Store_Dim!A:A,Store_Dim!B:B)</f>
        <v>Moore, Padilla and Butler</v>
      </c>
      <c r="T427" t="str">
        <f>_xlfn.XLOOKUP(Table17[[#This Row],[Store_ID]],Store_Dim!A:A,Store_Dim!C:C)</f>
        <v>South</v>
      </c>
      <c r="U427" t="str">
        <f>_xlfn.XLOOKUP(Table17[[#This Row],[Store_ID]],Store_Dim!A:A,Store_Dim!D:D)</f>
        <v>East Johnstad</v>
      </c>
      <c r="V427" t="str">
        <f>_xlfn.XLOOKUP(Table17[[#This Row],[Store_ID]],Store_Dim!A:A,Store_Dim!E:E)</f>
        <v>Flagship</v>
      </c>
      <c r="W427" t="str">
        <f>_xlfn.XLOOKUP(Table17[[#This Row],[Product_ID]],Product_Dim!A:A,Product_Dim!B:B)</f>
        <v>LED Bedside Lamp</v>
      </c>
      <c r="X427" t="str">
        <f>_xlfn.XLOOKUP(Table17[[#This Row],[Product_ID]],Product_Dim!A:A,Product_Dim!C:C)</f>
        <v>Home</v>
      </c>
      <c r="Y427" t="str">
        <f>_xlfn.XLOOKUP(Table17[[#This Row],[Product_ID]],Product_Dim!A:A,Product_Dim!D:D)</f>
        <v>Lighting</v>
      </c>
      <c r="Z427" t="str">
        <f>_xlfn.XLOOKUP(Table17[[#This Row],[Product_ID]],Product_Dim!A:A,Product_Dim!E:E)</f>
        <v>Aguilar, Horton and Lewis</v>
      </c>
      <c r="AA427">
        <f>_xlfn.XLOOKUP(Table17[[#This Row],[Product_ID]],Product_Dim!A:A,Product_Dim!F:F)</f>
        <v>371.38</v>
      </c>
      <c r="AB427">
        <f>_xlfn.XLOOKUP(Table17[[#This Row],[Product_ID]],Product_Dim!A:A,Product_Dim!G:G)</f>
        <v>220</v>
      </c>
    </row>
    <row r="428" spans="1:28" x14ac:dyDescent="0.25">
      <c r="A428" t="s">
        <v>2252</v>
      </c>
      <c r="B428" s="1">
        <v>45462</v>
      </c>
      <c r="C428" t="s">
        <v>579</v>
      </c>
      <c r="D428" t="s">
        <v>1543</v>
      </c>
      <c r="E428" t="s">
        <v>1804</v>
      </c>
      <c r="F428">
        <v>4</v>
      </c>
      <c r="G428">
        <v>897.93</v>
      </c>
      <c r="H428">
        <v>0.05</v>
      </c>
      <c r="I428" t="s">
        <v>1829</v>
      </c>
      <c r="J428" s="12">
        <v>3412.134</v>
      </c>
      <c r="K428" t="str">
        <f>_xlfn.XLOOKUP(Table17[[#This Row],[Customer_ID]],Customer_Dim!A:A,Customer_Dim!B:B,"False Data")</f>
        <v>Michelle Rogers</v>
      </c>
      <c r="L428" s="5">
        <f>_xlfn.XLOOKUP(Table17[[#This Row],[Customer_ID]],Customer_Dim!A:A,Customer_Dim!C:C,"False Data")</f>
        <v>56</v>
      </c>
      <c r="M428" s="5" t="str" cm="1">
        <f t="array" ref="M428">_xlfn.IFS(Table9[[#This Row],[Age]]&lt;=35,"Youth",Table9[[#This Row],[Age]]&lt;=55,"Adult",Table9[[#This Row],[Age]]&gt;55,"Senior")</f>
        <v>Senior</v>
      </c>
      <c r="N428" t="str">
        <f>_xlfn.XLOOKUP(Table17[[#This Row],[Customer_ID]],Customer_Dim!A:A,Customer_Dim!D:D,"False Data")</f>
        <v>Male</v>
      </c>
      <c r="O428" t="str">
        <f>_xlfn.XLOOKUP(Table17[[#This Row],[Customer_ID]],Customer_Dim!A:A,Customer_Dim!E:E,"False Data")</f>
        <v>East Jessicaborough</v>
      </c>
      <c r="P428" t="str">
        <f>_xlfn.XLOOKUP(Table17[[#This Row],[Customer_ID]],Customer_Dim!A:A,Customer_Dim!F:F,"False Data")</f>
        <v>Hawaii</v>
      </c>
      <c r="Q428" t="str">
        <f>_xlfn.XLOOKUP(Table17[[#This Row],[Customer_ID]],Customer_Dim!A:A,Customer_Dim!G:G,"False Data")</f>
        <v>USA</v>
      </c>
      <c r="R428" t="str">
        <f>_xlfn.XLOOKUP(Table17[[#This Row],[Customer_ID]],Customer_Dim!A:A,Customer_Dim!H:H,"False Data")</f>
        <v>Platinum</v>
      </c>
      <c r="S428" t="str">
        <f>_xlfn.XLOOKUP(Table17[[#This Row],[Store_ID]],Store_Dim!A:A,Store_Dim!B:B)</f>
        <v>Frederick-Wright</v>
      </c>
      <c r="T428" t="str">
        <f>_xlfn.XLOOKUP(Table17[[#This Row],[Store_ID]],Store_Dim!A:A,Store_Dim!C:C)</f>
        <v>West</v>
      </c>
      <c r="U428" t="str">
        <f>_xlfn.XLOOKUP(Table17[[#This Row],[Store_ID]],Store_Dim!A:A,Store_Dim!D:D)</f>
        <v>New Jimmymouth</v>
      </c>
      <c r="V428" t="str">
        <f>_xlfn.XLOOKUP(Table17[[#This Row],[Store_ID]],Store_Dim!A:A,Store_Dim!E:E)</f>
        <v>Flagship</v>
      </c>
      <c r="W428" t="str">
        <f>_xlfn.XLOOKUP(Table17[[#This Row],[Product_ID]],Product_Dim!A:A,Product_Dim!B:B)</f>
        <v>Brother Laser Printer</v>
      </c>
      <c r="X428" t="str">
        <f>_xlfn.XLOOKUP(Table17[[#This Row],[Product_ID]],Product_Dim!A:A,Product_Dim!C:C)</f>
        <v>Electronics</v>
      </c>
      <c r="Y428" t="str">
        <f>_xlfn.XLOOKUP(Table17[[#This Row],[Product_ID]],Product_Dim!A:A,Product_Dim!D:D)</f>
        <v>Computer</v>
      </c>
      <c r="Z428" t="str">
        <f>_xlfn.XLOOKUP(Table17[[#This Row],[Product_ID]],Product_Dim!A:A,Product_Dim!E:E)</f>
        <v>Hunt Inc</v>
      </c>
      <c r="AA428">
        <f>_xlfn.XLOOKUP(Table17[[#This Row],[Product_ID]],Product_Dim!A:A,Product_Dim!F:F)</f>
        <v>112.42</v>
      </c>
      <c r="AB428">
        <f>_xlfn.XLOOKUP(Table17[[#This Row],[Product_ID]],Product_Dim!A:A,Product_Dim!G:G)</f>
        <v>416</v>
      </c>
    </row>
    <row r="429" spans="1:28" x14ac:dyDescent="0.25">
      <c r="A429" t="s">
        <v>2253</v>
      </c>
      <c r="B429" s="1">
        <v>45646</v>
      </c>
      <c r="C429" t="s">
        <v>598</v>
      </c>
      <c r="D429" t="s">
        <v>1674</v>
      </c>
      <c r="E429" t="s">
        <v>1752</v>
      </c>
      <c r="F429">
        <v>4</v>
      </c>
      <c r="G429">
        <v>925.95</v>
      </c>
      <c r="H429">
        <v>0.16</v>
      </c>
      <c r="I429" t="s">
        <v>1829</v>
      </c>
      <c r="J429" s="12">
        <v>3111.192</v>
      </c>
      <c r="K429" t="str">
        <f>_xlfn.XLOOKUP(Table17[[#This Row],[Customer_ID]],Customer_Dim!A:A,Customer_Dim!B:B,"False Data")</f>
        <v>Erin Ward</v>
      </c>
      <c r="L429" s="5">
        <f>_xlfn.XLOOKUP(Table17[[#This Row],[Customer_ID]],Customer_Dim!A:A,Customer_Dim!C:C,"False Data")</f>
        <v>60</v>
      </c>
      <c r="M429" s="5" t="str" cm="1">
        <f t="array" ref="M429">_xlfn.IFS(Table9[[#This Row],[Age]]&lt;=35,"Youth",Table9[[#This Row],[Age]]&lt;=55,"Adult",Table9[[#This Row],[Age]]&gt;55,"Senior")</f>
        <v>Senior</v>
      </c>
      <c r="N429" t="str">
        <f>_xlfn.XLOOKUP(Table17[[#This Row],[Customer_ID]],Customer_Dim!A:A,Customer_Dim!D:D,"False Data")</f>
        <v>Male</v>
      </c>
      <c r="O429" t="str">
        <f>_xlfn.XLOOKUP(Table17[[#This Row],[Customer_ID]],Customer_Dim!A:A,Customer_Dim!E:E,"False Data")</f>
        <v>New Brianchester</v>
      </c>
      <c r="P429" t="str">
        <f>_xlfn.XLOOKUP(Table17[[#This Row],[Customer_ID]],Customer_Dim!A:A,Customer_Dim!F:F,"False Data")</f>
        <v>New York</v>
      </c>
      <c r="Q429" t="str">
        <f>_xlfn.XLOOKUP(Table17[[#This Row],[Customer_ID]],Customer_Dim!A:A,Customer_Dim!G:G,"False Data")</f>
        <v>USA</v>
      </c>
      <c r="R429" t="str">
        <f>_xlfn.XLOOKUP(Table17[[#This Row],[Customer_ID]],Customer_Dim!A:A,Customer_Dim!H:H,"False Data")</f>
        <v>Bronze</v>
      </c>
      <c r="S429" t="str">
        <f>_xlfn.XLOOKUP(Table17[[#This Row],[Store_ID]],Store_Dim!A:A,Store_Dim!B:B)</f>
        <v>Rivera-Warner</v>
      </c>
      <c r="T429" t="str">
        <f>_xlfn.XLOOKUP(Table17[[#This Row],[Store_ID]],Store_Dim!A:A,Store_Dim!C:C)</f>
        <v>East</v>
      </c>
      <c r="U429" t="str">
        <f>_xlfn.XLOOKUP(Table17[[#This Row],[Store_ID]],Store_Dim!A:A,Store_Dim!D:D)</f>
        <v>Washingtonfurt</v>
      </c>
      <c r="V429" t="str">
        <f>_xlfn.XLOOKUP(Table17[[#This Row],[Store_ID]],Store_Dim!A:A,Store_Dim!E:E)</f>
        <v>Flagship</v>
      </c>
      <c r="W429" t="str">
        <f>_xlfn.XLOOKUP(Table17[[#This Row],[Product_ID]],Product_Dim!A:A,Product_Dim!B:B)</f>
        <v>Organic Sunscreen Lotion</v>
      </c>
      <c r="X429" t="str">
        <f>_xlfn.XLOOKUP(Table17[[#This Row],[Product_ID]],Product_Dim!A:A,Product_Dim!C:C)</f>
        <v>Beauty</v>
      </c>
      <c r="Y429" t="str">
        <f>_xlfn.XLOOKUP(Table17[[#This Row],[Product_ID]],Product_Dim!A:A,Product_Dim!D:D)</f>
        <v>Skincare</v>
      </c>
      <c r="Z429" t="str">
        <f>_xlfn.XLOOKUP(Table17[[#This Row],[Product_ID]],Product_Dim!A:A,Product_Dim!E:E)</f>
        <v>Anderson-Riley</v>
      </c>
      <c r="AA429">
        <f>_xlfn.XLOOKUP(Table17[[#This Row],[Product_ID]],Product_Dim!A:A,Product_Dim!F:F)</f>
        <v>266.86</v>
      </c>
      <c r="AB429">
        <f>_xlfn.XLOOKUP(Table17[[#This Row],[Product_ID]],Product_Dim!A:A,Product_Dim!G:G)</f>
        <v>458</v>
      </c>
    </row>
    <row r="430" spans="1:28" x14ac:dyDescent="0.25">
      <c r="A430" t="s">
        <v>2254</v>
      </c>
      <c r="B430" s="1">
        <v>45520</v>
      </c>
      <c r="C430" t="s">
        <v>304</v>
      </c>
      <c r="D430" t="s">
        <v>1650</v>
      </c>
      <c r="E430" t="s">
        <v>1776</v>
      </c>
      <c r="F430">
        <v>2</v>
      </c>
      <c r="G430">
        <v>573.09</v>
      </c>
      <c r="H430">
        <v>0.03</v>
      </c>
      <c r="I430" t="s">
        <v>1829</v>
      </c>
      <c r="J430" s="12">
        <v>1111.7945999999999</v>
      </c>
      <c r="K430" t="str">
        <f>_xlfn.XLOOKUP(Table17[[#This Row],[Customer_ID]],Customer_Dim!A:A,Customer_Dim!B:B,"False Data")</f>
        <v>Christy Hoffman</v>
      </c>
      <c r="L430" s="5">
        <f>_xlfn.XLOOKUP(Table17[[#This Row],[Customer_ID]],Customer_Dim!A:A,Customer_Dim!C:C,"False Data")</f>
        <v>26</v>
      </c>
      <c r="M430" s="5" t="str" cm="1">
        <f t="array" ref="M430">_xlfn.IFS(Table9[[#This Row],[Age]]&lt;=35,"Youth",Table9[[#This Row],[Age]]&lt;=55,"Adult",Table9[[#This Row],[Age]]&gt;55,"Senior")</f>
        <v>Youth</v>
      </c>
      <c r="N430" t="str">
        <f>_xlfn.XLOOKUP(Table17[[#This Row],[Customer_ID]],Customer_Dim!A:A,Customer_Dim!D:D,"False Data")</f>
        <v>Female</v>
      </c>
      <c r="O430" t="str">
        <f>_xlfn.XLOOKUP(Table17[[#This Row],[Customer_ID]],Customer_Dim!A:A,Customer_Dim!E:E,"False Data")</f>
        <v>Garyberg</v>
      </c>
      <c r="P430" t="str">
        <f>_xlfn.XLOOKUP(Table17[[#This Row],[Customer_ID]],Customer_Dim!A:A,Customer_Dim!F:F,"False Data")</f>
        <v>Indiana</v>
      </c>
      <c r="Q430" t="str">
        <f>_xlfn.XLOOKUP(Table17[[#This Row],[Customer_ID]],Customer_Dim!A:A,Customer_Dim!G:G,"False Data")</f>
        <v>USA</v>
      </c>
      <c r="R430" t="str">
        <f>_xlfn.XLOOKUP(Table17[[#This Row],[Customer_ID]],Customer_Dim!A:A,Customer_Dim!H:H,"False Data")</f>
        <v>Platinum</v>
      </c>
      <c r="S430" t="str">
        <f>_xlfn.XLOOKUP(Table17[[#This Row],[Store_ID]],Store_Dim!A:A,Store_Dim!B:B)</f>
        <v>Benson-Elliott</v>
      </c>
      <c r="T430" t="str">
        <f>_xlfn.XLOOKUP(Table17[[#This Row],[Store_ID]],Store_Dim!A:A,Store_Dim!C:C)</f>
        <v>East</v>
      </c>
      <c r="U430" t="str">
        <f>_xlfn.XLOOKUP(Table17[[#This Row],[Store_ID]],Store_Dim!A:A,Store_Dim!D:D)</f>
        <v>Port Josephberg</v>
      </c>
      <c r="V430" t="str">
        <f>_xlfn.XLOOKUP(Table17[[#This Row],[Store_ID]],Store_Dim!A:A,Store_Dim!E:E)</f>
        <v>Online</v>
      </c>
      <c r="W430" t="str">
        <f>_xlfn.XLOOKUP(Table17[[#This Row],[Product_ID]],Product_Dim!A:A,Product_Dim!B:B)</f>
        <v>HDMI Cable – 2m</v>
      </c>
      <c r="X430" t="str">
        <f>_xlfn.XLOOKUP(Table17[[#This Row],[Product_ID]],Product_Dim!A:A,Product_Dim!C:C)</f>
        <v>Electronics</v>
      </c>
      <c r="Y430" t="str">
        <f>_xlfn.XLOOKUP(Table17[[#This Row],[Product_ID]],Product_Dim!A:A,Product_Dim!D:D)</f>
        <v>Accessories</v>
      </c>
      <c r="Z430" t="str">
        <f>_xlfn.XLOOKUP(Table17[[#This Row],[Product_ID]],Product_Dim!A:A,Product_Dim!E:E)</f>
        <v>Bautista, Green and Hale</v>
      </c>
      <c r="AA430">
        <f>_xlfn.XLOOKUP(Table17[[#This Row],[Product_ID]],Product_Dim!A:A,Product_Dim!F:F)</f>
        <v>88.49</v>
      </c>
      <c r="AB430">
        <f>_xlfn.XLOOKUP(Table17[[#This Row],[Product_ID]],Product_Dim!A:A,Product_Dim!G:G)</f>
        <v>246</v>
      </c>
    </row>
    <row r="431" spans="1:28" x14ac:dyDescent="0.25">
      <c r="A431" t="s">
        <v>2255</v>
      </c>
      <c r="B431" s="1">
        <v>45731</v>
      </c>
      <c r="C431" t="s">
        <v>604</v>
      </c>
      <c r="D431" t="s">
        <v>1560</v>
      </c>
      <c r="E431" t="s">
        <v>1769</v>
      </c>
      <c r="F431">
        <v>4</v>
      </c>
      <c r="G431">
        <v>149.83000000000001</v>
      </c>
      <c r="H431">
        <v>0.02</v>
      </c>
      <c r="I431" t="s">
        <v>1824</v>
      </c>
      <c r="J431" s="12">
        <v>587.33360000000005</v>
      </c>
      <c r="K431" t="str">
        <f>_xlfn.XLOOKUP(Table17[[#This Row],[Customer_ID]],Customer_Dim!A:A,Customer_Dim!B:B,"False Data")</f>
        <v>Mario Jacobs</v>
      </c>
      <c r="L431" s="5">
        <f>_xlfn.XLOOKUP(Table17[[#This Row],[Customer_ID]],Customer_Dim!A:A,Customer_Dim!C:C,"False Data")</f>
        <v>18</v>
      </c>
      <c r="M431" s="5" t="str" cm="1">
        <f t="array" ref="M431">_xlfn.IFS(Table9[[#This Row],[Age]]&lt;=35,"Youth",Table9[[#This Row],[Age]]&lt;=55,"Adult",Table9[[#This Row],[Age]]&gt;55,"Senior")</f>
        <v>Youth</v>
      </c>
      <c r="N431" t="str">
        <f>_xlfn.XLOOKUP(Table17[[#This Row],[Customer_ID]],Customer_Dim!A:A,Customer_Dim!D:D,"False Data")</f>
        <v>Male</v>
      </c>
      <c r="O431" t="str">
        <f>_xlfn.XLOOKUP(Table17[[#This Row],[Customer_ID]],Customer_Dim!A:A,Customer_Dim!E:E,"False Data")</f>
        <v>Port James</v>
      </c>
      <c r="P431" t="str">
        <f>_xlfn.XLOOKUP(Table17[[#This Row],[Customer_ID]],Customer_Dim!A:A,Customer_Dim!F:F,"False Data")</f>
        <v>New York</v>
      </c>
      <c r="Q431" t="str">
        <f>_xlfn.XLOOKUP(Table17[[#This Row],[Customer_ID]],Customer_Dim!A:A,Customer_Dim!G:G,"False Data")</f>
        <v>USA</v>
      </c>
      <c r="R431" t="str">
        <f>_xlfn.XLOOKUP(Table17[[#This Row],[Customer_ID]],Customer_Dim!A:A,Customer_Dim!H:H,"False Data")</f>
        <v>Platinum</v>
      </c>
      <c r="S431" t="str">
        <f>_xlfn.XLOOKUP(Table17[[#This Row],[Store_ID]],Store_Dim!A:A,Store_Dim!B:B)</f>
        <v>Alexander Group</v>
      </c>
      <c r="T431" t="str">
        <f>_xlfn.XLOOKUP(Table17[[#This Row],[Store_ID]],Store_Dim!A:A,Store_Dim!C:C)</f>
        <v>South</v>
      </c>
      <c r="U431" t="str">
        <f>_xlfn.XLOOKUP(Table17[[#This Row],[Store_ID]],Store_Dim!A:A,Store_Dim!D:D)</f>
        <v>Port Sharon</v>
      </c>
      <c r="V431" t="str">
        <f>_xlfn.XLOOKUP(Table17[[#This Row],[Store_ID]],Store_Dim!A:A,Store_Dim!E:E)</f>
        <v>Online</v>
      </c>
      <c r="W431" t="str">
        <f>_xlfn.XLOOKUP(Table17[[#This Row],[Product_ID]],Product_Dim!A:A,Product_Dim!B:B)</f>
        <v>LED Table Lamp</v>
      </c>
      <c r="X431" t="str">
        <f>_xlfn.XLOOKUP(Table17[[#This Row],[Product_ID]],Product_Dim!A:A,Product_Dim!C:C)</f>
        <v>Home</v>
      </c>
      <c r="Y431" t="str">
        <f>_xlfn.XLOOKUP(Table17[[#This Row],[Product_ID]],Product_Dim!A:A,Product_Dim!D:D)</f>
        <v>Lighting</v>
      </c>
      <c r="Z431" t="str">
        <f>_xlfn.XLOOKUP(Table17[[#This Row],[Product_ID]],Product_Dim!A:A,Product_Dim!E:E)</f>
        <v>Harrell LLC</v>
      </c>
      <c r="AA431">
        <f>_xlfn.XLOOKUP(Table17[[#This Row],[Product_ID]],Product_Dim!A:A,Product_Dim!F:F)</f>
        <v>218.86</v>
      </c>
      <c r="AB431">
        <f>_xlfn.XLOOKUP(Table17[[#This Row],[Product_ID]],Product_Dim!A:A,Product_Dim!G:G)</f>
        <v>170</v>
      </c>
    </row>
    <row r="432" spans="1:28" x14ac:dyDescent="0.25">
      <c r="A432" t="s">
        <v>2256</v>
      </c>
      <c r="B432" s="1">
        <v>45445</v>
      </c>
      <c r="C432" t="s">
        <v>14</v>
      </c>
      <c r="D432" t="s">
        <v>1650</v>
      </c>
      <c r="E432" t="s">
        <v>1799</v>
      </c>
      <c r="F432">
        <v>3</v>
      </c>
      <c r="G432">
        <v>287.70999999999998</v>
      </c>
      <c r="H432">
        <v>0.03</v>
      </c>
      <c r="I432" t="s">
        <v>1829</v>
      </c>
      <c r="J432" s="12">
        <v>837.23609999999985</v>
      </c>
      <c r="K432" t="str">
        <f>_xlfn.XLOOKUP(Table17[[#This Row],[Customer_ID]],Customer_Dim!A:A,Customer_Dim!B:B,"False Data")</f>
        <v>Eugene Nelson</v>
      </c>
      <c r="L432" s="5">
        <f>_xlfn.XLOOKUP(Table17[[#This Row],[Customer_ID]],Customer_Dim!A:A,Customer_Dim!C:C,"False Data")</f>
        <v>26</v>
      </c>
      <c r="M432" s="5" t="str" cm="1">
        <f t="array" ref="M432">_xlfn.IFS(Table9[[#This Row],[Age]]&lt;=35,"Youth",Table9[[#This Row],[Age]]&lt;=55,"Adult",Table9[[#This Row],[Age]]&gt;55,"Senior")</f>
        <v>Youth</v>
      </c>
      <c r="N432" t="str">
        <f>_xlfn.XLOOKUP(Table17[[#This Row],[Customer_ID]],Customer_Dim!A:A,Customer_Dim!D:D,"False Data")</f>
        <v>Female</v>
      </c>
      <c r="O432" t="str">
        <f>_xlfn.XLOOKUP(Table17[[#This Row],[Customer_ID]],Customer_Dim!A:A,Customer_Dim!E:E,"False Data")</f>
        <v>Phillipsmouth</v>
      </c>
      <c r="P432" t="str">
        <f>_xlfn.XLOOKUP(Table17[[#This Row],[Customer_ID]],Customer_Dim!A:A,Customer_Dim!F:F,"False Data")</f>
        <v>North Dakota</v>
      </c>
      <c r="Q432" t="str">
        <f>_xlfn.XLOOKUP(Table17[[#This Row],[Customer_ID]],Customer_Dim!A:A,Customer_Dim!G:G,"False Data")</f>
        <v>USA</v>
      </c>
      <c r="R432" t="str">
        <f>_xlfn.XLOOKUP(Table17[[#This Row],[Customer_ID]],Customer_Dim!A:A,Customer_Dim!H:H,"False Data")</f>
        <v>Platinum</v>
      </c>
      <c r="S432" t="str">
        <f>_xlfn.XLOOKUP(Table17[[#This Row],[Store_ID]],Store_Dim!A:A,Store_Dim!B:B)</f>
        <v>Mcdonald Inc</v>
      </c>
      <c r="T432" t="str">
        <f>_xlfn.XLOOKUP(Table17[[#This Row],[Store_ID]],Store_Dim!A:A,Store_Dim!C:C)</f>
        <v>South</v>
      </c>
      <c r="U432" t="str">
        <f>_xlfn.XLOOKUP(Table17[[#This Row],[Store_ID]],Store_Dim!A:A,Store_Dim!D:D)</f>
        <v>Christopherland</v>
      </c>
      <c r="V432" t="str">
        <f>_xlfn.XLOOKUP(Table17[[#This Row],[Store_ID]],Store_Dim!A:A,Store_Dim!E:E)</f>
        <v>Outlet</v>
      </c>
      <c r="W432" t="str">
        <f>_xlfn.XLOOKUP(Table17[[#This Row],[Product_ID]],Product_Dim!A:A,Product_Dim!B:B)</f>
        <v>HDMI Cable – 2m</v>
      </c>
      <c r="X432" t="str">
        <f>_xlfn.XLOOKUP(Table17[[#This Row],[Product_ID]],Product_Dim!A:A,Product_Dim!C:C)</f>
        <v>Electronics</v>
      </c>
      <c r="Y432" t="str">
        <f>_xlfn.XLOOKUP(Table17[[#This Row],[Product_ID]],Product_Dim!A:A,Product_Dim!D:D)</f>
        <v>Accessories</v>
      </c>
      <c r="Z432" t="str">
        <f>_xlfn.XLOOKUP(Table17[[#This Row],[Product_ID]],Product_Dim!A:A,Product_Dim!E:E)</f>
        <v>Bautista, Green and Hale</v>
      </c>
      <c r="AA432">
        <f>_xlfn.XLOOKUP(Table17[[#This Row],[Product_ID]],Product_Dim!A:A,Product_Dim!F:F)</f>
        <v>88.49</v>
      </c>
      <c r="AB432">
        <f>_xlfn.XLOOKUP(Table17[[#This Row],[Product_ID]],Product_Dim!A:A,Product_Dim!G:G)</f>
        <v>246</v>
      </c>
    </row>
    <row r="433" spans="1:28" x14ac:dyDescent="0.25">
      <c r="A433" t="s">
        <v>2257</v>
      </c>
      <c r="B433" s="1">
        <v>45860</v>
      </c>
      <c r="C433" t="s">
        <v>338</v>
      </c>
      <c r="D433" t="s">
        <v>1682</v>
      </c>
      <c r="E433" t="s">
        <v>1776</v>
      </c>
      <c r="F433">
        <v>2</v>
      </c>
      <c r="G433">
        <v>849.8</v>
      </c>
      <c r="H433">
        <v>0.06</v>
      </c>
      <c r="I433" t="s">
        <v>1829</v>
      </c>
      <c r="J433" s="12">
        <v>1597.624</v>
      </c>
      <c r="K433" t="str">
        <f>_xlfn.XLOOKUP(Table17[[#This Row],[Customer_ID]],Customer_Dim!A:A,Customer_Dim!B:B,"False Data")</f>
        <v>David Patterson</v>
      </c>
      <c r="L433" s="5">
        <f>_xlfn.XLOOKUP(Table17[[#This Row],[Customer_ID]],Customer_Dim!A:A,Customer_Dim!C:C,"False Data")</f>
        <v>43</v>
      </c>
      <c r="M433" s="5" t="str" cm="1">
        <f t="array" ref="M433">_xlfn.IFS(Table9[[#This Row],[Age]]&lt;=35,"Youth",Table9[[#This Row],[Age]]&lt;=55,"Adult",Table9[[#This Row],[Age]]&gt;55,"Senior")</f>
        <v>Adult</v>
      </c>
      <c r="N433" t="str">
        <f>_xlfn.XLOOKUP(Table17[[#This Row],[Customer_ID]],Customer_Dim!A:A,Customer_Dim!D:D,"False Data")</f>
        <v>Female</v>
      </c>
      <c r="O433" t="str">
        <f>_xlfn.XLOOKUP(Table17[[#This Row],[Customer_ID]],Customer_Dim!A:A,Customer_Dim!E:E,"False Data")</f>
        <v>New Amyport</v>
      </c>
      <c r="P433" t="str">
        <f>_xlfn.XLOOKUP(Table17[[#This Row],[Customer_ID]],Customer_Dim!A:A,Customer_Dim!F:F,"False Data")</f>
        <v>Nevada</v>
      </c>
      <c r="Q433" t="str">
        <f>_xlfn.XLOOKUP(Table17[[#This Row],[Customer_ID]],Customer_Dim!A:A,Customer_Dim!G:G,"False Data")</f>
        <v>USA</v>
      </c>
      <c r="R433" t="str">
        <f>_xlfn.XLOOKUP(Table17[[#This Row],[Customer_ID]],Customer_Dim!A:A,Customer_Dim!H:H,"False Data")</f>
        <v>Gold</v>
      </c>
      <c r="S433" t="str">
        <f>_xlfn.XLOOKUP(Table17[[#This Row],[Store_ID]],Store_Dim!A:A,Store_Dim!B:B)</f>
        <v>Benson-Elliott</v>
      </c>
      <c r="T433" t="str">
        <f>_xlfn.XLOOKUP(Table17[[#This Row],[Store_ID]],Store_Dim!A:A,Store_Dim!C:C)</f>
        <v>East</v>
      </c>
      <c r="U433" t="str">
        <f>_xlfn.XLOOKUP(Table17[[#This Row],[Store_ID]],Store_Dim!A:A,Store_Dim!D:D)</f>
        <v>Port Josephberg</v>
      </c>
      <c r="V433" t="str">
        <f>_xlfn.XLOOKUP(Table17[[#This Row],[Store_ID]],Store_Dim!A:A,Store_Dim!E:E)</f>
        <v>Online</v>
      </c>
      <c r="W433" t="str">
        <f>_xlfn.XLOOKUP(Table17[[#This Row],[Product_ID]],Product_Dim!A:A,Product_Dim!B:B)</f>
        <v>Smart LED Light Strip</v>
      </c>
      <c r="X433" t="str">
        <f>_xlfn.XLOOKUP(Table17[[#This Row],[Product_ID]],Product_Dim!A:A,Product_Dim!C:C)</f>
        <v>Electronics</v>
      </c>
      <c r="Y433" t="str">
        <f>_xlfn.XLOOKUP(Table17[[#This Row],[Product_ID]],Product_Dim!A:A,Product_Dim!D:D)</f>
        <v>Accessories</v>
      </c>
      <c r="Z433" t="str">
        <f>_xlfn.XLOOKUP(Table17[[#This Row],[Product_ID]],Product_Dim!A:A,Product_Dim!E:E)</f>
        <v>Flores-Davis</v>
      </c>
      <c r="AA433">
        <f>_xlfn.XLOOKUP(Table17[[#This Row],[Product_ID]],Product_Dim!A:A,Product_Dim!F:F)</f>
        <v>349.17</v>
      </c>
      <c r="AB433">
        <f>_xlfn.XLOOKUP(Table17[[#This Row],[Product_ID]],Product_Dim!A:A,Product_Dim!G:G)</f>
        <v>476</v>
      </c>
    </row>
    <row r="434" spans="1:28" x14ac:dyDescent="0.25">
      <c r="A434" t="s">
        <v>2258</v>
      </c>
      <c r="B434" s="1">
        <v>45725</v>
      </c>
      <c r="C434" t="s">
        <v>75</v>
      </c>
      <c r="D434" t="s">
        <v>1630</v>
      </c>
      <c r="E434" t="s">
        <v>1766</v>
      </c>
      <c r="F434">
        <v>3</v>
      </c>
      <c r="G434">
        <v>482.58</v>
      </c>
      <c r="H434">
        <v>0.28000000000000003</v>
      </c>
      <c r="I434" t="s">
        <v>1826</v>
      </c>
      <c r="J434" s="12">
        <v>1042.3728000000001</v>
      </c>
      <c r="K434" t="str">
        <f>_xlfn.XLOOKUP(Table17[[#This Row],[Customer_ID]],Customer_Dim!A:A,Customer_Dim!B:B,"False Data")</f>
        <v>John Scott</v>
      </c>
      <c r="L434" s="5">
        <f>_xlfn.XLOOKUP(Table17[[#This Row],[Customer_ID]],Customer_Dim!A:A,Customer_Dim!C:C,"False Data")</f>
        <v>24</v>
      </c>
      <c r="M434" s="5" t="str" cm="1">
        <f t="array" ref="M434">_xlfn.IFS(Table9[[#This Row],[Age]]&lt;=35,"Youth",Table9[[#This Row],[Age]]&lt;=55,"Adult",Table9[[#This Row],[Age]]&gt;55,"Senior")</f>
        <v>Youth</v>
      </c>
      <c r="N434" t="str">
        <f>_xlfn.XLOOKUP(Table17[[#This Row],[Customer_ID]],Customer_Dim!A:A,Customer_Dim!D:D,"False Data")</f>
        <v>Female</v>
      </c>
      <c r="O434" t="str">
        <f>_xlfn.XLOOKUP(Table17[[#This Row],[Customer_ID]],Customer_Dim!A:A,Customer_Dim!E:E,"False Data")</f>
        <v>South Christopher</v>
      </c>
      <c r="P434" t="str">
        <f>_xlfn.XLOOKUP(Table17[[#This Row],[Customer_ID]],Customer_Dim!A:A,Customer_Dim!F:F,"False Data")</f>
        <v>Pennsylvania</v>
      </c>
      <c r="Q434" t="str">
        <f>_xlfn.XLOOKUP(Table17[[#This Row],[Customer_ID]],Customer_Dim!A:A,Customer_Dim!G:G,"False Data")</f>
        <v>USA</v>
      </c>
      <c r="R434" t="str">
        <f>_xlfn.XLOOKUP(Table17[[#This Row],[Customer_ID]],Customer_Dim!A:A,Customer_Dim!H:H,"False Data")</f>
        <v>Bronze</v>
      </c>
      <c r="S434" t="str">
        <f>_xlfn.XLOOKUP(Table17[[#This Row],[Store_ID]],Store_Dim!A:A,Store_Dim!B:B)</f>
        <v>Johnson-Wright</v>
      </c>
      <c r="T434" t="str">
        <f>_xlfn.XLOOKUP(Table17[[#This Row],[Store_ID]],Store_Dim!A:A,Store_Dim!C:C)</f>
        <v>North</v>
      </c>
      <c r="U434" t="str">
        <f>_xlfn.XLOOKUP(Table17[[#This Row],[Store_ID]],Store_Dim!A:A,Store_Dim!D:D)</f>
        <v>Hoodberg</v>
      </c>
      <c r="V434" t="str">
        <f>_xlfn.XLOOKUP(Table17[[#This Row],[Store_ID]],Store_Dim!A:A,Store_Dim!E:E)</f>
        <v>Outlet</v>
      </c>
      <c r="W434" t="str">
        <f>_xlfn.XLOOKUP(Table17[[#This Row],[Product_ID]],Product_Dim!A:A,Product_Dim!B:B)</f>
        <v>Yoga Exercise Mat</v>
      </c>
      <c r="X434" t="str">
        <f>_xlfn.XLOOKUP(Table17[[#This Row],[Product_ID]],Product_Dim!A:A,Product_Dim!C:C)</f>
        <v>Sports</v>
      </c>
      <c r="Y434" t="str">
        <f>_xlfn.XLOOKUP(Table17[[#This Row],[Product_ID]],Product_Dim!A:A,Product_Dim!D:D)</f>
        <v>Fitness</v>
      </c>
      <c r="Z434" t="str">
        <f>_xlfn.XLOOKUP(Table17[[#This Row],[Product_ID]],Product_Dim!A:A,Product_Dim!E:E)</f>
        <v>Carroll, Long and Mendoza</v>
      </c>
      <c r="AA434">
        <f>_xlfn.XLOOKUP(Table17[[#This Row],[Product_ID]],Product_Dim!A:A,Product_Dim!F:F)</f>
        <v>313.26</v>
      </c>
      <c r="AB434">
        <f>_xlfn.XLOOKUP(Table17[[#This Row],[Product_ID]],Product_Dim!A:A,Product_Dim!G:G)</f>
        <v>369</v>
      </c>
    </row>
    <row r="435" spans="1:28" x14ac:dyDescent="0.25">
      <c r="A435" t="s">
        <v>2259</v>
      </c>
      <c r="B435" s="1">
        <v>45699</v>
      </c>
      <c r="C435" t="s">
        <v>399</v>
      </c>
      <c r="D435" t="s">
        <v>1666</v>
      </c>
      <c r="E435" t="s">
        <v>1761</v>
      </c>
      <c r="F435">
        <v>2</v>
      </c>
      <c r="G435">
        <v>64.7</v>
      </c>
      <c r="H435">
        <v>0</v>
      </c>
      <c r="I435" t="s">
        <v>1824</v>
      </c>
      <c r="J435" s="12">
        <v>129.4</v>
      </c>
      <c r="K435" t="str">
        <f>_xlfn.XLOOKUP(Table17[[#This Row],[Customer_ID]],Customer_Dim!A:A,Customer_Dim!B:B,"False Data")</f>
        <v>Ryan Hernandez</v>
      </c>
      <c r="L435" s="5">
        <f>_xlfn.XLOOKUP(Table17[[#This Row],[Customer_ID]],Customer_Dim!A:A,Customer_Dim!C:C,"False Data")</f>
        <v>30</v>
      </c>
      <c r="M435" s="5" t="str" cm="1">
        <f t="array" ref="M435">_xlfn.IFS(Table9[[#This Row],[Age]]&lt;=35,"Youth",Table9[[#This Row],[Age]]&lt;=55,"Adult",Table9[[#This Row],[Age]]&gt;55,"Senior")</f>
        <v>Youth</v>
      </c>
      <c r="N435" t="str">
        <f>_xlfn.XLOOKUP(Table17[[#This Row],[Customer_ID]],Customer_Dim!A:A,Customer_Dim!D:D,"False Data")</f>
        <v>Male</v>
      </c>
      <c r="O435" t="str">
        <f>_xlfn.XLOOKUP(Table17[[#This Row],[Customer_ID]],Customer_Dim!A:A,Customer_Dim!E:E,"False Data")</f>
        <v>East Donna</v>
      </c>
      <c r="P435" t="str">
        <f>_xlfn.XLOOKUP(Table17[[#This Row],[Customer_ID]],Customer_Dim!A:A,Customer_Dim!F:F,"False Data")</f>
        <v>Nevada</v>
      </c>
      <c r="Q435" t="str">
        <f>_xlfn.XLOOKUP(Table17[[#This Row],[Customer_ID]],Customer_Dim!A:A,Customer_Dim!G:G,"False Data")</f>
        <v>USA</v>
      </c>
      <c r="R435" t="str">
        <f>_xlfn.XLOOKUP(Table17[[#This Row],[Customer_ID]],Customer_Dim!A:A,Customer_Dim!H:H,"False Data")</f>
        <v>Bronze</v>
      </c>
      <c r="S435" t="str">
        <f>_xlfn.XLOOKUP(Table17[[#This Row],[Store_ID]],Store_Dim!A:A,Store_Dim!B:B)</f>
        <v>Black-Horn</v>
      </c>
      <c r="T435" t="str">
        <f>_xlfn.XLOOKUP(Table17[[#This Row],[Store_ID]],Store_Dim!A:A,Store_Dim!C:C)</f>
        <v>South</v>
      </c>
      <c r="U435" t="str">
        <f>_xlfn.XLOOKUP(Table17[[#This Row],[Store_ID]],Store_Dim!A:A,Store_Dim!D:D)</f>
        <v>North Nancyview</v>
      </c>
      <c r="V435" t="str">
        <f>_xlfn.XLOOKUP(Table17[[#This Row],[Store_ID]],Store_Dim!A:A,Store_Dim!E:E)</f>
        <v>Outlet</v>
      </c>
      <c r="W435" t="str">
        <f>_xlfn.XLOOKUP(Table17[[#This Row],[Product_ID]],Product_Dim!A:A,Product_Dim!B:B)</f>
        <v>Men's Hair Styling Gel</v>
      </c>
      <c r="X435" t="str">
        <f>_xlfn.XLOOKUP(Table17[[#This Row],[Product_ID]],Product_Dim!A:A,Product_Dim!C:C)</f>
        <v>Beauty</v>
      </c>
      <c r="Y435" t="str">
        <f>_xlfn.XLOOKUP(Table17[[#This Row],[Product_ID]],Product_Dim!A:A,Product_Dim!D:D)</f>
        <v>Haircare</v>
      </c>
      <c r="Z435" t="str">
        <f>_xlfn.XLOOKUP(Table17[[#This Row],[Product_ID]],Product_Dim!A:A,Product_Dim!E:E)</f>
        <v>Cline-Mccarthy</v>
      </c>
      <c r="AA435">
        <f>_xlfn.XLOOKUP(Table17[[#This Row],[Product_ID]],Product_Dim!A:A,Product_Dim!F:F)</f>
        <v>17.309999999999999</v>
      </c>
      <c r="AB435">
        <f>_xlfn.XLOOKUP(Table17[[#This Row],[Product_ID]],Product_Dim!A:A,Product_Dim!G:G)</f>
        <v>399</v>
      </c>
    </row>
    <row r="436" spans="1:28" x14ac:dyDescent="0.25">
      <c r="A436" t="s">
        <v>2260</v>
      </c>
      <c r="B436" s="1">
        <v>45266</v>
      </c>
      <c r="C436" t="s">
        <v>499</v>
      </c>
      <c r="D436" t="s">
        <v>1555</v>
      </c>
      <c r="E436" t="s">
        <v>1773</v>
      </c>
      <c r="F436">
        <v>3</v>
      </c>
      <c r="G436">
        <v>589.83000000000004</v>
      </c>
      <c r="H436">
        <v>0.26</v>
      </c>
      <c r="I436" t="s">
        <v>1824</v>
      </c>
      <c r="J436" s="12">
        <v>1309.4226000000001</v>
      </c>
      <c r="K436" t="str">
        <f>_xlfn.XLOOKUP(Table17[[#This Row],[Customer_ID]],Customer_Dim!A:A,Customer_Dim!B:B,"False Data")</f>
        <v>Theresa Campbell</v>
      </c>
      <c r="L436" s="5">
        <f>_xlfn.XLOOKUP(Table17[[#This Row],[Customer_ID]],Customer_Dim!A:A,Customer_Dim!C:C,"False Data")</f>
        <v>42</v>
      </c>
      <c r="M436" s="5" t="str" cm="1">
        <f t="array" ref="M436">_xlfn.IFS(Table9[[#This Row],[Age]]&lt;=35,"Youth",Table9[[#This Row],[Age]]&lt;=55,"Adult",Table9[[#This Row],[Age]]&gt;55,"Senior")</f>
        <v>Adult</v>
      </c>
      <c r="N436" t="str">
        <f>_xlfn.XLOOKUP(Table17[[#This Row],[Customer_ID]],Customer_Dim!A:A,Customer_Dim!D:D,"False Data")</f>
        <v>Female</v>
      </c>
      <c r="O436" t="str">
        <f>_xlfn.XLOOKUP(Table17[[#This Row],[Customer_ID]],Customer_Dim!A:A,Customer_Dim!E:E,"False Data")</f>
        <v>New Brian</v>
      </c>
      <c r="P436" t="str">
        <f>_xlfn.XLOOKUP(Table17[[#This Row],[Customer_ID]],Customer_Dim!A:A,Customer_Dim!F:F,"False Data")</f>
        <v>Wisconsin</v>
      </c>
      <c r="Q436" t="str">
        <f>_xlfn.XLOOKUP(Table17[[#This Row],[Customer_ID]],Customer_Dim!A:A,Customer_Dim!G:G,"False Data")</f>
        <v>USA</v>
      </c>
      <c r="R436" t="str">
        <f>_xlfn.XLOOKUP(Table17[[#This Row],[Customer_ID]],Customer_Dim!A:A,Customer_Dim!H:H,"False Data")</f>
        <v>Bronze</v>
      </c>
      <c r="S436" t="str">
        <f>_xlfn.XLOOKUP(Table17[[#This Row],[Store_ID]],Store_Dim!A:A,Store_Dim!B:B)</f>
        <v>Gray Ltd</v>
      </c>
      <c r="T436" t="str">
        <f>_xlfn.XLOOKUP(Table17[[#This Row],[Store_ID]],Store_Dim!A:A,Store_Dim!C:C)</f>
        <v>North</v>
      </c>
      <c r="U436" t="str">
        <f>_xlfn.XLOOKUP(Table17[[#This Row],[Store_ID]],Store_Dim!A:A,Store_Dim!D:D)</f>
        <v>New Michaelchester</v>
      </c>
      <c r="V436" t="str">
        <f>_xlfn.XLOOKUP(Table17[[#This Row],[Store_ID]],Store_Dim!A:A,Store_Dim!E:E)</f>
        <v>Outlet</v>
      </c>
      <c r="W436" t="str">
        <f>_xlfn.XLOOKUP(Table17[[#This Row],[Product_ID]],Product_Dim!A:A,Product_Dim!B:B)</f>
        <v>Men's Leather Belt</v>
      </c>
      <c r="X436" t="str">
        <f>_xlfn.XLOOKUP(Table17[[#This Row],[Product_ID]],Product_Dim!A:A,Product_Dim!C:C)</f>
        <v>Clothing</v>
      </c>
      <c r="Y436" t="str">
        <f>_xlfn.XLOOKUP(Table17[[#This Row],[Product_ID]],Product_Dim!A:A,Product_Dim!D:D)</f>
        <v>Accessories</v>
      </c>
      <c r="Z436" t="str">
        <f>_xlfn.XLOOKUP(Table17[[#This Row],[Product_ID]],Product_Dim!A:A,Product_Dim!E:E)</f>
        <v>Baldwin, Garza and Gonzalez</v>
      </c>
      <c r="AA436">
        <f>_xlfn.XLOOKUP(Table17[[#This Row],[Product_ID]],Product_Dim!A:A,Product_Dim!F:F)</f>
        <v>261</v>
      </c>
      <c r="AB436">
        <f>_xlfn.XLOOKUP(Table17[[#This Row],[Product_ID]],Product_Dim!A:A,Product_Dim!G:G)</f>
        <v>59</v>
      </c>
    </row>
    <row r="437" spans="1:28" x14ac:dyDescent="0.25">
      <c r="A437" t="s">
        <v>2261</v>
      </c>
      <c r="B437" s="1">
        <v>45889</v>
      </c>
      <c r="C437" t="s">
        <v>914</v>
      </c>
      <c r="D437" t="s">
        <v>1551</v>
      </c>
      <c r="E437" t="s">
        <v>1786</v>
      </c>
      <c r="F437">
        <v>4</v>
      </c>
      <c r="G437">
        <v>758.49</v>
      </c>
      <c r="H437">
        <v>0.16</v>
      </c>
      <c r="I437" t="s">
        <v>1829</v>
      </c>
      <c r="J437" s="12">
        <v>2548.5264000000002</v>
      </c>
      <c r="K437" t="str">
        <f>_xlfn.XLOOKUP(Table17[[#This Row],[Customer_ID]],Customer_Dim!A:A,Customer_Dim!B:B,"False Data")</f>
        <v>Misty Ferguson</v>
      </c>
      <c r="L437" s="5">
        <f>_xlfn.XLOOKUP(Table17[[#This Row],[Customer_ID]],Customer_Dim!A:A,Customer_Dim!C:C,"False Data")</f>
        <v>58</v>
      </c>
      <c r="M437" s="5" t="str" cm="1">
        <f t="array" ref="M437">_xlfn.IFS(Table9[[#This Row],[Age]]&lt;=35,"Youth",Table9[[#This Row],[Age]]&lt;=55,"Adult",Table9[[#This Row],[Age]]&gt;55,"Senior")</f>
        <v>Senior</v>
      </c>
      <c r="N437" t="str">
        <f>_xlfn.XLOOKUP(Table17[[#This Row],[Customer_ID]],Customer_Dim!A:A,Customer_Dim!D:D,"False Data")</f>
        <v>Male</v>
      </c>
      <c r="O437" t="str">
        <f>_xlfn.XLOOKUP(Table17[[#This Row],[Customer_ID]],Customer_Dim!A:A,Customer_Dim!E:E,"False Data")</f>
        <v>North Joseside</v>
      </c>
      <c r="P437" t="str">
        <f>_xlfn.XLOOKUP(Table17[[#This Row],[Customer_ID]],Customer_Dim!A:A,Customer_Dim!F:F,"False Data")</f>
        <v>Connecticut</v>
      </c>
      <c r="Q437" t="str">
        <f>_xlfn.XLOOKUP(Table17[[#This Row],[Customer_ID]],Customer_Dim!A:A,Customer_Dim!G:G,"False Data")</f>
        <v>USA</v>
      </c>
      <c r="R437" t="str">
        <f>_xlfn.XLOOKUP(Table17[[#This Row],[Customer_ID]],Customer_Dim!A:A,Customer_Dim!H:H,"False Data")</f>
        <v>Gold</v>
      </c>
      <c r="S437" t="str">
        <f>_xlfn.XLOOKUP(Table17[[#This Row],[Store_ID]],Store_Dim!A:A,Store_Dim!B:B)</f>
        <v>Moore, Padilla and Butler</v>
      </c>
      <c r="T437" t="str">
        <f>_xlfn.XLOOKUP(Table17[[#This Row],[Store_ID]],Store_Dim!A:A,Store_Dim!C:C)</f>
        <v>South</v>
      </c>
      <c r="U437" t="str">
        <f>_xlfn.XLOOKUP(Table17[[#This Row],[Store_ID]],Store_Dim!A:A,Store_Dim!D:D)</f>
        <v>East Johnstad</v>
      </c>
      <c r="V437" t="str">
        <f>_xlfn.XLOOKUP(Table17[[#This Row],[Store_ID]],Store_Dim!A:A,Store_Dim!E:E)</f>
        <v>Flagship</v>
      </c>
      <c r="W437" t="str">
        <f>_xlfn.XLOOKUP(Table17[[#This Row],[Product_ID]],Product_Dim!A:A,Product_Dim!B:B)</f>
        <v>Men's Running Jacket</v>
      </c>
      <c r="X437" t="str">
        <f>_xlfn.XLOOKUP(Table17[[#This Row],[Product_ID]],Product_Dim!A:A,Product_Dim!C:C)</f>
        <v>Clothing</v>
      </c>
      <c r="Y437" t="str">
        <f>_xlfn.XLOOKUP(Table17[[#This Row],[Product_ID]],Product_Dim!A:A,Product_Dim!D:D)</f>
        <v>Outerwear</v>
      </c>
      <c r="Z437" t="str">
        <f>_xlfn.XLOOKUP(Table17[[#This Row],[Product_ID]],Product_Dim!A:A,Product_Dim!E:E)</f>
        <v>Pineda Ltd</v>
      </c>
      <c r="AA437">
        <f>_xlfn.XLOOKUP(Table17[[#This Row],[Product_ID]],Product_Dim!A:A,Product_Dim!F:F)</f>
        <v>364.67</v>
      </c>
      <c r="AB437">
        <f>_xlfn.XLOOKUP(Table17[[#This Row],[Product_ID]],Product_Dim!A:A,Product_Dim!G:G)</f>
        <v>452</v>
      </c>
    </row>
    <row r="438" spans="1:28" x14ac:dyDescent="0.25">
      <c r="A438" t="s">
        <v>2262</v>
      </c>
      <c r="B438" s="1">
        <v>45555</v>
      </c>
      <c r="C438" t="s">
        <v>202</v>
      </c>
      <c r="D438" t="s">
        <v>1622</v>
      </c>
      <c r="E438" t="s">
        <v>1794</v>
      </c>
      <c r="F438">
        <v>4</v>
      </c>
      <c r="G438">
        <v>747.56</v>
      </c>
      <c r="H438">
        <v>0.09</v>
      </c>
      <c r="I438" t="s">
        <v>1829</v>
      </c>
      <c r="J438" s="12">
        <v>2721.1183999999998</v>
      </c>
      <c r="K438" t="str">
        <f>_xlfn.XLOOKUP(Table17[[#This Row],[Customer_ID]],Customer_Dim!A:A,Customer_Dim!B:B,"False Data")</f>
        <v>Sharon Brown</v>
      </c>
      <c r="L438" s="5">
        <f>_xlfn.XLOOKUP(Table17[[#This Row],[Customer_ID]],Customer_Dim!A:A,Customer_Dim!C:C,"False Data")</f>
        <v>37</v>
      </c>
      <c r="M438" s="5" t="str" cm="1">
        <f t="array" ref="M438">_xlfn.IFS(Table9[[#This Row],[Age]]&lt;=35,"Youth",Table9[[#This Row],[Age]]&lt;=55,"Adult",Table9[[#This Row],[Age]]&gt;55,"Senior")</f>
        <v>Adult</v>
      </c>
      <c r="N438" t="str">
        <f>_xlfn.XLOOKUP(Table17[[#This Row],[Customer_ID]],Customer_Dim!A:A,Customer_Dim!D:D,"False Data")</f>
        <v>Female</v>
      </c>
      <c r="O438" t="str">
        <f>_xlfn.XLOOKUP(Table17[[#This Row],[Customer_ID]],Customer_Dim!A:A,Customer_Dim!E:E,"False Data")</f>
        <v>East Andrea</v>
      </c>
      <c r="P438" t="str">
        <f>_xlfn.XLOOKUP(Table17[[#This Row],[Customer_ID]],Customer_Dim!A:A,Customer_Dim!F:F,"False Data")</f>
        <v>Michigan</v>
      </c>
      <c r="Q438" t="str">
        <f>_xlfn.XLOOKUP(Table17[[#This Row],[Customer_ID]],Customer_Dim!A:A,Customer_Dim!G:G,"False Data")</f>
        <v>USA</v>
      </c>
      <c r="R438" t="str">
        <f>_xlfn.XLOOKUP(Table17[[#This Row],[Customer_ID]],Customer_Dim!A:A,Customer_Dim!H:H,"False Data")</f>
        <v>Gold</v>
      </c>
      <c r="S438" t="str">
        <f>_xlfn.XLOOKUP(Table17[[#This Row],[Store_ID]],Store_Dim!A:A,Store_Dim!B:B)</f>
        <v>Thomas, Bridges and Harris</v>
      </c>
      <c r="T438" t="str">
        <f>_xlfn.XLOOKUP(Table17[[#This Row],[Store_ID]],Store_Dim!A:A,Store_Dim!C:C)</f>
        <v>North</v>
      </c>
      <c r="U438" t="str">
        <f>_xlfn.XLOOKUP(Table17[[#This Row],[Store_ID]],Store_Dim!A:A,Store_Dim!D:D)</f>
        <v>Sabrinatown</v>
      </c>
      <c r="V438" t="str">
        <f>_xlfn.XLOOKUP(Table17[[#This Row],[Store_ID]],Store_Dim!A:A,Store_Dim!E:E)</f>
        <v>Online</v>
      </c>
      <c r="W438" t="str">
        <f>_xlfn.XLOOKUP(Table17[[#This Row],[Product_ID]],Product_Dim!A:A,Product_Dim!B:B)</f>
        <v>Men's Casual Sneakers</v>
      </c>
      <c r="X438" t="str">
        <f>_xlfn.XLOOKUP(Table17[[#This Row],[Product_ID]],Product_Dim!A:A,Product_Dim!C:C)</f>
        <v>Clothing</v>
      </c>
      <c r="Y438" t="str">
        <f>_xlfn.XLOOKUP(Table17[[#This Row],[Product_ID]],Product_Dim!A:A,Product_Dim!D:D)</f>
        <v>Footwear</v>
      </c>
      <c r="Z438" t="str">
        <f>_xlfn.XLOOKUP(Table17[[#This Row],[Product_ID]],Product_Dim!A:A,Product_Dim!E:E)</f>
        <v>Hogan-Lee</v>
      </c>
      <c r="AA438">
        <f>_xlfn.XLOOKUP(Table17[[#This Row],[Product_ID]],Product_Dim!A:A,Product_Dim!F:F)</f>
        <v>353.47</v>
      </c>
      <c r="AB438">
        <f>_xlfn.XLOOKUP(Table17[[#This Row],[Product_ID]],Product_Dim!A:A,Product_Dim!G:G)</f>
        <v>214</v>
      </c>
    </row>
    <row r="439" spans="1:28" x14ac:dyDescent="0.25">
      <c r="A439" t="s">
        <v>2263</v>
      </c>
      <c r="B439" s="1">
        <v>45813</v>
      </c>
      <c r="C439" t="s">
        <v>809</v>
      </c>
      <c r="D439" t="s">
        <v>1628</v>
      </c>
      <c r="E439" t="s">
        <v>1807</v>
      </c>
      <c r="F439">
        <v>3</v>
      </c>
      <c r="G439">
        <v>551.22</v>
      </c>
      <c r="H439">
        <v>0.12</v>
      </c>
      <c r="I439" t="s">
        <v>1826</v>
      </c>
      <c r="J439" s="12">
        <v>1455.2208000000001</v>
      </c>
      <c r="K439" t="str">
        <f>_xlfn.XLOOKUP(Table17[[#This Row],[Customer_ID]],Customer_Dim!A:A,Customer_Dim!B:B,"False Data")</f>
        <v>Dr. Ashley Yates Md</v>
      </c>
      <c r="L439" s="5">
        <f>_xlfn.XLOOKUP(Table17[[#This Row],[Customer_ID]],Customer_Dim!A:A,Customer_Dim!C:C,"False Data")</f>
        <v>32</v>
      </c>
      <c r="M439" s="5" t="str" cm="1">
        <f t="array" ref="M439">_xlfn.IFS(Table9[[#This Row],[Age]]&lt;=35,"Youth",Table9[[#This Row],[Age]]&lt;=55,"Adult",Table9[[#This Row],[Age]]&gt;55,"Senior")</f>
        <v>Youth</v>
      </c>
      <c r="N439" t="str">
        <f>_xlfn.XLOOKUP(Table17[[#This Row],[Customer_ID]],Customer_Dim!A:A,Customer_Dim!D:D,"False Data")</f>
        <v>Male</v>
      </c>
      <c r="O439" t="str">
        <f>_xlfn.XLOOKUP(Table17[[#This Row],[Customer_ID]],Customer_Dim!A:A,Customer_Dim!E:E,"False Data")</f>
        <v>New Maria</v>
      </c>
      <c r="P439" t="str">
        <f>_xlfn.XLOOKUP(Table17[[#This Row],[Customer_ID]],Customer_Dim!A:A,Customer_Dim!F:F,"False Data")</f>
        <v>Wisconsin</v>
      </c>
      <c r="Q439" t="str">
        <f>_xlfn.XLOOKUP(Table17[[#This Row],[Customer_ID]],Customer_Dim!A:A,Customer_Dim!G:G,"False Data")</f>
        <v>USA</v>
      </c>
      <c r="R439" t="str">
        <f>_xlfn.XLOOKUP(Table17[[#This Row],[Customer_ID]],Customer_Dim!A:A,Customer_Dim!H:H,"False Data")</f>
        <v>Bronze</v>
      </c>
      <c r="S439" t="str">
        <f>_xlfn.XLOOKUP(Table17[[#This Row],[Store_ID]],Store_Dim!A:A,Store_Dim!B:B)</f>
        <v>Holloway Ltd</v>
      </c>
      <c r="T439" t="str">
        <f>_xlfn.XLOOKUP(Table17[[#This Row],[Store_ID]],Store_Dim!A:A,Store_Dim!C:C)</f>
        <v>North</v>
      </c>
      <c r="U439" t="str">
        <f>_xlfn.XLOOKUP(Table17[[#This Row],[Store_ID]],Store_Dim!A:A,Store_Dim!D:D)</f>
        <v>Bensonhaven</v>
      </c>
      <c r="V439" t="str">
        <f>_xlfn.XLOOKUP(Table17[[#This Row],[Store_ID]],Store_Dim!A:A,Store_Dim!E:E)</f>
        <v>Flagship</v>
      </c>
      <c r="W439" t="str">
        <f>_xlfn.XLOOKUP(Table17[[#This Row],[Product_ID]],Product_Dim!A:A,Product_Dim!B:B)</f>
        <v>Noise-Canceling Headphones</v>
      </c>
      <c r="X439" t="str">
        <f>_xlfn.XLOOKUP(Table17[[#This Row],[Product_ID]],Product_Dim!A:A,Product_Dim!C:C)</f>
        <v>Electronics</v>
      </c>
      <c r="Y439" t="str">
        <f>_xlfn.XLOOKUP(Table17[[#This Row],[Product_ID]],Product_Dim!A:A,Product_Dim!D:D)</f>
        <v>Audio</v>
      </c>
      <c r="Z439" t="str">
        <f>_xlfn.XLOOKUP(Table17[[#This Row],[Product_ID]],Product_Dim!A:A,Product_Dim!E:E)</f>
        <v>Taylor-Hart</v>
      </c>
      <c r="AA439">
        <f>_xlfn.XLOOKUP(Table17[[#This Row],[Product_ID]],Product_Dim!A:A,Product_Dim!F:F)</f>
        <v>38.520000000000003</v>
      </c>
      <c r="AB439">
        <f>_xlfn.XLOOKUP(Table17[[#This Row],[Product_ID]],Product_Dim!A:A,Product_Dim!G:G)</f>
        <v>378</v>
      </c>
    </row>
    <row r="440" spans="1:28" x14ac:dyDescent="0.25">
      <c r="A440" t="s">
        <v>2264</v>
      </c>
      <c r="B440" s="1">
        <v>45811</v>
      </c>
      <c r="C440" t="s">
        <v>532</v>
      </c>
      <c r="D440" t="s">
        <v>1686</v>
      </c>
      <c r="E440" t="s">
        <v>1799</v>
      </c>
      <c r="F440">
        <v>2</v>
      </c>
      <c r="G440">
        <v>527.05999999999995</v>
      </c>
      <c r="H440">
        <v>0.17</v>
      </c>
      <c r="I440" t="s">
        <v>1826</v>
      </c>
      <c r="J440" s="12">
        <v>874.91959999999983</v>
      </c>
      <c r="K440" t="str">
        <f>_xlfn.XLOOKUP(Table17[[#This Row],[Customer_ID]],Customer_Dim!A:A,Customer_Dim!B:B,"False Data")</f>
        <v>Brian Choi</v>
      </c>
      <c r="L440" s="5">
        <f>_xlfn.XLOOKUP(Table17[[#This Row],[Customer_ID]],Customer_Dim!A:A,Customer_Dim!C:C,"False Data")</f>
        <v>46</v>
      </c>
      <c r="M440" s="5" t="str" cm="1">
        <f t="array" ref="M440">_xlfn.IFS(Table9[[#This Row],[Age]]&lt;=35,"Youth",Table9[[#This Row],[Age]]&lt;=55,"Adult",Table9[[#This Row],[Age]]&gt;55,"Senior")</f>
        <v>Adult</v>
      </c>
      <c r="N440" t="str">
        <f>_xlfn.XLOOKUP(Table17[[#This Row],[Customer_ID]],Customer_Dim!A:A,Customer_Dim!D:D,"False Data")</f>
        <v>Female</v>
      </c>
      <c r="O440" t="str">
        <f>_xlfn.XLOOKUP(Table17[[#This Row],[Customer_ID]],Customer_Dim!A:A,Customer_Dim!E:E,"False Data")</f>
        <v>Floydton</v>
      </c>
      <c r="P440" t="str">
        <f>_xlfn.XLOOKUP(Table17[[#This Row],[Customer_ID]],Customer_Dim!A:A,Customer_Dim!F:F,"False Data")</f>
        <v>New Jersey</v>
      </c>
      <c r="Q440" t="str">
        <f>_xlfn.XLOOKUP(Table17[[#This Row],[Customer_ID]],Customer_Dim!A:A,Customer_Dim!G:G,"False Data")</f>
        <v>USA</v>
      </c>
      <c r="R440" t="str">
        <f>_xlfn.XLOOKUP(Table17[[#This Row],[Customer_ID]],Customer_Dim!A:A,Customer_Dim!H:H,"False Data")</f>
        <v>Gold</v>
      </c>
      <c r="S440" t="str">
        <f>_xlfn.XLOOKUP(Table17[[#This Row],[Store_ID]],Store_Dim!A:A,Store_Dim!B:B)</f>
        <v>Mcdonald Inc</v>
      </c>
      <c r="T440" t="str">
        <f>_xlfn.XLOOKUP(Table17[[#This Row],[Store_ID]],Store_Dim!A:A,Store_Dim!C:C)</f>
        <v>South</v>
      </c>
      <c r="U440" t="str">
        <f>_xlfn.XLOOKUP(Table17[[#This Row],[Store_ID]],Store_Dim!A:A,Store_Dim!D:D)</f>
        <v>Christopherland</v>
      </c>
      <c r="V440" t="str">
        <f>_xlfn.XLOOKUP(Table17[[#This Row],[Store_ID]],Store_Dim!A:A,Store_Dim!E:E)</f>
        <v>Outlet</v>
      </c>
      <c r="W440" t="str">
        <f>_xlfn.XLOOKUP(Table17[[#This Row],[Product_ID]],Product_Dim!A:A,Product_Dim!B:B)</f>
        <v>Men's Sports Shorts</v>
      </c>
      <c r="X440" t="str">
        <f>_xlfn.XLOOKUP(Table17[[#This Row],[Product_ID]],Product_Dim!A:A,Product_Dim!C:C)</f>
        <v>Clothing</v>
      </c>
      <c r="Y440" t="str">
        <f>_xlfn.XLOOKUP(Table17[[#This Row],[Product_ID]],Product_Dim!A:A,Product_Dim!D:D)</f>
        <v>Bottoms</v>
      </c>
      <c r="Z440" t="str">
        <f>_xlfn.XLOOKUP(Table17[[#This Row],[Product_ID]],Product_Dim!A:A,Product_Dim!E:E)</f>
        <v>Fitzpatrick Ltd</v>
      </c>
      <c r="AA440">
        <f>_xlfn.XLOOKUP(Table17[[#This Row],[Product_ID]],Product_Dim!A:A,Product_Dim!F:F)</f>
        <v>218.22</v>
      </c>
      <c r="AB440">
        <f>_xlfn.XLOOKUP(Table17[[#This Row],[Product_ID]],Product_Dim!A:A,Product_Dim!G:G)</f>
        <v>224</v>
      </c>
    </row>
    <row r="441" spans="1:28" x14ac:dyDescent="0.25">
      <c r="A441" t="s">
        <v>2265</v>
      </c>
      <c r="B441" s="1">
        <v>45670</v>
      </c>
      <c r="C441" t="s">
        <v>350</v>
      </c>
      <c r="D441" t="s">
        <v>1672</v>
      </c>
      <c r="E441" t="s">
        <v>1773</v>
      </c>
      <c r="F441">
        <v>4</v>
      </c>
      <c r="G441">
        <v>875.41</v>
      </c>
      <c r="H441">
        <v>0.27</v>
      </c>
      <c r="I441" t="s">
        <v>1824</v>
      </c>
      <c r="J441" s="12">
        <v>2556.1972000000001</v>
      </c>
      <c r="K441" t="str">
        <f>_xlfn.XLOOKUP(Table17[[#This Row],[Customer_ID]],Customer_Dim!A:A,Customer_Dim!B:B,"False Data")</f>
        <v>Brittney Morgan</v>
      </c>
      <c r="L441" s="5">
        <f>_xlfn.XLOOKUP(Table17[[#This Row],[Customer_ID]],Customer_Dim!A:A,Customer_Dim!C:C,"False Data")</f>
        <v>24</v>
      </c>
      <c r="M441" s="5" t="str" cm="1">
        <f t="array" ref="M441">_xlfn.IFS(Table9[[#This Row],[Age]]&lt;=35,"Youth",Table9[[#This Row],[Age]]&lt;=55,"Adult",Table9[[#This Row],[Age]]&gt;55,"Senior")</f>
        <v>Youth</v>
      </c>
      <c r="N441" t="str">
        <f>_xlfn.XLOOKUP(Table17[[#This Row],[Customer_ID]],Customer_Dim!A:A,Customer_Dim!D:D,"False Data")</f>
        <v>Male</v>
      </c>
      <c r="O441" t="str">
        <f>_xlfn.XLOOKUP(Table17[[#This Row],[Customer_ID]],Customer_Dim!A:A,Customer_Dim!E:E,"False Data")</f>
        <v>Lake Kaylahaven</v>
      </c>
      <c r="P441" t="str">
        <f>_xlfn.XLOOKUP(Table17[[#This Row],[Customer_ID]],Customer_Dim!A:A,Customer_Dim!F:F,"False Data")</f>
        <v>Alaska</v>
      </c>
      <c r="Q441" t="str">
        <f>_xlfn.XLOOKUP(Table17[[#This Row],[Customer_ID]],Customer_Dim!A:A,Customer_Dim!G:G,"False Data")</f>
        <v>USA</v>
      </c>
      <c r="R441" t="str">
        <f>_xlfn.XLOOKUP(Table17[[#This Row],[Customer_ID]],Customer_Dim!A:A,Customer_Dim!H:H,"False Data")</f>
        <v>Gold</v>
      </c>
      <c r="S441" t="str">
        <f>_xlfn.XLOOKUP(Table17[[#This Row],[Store_ID]],Store_Dim!A:A,Store_Dim!B:B)</f>
        <v>Gray Ltd</v>
      </c>
      <c r="T441" t="str">
        <f>_xlfn.XLOOKUP(Table17[[#This Row],[Store_ID]],Store_Dim!A:A,Store_Dim!C:C)</f>
        <v>North</v>
      </c>
      <c r="U441" t="str">
        <f>_xlfn.XLOOKUP(Table17[[#This Row],[Store_ID]],Store_Dim!A:A,Store_Dim!D:D)</f>
        <v>New Michaelchester</v>
      </c>
      <c r="V441" t="str">
        <f>_xlfn.XLOOKUP(Table17[[#This Row],[Store_ID]],Store_Dim!A:A,Store_Dim!E:E)</f>
        <v>Outlet</v>
      </c>
      <c r="W441" t="str">
        <f>_xlfn.XLOOKUP(Table17[[#This Row],[Product_ID]],Product_Dim!A:A,Product_Dim!B:B)</f>
        <v>Laptop Cooling Pad</v>
      </c>
      <c r="X441" t="str">
        <f>_xlfn.XLOOKUP(Table17[[#This Row],[Product_ID]],Product_Dim!A:A,Product_Dim!C:C)</f>
        <v>Electronics</v>
      </c>
      <c r="Y441" t="str">
        <f>_xlfn.XLOOKUP(Table17[[#This Row],[Product_ID]],Product_Dim!A:A,Product_Dim!D:D)</f>
        <v>Computer</v>
      </c>
      <c r="Z441" t="str">
        <f>_xlfn.XLOOKUP(Table17[[#This Row],[Product_ID]],Product_Dim!A:A,Product_Dim!E:E)</f>
        <v>Murray, Gould and Ware</v>
      </c>
      <c r="AA441">
        <f>_xlfn.XLOOKUP(Table17[[#This Row],[Product_ID]],Product_Dim!A:A,Product_Dim!F:F)</f>
        <v>86.42</v>
      </c>
      <c r="AB441">
        <f>_xlfn.XLOOKUP(Table17[[#This Row],[Product_ID]],Product_Dim!A:A,Product_Dim!G:G)</f>
        <v>222</v>
      </c>
    </row>
    <row r="442" spans="1:28" x14ac:dyDescent="0.25">
      <c r="A442" t="s">
        <v>2266</v>
      </c>
      <c r="B442" s="1">
        <v>45736</v>
      </c>
      <c r="C442" t="s">
        <v>40</v>
      </c>
      <c r="D442" t="s">
        <v>1718</v>
      </c>
      <c r="E442" t="s">
        <v>1752</v>
      </c>
      <c r="F442">
        <v>2</v>
      </c>
      <c r="G442">
        <v>226.43</v>
      </c>
      <c r="H442">
        <v>0.03</v>
      </c>
      <c r="I442" t="s">
        <v>1824</v>
      </c>
      <c r="J442" s="12">
        <v>439.27420000000001</v>
      </c>
      <c r="K442" t="str">
        <f>_xlfn.XLOOKUP(Table17[[#This Row],[Customer_ID]],Customer_Dim!A:A,Customer_Dim!B:B,"False Data")</f>
        <v>Daniel Boyd</v>
      </c>
      <c r="L442" s="5">
        <f>_xlfn.XLOOKUP(Table17[[#This Row],[Customer_ID]],Customer_Dim!A:A,Customer_Dim!C:C,"False Data")</f>
        <v>29</v>
      </c>
      <c r="M442" s="5" t="str" cm="1">
        <f t="array" ref="M442">_xlfn.IFS(Table9[[#This Row],[Age]]&lt;=35,"Youth",Table9[[#This Row],[Age]]&lt;=55,"Adult",Table9[[#This Row],[Age]]&gt;55,"Senior")</f>
        <v>Youth</v>
      </c>
      <c r="N442" t="str">
        <f>_xlfn.XLOOKUP(Table17[[#This Row],[Customer_ID]],Customer_Dim!A:A,Customer_Dim!D:D,"False Data")</f>
        <v>Female</v>
      </c>
      <c r="O442" t="str">
        <f>_xlfn.XLOOKUP(Table17[[#This Row],[Customer_ID]],Customer_Dim!A:A,Customer_Dim!E:E,"False Data")</f>
        <v>West Pamelafurt</v>
      </c>
      <c r="P442" t="str">
        <f>_xlfn.XLOOKUP(Table17[[#This Row],[Customer_ID]],Customer_Dim!A:A,Customer_Dim!F:F,"False Data")</f>
        <v>West Virginia</v>
      </c>
      <c r="Q442" t="str">
        <f>_xlfn.XLOOKUP(Table17[[#This Row],[Customer_ID]],Customer_Dim!A:A,Customer_Dim!G:G,"False Data")</f>
        <v>USA</v>
      </c>
      <c r="R442" t="str">
        <f>_xlfn.XLOOKUP(Table17[[#This Row],[Customer_ID]],Customer_Dim!A:A,Customer_Dim!H:H,"False Data")</f>
        <v>Bronze</v>
      </c>
      <c r="S442" t="str">
        <f>_xlfn.XLOOKUP(Table17[[#This Row],[Store_ID]],Store_Dim!A:A,Store_Dim!B:B)</f>
        <v>Rivera-Warner</v>
      </c>
      <c r="T442" t="str">
        <f>_xlfn.XLOOKUP(Table17[[#This Row],[Store_ID]],Store_Dim!A:A,Store_Dim!C:C)</f>
        <v>East</v>
      </c>
      <c r="U442" t="str">
        <f>_xlfn.XLOOKUP(Table17[[#This Row],[Store_ID]],Store_Dim!A:A,Store_Dim!D:D)</f>
        <v>Washingtonfurt</v>
      </c>
      <c r="V442" t="str">
        <f>_xlfn.XLOOKUP(Table17[[#This Row],[Store_ID]],Store_Dim!A:A,Store_Dim!E:E)</f>
        <v>Flagship</v>
      </c>
      <c r="W442" t="str">
        <f>_xlfn.XLOOKUP(Table17[[#This Row],[Product_ID]],Product_Dim!A:A,Product_Dim!B:B)</f>
        <v>Women's Beanie Hat</v>
      </c>
      <c r="X442" t="str">
        <f>_xlfn.XLOOKUP(Table17[[#This Row],[Product_ID]],Product_Dim!A:A,Product_Dim!C:C)</f>
        <v>Clothing</v>
      </c>
      <c r="Y442" t="str">
        <f>_xlfn.XLOOKUP(Table17[[#This Row],[Product_ID]],Product_Dim!A:A,Product_Dim!D:D)</f>
        <v>Accessories</v>
      </c>
      <c r="Z442" t="str">
        <f>_xlfn.XLOOKUP(Table17[[#This Row],[Product_ID]],Product_Dim!A:A,Product_Dim!E:E)</f>
        <v>Richardson-Carrillo</v>
      </c>
      <c r="AA442">
        <f>_xlfn.XLOOKUP(Table17[[#This Row],[Product_ID]],Product_Dim!A:A,Product_Dim!F:F)</f>
        <v>119.57</v>
      </c>
      <c r="AB442">
        <f>_xlfn.XLOOKUP(Table17[[#This Row],[Product_ID]],Product_Dim!A:A,Product_Dim!G:G)</f>
        <v>210</v>
      </c>
    </row>
    <row r="443" spans="1:28" x14ac:dyDescent="0.25">
      <c r="A443" t="s">
        <v>2267</v>
      </c>
      <c r="B443" s="1">
        <v>45480</v>
      </c>
      <c r="C443" t="s">
        <v>141</v>
      </c>
      <c r="D443" t="s">
        <v>1706</v>
      </c>
      <c r="E443" t="s">
        <v>1773</v>
      </c>
      <c r="F443">
        <v>2</v>
      </c>
      <c r="G443">
        <v>285.39</v>
      </c>
      <c r="H443">
        <v>0.1</v>
      </c>
      <c r="I443" t="s">
        <v>1824</v>
      </c>
      <c r="J443" s="12">
        <v>513.702</v>
      </c>
      <c r="K443" t="str">
        <f>_xlfn.XLOOKUP(Table17[[#This Row],[Customer_ID]],Customer_Dim!A:A,Customer_Dim!B:B,"False Data")</f>
        <v>Rachel Myers</v>
      </c>
      <c r="L443" s="5">
        <f>_xlfn.XLOOKUP(Table17[[#This Row],[Customer_ID]],Customer_Dim!A:A,Customer_Dim!C:C,"False Data")</f>
        <v>52</v>
      </c>
      <c r="M443" s="5" t="str" cm="1">
        <f t="array" ref="M443">_xlfn.IFS(Table9[[#This Row],[Age]]&lt;=35,"Youth",Table9[[#This Row],[Age]]&lt;=55,"Adult",Table9[[#This Row],[Age]]&gt;55,"Senior")</f>
        <v>Adult</v>
      </c>
      <c r="N443" t="str">
        <f>_xlfn.XLOOKUP(Table17[[#This Row],[Customer_ID]],Customer_Dim!A:A,Customer_Dim!D:D,"False Data")</f>
        <v>Male</v>
      </c>
      <c r="O443" t="str">
        <f>_xlfn.XLOOKUP(Table17[[#This Row],[Customer_ID]],Customer_Dim!A:A,Customer_Dim!E:E,"False Data")</f>
        <v>Robertberg</v>
      </c>
      <c r="P443" t="str">
        <f>_xlfn.XLOOKUP(Table17[[#This Row],[Customer_ID]],Customer_Dim!A:A,Customer_Dim!F:F,"False Data")</f>
        <v>North Dakota</v>
      </c>
      <c r="Q443" t="str">
        <f>_xlfn.XLOOKUP(Table17[[#This Row],[Customer_ID]],Customer_Dim!A:A,Customer_Dim!G:G,"False Data")</f>
        <v>USA</v>
      </c>
      <c r="R443" t="str">
        <f>_xlfn.XLOOKUP(Table17[[#This Row],[Customer_ID]],Customer_Dim!A:A,Customer_Dim!H:H,"False Data")</f>
        <v>Silver</v>
      </c>
      <c r="S443" t="str">
        <f>_xlfn.XLOOKUP(Table17[[#This Row],[Store_ID]],Store_Dim!A:A,Store_Dim!B:B)</f>
        <v>Gray Ltd</v>
      </c>
      <c r="T443" t="str">
        <f>_xlfn.XLOOKUP(Table17[[#This Row],[Store_ID]],Store_Dim!A:A,Store_Dim!C:C)</f>
        <v>North</v>
      </c>
      <c r="U443" t="str">
        <f>_xlfn.XLOOKUP(Table17[[#This Row],[Store_ID]],Store_Dim!A:A,Store_Dim!D:D)</f>
        <v>New Michaelchester</v>
      </c>
      <c r="V443" t="str">
        <f>_xlfn.XLOOKUP(Table17[[#This Row],[Store_ID]],Store_Dim!A:A,Store_Dim!E:E)</f>
        <v>Outlet</v>
      </c>
      <c r="W443" t="str">
        <f>_xlfn.XLOOKUP(Table17[[#This Row],[Product_ID]],Product_Dim!A:A,Product_Dim!B:B)</f>
        <v>Decorative Lamp Shade</v>
      </c>
      <c r="X443" t="str">
        <f>_xlfn.XLOOKUP(Table17[[#This Row],[Product_ID]],Product_Dim!A:A,Product_Dim!C:C)</f>
        <v>Home</v>
      </c>
      <c r="Y443" t="str">
        <f>_xlfn.XLOOKUP(Table17[[#This Row],[Product_ID]],Product_Dim!A:A,Product_Dim!D:D)</f>
        <v>Lighting</v>
      </c>
      <c r="Z443" t="str">
        <f>_xlfn.XLOOKUP(Table17[[#This Row],[Product_ID]],Product_Dim!A:A,Product_Dim!E:E)</f>
        <v>Ramirez-Hanson</v>
      </c>
      <c r="AA443">
        <f>_xlfn.XLOOKUP(Table17[[#This Row],[Product_ID]],Product_Dim!A:A,Product_Dim!F:F)</f>
        <v>228.53</v>
      </c>
      <c r="AB443">
        <f>_xlfn.XLOOKUP(Table17[[#This Row],[Product_ID]],Product_Dim!A:A,Product_Dim!G:G)</f>
        <v>469</v>
      </c>
    </row>
    <row r="444" spans="1:28" x14ac:dyDescent="0.25">
      <c r="A444" t="s">
        <v>2268</v>
      </c>
      <c r="B444" s="1">
        <v>45929</v>
      </c>
      <c r="C444" t="s">
        <v>1050</v>
      </c>
      <c r="D444" t="s">
        <v>1570</v>
      </c>
      <c r="E444" t="s">
        <v>1801</v>
      </c>
      <c r="F444">
        <v>2</v>
      </c>
      <c r="G444">
        <v>298.01</v>
      </c>
      <c r="H444">
        <v>0.05</v>
      </c>
      <c r="I444" t="s">
        <v>1824</v>
      </c>
      <c r="J444" s="12">
        <v>566.21899999999994</v>
      </c>
      <c r="K444" t="str">
        <f>_xlfn.XLOOKUP(Table17[[#This Row],[Customer_ID]],Customer_Dim!A:A,Customer_Dim!B:B,"False Data")</f>
        <v>Mr. Christopher Sims</v>
      </c>
      <c r="L444" s="5">
        <f>_xlfn.XLOOKUP(Table17[[#This Row],[Customer_ID]],Customer_Dim!A:A,Customer_Dim!C:C,"False Data")</f>
        <v>50</v>
      </c>
      <c r="M444" s="5" t="str" cm="1">
        <f t="array" ref="M444">_xlfn.IFS(Table9[[#This Row],[Age]]&lt;=35,"Youth",Table9[[#This Row],[Age]]&lt;=55,"Adult",Table9[[#This Row],[Age]]&gt;55,"Senior")</f>
        <v>Adult</v>
      </c>
      <c r="N444" t="str">
        <f>_xlfn.XLOOKUP(Table17[[#This Row],[Customer_ID]],Customer_Dim!A:A,Customer_Dim!D:D,"False Data")</f>
        <v>Female</v>
      </c>
      <c r="O444" t="str">
        <f>_xlfn.XLOOKUP(Table17[[#This Row],[Customer_ID]],Customer_Dim!A:A,Customer_Dim!E:E,"False Data")</f>
        <v>Donaldsontown</v>
      </c>
      <c r="P444" t="str">
        <f>_xlfn.XLOOKUP(Table17[[#This Row],[Customer_ID]],Customer_Dim!A:A,Customer_Dim!F:F,"False Data")</f>
        <v>Connecticut</v>
      </c>
      <c r="Q444" t="str">
        <f>_xlfn.XLOOKUP(Table17[[#This Row],[Customer_ID]],Customer_Dim!A:A,Customer_Dim!G:G,"False Data")</f>
        <v>USA</v>
      </c>
      <c r="R444" t="str">
        <f>_xlfn.XLOOKUP(Table17[[#This Row],[Customer_ID]],Customer_Dim!A:A,Customer_Dim!H:H,"False Data")</f>
        <v>Silver</v>
      </c>
      <c r="S444" t="str">
        <f>_xlfn.XLOOKUP(Table17[[#This Row],[Store_ID]],Store_Dim!A:A,Store_Dim!B:B)</f>
        <v>Shelton PLC</v>
      </c>
      <c r="T444" t="str">
        <f>_xlfn.XLOOKUP(Table17[[#This Row],[Store_ID]],Store_Dim!A:A,Store_Dim!C:C)</f>
        <v>North</v>
      </c>
      <c r="U444" t="str">
        <f>_xlfn.XLOOKUP(Table17[[#This Row],[Store_ID]],Store_Dim!A:A,Store_Dim!D:D)</f>
        <v>East Jenniferstad</v>
      </c>
      <c r="V444" t="str">
        <f>_xlfn.XLOOKUP(Table17[[#This Row],[Store_ID]],Store_Dim!A:A,Store_Dim!E:E)</f>
        <v>Flagship</v>
      </c>
      <c r="W444" t="str">
        <f>_xlfn.XLOOKUP(Table17[[#This Row],[Product_ID]],Product_Dim!A:A,Product_Dim!B:B)</f>
        <v>HD Smart TV Stick</v>
      </c>
      <c r="X444" t="str">
        <f>_xlfn.XLOOKUP(Table17[[#This Row],[Product_ID]],Product_Dim!A:A,Product_Dim!C:C)</f>
        <v>Electronics</v>
      </c>
      <c r="Y444" t="str">
        <f>_xlfn.XLOOKUP(Table17[[#This Row],[Product_ID]],Product_Dim!A:A,Product_Dim!D:D)</f>
        <v>Accessories</v>
      </c>
      <c r="Z444" t="str">
        <f>_xlfn.XLOOKUP(Table17[[#This Row],[Product_ID]],Product_Dim!A:A,Product_Dim!E:E)</f>
        <v>Gibson, Hobbs and Weaver</v>
      </c>
      <c r="AA444">
        <f>_xlfn.XLOOKUP(Table17[[#This Row],[Product_ID]],Product_Dim!A:A,Product_Dim!F:F)</f>
        <v>449.4</v>
      </c>
      <c r="AB444">
        <f>_xlfn.XLOOKUP(Table17[[#This Row],[Product_ID]],Product_Dim!A:A,Product_Dim!G:G)</f>
        <v>0</v>
      </c>
    </row>
    <row r="445" spans="1:28" x14ac:dyDescent="0.25">
      <c r="A445" t="s">
        <v>2269</v>
      </c>
      <c r="B445" s="1">
        <v>45626</v>
      </c>
      <c r="C445" t="s">
        <v>532</v>
      </c>
      <c r="D445" t="s">
        <v>1628</v>
      </c>
      <c r="E445" t="s">
        <v>1769</v>
      </c>
      <c r="F445">
        <v>4</v>
      </c>
      <c r="G445">
        <v>753.49</v>
      </c>
      <c r="H445">
        <v>0.26</v>
      </c>
      <c r="I445" t="s">
        <v>1829</v>
      </c>
      <c r="J445" s="12">
        <v>2230.3303999999998</v>
      </c>
      <c r="K445" t="str">
        <f>_xlfn.XLOOKUP(Table17[[#This Row],[Customer_ID]],Customer_Dim!A:A,Customer_Dim!B:B,"False Data")</f>
        <v>Brian Choi</v>
      </c>
      <c r="L445" s="5">
        <f>_xlfn.XLOOKUP(Table17[[#This Row],[Customer_ID]],Customer_Dim!A:A,Customer_Dim!C:C,"False Data")</f>
        <v>46</v>
      </c>
      <c r="M445" s="5" t="str" cm="1">
        <f t="array" ref="M445">_xlfn.IFS(Table9[[#This Row],[Age]]&lt;=35,"Youth",Table9[[#This Row],[Age]]&lt;=55,"Adult",Table9[[#This Row],[Age]]&gt;55,"Senior")</f>
        <v>Adult</v>
      </c>
      <c r="N445" t="str">
        <f>_xlfn.XLOOKUP(Table17[[#This Row],[Customer_ID]],Customer_Dim!A:A,Customer_Dim!D:D,"False Data")</f>
        <v>Female</v>
      </c>
      <c r="O445" t="str">
        <f>_xlfn.XLOOKUP(Table17[[#This Row],[Customer_ID]],Customer_Dim!A:A,Customer_Dim!E:E,"False Data")</f>
        <v>Floydton</v>
      </c>
      <c r="P445" t="str">
        <f>_xlfn.XLOOKUP(Table17[[#This Row],[Customer_ID]],Customer_Dim!A:A,Customer_Dim!F:F,"False Data")</f>
        <v>New Jersey</v>
      </c>
      <c r="Q445" t="str">
        <f>_xlfn.XLOOKUP(Table17[[#This Row],[Customer_ID]],Customer_Dim!A:A,Customer_Dim!G:G,"False Data")</f>
        <v>USA</v>
      </c>
      <c r="R445" t="str">
        <f>_xlfn.XLOOKUP(Table17[[#This Row],[Customer_ID]],Customer_Dim!A:A,Customer_Dim!H:H,"False Data")</f>
        <v>Gold</v>
      </c>
      <c r="S445" t="str">
        <f>_xlfn.XLOOKUP(Table17[[#This Row],[Store_ID]],Store_Dim!A:A,Store_Dim!B:B)</f>
        <v>Alexander Group</v>
      </c>
      <c r="T445" t="str">
        <f>_xlfn.XLOOKUP(Table17[[#This Row],[Store_ID]],Store_Dim!A:A,Store_Dim!C:C)</f>
        <v>South</v>
      </c>
      <c r="U445" t="str">
        <f>_xlfn.XLOOKUP(Table17[[#This Row],[Store_ID]],Store_Dim!A:A,Store_Dim!D:D)</f>
        <v>Port Sharon</v>
      </c>
      <c r="V445" t="str">
        <f>_xlfn.XLOOKUP(Table17[[#This Row],[Store_ID]],Store_Dim!A:A,Store_Dim!E:E)</f>
        <v>Online</v>
      </c>
      <c r="W445" t="str">
        <f>_xlfn.XLOOKUP(Table17[[#This Row],[Product_ID]],Product_Dim!A:A,Product_Dim!B:B)</f>
        <v>Noise-Canceling Headphones</v>
      </c>
      <c r="X445" t="str">
        <f>_xlfn.XLOOKUP(Table17[[#This Row],[Product_ID]],Product_Dim!A:A,Product_Dim!C:C)</f>
        <v>Electronics</v>
      </c>
      <c r="Y445" t="str">
        <f>_xlfn.XLOOKUP(Table17[[#This Row],[Product_ID]],Product_Dim!A:A,Product_Dim!D:D)</f>
        <v>Audio</v>
      </c>
      <c r="Z445" t="str">
        <f>_xlfn.XLOOKUP(Table17[[#This Row],[Product_ID]],Product_Dim!A:A,Product_Dim!E:E)</f>
        <v>Taylor-Hart</v>
      </c>
      <c r="AA445">
        <f>_xlfn.XLOOKUP(Table17[[#This Row],[Product_ID]],Product_Dim!A:A,Product_Dim!F:F)</f>
        <v>38.520000000000003</v>
      </c>
      <c r="AB445">
        <f>_xlfn.XLOOKUP(Table17[[#This Row],[Product_ID]],Product_Dim!A:A,Product_Dim!G:G)</f>
        <v>378</v>
      </c>
    </row>
    <row r="446" spans="1:28" x14ac:dyDescent="0.25">
      <c r="A446" t="s">
        <v>2270</v>
      </c>
      <c r="B446" s="1">
        <v>45460</v>
      </c>
      <c r="C446" t="s">
        <v>1501</v>
      </c>
      <c r="D446" t="s">
        <v>1704</v>
      </c>
      <c r="E446" t="s">
        <v>1794</v>
      </c>
      <c r="F446">
        <v>2</v>
      </c>
      <c r="G446">
        <v>130.38999999999999</v>
      </c>
      <c r="H446">
        <v>0.17</v>
      </c>
      <c r="I446" t="s">
        <v>1826</v>
      </c>
      <c r="J446" s="12">
        <v>216.44739999999999</v>
      </c>
      <c r="K446" t="str">
        <f>_xlfn.XLOOKUP(Table17[[#This Row],[Customer_ID]],Customer_Dim!A:A,Customer_Dim!B:B,"False Data")</f>
        <v>Zachary Andrade</v>
      </c>
      <c r="L446" s="5">
        <f>_xlfn.XLOOKUP(Table17[[#This Row],[Customer_ID]],Customer_Dim!A:A,Customer_Dim!C:C,"False Data")</f>
        <v>23</v>
      </c>
      <c r="M446" s="5" t="str" cm="1">
        <f t="array" ref="M446">_xlfn.IFS(Table9[[#This Row],[Age]]&lt;=35,"Youth",Table9[[#This Row],[Age]]&lt;=55,"Adult",Table9[[#This Row],[Age]]&gt;55,"Senior")</f>
        <v>Youth</v>
      </c>
      <c r="N446" t="str">
        <f>_xlfn.XLOOKUP(Table17[[#This Row],[Customer_ID]],Customer_Dim!A:A,Customer_Dim!D:D,"False Data")</f>
        <v>Female</v>
      </c>
      <c r="O446" t="str">
        <f>_xlfn.XLOOKUP(Table17[[#This Row],[Customer_ID]],Customer_Dim!A:A,Customer_Dim!E:E,"False Data")</f>
        <v>South Davidport</v>
      </c>
      <c r="P446" t="str">
        <f>_xlfn.XLOOKUP(Table17[[#This Row],[Customer_ID]],Customer_Dim!A:A,Customer_Dim!F:F,"False Data")</f>
        <v>California</v>
      </c>
      <c r="Q446" t="str">
        <f>_xlfn.XLOOKUP(Table17[[#This Row],[Customer_ID]],Customer_Dim!A:A,Customer_Dim!G:G,"False Data")</f>
        <v>USA</v>
      </c>
      <c r="R446" t="str">
        <f>_xlfn.XLOOKUP(Table17[[#This Row],[Customer_ID]],Customer_Dim!A:A,Customer_Dim!H:H,"False Data")</f>
        <v>Platinum</v>
      </c>
      <c r="S446" t="str">
        <f>_xlfn.XLOOKUP(Table17[[#This Row],[Store_ID]],Store_Dim!A:A,Store_Dim!B:B)</f>
        <v>Thomas, Bridges and Harris</v>
      </c>
      <c r="T446" t="str">
        <f>_xlfn.XLOOKUP(Table17[[#This Row],[Store_ID]],Store_Dim!A:A,Store_Dim!C:C)</f>
        <v>North</v>
      </c>
      <c r="U446" t="str">
        <f>_xlfn.XLOOKUP(Table17[[#This Row],[Store_ID]],Store_Dim!A:A,Store_Dim!D:D)</f>
        <v>Sabrinatown</v>
      </c>
      <c r="V446" t="str">
        <f>_xlfn.XLOOKUP(Table17[[#This Row],[Store_ID]],Store_Dim!A:A,Store_Dim!E:E)</f>
        <v>Online</v>
      </c>
      <c r="W446" t="str">
        <f>_xlfn.XLOOKUP(Table17[[#This Row],[Product_ID]],Product_Dim!A:A,Product_Dim!B:B)</f>
        <v>Essential Oil Diffuser</v>
      </c>
      <c r="X446" t="str">
        <f>_xlfn.XLOOKUP(Table17[[#This Row],[Product_ID]],Product_Dim!A:A,Product_Dim!C:C)</f>
        <v>Home</v>
      </c>
      <c r="Y446" t="str">
        <f>_xlfn.XLOOKUP(Table17[[#This Row],[Product_ID]],Product_Dim!A:A,Product_Dim!D:D)</f>
        <v>Decor</v>
      </c>
      <c r="Z446" t="str">
        <f>_xlfn.XLOOKUP(Table17[[#This Row],[Product_ID]],Product_Dim!A:A,Product_Dim!E:E)</f>
        <v>Hernandez Inc</v>
      </c>
      <c r="AA446">
        <f>_xlfn.XLOOKUP(Table17[[#This Row],[Product_ID]],Product_Dim!A:A,Product_Dim!F:F)</f>
        <v>325.26</v>
      </c>
      <c r="AB446">
        <f>_xlfn.XLOOKUP(Table17[[#This Row],[Product_ID]],Product_Dim!A:A,Product_Dim!G:G)</f>
        <v>400</v>
      </c>
    </row>
    <row r="447" spans="1:28" x14ac:dyDescent="0.25">
      <c r="A447" t="s">
        <v>2271</v>
      </c>
      <c r="B447" s="1">
        <v>45709</v>
      </c>
      <c r="C447" t="s">
        <v>1083</v>
      </c>
      <c r="D447" t="s">
        <v>1592</v>
      </c>
      <c r="E447" t="s">
        <v>1786</v>
      </c>
      <c r="F447">
        <v>4</v>
      </c>
      <c r="G447">
        <v>164.02</v>
      </c>
      <c r="H447">
        <v>0.01</v>
      </c>
      <c r="I447" t="s">
        <v>1826</v>
      </c>
      <c r="J447" s="12">
        <v>649.51920000000007</v>
      </c>
      <c r="K447" t="str">
        <f>_xlfn.XLOOKUP(Table17[[#This Row],[Customer_ID]],Customer_Dim!A:A,Customer_Dim!B:B,"False Data")</f>
        <v>Daniel Nelson</v>
      </c>
      <c r="L447" s="5">
        <f>_xlfn.XLOOKUP(Table17[[#This Row],[Customer_ID]],Customer_Dim!A:A,Customer_Dim!C:C,"False Data")</f>
        <v>33</v>
      </c>
      <c r="M447" s="5" t="str" cm="1">
        <f t="array" ref="M447">_xlfn.IFS(Table9[[#This Row],[Age]]&lt;=35,"Youth",Table9[[#This Row],[Age]]&lt;=55,"Adult",Table9[[#This Row],[Age]]&gt;55,"Senior")</f>
        <v>Youth</v>
      </c>
      <c r="N447" t="str">
        <f>_xlfn.XLOOKUP(Table17[[#This Row],[Customer_ID]],Customer_Dim!A:A,Customer_Dim!D:D,"False Data")</f>
        <v>Male</v>
      </c>
      <c r="O447" t="str">
        <f>_xlfn.XLOOKUP(Table17[[#This Row],[Customer_ID]],Customer_Dim!A:A,Customer_Dim!E:E,"False Data")</f>
        <v>North Jonathan</v>
      </c>
      <c r="P447" t="str">
        <f>_xlfn.XLOOKUP(Table17[[#This Row],[Customer_ID]],Customer_Dim!A:A,Customer_Dim!F:F,"False Data")</f>
        <v>Oklahoma</v>
      </c>
      <c r="Q447" t="str">
        <f>_xlfn.XLOOKUP(Table17[[#This Row],[Customer_ID]],Customer_Dim!A:A,Customer_Dim!G:G,"False Data")</f>
        <v>USA</v>
      </c>
      <c r="R447" t="str">
        <f>_xlfn.XLOOKUP(Table17[[#This Row],[Customer_ID]],Customer_Dim!A:A,Customer_Dim!H:H,"False Data")</f>
        <v>Bronze</v>
      </c>
      <c r="S447" t="str">
        <f>_xlfn.XLOOKUP(Table17[[#This Row],[Store_ID]],Store_Dim!A:A,Store_Dim!B:B)</f>
        <v>Moore, Padilla and Butler</v>
      </c>
      <c r="T447" t="str">
        <f>_xlfn.XLOOKUP(Table17[[#This Row],[Store_ID]],Store_Dim!A:A,Store_Dim!C:C)</f>
        <v>South</v>
      </c>
      <c r="U447" t="str">
        <f>_xlfn.XLOOKUP(Table17[[#This Row],[Store_ID]],Store_Dim!A:A,Store_Dim!D:D)</f>
        <v>East Johnstad</v>
      </c>
      <c r="V447" t="str">
        <f>_xlfn.XLOOKUP(Table17[[#This Row],[Store_ID]],Store_Dim!A:A,Store_Dim!E:E)</f>
        <v>Flagship</v>
      </c>
      <c r="W447" t="str">
        <f>_xlfn.XLOOKUP(Table17[[#This Row],[Product_ID]],Product_Dim!A:A,Product_Dim!B:B)</f>
        <v>Carbon Fiber Tennis Racket</v>
      </c>
      <c r="X447" t="str">
        <f>_xlfn.XLOOKUP(Table17[[#This Row],[Product_ID]],Product_Dim!A:A,Product_Dim!C:C)</f>
        <v>Sports</v>
      </c>
      <c r="Y447" t="str">
        <f>_xlfn.XLOOKUP(Table17[[#This Row],[Product_ID]],Product_Dim!A:A,Product_Dim!D:D)</f>
        <v>Equipment</v>
      </c>
      <c r="Z447" t="str">
        <f>_xlfn.XLOOKUP(Table17[[#This Row],[Product_ID]],Product_Dim!A:A,Product_Dim!E:E)</f>
        <v>Flores, Pineda and Rodriguez</v>
      </c>
      <c r="AA447">
        <f>_xlfn.XLOOKUP(Table17[[#This Row],[Product_ID]],Product_Dim!A:A,Product_Dim!F:F)</f>
        <v>484.62</v>
      </c>
      <c r="AB447">
        <f>_xlfn.XLOOKUP(Table17[[#This Row],[Product_ID]],Product_Dim!A:A,Product_Dim!G:G)</f>
        <v>432</v>
      </c>
    </row>
    <row r="448" spans="1:28" x14ac:dyDescent="0.25">
      <c r="A448" t="s">
        <v>2272</v>
      </c>
      <c r="B448" s="1">
        <v>45551</v>
      </c>
      <c r="C448" t="s">
        <v>547</v>
      </c>
      <c r="D448" t="s">
        <v>1606</v>
      </c>
      <c r="E448" t="s">
        <v>1769</v>
      </c>
      <c r="F448">
        <v>2</v>
      </c>
      <c r="G448">
        <v>527.51</v>
      </c>
      <c r="H448">
        <v>0.18</v>
      </c>
      <c r="I448" t="s">
        <v>1826</v>
      </c>
      <c r="J448" s="12">
        <v>865.1164</v>
      </c>
      <c r="K448" t="str">
        <f>_xlfn.XLOOKUP(Table17[[#This Row],[Customer_ID]],Customer_Dim!A:A,Customer_Dim!B:B,"False Data")</f>
        <v>Daniel Rivas</v>
      </c>
      <c r="L448" s="5">
        <f>_xlfn.XLOOKUP(Table17[[#This Row],[Customer_ID]],Customer_Dim!A:A,Customer_Dim!C:C,"False Data")</f>
        <v>39</v>
      </c>
      <c r="M448" s="5" t="str" cm="1">
        <f t="array" ref="M448">_xlfn.IFS(Table9[[#This Row],[Age]]&lt;=35,"Youth",Table9[[#This Row],[Age]]&lt;=55,"Adult",Table9[[#This Row],[Age]]&gt;55,"Senior")</f>
        <v>Adult</v>
      </c>
      <c r="N448" t="str">
        <f>_xlfn.XLOOKUP(Table17[[#This Row],[Customer_ID]],Customer_Dim!A:A,Customer_Dim!D:D,"False Data")</f>
        <v>Female</v>
      </c>
      <c r="O448" t="str">
        <f>_xlfn.XLOOKUP(Table17[[#This Row],[Customer_ID]],Customer_Dim!A:A,Customer_Dim!E:E,"False Data")</f>
        <v>Dominiquefort</v>
      </c>
      <c r="P448" t="str">
        <f>_xlfn.XLOOKUP(Table17[[#This Row],[Customer_ID]],Customer_Dim!A:A,Customer_Dim!F:F,"False Data")</f>
        <v>Georgia</v>
      </c>
      <c r="Q448" t="str">
        <f>_xlfn.XLOOKUP(Table17[[#This Row],[Customer_ID]],Customer_Dim!A:A,Customer_Dim!G:G,"False Data")</f>
        <v>USA</v>
      </c>
      <c r="R448" t="str">
        <f>_xlfn.XLOOKUP(Table17[[#This Row],[Customer_ID]],Customer_Dim!A:A,Customer_Dim!H:H,"False Data")</f>
        <v>Silver</v>
      </c>
      <c r="S448" t="str">
        <f>_xlfn.XLOOKUP(Table17[[#This Row],[Store_ID]],Store_Dim!A:A,Store_Dim!B:B)</f>
        <v>Alexander Group</v>
      </c>
      <c r="T448" t="str">
        <f>_xlfn.XLOOKUP(Table17[[#This Row],[Store_ID]],Store_Dim!A:A,Store_Dim!C:C)</f>
        <v>South</v>
      </c>
      <c r="U448" t="str">
        <f>_xlfn.XLOOKUP(Table17[[#This Row],[Store_ID]],Store_Dim!A:A,Store_Dim!D:D)</f>
        <v>Port Sharon</v>
      </c>
      <c r="V448" t="str">
        <f>_xlfn.XLOOKUP(Table17[[#This Row],[Store_ID]],Store_Dim!A:A,Store_Dim!E:E)</f>
        <v>Online</v>
      </c>
      <c r="W448" t="str">
        <f>_xlfn.XLOOKUP(Table17[[#This Row],[Product_ID]],Product_Dim!A:A,Product_Dim!B:B)</f>
        <v>Fabric Sofa Throw Blanket</v>
      </c>
      <c r="X448" t="str">
        <f>_xlfn.XLOOKUP(Table17[[#This Row],[Product_ID]],Product_Dim!A:A,Product_Dim!C:C)</f>
        <v>Home</v>
      </c>
      <c r="Y448" t="str">
        <f>_xlfn.XLOOKUP(Table17[[#This Row],[Product_ID]],Product_Dim!A:A,Product_Dim!D:D)</f>
        <v>Decor</v>
      </c>
      <c r="Z448" t="str">
        <f>_xlfn.XLOOKUP(Table17[[#This Row],[Product_ID]],Product_Dim!A:A,Product_Dim!E:E)</f>
        <v>Hoffman Group</v>
      </c>
      <c r="AA448">
        <f>_xlfn.XLOOKUP(Table17[[#This Row],[Product_ID]],Product_Dim!A:A,Product_Dim!F:F)</f>
        <v>218.48</v>
      </c>
      <c r="AB448">
        <f>_xlfn.XLOOKUP(Table17[[#This Row],[Product_ID]],Product_Dim!A:A,Product_Dim!G:G)</f>
        <v>276</v>
      </c>
    </row>
    <row r="449" spans="1:28" x14ac:dyDescent="0.25">
      <c r="A449" t="s">
        <v>2273</v>
      </c>
      <c r="B449" s="1">
        <v>45939</v>
      </c>
      <c r="C449" t="s">
        <v>809</v>
      </c>
      <c r="D449" t="s">
        <v>1662</v>
      </c>
      <c r="E449" t="s">
        <v>1797</v>
      </c>
      <c r="F449">
        <v>3</v>
      </c>
      <c r="G449">
        <v>628.17999999999995</v>
      </c>
      <c r="H449">
        <v>0.26</v>
      </c>
      <c r="I449" t="s">
        <v>1824</v>
      </c>
      <c r="J449" s="12">
        <v>1394.5596</v>
      </c>
      <c r="K449" t="str">
        <f>_xlfn.XLOOKUP(Table17[[#This Row],[Customer_ID]],Customer_Dim!A:A,Customer_Dim!B:B,"False Data")</f>
        <v>Dr. Ashley Yates Md</v>
      </c>
      <c r="L449" s="5">
        <f>_xlfn.XLOOKUP(Table17[[#This Row],[Customer_ID]],Customer_Dim!A:A,Customer_Dim!C:C,"False Data")</f>
        <v>32</v>
      </c>
      <c r="M449" s="5" t="str" cm="1">
        <f t="array" ref="M449">_xlfn.IFS(Table9[[#This Row],[Age]]&lt;=35,"Youth",Table9[[#This Row],[Age]]&lt;=55,"Adult",Table9[[#This Row],[Age]]&gt;55,"Senior")</f>
        <v>Youth</v>
      </c>
      <c r="N449" t="str">
        <f>_xlfn.XLOOKUP(Table17[[#This Row],[Customer_ID]],Customer_Dim!A:A,Customer_Dim!D:D,"False Data")</f>
        <v>Male</v>
      </c>
      <c r="O449" t="str">
        <f>_xlfn.XLOOKUP(Table17[[#This Row],[Customer_ID]],Customer_Dim!A:A,Customer_Dim!E:E,"False Data")</f>
        <v>New Maria</v>
      </c>
      <c r="P449" t="str">
        <f>_xlfn.XLOOKUP(Table17[[#This Row],[Customer_ID]],Customer_Dim!A:A,Customer_Dim!F:F,"False Data")</f>
        <v>Wisconsin</v>
      </c>
      <c r="Q449" t="str">
        <f>_xlfn.XLOOKUP(Table17[[#This Row],[Customer_ID]],Customer_Dim!A:A,Customer_Dim!G:G,"False Data")</f>
        <v>USA</v>
      </c>
      <c r="R449" t="str">
        <f>_xlfn.XLOOKUP(Table17[[#This Row],[Customer_ID]],Customer_Dim!A:A,Customer_Dim!H:H,"False Data")</f>
        <v>Bronze</v>
      </c>
      <c r="S449" t="str">
        <f>_xlfn.XLOOKUP(Table17[[#This Row],[Store_ID]],Store_Dim!A:A,Store_Dim!B:B)</f>
        <v>Gardner, Humphrey and Contreras</v>
      </c>
      <c r="T449" t="str">
        <f>_xlfn.XLOOKUP(Table17[[#This Row],[Store_ID]],Store_Dim!A:A,Store_Dim!C:C)</f>
        <v>East</v>
      </c>
      <c r="U449" t="str">
        <f>_xlfn.XLOOKUP(Table17[[#This Row],[Store_ID]],Store_Dim!A:A,Store_Dim!D:D)</f>
        <v>Johnsonville</v>
      </c>
      <c r="V449" t="str">
        <f>_xlfn.XLOOKUP(Table17[[#This Row],[Store_ID]],Store_Dim!A:A,Store_Dim!E:E)</f>
        <v>Flagship</v>
      </c>
      <c r="W449" t="str">
        <f>_xlfn.XLOOKUP(Table17[[#This Row],[Product_ID]],Product_Dim!A:A,Product_Dim!B:B)</f>
        <v>Foam Roller</v>
      </c>
      <c r="X449" t="str">
        <f>_xlfn.XLOOKUP(Table17[[#This Row],[Product_ID]],Product_Dim!A:A,Product_Dim!C:C)</f>
        <v>Sports</v>
      </c>
      <c r="Y449" t="str">
        <f>_xlfn.XLOOKUP(Table17[[#This Row],[Product_ID]],Product_Dim!A:A,Product_Dim!D:D)</f>
        <v>Fitness</v>
      </c>
      <c r="Z449" t="str">
        <f>_xlfn.XLOOKUP(Table17[[#This Row],[Product_ID]],Product_Dim!A:A,Product_Dim!E:E)</f>
        <v>Atkinson, Camacho and Oliver</v>
      </c>
      <c r="AA449">
        <f>_xlfn.XLOOKUP(Table17[[#This Row],[Product_ID]],Product_Dim!A:A,Product_Dim!F:F)</f>
        <v>30.62</v>
      </c>
      <c r="AB449">
        <f>_xlfn.XLOOKUP(Table17[[#This Row],[Product_ID]],Product_Dim!A:A,Product_Dim!G:G)</f>
        <v>138</v>
      </c>
    </row>
    <row r="450" spans="1:28" x14ac:dyDescent="0.25">
      <c r="A450" t="s">
        <v>2274</v>
      </c>
      <c r="B450" s="1">
        <v>45553</v>
      </c>
      <c r="C450" t="s">
        <v>857</v>
      </c>
      <c r="D450" t="s">
        <v>1660</v>
      </c>
      <c r="E450" t="s">
        <v>1766</v>
      </c>
      <c r="F450">
        <v>1</v>
      </c>
      <c r="G450">
        <v>862.31</v>
      </c>
      <c r="H450">
        <v>0.06</v>
      </c>
      <c r="I450" t="s">
        <v>1824</v>
      </c>
      <c r="J450" s="12">
        <v>810.57139999999993</v>
      </c>
      <c r="K450" t="str">
        <f>_xlfn.XLOOKUP(Table17[[#This Row],[Customer_ID]],Customer_Dim!A:A,Customer_Dim!B:B,"False Data")</f>
        <v>Tyrone Olson</v>
      </c>
      <c r="L450" s="5">
        <f>_xlfn.XLOOKUP(Table17[[#This Row],[Customer_ID]],Customer_Dim!A:A,Customer_Dim!C:C,"False Data")</f>
        <v>45</v>
      </c>
      <c r="M450" s="5" t="str" cm="1">
        <f t="array" ref="M450">_xlfn.IFS(Table9[[#This Row],[Age]]&lt;=35,"Youth",Table9[[#This Row],[Age]]&lt;=55,"Adult",Table9[[#This Row],[Age]]&gt;55,"Senior")</f>
        <v>Adult</v>
      </c>
      <c r="N450" t="str">
        <f>_xlfn.XLOOKUP(Table17[[#This Row],[Customer_ID]],Customer_Dim!A:A,Customer_Dim!D:D,"False Data")</f>
        <v>Female</v>
      </c>
      <c r="O450" t="str">
        <f>_xlfn.XLOOKUP(Table17[[#This Row],[Customer_ID]],Customer_Dim!A:A,Customer_Dim!E:E,"False Data")</f>
        <v>Emilytown</v>
      </c>
      <c r="P450" t="str">
        <f>_xlfn.XLOOKUP(Table17[[#This Row],[Customer_ID]],Customer_Dim!A:A,Customer_Dim!F:F,"False Data")</f>
        <v>California</v>
      </c>
      <c r="Q450" t="str">
        <f>_xlfn.XLOOKUP(Table17[[#This Row],[Customer_ID]],Customer_Dim!A:A,Customer_Dim!G:G,"False Data")</f>
        <v>USA</v>
      </c>
      <c r="R450" t="str">
        <f>_xlfn.XLOOKUP(Table17[[#This Row],[Customer_ID]],Customer_Dim!A:A,Customer_Dim!H:H,"False Data")</f>
        <v>Silver</v>
      </c>
      <c r="S450" t="str">
        <f>_xlfn.XLOOKUP(Table17[[#This Row],[Store_ID]],Store_Dim!A:A,Store_Dim!B:B)</f>
        <v>Johnson-Wright</v>
      </c>
      <c r="T450" t="str">
        <f>_xlfn.XLOOKUP(Table17[[#This Row],[Store_ID]],Store_Dim!A:A,Store_Dim!C:C)</f>
        <v>North</v>
      </c>
      <c r="U450" t="str">
        <f>_xlfn.XLOOKUP(Table17[[#This Row],[Store_ID]],Store_Dim!A:A,Store_Dim!D:D)</f>
        <v>Hoodberg</v>
      </c>
      <c r="V450" t="str">
        <f>_xlfn.XLOOKUP(Table17[[#This Row],[Store_ID]],Store_Dim!A:A,Store_Dim!E:E)</f>
        <v>Outlet</v>
      </c>
      <c r="W450" t="str">
        <f>_xlfn.XLOOKUP(Table17[[#This Row],[Product_ID]],Product_Dim!A:A,Product_Dim!B:B)</f>
        <v>Premium Blanket Throw</v>
      </c>
      <c r="X450" t="str">
        <f>_xlfn.XLOOKUP(Table17[[#This Row],[Product_ID]],Product_Dim!A:A,Product_Dim!C:C)</f>
        <v>Home</v>
      </c>
      <c r="Y450" t="str">
        <f>_xlfn.XLOOKUP(Table17[[#This Row],[Product_ID]],Product_Dim!A:A,Product_Dim!D:D)</f>
        <v>Decor</v>
      </c>
      <c r="Z450" t="str">
        <f>_xlfn.XLOOKUP(Table17[[#This Row],[Product_ID]],Product_Dim!A:A,Product_Dim!E:E)</f>
        <v>Hernandez, Kennedy and Porter</v>
      </c>
      <c r="AA450">
        <f>_xlfn.XLOOKUP(Table17[[#This Row],[Product_ID]],Product_Dim!A:A,Product_Dim!F:F)</f>
        <v>461.47</v>
      </c>
      <c r="AB450">
        <f>_xlfn.XLOOKUP(Table17[[#This Row],[Product_ID]],Product_Dim!A:A,Product_Dim!G:G)</f>
        <v>190</v>
      </c>
    </row>
    <row r="451" spans="1:28" x14ac:dyDescent="0.25">
      <c r="A451" t="s">
        <v>2275</v>
      </c>
      <c r="B451" s="1">
        <v>45806</v>
      </c>
      <c r="C451" t="s">
        <v>261</v>
      </c>
      <c r="D451" t="s">
        <v>1714</v>
      </c>
      <c r="E451" t="s">
        <v>1799</v>
      </c>
      <c r="F451">
        <v>2</v>
      </c>
      <c r="G451">
        <v>541.39</v>
      </c>
      <c r="H451">
        <v>0.03</v>
      </c>
      <c r="I451" t="s">
        <v>1829</v>
      </c>
      <c r="J451" s="12">
        <v>1050.2965999999999</v>
      </c>
      <c r="K451" t="str">
        <f>_xlfn.XLOOKUP(Table17[[#This Row],[Customer_ID]],Customer_Dim!A:A,Customer_Dim!B:B,"False Data")</f>
        <v>Andrea Perez</v>
      </c>
      <c r="L451" s="5">
        <f>_xlfn.XLOOKUP(Table17[[#This Row],[Customer_ID]],Customer_Dim!A:A,Customer_Dim!C:C,"False Data")</f>
        <v>61</v>
      </c>
      <c r="M451" s="5" t="str" cm="1">
        <f t="array" ref="M451">_xlfn.IFS(Table9[[#This Row],[Age]]&lt;=35,"Youth",Table9[[#This Row],[Age]]&lt;=55,"Adult",Table9[[#This Row],[Age]]&gt;55,"Senior")</f>
        <v>Senior</v>
      </c>
      <c r="N451" t="str">
        <f>_xlfn.XLOOKUP(Table17[[#This Row],[Customer_ID]],Customer_Dim!A:A,Customer_Dim!D:D,"False Data")</f>
        <v>Female</v>
      </c>
      <c r="O451" t="str">
        <f>_xlfn.XLOOKUP(Table17[[#This Row],[Customer_ID]],Customer_Dim!A:A,Customer_Dim!E:E,"False Data")</f>
        <v>South Shaun</v>
      </c>
      <c r="P451" t="str">
        <f>_xlfn.XLOOKUP(Table17[[#This Row],[Customer_ID]],Customer_Dim!A:A,Customer_Dim!F:F,"False Data")</f>
        <v>New Mexico</v>
      </c>
      <c r="Q451" t="str">
        <f>_xlfn.XLOOKUP(Table17[[#This Row],[Customer_ID]],Customer_Dim!A:A,Customer_Dim!G:G,"False Data")</f>
        <v>USA</v>
      </c>
      <c r="R451" t="str">
        <f>_xlfn.XLOOKUP(Table17[[#This Row],[Customer_ID]],Customer_Dim!A:A,Customer_Dim!H:H,"False Data")</f>
        <v>Gold</v>
      </c>
      <c r="S451" t="str">
        <f>_xlfn.XLOOKUP(Table17[[#This Row],[Store_ID]],Store_Dim!A:A,Store_Dim!B:B)</f>
        <v>Mcdonald Inc</v>
      </c>
      <c r="T451" t="str">
        <f>_xlfn.XLOOKUP(Table17[[#This Row],[Store_ID]],Store_Dim!A:A,Store_Dim!C:C)</f>
        <v>South</v>
      </c>
      <c r="U451" t="str">
        <f>_xlfn.XLOOKUP(Table17[[#This Row],[Store_ID]],Store_Dim!A:A,Store_Dim!D:D)</f>
        <v>Christopherland</v>
      </c>
      <c r="V451" t="str">
        <f>_xlfn.XLOOKUP(Table17[[#This Row],[Store_ID]],Store_Dim!A:A,Store_Dim!E:E)</f>
        <v>Outlet</v>
      </c>
      <c r="W451" t="str">
        <f>_xlfn.XLOOKUP(Table17[[#This Row],[Product_ID]],Product_Dim!A:A,Product_Dim!B:B)</f>
        <v>Hydrating Face Cleanser</v>
      </c>
      <c r="X451" t="str">
        <f>_xlfn.XLOOKUP(Table17[[#This Row],[Product_ID]],Product_Dim!A:A,Product_Dim!C:C)</f>
        <v>Beauty</v>
      </c>
      <c r="Y451" t="str">
        <f>_xlfn.XLOOKUP(Table17[[#This Row],[Product_ID]],Product_Dim!A:A,Product_Dim!D:D)</f>
        <v>Skincare</v>
      </c>
      <c r="Z451" t="str">
        <f>_xlfn.XLOOKUP(Table17[[#This Row],[Product_ID]],Product_Dim!A:A,Product_Dim!E:E)</f>
        <v>Butler Group</v>
      </c>
      <c r="AA451">
        <f>_xlfn.XLOOKUP(Table17[[#This Row],[Product_ID]],Product_Dim!A:A,Product_Dim!F:F)</f>
        <v>305.49</v>
      </c>
      <c r="AB451">
        <f>_xlfn.XLOOKUP(Table17[[#This Row],[Product_ID]],Product_Dim!A:A,Product_Dim!G:G)</f>
        <v>159</v>
      </c>
    </row>
    <row r="452" spans="1:28" x14ac:dyDescent="0.25">
      <c r="A452" t="s">
        <v>2276</v>
      </c>
      <c r="B452" s="1">
        <v>45811</v>
      </c>
      <c r="C452" t="s">
        <v>1469</v>
      </c>
      <c r="D452" t="s">
        <v>1700</v>
      </c>
      <c r="E452" t="s">
        <v>1804</v>
      </c>
      <c r="F452">
        <v>3</v>
      </c>
      <c r="G452">
        <v>761.8</v>
      </c>
      <c r="H452">
        <v>0.06</v>
      </c>
      <c r="I452" t="s">
        <v>1829</v>
      </c>
      <c r="J452" s="12">
        <v>2148.2759999999989</v>
      </c>
      <c r="K452" t="str">
        <f>_xlfn.XLOOKUP(Table17[[#This Row],[Customer_ID]],Customer_Dim!A:A,Customer_Dim!B:B,"False Data")</f>
        <v>Andrea Harris</v>
      </c>
      <c r="L452" s="5">
        <f>_xlfn.XLOOKUP(Table17[[#This Row],[Customer_ID]],Customer_Dim!A:A,Customer_Dim!C:C,"False Data")</f>
        <v>41</v>
      </c>
      <c r="M452" s="5" t="str" cm="1">
        <f t="array" ref="M452">_xlfn.IFS(Table9[[#This Row],[Age]]&lt;=35,"Youth",Table9[[#This Row],[Age]]&lt;=55,"Adult",Table9[[#This Row],[Age]]&gt;55,"Senior")</f>
        <v>Adult</v>
      </c>
      <c r="N452" t="str">
        <f>_xlfn.XLOOKUP(Table17[[#This Row],[Customer_ID]],Customer_Dim!A:A,Customer_Dim!D:D,"False Data")</f>
        <v>Female</v>
      </c>
      <c r="O452" t="str">
        <f>_xlfn.XLOOKUP(Table17[[#This Row],[Customer_ID]],Customer_Dim!A:A,Customer_Dim!E:E,"False Data")</f>
        <v>West Kelseyberg</v>
      </c>
      <c r="P452" t="str">
        <f>_xlfn.XLOOKUP(Table17[[#This Row],[Customer_ID]],Customer_Dim!A:A,Customer_Dim!F:F,"False Data")</f>
        <v>Kansas</v>
      </c>
      <c r="Q452" t="str">
        <f>_xlfn.XLOOKUP(Table17[[#This Row],[Customer_ID]],Customer_Dim!A:A,Customer_Dim!G:G,"False Data")</f>
        <v>USA</v>
      </c>
      <c r="R452" t="str">
        <f>_xlfn.XLOOKUP(Table17[[#This Row],[Customer_ID]],Customer_Dim!A:A,Customer_Dim!H:H,"False Data")</f>
        <v>Platinum</v>
      </c>
      <c r="S452" t="str">
        <f>_xlfn.XLOOKUP(Table17[[#This Row],[Store_ID]],Store_Dim!A:A,Store_Dim!B:B)</f>
        <v>Frederick-Wright</v>
      </c>
      <c r="T452" t="str">
        <f>_xlfn.XLOOKUP(Table17[[#This Row],[Store_ID]],Store_Dim!A:A,Store_Dim!C:C)</f>
        <v>West</v>
      </c>
      <c r="U452" t="str">
        <f>_xlfn.XLOOKUP(Table17[[#This Row],[Store_ID]],Store_Dim!A:A,Store_Dim!D:D)</f>
        <v>New Jimmymouth</v>
      </c>
      <c r="V452" t="str">
        <f>_xlfn.XLOOKUP(Table17[[#This Row],[Store_ID]],Store_Dim!A:A,Store_Dim!E:E)</f>
        <v>Flagship</v>
      </c>
      <c r="W452" t="str">
        <f>_xlfn.XLOOKUP(Table17[[#This Row],[Product_ID]],Product_Dim!A:A,Product_Dim!B:B)</f>
        <v>Wireless Mouse</v>
      </c>
      <c r="X452" t="str">
        <f>_xlfn.XLOOKUP(Table17[[#This Row],[Product_ID]],Product_Dim!A:A,Product_Dim!C:C)</f>
        <v>Electronics</v>
      </c>
      <c r="Y452" t="str">
        <f>_xlfn.XLOOKUP(Table17[[#This Row],[Product_ID]],Product_Dim!A:A,Product_Dim!D:D)</f>
        <v>Computer</v>
      </c>
      <c r="Z452" t="str">
        <f>_xlfn.XLOOKUP(Table17[[#This Row],[Product_ID]],Product_Dim!A:A,Product_Dim!E:E)</f>
        <v>Larson Ltd</v>
      </c>
      <c r="AA452">
        <f>_xlfn.XLOOKUP(Table17[[#This Row],[Product_ID]],Product_Dim!A:A,Product_Dim!F:F)</f>
        <v>392.89</v>
      </c>
      <c r="AB452">
        <f>_xlfn.XLOOKUP(Table17[[#This Row],[Product_ID]],Product_Dim!A:A,Product_Dim!G:G)</f>
        <v>320</v>
      </c>
    </row>
    <row r="453" spans="1:28" x14ac:dyDescent="0.25">
      <c r="A453" t="s">
        <v>2277</v>
      </c>
      <c r="B453" s="1">
        <v>45508</v>
      </c>
      <c r="C453" t="s">
        <v>1310</v>
      </c>
      <c r="D453" t="s">
        <v>1646</v>
      </c>
      <c r="E453" t="s">
        <v>1761</v>
      </c>
      <c r="F453">
        <v>4</v>
      </c>
      <c r="G453">
        <v>829.36</v>
      </c>
      <c r="H453">
        <v>0.11</v>
      </c>
      <c r="I453" t="s">
        <v>1826</v>
      </c>
      <c r="J453" s="12">
        <v>2952.5216</v>
      </c>
      <c r="K453" t="str">
        <f>_xlfn.XLOOKUP(Table17[[#This Row],[Customer_ID]],Customer_Dim!A:A,Customer_Dim!B:B,"False Data")</f>
        <v>Brittany Edwards Dds</v>
      </c>
      <c r="L453" s="5">
        <f>_xlfn.XLOOKUP(Table17[[#This Row],[Customer_ID]],Customer_Dim!A:A,Customer_Dim!C:C,"False Data")</f>
        <v>42</v>
      </c>
      <c r="M453" s="5" t="str" cm="1">
        <f t="array" ref="M453">_xlfn.IFS(Table9[[#This Row],[Age]]&lt;=35,"Youth",Table9[[#This Row],[Age]]&lt;=55,"Adult",Table9[[#This Row],[Age]]&gt;55,"Senior")</f>
        <v>Adult</v>
      </c>
      <c r="N453" t="str">
        <f>_xlfn.XLOOKUP(Table17[[#This Row],[Customer_ID]],Customer_Dim!A:A,Customer_Dim!D:D,"False Data")</f>
        <v>Female</v>
      </c>
      <c r="O453" t="str">
        <f>_xlfn.XLOOKUP(Table17[[#This Row],[Customer_ID]],Customer_Dim!A:A,Customer_Dim!E:E,"False Data")</f>
        <v>Aliciahaven</v>
      </c>
      <c r="P453" t="str">
        <f>_xlfn.XLOOKUP(Table17[[#This Row],[Customer_ID]],Customer_Dim!A:A,Customer_Dim!F:F,"False Data")</f>
        <v>Kansas</v>
      </c>
      <c r="Q453" t="str">
        <f>_xlfn.XLOOKUP(Table17[[#This Row],[Customer_ID]],Customer_Dim!A:A,Customer_Dim!G:G,"False Data")</f>
        <v>USA</v>
      </c>
      <c r="R453" t="str">
        <f>_xlfn.XLOOKUP(Table17[[#This Row],[Customer_ID]],Customer_Dim!A:A,Customer_Dim!H:H,"False Data")</f>
        <v>Platinum</v>
      </c>
      <c r="S453" t="str">
        <f>_xlfn.XLOOKUP(Table17[[#This Row],[Store_ID]],Store_Dim!A:A,Store_Dim!B:B)</f>
        <v>Black-Horn</v>
      </c>
      <c r="T453" t="str">
        <f>_xlfn.XLOOKUP(Table17[[#This Row],[Store_ID]],Store_Dim!A:A,Store_Dim!C:C)</f>
        <v>South</v>
      </c>
      <c r="U453" t="str">
        <f>_xlfn.XLOOKUP(Table17[[#This Row],[Store_ID]],Store_Dim!A:A,Store_Dim!D:D)</f>
        <v>North Nancyview</v>
      </c>
      <c r="V453" t="str">
        <f>_xlfn.XLOOKUP(Table17[[#This Row],[Store_ID]],Store_Dim!A:A,Store_Dim!E:E)</f>
        <v>Outlet</v>
      </c>
      <c r="W453" t="str">
        <f>_xlfn.XLOOKUP(Table17[[#This Row],[Product_ID]],Product_Dim!A:A,Product_Dim!B:B)</f>
        <v>Men's Roll-On Perfume</v>
      </c>
      <c r="X453" t="str">
        <f>_xlfn.XLOOKUP(Table17[[#This Row],[Product_ID]],Product_Dim!A:A,Product_Dim!C:C)</f>
        <v>Beauty</v>
      </c>
      <c r="Y453" t="str">
        <f>_xlfn.XLOOKUP(Table17[[#This Row],[Product_ID]],Product_Dim!A:A,Product_Dim!D:D)</f>
        <v>Fragrance</v>
      </c>
      <c r="Z453" t="str">
        <f>_xlfn.XLOOKUP(Table17[[#This Row],[Product_ID]],Product_Dim!A:A,Product_Dim!E:E)</f>
        <v>Sullivan and Sons</v>
      </c>
      <c r="AA453">
        <f>_xlfn.XLOOKUP(Table17[[#This Row],[Product_ID]],Product_Dim!A:A,Product_Dim!F:F)</f>
        <v>43.29</v>
      </c>
      <c r="AB453">
        <f>_xlfn.XLOOKUP(Table17[[#This Row],[Product_ID]],Product_Dim!A:A,Product_Dim!G:G)</f>
        <v>267</v>
      </c>
    </row>
    <row r="454" spans="1:28" x14ac:dyDescent="0.25">
      <c r="A454" t="s">
        <v>2278</v>
      </c>
      <c r="B454" s="1">
        <v>45460</v>
      </c>
      <c r="C454" t="s">
        <v>1257</v>
      </c>
      <c r="D454" t="s">
        <v>1594</v>
      </c>
      <c r="E454" t="s">
        <v>1804</v>
      </c>
      <c r="F454">
        <v>2</v>
      </c>
      <c r="G454">
        <v>425.06</v>
      </c>
      <c r="H454">
        <v>0.09</v>
      </c>
      <c r="I454" t="s">
        <v>1826</v>
      </c>
      <c r="J454" s="12">
        <v>773.60919999999999</v>
      </c>
      <c r="K454" t="str">
        <f>_xlfn.XLOOKUP(Table17[[#This Row],[Customer_ID]],Customer_Dim!A:A,Customer_Dim!B:B,"False Data")</f>
        <v>David Ross</v>
      </c>
      <c r="L454" s="5">
        <f>_xlfn.XLOOKUP(Table17[[#This Row],[Customer_ID]],Customer_Dim!A:A,Customer_Dim!C:C,"False Data")</f>
        <v>22</v>
      </c>
      <c r="M454" s="5" t="str" cm="1">
        <f t="array" ref="M454">_xlfn.IFS(Table9[[#This Row],[Age]]&lt;=35,"Youth",Table9[[#This Row],[Age]]&lt;=55,"Adult",Table9[[#This Row],[Age]]&gt;55,"Senior")</f>
        <v>Youth</v>
      </c>
      <c r="N454" t="str">
        <f>_xlfn.XLOOKUP(Table17[[#This Row],[Customer_ID]],Customer_Dim!A:A,Customer_Dim!D:D,"False Data")</f>
        <v>Female</v>
      </c>
      <c r="O454" t="str">
        <f>_xlfn.XLOOKUP(Table17[[#This Row],[Customer_ID]],Customer_Dim!A:A,Customer_Dim!E:E,"False Data")</f>
        <v>South Angela</v>
      </c>
      <c r="P454" t="str">
        <f>_xlfn.XLOOKUP(Table17[[#This Row],[Customer_ID]],Customer_Dim!A:A,Customer_Dim!F:F,"False Data")</f>
        <v>Arkansas</v>
      </c>
      <c r="Q454" t="str">
        <f>_xlfn.XLOOKUP(Table17[[#This Row],[Customer_ID]],Customer_Dim!A:A,Customer_Dim!G:G,"False Data")</f>
        <v>USA</v>
      </c>
      <c r="R454" t="str">
        <f>_xlfn.XLOOKUP(Table17[[#This Row],[Customer_ID]],Customer_Dim!A:A,Customer_Dim!H:H,"False Data")</f>
        <v>Silver</v>
      </c>
      <c r="S454" t="str">
        <f>_xlfn.XLOOKUP(Table17[[#This Row],[Store_ID]],Store_Dim!A:A,Store_Dim!B:B)</f>
        <v>Frederick-Wright</v>
      </c>
      <c r="T454" t="str">
        <f>_xlfn.XLOOKUP(Table17[[#This Row],[Store_ID]],Store_Dim!A:A,Store_Dim!C:C)</f>
        <v>West</v>
      </c>
      <c r="U454" t="str">
        <f>_xlfn.XLOOKUP(Table17[[#This Row],[Store_ID]],Store_Dim!A:A,Store_Dim!D:D)</f>
        <v>New Jimmymouth</v>
      </c>
      <c r="V454" t="str">
        <f>_xlfn.XLOOKUP(Table17[[#This Row],[Store_ID]],Store_Dim!A:A,Store_Dim!E:E)</f>
        <v>Flagship</v>
      </c>
      <c r="W454" t="str">
        <f>_xlfn.XLOOKUP(Table17[[#This Row],[Product_ID]],Product_Dim!A:A,Product_Dim!B:B)</f>
        <v>Men's Formal Shirt</v>
      </c>
      <c r="X454" t="str">
        <f>_xlfn.XLOOKUP(Table17[[#This Row],[Product_ID]],Product_Dim!A:A,Product_Dim!C:C)</f>
        <v>Clothing</v>
      </c>
      <c r="Y454" t="str">
        <f>_xlfn.XLOOKUP(Table17[[#This Row],[Product_ID]],Product_Dim!A:A,Product_Dim!D:D)</f>
        <v>Tops</v>
      </c>
      <c r="Z454" t="str">
        <f>_xlfn.XLOOKUP(Table17[[#This Row],[Product_ID]],Product_Dim!A:A,Product_Dim!E:E)</f>
        <v>Moon, Mora and Santos</v>
      </c>
      <c r="AA454">
        <f>_xlfn.XLOOKUP(Table17[[#This Row],[Product_ID]],Product_Dim!A:A,Product_Dim!F:F)</f>
        <v>283</v>
      </c>
      <c r="AB454">
        <f>_xlfn.XLOOKUP(Table17[[#This Row],[Product_ID]],Product_Dim!A:A,Product_Dim!G:G)</f>
        <v>360</v>
      </c>
    </row>
    <row r="455" spans="1:28" x14ac:dyDescent="0.25">
      <c r="A455" t="s">
        <v>2279</v>
      </c>
      <c r="B455" s="1">
        <v>45311</v>
      </c>
      <c r="C455" t="s">
        <v>438</v>
      </c>
      <c r="D455" t="s">
        <v>1658</v>
      </c>
      <c r="E455" t="s">
        <v>1752</v>
      </c>
      <c r="F455">
        <v>2</v>
      </c>
      <c r="G455">
        <v>911.14</v>
      </c>
      <c r="H455">
        <v>0.1</v>
      </c>
      <c r="I455" t="s">
        <v>1824</v>
      </c>
      <c r="J455" s="12">
        <v>1640.0519999999999</v>
      </c>
      <c r="K455" t="str">
        <f>_xlfn.XLOOKUP(Table17[[#This Row],[Customer_ID]],Customer_Dim!A:A,Customer_Dim!B:B,"False Data")</f>
        <v>John Mcknight</v>
      </c>
      <c r="L455" s="5">
        <f>_xlfn.XLOOKUP(Table17[[#This Row],[Customer_ID]],Customer_Dim!A:A,Customer_Dim!C:C,"False Data")</f>
        <v>39</v>
      </c>
      <c r="M455" s="5" t="str" cm="1">
        <f t="array" ref="M455">_xlfn.IFS(Table9[[#This Row],[Age]]&lt;=35,"Youth",Table9[[#This Row],[Age]]&lt;=55,"Adult",Table9[[#This Row],[Age]]&gt;55,"Senior")</f>
        <v>Adult</v>
      </c>
      <c r="N455" t="str">
        <f>_xlfn.XLOOKUP(Table17[[#This Row],[Customer_ID]],Customer_Dim!A:A,Customer_Dim!D:D,"False Data")</f>
        <v>Male</v>
      </c>
      <c r="O455" t="str">
        <f>_xlfn.XLOOKUP(Table17[[#This Row],[Customer_ID]],Customer_Dim!A:A,Customer_Dim!E:E,"False Data")</f>
        <v>South Nathan</v>
      </c>
      <c r="P455" t="str">
        <f>_xlfn.XLOOKUP(Table17[[#This Row],[Customer_ID]],Customer_Dim!A:A,Customer_Dim!F:F,"False Data")</f>
        <v>Vermont</v>
      </c>
      <c r="Q455" t="str">
        <f>_xlfn.XLOOKUP(Table17[[#This Row],[Customer_ID]],Customer_Dim!A:A,Customer_Dim!G:G,"False Data")</f>
        <v>USA</v>
      </c>
      <c r="R455" t="str">
        <f>_xlfn.XLOOKUP(Table17[[#This Row],[Customer_ID]],Customer_Dim!A:A,Customer_Dim!H:H,"False Data")</f>
        <v>Platinum</v>
      </c>
      <c r="S455" t="str">
        <f>_xlfn.XLOOKUP(Table17[[#This Row],[Store_ID]],Store_Dim!A:A,Store_Dim!B:B)</f>
        <v>Rivera-Warner</v>
      </c>
      <c r="T455" t="str">
        <f>_xlfn.XLOOKUP(Table17[[#This Row],[Store_ID]],Store_Dim!A:A,Store_Dim!C:C)</f>
        <v>East</v>
      </c>
      <c r="U455" t="str">
        <f>_xlfn.XLOOKUP(Table17[[#This Row],[Store_ID]],Store_Dim!A:A,Store_Dim!D:D)</f>
        <v>Washingtonfurt</v>
      </c>
      <c r="V455" t="str">
        <f>_xlfn.XLOOKUP(Table17[[#This Row],[Store_ID]],Store_Dim!A:A,Store_Dim!E:E)</f>
        <v>Flagship</v>
      </c>
      <c r="W455" t="str">
        <f>_xlfn.XLOOKUP(Table17[[#This Row],[Product_ID]],Product_Dim!A:A,Product_Dim!B:B)</f>
        <v>Ceramic Plant Pot</v>
      </c>
      <c r="X455" t="str">
        <f>_xlfn.XLOOKUP(Table17[[#This Row],[Product_ID]],Product_Dim!A:A,Product_Dim!C:C)</f>
        <v>Home</v>
      </c>
      <c r="Y455" t="str">
        <f>_xlfn.XLOOKUP(Table17[[#This Row],[Product_ID]],Product_Dim!A:A,Product_Dim!D:D)</f>
        <v>Decor</v>
      </c>
      <c r="Z455" t="str">
        <f>_xlfn.XLOOKUP(Table17[[#This Row],[Product_ID]],Product_Dim!A:A,Product_Dim!E:E)</f>
        <v>Hatfield, Baird and Torres</v>
      </c>
      <c r="AA455">
        <f>_xlfn.XLOOKUP(Table17[[#This Row],[Product_ID]],Product_Dim!A:A,Product_Dim!F:F)</f>
        <v>81.75</v>
      </c>
      <c r="AB455">
        <f>_xlfn.XLOOKUP(Table17[[#This Row],[Product_ID]],Product_Dim!A:A,Product_Dim!G:G)</f>
        <v>0</v>
      </c>
    </row>
    <row r="456" spans="1:28" x14ac:dyDescent="0.25">
      <c r="A456" t="s">
        <v>2280</v>
      </c>
      <c r="B456" s="1">
        <v>45906</v>
      </c>
      <c r="C456" t="s">
        <v>304</v>
      </c>
      <c r="D456" t="s">
        <v>1684</v>
      </c>
      <c r="E456" t="s">
        <v>1782</v>
      </c>
      <c r="F456">
        <v>3</v>
      </c>
      <c r="G456">
        <v>811.96</v>
      </c>
      <c r="H456">
        <v>0.28999999999999998</v>
      </c>
      <c r="I456" t="s">
        <v>1824</v>
      </c>
      <c r="J456" s="12">
        <v>1729.4748</v>
      </c>
      <c r="K456" t="str">
        <f>_xlfn.XLOOKUP(Table17[[#This Row],[Customer_ID]],Customer_Dim!A:A,Customer_Dim!B:B,"False Data")</f>
        <v>Christy Hoffman</v>
      </c>
      <c r="L456" s="5">
        <f>_xlfn.XLOOKUP(Table17[[#This Row],[Customer_ID]],Customer_Dim!A:A,Customer_Dim!C:C,"False Data")</f>
        <v>26</v>
      </c>
      <c r="M456" s="5" t="str" cm="1">
        <f t="array" ref="M456">_xlfn.IFS(Table9[[#This Row],[Age]]&lt;=35,"Youth",Table9[[#This Row],[Age]]&lt;=55,"Adult",Table9[[#This Row],[Age]]&gt;55,"Senior")</f>
        <v>Youth</v>
      </c>
      <c r="N456" t="str">
        <f>_xlfn.XLOOKUP(Table17[[#This Row],[Customer_ID]],Customer_Dim!A:A,Customer_Dim!D:D,"False Data")</f>
        <v>Female</v>
      </c>
      <c r="O456" t="str">
        <f>_xlfn.XLOOKUP(Table17[[#This Row],[Customer_ID]],Customer_Dim!A:A,Customer_Dim!E:E,"False Data")</f>
        <v>Garyberg</v>
      </c>
      <c r="P456" t="str">
        <f>_xlfn.XLOOKUP(Table17[[#This Row],[Customer_ID]],Customer_Dim!A:A,Customer_Dim!F:F,"False Data")</f>
        <v>Indiana</v>
      </c>
      <c r="Q456" t="str">
        <f>_xlfn.XLOOKUP(Table17[[#This Row],[Customer_ID]],Customer_Dim!A:A,Customer_Dim!G:G,"False Data")</f>
        <v>USA</v>
      </c>
      <c r="R456" t="str">
        <f>_xlfn.XLOOKUP(Table17[[#This Row],[Customer_ID]],Customer_Dim!A:A,Customer_Dim!H:H,"False Data")</f>
        <v>Platinum</v>
      </c>
      <c r="S456" t="str">
        <f>_xlfn.XLOOKUP(Table17[[#This Row],[Store_ID]],Store_Dim!A:A,Store_Dim!B:B)</f>
        <v>Bean, Jones and Park</v>
      </c>
      <c r="T456" t="str">
        <f>_xlfn.XLOOKUP(Table17[[#This Row],[Store_ID]],Store_Dim!A:A,Store_Dim!C:C)</f>
        <v>West</v>
      </c>
      <c r="U456" t="str">
        <f>_xlfn.XLOOKUP(Table17[[#This Row],[Store_ID]],Store_Dim!A:A,Store_Dim!D:D)</f>
        <v>Thompsonborough</v>
      </c>
      <c r="V456" t="str">
        <f>_xlfn.XLOOKUP(Table17[[#This Row],[Store_ID]],Store_Dim!A:A,Store_Dim!E:E)</f>
        <v>Online</v>
      </c>
      <c r="W456" t="str">
        <f>_xlfn.XLOOKUP(Table17[[#This Row],[Product_ID]],Product_Dim!A:A,Product_Dim!B:B)</f>
        <v>Wooden Nightstand</v>
      </c>
      <c r="X456" t="str">
        <f>_xlfn.XLOOKUP(Table17[[#This Row],[Product_ID]],Product_Dim!A:A,Product_Dim!C:C)</f>
        <v>Home</v>
      </c>
      <c r="Y456" t="str">
        <f>_xlfn.XLOOKUP(Table17[[#This Row],[Product_ID]],Product_Dim!A:A,Product_Dim!D:D)</f>
        <v>Furniture</v>
      </c>
      <c r="Z456" t="str">
        <f>_xlfn.XLOOKUP(Table17[[#This Row],[Product_ID]],Product_Dim!A:A,Product_Dim!E:E)</f>
        <v>Wolfe, Ross and Hester</v>
      </c>
      <c r="AA456">
        <f>_xlfn.XLOOKUP(Table17[[#This Row],[Product_ID]],Product_Dim!A:A,Product_Dim!F:F)</f>
        <v>243.7</v>
      </c>
      <c r="AB456">
        <f>_xlfn.XLOOKUP(Table17[[#This Row],[Product_ID]],Product_Dim!A:A,Product_Dim!G:G)</f>
        <v>130</v>
      </c>
    </row>
    <row r="457" spans="1:28" x14ac:dyDescent="0.25">
      <c r="A457" t="s">
        <v>2281</v>
      </c>
      <c r="B457" s="1">
        <v>45380</v>
      </c>
      <c r="C457" t="s">
        <v>869</v>
      </c>
      <c r="D457" t="s">
        <v>1610</v>
      </c>
      <c r="E457" t="s">
        <v>1789</v>
      </c>
      <c r="F457">
        <v>2</v>
      </c>
      <c r="G457">
        <v>780.05</v>
      </c>
      <c r="H457">
        <v>0.12</v>
      </c>
      <c r="I457" t="s">
        <v>1829</v>
      </c>
      <c r="J457" s="12">
        <v>1372.8879999999999</v>
      </c>
      <c r="K457" t="str">
        <f>_xlfn.XLOOKUP(Table17[[#This Row],[Customer_ID]],Customer_Dim!A:A,Customer_Dim!B:B,"False Data")</f>
        <v>Samantha Robinson</v>
      </c>
      <c r="L457" s="5">
        <f>_xlfn.XLOOKUP(Table17[[#This Row],[Customer_ID]],Customer_Dim!A:A,Customer_Dim!C:C,"False Data")</f>
        <v>23</v>
      </c>
      <c r="M457" s="5" t="str" cm="1">
        <f t="array" ref="M457">_xlfn.IFS(Table9[[#This Row],[Age]]&lt;=35,"Youth",Table9[[#This Row],[Age]]&lt;=55,"Adult",Table9[[#This Row],[Age]]&gt;55,"Senior")</f>
        <v>Youth</v>
      </c>
      <c r="N457" t="str">
        <f>_xlfn.XLOOKUP(Table17[[#This Row],[Customer_ID]],Customer_Dim!A:A,Customer_Dim!D:D,"False Data")</f>
        <v>Male</v>
      </c>
      <c r="O457" t="str">
        <f>_xlfn.XLOOKUP(Table17[[#This Row],[Customer_ID]],Customer_Dim!A:A,Customer_Dim!E:E,"False Data")</f>
        <v>North Roy</v>
      </c>
      <c r="P457" t="str">
        <f>_xlfn.XLOOKUP(Table17[[#This Row],[Customer_ID]],Customer_Dim!A:A,Customer_Dim!F:F,"False Data")</f>
        <v>Mississippi</v>
      </c>
      <c r="Q457" t="str">
        <f>_xlfn.XLOOKUP(Table17[[#This Row],[Customer_ID]],Customer_Dim!A:A,Customer_Dim!G:G,"False Data")</f>
        <v>USA</v>
      </c>
      <c r="R457" t="str">
        <f>_xlfn.XLOOKUP(Table17[[#This Row],[Customer_ID]],Customer_Dim!A:A,Customer_Dim!H:H,"False Data")</f>
        <v>Bronze</v>
      </c>
      <c r="S457" t="str">
        <f>_xlfn.XLOOKUP(Table17[[#This Row],[Store_ID]],Store_Dim!A:A,Store_Dim!B:B)</f>
        <v>Hill, Wagner and Ballard</v>
      </c>
      <c r="T457" t="str">
        <f>_xlfn.XLOOKUP(Table17[[#This Row],[Store_ID]],Store_Dim!A:A,Store_Dim!C:C)</f>
        <v>East</v>
      </c>
      <c r="U457" t="str">
        <f>_xlfn.XLOOKUP(Table17[[#This Row],[Store_ID]],Store_Dim!A:A,Store_Dim!D:D)</f>
        <v>East Davidville</v>
      </c>
      <c r="V457" t="str">
        <f>_xlfn.XLOOKUP(Table17[[#This Row],[Store_ID]],Store_Dim!A:A,Store_Dim!E:E)</f>
        <v>Online</v>
      </c>
      <c r="W457" t="str">
        <f>_xlfn.XLOOKUP(Table17[[#This Row],[Product_ID]],Product_Dim!A:A,Product_Dim!B:B)</f>
        <v>Basketball</v>
      </c>
      <c r="X457" t="str">
        <f>_xlfn.XLOOKUP(Table17[[#This Row],[Product_ID]],Product_Dim!A:A,Product_Dim!C:C)</f>
        <v>Sports</v>
      </c>
      <c r="Y457" t="str">
        <f>_xlfn.XLOOKUP(Table17[[#This Row],[Product_ID]],Product_Dim!A:A,Product_Dim!D:D)</f>
        <v>Team Sports</v>
      </c>
      <c r="Z457" t="str">
        <f>_xlfn.XLOOKUP(Table17[[#This Row],[Product_ID]],Product_Dim!A:A,Product_Dim!E:E)</f>
        <v>Nolan-Snow</v>
      </c>
      <c r="AA457">
        <f>_xlfn.XLOOKUP(Table17[[#This Row],[Product_ID]],Product_Dim!A:A,Product_Dim!F:F)</f>
        <v>204.39</v>
      </c>
      <c r="AB457">
        <f>_xlfn.XLOOKUP(Table17[[#This Row],[Product_ID]],Product_Dim!A:A,Product_Dim!G:G)</f>
        <v>281</v>
      </c>
    </row>
    <row r="458" spans="1:28" x14ac:dyDescent="0.25">
      <c r="A458" t="s">
        <v>2282</v>
      </c>
      <c r="B458" s="1">
        <v>45527</v>
      </c>
      <c r="C458" t="s">
        <v>699</v>
      </c>
      <c r="D458" t="s">
        <v>1612</v>
      </c>
      <c r="E458" t="s">
        <v>1786</v>
      </c>
      <c r="F458">
        <v>4</v>
      </c>
      <c r="G458">
        <v>315.95</v>
      </c>
      <c r="H458">
        <v>0.19</v>
      </c>
      <c r="I458" t="s">
        <v>1829</v>
      </c>
      <c r="J458" s="12">
        <v>1023.678</v>
      </c>
      <c r="K458" t="str">
        <f>_xlfn.XLOOKUP(Table17[[#This Row],[Customer_ID]],Customer_Dim!A:A,Customer_Dim!B:B,"False Data")</f>
        <v>Steve Medina</v>
      </c>
      <c r="L458" s="5">
        <f>_xlfn.XLOOKUP(Table17[[#This Row],[Customer_ID]],Customer_Dim!A:A,Customer_Dim!C:C,"False Data")</f>
        <v>50</v>
      </c>
      <c r="M458" s="5" t="str" cm="1">
        <f t="array" ref="M458">_xlfn.IFS(Table9[[#This Row],[Age]]&lt;=35,"Youth",Table9[[#This Row],[Age]]&lt;=55,"Adult",Table9[[#This Row],[Age]]&gt;55,"Senior")</f>
        <v>Adult</v>
      </c>
      <c r="N458" t="str">
        <f>_xlfn.XLOOKUP(Table17[[#This Row],[Customer_ID]],Customer_Dim!A:A,Customer_Dim!D:D,"False Data")</f>
        <v>Female</v>
      </c>
      <c r="O458" t="str">
        <f>_xlfn.XLOOKUP(Table17[[#This Row],[Customer_ID]],Customer_Dim!A:A,Customer_Dim!E:E,"False Data")</f>
        <v>East Josephside</v>
      </c>
      <c r="P458" t="str">
        <f>_xlfn.XLOOKUP(Table17[[#This Row],[Customer_ID]],Customer_Dim!A:A,Customer_Dim!F:F,"False Data")</f>
        <v>Oregon</v>
      </c>
      <c r="Q458" t="str">
        <f>_xlfn.XLOOKUP(Table17[[#This Row],[Customer_ID]],Customer_Dim!A:A,Customer_Dim!G:G,"False Data")</f>
        <v>USA</v>
      </c>
      <c r="R458" t="str">
        <f>_xlfn.XLOOKUP(Table17[[#This Row],[Customer_ID]],Customer_Dim!A:A,Customer_Dim!H:H,"False Data")</f>
        <v>Gold</v>
      </c>
      <c r="S458" t="str">
        <f>_xlfn.XLOOKUP(Table17[[#This Row],[Store_ID]],Store_Dim!A:A,Store_Dim!B:B)</f>
        <v>Moore, Padilla and Butler</v>
      </c>
      <c r="T458" t="str">
        <f>_xlfn.XLOOKUP(Table17[[#This Row],[Store_ID]],Store_Dim!A:A,Store_Dim!C:C)</f>
        <v>South</v>
      </c>
      <c r="U458" t="str">
        <f>_xlfn.XLOOKUP(Table17[[#This Row],[Store_ID]],Store_Dim!A:A,Store_Dim!D:D)</f>
        <v>East Johnstad</v>
      </c>
      <c r="V458" t="str">
        <f>_xlfn.XLOOKUP(Table17[[#This Row],[Store_ID]],Store_Dim!A:A,Store_Dim!E:E)</f>
        <v>Flagship</v>
      </c>
      <c r="W458" t="str">
        <f>_xlfn.XLOOKUP(Table17[[#This Row],[Product_ID]],Product_Dim!A:A,Product_Dim!B:B)</f>
        <v>Vitamin C Face Serum</v>
      </c>
      <c r="X458" t="str">
        <f>_xlfn.XLOOKUP(Table17[[#This Row],[Product_ID]],Product_Dim!A:A,Product_Dim!C:C)</f>
        <v>Beauty</v>
      </c>
      <c r="Y458" t="str">
        <f>_xlfn.XLOOKUP(Table17[[#This Row],[Product_ID]],Product_Dim!A:A,Product_Dim!D:D)</f>
        <v>Skincare</v>
      </c>
      <c r="Z458" t="str">
        <f>_xlfn.XLOOKUP(Table17[[#This Row],[Product_ID]],Product_Dim!A:A,Product_Dim!E:E)</f>
        <v>Griffin Ltd</v>
      </c>
      <c r="AA458">
        <f>_xlfn.XLOOKUP(Table17[[#This Row],[Product_ID]],Product_Dim!A:A,Product_Dim!F:F)</f>
        <v>283.83</v>
      </c>
      <c r="AB458">
        <f>_xlfn.XLOOKUP(Table17[[#This Row],[Product_ID]],Product_Dim!A:A,Product_Dim!G:G)</f>
        <v>244</v>
      </c>
    </row>
    <row r="459" spans="1:28" x14ac:dyDescent="0.25">
      <c r="A459" t="s">
        <v>2283</v>
      </c>
      <c r="B459" s="1">
        <v>45796</v>
      </c>
      <c r="C459" t="s">
        <v>737</v>
      </c>
      <c r="D459" t="s">
        <v>1652</v>
      </c>
      <c r="E459" t="s">
        <v>1786</v>
      </c>
      <c r="F459">
        <v>2</v>
      </c>
      <c r="G459">
        <v>810.17</v>
      </c>
      <c r="H459">
        <v>0.27</v>
      </c>
      <c r="I459" t="s">
        <v>1824</v>
      </c>
      <c r="J459" s="12">
        <v>1182.8481999999999</v>
      </c>
      <c r="K459" t="str">
        <f>_xlfn.XLOOKUP(Table17[[#This Row],[Customer_ID]],Customer_Dim!A:A,Customer_Dim!B:B,"False Data")</f>
        <v>Tanner Thompson</v>
      </c>
      <c r="L459" s="5">
        <f>_xlfn.XLOOKUP(Table17[[#This Row],[Customer_ID]],Customer_Dim!A:A,Customer_Dim!C:C,"False Data")</f>
        <v>32</v>
      </c>
      <c r="M459" s="5" t="str" cm="1">
        <f t="array" ref="M459">_xlfn.IFS(Table9[[#This Row],[Age]]&lt;=35,"Youth",Table9[[#This Row],[Age]]&lt;=55,"Adult",Table9[[#This Row],[Age]]&gt;55,"Senior")</f>
        <v>Youth</v>
      </c>
      <c r="N459" t="str">
        <f>_xlfn.XLOOKUP(Table17[[#This Row],[Customer_ID]],Customer_Dim!A:A,Customer_Dim!D:D,"False Data")</f>
        <v>Female</v>
      </c>
      <c r="O459" t="str">
        <f>_xlfn.XLOOKUP(Table17[[#This Row],[Customer_ID]],Customer_Dim!A:A,Customer_Dim!E:E,"False Data")</f>
        <v>Port Lisashire</v>
      </c>
      <c r="P459" t="str">
        <f>_xlfn.XLOOKUP(Table17[[#This Row],[Customer_ID]],Customer_Dim!A:A,Customer_Dim!F:F,"False Data")</f>
        <v>Maryland</v>
      </c>
      <c r="Q459" t="str">
        <f>_xlfn.XLOOKUP(Table17[[#This Row],[Customer_ID]],Customer_Dim!A:A,Customer_Dim!G:G,"False Data")</f>
        <v>USA</v>
      </c>
      <c r="R459" t="str">
        <f>_xlfn.XLOOKUP(Table17[[#This Row],[Customer_ID]],Customer_Dim!A:A,Customer_Dim!H:H,"False Data")</f>
        <v>Bronze</v>
      </c>
      <c r="S459" t="str">
        <f>_xlfn.XLOOKUP(Table17[[#This Row],[Store_ID]],Store_Dim!A:A,Store_Dim!B:B)</f>
        <v>Moore, Padilla and Butler</v>
      </c>
      <c r="T459" t="str">
        <f>_xlfn.XLOOKUP(Table17[[#This Row],[Store_ID]],Store_Dim!A:A,Store_Dim!C:C)</f>
        <v>South</v>
      </c>
      <c r="U459" t="str">
        <f>_xlfn.XLOOKUP(Table17[[#This Row],[Store_ID]],Store_Dim!A:A,Store_Dim!D:D)</f>
        <v>East Johnstad</v>
      </c>
      <c r="V459" t="str">
        <f>_xlfn.XLOOKUP(Table17[[#This Row],[Store_ID]],Store_Dim!A:A,Store_Dim!E:E)</f>
        <v>Flagship</v>
      </c>
      <c r="W459" t="str">
        <f>_xlfn.XLOOKUP(Table17[[#This Row],[Product_ID]],Product_Dim!A:A,Product_Dim!B:B)</f>
        <v>Rugby Ball</v>
      </c>
      <c r="X459" t="str">
        <f>_xlfn.XLOOKUP(Table17[[#This Row],[Product_ID]],Product_Dim!A:A,Product_Dim!C:C)</f>
        <v>Sports</v>
      </c>
      <c r="Y459" t="str">
        <f>_xlfn.XLOOKUP(Table17[[#This Row],[Product_ID]],Product_Dim!A:A,Product_Dim!D:D)</f>
        <v>Team Sports</v>
      </c>
      <c r="Z459" t="str">
        <f>_xlfn.XLOOKUP(Table17[[#This Row],[Product_ID]],Product_Dim!A:A,Product_Dim!E:E)</f>
        <v>Harris Inc</v>
      </c>
      <c r="AA459">
        <f>_xlfn.XLOOKUP(Table17[[#This Row],[Product_ID]],Product_Dim!A:A,Product_Dim!F:F)</f>
        <v>212.26</v>
      </c>
      <c r="AB459">
        <f>_xlfn.XLOOKUP(Table17[[#This Row],[Product_ID]],Product_Dim!A:A,Product_Dim!G:G)</f>
        <v>82</v>
      </c>
    </row>
    <row r="460" spans="1:28" x14ac:dyDescent="0.25">
      <c r="A460" t="s">
        <v>2284</v>
      </c>
      <c r="B460" s="1">
        <v>45389</v>
      </c>
      <c r="C460" t="s">
        <v>669</v>
      </c>
      <c r="D460" t="s">
        <v>1716</v>
      </c>
      <c r="E460" t="s">
        <v>1769</v>
      </c>
      <c r="F460">
        <v>3</v>
      </c>
      <c r="G460">
        <v>505.01</v>
      </c>
      <c r="H460">
        <v>0.02</v>
      </c>
      <c r="I460" t="s">
        <v>1826</v>
      </c>
      <c r="J460" s="12">
        <v>1484.7293999999999</v>
      </c>
      <c r="K460" t="str">
        <f>_xlfn.XLOOKUP(Table17[[#This Row],[Customer_ID]],Customer_Dim!A:A,Customer_Dim!B:B,"False Data")</f>
        <v>Michelle Carpenter</v>
      </c>
      <c r="L460" s="5">
        <f>_xlfn.XLOOKUP(Table17[[#This Row],[Customer_ID]],Customer_Dim!A:A,Customer_Dim!C:C,"False Data")</f>
        <v>44</v>
      </c>
      <c r="M460" s="5" t="str" cm="1">
        <f t="array" ref="M460">_xlfn.IFS(Table9[[#This Row],[Age]]&lt;=35,"Youth",Table9[[#This Row],[Age]]&lt;=55,"Adult",Table9[[#This Row],[Age]]&gt;55,"Senior")</f>
        <v>Adult</v>
      </c>
      <c r="N460" t="str">
        <f>_xlfn.XLOOKUP(Table17[[#This Row],[Customer_ID]],Customer_Dim!A:A,Customer_Dim!D:D,"False Data")</f>
        <v>Female</v>
      </c>
      <c r="O460" t="str">
        <f>_xlfn.XLOOKUP(Table17[[#This Row],[Customer_ID]],Customer_Dim!A:A,Customer_Dim!E:E,"False Data")</f>
        <v>Lake Danielleton</v>
      </c>
      <c r="P460" t="str">
        <f>_xlfn.XLOOKUP(Table17[[#This Row],[Customer_ID]],Customer_Dim!A:A,Customer_Dim!F:F,"False Data")</f>
        <v>New Jersey</v>
      </c>
      <c r="Q460" t="str">
        <f>_xlfn.XLOOKUP(Table17[[#This Row],[Customer_ID]],Customer_Dim!A:A,Customer_Dim!G:G,"False Data")</f>
        <v>USA</v>
      </c>
      <c r="R460" t="str">
        <f>_xlfn.XLOOKUP(Table17[[#This Row],[Customer_ID]],Customer_Dim!A:A,Customer_Dim!H:H,"False Data")</f>
        <v>Gold</v>
      </c>
      <c r="S460" t="str">
        <f>_xlfn.XLOOKUP(Table17[[#This Row],[Store_ID]],Store_Dim!A:A,Store_Dim!B:B)</f>
        <v>Alexander Group</v>
      </c>
      <c r="T460" t="str">
        <f>_xlfn.XLOOKUP(Table17[[#This Row],[Store_ID]],Store_Dim!A:A,Store_Dim!C:C)</f>
        <v>South</v>
      </c>
      <c r="U460" t="str">
        <f>_xlfn.XLOOKUP(Table17[[#This Row],[Store_ID]],Store_Dim!A:A,Store_Dim!D:D)</f>
        <v>Port Sharon</v>
      </c>
      <c r="V460" t="str">
        <f>_xlfn.XLOOKUP(Table17[[#This Row],[Store_ID]],Store_Dim!A:A,Store_Dim!E:E)</f>
        <v>Online</v>
      </c>
      <c r="W460" t="str">
        <f>_xlfn.XLOOKUP(Table17[[#This Row],[Product_ID]],Product_Dim!A:A,Product_Dim!B:B)</f>
        <v>Wooden Bookshelf</v>
      </c>
      <c r="X460" t="str">
        <f>_xlfn.XLOOKUP(Table17[[#This Row],[Product_ID]],Product_Dim!A:A,Product_Dim!C:C)</f>
        <v>Home</v>
      </c>
      <c r="Y460" t="str">
        <f>_xlfn.XLOOKUP(Table17[[#This Row],[Product_ID]],Product_Dim!A:A,Product_Dim!D:D)</f>
        <v>Furniture</v>
      </c>
      <c r="Z460" t="str">
        <f>_xlfn.XLOOKUP(Table17[[#This Row],[Product_ID]],Product_Dim!A:A,Product_Dim!E:E)</f>
        <v>Collins-Stephenson</v>
      </c>
      <c r="AA460">
        <f>_xlfn.XLOOKUP(Table17[[#This Row],[Product_ID]],Product_Dim!A:A,Product_Dim!F:F)</f>
        <v>388.46</v>
      </c>
      <c r="AB460">
        <f>_xlfn.XLOOKUP(Table17[[#This Row],[Product_ID]],Product_Dim!A:A,Product_Dim!G:G)</f>
        <v>208</v>
      </c>
    </row>
    <row r="461" spans="1:28" x14ac:dyDescent="0.25">
      <c r="A461" t="s">
        <v>2285</v>
      </c>
      <c r="B461" s="1">
        <v>45315</v>
      </c>
      <c r="C461" t="s">
        <v>1440</v>
      </c>
      <c r="D461" t="s">
        <v>1692</v>
      </c>
      <c r="E461" t="s">
        <v>1807</v>
      </c>
      <c r="F461">
        <v>2</v>
      </c>
      <c r="G461">
        <v>736.75</v>
      </c>
      <c r="H461">
        <v>0.18</v>
      </c>
      <c r="I461" t="s">
        <v>1824</v>
      </c>
      <c r="J461" s="12">
        <v>1208.27</v>
      </c>
      <c r="K461" t="str">
        <f>_xlfn.XLOOKUP(Table17[[#This Row],[Customer_ID]],Customer_Dim!A:A,Customer_Dim!B:B,"False Data")</f>
        <v>Michael Foley</v>
      </c>
      <c r="L461" s="5">
        <f>_xlfn.XLOOKUP(Table17[[#This Row],[Customer_ID]],Customer_Dim!A:A,Customer_Dim!C:C,"False Data")</f>
        <v>63</v>
      </c>
      <c r="M461" s="5" t="str" cm="1">
        <f t="array" ref="M461">_xlfn.IFS(Table9[[#This Row],[Age]]&lt;=35,"Youth",Table9[[#This Row],[Age]]&lt;=55,"Adult",Table9[[#This Row],[Age]]&gt;55,"Senior")</f>
        <v>Senior</v>
      </c>
      <c r="N461" t="str">
        <f>_xlfn.XLOOKUP(Table17[[#This Row],[Customer_ID]],Customer_Dim!A:A,Customer_Dim!D:D,"False Data")</f>
        <v>Female</v>
      </c>
      <c r="O461" t="str">
        <f>_xlfn.XLOOKUP(Table17[[#This Row],[Customer_ID]],Customer_Dim!A:A,Customer_Dim!E:E,"False Data")</f>
        <v>Oneillfurt</v>
      </c>
      <c r="P461" t="str">
        <f>_xlfn.XLOOKUP(Table17[[#This Row],[Customer_ID]],Customer_Dim!A:A,Customer_Dim!F:F,"False Data")</f>
        <v>Vermont</v>
      </c>
      <c r="Q461" t="str">
        <f>_xlfn.XLOOKUP(Table17[[#This Row],[Customer_ID]],Customer_Dim!A:A,Customer_Dim!G:G,"False Data")</f>
        <v>USA</v>
      </c>
      <c r="R461" t="str">
        <f>_xlfn.XLOOKUP(Table17[[#This Row],[Customer_ID]],Customer_Dim!A:A,Customer_Dim!H:H,"False Data")</f>
        <v>Gold</v>
      </c>
      <c r="S461" t="str">
        <f>_xlfn.XLOOKUP(Table17[[#This Row],[Store_ID]],Store_Dim!A:A,Store_Dim!B:B)</f>
        <v>Holloway Ltd</v>
      </c>
      <c r="T461" t="str">
        <f>_xlfn.XLOOKUP(Table17[[#This Row],[Store_ID]],Store_Dim!A:A,Store_Dim!C:C)</f>
        <v>North</v>
      </c>
      <c r="U461" t="str">
        <f>_xlfn.XLOOKUP(Table17[[#This Row],[Store_ID]],Store_Dim!A:A,Store_Dim!D:D)</f>
        <v>Bensonhaven</v>
      </c>
      <c r="V461" t="str">
        <f>_xlfn.XLOOKUP(Table17[[#This Row],[Store_ID]],Store_Dim!A:A,Store_Dim!E:E)</f>
        <v>Flagship</v>
      </c>
      <c r="W461" t="str">
        <f>_xlfn.XLOOKUP(Table17[[#This Row],[Product_ID]],Product_Dim!A:A,Product_Dim!B:B)</f>
        <v>Professional Jump Rope</v>
      </c>
      <c r="X461" t="str">
        <f>_xlfn.XLOOKUP(Table17[[#This Row],[Product_ID]],Product_Dim!A:A,Product_Dim!C:C)</f>
        <v>Sports</v>
      </c>
      <c r="Y461" t="str">
        <f>_xlfn.XLOOKUP(Table17[[#This Row],[Product_ID]],Product_Dim!A:A,Product_Dim!D:D)</f>
        <v>Fitness</v>
      </c>
      <c r="Z461" t="str">
        <f>_xlfn.XLOOKUP(Table17[[#This Row],[Product_ID]],Product_Dim!A:A,Product_Dim!E:E)</f>
        <v>Davis PLC</v>
      </c>
      <c r="AA461">
        <f>_xlfn.XLOOKUP(Table17[[#This Row],[Product_ID]],Product_Dim!A:A,Product_Dim!F:F)</f>
        <v>477.61</v>
      </c>
      <c r="AB461">
        <f>_xlfn.XLOOKUP(Table17[[#This Row],[Product_ID]],Product_Dim!A:A,Product_Dim!G:G)</f>
        <v>300</v>
      </c>
    </row>
    <row r="462" spans="1:28" x14ac:dyDescent="0.25">
      <c r="A462" t="s">
        <v>2286</v>
      </c>
      <c r="B462" s="1">
        <v>45311</v>
      </c>
      <c r="C462" t="s">
        <v>114</v>
      </c>
      <c r="D462" t="s">
        <v>1702</v>
      </c>
      <c r="E462" t="s">
        <v>1786</v>
      </c>
      <c r="F462">
        <v>4</v>
      </c>
      <c r="G462">
        <v>700.31</v>
      </c>
      <c r="H462">
        <v>0.2</v>
      </c>
      <c r="I462" t="s">
        <v>1826</v>
      </c>
      <c r="J462" s="12">
        <v>2240.9920000000002</v>
      </c>
      <c r="K462" t="str">
        <f>_xlfn.XLOOKUP(Table17[[#This Row],[Customer_ID]],Customer_Dim!A:A,Customer_Dim!B:B,"False Data")</f>
        <v>Leslie Johnson</v>
      </c>
      <c r="L462" s="5">
        <f>_xlfn.XLOOKUP(Table17[[#This Row],[Customer_ID]],Customer_Dim!A:A,Customer_Dim!C:C,"False Data")</f>
        <v>31</v>
      </c>
      <c r="M462" s="5" t="str" cm="1">
        <f t="array" ref="M462">_xlfn.IFS(Table9[[#This Row],[Age]]&lt;=35,"Youth",Table9[[#This Row],[Age]]&lt;=55,"Adult",Table9[[#This Row],[Age]]&gt;55,"Senior")</f>
        <v>Youth</v>
      </c>
      <c r="N462" t="str">
        <f>_xlfn.XLOOKUP(Table17[[#This Row],[Customer_ID]],Customer_Dim!A:A,Customer_Dim!D:D,"False Data")</f>
        <v>Male</v>
      </c>
      <c r="O462" t="str">
        <f>_xlfn.XLOOKUP(Table17[[#This Row],[Customer_ID]],Customer_Dim!A:A,Customer_Dim!E:E,"False Data")</f>
        <v>Mollyshire</v>
      </c>
      <c r="P462" t="str">
        <f>_xlfn.XLOOKUP(Table17[[#This Row],[Customer_ID]],Customer_Dim!A:A,Customer_Dim!F:F,"False Data")</f>
        <v>Utah</v>
      </c>
      <c r="Q462" t="str">
        <f>_xlfn.XLOOKUP(Table17[[#This Row],[Customer_ID]],Customer_Dim!A:A,Customer_Dim!G:G,"False Data")</f>
        <v>USA</v>
      </c>
      <c r="R462" t="str">
        <f>_xlfn.XLOOKUP(Table17[[#This Row],[Customer_ID]],Customer_Dim!A:A,Customer_Dim!H:H,"False Data")</f>
        <v>Bronze</v>
      </c>
      <c r="S462" t="str">
        <f>_xlfn.XLOOKUP(Table17[[#This Row],[Store_ID]],Store_Dim!A:A,Store_Dim!B:B)</f>
        <v>Moore, Padilla and Butler</v>
      </c>
      <c r="T462" t="str">
        <f>_xlfn.XLOOKUP(Table17[[#This Row],[Store_ID]],Store_Dim!A:A,Store_Dim!C:C)</f>
        <v>South</v>
      </c>
      <c r="U462" t="str">
        <f>_xlfn.XLOOKUP(Table17[[#This Row],[Store_ID]],Store_Dim!A:A,Store_Dim!D:D)</f>
        <v>East Johnstad</v>
      </c>
      <c r="V462" t="str">
        <f>_xlfn.XLOOKUP(Table17[[#This Row],[Store_ID]],Store_Dim!A:A,Store_Dim!E:E)</f>
        <v>Flagship</v>
      </c>
      <c r="W462" t="str">
        <f>_xlfn.XLOOKUP(Table17[[#This Row],[Product_ID]],Product_Dim!A:A,Product_Dim!B:B)</f>
        <v>WiFi Mesh Router</v>
      </c>
      <c r="X462" t="str">
        <f>_xlfn.XLOOKUP(Table17[[#This Row],[Product_ID]],Product_Dim!A:A,Product_Dim!C:C)</f>
        <v>Electronics</v>
      </c>
      <c r="Y462" t="str">
        <f>_xlfn.XLOOKUP(Table17[[#This Row],[Product_ID]],Product_Dim!A:A,Product_Dim!D:D)</f>
        <v>Appliances</v>
      </c>
      <c r="Z462" t="str">
        <f>_xlfn.XLOOKUP(Table17[[#This Row],[Product_ID]],Product_Dim!A:A,Product_Dim!E:E)</f>
        <v>White, Reeves and Woods</v>
      </c>
      <c r="AA462">
        <f>_xlfn.XLOOKUP(Table17[[#This Row],[Product_ID]],Product_Dim!A:A,Product_Dim!F:F)</f>
        <v>480.9</v>
      </c>
      <c r="AB462">
        <f>_xlfn.XLOOKUP(Table17[[#This Row],[Product_ID]],Product_Dim!A:A,Product_Dim!G:G)</f>
        <v>104</v>
      </c>
    </row>
    <row r="463" spans="1:28" x14ac:dyDescent="0.25">
      <c r="A463" t="s">
        <v>2287</v>
      </c>
      <c r="B463" s="1">
        <v>45270</v>
      </c>
      <c r="C463" t="s">
        <v>444</v>
      </c>
      <c r="D463" t="s">
        <v>1730</v>
      </c>
      <c r="E463" t="s">
        <v>1792</v>
      </c>
      <c r="F463">
        <v>4</v>
      </c>
      <c r="G463">
        <v>202.46</v>
      </c>
      <c r="H463">
        <v>0.24</v>
      </c>
      <c r="I463" t="s">
        <v>1824</v>
      </c>
      <c r="J463" s="12">
        <v>615.47840000000008</v>
      </c>
      <c r="K463" t="str">
        <f>_xlfn.XLOOKUP(Table17[[#This Row],[Customer_ID]],Customer_Dim!A:A,Customer_Dim!B:B,"False Data")</f>
        <v>Jessica Mitchell</v>
      </c>
      <c r="L463" s="5">
        <f>_xlfn.XLOOKUP(Table17[[#This Row],[Customer_ID]],Customer_Dim!A:A,Customer_Dim!C:C,"False Data")</f>
        <v>43</v>
      </c>
      <c r="M463" s="5" t="str" cm="1">
        <f t="array" ref="M463">_xlfn.IFS(Table9[[#This Row],[Age]]&lt;=35,"Youth",Table9[[#This Row],[Age]]&lt;=55,"Adult",Table9[[#This Row],[Age]]&gt;55,"Senior")</f>
        <v>Adult</v>
      </c>
      <c r="N463" t="str">
        <f>_xlfn.XLOOKUP(Table17[[#This Row],[Customer_ID]],Customer_Dim!A:A,Customer_Dim!D:D,"False Data")</f>
        <v>Female</v>
      </c>
      <c r="O463" t="str">
        <f>_xlfn.XLOOKUP(Table17[[#This Row],[Customer_ID]],Customer_Dim!A:A,Customer_Dim!E:E,"False Data")</f>
        <v>Matthewbury</v>
      </c>
      <c r="P463" t="str">
        <f>_xlfn.XLOOKUP(Table17[[#This Row],[Customer_ID]],Customer_Dim!A:A,Customer_Dim!F:F,"False Data")</f>
        <v>South Dakota</v>
      </c>
      <c r="Q463" t="str">
        <f>_xlfn.XLOOKUP(Table17[[#This Row],[Customer_ID]],Customer_Dim!A:A,Customer_Dim!G:G,"False Data")</f>
        <v>USA</v>
      </c>
      <c r="R463" t="str">
        <f>_xlfn.XLOOKUP(Table17[[#This Row],[Customer_ID]],Customer_Dim!A:A,Customer_Dim!H:H,"False Data")</f>
        <v>Silver</v>
      </c>
      <c r="S463" t="str">
        <f>_xlfn.XLOOKUP(Table17[[#This Row],[Store_ID]],Store_Dim!A:A,Store_Dim!B:B)</f>
        <v>Aguirre-Keller</v>
      </c>
      <c r="T463" t="str">
        <f>_xlfn.XLOOKUP(Table17[[#This Row],[Store_ID]],Store_Dim!A:A,Store_Dim!C:C)</f>
        <v>South</v>
      </c>
      <c r="U463" t="str">
        <f>_xlfn.XLOOKUP(Table17[[#This Row],[Store_ID]],Store_Dim!A:A,Store_Dim!D:D)</f>
        <v>Lake Michael</v>
      </c>
      <c r="V463" t="str">
        <f>_xlfn.XLOOKUP(Table17[[#This Row],[Store_ID]],Store_Dim!A:A,Store_Dim!E:E)</f>
        <v>Online</v>
      </c>
      <c r="W463" t="str">
        <f>_xlfn.XLOOKUP(Table17[[#This Row],[Product_ID]],Product_Dim!A:A,Product_Dim!B:B)</f>
        <v>Women's High Heels</v>
      </c>
      <c r="X463" t="str">
        <f>_xlfn.XLOOKUP(Table17[[#This Row],[Product_ID]],Product_Dim!A:A,Product_Dim!C:C)</f>
        <v>Clothing</v>
      </c>
      <c r="Y463" t="str">
        <f>_xlfn.XLOOKUP(Table17[[#This Row],[Product_ID]],Product_Dim!A:A,Product_Dim!D:D)</f>
        <v>Footwear</v>
      </c>
      <c r="Z463" t="str">
        <f>_xlfn.XLOOKUP(Table17[[#This Row],[Product_ID]],Product_Dim!A:A,Product_Dim!E:E)</f>
        <v>Smith-Charles</v>
      </c>
      <c r="AA463">
        <f>_xlfn.XLOOKUP(Table17[[#This Row],[Product_ID]],Product_Dim!A:A,Product_Dim!F:F)</f>
        <v>438.25</v>
      </c>
      <c r="AB463">
        <f>_xlfn.XLOOKUP(Table17[[#This Row],[Product_ID]],Product_Dim!A:A,Product_Dim!G:G)</f>
        <v>496</v>
      </c>
    </row>
    <row r="464" spans="1:28" x14ac:dyDescent="0.25">
      <c r="A464" t="s">
        <v>2288</v>
      </c>
      <c r="B464" s="1">
        <v>45279</v>
      </c>
      <c r="C464" t="s">
        <v>846</v>
      </c>
      <c r="D464" t="s">
        <v>1722</v>
      </c>
      <c r="E464" t="s">
        <v>1757</v>
      </c>
      <c r="F464">
        <v>2</v>
      </c>
      <c r="G464">
        <v>291.83999999999997</v>
      </c>
      <c r="H464">
        <v>0.25</v>
      </c>
      <c r="I464" t="s">
        <v>1826</v>
      </c>
      <c r="J464" s="12">
        <v>437.76</v>
      </c>
      <c r="K464" t="str">
        <f>_xlfn.XLOOKUP(Table17[[#This Row],[Customer_ID]],Customer_Dim!A:A,Customer_Dim!B:B,"False Data")</f>
        <v>Tracy Kelly</v>
      </c>
      <c r="L464" s="5">
        <f>_xlfn.XLOOKUP(Table17[[#This Row],[Customer_ID]],Customer_Dim!A:A,Customer_Dim!C:C,"False Data")</f>
        <v>38</v>
      </c>
      <c r="M464" s="5" t="str" cm="1">
        <f t="array" ref="M464">_xlfn.IFS(Table9[[#This Row],[Age]]&lt;=35,"Youth",Table9[[#This Row],[Age]]&lt;=55,"Adult",Table9[[#This Row],[Age]]&gt;55,"Senior")</f>
        <v>Adult</v>
      </c>
      <c r="N464" t="str">
        <f>_xlfn.XLOOKUP(Table17[[#This Row],[Customer_ID]],Customer_Dim!A:A,Customer_Dim!D:D,"False Data")</f>
        <v>Male</v>
      </c>
      <c r="O464" t="str">
        <f>_xlfn.XLOOKUP(Table17[[#This Row],[Customer_ID]],Customer_Dim!A:A,Customer_Dim!E:E,"False Data")</f>
        <v>West Jamieport</v>
      </c>
      <c r="P464" t="str">
        <f>_xlfn.XLOOKUP(Table17[[#This Row],[Customer_ID]],Customer_Dim!A:A,Customer_Dim!F:F,"False Data")</f>
        <v>Tennessee</v>
      </c>
      <c r="Q464" t="str">
        <f>_xlfn.XLOOKUP(Table17[[#This Row],[Customer_ID]],Customer_Dim!A:A,Customer_Dim!G:G,"False Data")</f>
        <v>USA</v>
      </c>
      <c r="R464" t="str">
        <f>_xlfn.XLOOKUP(Table17[[#This Row],[Customer_ID]],Customer_Dim!A:A,Customer_Dim!H:H,"False Data")</f>
        <v>Silver</v>
      </c>
      <c r="S464" t="str">
        <f>_xlfn.XLOOKUP(Table17[[#This Row],[Store_ID]],Store_Dim!A:A,Store_Dim!B:B)</f>
        <v>Martinez, Adkins and Johnson</v>
      </c>
      <c r="T464" t="str">
        <f>_xlfn.XLOOKUP(Table17[[#This Row],[Store_ID]],Store_Dim!A:A,Store_Dim!C:C)</f>
        <v>North</v>
      </c>
      <c r="U464" t="str">
        <f>_xlfn.XLOOKUP(Table17[[#This Row],[Store_ID]],Store_Dim!A:A,Store_Dim!D:D)</f>
        <v>Danielmouth</v>
      </c>
      <c r="V464" t="str">
        <f>_xlfn.XLOOKUP(Table17[[#This Row],[Store_ID]],Store_Dim!A:A,Store_Dim!E:E)</f>
        <v>Flagship</v>
      </c>
      <c r="W464" t="str">
        <f>_xlfn.XLOOKUP(Table17[[#This Row],[Product_ID]],Product_Dim!A:A,Product_Dim!B:B)</f>
        <v>LED Bedside Lamp</v>
      </c>
      <c r="X464" t="str">
        <f>_xlfn.XLOOKUP(Table17[[#This Row],[Product_ID]],Product_Dim!A:A,Product_Dim!C:C)</f>
        <v>Home</v>
      </c>
      <c r="Y464" t="str">
        <f>_xlfn.XLOOKUP(Table17[[#This Row],[Product_ID]],Product_Dim!A:A,Product_Dim!D:D)</f>
        <v>Lighting</v>
      </c>
      <c r="Z464" t="str">
        <f>_xlfn.XLOOKUP(Table17[[#This Row],[Product_ID]],Product_Dim!A:A,Product_Dim!E:E)</f>
        <v>Aguilar, Horton and Lewis</v>
      </c>
      <c r="AA464">
        <f>_xlfn.XLOOKUP(Table17[[#This Row],[Product_ID]],Product_Dim!A:A,Product_Dim!F:F)</f>
        <v>371.38</v>
      </c>
      <c r="AB464">
        <f>_xlfn.XLOOKUP(Table17[[#This Row],[Product_ID]],Product_Dim!A:A,Product_Dim!G:G)</f>
        <v>220</v>
      </c>
    </row>
    <row r="465" spans="1:28" x14ac:dyDescent="0.25">
      <c r="A465" t="s">
        <v>2289</v>
      </c>
      <c r="B465" s="1">
        <v>45252</v>
      </c>
      <c r="C465" t="s">
        <v>544</v>
      </c>
      <c r="D465" t="s">
        <v>1742</v>
      </c>
      <c r="E465" t="s">
        <v>1773</v>
      </c>
      <c r="F465">
        <v>2</v>
      </c>
      <c r="G465">
        <v>261.48</v>
      </c>
      <c r="H465">
        <v>0.17</v>
      </c>
      <c r="I465" t="s">
        <v>1824</v>
      </c>
      <c r="J465" s="12">
        <v>434.05680000000001</v>
      </c>
      <c r="K465" t="str">
        <f>_xlfn.XLOOKUP(Table17[[#This Row],[Customer_ID]],Customer_Dim!A:A,Customer_Dim!B:B,"False Data")</f>
        <v>Joseph Jones</v>
      </c>
      <c r="L465" s="5">
        <f>_xlfn.XLOOKUP(Table17[[#This Row],[Customer_ID]],Customer_Dim!A:A,Customer_Dim!C:C,"False Data")</f>
        <v>21</v>
      </c>
      <c r="M465" s="5" t="str" cm="1">
        <f t="array" ref="M465">_xlfn.IFS(Table9[[#This Row],[Age]]&lt;=35,"Youth",Table9[[#This Row],[Age]]&lt;=55,"Adult",Table9[[#This Row],[Age]]&gt;55,"Senior")</f>
        <v>Youth</v>
      </c>
      <c r="N465" t="str">
        <f>_xlfn.XLOOKUP(Table17[[#This Row],[Customer_ID]],Customer_Dim!A:A,Customer_Dim!D:D,"False Data")</f>
        <v>Male</v>
      </c>
      <c r="O465" t="str">
        <f>_xlfn.XLOOKUP(Table17[[#This Row],[Customer_ID]],Customer_Dim!A:A,Customer_Dim!E:E,"False Data")</f>
        <v>North Matthew</v>
      </c>
      <c r="P465" t="str">
        <f>_xlfn.XLOOKUP(Table17[[#This Row],[Customer_ID]],Customer_Dim!A:A,Customer_Dim!F:F,"False Data")</f>
        <v>Illinois</v>
      </c>
      <c r="Q465" t="str">
        <f>_xlfn.XLOOKUP(Table17[[#This Row],[Customer_ID]],Customer_Dim!A:A,Customer_Dim!G:G,"False Data")</f>
        <v>USA</v>
      </c>
      <c r="R465" t="str">
        <f>_xlfn.XLOOKUP(Table17[[#This Row],[Customer_ID]],Customer_Dim!A:A,Customer_Dim!H:H,"False Data")</f>
        <v>Bronze</v>
      </c>
      <c r="S465" t="str">
        <f>_xlfn.XLOOKUP(Table17[[#This Row],[Store_ID]],Store_Dim!A:A,Store_Dim!B:B)</f>
        <v>Gray Ltd</v>
      </c>
      <c r="T465" t="str">
        <f>_xlfn.XLOOKUP(Table17[[#This Row],[Store_ID]],Store_Dim!A:A,Store_Dim!C:C)</f>
        <v>North</v>
      </c>
      <c r="U465" t="str">
        <f>_xlfn.XLOOKUP(Table17[[#This Row],[Store_ID]],Store_Dim!A:A,Store_Dim!D:D)</f>
        <v>New Michaelchester</v>
      </c>
      <c r="V465" t="str">
        <f>_xlfn.XLOOKUP(Table17[[#This Row],[Store_ID]],Store_Dim!A:A,Store_Dim!E:E)</f>
        <v>Outlet</v>
      </c>
      <c r="W465" t="str">
        <f>_xlfn.XLOOKUP(Table17[[#This Row],[Product_ID]],Product_Dim!A:A,Product_Dim!B:B)</f>
        <v>Cricket Bat</v>
      </c>
      <c r="X465" t="str">
        <f>_xlfn.XLOOKUP(Table17[[#This Row],[Product_ID]],Product_Dim!A:A,Product_Dim!C:C)</f>
        <v>Sports</v>
      </c>
      <c r="Y465" t="str">
        <f>_xlfn.XLOOKUP(Table17[[#This Row],[Product_ID]],Product_Dim!A:A,Product_Dim!D:D)</f>
        <v>Team Sports</v>
      </c>
      <c r="Z465" t="str">
        <f>_xlfn.XLOOKUP(Table17[[#This Row],[Product_ID]],Product_Dim!A:A,Product_Dim!E:E)</f>
        <v>Khan LLC</v>
      </c>
      <c r="AA465">
        <f>_xlfn.XLOOKUP(Table17[[#This Row],[Product_ID]],Product_Dim!A:A,Product_Dim!F:F)</f>
        <v>245.98</v>
      </c>
      <c r="AB465">
        <f>_xlfn.XLOOKUP(Table17[[#This Row],[Product_ID]],Product_Dim!A:A,Product_Dim!G:G)</f>
        <v>471</v>
      </c>
    </row>
    <row r="466" spans="1:28" x14ac:dyDescent="0.25">
      <c r="A466" t="s">
        <v>2290</v>
      </c>
      <c r="B466" s="1">
        <v>45938</v>
      </c>
      <c r="C466" t="s">
        <v>948</v>
      </c>
      <c r="D466" t="s">
        <v>1620</v>
      </c>
      <c r="E466" t="s">
        <v>1799</v>
      </c>
      <c r="F466">
        <v>1</v>
      </c>
      <c r="G466">
        <v>850.83</v>
      </c>
      <c r="H466">
        <v>0.28000000000000003</v>
      </c>
      <c r="I466" t="s">
        <v>1826</v>
      </c>
      <c r="J466" s="12">
        <v>612.59760000000006</v>
      </c>
      <c r="K466" t="str">
        <f>_xlfn.XLOOKUP(Table17[[#This Row],[Customer_ID]],Customer_Dim!A:A,Customer_Dim!B:B,"False Data")</f>
        <v>Matthew Avery</v>
      </c>
      <c r="L466" s="5">
        <f>_xlfn.XLOOKUP(Table17[[#This Row],[Customer_ID]],Customer_Dim!A:A,Customer_Dim!C:C,"False Data")</f>
        <v>29</v>
      </c>
      <c r="M466" s="5" t="str" cm="1">
        <f t="array" ref="M466">_xlfn.IFS(Table9[[#This Row],[Age]]&lt;=35,"Youth",Table9[[#This Row],[Age]]&lt;=55,"Adult",Table9[[#This Row],[Age]]&gt;55,"Senior")</f>
        <v>Youth</v>
      </c>
      <c r="N466" t="str">
        <f>_xlfn.XLOOKUP(Table17[[#This Row],[Customer_ID]],Customer_Dim!A:A,Customer_Dim!D:D,"False Data")</f>
        <v>Male</v>
      </c>
      <c r="O466" t="str">
        <f>_xlfn.XLOOKUP(Table17[[#This Row],[Customer_ID]],Customer_Dim!A:A,Customer_Dim!E:E,"False Data")</f>
        <v>Lake Melissashire</v>
      </c>
      <c r="P466" t="str">
        <f>_xlfn.XLOOKUP(Table17[[#This Row],[Customer_ID]],Customer_Dim!A:A,Customer_Dim!F:F,"False Data")</f>
        <v>Oregon</v>
      </c>
      <c r="Q466" t="str">
        <f>_xlfn.XLOOKUP(Table17[[#This Row],[Customer_ID]],Customer_Dim!A:A,Customer_Dim!G:G,"False Data")</f>
        <v>USA</v>
      </c>
      <c r="R466" t="str">
        <f>_xlfn.XLOOKUP(Table17[[#This Row],[Customer_ID]],Customer_Dim!A:A,Customer_Dim!H:H,"False Data")</f>
        <v>Silver</v>
      </c>
      <c r="S466" t="str">
        <f>_xlfn.XLOOKUP(Table17[[#This Row],[Store_ID]],Store_Dim!A:A,Store_Dim!B:B)</f>
        <v>Mcdonald Inc</v>
      </c>
      <c r="T466" t="str">
        <f>_xlfn.XLOOKUP(Table17[[#This Row],[Store_ID]],Store_Dim!A:A,Store_Dim!C:C)</f>
        <v>South</v>
      </c>
      <c r="U466" t="str">
        <f>_xlfn.XLOOKUP(Table17[[#This Row],[Store_ID]],Store_Dim!A:A,Store_Dim!D:D)</f>
        <v>Christopherland</v>
      </c>
      <c r="V466" t="str">
        <f>_xlfn.XLOOKUP(Table17[[#This Row],[Store_ID]],Store_Dim!A:A,Store_Dim!E:E)</f>
        <v>Outlet</v>
      </c>
      <c r="W466" t="str">
        <f>_xlfn.XLOOKUP(Table17[[#This Row],[Product_ID]],Product_Dim!A:A,Product_Dim!B:B)</f>
        <v>Women's Summer Dress</v>
      </c>
      <c r="X466" t="str">
        <f>_xlfn.XLOOKUP(Table17[[#This Row],[Product_ID]],Product_Dim!A:A,Product_Dim!C:C)</f>
        <v>Clothing</v>
      </c>
      <c r="Y466" t="str">
        <f>_xlfn.XLOOKUP(Table17[[#This Row],[Product_ID]],Product_Dim!A:A,Product_Dim!D:D)</f>
        <v>Tops</v>
      </c>
      <c r="Z466" t="str">
        <f>_xlfn.XLOOKUP(Table17[[#This Row],[Product_ID]],Product_Dim!A:A,Product_Dim!E:E)</f>
        <v>Smith-Mills</v>
      </c>
      <c r="AA466">
        <f>_xlfn.XLOOKUP(Table17[[#This Row],[Product_ID]],Product_Dim!A:A,Product_Dim!F:F)</f>
        <v>223.43</v>
      </c>
      <c r="AB466">
        <f>_xlfn.XLOOKUP(Table17[[#This Row],[Product_ID]],Product_Dim!A:A,Product_Dim!G:G)</f>
        <v>154</v>
      </c>
    </row>
    <row r="467" spans="1:28" x14ac:dyDescent="0.25">
      <c r="A467" t="s">
        <v>2291</v>
      </c>
      <c r="B467" s="1">
        <v>45711</v>
      </c>
      <c r="C467" t="s">
        <v>1260</v>
      </c>
      <c r="D467" t="s">
        <v>1640</v>
      </c>
      <c r="E467" t="s">
        <v>1786</v>
      </c>
      <c r="F467">
        <v>1</v>
      </c>
      <c r="G467">
        <v>83.83</v>
      </c>
      <c r="H467">
        <v>0.05</v>
      </c>
      <c r="I467" t="s">
        <v>1824</v>
      </c>
      <c r="J467" s="12">
        <v>79.638499999999993</v>
      </c>
      <c r="K467" t="str">
        <f>_xlfn.XLOOKUP(Table17[[#This Row],[Customer_ID]],Customer_Dim!A:A,Customer_Dim!B:B,"False Data")</f>
        <v>Eric Wolfe</v>
      </c>
      <c r="L467" s="5">
        <f>_xlfn.XLOOKUP(Table17[[#This Row],[Customer_ID]],Customer_Dim!A:A,Customer_Dim!C:C,"False Data")</f>
        <v>18</v>
      </c>
      <c r="M467" s="5" t="str" cm="1">
        <f t="array" ref="M467">_xlfn.IFS(Table9[[#This Row],[Age]]&lt;=35,"Youth",Table9[[#This Row],[Age]]&lt;=55,"Adult",Table9[[#This Row],[Age]]&gt;55,"Senior")</f>
        <v>Youth</v>
      </c>
      <c r="N467" t="str">
        <f>_xlfn.XLOOKUP(Table17[[#This Row],[Customer_ID]],Customer_Dim!A:A,Customer_Dim!D:D,"False Data")</f>
        <v>Female</v>
      </c>
      <c r="O467" t="str">
        <f>_xlfn.XLOOKUP(Table17[[#This Row],[Customer_ID]],Customer_Dim!A:A,Customer_Dim!E:E,"False Data")</f>
        <v>Garciaview</v>
      </c>
      <c r="P467" t="str">
        <f>_xlfn.XLOOKUP(Table17[[#This Row],[Customer_ID]],Customer_Dim!A:A,Customer_Dim!F:F,"False Data")</f>
        <v>Louisiana</v>
      </c>
      <c r="Q467" t="str">
        <f>_xlfn.XLOOKUP(Table17[[#This Row],[Customer_ID]],Customer_Dim!A:A,Customer_Dim!G:G,"False Data")</f>
        <v>USA</v>
      </c>
      <c r="R467" t="str">
        <f>_xlfn.XLOOKUP(Table17[[#This Row],[Customer_ID]],Customer_Dim!A:A,Customer_Dim!H:H,"False Data")</f>
        <v>Gold</v>
      </c>
      <c r="S467" t="str">
        <f>_xlfn.XLOOKUP(Table17[[#This Row],[Store_ID]],Store_Dim!A:A,Store_Dim!B:B)</f>
        <v>Moore, Padilla and Butler</v>
      </c>
      <c r="T467" t="str">
        <f>_xlfn.XLOOKUP(Table17[[#This Row],[Store_ID]],Store_Dim!A:A,Store_Dim!C:C)</f>
        <v>South</v>
      </c>
      <c r="U467" t="str">
        <f>_xlfn.XLOOKUP(Table17[[#This Row],[Store_ID]],Store_Dim!A:A,Store_Dim!D:D)</f>
        <v>East Johnstad</v>
      </c>
      <c r="V467" t="str">
        <f>_xlfn.XLOOKUP(Table17[[#This Row],[Store_ID]],Store_Dim!A:A,Store_Dim!E:E)</f>
        <v>Flagship</v>
      </c>
      <c r="W467" t="str">
        <f>_xlfn.XLOOKUP(Table17[[#This Row],[Product_ID]],Product_Dim!A:A,Product_Dim!B:B)</f>
        <v>Men's Winter Jacket</v>
      </c>
      <c r="X467" t="str">
        <f>_xlfn.XLOOKUP(Table17[[#This Row],[Product_ID]],Product_Dim!A:A,Product_Dim!C:C)</f>
        <v>Clothing</v>
      </c>
      <c r="Y467" t="str">
        <f>_xlfn.XLOOKUP(Table17[[#This Row],[Product_ID]],Product_Dim!A:A,Product_Dim!D:D)</f>
        <v>Outerwear</v>
      </c>
      <c r="Z467" t="str">
        <f>_xlfn.XLOOKUP(Table17[[#This Row],[Product_ID]],Product_Dim!A:A,Product_Dim!E:E)</f>
        <v>Kelly, Smith and Perez</v>
      </c>
      <c r="AA467">
        <f>_xlfn.XLOOKUP(Table17[[#This Row],[Product_ID]],Product_Dim!A:A,Product_Dim!F:F)</f>
        <v>167.34</v>
      </c>
      <c r="AB467">
        <f>_xlfn.XLOOKUP(Table17[[#This Row],[Product_ID]],Product_Dim!A:A,Product_Dim!G:G)</f>
        <v>296</v>
      </c>
    </row>
    <row r="468" spans="1:28" x14ac:dyDescent="0.25">
      <c r="A468" t="s">
        <v>2292</v>
      </c>
      <c r="B468" s="1">
        <v>45713</v>
      </c>
      <c r="C468" t="s">
        <v>36</v>
      </c>
      <c r="D468" t="s">
        <v>1724</v>
      </c>
      <c r="E468" t="s">
        <v>1804</v>
      </c>
      <c r="F468">
        <v>3</v>
      </c>
      <c r="G468">
        <v>649.95000000000005</v>
      </c>
      <c r="H468">
        <v>0.28000000000000003</v>
      </c>
      <c r="I468" t="s">
        <v>1829</v>
      </c>
      <c r="J468" s="12">
        <v>1403.8920000000001</v>
      </c>
      <c r="K468" t="str">
        <f>_xlfn.XLOOKUP(Table17[[#This Row],[Customer_ID]],Customer_Dim!A:A,Customer_Dim!B:B,"False Data")</f>
        <v>Amber Jackson</v>
      </c>
      <c r="L468" s="5">
        <f>_xlfn.XLOOKUP(Table17[[#This Row],[Customer_ID]],Customer_Dim!A:A,Customer_Dim!C:C,"False Data")</f>
        <v>29</v>
      </c>
      <c r="M468" s="5" t="str" cm="1">
        <f t="array" ref="M468">_xlfn.IFS(Table9[[#This Row],[Age]]&lt;=35,"Youth",Table9[[#This Row],[Age]]&lt;=55,"Adult",Table9[[#This Row],[Age]]&gt;55,"Senior")</f>
        <v>Youth</v>
      </c>
      <c r="N468" t="str">
        <f>_xlfn.XLOOKUP(Table17[[#This Row],[Customer_ID]],Customer_Dim!A:A,Customer_Dim!D:D,"False Data")</f>
        <v>Female</v>
      </c>
      <c r="O468" t="str">
        <f>_xlfn.XLOOKUP(Table17[[#This Row],[Customer_ID]],Customer_Dim!A:A,Customer_Dim!E:E,"False Data")</f>
        <v>Deborahborough</v>
      </c>
      <c r="P468" t="str">
        <f>_xlfn.XLOOKUP(Table17[[#This Row],[Customer_ID]],Customer_Dim!A:A,Customer_Dim!F:F,"False Data")</f>
        <v>South Dakota</v>
      </c>
      <c r="Q468" t="str">
        <f>_xlfn.XLOOKUP(Table17[[#This Row],[Customer_ID]],Customer_Dim!A:A,Customer_Dim!G:G,"False Data")</f>
        <v>USA</v>
      </c>
      <c r="R468" t="str">
        <f>_xlfn.XLOOKUP(Table17[[#This Row],[Customer_ID]],Customer_Dim!A:A,Customer_Dim!H:H,"False Data")</f>
        <v>Platinum</v>
      </c>
      <c r="S468" t="str">
        <f>_xlfn.XLOOKUP(Table17[[#This Row],[Store_ID]],Store_Dim!A:A,Store_Dim!B:B)</f>
        <v>Frederick-Wright</v>
      </c>
      <c r="T468" t="str">
        <f>_xlfn.XLOOKUP(Table17[[#This Row],[Store_ID]],Store_Dim!A:A,Store_Dim!C:C)</f>
        <v>West</v>
      </c>
      <c r="U468" t="str">
        <f>_xlfn.XLOOKUP(Table17[[#This Row],[Store_ID]],Store_Dim!A:A,Store_Dim!D:D)</f>
        <v>New Jimmymouth</v>
      </c>
      <c r="V468" t="str">
        <f>_xlfn.XLOOKUP(Table17[[#This Row],[Store_ID]],Store_Dim!A:A,Store_Dim!E:E)</f>
        <v>Flagship</v>
      </c>
      <c r="W468" t="str">
        <f>_xlfn.XLOOKUP(Table17[[#This Row],[Product_ID]],Product_Dim!A:A,Product_Dim!B:B)</f>
        <v>Sports Wrist Sweatbands</v>
      </c>
      <c r="X468" t="str">
        <f>_xlfn.XLOOKUP(Table17[[#This Row],[Product_ID]],Product_Dim!A:A,Product_Dim!C:C)</f>
        <v>Sports</v>
      </c>
      <c r="Y468" t="str">
        <f>_xlfn.XLOOKUP(Table17[[#This Row],[Product_ID]],Product_Dim!A:A,Product_Dim!D:D)</f>
        <v>Accessories</v>
      </c>
      <c r="Z468" t="str">
        <f>_xlfn.XLOOKUP(Table17[[#This Row],[Product_ID]],Product_Dim!A:A,Product_Dim!E:E)</f>
        <v>Olsen-Daniels</v>
      </c>
      <c r="AA468">
        <f>_xlfn.XLOOKUP(Table17[[#This Row],[Product_ID]],Product_Dim!A:A,Product_Dim!F:F)</f>
        <v>131.24</v>
      </c>
      <c r="AB468">
        <f>_xlfn.XLOOKUP(Table17[[#This Row],[Product_ID]],Product_Dim!A:A,Product_Dim!G:G)</f>
        <v>232</v>
      </c>
    </row>
    <row r="469" spans="1:28" x14ac:dyDescent="0.25">
      <c r="A469" t="s">
        <v>2293</v>
      </c>
      <c r="B469" s="1">
        <v>45565</v>
      </c>
      <c r="C469" t="s">
        <v>1145</v>
      </c>
      <c r="D469" t="s">
        <v>1694</v>
      </c>
      <c r="E469" t="s">
        <v>1776</v>
      </c>
      <c r="F469">
        <v>4</v>
      </c>
      <c r="G469">
        <v>934.96</v>
      </c>
      <c r="H469">
        <v>0.18</v>
      </c>
      <c r="I469" t="s">
        <v>1826</v>
      </c>
      <c r="J469" s="12">
        <v>3066.6687999999999</v>
      </c>
      <c r="K469" t="str">
        <f>_xlfn.XLOOKUP(Table17[[#This Row],[Customer_ID]],Customer_Dim!A:A,Customer_Dim!B:B,"False Data")</f>
        <v>Mallory Allen</v>
      </c>
      <c r="L469" s="5">
        <f>_xlfn.XLOOKUP(Table17[[#This Row],[Customer_ID]],Customer_Dim!A:A,Customer_Dim!C:C,"False Data")</f>
        <v>40</v>
      </c>
      <c r="M469" s="5" t="str" cm="1">
        <f t="array" ref="M469">_xlfn.IFS(Table9[[#This Row],[Age]]&lt;=35,"Youth",Table9[[#This Row],[Age]]&lt;=55,"Adult",Table9[[#This Row],[Age]]&gt;55,"Senior")</f>
        <v>Adult</v>
      </c>
      <c r="N469" t="str">
        <f>_xlfn.XLOOKUP(Table17[[#This Row],[Customer_ID]],Customer_Dim!A:A,Customer_Dim!D:D,"False Data")</f>
        <v>Female</v>
      </c>
      <c r="O469" t="str">
        <f>_xlfn.XLOOKUP(Table17[[#This Row],[Customer_ID]],Customer_Dim!A:A,Customer_Dim!E:E,"False Data")</f>
        <v>North Theresa</v>
      </c>
      <c r="P469" t="str">
        <f>_xlfn.XLOOKUP(Table17[[#This Row],[Customer_ID]],Customer_Dim!A:A,Customer_Dim!F:F,"False Data")</f>
        <v>Alabama</v>
      </c>
      <c r="Q469" t="str">
        <f>_xlfn.XLOOKUP(Table17[[#This Row],[Customer_ID]],Customer_Dim!A:A,Customer_Dim!G:G,"False Data")</f>
        <v>USA</v>
      </c>
      <c r="R469" t="str">
        <f>_xlfn.XLOOKUP(Table17[[#This Row],[Customer_ID]],Customer_Dim!A:A,Customer_Dim!H:H,"False Data")</f>
        <v>Platinum</v>
      </c>
      <c r="S469" t="str">
        <f>_xlfn.XLOOKUP(Table17[[#This Row],[Store_ID]],Store_Dim!A:A,Store_Dim!B:B)</f>
        <v>Benson-Elliott</v>
      </c>
      <c r="T469" t="str">
        <f>_xlfn.XLOOKUP(Table17[[#This Row],[Store_ID]],Store_Dim!A:A,Store_Dim!C:C)</f>
        <v>East</v>
      </c>
      <c r="U469" t="str">
        <f>_xlfn.XLOOKUP(Table17[[#This Row],[Store_ID]],Store_Dim!A:A,Store_Dim!D:D)</f>
        <v>Port Josephberg</v>
      </c>
      <c r="V469" t="str">
        <f>_xlfn.XLOOKUP(Table17[[#This Row],[Store_ID]],Store_Dim!A:A,Store_Dim!E:E)</f>
        <v>Online</v>
      </c>
      <c r="W469" t="str">
        <f>_xlfn.XLOOKUP(Table17[[#This Row],[Product_ID]],Product_Dim!A:A,Product_Dim!B:B)</f>
        <v>Shin Guards – Adult</v>
      </c>
      <c r="X469" t="str">
        <f>_xlfn.XLOOKUP(Table17[[#This Row],[Product_ID]],Product_Dim!A:A,Product_Dim!C:C)</f>
        <v>Sports</v>
      </c>
      <c r="Y469" t="str">
        <f>_xlfn.XLOOKUP(Table17[[#This Row],[Product_ID]],Product_Dim!A:A,Product_Dim!D:D)</f>
        <v>Team Sports</v>
      </c>
      <c r="Z469" t="str">
        <f>_xlfn.XLOOKUP(Table17[[#This Row],[Product_ID]],Product_Dim!A:A,Product_Dim!E:E)</f>
        <v>French Ltd</v>
      </c>
      <c r="AA469">
        <f>_xlfn.XLOOKUP(Table17[[#This Row],[Product_ID]],Product_Dim!A:A,Product_Dim!F:F)</f>
        <v>107.06</v>
      </c>
      <c r="AB469">
        <f>_xlfn.XLOOKUP(Table17[[#This Row],[Product_ID]],Product_Dim!A:A,Product_Dim!G:G)</f>
        <v>359</v>
      </c>
    </row>
    <row r="470" spans="1:28" x14ac:dyDescent="0.25">
      <c r="A470" t="s">
        <v>2294</v>
      </c>
      <c r="B470" s="1">
        <v>45279</v>
      </c>
      <c r="C470" t="s">
        <v>672</v>
      </c>
      <c r="D470" t="s">
        <v>1582</v>
      </c>
      <c r="E470" t="s">
        <v>1799</v>
      </c>
      <c r="F470">
        <v>1</v>
      </c>
      <c r="G470">
        <v>880.89</v>
      </c>
      <c r="H470">
        <v>0.13</v>
      </c>
      <c r="I470" t="s">
        <v>1829</v>
      </c>
      <c r="J470" s="12">
        <v>766.37429999999995</v>
      </c>
      <c r="K470" t="str">
        <f>_xlfn.XLOOKUP(Table17[[#This Row],[Customer_ID]],Customer_Dim!A:A,Customer_Dim!B:B,"False Data")</f>
        <v>Ronald Jones</v>
      </c>
      <c r="L470" s="5">
        <f>_xlfn.XLOOKUP(Table17[[#This Row],[Customer_ID]],Customer_Dim!A:A,Customer_Dim!C:C,"False Data")</f>
        <v>26</v>
      </c>
      <c r="M470" s="5" t="str" cm="1">
        <f t="array" ref="M470">_xlfn.IFS(Table9[[#This Row],[Age]]&lt;=35,"Youth",Table9[[#This Row],[Age]]&lt;=55,"Adult",Table9[[#This Row],[Age]]&gt;55,"Senior")</f>
        <v>Youth</v>
      </c>
      <c r="N470" t="str">
        <f>_xlfn.XLOOKUP(Table17[[#This Row],[Customer_ID]],Customer_Dim!A:A,Customer_Dim!D:D,"False Data")</f>
        <v>Female</v>
      </c>
      <c r="O470" t="str">
        <f>_xlfn.XLOOKUP(Table17[[#This Row],[Customer_ID]],Customer_Dim!A:A,Customer_Dim!E:E,"False Data")</f>
        <v>Brownshire</v>
      </c>
      <c r="P470" t="str">
        <f>_xlfn.XLOOKUP(Table17[[#This Row],[Customer_ID]],Customer_Dim!A:A,Customer_Dim!F:F,"False Data")</f>
        <v>Tennessee</v>
      </c>
      <c r="Q470" t="str">
        <f>_xlfn.XLOOKUP(Table17[[#This Row],[Customer_ID]],Customer_Dim!A:A,Customer_Dim!G:G,"False Data")</f>
        <v>USA</v>
      </c>
      <c r="R470" t="str">
        <f>_xlfn.XLOOKUP(Table17[[#This Row],[Customer_ID]],Customer_Dim!A:A,Customer_Dim!H:H,"False Data")</f>
        <v>Silver</v>
      </c>
      <c r="S470" t="str">
        <f>_xlfn.XLOOKUP(Table17[[#This Row],[Store_ID]],Store_Dim!A:A,Store_Dim!B:B)</f>
        <v>Mcdonald Inc</v>
      </c>
      <c r="T470" t="str">
        <f>_xlfn.XLOOKUP(Table17[[#This Row],[Store_ID]],Store_Dim!A:A,Store_Dim!C:C)</f>
        <v>South</v>
      </c>
      <c r="U470" t="str">
        <f>_xlfn.XLOOKUP(Table17[[#This Row],[Store_ID]],Store_Dim!A:A,Store_Dim!D:D)</f>
        <v>Christopherland</v>
      </c>
      <c r="V470" t="str">
        <f>_xlfn.XLOOKUP(Table17[[#This Row],[Store_ID]],Store_Dim!A:A,Store_Dim!E:E)</f>
        <v>Outlet</v>
      </c>
      <c r="W470" t="str">
        <f>_xlfn.XLOOKUP(Table17[[#This Row],[Product_ID]],Product_Dim!A:A,Product_Dim!B:B)</f>
        <v>Soccer Training Cone Set</v>
      </c>
      <c r="X470" t="str">
        <f>_xlfn.XLOOKUP(Table17[[#This Row],[Product_ID]],Product_Dim!A:A,Product_Dim!C:C)</f>
        <v>Sports</v>
      </c>
      <c r="Y470" t="str">
        <f>_xlfn.XLOOKUP(Table17[[#This Row],[Product_ID]],Product_Dim!A:A,Product_Dim!D:D)</f>
        <v>Accessories</v>
      </c>
      <c r="Z470" t="str">
        <f>_xlfn.XLOOKUP(Table17[[#This Row],[Product_ID]],Product_Dim!A:A,Product_Dim!E:E)</f>
        <v>Ford, Murphy and Wilson</v>
      </c>
      <c r="AA470">
        <f>_xlfn.XLOOKUP(Table17[[#This Row],[Product_ID]],Product_Dim!A:A,Product_Dim!F:F)</f>
        <v>144.53</v>
      </c>
      <c r="AB470">
        <f>_xlfn.XLOOKUP(Table17[[#This Row],[Product_ID]],Product_Dim!A:A,Product_Dim!G:G)</f>
        <v>367</v>
      </c>
    </row>
    <row r="471" spans="1:28" x14ac:dyDescent="0.25">
      <c r="A471" t="s">
        <v>2295</v>
      </c>
      <c r="B471" s="1">
        <v>45614</v>
      </c>
      <c r="C471" t="s">
        <v>1469</v>
      </c>
      <c r="D471" t="s">
        <v>1744</v>
      </c>
      <c r="E471" t="s">
        <v>1782</v>
      </c>
      <c r="F471">
        <v>4</v>
      </c>
      <c r="G471">
        <v>610.6</v>
      </c>
      <c r="H471">
        <v>0.1</v>
      </c>
      <c r="I471" t="s">
        <v>1826</v>
      </c>
      <c r="J471" s="12">
        <v>2198.16</v>
      </c>
      <c r="K471" t="str">
        <f>_xlfn.XLOOKUP(Table17[[#This Row],[Customer_ID]],Customer_Dim!A:A,Customer_Dim!B:B,"False Data")</f>
        <v>Andrea Harris</v>
      </c>
      <c r="L471" s="5">
        <f>_xlfn.XLOOKUP(Table17[[#This Row],[Customer_ID]],Customer_Dim!A:A,Customer_Dim!C:C,"False Data")</f>
        <v>41</v>
      </c>
      <c r="M471" s="5" t="str" cm="1">
        <f t="array" ref="M471">_xlfn.IFS(Table9[[#This Row],[Age]]&lt;=35,"Youth",Table9[[#This Row],[Age]]&lt;=55,"Adult",Table9[[#This Row],[Age]]&gt;55,"Senior")</f>
        <v>Adult</v>
      </c>
      <c r="N471" t="str">
        <f>_xlfn.XLOOKUP(Table17[[#This Row],[Customer_ID]],Customer_Dim!A:A,Customer_Dim!D:D,"False Data")</f>
        <v>Female</v>
      </c>
      <c r="O471" t="str">
        <f>_xlfn.XLOOKUP(Table17[[#This Row],[Customer_ID]],Customer_Dim!A:A,Customer_Dim!E:E,"False Data")</f>
        <v>West Kelseyberg</v>
      </c>
      <c r="P471" t="str">
        <f>_xlfn.XLOOKUP(Table17[[#This Row],[Customer_ID]],Customer_Dim!A:A,Customer_Dim!F:F,"False Data")</f>
        <v>Kansas</v>
      </c>
      <c r="Q471" t="str">
        <f>_xlfn.XLOOKUP(Table17[[#This Row],[Customer_ID]],Customer_Dim!A:A,Customer_Dim!G:G,"False Data")</f>
        <v>USA</v>
      </c>
      <c r="R471" t="str">
        <f>_xlfn.XLOOKUP(Table17[[#This Row],[Customer_ID]],Customer_Dim!A:A,Customer_Dim!H:H,"False Data")</f>
        <v>Platinum</v>
      </c>
      <c r="S471" t="str">
        <f>_xlfn.XLOOKUP(Table17[[#This Row],[Store_ID]],Store_Dim!A:A,Store_Dim!B:B)</f>
        <v>Bean, Jones and Park</v>
      </c>
      <c r="T471" t="str">
        <f>_xlfn.XLOOKUP(Table17[[#This Row],[Store_ID]],Store_Dim!A:A,Store_Dim!C:C)</f>
        <v>West</v>
      </c>
      <c r="U471" t="str">
        <f>_xlfn.XLOOKUP(Table17[[#This Row],[Store_ID]],Store_Dim!A:A,Store_Dim!D:D)</f>
        <v>Thompsonborough</v>
      </c>
      <c r="V471" t="str">
        <f>_xlfn.XLOOKUP(Table17[[#This Row],[Store_ID]],Store_Dim!A:A,Store_Dim!E:E)</f>
        <v>Online</v>
      </c>
      <c r="W471" t="str">
        <f>_xlfn.XLOOKUP(Table17[[#This Row],[Product_ID]],Product_Dim!A:A,Product_Dim!B:B)</f>
        <v>Portable Bluetooth Speaker</v>
      </c>
      <c r="X471" t="str">
        <f>_xlfn.XLOOKUP(Table17[[#This Row],[Product_ID]],Product_Dim!A:A,Product_Dim!C:C)</f>
        <v>Electronics</v>
      </c>
      <c r="Y471" t="str">
        <f>_xlfn.XLOOKUP(Table17[[#This Row],[Product_ID]],Product_Dim!A:A,Product_Dim!D:D)</f>
        <v>Audio</v>
      </c>
      <c r="Z471" t="str">
        <f>_xlfn.XLOOKUP(Table17[[#This Row],[Product_ID]],Product_Dim!A:A,Product_Dim!E:E)</f>
        <v>Flores-King</v>
      </c>
      <c r="AA471">
        <f>_xlfn.XLOOKUP(Table17[[#This Row],[Product_ID]],Product_Dim!A:A,Product_Dim!F:F)</f>
        <v>431.67</v>
      </c>
      <c r="AB471">
        <f>_xlfn.XLOOKUP(Table17[[#This Row],[Product_ID]],Product_Dim!A:A,Product_Dim!G:G)</f>
        <v>73</v>
      </c>
    </row>
    <row r="472" spans="1:28" x14ac:dyDescent="0.25">
      <c r="A472" t="s">
        <v>2296</v>
      </c>
      <c r="B472" s="1">
        <v>45912</v>
      </c>
      <c r="C472" t="s">
        <v>275</v>
      </c>
      <c r="D472" t="s">
        <v>1604</v>
      </c>
      <c r="E472" t="s">
        <v>1810</v>
      </c>
      <c r="F472">
        <v>1</v>
      </c>
      <c r="G472">
        <v>514.19000000000005</v>
      </c>
      <c r="H472">
        <v>0.2</v>
      </c>
      <c r="I472" t="s">
        <v>1824</v>
      </c>
      <c r="J472" s="12">
        <v>411.35200000000009</v>
      </c>
      <c r="K472" t="str">
        <f>_xlfn.XLOOKUP(Table17[[#This Row],[Customer_ID]],Customer_Dim!A:A,Customer_Dim!B:B,"False Data")</f>
        <v>Rhonda Morales</v>
      </c>
      <c r="L472" s="5">
        <f>_xlfn.XLOOKUP(Table17[[#This Row],[Customer_ID]],Customer_Dim!A:A,Customer_Dim!C:C,"False Data")</f>
        <v>61</v>
      </c>
      <c r="M472" s="5" t="str" cm="1">
        <f t="array" ref="M472">_xlfn.IFS(Table9[[#This Row],[Age]]&lt;=35,"Youth",Table9[[#This Row],[Age]]&lt;=55,"Adult",Table9[[#This Row],[Age]]&gt;55,"Senior")</f>
        <v>Senior</v>
      </c>
      <c r="N472" t="str">
        <f>_xlfn.XLOOKUP(Table17[[#This Row],[Customer_ID]],Customer_Dim!A:A,Customer_Dim!D:D,"False Data")</f>
        <v>Female</v>
      </c>
      <c r="O472" t="str">
        <f>_xlfn.XLOOKUP(Table17[[#This Row],[Customer_ID]],Customer_Dim!A:A,Customer_Dim!E:E,"False Data")</f>
        <v>Lake Barryfurt</v>
      </c>
      <c r="P472" t="str">
        <f>_xlfn.XLOOKUP(Table17[[#This Row],[Customer_ID]],Customer_Dim!A:A,Customer_Dim!F:F,"False Data")</f>
        <v>California</v>
      </c>
      <c r="Q472" t="str">
        <f>_xlfn.XLOOKUP(Table17[[#This Row],[Customer_ID]],Customer_Dim!A:A,Customer_Dim!G:G,"False Data")</f>
        <v>USA</v>
      </c>
      <c r="R472" t="str">
        <f>_xlfn.XLOOKUP(Table17[[#This Row],[Customer_ID]],Customer_Dim!A:A,Customer_Dim!H:H,"False Data")</f>
        <v>Gold</v>
      </c>
      <c r="S472" t="str">
        <f>_xlfn.XLOOKUP(Table17[[#This Row],[Store_ID]],Store_Dim!A:A,Store_Dim!B:B)</f>
        <v>Guerrero-Schmitt</v>
      </c>
      <c r="T472" t="str">
        <f>_xlfn.XLOOKUP(Table17[[#This Row],[Store_ID]],Store_Dim!A:A,Store_Dim!C:C)</f>
        <v>East</v>
      </c>
      <c r="U472" t="str">
        <f>_xlfn.XLOOKUP(Table17[[#This Row],[Store_ID]],Store_Dim!A:A,Store_Dim!D:D)</f>
        <v>East Stevechester</v>
      </c>
      <c r="V472" t="str">
        <f>_xlfn.XLOOKUP(Table17[[#This Row],[Store_ID]],Store_Dim!A:A,Store_Dim!E:E)</f>
        <v>Flagship</v>
      </c>
      <c r="W472" t="str">
        <f>_xlfn.XLOOKUP(Table17[[#This Row],[Product_ID]],Product_Dim!A:A,Product_Dim!B:B)</f>
        <v>Sports Stopwatch Timer</v>
      </c>
      <c r="X472" t="str">
        <f>_xlfn.XLOOKUP(Table17[[#This Row],[Product_ID]],Product_Dim!A:A,Product_Dim!C:C)</f>
        <v>Sports</v>
      </c>
      <c r="Y472" t="str">
        <f>_xlfn.XLOOKUP(Table17[[#This Row],[Product_ID]],Product_Dim!A:A,Product_Dim!D:D)</f>
        <v>Accessories</v>
      </c>
      <c r="Z472" t="str">
        <f>_xlfn.XLOOKUP(Table17[[#This Row],[Product_ID]],Product_Dim!A:A,Product_Dim!E:E)</f>
        <v>Burns-Hansen</v>
      </c>
      <c r="AA472">
        <f>_xlfn.XLOOKUP(Table17[[#This Row],[Product_ID]],Product_Dim!A:A,Product_Dim!F:F)</f>
        <v>38.76</v>
      </c>
      <c r="AB472">
        <f>_xlfn.XLOOKUP(Table17[[#This Row],[Product_ID]],Product_Dim!A:A,Product_Dim!G:G)</f>
        <v>137</v>
      </c>
    </row>
    <row r="473" spans="1:28" x14ac:dyDescent="0.25">
      <c r="A473" t="s">
        <v>2297</v>
      </c>
      <c r="B473" s="1">
        <v>45688</v>
      </c>
      <c r="C473" t="s">
        <v>1243</v>
      </c>
      <c r="D473" t="s">
        <v>1622</v>
      </c>
      <c r="E473" t="s">
        <v>1797</v>
      </c>
      <c r="F473">
        <v>1</v>
      </c>
      <c r="G473">
        <v>546.20000000000005</v>
      </c>
      <c r="H473">
        <v>0.22</v>
      </c>
      <c r="I473" t="s">
        <v>1826</v>
      </c>
      <c r="J473" s="12">
        <v>426.03600000000012</v>
      </c>
      <c r="K473" t="str">
        <f>_xlfn.XLOOKUP(Table17[[#This Row],[Customer_ID]],Customer_Dim!A:A,Customer_Dim!B:B,"False Data")</f>
        <v>John Donaldson</v>
      </c>
      <c r="L473" s="5">
        <f>_xlfn.XLOOKUP(Table17[[#This Row],[Customer_ID]],Customer_Dim!A:A,Customer_Dim!C:C,"False Data")</f>
        <v>27</v>
      </c>
      <c r="M473" s="5" t="str" cm="1">
        <f t="array" ref="M473">_xlfn.IFS(Table9[[#This Row],[Age]]&lt;=35,"Youth",Table9[[#This Row],[Age]]&lt;=55,"Adult",Table9[[#This Row],[Age]]&gt;55,"Senior")</f>
        <v>Youth</v>
      </c>
      <c r="N473" t="str">
        <f>_xlfn.XLOOKUP(Table17[[#This Row],[Customer_ID]],Customer_Dim!A:A,Customer_Dim!D:D,"False Data")</f>
        <v>Male</v>
      </c>
      <c r="O473" t="str">
        <f>_xlfn.XLOOKUP(Table17[[#This Row],[Customer_ID]],Customer_Dim!A:A,Customer_Dim!E:E,"False Data")</f>
        <v>New Edward</v>
      </c>
      <c r="P473" t="str">
        <f>_xlfn.XLOOKUP(Table17[[#This Row],[Customer_ID]],Customer_Dim!A:A,Customer_Dim!F:F,"False Data")</f>
        <v>Maine</v>
      </c>
      <c r="Q473" t="str">
        <f>_xlfn.XLOOKUP(Table17[[#This Row],[Customer_ID]],Customer_Dim!A:A,Customer_Dim!G:G,"False Data")</f>
        <v>USA</v>
      </c>
      <c r="R473" t="str">
        <f>_xlfn.XLOOKUP(Table17[[#This Row],[Customer_ID]],Customer_Dim!A:A,Customer_Dim!H:H,"False Data")</f>
        <v>Bronze</v>
      </c>
      <c r="S473" t="str">
        <f>_xlfn.XLOOKUP(Table17[[#This Row],[Store_ID]],Store_Dim!A:A,Store_Dim!B:B)</f>
        <v>Gardner, Humphrey and Contreras</v>
      </c>
      <c r="T473" t="str">
        <f>_xlfn.XLOOKUP(Table17[[#This Row],[Store_ID]],Store_Dim!A:A,Store_Dim!C:C)</f>
        <v>East</v>
      </c>
      <c r="U473" t="str">
        <f>_xlfn.XLOOKUP(Table17[[#This Row],[Store_ID]],Store_Dim!A:A,Store_Dim!D:D)</f>
        <v>Johnsonville</v>
      </c>
      <c r="V473" t="str">
        <f>_xlfn.XLOOKUP(Table17[[#This Row],[Store_ID]],Store_Dim!A:A,Store_Dim!E:E)</f>
        <v>Flagship</v>
      </c>
      <c r="W473" t="str">
        <f>_xlfn.XLOOKUP(Table17[[#This Row],[Product_ID]],Product_Dim!A:A,Product_Dim!B:B)</f>
        <v>Men's Casual Sneakers</v>
      </c>
      <c r="X473" t="str">
        <f>_xlfn.XLOOKUP(Table17[[#This Row],[Product_ID]],Product_Dim!A:A,Product_Dim!C:C)</f>
        <v>Clothing</v>
      </c>
      <c r="Y473" t="str">
        <f>_xlfn.XLOOKUP(Table17[[#This Row],[Product_ID]],Product_Dim!A:A,Product_Dim!D:D)</f>
        <v>Footwear</v>
      </c>
      <c r="Z473" t="str">
        <f>_xlfn.XLOOKUP(Table17[[#This Row],[Product_ID]],Product_Dim!A:A,Product_Dim!E:E)</f>
        <v>Hogan-Lee</v>
      </c>
      <c r="AA473">
        <f>_xlfn.XLOOKUP(Table17[[#This Row],[Product_ID]],Product_Dim!A:A,Product_Dim!F:F)</f>
        <v>353.47</v>
      </c>
      <c r="AB473">
        <f>_xlfn.XLOOKUP(Table17[[#This Row],[Product_ID]],Product_Dim!A:A,Product_Dim!G:G)</f>
        <v>214</v>
      </c>
    </row>
    <row r="474" spans="1:28" x14ac:dyDescent="0.25">
      <c r="A474" t="s">
        <v>2298</v>
      </c>
      <c r="B474" s="1">
        <v>45591</v>
      </c>
      <c r="C474" t="s">
        <v>646</v>
      </c>
      <c r="D474" t="s">
        <v>1622</v>
      </c>
      <c r="E474" t="s">
        <v>1752</v>
      </c>
      <c r="F474">
        <v>3</v>
      </c>
      <c r="G474">
        <v>416.01</v>
      </c>
      <c r="H474">
        <v>0.02</v>
      </c>
      <c r="I474" t="s">
        <v>1824</v>
      </c>
      <c r="J474" s="12">
        <v>1223.0694000000001</v>
      </c>
      <c r="K474" t="str">
        <f>_xlfn.XLOOKUP(Table17[[#This Row],[Customer_ID]],Customer_Dim!A:A,Customer_Dim!B:B,"False Data")</f>
        <v>Andrea Jacobs</v>
      </c>
      <c r="L474" s="5">
        <f>_xlfn.XLOOKUP(Table17[[#This Row],[Customer_ID]],Customer_Dim!A:A,Customer_Dim!C:C,"False Data")</f>
        <v>45</v>
      </c>
      <c r="M474" s="5" t="str" cm="1">
        <f t="array" ref="M474">_xlfn.IFS(Table9[[#This Row],[Age]]&lt;=35,"Youth",Table9[[#This Row],[Age]]&lt;=55,"Adult",Table9[[#This Row],[Age]]&gt;55,"Senior")</f>
        <v>Adult</v>
      </c>
      <c r="N474" t="str">
        <f>_xlfn.XLOOKUP(Table17[[#This Row],[Customer_ID]],Customer_Dim!A:A,Customer_Dim!D:D,"False Data")</f>
        <v>Female</v>
      </c>
      <c r="O474" t="str">
        <f>_xlfn.XLOOKUP(Table17[[#This Row],[Customer_ID]],Customer_Dim!A:A,Customer_Dim!E:E,"False Data")</f>
        <v>Christopherland</v>
      </c>
      <c r="P474" t="str">
        <f>_xlfn.XLOOKUP(Table17[[#This Row],[Customer_ID]],Customer_Dim!A:A,Customer_Dim!F:F,"False Data")</f>
        <v>Minnesota</v>
      </c>
      <c r="Q474" t="str">
        <f>_xlfn.XLOOKUP(Table17[[#This Row],[Customer_ID]],Customer_Dim!A:A,Customer_Dim!G:G,"False Data")</f>
        <v>USA</v>
      </c>
      <c r="R474" t="str">
        <f>_xlfn.XLOOKUP(Table17[[#This Row],[Customer_ID]],Customer_Dim!A:A,Customer_Dim!H:H,"False Data")</f>
        <v>Platinum</v>
      </c>
      <c r="S474" t="str">
        <f>_xlfn.XLOOKUP(Table17[[#This Row],[Store_ID]],Store_Dim!A:A,Store_Dim!B:B)</f>
        <v>Rivera-Warner</v>
      </c>
      <c r="T474" t="str">
        <f>_xlfn.XLOOKUP(Table17[[#This Row],[Store_ID]],Store_Dim!A:A,Store_Dim!C:C)</f>
        <v>East</v>
      </c>
      <c r="U474" t="str">
        <f>_xlfn.XLOOKUP(Table17[[#This Row],[Store_ID]],Store_Dim!A:A,Store_Dim!D:D)</f>
        <v>Washingtonfurt</v>
      </c>
      <c r="V474" t="str">
        <f>_xlfn.XLOOKUP(Table17[[#This Row],[Store_ID]],Store_Dim!A:A,Store_Dim!E:E)</f>
        <v>Flagship</v>
      </c>
      <c r="W474" t="str">
        <f>_xlfn.XLOOKUP(Table17[[#This Row],[Product_ID]],Product_Dim!A:A,Product_Dim!B:B)</f>
        <v>Men's Casual Sneakers</v>
      </c>
      <c r="X474" t="str">
        <f>_xlfn.XLOOKUP(Table17[[#This Row],[Product_ID]],Product_Dim!A:A,Product_Dim!C:C)</f>
        <v>Clothing</v>
      </c>
      <c r="Y474" t="str">
        <f>_xlfn.XLOOKUP(Table17[[#This Row],[Product_ID]],Product_Dim!A:A,Product_Dim!D:D)</f>
        <v>Footwear</v>
      </c>
      <c r="Z474" t="str">
        <f>_xlfn.XLOOKUP(Table17[[#This Row],[Product_ID]],Product_Dim!A:A,Product_Dim!E:E)</f>
        <v>Hogan-Lee</v>
      </c>
      <c r="AA474">
        <f>_xlfn.XLOOKUP(Table17[[#This Row],[Product_ID]],Product_Dim!A:A,Product_Dim!F:F)</f>
        <v>353.47</v>
      </c>
      <c r="AB474">
        <f>_xlfn.XLOOKUP(Table17[[#This Row],[Product_ID]],Product_Dim!A:A,Product_Dim!G:G)</f>
        <v>214</v>
      </c>
    </row>
    <row r="475" spans="1:28" x14ac:dyDescent="0.25">
      <c r="A475" t="s">
        <v>2299</v>
      </c>
      <c r="B475" s="1">
        <v>45864</v>
      </c>
      <c r="C475" t="s">
        <v>1199</v>
      </c>
      <c r="D475" t="s">
        <v>1696</v>
      </c>
      <c r="E475" t="s">
        <v>1789</v>
      </c>
      <c r="F475">
        <v>1</v>
      </c>
      <c r="G475">
        <v>30.94</v>
      </c>
      <c r="H475">
        <v>0.21</v>
      </c>
      <c r="I475" t="s">
        <v>1829</v>
      </c>
      <c r="J475" s="12">
        <v>24.442599999999999</v>
      </c>
      <c r="K475" t="str">
        <f>_xlfn.XLOOKUP(Table17[[#This Row],[Customer_ID]],Customer_Dim!A:A,Customer_Dim!B:B,"False Data")</f>
        <v>Andrew Mason</v>
      </c>
      <c r="L475" s="5">
        <f>_xlfn.XLOOKUP(Table17[[#This Row],[Customer_ID]],Customer_Dim!A:A,Customer_Dim!C:C,"False Data")</f>
        <v>52</v>
      </c>
      <c r="M475" s="5" t="str" cm="1">
        <f t="array" ref="M475">_xlfn.IFS(Table9[[#This Row],[Age]]&lt;=35,"Youth",Table9[[#This Row],[Age]]&lt;=55,"Adult",Table9[[#This Row],[Age]]&gt;55,"Senior")</f>
        <v>Adult</v>
      </c>
      <c r="N475" t="str">
        <f>_xlfn.XLOOKUP(Table17[[#This Row],[Customer_ID]],Customer_Dim!A:A,Customer_Dim!D:D,"False Data")</f>
        <v>Female</v>
      </c>
      <c r="O475" t="str">
        <f>_xlfn.XLOOKUP(Table17[[#This Row],[Customer_ID]],Customer_Dim!A:A,Customer_Dim!E:E,"False Data")</f>
        <v>North Michael</v>
      </c>
      <c r="P475" t="str">
        <f>_xlfn.XLOOKUP(Table17[[#This Row],[Customer_ID]],Customer_Dim!A:A,Customer_Dim!F:F,"False Data")</f>
        <v>Iowa</v>
      </c>
      <c r="Q475" t="str">
        <f>_xlfn.XLOOKUP(Table17[[#This Row],[Customer_ID]],Customer_Dim!A:A,Customer_Dim!G:G,"False Data")</f>
        <v>USA</v>
      </c>
      <c r="R475" t="str">
        <f>_xlfn.XLOOKUP(Table17[[#This Row],[Customer_ID]],Customer_Dim!A:A,Customer_Dim!H:H,"False Data")</f>
        <v>Bronze</v>
      </c>
      <c r="S475" t="str">
        <f>_xlfn.XLOOKUP(Table17[[#This Row],[Store_ID]],Store_Dim!A:A,Store_Dim!B:B)</f>
        <v>Hill, Wagner and Ballard</v>
      </c>
      <c r="T475" t="str">
        <f>_xlfn.XLOOKUP(Table17[[#This Row],[Store_ID]],Store_Dim!A:A,Store_Dim!C:C)</f>
        <v>East</v>
      </c>
      <c r="U475" t="str">
        <f>_xlfn.XLOOKUP(Table17[[#This Row],[Store_ID]],Store_Dim!A:A,Store_Dim!D:D)</f>
        <v>East Davidville</v>
      </c>
      <c r="V475" t="str">
        <f>_xlfn.XLOOKUP(Table17[[#This Row],[Store_ID]],Store_Dim!A:A,Store_Dim!E:E)</f>
        <v>Online</v>
      </c>
      <c r="W475" t="str">
        <f>_xlfn.XLOOKUP(Table17[[#This Row],[Product_ID]],Product_Dim!A:A,Product_Dim!B:B)</f>
        <v>Bluetooth Car Audio System</v>
      </c>
      <c r="X475" t="str">
        <f>_xlfn.XLOOKUP(Table17[[#This Row],[Product_ID]],Product_Dim!A:A,Product_Dim!C:C)</f>
        <v>Electronics</v>
      </c>
      <c r="Y475" t="str">
        <f>_xlfn.XLOOKUP(Table17[[#This Row],[Product_ID]],Product_Dim!A:A,Product_Dim!D:D)</f>
        <v>Audio</v>
      </c>
      <c r="Z475" t="str">
        <f>_xlfn.XLOOKUP(Table17[[#This Row],[Product_ID]],Product_Dim!A:A,Product_Dim!E:E)</f>
        <v>Bruce-Bowen</v>
      </c>
      <c r="AA475">
        <f>_xlfn.XLOOKUP(Table17[[#This Row],[Product_ID]],Product_Dim!A:A,Product_Dim!F:F)</f>
        <v>403.71</v>
      </c>
      <c r="AB475">
        <f>_xlfn.XLOOKUP(Table17[[#This Row],[Product_ID]],Product_Dim!A:A,Product_Dim!G:G)</f>
        <v>159</v>
      </c>
    </row>
    <row r="476" spans="1:28" x14ac:dyDescent="0.25">
      <c r="A476" t="s">
        <v>2300</v>
      </c>
      <c r="B476" s="1">
        <v>45875</v>
      </c>
      <c r="C476" t="s">
        <v>654</v>
      </c>
      <c r="D476" t="s">
        <v>1664</v>
      </c>
      <c r="E476" t="s">
        <v>1804</v>
      </c>
      <c r="F476">
        <v>3</v>
      </c>
      <c r="G476">
        <v>666.39</v>
      </c>
      <c r="H476">
        <v>0.21</v>
      </c>
      <c r="I476" t="s">
        <v>1829</v>
      </c>
      <c r="J476" s="12">
        <v>1579.3443</v>
      </c>
      <c r="K476" t="str">
        <f>_xlfn.XLOOKUP(Table17[[#This Row],[Customer_ID]],Customer_Dim!A:A,Customer_Dim!B:B,"False Data")</f>
        <v>Anna Perez</v>
      </c>
      <c r="L476" s="5">
        <f>_xlfn.XLOOKUP(Table17[[#This Row],[Customer_ID]],Customer_Dim!A:A,Customer_Dim!C:C,"False Data")</f>
        <v>30</v>
      </c>
      <c r="M476" s="5" t="str" cm="1">
        <f t="array" ref="M476">_xlfn.IFS(Table9[[#This Row],[Age]]&lt;=35,"Youth",Table9[[#This Row],[Age]]&lt;=55,"Adult",Table9[[#This Row],[Age]]&gt;55,"Senior")</f>
        <v>Youth</v>
      </c>
      <c r="N476" t="str">
        <f>_xlfn.XLOOKUP(Table17[[#This Row],[Customer_ID]],Customer_Dim!A:A,Customer_Dim!D:D,"False Data")</f>
        <v>Male</v>
      </c>
      <c r="O476" t="str">
        <f>_xlfn.XLOOKUP(Table17[[#This Row],[Customer_ID]],Customer_Dim!A:A,Customer_Dim!E:E,"False Data")</f>
        <v>South Jerry</v>
      </c>
      <c r="P476" t="str">
        <f>_xlfn.XLOOKUP(Table17[[#This Row],[Customer_ID]],Customer_Dim!A:A,Customer_Dim!F:F,"False Data")</f>
        <v>Maine</v>
      </c>
      <c r="Q476" t="str">
        <f>_xlfn.XLOOKUP(Table17[[#This Row],[Customer_ID]],Customer_Dim!A:A,Customer_Dim!G:G,"False Data")</f>
        <v>USA</v>
      </c>
      <c r="R476" t="str">
        <f>_xlfn.XLOOKUP(Table17[[#This Row],[Customer_ID]],Customer_Dim!A:A,Customer_Dim!H:H,"False Data")</f>
        <v>Platinum</v>
      </c>
      <c r="S476" t="str">
        <f>_xlfn.XLOOKUP(Table17[[#This Row],[Store_ID]],Store_Dim!A:A,Store_Dim!B:B)</f>
        <v>Frederick-Wright</v>
      </c>
      <c r="T476" t="str">
        <f>_xlfn.XLOOKUP(Table17[[#This Row],[Store_ID]],Store_Dim!A:A,Store_Dim!C:C)</f>
        <v>West</v>
      </c>
      <c r="U476" t="str">
        <f>_xlfn.XLOOKUP(Table17[[#This Row],[Store_ID]],Store_Dim!A:A,Store_Dim!D:D)</f>
        <v>New Jimmymouth</v>
      </c>
      <c r="V476" t="str">
        <f>_xlfn.XLOOKUP(Table17[[#This Row],[Store_ID]],Store_Dim!A:A,Store_Dim!E:E)</f>
        <v>Flagship</v>
      </c>
      <c r="W476" t="str">
        <f>_xlfn.XLOOKUP(Table17[[#This Row],[Product_ID]],Product_Dim!A:A,Product_Dim!B:B)</f>
        <v>Womens Cotton Scarf</v>
      </c>
      <c r="X476" t="str">
        <f>_xlfn.XLOOKUP(Table17[[#This Row],[Product_ID]],Product_Dim!A:A,Product_Dim!C:C)</f>
        <v>Clothing</v>
      </c>
      <c r="Y476" t="str">
        <f>_xlfn.XLOOKUP(Table17[[#This Row],[Product_ID]],Product_Dim!A:A,Product_Dim!D:D)</f>
        <v>Accessories</v>
      </c>
      <c r="Z476" t="str">
        <f>_xlfn.XLOOKUP(Table17[[#This Row],[Product_ID]],Product_Dim!A:A,Product_Dim!E:E)</f>
        <v>Shepherd-Gould</v>
      </c>
      <c r="AA476">
        <f>_xlfn.XLOOKUP(Table17[[#This Row],[Product_ID]],Product_Dim!A:A,Product_Dim!F:F)</f>
        <v>113.83</v>
      </c>
      <c r="AB476">
        <f>_xlfn.XLOOKUP(Table17[[#This Row],[Product_ID]],Product_Dim!A:A,Product_Dim!G:G)</f>
        <v>485</v>
      </c>
    </row>
    <row r="477" spans="1:28" x14ac:dyDescent="0.25">
      <c r="A477" t="s">
        <v>2301</v>
      </c>
      <c r="B477" s="1">
        <v>45797</v>
      </c>
      <c r="C477" t="s">
        <v>553</v>
      </c>
      <c r="D477" t="s">
        <v>1710</v>
      </c>
      <c r="E477" t="s">
        <v>1789</v>
      </c>
      <c r="F477">
        <v>2</v>
      </c>
      <c r="G477">
        <v>145.26</v>
      </c>
      <c r="H477">
        <v>0.19</v>
      </c>
      <c r="I477" t="s">
        <v>1826</v>
      </c>
      <c r="J477" s="12">
        <v>235.3212</v>
      </c>
      <c r="K477" t="str">
        <f>_xlfn.XLOOKUP(Table17[[#This Row],[Customer_ID]],Customer_Dim!A:A,Customer_Dim!B:B,"False Data")</f>
        <v>Patricia Gardner</v>
      </c>
      <c r="L477" s="5">
        <f>_xlfn.XLOOKUP(Table17[[#This Row],[Customer_ID]],Customer_Dim!A:A,Customer_Dim!C:C,"False Data")</f>
        <v>25</v>
      </c>
      <c r="M477" s="5" t="str" cm="1">
        <f t="array" ref="M477">_xlfn.IFS(Table9[[#This Row],[Age]]&lt;=35,"Youth",Table9[[#This Row],[Age]]&lt;=55,"Adult",Table9[[#This Row],[Age]]&gt;55,"Senior")</f>
        <v>Youth</v>
      </c>
      <c r="N477" t="str">
        <f>_xlfn.XLOOKUP(Table17[[#This Row],[Customer_ID]],Customer_Dim!A:A,Customer_Dim!D:D,"False Data")</f>
        <v>Female</v>
      </c>
      <c r="O477" t="str">
        <f>_xlfn.XLOOKUP(Table17[[#This Row],[Customer_ID]],Customer_Dim!A:A,Customer_Dim!E:E,"False Data")</f>
        <v>South Ashleyton</v>
      </c>
      <c r="P477" t="str">
        <f>_xlfn.XLOOKUP(Table17[[#This Row],[Customer_ID]],Customer_Dim!A:A,Customer_Dim!F:F,"False Data")</f>
        <v>Michigan</v>
      </c>
      <c r="Q477" t="str">
        <f>_xlfn.XLOOKUP(Table17[[#This Row],[Customer_ID]],Customer_Dim!A:A,Customer_Dim!G:G,"False Data")</f>
        <v>USA</v>
      </c>
      <c r="R477" t="str">
        <f>_xlfn.XLOOKUP(Table17[[#This Row],[Customer_ID]],Customer_Dim!A:A,Customer_Dim!H:H,"False Data")</f>
        <v>Silver</v>
      </c>
      <c r="S477" t="str">
        <f>_xlfn.XLOOKUP(Table17[[#This Row],[Store_ID]],Store_Dim!A:A,Store_Dim!B:B)</f>
        <v>Hill, Wagner and Ballard</v>
      </c>
      <c r="T477" t="str">
        <f>_xlfn.XLOOKUP(Table17[[#This Row],[Store_ID]],Store_Dim!A:A,Store_Dim!C:C)</f>
        <v>East</v>
      </c>
      <c r="U477" t="str">
        <f>_xlfn.XLOOKUP(Table17[[#This Row],[Store_ID]],Store_Dim!A:A,Store_Dim!D:D)</f>
        <v>East Davidville</v>
      </c>
      <c r="V477" t="str">
        <f>_xlfn.XLOOKUP(Table17[[#This Row],[Store_ID]],Store_Dim!A:A,Store_Dim!E:E)</f>
        <v>Online</v>
      </c>
      <c r="W477" t="str">
        <f>_xlfn.XLOOKUP(Table17[[#This Row],[Product_ID]],Product_Dim!A:A,Product_Dim!B:B)</f>
        <v>Badminton Racket Set</v>
      </c>
      <c r="X477" t="str">
        <f>_xlfn.XLOOKUP(Table17[[#This Row],[Product_ID]],Product_Dim!A:A,Product_Dim!C:C)</f>
        <v>Sports</v>
      </c>
      <c r="Y477" t="str">
        <f>_xlfn.XLOOKUP(Table17[[#This Row],[Product_ID]],Product_Dim!A:A,Product_Dim!D:D)</f>
        <v>Equipment</v>
      </c>
      <c r="Z477" t="str">
        <f>_xlfn.XLOOKUP(Table17[[#This Row],[Product_ID]],Product_Dim!A:A,Product_Dim!E:E)</f>
        <v>Robinson-Brown</v>
      </c>
      <c r="AA477">
        <f>_xlfn.XLOOKUP(Table17[[#This Row],[Product_ID]],Product_Dim!A:A,Product_Dim!F:F)</f>
        <v>285.54000000000002</v>
      </c>
      <c r="AB477">
        <f>_xlfn.XLOOKUP(Table17[[#This Row],[Product_ID]],Product_Dim!A:A,Product_Dim!G:G)</f>
        <v>358</v>
      </c>
    </row>
    <row r="478" spans="1:28" x14ac:dyDescent="0.25">
      <c r="A478" t="s">
        <v>2302</v>
      </c>
      <c r="B478" s="1">
        <v>45364</v>
      </c>
      <c r="C478" t="s">
        <v>411</v>
      </c>
      <c r="D478" t="s">
        <v>1730</v>
      </c>
      <c r="E478" t="s">
        <v>1773</v>
      </c>
      <c r="F478">
        <v>4</v>
      </c>
      <c r="G478">
        <v>940.77</v>
      </c>
      <c r="H478">
        <v>0.24</v>
      </c>
      <c r="I478" t="s">
        <v>1829</v>
      </c>
      <c r="J478" s="12">
        <v>2859.9407999999999</v>
      </c>
      <c r="K478" t="str">
        <f>_xlfn.XLOOKUP(Table17[[#This Row],[Customer_ID]],Customer_Dim!A:A,Customer_Dim!B:B,"False Data")</f>
        <v>Earl Allen</v>
      </c>
      <c r="L478" s="5">
        <f>_xlfn.XLOOKUP(Table17[[#This Row],[Customer_ID]],Customer_Dim!A:A,Customer_Dim!C:C,"False Data")</f>
        <v>36</v>
      </c>
      <c r="M478" s="5" t="str" cm="1">
        <f t="array" ref="M478">_xlfn.IFS(Table9[[#This Row],[Age]]&lt;=35,"Youth",Table9[[#This Row],[Age]]&lt;=55,"Adult",Table9[[#This Row],[Age]]&gt;55,"Senior")</f>
        <v>Adult</v>
      </c>
      <c r="N478" t="str">
        <f>_xlfn.XLOOKUP(Table17[[#This Row],[Customer_ID]],Customer_Dim!A:A,Customer_Dim!D:D,"False Data")</f>
        <v>Male</v>
      </c>
      <c r="O478" t="str">
        <f>_xlfn.XLOOKUP(Table17[[#This Row],[Customer_ID]],Customer_Dim!A:A,Customer_Dim!E:E,"False Data")</f>
        <v>New Jenniferburgh</v>
      </c>
      <c r="P478" t="str">
        <f>_xlfn.XLOOKUP(Table17[[#This Row],[Customer_ID]],Customer_Dim!A:A,Customer_Dim!F:F,"False Data")</f>
        <v>Nebraska</v>
      </c>
      <c r="Q478" t="str">
        <f>_xlfn.XLOOKUP(Table17[[#This Row],[Customer_ID]],Customer_Dim!A:A,Customer_Dim!G:G,"False Data")</f>
        <v>USA</v>
      </c>
      <c r="R478" t="str">
        <f>_xlfn.XLOOKUP(Table17[[#This Row],[Customer_ID]],Customer_Dim!A:A,Customer_Dim!H:H,"False Data")</f>
        <v>Platinum</v>
      </c>
      <c r="S478" t="str">
        <f>_xlfn.XLOOKUP(Table17[[#This Row],[Store_ID]],Store_Dim!A:A,Store_Dim!B:B)</f>
        <v>Gray Ltd</v>
      </c>
      <c r="T478" t="str">
        <f>_xlfn.XLOOKUP(Table17[[#This Row],[Store_ID]],Store_Dim!A:A,Store_Dim!C:C)</f>
        <v>North</v>
      </c>
      <c r="U478" t="str">
        <f>_xlfn.XLOOKUP(Table17[[#This Row],[Store_ID]],Store_Dim!A:A,Store_Dim!D:D)</f>
        <v>New Michaelchester</v>
      </c>
      <c r="V478" t="str">
        <f>_xlfn.XLOOKUP(Table17[[#This Row],[Store_ID]],Store_Dim!A:A,Store_Dim!E:E)</f>
        <v>Outlet</v>
      </c>
      <c r="W478" t="str">
        <f>_xlfn.XLOOKUP(Table17[[#This Row],[Product_ID]],Product_Dim!A:A,Product_Dim!B:B)</f>
        <v>Women's High Heels</v>
      </c>
      <c r="X478" t="str">
        <f>_xlfn.XLOOKUP(Table17[[#This Row],[Product_ID]],Product_Dim!A:A,Product_Dim!C:C)</f>
        <v>Clothing</v>
      </c>
      <c r="Y478" t="str">
        <f>_xlfn.XLOOKUP(Table17[[#This Row],[Product_ID]],Product_Dim!A:A,Product_Dim!D:D)</f>
        <v>Footwear</v>
      </c>
      <c r="Z478" t="str">
        <f>_xlfn.XLOOKUP(Table17[[#This Row],[Product_ID]],Product_Dim!A:A,Product_Dim!E:E)</f>
        <v>Smith-Charles</v>
      </c>
      <c r="AA478">
        <f>_xlfn.XLOOKUP(Table17[[#This Row],[Product_ID]],Product_Dim!A:A,Product_Dim!F:F)</f>
        <v>438.25</v>
      </c>
      <c r="AB478">
        <f>_xlfn.XLOOKUP(Table17[[#This Row],[Product_ID]],Product_Dim!A:A,Product_Dim!G:G)</f>
        <v>496</v>
      </c>
    </row>
    <row r="479" spans="1:28" x14ac:dyDescent="0.25">
      <c r="A479" t="s">
        <v>2303</v>
      </c>
      <c r="B479" s="1">
        <v>45700</v>
      </c>
      <c r="C479" t="s">
        <v>1446</v>
      </c>
      <c r="D479" t="s">
        <v>1640</v>
      </c>
      <c r="E479" t="s">
        <v>1807</v>
      </c>
      <c r="F479">
        <v>1</v>
      </c>
      <c r="G479">
        <v>708.88</v>
      </c>
      <c r="H479">
        <v>0.09</v>
      </c>
      <c r="I479" t="s">
        <v>1824</v>
      </c>
      <c r="J479" s="12">
        <v>645.08080000000007</v>
      </c>
      <c r="K479" t="str">
        <f>_xlfn.XLOOKUP(Table17[[#This Row],[Customer_ID]],Customer_Dim!A:A,Customer_Dim!B:B,"False Data")</f>
        <v>James Foster</v>
      </c>
      <c r="L479" s="5">
        <f>_xlfn.XLOOKUP(Table17[[#This Row],[Customer_ID]],Customer_Dim!A:A,Customer_Dim!C:C,"False Data")</f>
        <v>19</v>
      </c>
      <c r="M479" s="5" t="str" cm="1">
        <f t="array" ref="M479">_xlfn.IFS(Table9[[#This Row],[Age]]&lt;=35,"Youth",Table9[[#This Row],[Age]]&lt;=55,"Adult",Table9[[#This Row],[Age]]&gt;55,"Senior")</f>
        <v>Youth</v>
      </c>
      <c r="N479" t="str">
        <f>_xlfn.XLOOKUP(Table17[[#This Row],[Customer_ID]],Customer_Dim!A:A,Customer_Dim!D:D,"False Data")</f>
        <v>Male</v>
      </c>
      <c r="O479" t="str">
        <f>_xlfn.XLOOKUP(Table17[[#This Row],[Customer_ID]],Customer_Dim!A:A,Customer_Dim!E:E,"False Data")</f>
        <v>East Audrey</v>
      </c>
      <c r="P479" t="str">
        <f>_xlfn.XLOOKUP(Table17[[#This Row],[Customer_ID]],Customer_Dim!A:A,Customer_Dim!F:F,"False Data")</f>
        <v>Utah</v>
      </c>
      <c r="Q479" t="str">
        <f>_xlfn.XLOOKUP(Table17[[#This Row],[Customer_ID]],Customer_Dim!A:A,Customer_Dim!G:G,"False Data")</f>
        <v>USA</v>
      </c>
      <c r="R479" t="str">
        <f>_xlfn.XLOOKUP(Table17[[#This Row],[Customer_ID]],Customer_Dim!A:A,Customer_Dim!H:H,"False Data")</f>
        <v>Gold</v>
      </c>
      <c r="S479" t="str">
        <f>_xlfn.XLOOKUP(Table17[[#This Row],[Store_ID]],Store_Dim!A:A,Store_Dim!B:B)</f>
        <v>Holloway Ltd</v>
      </c>
      <c r="T479" t="str">
        <f>_xlfn.XLOOKUP(Table17[[#This Row],[Store_ID]],Store_Dim!A:A,Store_Dim!C:C)</f>
        <v>North</v>
      </c>
      <c r="U479" t="str">
        <f>_xlfn.XLOOKUP(Table17[[#This Row],[Store_ID]],Store_Dim!A:A,Store_Dim!D:D)</f>
        <v>Bensonhaven</v>
      </c>
      <c r="V479" t="str">
        <f>_xlfn.XLOOKUP(Table17[[#This Row],[Store_ID]],Store_Dim!A:A,Store_Dim!E:E)</f>
        <v>Flagship</v>
      </c>
      <c r="W479" t="str">
        <f>_xlfn.XLOOKUP(Table17[[#This Row],[Product_ID]],Product_Dim!A:A,Product_Dim!B:B)</f>
        <v>Men's Winter Jacket</v>
      </c>
      <c r="X479" t="str">
        <f>_xlfn.XLOOKUP(Table17[[#This Row],[Product_ID]],Product_Dim!A:A,Product_Dim!C:C)</f>
        <v>Clothing</v>
      </c>
      <c r="Y479" t="str">
        <f>_xlfn.XLOOKUP(Table17[[#This Row],[Product_ID]],Product_Dim!A:A,Product_Dim!D:D)</f>
        <v>Outerwear</v>
      </c>
      <c r="Z479" t="str">
        <f>_xlfn.XLOOKUP(Table17[[#This Row],[Product_ID]],Product_Dim!A:A,Product_Dim!E:E)</f>
        <v>Kelly, Smith and Perez</v>
      </c>
      <c r="AA479">
        <f>_xlfn.XLOOKUP(Table17[[#This Row],[Product_ID]],Product_Dim!A:A,Product_Dim!F:F)</f>
        <v>167.34</v>
      </c>
      <c r="AB479">
        <f>_xlfn.XLOOKUP(Table17[[#This Row],[Product_ID]],Product_Dim!A:A,Product_Dim!G:G)</f>
        <v>296</v>
      </c>
    </row>
    <row r="480" spans="1:28" x14ac:dyDescent="0.25">
      <c r="A480" t="s">
        <v>2304</v>
      </c>
      <c r="B480" s="1">
        <v>45924</v>
      </c>
      <c r="C480" t="s">
        <v>969</v>
      </c>
      <c r="D480" t="s">
        <v>1608</v>
      </c>
      <c r="E480" t="s">
        <v>1761</v>
      </c>
      <c r="F480">
        <v>1</v>
      </c>
      <c r="G480">
        <v>790.73</v>
      </c>
      <c r="H480">
        <v>0.24</v>
      </c>
      <c r="I480" t="s">
        <v>1826</v>
      </c>
      <c r="J480" s="12">
        <v>600.95479999999998</v>
      </c>
      <c r="K480" t="str">
        <f>_xlfn.XLOOKUP(Table17[[#This Row],[Customer_ID]],Customer_Dim!A:A,Customer_Dim!B:B,"False Data")</f>
        <v>Brandy Thompson</v>
      </c>
      <c r="L480" s="5">
        <f>_xlfn.XLOOKUP(Table17[[#This Row],[Customer_ID]],Customer_Dim!A:A,Customer_Dim!C:C,"False Data")</f>
        <v>56</v>
      </c>
      <c r="M480" s="5" t="str" cm="1">
        <f t="array" ref="M480">_xlfn.IFS(Table9[[#This Row],[Age]]&lt;=35,"Youth",Table9[[#This Row],[Age]]&lt;=55,"Adult",Table9[[#This Row],[Age]]&gt;55,"Senior")</f>
        <v>Senior</v>
      </c>
      <c r="N480" t="str">
        <f>_xlfn.XLOOKUP(Table17[[#This Row],[Customer_ID]],Customer_Dim!A:A,Customer_Dim!D:D,"False Data")</f>
        <v>Female</v>
      </c>
      <c r="O480" t="str">
        <f>_xlfn.XLOOKUP(Table17[[#This Row],[Customer_ID]],Customer_Dim!A:A,Customer_Dim!E:E,"False Data")</f>
        <v>West Patriciaview</v>
      </c>
      <c r="P480" t="str">
        <f>_xlfn.XLOOKUP(Table17[[#This Row],[Customer_ID]],Customer_Dim!A:A,Customer_Dim!F:F,"False Data")</f>
        <v>Alabama</v>
      </c>
      <c r="Q480" t="str">
        <f>_xlfn.XLOOKUP(Table17[[#This Row],[Customer_ID]],Customer_Dim!A:A,Customer_Dim!G:G,"False Data")</f>
        <v>USA</v>
      </c>
      <c r="R480" t="str">
        <f>_xlfn.XLOOKUP(Table17[[#This Row],[Customer_ID]],Customer_Dim!A:A,Customer_Dim!H:H,"False Data")</f>
        <v>Bronze</v>
      </c>
      <c r="S480" t="str">
        <f>_xlfn.XLOOKUP(Table17[[#This Row],[Store_ID]],Store_Dim!A:A,Store_Dim!B:B)</f>
        <v>Black-Horn</v>
      </c>
      <c r="T480" t="str">
        <f>_xlfn.XLOOKUP(Table17[[#This Row],[Store_ID]],Store_Dim!A:A,Store_Dim!C:C)</f>
        <v>South</v>
      </c>
      <c r="U480" t="str">
        <f>_xlfn.XLOOKUP(Table17[[#This Row],[Store_ID]],Store_Dim!A:A,Store_Dim!D:D)</f>
        <v>North Nancyview</v>
      </c>
      <c r="V480" t="str">
        <f>_xlfn.XLOOKUP(Table17[[#This Row],[Store_ID]],Store_Dim!A:A,Store_Dim!E:E)</f>
        <v>Outlet</v>
      </c>
      <c r="W480" t="str">
        <f>_xlfn.XLOOKUP(Table17[[#This Row],[Product_ID]],Product_Dim!A:A,Product_Dim!B:B)</f>
        <v>Stainless Steel Cutlery Set</v>
      </c>
      <c r="X480" t="str">
        <f>_xlfn.XLOOKUP(Table17[[#This Row],[Product_ID]],Product_Dim!A:A,Product_Dim!C:C)</f>
        <v>Home</v>
      </c>
      <c r="Y480" t="str">
        <f>_xlfn.XLOOKUP(Table17[[#This Row],[Product_ID]],Product_Dim!A:A,Product_Dim!D:D)</f>
        <v>Kitchen</v>
      </c>
      <c r="Z480" t="str">
        <f>_xlfn.XLOOKUP(Table17[[#This Row],[Product_ID]],Product_Dim!A:A,Product_Dim!E:E)</f>
        <v>Stevens, Fernandez and Martin</v>
      </c>
      <c r="AA480">
        <f>_xlfn.XLOOKUP(Table17[[#This Row],[Product_ID]],Product_Dim!A:A,Product_Dim!F:F)</f>
        <v>19.52</v>
      </c>
      <c r="AB480">
        <f>_xlfn.XLOOKUP(Table17[[#This Row],[Product_ID]],Product_Dim!A:A,Product_Dim!G:G)</f>
        <v>57</v>
      </c>
    </row>
    <row r="481" spans="1:28" x14ac:dyDescent="0.25">
      <c r="A481" t="s">
        <v>2305</v>
      </c>
      <c r="B481" s="1">
        <v>45574</v>
      </c>
      <c r="C481" t="s">
        <v>1389</v>
      </c>
      <c r="D481" t="s">
        <v>1578</v>
      </c>
      <c r="E481" t="s">
        <v>1786</v>
      </c>
      <c r="F481">
        <v>3</v>
      </c>
      <c r="G481">
        <v>635.13</v>
      </c>
      <c r="H481">
        <v>0.09</v>
      </c>
      <c r="I481" t="s">
        <v>1826</v>
      </c>
      <c r="J481" s="12">
        <v>1733.9049</v>
      </c>
      <c r="K481" t="str">
        <f>_xlfn.XLOOKUP(Table17[[#This Row],[Customer_ID]],Customer_Dim!A:A,Customer_Dim!B:B,"False Data")</f>
        <v>William Cortez</v>
      </c>
      <c r="L481" s="5">
        <f>_xlfn.XLOOKUP(Table17[[#This Row],[Customer_ID]],Customer_Dim!A:A,Customer_Dim!C:C,"False Data")</f>
        <v>29</v>
      </c>
      <c r="M481" s="5" t="str" cm="1">
        <f t="array" ref="M481">_xlfn.IFS(Table9[[#This Row],[Age]]&lt;=35,"Youth",Table9[[#This Row],[Age]]&lt;=55,"Adult",Table9[[#This Row],[Age]]&gt;55,"Senior")</f>
        <v>Youth</v>
      </c>
      <c r="N481" t="str">
        <f>_xlfn.XLOOKUP(Table17[[#This Row],[Customer_ID]],Customer_Dim!A:A,Customer_Dim!D:D,"False Data")</f>
        <v>Male</v>
      </c>
      <c r="O481" t="str">
        <f>_xlfn.XLOOKUP(Table17[[#This Row],[Customer_ID]],Customer_Dim!A:A,Customer_Dim!E:E,"False Data")</f>
        <v>Port Hannahport</v>
      </c>
      <c r="P481" t="str">
        <f>_xlfn.XLOOKUP(Table17[[#This Row],[Customer_ID]],Customer_Dim!A:A,Customer_Dim!F:F,"False Data")</f>
        <v>Ohio</v>
      </c>
      <c r="Q481" t="str">
        <f>_xlfn.XLOOKUP(Table17[[#This Row],[Customer_ID]],Customer_Dim!A:A,Customer_Dim!G:G,"False Data")</f>
        <v>USA</v>
      </c>
      <c r="R481" t="str">
        <f>_xlfn.XLOOKUP(Table17[[#This Row],[Customer_ID]],Customer_Dim!A:A,Customer_Dim!H:H,"False Data")</f>
        <v>Bronze</v>
      </c>
      <c r="S481" t="str">
        <f>_xlfn.XLOOKUP(Table17[[#This Row],[Store_ID]],Store_Dim!A:A,Store_Dim!B:B)</f>
        <v>Moore, Padilla and Butler</v>
      </c>
      <c r="T481" t="str">
        <f>_xlfn.XLOOKUP(Table17[[#This Row],[Store_ID]],Store_Dim!A:A,Store_Dim!C:C)</f>
        <v>South</v>
      </c>
      <c r="U481" t="str">
        <f>_xlfn.XLOOKUP(Table17[[#This Row],[Store_ID]],Store_Dim!A:A,Store_Dim!D:D)</f>
        <v>East Johnstad</v>
      </c>
      <c r="V481" t="str">
        <f>_xlfn.XLOOKUP(Table17[[#This Row],[Store_ID]],Store_Dim!A:A,Store_Dim!E:E)</f>
        <v>Flagship</v>
      </c>
      <c r="W481" t="str">
        <f>_xlfn.XLOOKUP(Table17[[#This Row],[Product_ID]],Product_Dim!A:A,Product_Dim!B:B)</f>
        <v>4K Home Projector</v>
      </c>
      <c r="X481" t="str">
        <f>_xlfn.XLOOKUP(Table17[[#This Row],[Product_ID]],Product_Dim!A:A,Product_Dim!C:C)</f>
        <v>Electronics</v>
      </c>
      <c r="Y481" t="str">
        <f>_xlfn.XLOOKUP(Table17[[#This Row],[Product_ID]],Product_Dim!A:A,Product_Dim!D:D)</f>
        <v>Appliances</v>
      </c>
      <c r="Z481" t="str">
        <f>_xlfn.XLOOKUP(Table17[[#This Row],[Product_ID]],Product_Dim!A:A,Product_Dim!E:E)</f>
        <v>Thomas LLC</v>
      </c>
      <c r="AA481">
        <f>_xlfn.XLOOKUP(Table17[[#This Row],[Product_ID]],Product_Dim!A:A,Product_Dim!F:F)</f>
        <v>465.34</v>
      </c>
      <c r="AB481">
        <f>_xlfn.XLOOKUP(Table17[[#This Row],[Product_ID]],Product_Dim!A:A,Product_Dim!G:G)</f>
        <v>301</v>
      </c>
    </row>
    <row r="482" spans="1:28" x14ac:dyDescent="0.25">
      <c r="A482" t="s">
        <v>2306</v>
      </c>
      <c r="B482" s="1">
        <v>45233</v>
      </c>
      <c r="C482" t="s">
        <v>849</v>
      </c>
      <c r="D482" t="s">
        <v>1734</v>
      </c>
      <c r="E482" t="s">
        <v>1799</v>
      </c>
      <c r="F482">
        <v>1</v>
      </c>
      <c r="G482">
        <v>744.88</v>
      </c>
      <c r="H482">
        <v>0.15</v>
      </c>
      <c r="I482" t="s">
        <v>1829</v>
      </c>
      <c r="J482" s="12">
        <v>633.14800000000002</v>
      </c>
      <c r="K482" t="str">
        <f>_xlfn.XLOOKUP(Table17[[#This Row],[Customer_ID]],Customer_Dim!A:A,Customer_Dim!B:B,"False Data")</f>
        <v>Cynthia Payne</v>
      </c>
      <c r="L482" s="5">
        <f>_xlfn.XLOOKUP(Table17[[#This Row],[Customer_ID]],Customer_Dim!A:A,Customer_Dim!C:C,"False Data")</f>
        <v>32</v>
      </c>
      <c r="M482" s="5" t="str" cm="1">
        <f t="array" ref="M482">_xlfn.IFS(Table9[[#This Row],[Age]]&lt;=35,"Youth",Table9[[#This Row],[Age]]&lt;=55,"Adult",Table9[[#This Row],[Age]]&gt;55,"Senior")</f>
        <v>Youth</v>
      </c>
      <c r="N482" t="str">
        <f>_xlfn.XLOOKUP(Table17[[#This Row],[Customer_ID]],Customer_Dim!A:A,Customer_Dim!D:D,"False Data")</f>
        <v>Female</v>
      </c>
      <c r="O482" t="str">
        <f>_xlfn.XLOOKUP(Table17[[#This Row],[Customer_ID]],Customer_Dim!A:A,Customer_Dim!E:E,"False Data")</f>
        <v>South Gina</v>
      </c>
      <c r="P482" t="str">
        <f>_xlfn.XLOOKUP(Table17[[#This Row],[Customer_ID]],Customer_Dim!A:A,Customer_Dim!F:F,"False Data")</f>
        <v>Kentucky</v>
      </c>
      <c r="Q482" t="str">
        <f>_xlfn.XLOOKUP(Table17[[#This Row],[Customer_ID]],Customer_Dim!A:A,Customer_Dim!G:G,"False Data")</f>
        <v>USA</v>
      </c>
      <c r="R482" t="str">
        <f>_xlfn.XLOOKUP(Table17[[#This Row],[Customer_ID]],Customer_Dim!A:A,Customer_Dim!H:H,"False Data")</f>
        <v>Bronze</v>
      </c>
      <c r="S482" t="str">
        <f>_xlfn.XLOOKUP(Table17[[#This Row],[Store_ID]],Store_Dim!A:A,Store_Dim!B:B)</f>
        <v>Mcdonald Inc</v>
      </c>
      <c r="T482" t="str">
        <f>_xlfn.XLOOKUP(Table17[[#This Row],[Store_ID]],Store_Dim!A:A,Store_Dim!C:C)</f>
        <v>South</v>
      </c>
      <c r="U482" t="str">
        <f>_xlfn.XLOOKUP(Table17[[#This Row],[Store_ID]],Store_Dim!A:A,Store_Dim!D:D)</f>
        <v>Christopherland</v>
      </c>
      <c r="V482" t="str">
        <f>_xlfn.XLOOKUP(Table17[[#This Row],[Store_ID]],Store_Dim!A:A,Store_Dim!E:E)</f>
        <v>Outlet</v>
      </c>
      <c r="W482" t="str">
        <f>_xlfn.XLOOKUP(Table17[[#This Row],[Product_ID]],Product_Dim!A:A,Product_Dim!B:B)</f>
        <v>USB-C Laptop Charger</v>
      </c>
      <c r="X482" t="str">
        <f>_xlfn.XLOOKUP(Table17[[#This Row],[Product_ID]],Product_Dim!A:A,Product_Dim!C:C)</f>
        <v>Electronics</v>
      </c>
      <c r="Y482" t="str">
        <f>_xlfn.XLOOKUP(Table17[[#This Row],[Product_ID]],Product_Dim!A:A,Product_Dim!D:D)</f>
        <v>Computer</v>
      </c>
      <c r="Z482" t="str">
        <f>_xlfn.XLOOKUP(Table17[[#This Row],[Product_ID]],Product_Dim!A:A,Product_Dim!E:E)</f>
        <v>Martin LLC</v>
      </c>
      <c r="AA482">
        <f>_xlfn.XLOOKUP(Table17[[#This Row],[Product_ID]],Product_Dim!A:A,Product_Dim!F:F)</f>
        <v>377.52</v>
      </c>
      <c r="AB482">
        <f>_xlfn.XLOOKUP(Table17[[#This Row],[Product_ID]],Product_Dim!A:A,Product_Dim!G:G)</f>
        <v>485</v>
      </c>
    </row>
    <row r="483" spans="1:28" x14ac:dyDescent="0.25">
      <c r="A483" t="s">
        <v>2307</v>
      </c>
      <c r="B483" s="1">
        <v>45745</v>
      </c>
      <c r="C483" t="s">
        <v>604</v>
      </c>
      <c r="D483" t="s">
        <v>1604</v>
      </c>
      <c r="E483" t="s">
        <v>1757</v>
      </c>
      <c r="F483">
        <v>3</v>
      </c>
      <c r="G483">
        <v>205.34</v>
      </c>
      <c r="H483">
        <v>0.25</v>
      </c>
      <c r="I483" t="s">
        <v>1824</v>
      </c>
      <c r="J483" s="12">
        <v>462.01499999999999</v>
      </c>
      <c r="K483" t="str">
        <f>_xlfn.XLOOKUP(Table17[[#This Row],[Customer_ID]],Customer_Dim!A:A,Customer_Dim!B:B,"False Data")</f>
        <v>Mario Jacobs</v>
      </c>
      <c r="L483" s="5">
        <f>_xlfn.XLOOKUP(Table17[[#This Row],[Customer_ID]],Customer_Dim!A:A,Customer_Dim!C:C,"False Data")</f>
        <v>18</v>
      </c>
      <c r="M483" s="5" t="str" cm="1">
        <f t="array" ref="M483">_xlfn.IFS(Table9[[#This Row],[Age]]&lt;=35,"Youth",Table9[[#This Row],[Age]]&lt;=55,"Adult",Table9[[#This Row],[Age]]&gt;55,"Senior")</f>
        <v>Youth</v>
      </c>
      <c r="N483" t="str">
        <f>_xlfn.XLOOKUP(Table17[[#This Row],[Customer_ID]],Customer_Dim!A:A,Customer_Dim!D:D,"False Data")</f>
        <v>Male</v>
      </c>
      <c r="O483" t="str">
        <f>_xlfn.XLOOKUP(Table17[[#This Row],[Customer_ID]],Customer_Dim!A:A,Customer_Dim!E:E,"False Data")</f>
        <v>Port James</v>
      </c>
      <c r="P483" t="str">
        <f>_xlfn.XLOOKUP(Table17[[#This Row],[Customer_ID]],Customer_Dim!A:A,Customer_Dim!F:F,"False Data")</f>
        <v>New York</v>
      </c>
      <c r="Q483" t="str">
        <f>_xlfn.XLOOKUP(Table17[[#This Row],[Customer_ID]],Customer_Dim!A:A,Customer_Dim!G:G,"False Data")</f>
        <v>USA</v>
      </c>
      <c r="R483" t="str">
        <f>_xlfn.XLOOKUP(Table17[[#This Row],[Customer_ID]],Customer_Dim!A:A,Customer_Dim!H:H,"False Data")</f>
        <v>Platinum</v>
      </c>
      <c r="S483" t="str">
        <f>_xlfn.XLOOKUP(Table17[[#This Row],[Store_ID]],Store_Dim!A:A,Store_Dim!B:B)</f>
        <v>Martinez, Adkins and Johnson</v>
      </c>
      <c r="T483" t="str">
        <f>_xlfn.XLOOKUP(Table17[[#This Row],[Store_ID]],Store_Dim!A:A,Store_Dim!C:C)</f>
        <v>North</v>
      </c>
      <c r="U483" t="str">
        <f>_xlfn.XLOOKUP(Table17[[#This Row],[Store_ID]],Store_Dim!A:A,Store_Dim!D:D)</f>
        <v>Danielmouth</v>
      </c>
      <c r="V483" t="str">
        <f>_xlfn.XLOOKUP(Table17[[#This Row],[Store_ID]],Store_Dim!A:A,Store_Dim!E:E)</f>
        <v>Flagship</v>
      </c>
      <c r="W483" t="str">
        <f>_xlfn.XLOOKUP(Table17[[#This Row],[Product_ID]],Product_Dim!A:A,Product_Dim!B:B)</f>
        <v>Sports Stopwatch Timer</v>
      </c>
      <c r="X483" t="str">
        <f>_xlfn.XLOOKUP(Table17[[#This Row],[Product_ID]],Product_Dim!A:A,Product_Dim!C:C)</f>
        <v>Sports</v>
      </c>
      <c r="Y483" t="str">
        <f>_xlfn.XLOOKUP(Table17[[#This Row],[Product_ID]],Product_Dim!A:A,Product_Dim!D:D)</f>
        <v>Accessories</v>
      </c>
      <c r="Z483" t="str">
        <f>_xlfn.XLOOKUP(Table17[[#This Row],[Product_ID]],Product_Dim!A:A,Product_Dim!E:E)</f>
        <v>Burns-Hansen</v>
      </c>
      <c r="AA483">
        <f>_xlfn.XLOOKUP(Table17[[#This Row],[Product_ID]],Product_Dim!A:A,Product_Dim!F:F)</f>
        <v>38.76</v>
      </c>
      <c r="AB483">
        <f>_xlfn.XLOOKUP(Table17[[#This Row],[Product_ID]],Product_Dim!A:A,Product_Dim!G:G)</f>
        <v>137</v>
      </c>
    </row>
    <row r="484" spans="1:28" x14ac:dyDescent="0.25">
      <c r="A484" t="s">
        <v>2308</v>
      </c>
      <c r="B484" s="1">
        <v>45851</v>
      </c>
      <c r="C484" t="s">
        <v>1301</v>
      </c>
      <c r="D484" t="s">
        <v>1606</v>
      </c>
      <c r="E484" t="s">
        <v>1782</v>
      </c>
      <c r="F484">
        <v>2</v>
      </c>
      <c r="G484">
        <v>756.8</v>
      </c>
      <c r="H484">
        <v>0.15</v>
      </c>
      <c r="I484" t="s">
        <v>1824</v>
      </c>
      <c r="J484" s="12">
        <v>1286.56</v>
      </c>
      <c r="K484" t="str">
        <f>_xlfn.XLOOKUP(Table17[[#This Row],[Customer_ID]],Customer_Dim!A:A,Customer_Dim!B:B,"False Data")</f>
        <v>Monica Miller</v>
      </c>
      <c r="L484" s="5">
        <f>_xlfn.XLOOKUP(Table17[[#This Row],[Customer_ID]],Customer_Dim!A:A,Customer_Dim!C:C,"False Data")</f>
        <v>33</v>
      </c>
      <c r="M484" s="5" t="str" cm="1">
        <f t="array" ref="M484">_xlfn.IFS(Table9[[#This Row],[Age]]&lt;=35,"Youth",Table9[[#This Row],[Age]]&lt;=55,"Adult",Table9[[#This Row],[Age]]&gt;55,"Senior")</f>
        <v>Youth</v>
      </c>
      <c r="N484" t="str">
        <f>_xlfn.XLOOKUP(Table17[[#This Row],[Customer_ID]],Customer_Dim!A:A,Customer_Dim!D:D,"False Data")</f>
        <v>Male</v>
      </c>
      <c r="O484" t="str">
        <f>_xlfn.XLOOKUP(Table17[[#This Row],[Customer_ID]],Customer_Dim!A:A,Customer_Dim!E:E,"False Data")</f>
        <v>Lake David</v>
      </c>
      <c r="P484" t="str">
        <f>_xlfn.XLOOKUP(Table17[[#This Row],[Customer_ID]],Customer_Dim!A:A,Customer_Dim!F:F,"False Data")</f>
        <v>Mississippi</v>
      </c>
      <c r="Q484" t="str">
        <f>_xlfn.XLOOKUP(Table17[[#This Row],[Customer_ID]],Customer_Dim!A:A,Customer_Dim!G:G,"False Data")</f>
        <v>USA</v>
      </c>
      <c r="R484" t="str">
        <f>_xlfn.XLOOKUP(Table17[[#This Row],[Customer_ID]],Customer_Dim!A:A,Customer_Dim!H:H,"False Data")</f>
        <v>Gold</v>
      </c>
      <c r="S484" t="str">
        <f>_xlfn.XLOOKUP(Table17[[#This Row],[Store_ID]],Store_Dim!A:A,Store_Dim!B:B)</f>
        <v>Bean, Jones and Park</v>
      </c>
      <c r="T484" t="str">
        <f>_xlfn.XLOOKUP(Table17[[#This Row],[Store_ID]],Store_Dim!A:A,Store_Dim!C:C)</f>
        <v>West</v>
      </c>
      <c r="U484" t="str">
        <f>_xlfn.XLOOKUP(Table17[[#This Row],[Store_ID]],Store_Dim!A:A,Store_Dim!D:D)</f>
        <v>Thompsonborough</v>
      </c>
      <c r="V484" t="str">
        <f>_xlfn.XLOOKUP(Table17[[#This Row],[Store_ID]],Store_Dim!A:A,Store_Dim!E:E)</f>
        <v>Online</v>
      </c>
      <c r="W484" t="str">
        <f>_xlfn.XLOOKUP(Table17[[#This Row],[Product_ID]],Product_Dim!A:A,Product_Dim!B:B)</f>
        <v>Fabric Sofa Throw Blanket</v>
      </c>
      <c r="X484" t="str">
        <f>_xlfn.XLOOKUP(Table17[[#This Row],[Product_ID]],Product_Dim!A:A,Product_Dim!C:C)</f>
        <v>Home</v>
      </c>
      <c r="Y484" t="str">
        <f>_xlfn.XLOOKUP(Table17[[#This Row],[Product_ID]],Product_Dim!A:A,Product_Dim!D:D)</f>
        <v>Decor</v>
      </c>
      <c r="Z484" t="str">
        <f>_xlfn.XLOOKUP(Table17[[#This Row],[Product_ID]],Product_Dim!A:A,Product_Dim!E:E)</f>
        <v>Hoffman Group</v>
      </c>
      <c r="AA484">
        <f>_xlfn.XLOOKUP(Table17[[#This Row],[Product_ID]],Product_Dim!A:A,Product_Dim!F:F)</f>
        <v>218.48</v>
      </c>
      <c r="AB484">
        <f>_xlfn.XLOOKUP(Table17[[#This Row],[Product_ID]],Product_Dim!A:A,Product_Dim!G:G)</f>
        <v>276</v>
      </c>
    </row>
    <row r="485" spans="1:28" x14ac:dyDescent="0.25">
      <c r="A485" t="s">
        <v>2309</v>
      </c>
      <c r="B485" s="1">
        <v>45308</v>
      </c>
      <c r="C485" t="s">
        <v>172</v>
      </c>
      <c r="D485" t="s">
        <v>1590</v>
      </c>
      <c r="E485" t="s">
        <v>1789</v>
      </c>
      <c r="F485">
        <v>1</v>
      </c>
      <c r="G485">
        <v>771.73</v>
      </c>
      <c r="H485">
        <v>0.2</v>
      </c>
      <c r="I485" t="s">
        <v>1824</v>
      </c>
      <c r="J485" s="12">
        <v>617.38400000000001</v>
      </c>
      <c r="K485" t="str">
        <f>_xlfn.XLOOKUP(Table17[[#This Row],[Customer_ID]],Customer_Dim!A:A,Customer_Dim!B:B,"False Data")</f>
        <v>Denise Williams</v>
      </c>
      <c r="L485" s="5">
        <f>_xlfn.XLOOKUP(Table17[[#This Row],[Customer_ID]],Customer_Dim!A:A,Customer_Dim!C:C,"False Data")</f>
        <v>34</v>
      </c>
      <c r="M485" s="5" t="str" cm="1">
        <f t="array" ref="M485">_xlfn.IFS(Table9[[#This Row],[Age]]&lt;=35,"Youth",Table9[[#This Row],[Age]]&lt;=55,"Adult",Table9[[#This Row],[Age]]&gt;55,"Senior")</f>
        <v>Youth</v>
      </c>
      <c r="N485" t="str">
        <f>_xlfn.XLOOKUP(Table17[[#This Row],[Customer_ID]],Customer_Dim!A:A,Customer_Dim!D:D,"False Data")</f>
        <v>Male</v>
      </c>
      <c r="O485" t="str">
        <f>_xlfn.XLOOKUP(Table17[[#This Row],[Customer_ID]],Customer_Dim!A:A,Customer_Dim!E:E,"False Data")</f>
        <v>Christianstad</v>
      </c>
      <c r="P485" t="str">
        <f>_xlfn.XLOOKUP(Table17[[#This Row],[Customer_ID]],Customer_Dim!A:A,Customer_Dim!F:F,"False Data")</f>
        <v>Hawaii</v>
      </c>
      <c r="Q485" t="str">
        <f>_xlfn.XLOOKUP(Table17[[#This Row],[Customer_ID]],Customer_Dim!A:A,Customer_Dim!G:G,"False Data")</f>
        <v>USA</v>
      </c>
      <c r="R485" t="str">
        <f>_xlfn.XLOOKUP(Table17[[#This Row],[Customer_ID]],Customer_Dim!A:A,Customer_Dim!H:H,"False Data")</f>
        <v>Bronze</v>
      </c>
      <c r="S485" t="str">
        <f>_xlfn.XLOOKUP(Table17[[#This Row],[Store_ID]],Store_Dim!A:A,Store_Dim!B:B)</f>
        <v>Hill, Wagner and Ballard</v>
      </c>
      <c r="T485" t="str">
        <f>_xlfn.XLOOKUP(Table17[[#This Row],[Store_ID]],Store_Dim!A:A,Store_Dim!C:C)</f>
        <v>East</v>
      </c>
      <c r="U485" t="str">
        <f>_xlfn.XLOOKUP(Table17[[#This Row],[Store_ID]],Store_Dim!A:A,Store_Dim!D:D)</f>
        <v>East Davidville</v>
      </c>
      <c r="V485" t="str">
        <f>_xlfn.XLOOKUP(Table17[[#This Row],[Store_ID]],Store_Dim!A:A,Store_Dim!E:E)</f>
        <v>Online</v>
      </c>
      <c r="W485" t="str">
        <f>_xlfn.XLOOKUP(Table17[[#This Row],[Product_ID]],Product_Dim!A:A,Product_Dim!B:B)</f>
        <v>Multi-Purpose Storage Box</v>
      </c>
      <c r="X485" t="str">
        <f>_xlfn.XLOOKUP(Table17[[#This Row],[Product_ID]],Product_Dim!A:A,Product_Dim!C:C)</f>
        <v>Home</v>
      </c>
      <c r="Y485" t="str">
        <f>_xlfn.XLOOKUP(Table17[[#This Row],[Product_ID]],Product_Dim!A:A,Product_Dim!D:D)</f>
        <v>Storage</v>
      </c>
      <c r="Z485" t="str">
        <f>_xlfn.XLOOKUP(Table17[[#This Row],[Product_ID]],Product_Dim!A:A,Product_Dim!E:E)</f>
        <v>Gardner-Montes</v>
      </c>
      <c r="AA485">
        <f>_xlfn.XLOOKUP(Table17[[#This Row],[Product_ID]],Product_Dim!A:A,Product_Dim!F:F)</f>
        <v>123.46</v>
      </c>
      <c r="AB485">
        <f>_xlfn.XLOOKUP(Table17[[#This Row],[Product_ID]],Product_Dim!A:A,Product_Dim!G:G)</f>
        <v>76</v>
      </c>
    </row>
    <row r="486" spans="1:28" x14ac:dyDescent="0.25">
      <c r="A486" t="s">
        <v>2310</v>
      </c>
      <c r="B486" s="1">
        <v>45639</v>
      </c>
      <c r="C486" t="s">
        <v>1475</v>
      </c>
      <c r="D486" t="s">
        <v>1680</v>
      </c>
      <c r="E486" t="s">
        <v>1807</v>
      </c>
      <c r="F486">
        <v>1</v>
      </c>
      <c r="G486">
        <v>440.19</v>
      </c>
      <c r="H486">
        <v>0.03</v>
      </c>
      <c r="I486" t="s">
        <v>1826</v>
      </c>
      <c r="J486" s="12">
        <v>426.98430000000002</v>
      </c>
      <c r="K486" t="str">
        <f>_xlfn.XLOOKUP(Table17[[#This Row],[Customer_ID]],Customer_Dim!A:A,Customer_Dim!B:B,"False Data")</f>
        <v>Dylan Gutierrez</v>
      </c>
      <c r="L486" s="5">
        <f>_xlfn.XLOOKUP(Table17[[#This Row],[Customer_ID]],Customer_Dim!A:A,Customer_Dim!C:C,"False Data")</f>
        <v>40</v>
      </c>
      <c r="M486" s="5" t="str" cm="1">
        <f t="array" ref="M486">_xlfn.IFS(Table9[[#This Row],[Age]]&lt;=35,"Youth",Table9[[#This Row],[Age]]&lt;=55,"Adult",Table9[[#This Row],[Age]]&gt;55,"Senior")</f>
        <v>Adult</v>
      </c>
      <c r="N486" t="str">
        <f>_xlfn.XLOOKUP(Table17[[#This Row],[Customer_ID]],Customer_Dim!A:A,Customer_Dim!D:D,"False Data")</f>
        <v>Male</v>
      </c>
      <c r="O486" t="str">
        <f>_xlfn.XLOOKUP(Table17[[#This Row],[Customer_ID]],Customer_Dim!A:A,Customer_Dim!E:E,"False Data")</f>
        <v>New Jamesview</v>
      </c>
      <c r="P486" t="str">
        <f>_xlfn.XLOOKUP(Table17[[#This Row],[Customer_ID]],Customer_Dim!A:A,Customer_Dim!F:F,"False Data")</f>
        <v>West Virginia</v>
      </c>
      <c r="Q486" t="str">
        <f>_xlfn.XLOOKUP(Table17[[#This Row],[Customer_ID]],Customer_Dim!A:A,Customer_Dim!G:G,"False Data")</f>
        <v>USA</v>
      </c>
      <c r="R486" t="str">
        <f>_xlfn.XLOOKUP(Table17[[#This Row],[Customer_ID]],Customer_Dim!A:A,Customer_Dim!H:H,"False Data")</f>
        <v>Bronze</v>
      </c>
      <c r="S486" t="str">
        <f>_xlfn.XLOOKUP(Table17[[#This Row],[Store_ID]],Store_Dim!A:A,Store_Dim!B:B)</f>
        <v>Holloway Ltd</v>
      </c>
      <c r="T486" t="str">
        <f>_xlfn.XLOOKUP(Table17[[#This Row],[Store_ID]],Store_Dim!A:A,Store_Dim!C:C)</f>
        <v>North</v>
      </c>
      <c r="U486" t="str">
        <f>_xlfn.XLOOKUP(Table17[[#This Row],[Store_ID]],Store_Dim!A:A,Store_Dim!D:D)</f>
        <v>Bensonhaven</v>
      </c>
      <c r="V486" t="str">
        <f>_xlfn.XLOOKUP(Table17[[#This Row],[Store_ID]],Store_Dim!A:A,Store_Dim!E:E)</f>
        <v>Flagship</v>
      </c>
      <c r="W486" t="str">
        <f>_xlfn.XLOOKUP(Table17[[#This Row],[Product_ID]],Product_Dim!A:A,Product_Dim!B:B)</f>
        <v>Women's Hair Dryer Brush</v>
      </c>
      <c r="X486" t="str">
        <f>_xlfn.XLOOKUP(Table17[[#This Row],[Product_ID]],Product_Dim!A:A,Product_Dim!C:C)</f>
        <v>Beauty</v>
      </c>
      <c r="Y486" t="str">
        <f>_xlfn.XLOOKUP(Table17[[#This Row],[Product_ID]],Product_Dim!A:A,Product_Dim!D:D)</f>
        <v>Haircare</v>
      </c>
      <c r="Z486" t="str">
        <f>_xlfn.XLOOKUP(Table17[[#This Row],[Product_ID]],Product_Dim!A:A,Product_Dim!E:E)</f>
        <v>Torres, Spencer and Potter</v>
      </c>
      <c r="AA486">
        <f>_xlfn.XLOOKUP(Table17[[#This Row],[Product_ID]],Product_Dim!A:A,Product_Dim!F:F)</f>
        <v>340.39</v>
      </c>
      <c r="AB486">
        <f>_xlfn.XLOOKUP(Table17[[#This Row],[Product_ID]],Product_Dim!A:A,Product_Dim!G:G)</f>
        <v>177</v>
      </c>
    </row>
    <row r="487" spans="1:28" x14ac:dyDescent="0.25">
      <c r="A487" t="s">
        <v>2311</v>
      </c>
      <c r="B487" s="1">
        <v>45919</v>
      </c>
      <c r="C487" t="s">
        <v>181</v>
      </c>
      <c r="D487" t="s">
        <v>1553</v>
      </c>
      <c r="E487" t="s">
        <v>1761</v>
      </c>
      <c r="F487">
        <v>2</v>
      </c>
      <c r="G487">
        <v>409</v>
      </c>
      <c r="H487">
        <v>0.17</v>
      </c>
      <c r="I487" t="s">
        <v>1824</v>
      </c>
      <c r="J487" s="12">
        <v>678.93999999999994</v>
      </c>
      <c r="K487" t="str">
        <f>_xlfn.XLOOKUP(Table17[[#This Row],[Customer_ID]],Customer_Dim!A:A,Customer_Dim!B:B,"False Data")</f>
        <v>Gina Knight</v>
      </c>
      <c r="L487" s="5">
        <f>_xlfn.XLOOKUP(Table17[[#This Row],[Customer_ID]],Customer_Dim!A:A,Customer_Dim!C:C,"False Data")</f>
        <v>54</v>
      </c>
      <c r="M487" s="5" t="str" cm="1">
        <f t="array" ref="M487">_xlfn.IFS(Table9[[#This Row],[Age]]&lt;=35,"Youth",Table9[[#This Row],[Age]]&lt;=55,"Adult",Table9[[#This Row],[Age]]&gt;55,"Senior")</f>
        <v>Adult</v>
      </c>
      <c r="N487" t="str">
        <f>_xlfn.XLOOKUP(Table17[[#This Row],[Customer_ID]],Customer_Dim!A:A,Customer_Dim!D:D,"False Data")</f>
        <v>Female</v>
      </c>
      <c r="O487" t="str">
        <f>_xlfn.XLOOKUP(Table17[[#This Row],[Customer_ID]],Customer_Dim!A:A,Customer_Dim!E:E,"False Data")</f>
        <v>Lake Roberthaven</v>
      </c>
      <c r="P487" t="str">
        <f>_xlfn.XLOOKUP(Table17[[#This Row],[Customer_ID]],Customer_Dim!A:A,Customer_Dim!F:F,"False Data")</f>
        <v>Nevada</v>
      </c>
      <c r="Q487" t="str">
        <f>_xlfn.XLOOKUP(Table17[[#This Row],[Customer_ID]],Customer_Dim!A:A,Customer_Dim!G:G,"False Data")</f>
        <v>USA</v>
      </c>
      <c r="R487" t="str">
        <f>_xlfn.XLOOKUP(Table17[[#This Row],[Customer_ID]],Customer_Dim!A:A,Customer_Dim!H:H,"False Data")</f>
        <v>Silver</v>
      </c>
      <c r="S487" t="str">
        <f>_xlfn.XLOOKUP(Table17[[#This Row],[Store_ID]],Store_Dim!A:A,Store_Dim!B:B)</f>
        <v>Black-Horn</v>
      </c>
      <c r="T487" t="str">
        <f>_xlfn.XLOOKUP(Table17[[#This Row],[Store_ID]],Store_Dim!A:A,Store_Dim!C:C)</f>
        <v>South</v>
      </c>
      <c r="U487" t="str">
        <f>_xlfn.XLOOKUP(Table17[[#This Row],[Store_ID]],Store_Dim!A:A,Store_Dim!D:D)</f>
        <v>North Nancyview</v>
      </c>
      <c r="V487" t="str">
        <f>_xlfn.XLOOKUP(Table17[[#This Row],[Store_ID]],Store_Dim!A:A,Store_Dim!E:E)</f>
        <v>Outlet</v>
      </c>
      <c r="W487" t="str">
        <f>_xlfn.XLOOKUP(Table17[[#This Row],[Product_ID]],Product_Dim!A:A,Product_Dim!B:B)</f>
        <v>Women's Yoga Pants</v>
      </c>
      <c r="X487" t="str">
        <f>_xlfn.XLOOKUP(Table17[[#This Row],[Product_ID]],Product_Dim!A:A,Product_Dim!C:C)</f>
        <v>Clothing</v>
      </c>
      <c r="Y487" t="str">
        <f>_xlfn.XLOOKUP(Table17[[#This Row],[Product_ID]],Product_Dim!A:A,Product_Dim!D:D)</f>
        <v>Bottoms</v>
      </c>
      <c r="Z487" t="str">
        <f>_xlfn.XLOOKUP(Table17[[#This Row],[Product_ID]],Product_Dim!A:A,Product_Dim!E:E)</f>
        <v>Gonzales-Davis</v>
      </c>
      <c r="AA487">
        <f>_xlfn.XLOOKUP(Table17[[#This Row],[Product_ID]],Product_Dim!A:A,Product_Dim!F:F)</f>
        <v>306.45999999999998</v>
      </c>
      <c r="AB487">
        <f>_xlfn.XLOOKUP(Table17[[#This Row],[Product_ID]],Product_Dim!A:A,Product_Dim!G:G)</f>
        <v>487</v>
      </c>
    </row>
    <row r="488" spans="1:28" x14ac:dyDescent="0.25">
      <c r="A488" t="s">
        <v>2312</v>
      </c>
      <c r="B488" s="1">
        <v>45333</v>
      </c>
      <c r="C488" t="s">
        <v>1077</v>
      </c>
      <c r="D488" t="s">
        <v>1624</v>
      </c>
      <c r="E488" t="s">
        <v>1813</v>
      </c>
      <c r="F488">
        <v>3</v>
      </c>
      <c r="G488">
        <v>134.58000000000001</v>
      </c>
      <c r="H488">
        <v>0.04</v>
      </c>
      <c r="I488" t="s">
        <v>1829</v>
      </c>
      <c r="J488" s="12">
        <v>387.59039999999999</v>
      </c>
      <c r="K488" t="str">
        <f>_xlfn.XLOOKUP(Table17[[#This Row],[Customer_ID]],Customer_Dim!A:A,Customer_Dim!B:B,"False Data")</f>
        <v>Ryan Moore</v>
      </c>
      <c r="L488" s="5">
        <f>_xlfn.XLOOKUP(Table17[[#This Row],[Customer_ID]],Customer_Dim!A:A,Customer_Dim!C:C,"False Data")</f>
        <v>38</v>
      </c>
      <c r="M488" s="5" t="str" cm="1">
        <f t="array" ref="M488">_xlfn.IFS(Table9[[#This Row],[Age]]&lt;=35,"Youth",Table9[[#This Row],[Age]]&lt;=55,"Adult",Table9[[#This Row],[Age]]&gt;55,"Senior")</f>
        <v>Adult</v>
      </c>
      <c r="N488" t="str">
        <f>_xlfn.XLOOKUP(Table17[[#This Row],[Customer_ID]],Customer_Dim!A:A,Customer_Dim!D:D,"False Data")</f>
        <v>Male</v>
      </c>
      <c r="O488" t="str">
        <f>_xlfn.XLOOKUP(Table17[[#This Row],[Customer_ID]],Customer_Dim!A:A,Customer_Dim!E:E,"False Data")</f>
        <v>Cartershire</v>
      </c>
      <c r="P488" t="str">
        <f>_xlfn.XLOOKUP(Table17[[#This Row],[Customer_ID]],Customer_Dim!A:A,Customer_Dim!F:F,"False Data")</f>
        <v>Virginia</v>
      </c>
      <c r="Q488" t="str">
        <f>_xlfn.XLOOKUP(Table17[[#This Row],[Customer_ID]],Customer_Dim!A:A,Customer_Dim!G:G,"False Data")</f>
        <v>USA</v>
      </c>
      <c r="R488" t="str">
        <f>_xlfn.XLOOKUP(Table17[[#This Row],[Customer_ID]],Customer_Dim!A:A,Customer_Dim!H:H,"False Data")</f>
        <v>Bronze</v>
      </c>
      <c r="S488" t="str">
        <f>_xlfn.XLOOKUP(Table17[[#This Row],[Store_ID]],Store_Dim!A:A,Store_Dim!B:B)</f>
        <v>Mann-Austin</v>
      </c>
      <c r="T488" t="str">
        <f>_xlfn.XLOOKUP(Table17[[#This Row],[Store_ID]],Store_Dim!A:A,Store_Dim!C:C)</f>
        <v>East</v>
      </c>
      <c r="U488" t="str">
        <f>_xlfn.XLOOKUP(Table17[[#This Row],[Store_ID]],Store_Dim!A:A,Store_Dim!D:D)</f>
        <v>Vasquezborough</v>
      </c>
      <c r="V488" t="str">
        <f>_xlfn.XLOOKUP(Table17[[#This Row],[Store_ID]],Store_Dim!A:A,Store_Dim!E:E)</f>
        <v>Online</v>
      </c>
      <c r="W488" t="str">
        <f>_xlfn.XLOOKUP(Table17[[#This Row],[Product_ID]],Product_Dim!A:A,Product_Dim!B:B)</f>
        <v>Sports Water Hydration Pack</v>
      </c>
      <c r="X488" t="str">
        <f>_xlfn.XLOOKUP(Table17[[#This Row],[Product_ID]],Product_Dim!A:A,Product_Dim!C:C)</f>
        <v>Sports</v>
      </c>
      <c r="Y488" t="str">
        <f>_xlfn.XLOOKUP(Table17[[#This Row],[Product_ID]],Product_Dim!A:A,Product_Dim!D:D)</f>
        <v>Outdoor</v>
      </c>
      <c r="Z488" t="str">
        <f>_xlfn.XLOOKUP(Table17[[#This Row],[Product_ID]],Product_Dim!A:A,Product_Dim!E:E)</f>
        <v>Sims-Smith</v>
      </c>
      <c r="AA488">
        <f>_xlfn.XLOOKUP(Table17[[#This Row],[Product_ID]],Product_Dim!A:A,Product_Dim!F:F)</f>
        <v>135.61000000000001</v>
      </c>
      <c r="AB488">
        <f>_xlfn.XLOOKUP(Table17[[#This Row],[Product_ID]],Product_Dim!A:A,Product_Dim!G:G)</f>
        <v>394</v>
      </c>
    </row>
    <row r="489" spans="1:28" x14ac:dyDescent="0.25">
      <c r="A489" t="s">
        <v>2313</v>
      </c>
      <c r="B489" s="1">
        <v>45811</v>
      </c>
      <c r="C489" t="s">
        <v>1092</v>
      </c>
      <c r="D489" t="s">
        <v>1626</v>
      </c>
      <c r="E489" t="s">
        <v>1779</v>
      </c>
      <c r="F489">
        <v>4</v>
      </c>
      <c r="G489">
        <v>284.44</v>
      </c>
      <c r="H489">
        <v>0.02</v>
      </c>
      <c r="I489" t="s">
        <v>1824</v>
      </c>
      <c r="J489" s="12">
        <v>1115.0047999999999</v>
      </c>
      <c r="K489" t="str">
        <f>_xlfn.XLOOKUP(Table17[[#This Row],[Customer_ID]],Customer_Dim!A:A,Customer_Dim!B:B,"False Data")</f>
        <v>Sherry Cabrera</v>
      </c>
      <c r="L489" s="5">
        <f>_xlfn.XLOOKUP(Table17[[#This Row],[Customer_ID]],Customer_Dim!A:A,Customer_Dim!C:C,"False Data")</f>
        <v>55</v>
      </c>
      <c r="M489" s="5" t="str" cm="1">
        <f t="array" ref="M489">_xlfn.IFS(Table9[[#This Row],[Age]]&lt;=35,"Youth",Table9[[#This Row],[Age]]&lt;=55,"Adult",Table9[[#This Row],[Age]]&gt;55,"Senior")</f>
        <v>Adult</v>
      </c>
      <c r="N489" t="str">
        <f>_xlfn.XLOOKUP(Table17[[#This Row],[Customer_ID]],Customer_Dim!A:A,Customer_Dim!D:D,"False Data")</f>
        <v>Male</v>
      </c>
      <c r="O489" t="str">
        <f>_xlfn.XLOOKUP(Table17[[#This Row],[Customer_ID]],Customer_Dim!A:A,Customer_Dim!E:E,"False Data")</f>
        <v>Shannonview</v>
      </c>
      <c r="P489" t="str">
        <f>_xlfn.XLOOKUP(Table17[[#This Row],[Customer_ID]],Customer_Dim!A:A,Customer_Dim!F:F,"False Data")</f>
        <v>Pennsylvania</v>
      </c>
      <c r="Q489" t="str">
        <f>_xlfn.XLOOKUP(Table17[[#This Row],[Customer_ID]],Customer_Dim!A:A,Customer_Dim!G:G,"False Data")</f>
        <v>USA</v>
      </c>
      <c r="R489" t="str">
        <f>_xlfn.XLOOKUP(Table17[[#This Row],[Customer_ID]],Customer_Dim!A:A,Customer_Dim!H:H,"False Data")</f>
        <v>Silver</v>
      </c>
      <c r="S489" t="str">
        <f>_xlfn.XLOOKUP(Table17[[#This Row],[Store_ID]],Store_Dim!A:A,Store_Dim!B:B)</f>
        <v>Martinez-Mullins</v>
      </c>
      <c r="T489" t="str">
        <f>_xlfn.XLOOKUP(Table17[[#This Row],[Store_ID]],Store_Dim!A:A,Store_Dim!C:C)</f>
        <v>South</v>
      </c>
      <c r="U489" t="str">
        <f>_xlfn.XLOOKUP(Table17[[#This Row],[Store_ID]],Store_Dim!A:A,Store_Dim!D:D)</f>
        <v>Williamsfurt</v>
      </c>
      <c r="V489" t="str">
        <f>_xlfn.XLOOKUP(Table17[[#This Row],[Store_ID]],Store_Dim!A:A,Store_Dim!E:E)</f>
        <v>Online</v>
      </c>
      <c r="W489" t="str">
        <f>_xlfn.XLOOKUP(Table17[[#This Row],[Product_ID]],Product_Dim!A:A,Product_Dim!B:B)</f>
        <v>Portable Power Bank</v>
      </c>
      <c r="X489" t="str">
        <f>_xlfn.XLOOKUP(Table17[[#This Row],[Product_ID]],Product_Dim!A:A,Product_Dim!C:C)</f>
        <v>Electronics</v>
      </c>
      <c r="Y489" t="str">
        <f>_xlfn.XLOOKUP(Table17[[#This Row],[Product_ID]],Product_Dim!A:A,Product_Dim!D:D)</f>
        <v>Mobile</v>
      </c>
      <c r="Z489" t="str">
        <f>_xlfn.XLOOKUP(Table17[[#This Row],[Product_ID]],Product_Dim!A:A,Product_Dim!E:E)</f>
        <v>Cummings and Sons</v>
      </c>
      <c r="AA489">
        <f>_xlfn.XLOOKUP(Table17[[#This Row],[Product_ID]],Product_Dim!A:A,Product_Dim!F:F)</f>
        <v>326.06</v>
      </c>
      <c r="AB489">
        <f>_xlfn.XLOOKUP(Table17[[#This Row],[Product_ID]],Product_Dim!A:A,Product_Dim!G:G)</f>
        <v>301</v>
      </c>
    </row>
    <row r="490" spans="1:28" x14ac:dyDescent="0.25">
      <c r="A490" t="s">
        <v>2314</v>
      </c>
      <c r="B490" s="1">
        <v>45726</v>
      </c>
      <c r="C490" t="s">
        <v>1260</v>
      </c>
      <c r="D490" t="s">
        <v>1694</v>
      </c>
      <c r="E490" t="s">
        <v>1797</v>
      </c>
      <c r="F490">
        <v>4</v>
      </c>
      <c r="G490">
        <v>922.69</v>
      </c>
      <c r="H490">
        <v>0.16</v>
      </c>
      <c r="I490" t="s">
        <v>1824</v>
      </c>
      <c r="J490" s="12">
        <v>3100.2384000000002</v>
      </c>
      <c r="K490" t="str">
        <f>_xlfn.XLOOKUP(Table17[[#This Row],[Customer_ID]],Customer_Dim!A:A,Customer_Dim!B:B,"False Data")</f>
        <v>Eric Wolfe</v>
      </c>
      <c r="L490" s="5">
        <f>_xlfn.XLOOKUP(Table17[[#This Row],[Customer_ID]],Customer_Dim!A:A,Customer_Dim!C:C,"False Data")</f>
        <v>18</v>
      </c>
      <c r="M490" s="5" t="str" cm="1">
        <f t="array" ref="M490">_xlfn.IFS(Table9[[#This Row],[Age]]&lt;=35,"Youth",Table9[[#This Row],[Age]]&lt;=55,"Adult",Table9[[#This Row],[Age]]&gt;55,"Senior")</f>
        <v>Youth</v>
      </c>
      <c r="N490" t="str">
        <f>_xlfn.XLOOKUP(Table17[[#This Row],[Customer_ID]],Customer_Dim!A:A,Customer_Dim!D:D,"False Data")</f>
        <v>Female</v>
      </c>
      <c r="O490" t="str">
        <f>_xlfn.XLOOKUP(Table17[[#This Row],[Customer_ID]],Customer_Dim!A:A,Customer_Dim!E:E,"False Data")</f>
        <v>Garciaview</v>
      </c>
      <c r="P490" t="str">
        <f>_xlfn.XLOOKUP(Table17[[#This Row],[Customer_ID]],Customer_Dim!A:A,Customer_Dim!F:F,"False Data")</f>
        <v>Louisiana</v>
      </c>
      <c r="Q490" t="str">
        <f>_xlfn.XLOOKUP(Table17[[#This Row],[Customer_ID]],Customer_Dim!A:A,Customer_Dim!G:G,"False Data")</f>
        <v>USA</v>
      </c>
      <c r="R490" t="str">
        <f>_xlfn.XLOOKUP(Table17[[#This Row],[Customer_ID]],Customer_Dim!A:A,Customer_Dim!H:H,"False Data")</f>
        <v>Gold</v>
      </c>
      <c r="S490" t="str">
        <f>_xlfn.XLOOKUP(Table17[[#This Row],[Store_ID]],Store_Dim!A:A,Store_Dim!B:B)</f>
        <v>Gardner, Humphrey and Contreras</v>
      </c>
      <c r="T490" t="str">
        <f>_xlfn.XLOOKUP(Table17[[#This Row],[Store_ID]],Store_Dim!A:A,Store_Dim!C:C)</f>
        <v>East</v>
      </c>
      <c r="U490" t="str">
        <f>_xlfn.XLOOKUP(Table17[[#This Row],[Store_ID]],Store_Dim!A:A,Store_Dim!D:D)</f>
        <v>Johnsonville</v>
      </c>
      <c r="V490" t="str">
        <f>_xlfn.XLOOKUP(Table17[[#This Row],[Store_ID]],Store_Dim!A:A,Store_Dim!E:E)</f>
        <v>Flagship</v>
      </c>
      <c r="W490" t="str">
        <f>_xlfn.XLOOKUP(Table17[[#This Row],[Product_ID]],Product_Dim!A:A,Product_Dim!B:B)</f>
        <v>Shin Guards – Adult</v>
      </c>
      <c r="X490" t="str">
        <f>_xlfn.XLOOKUP(Table17[[#This Row],[Product_ID]],Product_Dim!A:A,Product_Dim!C:C)</f>
        <v>Sports</v>
      </c>
      <c r="Y490" t="str">
        <f>_xlfn.XLOOKUP(Table17[[#This Row],[Product_ID]],Product_Dim!A:A,Product_Dim!D:D)</f>
        <v>Team Sports</v>
      </c>
      <c r="Z490" t="str">
        <f>_xlfn.XLOOKUP(Table17[[#This Row],[Product_ID]],Product_Dim!A:A,Product_Dim!E:E)</f>
        <v>French Ltd</v>
      </c>
      <c r="AA490">
        <f>_xlfn.XLOOKUP(Table17[[#This Row],[Product_ID]],Product_Dim!A:A,Product_Dim!F:F)</f>
        <v>107.06</v>
      </c>
      <c r="AB490">
        <f>_xlfn.XLOOKUP(Table17[[#This Row],[Product_ID]],Product_Dim!A:A,Product_Dim!G:G)</f>
        <v>359</v>
      </c>
    </row>
    <row r="491" spans="1:28" x14ac:dyDescent="0.25">
      <c r="A491" t="s">
        <v>2315</v>
      </c>
      <c r="B491" s="1">
        <v>45644</v>
      </c>
      <c r="C491" t="s">
        <v>875</v>
      </c>
      <c r="D491" t="s">
        <v>1620</v>
      </c>
      <c r="E491" t="s">
        <v>1776</v>
      </c>
      <c r="F491">
        <v>2</v>
      </c>
      <c r="G491">
        <v>992.55</v>
      </c>
      <c r="H491">
        <v>0.28000000000000003</v>
      </c>
      <c r="I491" t="s">
        <v>1824</v>
      </c>
      <c r="J491" s="12">
        <v>1429.2719999999999</v>
      </c>
      <c r="K491" t="str">
        <f>_xlfn.XLOOKUP(Table17[[#This Row],[Customer_ID]],Customer_Dim!A:A,Customer_Dim!B:B,"False Data")</f>
        <v>Shannon Miller</v>
      </c>
      <c r="L491" s="5">
        <f>_xlfn.XLOOKUP(Table17[[#This Row],[Customer_ID]],Customer_Dim!A:A,Customer_Dim!C:C,"False Data")</f>
        <v>22</v>
      </c>
      <c r="M491" s="5" t="str" cm="1">
        <f t="array" ref="M491">_xlfn.IFS(Table9[[#This Row],[Age]]&lt;=35,"Youth",Table9[[#This Row],[Age]]&lt;=55,"Adult",Table9[[#This Row],[Age]]&gt;55,"Senior")</f>
        <v>Youth</v>
      </c>
      <c r="N491" t="str">
        <f>_xlfn.XLOOKUP(Table17[[#This Row],[Customer_ID]],Customer_Dim!A:A,Customer_Dim!D:D,"False Data")</f>
        <v>Male</v>
      </c>
      <c r="O491" t="str">
        <f>_xlfn.XLOOKUP(Table17[[#This Row],[Customer_ID]],Customer_Dim!A:A,Customer_Dim!E:E,"False Data")</f>
        <v>North Austinport</v>
      </c>
      <c r="P491" t="str">
        <f>_xlfn.XLOOKUP(Table17[[#This Row],[Customer_ID]],Customer_Dim!A:A,Customer_Dim!F:F,"False Data")</f>
        <v>Kentucky</v>
      </c>
      <c r="Q491" t="str">
        <f>_xlfn.XLOOKUP(Table17[[#This Row],[Customer_ID]],Customer_Dim!A:A,Customer_Dim!G:G,"False Data")</f>
        <v>USA</v>
      </c>
      <c r="R491" t="str">
        <f>_xlfn.XLOOKUP(Table17[[#This Row],[Customer_ID]],Customer_Dim!A:A,Customer_Dim!H:H,"False Data")</f>
        <v>Gold</v>
      </c>
      <c r="S491" t="str">
        <f>_xlfn.XLOOKUP(Table17[[#This Row],[Store_ID]],Store_Dim!A:A,Store_Dim!B:B)</f>
        <v>Benson-Elliott</v>
      </c>
      <c r="T491" t="str">
        <f>_xlfn.XLOOKUP(Table17[[#This Row],[Store_ID]],Store_Dim!A:A,Store_Dim!C:C)</f>
        <v>East</v>
      </c>
      <c r="U491" t="str">
        <f>_xlfn.XLOOKUP(Table17[[#This Row],[Store_ID]],Store_Dim!A:A,Store_Dim!D:D)</f>
        <v>Port Josephberg</v>
      </c>
      <c r="V491" t="str">
        <f>_xlfn.XLOOKUP(Table17[[#This Row],[Store_ID]],Store_Dim!A:A,Store_Dim!E:E)</f>
        <v>Online</v>
      </c>
      <c r="W491" t="str">
        <f>_xlfn.XLOOKUP(Table17[[#This Row],[Product_ID]],Product_Dim!A:A,Product_Dim!B:B)</f>
        <v>Women's Summer Dress</v>
      </c>
      <c r="X491" t="str">
        <f>_xlfn.XLOOKUP(Table17[[#This Row],[Product_ID]],Product_Dim!A:A,Product_Dim!C:C)</f>
        <v>Clothing</v>
      </c>
      <c r="Y491" t="str">
        <f>_xlfn.XLOOKUP(Table17[[#This Row],[Product_ID]],Product_Dim!A:A,Product_Dim!D:D)</f>
        <v>Tops</v>
      </c>
      <c r="Z491" t="str">
        <f>_xlfn.XLOOKUP(Table17[[#This Row],[Product_ID]],Product_Dim!A:A,Product_Dim!E:E)</f>
        <v>Smith-Mills</v>
      </c>
      <c r="AA491">
        <f>_xlfn.XLOOKUP(Table17[[#This Row],[Product_ID]],Product_Dim!A:A,Product_Dim!F:F)</f>
        <v>223.43</v>
      </c>
      <c r="AB491">
        <f>_xlfn.XLOOKUP(Table17[[#This Row],[Product_ID]],Product_Dim!A:A,Product_Dim!G:G)</f>
        <v>154</v>
      </c>
    </row>
    <row r="492" spans="1:28" x14ac:dyDescent="0.25">
      <c r="A492" t="s">
        <v>2316</v>
      </c>
      <c r="B492" s="1">
        <v>45371</v>
      </c>
      <c r="C492" t="s">
        <v>1298</v>
      </c>
      <c r="D492" t="s">
        <v>1726</v>
      </c>
      <c r="E492" t="s">
        <v>1810</v>
      </c>
      <c r="F492">
        <v>1</v>
      </c>
      <c r="G492">
        <v>170.43</v>
      </c>
      <c r="H492">
        <v>0.03</v>
      </c>
      <c r="I492" t="s">
        <v>1824</v>
      </c>
      <c r="J492" s="12">
        <v>165.31710000000001</v>
      </c>
      <c r="K492" t="str">
        <f>_xlfn.XLOOKUP(Table17[[#This Row],[Customer_ID]],Customer_Dim!A:A,Customer_Dim!B:B,"False Data")</f>
        <v>Luke Parks</v>
      </c>
      <c r="L492" s="5">
        <f>_xlfn.XLOOKUP(Table17[[#This Row],[Customer_ID]],Customer_Dim!A:A,Customer_Dim!C:C,"False Data")</f>
        <v>60</v>
      </c>
      <c r="M492" s="5" t="str" cm="1">
        <f t="array" ref="M492">_xlfn.IFS(Table9[[#This Row],[Age]]&lt;=35,"Youth",Table9[[#This Row],[Age]]&lt;=55,"Adult",Table9[[#This Row],[Age]]&gt;55,"Senior")</f>
        <v>Senior</v>
      </c>
      <c r="N492" t="str">
        <f>_xlfn.XLOOKUP(Table17[[#This Row],[Customer_ID]],Customer_Dim!A:A,Customer_Dim!D:D,"False Data")</f>
        <v>Female</v>
      </c>
      <c r="O492" t="str">
        <f>_xlfn.XLOOKUP(Table17[[#This Row],[Customer_ID]],Customer_Dim!A:A,Customer_Dim!E:E,"False Data")</f>
        <v>West Mario</v>
      </c>
      <c r="P492" t="str">
        <f>_xlfn.XLOOKUP(Table17[[#This Row],[Customer_ID]],Customer_Dim!A:A,Customer_Dim!F:F,"False Data")</f>
        <v>New Hampshire</v>
      </c>
      <c r="Q492" t="str">
        <f>_xlfn.XLOOKUP(Table17[[#This Row],[Customer_ID]],Customer_Dim!A:A,Customer_Dim!G:G,"False Data")</f>
        <v>USA</v>
      </c>
      <c r="R492" t="str">
        <f>_xlfn.XLOOKUP(Table17[[#This Row],[Customer_ID]],Customer_Dim!A:A,Customer_Dim!H:H,"False Data")</f>
        <v>Silver</v>
      </c>
      <c r="S492" t="str">
        <f>_xlfn.XLOOKUP(Table17[[#This Row],[Store_ID]],Store_Dim!A:A,Store_Dim!B:B)</f>
        <v>Guerrero-Schmitt</v>
      </c>
      <c r="T492" t="str">
        <f>_xlfn.XLOOKUP(Table17[[#This Row],[Store_ID]],Store_Dim!A:A,Store_Dim!C:C)</f>
        <v>East</v>
      </c>
      <c r="U492" t="str">
        <f>_xlfn.XLOOKUP(Table17[[#This Row],[Store_ID]],Store_Dim!A:A,Store_Dim!D:D)</f>
        <v>East Stevechester</v>
      </c>
      <c r="V492" t="str">
        <f>_xlfn.XLOOKUP(Table17[[#This Row],[Store_ID]],Store_Dim!A:A,Store_Dim!E:E)</f>
        <v>Flagship</v>
      </c>
      <c r="W492" t="str">
        <f>_xlfn.XLOOKUP(Table17[[#This Row],[Product_ID]],Product_Dim!A:A,Product_Dim!B:B)</f>
        <v>Face Foundation Kit</v>
      </c>
      <c r="X492" t="str">
        <f>_xlfn.XLOOKUP(Table17[[#This Row],[Product_ID]],Product_Dim!A:A,Product_Dim!C:C)</f>
        <v>Beauty</v>
      </c>
      <c r="Y492" t="str">
        <f>_xlfn.XLOOKUP(Table17[[#This Row],[Product_ID]],Product_Dim!A:A,Product_Dim!D:D)</f>
        <v>Makeup</v>
      </c>
      <c r="Z492" t="str">
        <f>_xlfn.XLOOKUP(Table17[[#This Row],[Product_ID]],Product_Dim!A:A,Product_Dim!E:E)</f>
        <v>Taylor-Elliott</v>
      </c>
      <c r="AA492">
        <f>_xlfn.XLOOKUP(Table17[[#This Row],[Product_ID]],Product_Dim!A:A,Product_Dim!F:F)</f>
        <v>183.04</v>
      </c>
      <c r="AB492">
        <f>_xlfn.XLOOKUP(Table17[[#This Row],[Product_ID]],Product_Dim!A:A,Product_Dim!G:G)</f>
        <v>457</v>
      </c>
    </row>
    <row r="493" spans="1:28" x14ac:dyDescent="0.25">
      <c r="A493" t="s">
        <v>2317</v>
      </c>
      <c r="B493" s="1">
        <v>45462</v>
      </c>
      <c r="C493" t="s">
        <v>722</v>
      </c>
      <c r="D493" t="s">
        <v>1692</v>
      </c>
      <c r="E493" t="s">
        <v>1761</v>
      </c>
      <c r="F493">
        <v>3</v>
      </c>
      <c r="G493">
        <v>480.51</v>
      </c>
      <c r="H493">
        <v>0.03</v>
      </c>
      <c r="I493" t="s">
        <v>1824</v>
      </c>
      <c r="J493" s="12">
        <v>1398.2841000000001</v>
      </c>
      <c r="K493" t="str">
        <f>_xlfn.XLOOKUP(Table17[[#This Row],[Customer_ID]],Customer_Dim!A:A,Customer_Dim!B:B,"False Data")</f>
        <v>Robert Harris</v>
      </c>
      <c r="L493" s="5">
        <f>_xlfn.XLOOKUP(Table17[[#This Row],[Customer_ID]],Customer_Dim!A:A,Customer_Dim!C:C,"False Data")</f>
        <v>50</v>
      </c>
      <c r="M493" s="5" t="str" cm="1">
        <f t="array" ref="M493">_xlfn.IFS(Table9[[#This Row],[Age]]&lt;=35,"Youth",Table9[[#This Row],[Age]]&lt;=55,"Adult",Table9[[#This Row],[Age]]&gt;55,"Senior")</f>
        <v>Adult</v>
      </c>
      <c r="N493" t="str">
        <f>_xlfn.XLOOKUP(Table17[[#This Row],[Customer_ID]],Customer_Dim!A:A,Customer_Dim!D:D,"False Data")</f>
        <v>Male</v>
      </c>
      <c r="O493" t="str">
        <f>_xlfn.XLOOKUP(Table17[[#This Row],[Customer_ID]],Customer_Dim!A:A,Customer_Dim!E:E,"False Data")</f>
        <v>East jeremy</v>
      </c>
      <c r="P493" t="str">
        <f>_xlfn.XLOOKUP(Table17[[#This Row],[Customer_ID]],Customer_Dim!A:A,Customer_Dim!F:F,"False Data")</f>
        <v>Iowa</v>
      </c>
      <c r="Q493" t="str">
        <f>_xlfn.XLOOKUP(Table17[[#This Row],[Customer_ID]],Customer_Dim!A:A,Customer_Dim!G:G,"False Data")</f>
        <v>USA</v>
      </c>
      <c r="R493" t="str">
        <f>_xlfn.XLOOKUP(Table17[[#This Row],[Customer_ID]],Customer_Dim!A:A,Customer_Dim!H:H,"False Data")</f>
        <v>Platinum</v>
      </c>
      <c r="S493" t="str">
        <f>_xlfn.XLOOKUP(Table17[[#This Row],[Store_ID]],Store_Dim!A:A,Store_Dim!B:B)</f>
        <v>Black-Horn</v>
      </c>
      <c r="T493" t="str">
        <f>_xlfn.XLOOKUP(Table17[[#This Row],[Store_ID]],Store_Dim!A:A,Store_Dim!C:C)</f>
        <v>South</v>
      </c>
      <c r="U493" t="str">
        <f>_xlfn.XLOOKUP(Table17[[#This Row],[Store_ID]],Store_Dim!A:A,Store_Dim!D:D)</f>
        <v>North Nancyview</v>
      </c>
      <c r="V493" t="str">
        <f>_xlfn.XLOOKUP(Table17[[#This Row],[Store_ID]],Store_Dim!A:A,Store_Dim!E:E)</f>
        <v>Outlet</v>
      </c>
      <c r="W493" t="str">
        <f>_xlfn.XLOOKUP(Table17[[#This Row],[Product_ID]],Product_Dim!A:A,Product_Dim!B:B)</f>
        <v>Professional Jump Rope</v>
      </c>
      <c r="X493" t="str">
        <f>_xlfn.XLOOKUP(Table17[[#This Row],[Product_ID]],Product_Dim!A:A,Product_Dim!C:C)</f>
        <v>Sports</v>
      </c>
      <c r="Y493" t="str">
        <f>_xlfn.XLOOKUP(Table17[[#This Row],[Product_ID]],Product_Dim!A:A,Product_Dim!D:D)</f>
        <v>Fitness</v>
      </c>
      <c r="Z493" t="str">
        <f>_xlfn.XLOOKUP(Table17[[#This Row],[Product_ID]],Product_Dim!A:A,Product_Dim!E:E)</f>
        <v>Davis PLC</v>
      </c>
      <c r="AA493">
        <f>_xlfn.XLOOKUP(Table17[[#This Row],[Product_ID]],Product_Dim!A:A,Product_Dim!F:F)</f>
        <v>477.61</v>
      </c>
      <c r="AB493">
        <f>_xlfn.XLOOKUP(Table17[[#This Row],[Product_ID]],Product_Dim!A:A,Product_Dim!G:G)</f>
        <v>300</v>
      </c>
    </row>
    <row r="494" spans="1:28" x14ac:dyDescent="0.25">
      <c r="A494" t="s">
        <v>2318</v>
      </c>
      <c r="B494" s="1">
        <v>45632</v>
      </c>
      <c r="C494" t="s">
        <v>523</v>
      </c>
      <c r="D494" t="s">
        <v>1646</v>
      </c>
      <c r="E494" t="s">
        <v>1779</v>
      </c>
      <c r="F494">
        <v>2</v>
      </c>
      <c r="G494">
        <v>955.66</v>
      </c>
      <c r="H494">
        <v>0.28999999999999998</v>
      </c>
      <c r="I494" t="s">
        <v>1829</v>
      </c>
      <c r="J494" s="12">
        <v>1357.0372</v>
      </c>
      <c r="K494" t="str">
        <f>_xlfn.XLOOKUP(Table17[[#This Row],[Customer_ID]],Customer_Dim!A:A,Customer_Dim!B:B,"False Data")</f>
        <v>Maria Sanchez</v>
      </c>
      <c r="L494" s="5">
        <f>_xlfn.XLOOKUP(Table17[[#This Row],[Customer_ID]],Customer_Dim!A:A,Customer_Dim!C:C,"False Data")</f>
        <v>46</v>
      </c>
      <c r="M494" s="5" t="str" cm="1">
        <f t="array" ref="M494">_xlfn.IFS(Table9[[#This Row],[Age]]&lt;=35,"Youth",Table9[[#This Row],[Age]]&lt;=55,"Adult",Table9[[#This Row],[Age]]&gt;55,"Senior")</f>
        <v>Adult</v>
      </c>
      <c r="N494" t="str">
        <f>_xlfn.XLOOKUP(Table17[[#This Row],[Customer_ID]],Customer_Dim!A:A,Customer_Dim!D:D,"False Data")</f>
        <v>Male</v>
      </c>
      <c r="O494" t="str">
        <f>_xlfn.XLOOKUP(Table17[[#This Row],[Customer_ID]],Customer_Dim!A:A,Customer_Dim!E:E,"False Data")</f>
        <v>East Peterbury</v>
      </c>
      <c r="P494" t="str">
        <f>_xlfn.XLOOKUP(Table17[[#This Row],[Customer_ID]],Customer_Dim!A:A,Customer_Dim!F:F,"False Data")</f>
        <v>North Dakota</v>
      </c>
      <c r="Q494" t="str">
        <f>_xlfn.XLOOKUP(Table17[[#This Row],[Customer_ID]],Customer_Dim!A:A,Customer_Dim!G:G,"False Data")</f>
        <v>USA</v>
      </c>
      <c r="R494" t="str">
        <f>_xlfn.XLOOKUP(Table17[[#This Row],[Customer_ID]],Customer_Dim!A:A,Customer_Dim!H:H,"False Data")</f>
        <v>Bronze</v>
      </c>
      <c r="S494" t="str">
        <f>_xlfn.XLOOKUP(Table17[[#This Row],[Store_ID]],Store_Dim!A:A,Store_Dim!B:B)</f>
        <v>Martinez-Mullins</v>
      </c>
      <c r="T494" t="str">
        <f>_xlfn.XLOOKUP(Table17[[#This Row],[Store_ID]],Store_Dim!A:A,Store_Dim!C:C)</f>
        <v>South</v>
      </c>
      <c r="U494" t="str">
        <f>_xlfn.XLOOKUP(Table17[[#This Row],[Store_ID]],Store_Dim!A:A,Store_Dim!D:D)</f>
        <v>Williamsfurt</v>
      </c>
      <c r="V494" t="str">
        <f>_xlfn.XLOOKUP(Table17[[#This Row],[Store_ID]],Store_Dim!A:A,Store_Dim!E:E)</f>
        <v>Online</v>
      </c>
      <c r="W494" t="str">
        <f>_xlfn.XLOOKUP(Table17[[#This Row],[Product_ID]],Product_Dim!A:A,Product_Dim!B:B)</f>
        <v>Men's Roll-On Perfume</v>
      </c>
      <c r="X494" t="str">
        <f>_xlfn.XLOOKUP(Table17[[#This Row],[Product_ID]],Product_Dim!A:A,Product_Dim!C:C)</f>
        <v>Beauty</v>
      </c>
      <c r="Y494" t="str">
        <f>_xlfn.XLOOKUP(Table17[[#This Row],[Product_ID]],Product_Dim!A:A,Product_Dim!D:D)</f>
        <v>Fragrance</v>
      </c>
      <c r="Z494" t="str">
        <f>_xlfn.XLOOKUP(Table17[[#This Row],[Product_ID]],Product_Dim!A:A,Product_Dim!E:E)</f>
        <v>Sullivan and Sons</v>
      </c>
      <c r="AA494">
        <f>_xlfn.XLOOKUP(Table17[[#This Row],[Product_ID]],Product_Dim!A:A,Product_Dim!F:F)</f>
        <v>43.29</v>
      </c>
      <c r="AB494">
        <f>_xlfn.XLOOKUP(Table17[[#This Row],[Product_ID]],Product_Dim!A:A,Product_Dim!G:G)</f>
        <v>267</v>
      </c>
    </row>
    <row r="495" spans="1:28" x14ac:dyDescent="0.25">
      <c r="A495" t="s">
        <v>2319</v>
      </c>
      <c r="B495" s="1">
        <v>45863</v>
      </c>
      <c r="C495" t="s">
        <v>1395</v>
      </c>
      <c r="D495" t="s">
        <v>1692</v>
      </c>
      <c r="E495" t="s">
        <v>1752</v>
      </c>
      <c r="F495">
        <v>2</v>
      </c>
      <c r="G495">
        <v>488.02</v>
      </c>
      <c r="H495">
        <v>0.27</v>
      </c>
      <c r="I495" t="s">
        <v>1826</v>
      </c>
      <c r="J495" s="12">
        <v>712.50919999999996</v>
      </c>
      <c r="K495" t="str">
        <f>_xlfn.XLOOKUP(Table17[[#This Row],[Customer_ID]],Customer_Dim!A:A,Customer_Dim!B:B,"False Data")</f>
        <v>Ashley Roberts</v>
      </c>
      <c r="L495" s="5">
        <f>_xlfn.XLOOKUP(Table17[[#This Row],[Customer_ID]],Customer_Dim!A:A,Customer_Dim!C:C,"False Data")</f>
        <v>46</v>
      </c>
      <c r="M495" s="5" t="str" cm="1">
        <f t="array" ref="M495">_xlfn.IFS(Table9[[#This Row],[Age]]&lt;=35,"Youth",Table9[[#This Row],[Age]]&lt;=55,"Adult",Table9[[#This Row],[Age]]&gt;55,"Senior")</f>
        <v>Adult</v>
      </c>
      <c r="N495" t="str">
        <f>_xlfn.XLOOKUP(Table17[[#This Row],[Customer_ID]],Customer_Dim!A:A,Customer_Dim!D:D,"False Data")</f>
        <v>Male</v>
      </c>
      <c r="O495" t="str">
        <f>_xlfn.XLOOKUP(Table17[[#This Row],[Customer_ID]],Customer_Dim!A:A,Customer_Dim!E:E,"False Data")</f>
        <v>Josephmouth</v>
      </c>
      <c r="P495" t="str">
        <f>_xlfn.XLOOKUP(Table17[[#This Row],[Customer_ID]],Customer_Dim!A:A,Customer_Dim!F:F,"False Data")</f>
        <v>New Mexico</v>
      </c>
      <c r="Q495" t="str">
        <f>_xlfn.XLOOKUP(Table17[[#This Row],[Customer_ID]],Customer_Dim!A:A,Customer_Dim!G:G,"False Data")</f>
        <v>USA</v>
      </c>
      <c r="R495" t="str">
        <f>_xlfn.XLOOKUP(Table17[[#This Row],[Customer_ID]],Customer_Dim!A:A,Customer_Dim!H:H,"False Data")</f>
        <v>Gold</v>
      </c>
      <c r="S495" t="str">
        <f>_xlfn.XLOOKUP(Table17[[#This Row],[Store_ID]],Store_Dim!A:A,Store_Dim!B:B)</f>
        <v>Rivera-Warner</v>
      </c>
      <c r="T495" t="str">
        <f>_xlfn.XLOOKUP(Table17[[#This Row],[Store_ID]],Store_Dim!A:A,Store_Dim!C:C)</f>
        <v>East</v>
      </c>
      <c r="U495" t="str">
        <f>_xlfn.XLOOKUP(Table17[[#This Row],[Store_ID]],Store_Dim!A:A,Store_Dim!D:D)</f>
        <v>Washingtonfurt</v>
      </c>
      <c r="V495" t="str">
        <f>_xlfn.XLOOKUP(Table17[[#This Row],[Store_ID]],Store_Dim!A:A,Store_Dim!E:E)</f>
        <v>Flagship</v>
      </c>
      <c r="W495" t="str">
        <f>_xlfn.XLOOKUP(Table17[[#This Row],[Product_ID]],Product_Dim!A:A,Product_Dim!B:B)</f>
        <v>Professional Jump Rope</v>
      </c>
      <c r="X495" t="str">
        <f>_xlfn.XLOOKUP(Table17[[#This Row],[Product_ID]],Product_Dim!A:A,Product_Dim!C:C)</f>
        <v>Sports</v>
      </c>
      <c r="Y495" t="str">
        <f>_xlfn.XLOOKUP(Table17[[#This Row],[Product_ID]],Product_Dim!A:A,Product_Dim!D:D)</f>
        <v>Fitness</v>
      </c>
      <c r="Z495" t="str">
        <f>_xlfn.XLOOKUP(Table17[[#This Row],[Product_ID]],Product_Dim!A:A,Product_Dim!E:E)</f>
        <v>Davis PLC</v>
      </c>
      <c r="AA495">
        <f>_xlfn.XLOOKUP(Table17[[#This Row],[Product_ID]],Product_Dim!A:A,Product_Dim!F:F)</f>
        <v>477.61</v>
      </c>
      <c r="AB495">
        <f>_xlfn.XLOOKUP(Table17[[#This Row],[Product_ID]],Product_Dim!A:A,Product_Dim!G:G)</f>
        <v>300</v>
      </c>
    </row>
    <row r="496" spans="1:28" x14ac:dyDescent="0.25">
      <c r="A496" t="s">
        <v>2320</v>
      </c>
      <c r="B496" s="1">
        <v>45501</v>
      </c>
      <c r="C496" t="s">
        <v>770</v>
      </c>
      <c r="D496" t="s">
        <v>1584</v>
      </c>
      <c r="E496" t="s">
        <v>1752</v>
      </c>
      <c r="F496">
        <v>1</v>
      </c>
      <c r="G496">
        <v>917.17</v>
      </c>
      <c r="H496">
        <v>0.13</v>
      </c>
      <c r="I496" t="s">
        <v>1829</v>
      </c>
      <c r="J496" s="12">
        <v>797.93790000000001</v>
      </c>
      <c r="K496" t="str">
        <f>_xlfn.XLOOKUP(Table17[[#This Row],[Customer_ID]],Customer_Dim!A:A,Customer_Dim!B:B,"False Data")</f>
        <v>William Hull</v>
      </c>
      <c r="L496" s="5">
        <f>_xlfn.XLOOKUP(Table17[[#This Row],[Customer_ID]],Customer_Dim!A:A,Customer_Dim!C:C,"False Data")</f>
        <v>59</v>
      </c>
      <c r="M496" s="5" t="str" cm="1">
        <f t="array" ref="M496">_xlfn.IFS(Table9[[#This Row],[Age]]&lt;=35,"Youth",Table9[[#This Row],[Age]]&lt;=55,"Adult",Table9[[#This Row],[Age]]&gt;55,"Senior")</f>
        <v>Senior</v>
      </c>
      <c r="N496" t="str">
        <f>_xlfn.XLOOKUP(Table17[[#This Row],[Customer_ID]],Customer_Dim!A:A,Customer_Dim!D:D,"False Data")</f>
        <v>Female</v>
      </c>
      <c r="O496" t="str">
        <f>_xlfn.XLOOKUP(Table17[[#This Row],[Customer_ID]],Customer_Dim!A:A,Customer_Dim!E:E,"False Data")</f>
        <v>Heathfort</v>
      </c>
      <c r="P496" t="str">
        <f>_xlfn.XLOOKUP(Table17[[#This Row],[Customer_ID]],Customer_Dim!A:A,Customer_Dim!F:F,"False Data")</f>
        <v>Michigan</v>
      </c>
      <c r="Q496" t="str">
        <f>_xlfn.XLOOKUP(Table17[[#This Row],[Customer_ID]],Customer_Dim!A:A,Customer_Dim!G:G,"False Data")</f>
        <v>USA</v>
      </c>
      <c r="R496" t="str">
        <f>_xlfn.XLOOKUP(Table17[[#This Row],[Customer_ID]],Customer_Dim!A:A,Customer_Dim!H:H,"False Data")</f>
        <v>Platinum</v>
      </c>
      <c r="S496" t="str">
        <f>_xlfn.XLOOKUP(Table17[[#This Row],[Store_ID]],Store_Dim!A:A,Store_Dim!B:B)</f>
        <v>Rivera-Warner</v>
      </c>
      <c r="T496" t="str">
        <f>_xlfn.XLOOKUP(Table17[[#This Row],[Store_ID]],Store_Dim!A:A,Store_Dim!C:C)</f>
        <v>East</v>
      </c>
      <c r="U496" t="str">
        <f>_xlfn.XLOOKUP(Table17[[#This Row],[Store_ID]],Store_Dim!A:A,Store_Dim!D:D)</f>
        <v>Washingtonfurt</v>
      </c>
      <c r="V496" t="str">
        <f>_xlfn.XLOOKUP(Table17[[#This Row],[Store_ID]],Store_Dim!A:A,Store_Dim!E:E)</f>
        <v>Flagship</v>
      </c>
      <c r="W496" t="str">
        <f>_xlfn.XLOOKUP(Table17[[#This Row],[Product_ID]],Product_Dim!A:A,Product_Dim!B:B)</f>
        <v>Women's Denim Jeans</v>
      </c>
      <c r="X496" t="str">
        <f>_xlfn.XLOOKUP(Table17[[#This Row],[Product_ID]],Product_Dim!A:A,Product_Dim!C:C)</f>
        <v>Clothing</v>
      </c>
      <c r="Y496" t="str">
        <f>_xlfn.XLOOKUP(Table17[[#This Row],[Product_ID]],Product_Dim!A:A,Product_Dim!D:D)</f>
        <v>Bottoms</v>
      </c>
      <c r="Z496" t="str">
        <f>_xlfn.XLOOKUP(Table17[[#This Row],[Product_ID]],Product_Dim!A:A,Product_Dim!E:E)</f>
        <v>Guerra-Hendrix</v>
      </c>
      <c r="AA496">
        <f>_xlfn.XLOOKUP(Table17[[#This Row],[Product_ID]],Product_Dim!A:A,Product_Dim!F:F)</f>
        <v>303.74</v>
      </c>
      <c r="AB496">
        <f>_xlfn.XLOOKUP(Table17[[#This Row],[Product_ID]],Product_Dim!A:A,Product_Dim!G:G)</f>
        <v>343</v>
      </c>
    </row>
    <row r="497" spans="1:28" x14ac:dyDescent="0.25">
      <c r="A497" t="s">
        <v>2321</v>
      </c>
      <c r="B497" s="1">
        <v>45568</v>
      </c>
      <c r="C497" t="s">
        <v>1020</v>
      </c>
      <c r="D497" t="s">
        <v>1562</v>
      </c>
      <c r="E497" t="s">
        <v>1773</v>
      </c>
      <c r="F497">
        <v>2</v>
      </c>
      <c r="G497">
        <v>406.46</v>
      </c>
      <c r="H497">
        <v>0.3</v>
      </c>
      <c r="I497" t="s">
        <v>1826</v>
      </c>
      <c r="J497" s="12">
        <v>569.04399999999998</v>
      </c>
      <c r="K497" t="str">
        <f>_xlfn.XLOOKUP(Table17[[#This Row],[Customer_ID]],Customer_Dim!A:A,Customer_Dim!B:B,"False Data")</f>
        <v>Alex Mann Ii</v>
      </c>
      <c r="L497" s="5">
        <f>_xlfn.XLOOKUP(Table17[[#This Row],[Customer_ID]],Customer_Dim!A:A,Customer_Dim!C:C,"False Data")</f>
        <v>58</v>
      </c>
      <c r="M497" s="5" t="str" cm="1">
        <f t="array" ref="M497">_xlfn.IFS(Table9[[#This Row],[Age]]&lt;=35,"Youth",Table9[[#This Row],[Age]]&lt;=55,"Adult",Table9[[#This Row],[Age]]&gt;55,"Senior")</f>
        <v>Senior</v>
      </c>
      <c r="N497" t="str">
        <f>_xlfn.XLOOKUP(Table17[[#This Row],[Customer_ID]],Customer_Dim!A:A,Customer_Dim!D:D,"False Data")</f>
        <v>Male</v>
      </c>
      <c r="O497" t="str">
        <f>_xlfn.XLOOKUP(Table17[[#This Row],[Customer_ID]],Customer_Dim!A:A,Customer_Dim!E:E,"False Data")</f>
        <v>South Zacharychester</v>
      </c>
      <c r="P497" t="str">
        <f>_xlfn.XLOOKUP(Table17[[#This Row],[Customer_ID]],Customer_Dim!A:A,Customer_Dim!F:F,"False Data")</f>
        <v>Oklahoma</v>
      </c>
      <c r="Q497" t="str">
        <f>_xlfn.XLOOKUP(Table17[[#This Row],[Customer_ID]],Customer_Dim!A:A,Customer_Dim!G:G,"False Data")</f>
        <v>USA</v>
      </c>
      <c r="R497" t="str">
        <f>_xlfn.XLOOKUP(Table17[[#This Row],[Customer_ID]],Customer_Dim!A:A,Customer_Dim!H:H,"False Data")</f>
        <v>Bronze</v>
      </c>
      <c r="S497" t="str">
        <f>_xlfn.XLOOKUP(Table17[[#This Row],[Store_ID]],Store_Dim!A:A,Store_Dim!B:B)</f>
        <v>Gray Ltd</v>
      </c>
      <c r="T497" t="str">
        <f>_xlfn.XLOOKUP(Table17[[#This Row],[Store_ID]],Store_Dim!A:A,Store_Dim!C:C)</f>
        <v>North</v>
      </c>
      <c r="U497" t="str">
        <f>_xlfn.XLOOKUP(Table17[[#This Row],[Store_ID]],Store_Dim!A:A,Store_Dim!D:D)</f>
        <v>New Michaelchester</v>
      </c>
      <c r="V497" t="str">
        <f>_xlfn.XLOOKUP(Table17[[#This Row],[Store_ID]],Store_Dim!A:A,Store_Dim!E:E)</f>
        <v>Outlet</v>
      </c>
      <c r="W497" t="str">
        <f>_xlfn.XLOOKUP(Table17[[#This Row],[Product_ID]],Product_Dim!A:A,Product_Dim!B:B)</f>
        <v>Wireless Bluetooth Earbuds</v>
      </c>
      <c r="X497" t="str">
        <f>_xlfn.XLOOKUP(Table17[[#This Row],[Product_ID]],Product_Dim!A:A,Product_Dim!C:C)</f>
        <v>Electronics</v>
      </c>
      <c r="Y497" t="str">
        <f>_xlfn.XLOOKUP(Table17[[#This Row],[Product_ID]],Product_Dim!A:A,Product_Dim!D:D)</f>
        <v>Audio</v>
      </c>
      <c r="Z497" t="str">
        <f>_xlfn.XLOOKUP(Table17[[#This Row],[Product_ID]],Product_Dim!A:A,Product_Dim!E:E)</f>
        <v>Perez-Johnston</v>
      </c>
      <c r="AA497">
        <f>_xlfn.XLOOKUP(Table17[[#This Row],[Product_ID]],Product_Dim!A:A,Product_Dim!F:F)</f>
        <v>439.07</v>
      </c>
      <c r="AB497">
        <f>_xlfn.XLOOKUP(Table17[[#This Row],[Product_ID]],Product_Dim!A:A,Product_Dim!G:G)</f>
        <v>142</v>
      </c>
    </row>
    <row r="498" spans="1:28" x14ac:dyDescent="0.25">
      <c r="A498" t="s">
        <v>2322</v>
      </c>
      <c r="B498" s="1">
        <v>45238</v>
      </c>
      <c r="C498" t="s">
        <v>746</v>
      </c>
      <c r="D498" t="s">
        <v>1738</v>
      </c>
      <c r="E498" t="s">
        <v>1752</v>
      </c>
      <c r="F498">
        <v>2</v>
      </c>
      <c r="G498">
        <v>264.39</v>
      </c>
      <c r="H498">
        <v>0.11</v>
      </c>
      <c r="I498" t="s">
        <v>1829</v>
      </c>
      <c r="J498" s="12">
        <v>470.61419999999998</v>
      </c>
      <c r="K498" t="str">
        <f>_xlfn.XLOOKUP(Table17[[#This Row],[Customer_ID]],Customer_Dim!A:A,Customer_Dim!B:B,"False Data")</f>
        <v>Christy Hill</v>
      </c>
      <c r="L498" s="5">
        <f>_xlfn.XLOOKUP(Table17[[#This Row],[Customer_ID]],Customer_Dim!A:A,Customer_Dim!C:C,"False Data")</f>
        <v>27</v>
      </c>
      <c r="M498" s="5" t="str" cm="1">
        <f t="array" ref="M498">_xlfn.IFS(Table9[[#This Row],[Age]]&lt;=35,"Youth",Table9[[#This Row],[Age]]&lt;=55,"Adult",Table9[[#This Row],[Age]]&gt;55,"Senior")</f>
        <v>Youth</v>
      </c>
      <c r="N498" t="str">
        <f>_xlfn.XLOOKUP(Table17[[#This Row],[Customer_ID]],Customer_Dim!A:A,Customer_Dim!D:D,"False Data")</f>
        <v>Female</v>
      </c>
      <c r="O498" t="str">
        <f>_xlfn.XLOOKUP(Table17[[#This Row],[Customer_ID]],Customer_Dim!A:A,Customer_Dim!E:E,"False Data")</f>
        <v>Tammyton</v>
      </c>
      <c r="P498" t="str">
        <f>_xlfn.XLOOKUP(Table17[[#This Row],[Customer_ID]],Customer_Dim!A:A,Customer_Dim!F:F,"False Data")</f>
        <v>New Jersey</v>
      </c>
      <c r="Q498" t="str">
        <f>_xlfn.XLOOKUP(Table17[[#This Row],[Customer_ID]],Customer_Dim!A:A,Customer_Dim!G:G,"False Data")</f>
        <v>USA</v>
      </c>
      <c r="R498" t="str">
        <f>_xlfn.XLOOKUP(Table17[[#This Row],[Customer_ID]],Customer_Dim!A:A,Customer_Dim!H:H,"False Data")</f>
        <v>Platinum</v>
      </c>
      <c r="S498" t="str">
        <f>_xlfn.XLOOKUP(Table17[[#This Row],[Store_ID]],Store_Dim!A:A,Store_Dim!B:B)</f>
        <v>Rivera-Warner</v>
      </c>
      <c r="T498" t="str">
        <f>_xlfn.XLOOKUP(Table17[[#This Row],[Store_ID]],Store_Dim!A:A,Store_Dim!C:C)</f>
        <v>East</v>
      </c>
      <c r="U498" t="str">
        <f>_xlfn.XLOOKUP(Table17[[#This Row],[Store_ID]],Store_Dim!A:A,Store_Dim!D:D)</f>
        <v>Washingtonfurt</v>
      </c>
      <c r="V498" t="str">
        <f>_xlfn.XLOOKUP(Table17[[#This Row],[Store_ID]],Store_Dim!A:A,Store_Dim!E:E)</f>
        <v>Flagship</v>
      </c>
      <c r="W498" t="str">
        <f>_xlfn.XLOOKUP(Table17[[#This Row],[Product_ID]],Product_Dim!A:A,Product_Dim!B:B)</f>
        <v>Sports Stopwatch Basic</v>
      </c>
      <c r="X498" t="str">
        <f>_xlfn.XLOOKUP(Table17[[#This Row],[Product_ID]],Product_Dim!A:A,Product_Dim!C:C)</f>
        <v>Sports</v>
      </c>
      <c r="Y498" t="str">
        <f>_xlfn.XLOOKUP(Table17[[#This Row],[Product_ID]],Product_Dim!A:A,Product_Dim!D:D)</f>
        <v>Accessories</v>
      </c>
      <c r="Z498" t="str">
        <f>_xlfn.XLOOKUP(Table17[[#This Row],[Product_ID]],Product_Dim!A:A,Product_Dim!E:E)</f>
        <v>Wilson Group</v>
      </c>
      <c r="AA498">
        <f>_xlfn.XLOOKUP(Table17[[#This Row],[Product_ID]],Product_Dim!A:A,Product_Dim!F:F)</f>
        <v>60.65</v>
      </c>
      <c r="AB498">
        <f>_xlfn.XLOOKUP(Table17[[#This Row],[Product_ID]],Product_Dim!A:A,Product_Dim!G:G)</f>
        <v>75</v>
      </c>
    </row>
    <row r="499" spans="1:28" x14ac:dyDescent="0.25">
      <c r="A499" t="s">
        <v>2323</v>
      </c>
      <c r="B499" s="1">
        <v>45754</v>
      </c>
      <c r="C499" t="s">
        <v>628</v>
      </c>
      <c r="D499" t="s">
        <v>1684</v>
      </c>
      <c r="E499" t="s">
        <v>1804</v>
      </c>
      <c r="F499">
        <v>1</v>
      </c>
      <c r="G499">
        <v>414.97</v>
      </c>
      <c r="H499">
        <v>0.22</v>
      </c>
      <c r="I499" t="s">
        <v>1826</v>
      </c>
      <c r="J499" s="12">
        <v>323.67660000000001</v>
      </c>
      <c r="K499" t="str">
        <f>_xlfn.XLOOKUP(Table17[[#This Row],[Customer_ID]],Customer_Dim!A:A,Customer_Dim!B:B,"False Data")</f>
        <v>Todd Poole</v>
      </c>
      <c r="L499" s="5">
        <f>_xlfn.XLOOKUP(Table17[[#This Row],[Customer_ID]],Customer_Dim!A:A,Customer_Dim!C:C,"False Data")</f>
        <v>29</v>
      </c>
      <c r="M499" s="5" t="str" cm="1">
        <f t="array" ref="M499">_xlfn.IFS(Table9[[#This Row],[Age]]&lt;=35,"Youth",Table9[[#This Row],[Age]]&lt;=55,"Adult",Table9[[#This Row],[Age]]&gt;55,"Senior")</f>
        <v>Youth</v>
      </c>
      <c r="N499" t="str">
        <f>_xlfn.XLOOKUP(Table17[[#This Row],[Customer_ID]],Customer_Dim!A:A,Customer_Dim!D:D,"False Data")</f>
        <v>Female</v>
      </c>
      <c r="O499" t="str">
        <f>_xlfn.XLOOKUP(Table17[[#This Row],[Customer_ID]],Customer_Dim!A:A,Customer_Dim!E:E,"False Data")</f>
        <v>Johnsonshire</v>
      </c>
      <c r="P499" t="str">
        <f>_xlfn.XLOOKUP(Table17[[#This Row],[Customer_ID]],Customer_Dim!A:A,Customer_Dim!F:F,"False Data")</f>
        <v>Ohio</v>
      </c>
      <c r="Q499" t="str">
        <f>_xlfn.XLOOKUP(Table17[[#This Row],[Customer_ID]],Customer_Dim!A:A,Customer_Dim!G:G,"False Data")</f>
        <v>USA</v>
      </c>
      <c r="R499" t="str">
        <f>_xlfn.XLOOKUP(Table17[[#This Row],[Customer_ID]],Customer_Dim!A:A,Customer_Dim!H:H,"False Data")</f>
        <v>Bronze</v>
      </c>
      <c r="S499" t="str">
        <f>_xlfn.XLOOKUP(Table17[[#This Row],[Store_ID]],Store_Dim!A:A,Store_Dim!B:B)</f>
        <v>Frederick-Wright</v>
      </c>
      <c r="T499" t="str">
        <f>_xlfn.XLOOKUP(Table17[[#This Row],[Store_ID]],Store_Dim!A:A,Store_Dim!C:C)</f>
        <v>West</v>
      </c>
      <c r="U499" t="str">
        <f>_xlfn.XLOOKUP(Table17[[#This Row],[Store_ID]],Store_Dim!A:A,Store_Dim!D:D)</f>
        <v>New Jimmymouth</v>
      </c>
      <c r="V499" t="str">
        <f>_xlfn.XLOOKUP(Table17[[#This Row],[Store_ID]],Store_Dim!A:A,Store_Dim!E:E)</f>
        <v>Flagship</v>
      </c>
      <c r="W499" t="str">
        <f>_xlfn.XLOOKUP(Table17[[#This Row],[Product_ID]],Product_Dim!A:A,Product_Dim!B:B)</f>
        <v>Wooden Nightstand</v>
      </c>
      <c r="X499" t="str">
        <f>_xlfn.XLOOKUP(Table17[[#This Row],[Product_ID]],Product_Dim!A:A,Product_Dim!C:C)</f>
        <v>Home</v>
      </c>
      <c r="Y499" t="str">
        <f>_xlfn.XLOOKUP(Table17[[#This Row],[Product_ID]],Product_Dim!A:A,Product_Dim!D:D)</f>
        <v>Furniture</v>
      </c>
      <c r="Z499" t="str">
        <f>_xlfn.XLOOKUP(Table17[[#This Row],[Product_ID]],Product_Dim!A:A,Product_Dim!E:E)</f>
        <v>Wolfe, Ross and Hester</v>
      </c>
      <c r="AA499">
        <f>_xlfn.XLOOKUP(Table17[[#This Row],[Product_ID]],Product_Dim!A:A,Product_Dim!F:F)</f>
        <v>243.7</v>
      </c>
      <c r="AB499">
        <f>_xlfn.XLOOKUP(Table17[[#This Row],[Product_ID]],Product_Dim!A:A,Product_Dim!G:G)</f>
        <v>130</v>
      </c>
    </row>
    <row r="500" spans="1:28" x14ac:dyDescent="0.25">
      <c r="A500" t="s">
        <v>2324</v>
      </c>
      <c r="B500" s="1">
        <v>45280</v>
      </c>
      <c r="C500" t="s">
        <v>493</v>
      </c>
      <c r="D500" t="s">
        <v>1598</v>
      </c>
      <c r="E500" t="s">
        <v>1794</v>
      </c>
      <c r="F500">
        <v>2</v>
      </c>
      <c r="G500">
        <v>583.51</v>
      </c>
      <c r="H500">
        <v>0.2</v>
      </c>
      <c r="I500" t="s">
        <v>1829</v>
      </c>
      <c r="J500" s="12">
        <v>933.61599999999999</v>
      </c>
      <c r="K500" t="str">
        <f>_xlfn.XLOOKUP(Table17[[#This Row],[Customer_ID]],Customer_Dim!A:A,Customer_Dim!B:B,"False Data")</f>
        <v>Edward Rivera</v>
      </c>
      <c r="L500" s="5">
        <f>_xlfn.XLOOKUP(Table17[[#This Row],[Customer_ID]],Customer_Dim!A:A,Customer_Dim!C:C,"False Data")</f>
        <v>32</v>
      </c>
      <c r="M500" s="5" t="str" cm="1">
        <f t="array" ref="M500">_xlfn.IFS(Table9[[#This Row],[Age]]&lt;=35,"Youth",Table9[[#This Row],[Age]]&lt;=55,"Adult",Table9[[#This Row],[Age]]&gt;55,"Senior")</f>
        <v>Youth</v>
      </c>
      <c r="N500" t="str">
        <f>_xlfn.XLOOKUP(Table17[[#This Row],[Customer_ID]],Customer_Dim!A:A,Customer_Dim!D:D,"False Data")</f>
        <v>Female</v>
      </c>
      <c r="O500" t="str">
        <f>_xlfn.XLOOKUP(Table17[[#This Row],[Customer_ID]],Customer_Dim!A:A,Customer_Dim!E:E,"False Data")</f>
        <v>Chungmouth</v>
      </c>
      <c r="P500" t="str">
        <f>_xlfn.XLOOKUP(Table17[[#This Row],[Customer_ID]],Customer_Dim!A:A,Customer_Dim!F:F,"False Data")</f>
        <v>South Carolina</v>
      </c>
      <c r="Q500" t="str">
        <f>_xlfn.XLOOKUP(Table17[[#This Row],[Customer_ID]],Customer_Dim!A:A,Customer_Dim!G:G,"False Data")</f>
        <v>USA</v>
      </c>
      <c r="R500" t="str">
        <f>_xlfn.XLOOKUP(Table17[[#This Row],[Customer_ID]],Customer_Dim!A:A,Customer_Dim!H:H,"False Data")</f>
        <v>Gold</v>
      </c>
      <c r="S500" t="str">
        <f>_xlfn.XLOOKUP(Table17[[#This Row],[Store_ID]],Store_Dim!A:A,Store_Dim!B:B)</f>
        <v>Thomas, Bridges and Harris</v>
      </c>
      <c r="T500" t="str">
        <f>_xlfn.XLOOKUP(Table17[[#This Row],[Store_ID]],Store_Dim!A:A,Store_Dim!C:C)</f>
        <v>North</v>
      </c>
      <c r="U500" t="str">
        <f>_xlfn.XLOOKUP(Table17[[#This Row],[Store_ID]],Store_Dim!A:A,Store_Dim!D:D)</f>
        <v>Sabrinatown</v>
      </c>
      <c r="V500" t="str">
        <f>_xlfn.XLOOKUP(Table17[[#This Row],[Store_ID]],Store_Dim!A:A,Store_Dim!E:E)</f>
        <v>Online</v>
      </c>
      <c r="W500" t="str">
        <f>_xlfn.XLOOKUP(Table17[[#This Row],[Product_ID]],Product_Dim!A:A,Product_Dim!B:B)</f>
        <v>Women's Scarf Set</v>
      </c>
      <c r="X500" t="str">
        <f>_xlfn.XLOOKUP(Table17[[#This Row],[Product_ID]],Product_Dim!A:A,Product_Dim!C:C)</f>
        <v>Clothing</v>
      </c>
      <c r="Y500" t="str">
        <f>_xlfn.XLOOKUP(Table17[[#This Row],[Product_ID]],Product_Dim!A:A,Product_Dim!D:D)</f>
        <v>Accessories</v>
      </c>
      <c r="Z500" t="str">
        <f>_xlfn.XLOOKUP(Table17[[#This Row],[Product_ID]],Product_Dim!A:A,Product_Dim!E:E)</f>
        <v>Brown and Sons</v>
      </c>
      <c r="AA500">
        <f>_xlfn.XLOOKUP(Table17[[#This Row],[Product_ID]],Product_Dim!A:A,Product_Dim!F:F)</f>
        <v>174.02</v>
      </c>
      <c r="AB500">
        <f>_xlfn.XLOOKUP(Table17[[#This Row],[Product_ID]],Product_Dim!A:A,Product_Dim!G:G)</f>
        <v>268</v>
      </c>
    </row>
    <row r="501" spans="1:28" x14ac:dyDescent="0.25">
      <c r="A501" t="s">
        <v>2325</v>
      </c>
      <c r="B501" s="1">
        <v>45911</v>
      </c>
      <c r="C501" t="s">
        <v>55</v>
      </c>
      <c r="D501" t="s">
        <v>1610</v>
      </c>
      <c r="E501" t="s">
        <v>1807</v>
      </c>
      <c r="F501">
        <v>1</v>
      </c>
      <c r="G501">
        <v>659.27</v>
      </c>
      <c r="H501">
        <v>0.15</v>
      </c>
      <c r="I501" t="s">
        <v>1826</v>
      </c>
      <c r="J501" s="12">
        <v>560.37950000000001</v>
      </c>
      <c r="K501" t="str">
        <f>_xlfn.XLOOKUP(Table17[[#This Row],[Customer_ID]],Customer_Dim!A:A,Customer_Dim!B:B,"False Data")</f>
        <v>Brian Lopez</v>
      </c>
      <c r="L501" s="5">
        <f>_xlfn.XLOOKUP(Table17[[#This Row],[Customer_ID]],Customer_Dim!A:A,Customer_Dim!C:C,"False Data")</f>
        <v>28</v>
      </c>
      <c r="M501" s="5" t="str" cm="1">
        <f t="array" ref="M501">_xlfn.IFS(Table9[[#This Row],[Age]]&lt;=35,"Youth",Table9[[#This Row],[Age]]&lt;=55,"Adult",Table9[[#This Row],[Age]]&gt;55,"Senior")</f>
        <v>Youth</v>
      </c>
      <c r="N501" t="str">
        <f>_xlfn.XLOOKUP(Table17[[#This Row],[Customer_ID]],Customer_Dim!A:A,Customer_Dim!D:D,"False Data")</f>
        <v>Female</v>
      </c>
      <c r="O501" t="str">
        <f>_xlfn.XLOOKUP(Table17[[#This Row],[Customer_ID]],Customer_Dim!A:A,Customer_Dim!E:E,"False Data")</f>
        <v>East Krista</v>
      </c>
      <c r="P501" t="str">
        <f>_xlfn.XLOOKUP(Table17[[#This Row],[Customer_ID]],Customer_Dim!A:A,Customer_Dim!F:F,"False Data")</f>
        <v>New York</v>
      </c>
      <c r="Q501" t="str">
        <f>_xlfn.XLOOKUP(Table17[[#This Row],[Customer_ID]],Customer_Dim!A:A,Customer_Dim!G:G,"False Data")</f>
        <v>USA</v>
      </c>
      <c r="R501" t="str">
        <f>_xlfn.XLOOKUP(Table17[[#This Row],[Customer_ID]],Customer_Dim!A:A,Customer_Dim!H:H,"False Data")</f>
        <v>Gold</v>
      </c>
      <c r="S501" t="str">
        <f>_xlfn.XLOOKUP(Table17[[#This Row],[Store_ID]],Store_Dim!A:A,Store_Dim!B:B)</f>
        <v>Holloway Ltd</v>
      </c>
      <c r="T501" t="str">
        <f>_xlfn.XLOOKUP(Table17[[#This Row],[Store_ID]],Store_Dim!A:A,Store_Dim!C:C)</f>
        <v>North</v>
      </c>
      <c r="U501" t="str">
        <f>_xlfn.XLOOKUP(Table17[[#This Row],[Store_ID]],Store_Dim!A:A,Store_Dim!D:D)</f>
        <v>Bensonhaven</v>
      </c>
      <c r="V501" t="str">
        <f>_xlfn.XLOOKUP(Table17[[#This Row],[Store_ID]],Store_Dim!A:A,Store_Dim!E:E)</f>
        <v>Flagship</v>
      </c>
      <c r="W501" t="str">
        <f>_xlfn.XLOOKUP(Table17[[#This Row],[Product_ID]],Product_Dim!A:A,Product_Dim!B:B)</f>
        <v>Basketball</v>
      </c>
      <c r="X501" t="str">
        <f>_xlfn.XLOOKUP(Table17[[#This Row],[Product_ID]],Product_Dim!A:A,Product_Dim!C:C)</f>
        <v>Sports</v>
      </c>
      <c r="Y501" t="str">
        <f>_xlfn.XLOOKUP(Table17[[#This Row],[Product_ID]],Product_Dim!A:A,Product_Dim!D:D)</f>
        <v>Team Sports</v>
      </c>
      <c r="Z501" t="str">
        <f>_xlfn.XLOOKUP(Table17[[#This Row],[Product_ID]],Product_Dim!A:A,Product_Dim!E:E)</f>
        <v>Nolan-Snow</v>
      </c>
      <c r="AA501">
        <f>_xlfn.XLOOKUP(Table17[[#This Row],[Product_ID]],Product_Dim!A:A,Product_Dim!F:F)</f>
        <v>204.39</v>
      </c>
      <c r="AB501">
        <f>_xlfn.XLOOKUP(Table17[[#This Row],[Product_ID]],Product_Dim!A:A,Product_Dim!G:G)</f>
        <v>281</v>
      </c>
    </row>
    <row r="502" spans="1:28" x14ac:dyDescent="0.25">
      <c r="A502" t="s">
        <v>2326</v>
      </c>
      <c r="B502" s="1">
        <v>45627</v>
      </c>
      <c r="C502" t="s">
        <v>1377</v>
      </c>
      <c r="D502" t="s">
        <v>1549</v>
      </c>
      <c r="E502" t="s">
        <v>1769</v>
      </c>
      <c r="F502">
        <v>4</v>
      </c>
      <c r="G502">
        <v>106.66</v>
      </c>
      <c r="H502">
        <v>0.2</v>
      </c>
      <c r="I502" t="s">
        <v>1829</v>
      </c>
      <c r="J502" s="12">
        <v>341.31200000000001</v>
      </c>
      <c r="K502" t="str">
        <f>_xlfn.XLOOKUP(Table17[[#This Row],[Customer_ID]],Customer_Dim!A:A,Customer_Dim!B:B,"False Data")</f>
        <v>Gene Lee</v>
      </c>
      <c r="L502" s="5">
        <f>_xlfn.XLOOKUP(Table17[[#This Row],[Customer_ID]],Customer_Dim!A:A,Customer_Dim!C:C,"False Data")</f>
        <v>41</v>
      </c>
      <c r="M502" s="5" t="str" cm="1">
        <f t="array" ref="M502">_xlfn.IFS(Table9[[#This Row],[Age]]&lt;=35,"Youth",Table9[[#This Row],[Age]]&lt;=55,"Adult",Table9[[#This Row],[Age]]&gt;55,"Senior")</f>
        <v>Adult</v>
      </c>
      <c r="N502" t="str">
        <f>_xlfn.XLOOKUP(Table17[[#This Row],[Customer_ID]],Customer_Dim!A:A,Customer_Dim!D:D,"False Data")</f>
        <v>Female</v>
      </c>
      <c r="O502" t="str">
        <f>_xlfn.XLOOKUP(Table17[[#This Row],[Customer_ID]],Customer_Dim!A:A,Customer_Dim!E:E,"False Data")</f>
        <v>Mcfarlandmouth</v>
      </c>
      <c r="P502" t="str">
        <f>_xlfn.XLOOKUP(Table17[[#This Row],[Customer_ID]],Customer_Dim!A:A,Customer_Dim!F:F,"False Data")</f>
        <v>Virginia</v>
      </c>
      <c r="Q502" t="str">
        <f>_xlfn.XLOOKUP(Table17[[#This Row],[Customer_ID]],Customer_Dim!A:A,Customer_Dim!G:G,"False Data")</f>
        <v>USA</v>
      </c>
      <c r="R502" t="str">
        <f>_xlfn.XLOOKUP(Table17[[#This Row],[Customer_ID]],Customer_Dim!A:A,Customer_Dim!H:H,"False Data")</f>
        <v>Platinum</v>
      </c>
      <c r="S502" t="str">
        <f>_xlfn.XLOOKUP(Table17[[#This Row],[Store_ID]],Store_Dim!A:A,Store_Dim!B:B)</f>
        <v>Alexander Group</v>
      </c>
      <c r="T502" t="str">
        <f>_xlfn.XLOOKUP(Table17[[#This Row],[Store_ID]],Store_Dim!A:A,Store_Dim!C:C)</f>
        <v>South</v>
      </c>
      <c r="U502" t="str">
        <f>_xlfn.XLOOKUP(Table17[[#This Row],[Store_ID]],Store_Dim!A:A,Store_Dim!D:D)</f>
        <v>Port Sharon</v>
      </c>
      <c r="V502" t="str">
        <f>_xlfn.XLOOKUP(Table17[[#This Row],[Store_ID]],Store_Dim!A:A,Store_Dim!E:E)</f>
        <v>Online</v>
      </c>
      <c r="W502" t="str">
        <f>_xlfn.XLOOKUP(Table17[[#This Row],[Product_ID]],Product_Dim!A:A,Product_Dim!B:B)</f>
        <v>Women's Casual Hoodie</v>
      </c>
      <c r="X502" t="str">
        <f>_xlfn.XLOOKUP(Table17[[#This Row],[Product_ID]],Product_Dim!A:A,Product_Dim!C:C)</f>
        <v>Clothing</v>
      </c>
      <c r="Y502" t="str">
        <f>_xlfn.XLOOKUP(Table17[[#This Row],[Product_ID]],Product_Dim!A:A,Product_Dim!D:D)</f>
        <v>Outerwear</v>
      </c>
      <c r="Z502" t="str">
        <f>_xlfn.XLOOKUP(Table17[[#This Row],[Product_ID]],Product_Dim!A:A,Product_Dim!E:E)</f>
        <v>Sims Inc</v>
      </c>
      <c r="AA502">
        <f>_xlfn.XLOOKUP(Table17[[#This Row],[Product_ID]],Product_Dim!A:A,Product_Dim!F:F)</f>
        <v>167.34</v>
      </c>
      <c r="AB502">
        <f>_xlfn.XLOOKUP(Table17[[#This Row],[Product_ID]],Product_Dim!A:A,Product_Dim!G:G)</f>
        <v>352</v>
      </c>
    </row>
    <row r="503" spans="1:28" x14ac:dyDescent="0.25">
      <c r="A503" t="s">
        <v>2327</v>
      </c>
      <c r="B503" s="1">
        <v>45617</v>
      </c>
      <c r="C503" t="s">
        <v>544</v>
      </c>
      <c r="D503" t="s">
        <v>1568</v>
      </c>
      <c r="E503" t="s">
        <v>1773</v>
      </c>
      <c r="F503">
        <v>4</v>
      </c>
      <c r="G503">
        <v>168.55</v>
      </c>
      <c r="H503">
        <v>0.15</v>
      </c>
      <c r="I503" t="s">
        <v>1826</v>
      </c>
      <c r="J503" s="12">
        <v>573.07000000000005</v>
      </c>
      <c r="K503" t="str">
        <f>_xlfn.XLOOKUP(Table17[[#This Row],[Customer_ID]],Customer_Dim!A:A,Customer_Dim!B:B,"False Data")</f>
        <v>Joseph Jones</v>
      </c>
      <c r="L503" s="5">
        <f>_xlfn.XLOOKUP(Table17[[#This Row],[Customer_ID]],Customer_Dim!A:A,Customer_Dim!C:C,"False Data")</f>
        <v>21</v>
      </c>
      <c r="M503" s="5" t="str" cm="1">
        <f t="array" ref="M503">_xlfn.IFS(Table9[[#This Row],[Age]]&lt;=35,"Youth",Table9[[#This Row],[Age]]&lt;=55,"Adult",Table9[[#This Row],[Age]]&gt;55,"Senior")</f>
        <v>Youth</v>
      </c>
      <c r="N503" t="str">
        <f>_xlfn.XLOOKUP(Table17[[#This Row],[Customer_ID]],Customer_Dim!A:A,Customer_Dim!D:D,"False Data")</f>
        <v>Male</v>
      </c>
      <c r="O503" t="str">
        <f>_xlfn.XLOOKUP(Table17[[#This Row],[Customer_ID]],Customer_Dim!A:A,Customer_Dim!E:E,"False Data")</f>
        <v>North Matthew</v>
      </c>
      <c r="P503" t="str">
        <f>_xlfn.XLOOKUP(Table17[[#This Row],[Customer_ID]],Customer_Dim!A:A,Customer_Dim!F:F,"False Data")</f>
        <v>Illinois</v>
      </c>
      <c r="Q503" t="str">
        <f>_xlfn.XLOOKUP(Table17[[#This Row],[Customer_ID]],Customer_Dim!A:A,Customer_Dim!G:G,"False Data")</f>
        <v>USA</v>
      </c>
      <c r="R503" t="str">
        <f>_xlfn.XLOOKUP(Table17[[#This Row],[Customer_ID]],Customer_Dim!A:A,Customer_Dim!H:H,"False Data")</f>
        <v>Bronze</v>
      </c>
      <c r="S503" t="str">
        <f>_xlfn.XLOOKUP(Table17[[#This Row],[Store_ID]],Store_Dim!A:A,Store_Dim!B:B)</f>
        <v>Gray Ltd</v>
      </c>
      <c r="T503" t="str">
        <f>_xlfn.XLOOKUP(Table17[[#This Row],[Store_ID]],Store_Dim!A:A,Store_Dim!C:C)</f>
        <v>North</v>
      </c>
      <c r="U503" t="str">
        <f>_xlfn.XLOOKUP(Table17[[#This Row],[Store_ID]],Store_Dim!A:A,Store_Dim!D:D)</f>
        <v>New Michaelchester</v>
      </c>
      <c r="V503" t="str">
        <f>_xlfn.XLOOKUP(Table17[[#This Row],[Store_ID]],Store_Dim!A:A,Store_Dim!E:E)</f>
        <v>Outlet</v>
      </c>
      <c r="W503" t="str">
        <f>_xlfn.XLOOKUP(Table17[[#This Row],[Product_ID]],Product_Dim!A:A,Product_Dim!B:B)</f>
        <v>Ceramic Kitchen Bowl Set</v>
      </c>
      <c r="X503" t="str">
        <f>_xlfn.XLOOKUP(Table17[[#This Row],[Product_ID]],Product_Dim!A:A,Product_Dim!C:C)</f>
        <v>Home</v>
      </c>
      <c r="Y503" t="str">
        <f>_xlfn.XLOOKUP(Table17[[#This Row],[Product_ID]],Product_Dim!A:A,Product_Dim!D:D)</f>
        <v>Kitchen</v>
      </c>
      <c r="Z503" t="str">
        <f>_xlfn.XLOOKUP(Table17[[#This Row],[Product_ID]],Product_Dim!A:A,Product_Dim!E:E)</f>
        <v>Hamilton Group</v>
      </c>
      <c r="AA503">
        <f>_xlfn.XLOOKUP(Table17[[#This Row],[Product_ID]],Product_Dim!A:A,Product_Dim!F:F)</f>
        <v>298.86</v>
      </c>
      <c r="AB503">
        <f>_xlfn.XLOOKUP(Table17[[#This Row],[Product_ID]],Product_Dim!A:A,Product_Dim!G:G)</f>
        <v>308</v>
      </c>
    </row>
    <row r="504" spans="1:28" x14ac:dyDescent="0.25">
      <c r="A504" t="s">
        <v>2328</v>
      </c>
      <c r="B504" s="1">
        <v>45899</v>
      </c>
      <c r="C504" t="s">
        <v>1501</v>
      </c>
      <c r="D504" t="s">
        <v>1636</v>
      </c>
      <c r="E504" t="s">
        <v>1761</v>
      </c>
      <c r="F504">
        <v>1</v>
      </c>
      <c r="G504">
        <v>230.53</v>
      </c>
      <c r="H504">
        <v>0.06</v>
      </c>
      <c r="I504" t="s">
        <v>1829</v>
      </c>
      <c r="J504" s="12">
        <v>216.69820000000001</v>
      </c>
      <c r="K504" t="str">
        <f>_xlfn.XLOOKUP(Table17[[#This Row],[Customer_ID]],Customer_Dim!A:A,Customer_Dim!B:B,"False Data")</f>
        <v>Zachary Andrade</v>
      </c>
      <c r="L504" s="5">
        <f>_xlfn.XLOOKUP(Table17[[#This Row],[Customer_ID]],Customer_Dim!A:A,Customer_Dim!C:C,"False Data")</f>
        <v>23</v>
      </c>
      <c r="M504" s="5" t="str" cm="1">
        <f t="array" ref="M504">_xlfn.IFS(Table9[[#This Row],[Age]]&lt;=35,"Youth",Table9[[#This Row],[Age]]&lt;=55,"Adult",Table9[[#This Row],[Age]]&gt;55,"Senior")</f>
        <v>Youth</v>
      </c>
      <c r="N504" t="str">
        <f>_xlfn.XLOOKUP(Table17[[#This Row],[Customer_ID]],Customer_Dim!A:A,Customer_Dim!D:D,"False Data")</f>
        <v>Female</v>
      </c>
      <c r="O504" t="str">
        <f>_xlfn.XLOOKUP(Table17[[#This Row],[Customer_ID]],Customer_Dim!A:A,Customer_Dim!E:E,"False Data")</f>
        <v>South Davidport</v>
      </c>
      <c r="P504" t="str">
        <f>_xlfn.XLOOKUP(Table17[[#This Row],[Customer_ID]],Customer_Dim!A:A,Customer_Dim!F:F,"False Data")</f>
        <v>California</v>
      </c>
      <c r="Q504" t="str">
        <f>_xlfn.XLOOKUP(Table17[[#This Row],[Customer_ID]],Customer_Dim!A:A,Customer_Dim!G:G,"False Data")</f>
        <v>USA</v>
      </c>
      <c r="R504" t="str">
        <f>_xlfn.XLOOKUP(Table17[[#This Row],[Customer_ID]],Customer_Dim!A:A,Customer_Dim!H:H,"False Data")</f>
        <v>Platinum</v>
      </c>
      <c r="S504" t="str">
        <f>_xlfn.XLOOKUP(Table17[[#This Row],[Store_ID]],Store_Dim!A:A,Store_Dim!B:B)</f>
        <v>Black-Horn</v>
      </c>
      <c r="T504" t="str">
        <f>_xlfn.XLOOKUP(Table17[[#This Row],[Store_ID]],Store_Dim!A:A,Store_Dim!C:C)</f>
        <v>South</v>
      </c>
      <c r="U504" t="str">
        <f>_xlfn.XLOOKUP(Table17[[#This Row],[Store_ID]],Store_Dim!A:A,Store_Dim!D:D)</f>
        <v>North Nancyview</v>
      </c>
      <c r="V504" t="str">
        <f>_xlfn.XLOOKUP(Table17[[#This Row],[Store_ID]],Store_Dim!A:A,Store_Dim!E:E)</f>
        <v>Outlet</v>
      </c>
      <c r="W504" t="str">
        <f>_xlfn.XLOOKUP(Table17[[#This Row],[Product_ID]],Product_Dim!A:A,Product_Dim!B:B)</f>
        <v>Adjustable Jump Rope</v>
      </c>
      <c r="X504" t="str">
        <f>_xlfn.XLOOKUP(Table17[[#This Row],[Product_ID]],Product_Dim!A:A,Product_Dim!C:C)</f>
        <v>Sports</v>
      </c>
      <c r="Y504" t="str">
        <f>_xlfn.XLOOKUP(Table17[[#This Row],[Product_ID]],Product_Dim!A:A,Product_Dim!D:D)</f>
        <v>Fitness</v>
      </c>
      <c r="Z504" t="str">
        <f>_xlfn.XLOOKUP(Table17[[#This Row],[Product_ID]],Product_Dim!A:A,Product_Dim!E:E)</f>
        <v>Cox Inc</v>
      </c>
      <c r="AA504">
        <f>_xlfn.XLOOKUP(Table17[[#This Row],[Product_ID]],Product_Dim!A:A,Product_Dim!F:F)</f>
        <v>167.12</v>
      </c>
      <c r="AB504">
        <f>_xlfn.XLOOKUP(Table17[[#This Row],[Product_ID]],Product_Dim!A:A,Product_Dim!G:G)</f>
        <v>316</v>
      </c>
    </row>
    <row r="505" spans="1:28" x14ac:dyDescent="0.25">
      <c r="A505" t="s">
        <v>2329</v>
      </c>
      <c r="B505" s="1">
        <v>45889</v>
      </c>
      <c r="C505" t="s">
        <v>40</v>
      </c>
      <c r="D505" t="s">
        <v>1656</v>
      </c>
      <c r="E505" t="s">
        <v>1757</v>
      </c>
      <c r="F505">
        <v>2</v>
      </c>
      <c r="G505">
        <v>355.41</v>
      </c>
      <c r="H505">
        <v>0.13</v>
      </c>
      <c r="I505" t="s">
        <v>1829</v>
      </c>
      <c r="J505" s="12">
        <v>618.41340000000002</v>
      </c>
      <c r="K505" t="str">
        <f>_xlfn.XLOOKUP(Table17[[#This Row],[Customer_ID]],Customer_Dim!A:A,Customer_Dim!B:B,"False Data")</f>
        <v>Daniel Boyd</v>
      </c>
      <c r="L505" s="5">
        <f>_xlfn.XLOOKUP(Table17[[#This Row],[Customer_ID]],Customer_Dim!A:A,Customer_Dim!C:C,"False Data")</f>
        <v>29</v>
      </c>
      <c r="M505" s="5" t="str" cm="1">
        <f t="array" ref="M505">_xlfn.IFS(Table9[[#This Row],[Age]]&lt;=35,"Youth",Table9[[#This Row],[Age]]&lt;=55,"Adult",Table9[[#This Row],[Age]]&gt;55,"Senior")</f>
        <v>Youth</v>
      </c>
      <c r="N505" t="str">
        <f>_xlfn.XLOOKUP(Table17[[#This Row],[Customer_ID]],Customer_Dim!A:A,Customer_Dim!D:D,"False Data")</f>
        <v>Female</v>
      </c>
      <c r="O505" t="str">
        <f>_xlfn.XLOOKUP(Table17[[#This Row],[Customer_ID]],Customer_Dim!A:A,Customer_Dim!E:E,"False Data")</f>
        <v>West Pamelafurt</v>
      </c>
      <c r="P505" t="str">
        <f>_xlfn.XLOOKUP(Table17[[#This Row],[Customer_ID]],Customer_Dim!A:A,Customer_Dim!F:F,"False Data")</f>
        <v>West Virginia</v>
      </c>
      <c r="Q505" t="str">
        <f>_xlfn.XLOOKUP(Table17[[#This Row],[Customer_ID]],Customer_Dim!A:A,Customer_Dim!G:G,"False Data")</f>
        <v>USA</v>
      </c>
      <c r="R505" t="str">
        <f>_xlfn.XLOOKUP(Table17[[#This Row],[Customer_ID]],Customer_Dim!A:A,Customer_Dim!H:H,"False Data")</f>
        <v>Bronze</v>
      </c>
      <c r="S505" t="str">
        <f>_xlfn.XLOOKUP(Table17[[#This Row],[Store_ID]],Store_Dim!A:A,Store_Dim!B:B)</f>
        <v>Martinez, Adkins and Johnson</v>
      </c>
      <c r="T505" t="str">
        <f>_xlfn.XLOOKUP(Table17[[#This Row],[Store_ID]],Store_Dim!A:A,Store_Dim!C:C)</f>
        <v>North</v>
      </c>
      <c r="U505" t="str">
        <f>_xlfn.XLOOKUP(Table17[[#This Row],[Store_ID]],Store_Dim!A:A,Store_Dim!D:D)</f>
        <v>Danielmouth</v>
      </c>
      <c r="V505" t="str">
        <f>_xlfn.XLOOKUP(Table17[[#This Row],[Store_ID]],Store_Dim!A:A,Store_Dim!E:E)</f>
        <v>Flagship</v>
      </c>
      <c r="W505" t="str">
        <f>_xlfn.XLOOKUP(Table17[[#This Row],[Product_ID]],Product_Dim!A:A,Product_Dim!B:B)</f>
        <v>Sports Stopwatch Pro</v>
      </c>
      <c r="X505" t="str">
        <f>_xlfn.XLOOKUP(Table17[[#This Row],[Product_ID]],Product_Dim!A:A,Product_Dim!C:C)</f>
        <v>Sports</v>
      </c>
      <c r="Y505" t="str">
        <f>_xlfn.XLOOKUP(Table17[[#This Row],[Product_ID]],Product_Dim!A:A,Product_Dim!D:D)</f>
        <v>Accessories</v>
      </c>
      <c r="Z505" t="str">
        <f>_xlfn.XLOOKUP(Table17[[#This Row],[Product_ID]],Product_Dim!A:A,Product_Dim!E:E)</f>
        <v>Thompson-French</v>
      </c>
      <c r="AA505">
        <f>_xlfn.XLOOKUP(Table17[[#This Row],[Product_ID]],Product_Dim!A:A,Product_Dim!F:F)</f>
        <v>434.84</v>
      </c>
      <c r="AB505">
        <f>_xlfn.XLOOKUP(Table17[[#This Row],[Product_ID]],Product_Dim!A:A,Product_Dim!G:G)</f>
        <v>185</v>
      </c>
    </row>
    <row r="506" spans="1:28" x14ac:dyDescent="0.25">
      <c r="A506" t="s">
        <v>2330</v>
      </c>
      <c r="B506" s="1">
        <v>45943</v>
      </c>
      <c r="C506" t="s">
        <v>556</v>
      </c>
      <c r="D506" t="s">
        <v>1642</v>
      </c>
      <c r="E506" t="s">
        <v>1761</v>
      </c>
      <c r="F506">
        <v>3</v>
      </c>
      <c r="G506">
        <v>843.44</v>
      </c>
      <c r="H506">
        <v>0.22</v>
      </c>
      <c r="I506" t="s">
        <v>1824</v>
      </c>
      <c r="J506" s="12">
        <v>1973.6496</v>
      </c>
      <c r="K506" t="str">
        <f>_xlfn.XLOOKUP(Table17[[#This Row],[Customer_ID]],Customer_Dim!A:A,Customer_Dim!B:B,"False Data")</f>
        <v>Antonio Wade</v>
      </c>
      <c r="L506" s="5">
        <f>_xlfn.XLOOKUP(Table17[[#This Row],[Customer_ID]],Customer_Dim!A:A,Customer_Dim!C:C,"False Data")</f>
        <v>36</v>
      </c>
      <c r="M506" s="5" t="str" cm="1">
        <f t="array" ref="M506">_xlfn.IFS(Table9[[#This Row],[Age]]&lt;=35,"Youth",Table9[[#This Row],[Age]]&lt;=55,"Adult",Table9[[#This Row],[Age]]&gt;55,"Senior")</f>
        <v>Adult</v>
      </c>
      <c r="N506" t="str">
        <f>_xlfn.XLOOKUP(Table17[[#This Row],[Customer_ID]],Customer_Dim!A:A,Customer_Dim!D:D,"False Data")</f>
        <v>Female</v>
      </c>
      <c r="O506" t="str">
        <f>_xlfn.XLOOKUP(Table17[[#This Row],[Customer_ID]],Customer_Dim!A:A,Customer_Dim!E:E,"False Data")</f>
        <v>New Jasonmouth</v>
      </c>
      <c r="P506" t="str">
        <f>_xlfn.XLOOKUP(Table17[[#This Row],[Customer_ID]],Customer_Dim!A:A,Customer_Dim!F:F,"False Data")</f>
        <v>Tennessee</v>
      </c>
      <c r="Q506" t="str">
        <f>_xlfn.XLOOKUP(Table17[[#This Row],[Customer_ID]],Customer_Dim!A:A,Customer_Dim!G:G,"False Data")</f>
        <v>USA</v>
      </c>
      <c r="R506" t="str">
        <f>_xlfn.XLOOKUP(Table17[[#This Row],[Customer_ID]],Customer_Dim!A:A,Customer_Dim!H:H,"False Data")</f>
        <v>Gold</v>
      </c>
      <c r="S506" t="str">
        <f>_xlfn.XLOOKUP(Table17[[#This Row],[Store_ID]],Store_Dim!A:A,Store_Dim!B:B)</f>
        <v>Black-Horn</v>
      </c>
      <c r="T506" t="str">
        <f>_xlfn.XLOOKUP(Table17[[#This Row],[Store_ID]],Store_Dim!A:A,Store_Dim!C:C)</f>
        <v>South</v>
      </c>
      <c r="U506" t="str">
        <f>_xlfn.XLOOKUP(Table17[[#This Row],[Store_ID]],Store_Dim!A:A,Store_Dim!D:D)</f>
        <v>North Nancyview</v>
      </c>
      <c r="V506" t="str">
        <f>_xlfn.XLOOKUP(Table17[[#This Row],[Store_ID]],Store_Dim!A:A,Store_Dim!E:E)</f>
        <v>Outlet</v>
      </c>
      <c r="W506" t="str">
        <f>_xlfn.XLOOKUP(Table17[[#This Row],[Product_ID]],Product_Dim!A:A,Product_Dim!B:B)</f>
        <v>Makeup Brush Set</v>
      </c>
      <c r="X506" t="str">
        <f>_xlfn.XLOOKUP(Table17[[#This Row],[Product_ID]],Product_Dim!A:A,Product_Dim!C:C)</f>
        <v>Beauty</v>
      </c>
      <c r="Y506" t="str">
        <f>_xlfn.XLOOKUP(Table17[[#This Row],[Product_ID]],Product_Dim!A:A,Product_Dim!D:D)</f>
        <v>Makeup</v>
      </c>
      <c r="Z506" t="str">
        <f>_xlfn.XLOOKUP(Table17[[#This Row],[Product_ID]],Product_Dim!A:A,Product_Dim!E:E)</f>
        <v>Cook Inc</v>
      </c>
      <c r="AA506">
        <f>_xlfn.XLOOKUP(Table17[[#This Row],[Product_ID]],Product_Dim!A:A,Product_Dim!F:F)</f>
        <v>241</v>
      </c>
      <c r="AB506">
        <f>_xlfn.XLOOKUP(Table17[[#This Row],[Product_ID]],Product_Dim!A:A,Product_Dim!G:G)</f>
        <v>431</v>
      </c>
    </row>
    <row r="507" spans="1:28" x14ac:dyDescent="0.25">
      <c r="A507" t="s">
        <v>2331</v>
      </c>
      <c r="B507" s="1">
        <v>45306</v>
      </c>
      <c r="C507" t="s">
        <v>544</v>
      </c>
      <c r="D507" t="s">
        <v>1738</v>
      </c>
      <c r="E507" t="s">
        <v>1757</v>
      </c>
      <c r="F507">
        <v>1</v>
      </c>
      <c r="G507">
        <v>301.60000000000002</v>
      </c>
      <c r="H507">
        <v>0.27</v>
      </c>
      <c r="I507" t="s">
        <v>1824</v>
      </c>
      <c r="J507" s="12">
        <v>220.16800000000001</v>
      </c>
      <c r="K507" t="str">
        <f>_xlfn.XLOOKUP(Table17[[#This Row],[Customer_ID]],Customer_Dim!A:A,Customer_Dim!B:B,"False Data")</f>
        <v>Joseph Jones</v>
      </c>
      <c r="L507" s="5">
        <f>_xlfn.XLOOKUP(Table17[[#This Row],[Customer_ID]],Customer_Dim!A:A,Customer_Dim!C:C,"False Data")</f>
        <v>21</v>
      </c>
      <c r="M507" s="5" t="str" cm="1">
        <f t="array" ref="M507">_xlfn.IFS(Table9[[#This Row],[Age]]&lt;=35,"Youth",Table9[[#This Row],[Age]]&lt;=55,"Adult",Table9[[#This Row],[Age]]&gt;55,"Senior")</f>
        <v>Youth</v>
      </c>
      <c r="N507" t="str">
        <f>_xlfn.XLOOKUP(Table17[[#This Row],[Customer_ID]],Customer_Dim!A:A,Customer_Dim!D:D,"False Data")</f>
        <v>Male</v>
      </c>
      <c r="O507" t="str">
        <f>_xlfn.XLOOKUP(Table17[[#This Row],[Customer_ID]],Customer_Dim!A:A,Customer_Dim!E:E,"False Data")</f>
        <v>North Matthew</v>
      </c>
      <c r="P507" t="str">
        <f>_xlfn.XLOOKUP(Table17[[#This Row],[Customer_ID]],Customer_Dim!A:A,Customer_Dim!F:F,"False Data")</f>
        <v>Illinois</v>
      </c>
      <c r="Q507" t="str">
        <f>_xlfn.XLOOKUP(Table17[[#This Row],[Customer_ID]],Customer_Dim!A:A,Customer_Dim!G:G,"False Data")</f>
        <v>USA</v>
      </c>
      <c r="R507" t="str">
        <f>_xlfn.XLOOKUP(Table17[[#This Row],[Customer_ID]],Customer_Dim!A:A,Customer_Dim!H:H,"False Data")</f>
        <v>Bronze</v>
      </c>
      <c r="S507" t="str">
        <f>_xlfn.XLOOKUP(Table17[[#This Row],[Store_ID]],Store_Dim!A:A,Store_Dim!B:B)</f>
        <v>Martinez, Adkins and Johnson</v>
      </c>
      <c r="T507" t="str">
        <f>_xlfn.XLOOKUP(Table17[[#This Row],[Store_ID]],Store_Dim!A:A,Store_Dim!C:C)</f>
        <v>North</v>
      </c>
      <c r="U507" t="str">
        <f>_xlfn.XLOOKUP(Table17[[#This Row],[Store_ID]],Store_Dim!A:A,Store_Dim!D:D)</f>
        <v>Danielmouth</v>
      </c>
      <c r="V507" t="str">
        <f>_xlfn.XLOOKUP(Table17[[#This Row],[Store_ID]],Store_Dim!A:A,Store_Dim!E:E)</f>
        <v>Flagship</v>
      </c>
      <c r="W507" t="str">
        <f>_xlfn.XLOOKUP(Table17[[#This Row],[Product_ID]],Product_Dim!A:A,Product_Dim!B:B)</f>
        <v>Sports Stopwatch Basic</v>
      </c>
      <c r="X507" t="str">
        <f>_xlfn.XLOOKUP(Table17[[#This Row],[Product_ID]],Product_Dim!A:A,Product_Dim!C:C)</f>
        <v>Sports</v>
      </c>
      <c r="Y507" t="str">
        <f>_xlfn.XLOOKUP(Table17[[#This Row],[Product_ID]],Product_Dim!A:A,Product_Dim!D:D)</f>
        <v>Accessories</v>
      </c>
      <c r="Z507" t="str">
        <f>_xlfn.XLOOKUP(Table17[[#This Row],[Product_ID]],Product_Dim!A:A,Product_Dim!E:E)</f>
        <v>Wilson Group</v>
      </c>
      <c r="AA507">
        <f>_xlfn.XLOOKUP(Table17[[#This Row],[Product_ID]],Product_Dim!A:A,Product_Dim!F:F)</f>
        <v>60.65</v>
      </c>
      <c r="AB507">
        <f>_xlfn.XLOOKUP(Table17[[#This Row],[Product_ID]],Product_Dim!A:A,Product_Dim!G:G)</f>
        <v>75</v>
      </c>
    </row>
    <row r="508" spans="1:28" x14ac:dyDescent="0.25">
      <c r="A508" t="s">
        <v>2332</v>
      </c>
      <c r="B508" s="1">
        <v>45772</v>
      </c>
      <c r="C508" t="s">
        <v>164</v>
      </c>
      <c r="D508" t="s">
        <v>1726</v>
      </c>
      <c r="E508" t="s">
        <v>1761</v>
      </c>
      <c r="F508">
        <v>3</v>
      </c>
      <c r="G508">
        <v>21.59</v>
      </c>
      <c r="H508">
        <v>0.16</v>
      </c>
      <c r="I508" t="s">
        <v>1829</v>
      </c>
      <c r="J508" s="12">
        <v>54.406799999999997</v>
      </c>
      <c r="K508" t="str">
        <f>_xlfn.XLOOKUP(Table17[[#This Row],[Customer_ID]],Customer_Dim!A:A,Customer_Dim!B:B,"False Data")</f>
        <v>William Martin</v>
      </c>
      <c r="L508" s="5">
        <f>_xlfn.XLOOKUP(Table17[[#This Row],[Customer_ID]],Customer_Dim!A:A,Customer_Dim!C:C,"False Data")</f>
        <v>19</v>
      </c>
      <c r="M508" s="5" t="str" cm="1">
        <f t="array" ref="M508">_xlfn.IFS(Table9[[#This Row],[Age]]&lt;=35,"Youth",Table9[[#This Row],[Age]]&lt;=55,"Adult",Table9[[#This Row],[Age]]&gt;55,"Senior")</f>
        <v>Youth</v>
      </c>
      <c r="N508" t="str">
        <f>_xlfn.XLOOKUP(Table17[[#This Row],[Customer_ID]],Customer_Dim!A:A,Customer_Dim!D:D,"False Data")</f>
        <v>Male</v>
      </c>
      <c r="O508" t="str">
        <f>_xlfn.XLOOKUP(Table17[[#This Row],[Customer_ID]],Customer_Dim!A:A,Customer_Dim!E:E,"False Data")</f>
        <v>Ryanburgh</v>
      </c>
      <c r="P508" t="str">
        <f>_xlfn.XLOOKUP(Table17[[#This Row],[Customer_ID]],Customer_Dim!A:A,Customer_Dim!F:F,"False Data")</f>
        <v>Connecticut</v>
      </c>
      <c r="Q508" t="str">
        <f>_xlfn.XLOOKUP(Table17[[#This Row],[Customer_ID]],Customer_Dim!A:A,Customer_Dim!G:G,"False Data")</f>
        <v>USA</v>
      </c>
      <c r="R508" t="str">
        <f>_xlfn.XLOOKUP(Table17[[#This Row],[Customer_ID]],Customer_Dim!A:A,Customer_Dim!H:H,"False Data")</f>
        <v>Platinum</v>
      </c>
      <c r="S508" t="str">
        <f>_xlfn.XLOOKUP(Table17[[#This Row],[Store_ID]],Store_Dim!A:A,Store_Dim!B:B)</f>
        <v>Black-Horn</v>
      </c>
      <c r="T508" t="str">
        <f>_xlfn.XLOOKUP(Table17[[#This Row],[Store_ID]],Store_Dim!A:A,Store_Dim!C:C)</f>
        <v>South</v>
      </c>
      <c r="U508" t="str">
        <f>_xlfn.XLOOKUP(Table17[[#This Row],[Store_ID]],Store_Dim!A:A,Store_Dim!D:D)</f>
        <v>North Nancyview</v>
      </c>
      <c r="V508" t="str">
        <f>_xlfn.XLOOKUP(Table17[[#This Row],[Store_ID]],Store_Dim!A:A,Store_Dim!E:E)</f>
        <v>Outlet</v>
      </c>
      <c r="W508" t="str">
        <f>_xlfn.XLOOKUP(Table17[[#This Row],[Product_ID]],Product_Dim!A:A,Product_Dim!B:B)</f>
        <v>Face Foundation Kit</v>
      </c>
      <c r="X508" t="str">
        <f>_xlfn.XLOOKUP(Table17[[#This Row],[Product_ID]],Product_Dim!A:A,Product_Dim!C:C)</f>
        <v>Beauty</v>
      </c>
      <c r="Y508" t="str">
        <f>_xlfn.XLOOKUP(Table17[[#This Row],[Product_ID]],Product_Dim!A:A,Product_Dim!D:D)</f>
        <v>Makeup</v>
      </c>
      <c r="Z508" t="str">
        <f>_xlfn.XLOOKUP(Table17[[#This Row],[Product_ID]],Product_Dim!A:A,Product_Dim!E:E)</f>
        <v>Taylor-Elliott</v>
      </c>
      <c r="AA508">
        <f>_xlfn.XLOOKUP(Table17[[#This Row],[Product_ID]],Product_Dim!A:A,Product_Dim!F:F)</f>
        <v>183.04</v>
      </c>
      <c r="AB508">
        <f>_xlfn.XLOOKUP(Table17[[#This Row],[Product_ID]],Product_Dim!A:A,Product_Dim!G:G)</f>
        <v>457</v>
      </c>
    </row>
    <row r="509" spans="1:28" x14ac:dyDescent="0.25">
      <c r="A509" t="s">
        <v>2333</v>
      </c>
      <c r="B509" s="1">
        <v>45346</v>
      </c>
      <c r="C509" t="s">
        <v>690</v>
      </c>
      <c r="D509" t="s">
        <v>1574</v>
      </c>
      <c r="E509" t="s">
        <v>1761</v>
      </c>
      <c r="F509">
        <v>4</v>
      </c>
      <c r="G509">
        <v>284.24</v>
      </c>
      <c r="H509">
        <v>0.09</v>
      </c>
      <c r="I509" t="s">
        <v>1824</v>
      </c>
      <c r="J509" s="12">
        <v>1034.6335999999999</v>
      </c>
      <c r="K509" t="str">
        <f>_xlfn.XLOOKUP(Table17[[#This Row],[Customer_ID]],Customer_Dim!A:A,Customer_Dim!B:B,"False Data")</f>
        <v>Blake Harrison</v>
      </c>
      <c r="L509" s="5">
        <f>_xlfn.XLOOKUP(Table17[[#This Row],[Customer_ID]],Customer_Dim!A:A,Customer_Dim!C:C,"False Data")</f>
        <v>63</v>
      </c>
      <c r="M509" s="5" t="str" cm="1">
        <f t="array" ref="M509">_xlfn.IFS(Table9[[#This Row],[Age]]&lt;=35,"Youth",Table9[[#This Row],[Age]]&lt;=55,"Adult",Table9[[#This Row],[Age]]&gt;55,"Senior")</f>
        <v>Senior</v>
      </c>
      <c r="N509" t="str">
        <f>_xlfn.XLOOKUP(Table17[[#This Row],[Customer_ID]],Customer_Dim!A:A,Customer_Dim!D:D,"False Data")</f>
        <v>Female</v>
      </c>
      <c r="O509" t="str">
        <f>_xlfn.XLOOKUP(Table17[[#This Row],[Customer_ID]],Customer_Dim!A:A,Customer_Dim!E:E,"False Data")</f>
        <v>Lyonsfort</v>
      </c>
      <c r="P509" t="str">
        <f>_xlfn.XLOOKUP(Table17[[#This Row],[Customer_ID]],Customer_Dim!A:A,Customer_Dim!F:F,"False Data")</f>
        <v>Washington</v>
      </c>
      <c r="Q509" t="str">
        <f>_xlfn.XLOOKUP(Table17[[#This Row],[Customer_ID]],Customer_Dim!A:A,Customer_Dim!G:G,"False Data")</f>
        <v>USA</v>
      </c>
      <c r="R509" t="str">
        <f>_xlfn.XLOOKUP(Table17[[#This Row],[Customer_ID]],Customer_Dim!A:A,Customer_Dim!H:H,"False Data")</f>
        <v>Platinum</v>
      </c>
      <c r="S509" t="str">
        <f>_xlfn.XLOOKUP(Table17[[#This Row],[Store_ID]],Store_Dim!A:A,Store_Dim!B:B)</f>
        <v>Black-Horn</v>
      </c>
      <c r="T509" t="str">
        <f>_xlfn.XLOOKUP(Table17[[#This Row],[Store_ID]],Store_Dim!A:A,Store_Dim!C:C)</f>
        <v>South</v>
      </c>
      <c r="U509" t="str">
        <f>_xlfn.XLOOKUP(Table17[[#This Row],[Store_ID]],Store_Dim!A:A,Store_Dim!D:D)</f>
        <v>North Nancyview</v>
      </c>
      <c r="V509" t="str">
        <f>_xlfn.XLOOKUP(Table17[[#This Row],[Store_ID]],Store_Dim!A:A,Store_Dim!E:E)</f>
        <v>Outlet</v>
      </c>
      <c r="W509" t="str">
        <f>_xlfn.XLOOKUP(Table17[[#This Row],[Product_ID]],Product_Dim!A:A,Product_Dim!B:B)</f>
        <v>USB-C Fast Charger</v>
      </c>
      <c r="X509" t="str">
        <f>_xlfn.XLOOKUP(Table17[[#This Row],[Product_ID]],Product_Dim!A:A,Product_Dim!C:C)</f>
        <v>Electronics</v>
      </c>
      <c r="Y509" t="str">
        <f>_xlfn.XLOOKUP(Table17[[#This Row],[Product_ID]],Product_Dim!A:A,Product_Dim!D:D)</f>
        <v>Accessories</v>
      </c>
      <c r="Z509" t="str">
        <f>_xlfn.XLOOKUP(Table17[[#This Row],[Product_ID]],Product_Dim!A:A,Product_Dim!E:E)</f>
        <v>Dawson-Perkins</v>
      </c>
      <c r="AA509">
        <f>_xlfn.XLOOKUP(Table17[[#This Row],[Product_ID]],Product_Dim!A:A,Product_Dim!F:F)</f>
        <v>242.23</v>
      </c>
      <c r="AB509">
        <f>_xlfn.XLOOKUP(Table17[[#This Row],[Product_ID]],Product_Dim!A:A,Product_Dim!G:G)</f>
        <v>453</v>
      </c>
    </row>
    <row r="510" spans="1:28" x14ac:dyDescent="0.25">
      <c r="A510" t="s">
        <v>2334</v>
      </c>
      <c r="B510" s="1">
        <v>45656</v>
      </c>
      <c r="C510" t="s">
        <v>1151</v>
      </c>
      <c r="D510" t="s">
        <v>1555</v>
      </c>
      <c r="E510" t="s">
        <v>1786</v>
      </c>
      <c r="F510">
        <v>1</v>
      </c>
      <c r="G510">
        <v>191.6</v>
      </c>
      <c r="H510">
        <v>0.27</v>
      </c>
      <c r="I510" t="s">
        <v>1826</v>
      </c>
      <c r="J510" s="12">
        <v>139.86799999999999</v>
      </c>
      <c r="K510" t="str">
        <f>_xlfn.XLOOKUP(Table17[[#This Row],[Customer_ID]],Customer_Dim!A:A,Customer_Dim!B:B,"False Data")</f>
        <v>Miranda King</v>
      </c>
      <c r="L510" s="5">
        <f>_xlfn.XLOOKUP(Table17[[#This Row],[Customer_ID]],Customer_Dim!A:A,Customer_Dim!C:C,"False Data")</f>
        <v>34</v>
      </c>
      <c r="M510" s="5" t="str" cm="1">
        <f t="array" ref="M510">_xlfn.IFS(Table9[[#This Row],[Age]]&lt;=35,"Youth",Table9[[#This Row],[Age]]&lt;=55,"Adult",Table9[[#This Row],[Age]]&gt;55,"Senior")</f>
        <v>Youth</v>
      </c>
      <c r="N510" t="str">
        <f>_xlfn.XLOOKUP(Table17[[#This Row],[Customer_ID]],Customer_Dim!A:A,Customer_Dim!D:D,"False Data")</f>
        <v>Female</v>
      </c>
      <c r="O510" t="str">
        <f>_xlfn.XLOOKUP(Table17[[#This Row],[Customer_ID]],Customer_Dim!A:A,Customer_Dim!E:E,"False Data")</f>
        <v>West Mathew</v>
      </c>
      <c r="P510" t="str">
        <f>_xlfn.XLOOKUP(Table17[[#This Row],[Customer_ID]],Customer_Dim!A:A,Customer_Dim!F:F,"False Data")</f>
        <v>New York</v>
      </c>
      <c r="Q510" t="str">
        <f>_xlfn.XLOOKUP(Table17[[#This Row],[Customer_ID]],Customer_Dim!A:A,Customer_Dim!G:G,"False Data")</f>
        <v>USA</v>
      </c>
      <c r="R510" t="str">
        <f>_xlfn.XLOOKUP(Table17[[#This Row],[Customer_ID]],Customer_Dim!A:A,Customer_Dim!H:H,"False Data")</f>
        <v>Platinum</v>
      </c>
      <c r="S510" t="str">
        <f>_xlfn.XLOOKUP(Table17[[#This Row],[Store_ID]],Store_Dim!A:A,Store_Dim!B:B)</f>
        <v>Moore, Padilla and Butler</v>
      </c>
      <c r="T510" t="str">
        <f>_xlfn.XLOOKUP(Table17[[#This Row],[Store_ID]],Store_Dim!A:A,Store_Dim!C:C)</f>
        <v>South</v>
      </c>
      <c r="U510" t="str">
        <f>_xlfn.XLOOKUP(Table17[[#This Row],[Store_ID]],Store_Dim!A:A,Store_Dim!D:D)</f>
        <v>East Johnstad</v>
      </c>
      <c r="V510" t="str">
        <f>_xlfn.XLOOKUP(Table17[[#This Row],[Store_ID]],Store_Dim!A:A,Store_Dim!E:E)</f>
        <v>Flagship</v>
      </c>
      <c r="W510" t="str">
        <f>_xlfn.XLOOKUP(Table17[[#This Row],[Product_ID]],Product_Dim!A:A,Product_Dim!B:B)</f>
        <v>Men's Leather Belt</v>
      </c>
      <c r="X510" t="str">
        <f>_xlfn.XLOOKUP(Table17[[#This Row],[Product_ID]],Product_Dim!A:A,Product_Dim!C:C)</f>
        <v>Clothing</v>
      </c>
      <c r="Y510" t="str">
        <f>_xlfn.XLOOKUP(Table17[[#This Row],[Product_ID]],Product_Dim!A:A,Product_Dim!D:D)</f>
        <v>Accessories</v>
      </c>
      <c r="Z510" t="str">
        <f>_xlfn.XLOOKUP(Table17[[#This Row],[Product_ID]],Product_Dim!A:A,Product_Dim!E:E)</f>
        <v>Baldwin, Garza and Gonzalez</v>
      </c>
      <c r="AA510">
        <f>_xlfn.XLOOKUP(Table17[[#This Row],[Product_ID]],Product_Dim!A:A,Product_Dim!F:F)</f>
        <v>261</v>
      </c>
      <c r="AB510">
        <f>_xlfn.XLOOKUP(Table17[[#This Row],[Product_ID]],Product_Dim!A:A,Product_Dim!G:G)</f>
        <v>59</v>
      </c>
    </row>
    <row r="511" spans="1:28" x14ac:dyDescent="0.25">
      <c r="A511" t="s">
        <v>2335</v>
      </c>
      <c r="B511" s="1">
        <v>45762</v>
      </c>
      <c r="C511" t="s">
        <v>981</v>
      </c>
      <c r="D511" t="s">
        <v>1704</v>
      </c>
      <c r="E511" t="s">
        <v>1794</v>
      </c>
      <c r="F511">
        <v>2</v>
      </c>
      <c r="G511">
        <v>616.97</v>
      </c>
      <c r="H511">
        <v>0.22</v>
      </c>
      <c r="I511" t="s">
        <v>1824</v>
      </c>
      <c r="J511" s="12">
        <v>962.47320000000002</v>
      </c>
      <c r="K511" t="str">
        <f>_xlfn.XLOOKUP(Table17[[#This Row],[Customer_ID]],Customer_Dim!A:A,Customer_Dim!B:B,"False Data")</f>
        <v>Kevin Larson</v>
      </c>
      <c r="L511" s="5">
        <f>_xlfn.XLOOKUP(Table17[[#This Row],[Customer_ID]],Customer_Dim!A:A,Customer_Dim!C:C,"False Data")</f>
        <v>35</v>
      </c>
      <c r="M511" s="5" t="str" cm="1">
        <f t="array" ref="M511">_xlfn.IFS(Table9[[#This Row],[Age]]&lt;=35,"Youth",Table9[[#This Row],[Age]]&lt;=55,"Adult",Table9[[#This Row],[Age]]&gt;55,"Senior")</f>
        <v>Youth</v>
      </c>
      <c r="N511" t="str">
        <f>_xlfn.XLOOKUP(Table17[[#This Row],[Customer_ID]],Customer_Dim!A:A,Customer_Dim!D:D,"False Data")</f>
        <v>Male</v>
      </c>
      <c r="O511" t="str">
        <f>_xlfn.XLOOKUP(Table17[[#This Row],[Customer_ID]],Customer_Dim!A:A,Customer_Dim!E:E,"False Data")</f>
        <v>Port Edwardmouth</v>
      </c>
      <c r="P511" t="str">
        <f>_xlfn.XLOOKUP(Table17[[#This Row],[Customer_ID]],Customer_Dim!A:A,Customer_Dim!F:F,"False Data")</f>
        <v>Oregon</v>
      </c>
      <c r="Q511" t="str">
        <f>_xlfn.XLOOKUP(Table17[[#This Row],[Customer_ID]],Customer_Dim!A:A,Customer_Dim!G:G,"False Data")</f>
        <v>USA</v>
      </c>
      <c r="R511" t="str">
        <f>_xlfn.XLOOKUP(Table17[[#This Row],[Customer_ID]],Customer_Dim!A:A,Customer_Dim!H:H,"False Data")</f>
        <v>Platinum</v>
      </c>
      <c r="S511" t="str">
        <f>_xlfn.XLOOKUP(Table17[[#This Row],[Store_ID]],Store_Dim!A:A,Store_Dim!B:B)</f>
        <v>Thomas, Bridges and Harris</v>
      </c>
      <c r="T511" t="str">
        <f>_xlfn.XLOOKUP(Table17[[#This Row],[Store_ID]],Store_Dim!A:A,Store_Dim!C:C)</f>
        <v>North</v>
      </c>
      <c r="U511" t="str">
        <f>_xlfn.XLOOKUP(Table17[[#This Row],[Store_ID]],Store_Dim!A:A,Store_Dim!D:D)</f>
        <v>Sabrinatown</v>
      </c>
      <c r="V511" t="str">
        <f>_xlfn.XLOOKUP(Table17[[#This Row],[Store_ID]],Store_Dim!A:A,Store_Dim!E:E)</f>
        <v>Online</v>
      </c>
      <c r="W511" t="str">
        <f>_xlfn.XLOOKUP(Table17[[#This Row],[Product_ID]],Product_Dim!A:A,Product_Dim!B:B)</f>
        <v>Essential Oil Diffuser</v>
      </c>
      <c r="X511" t="str">
        <f>_xlfn.XLOOKUP(Table17[[#This Row],[Product_ID]],Product_Dim!A:A,Product_Dim!C:C)</f>
        <v>Home</v>
      </c>
      <c r="Y511" t="str">
        <f>_xlfn.XLOOKUP(Table17[[#This Row],[Product_ID]],Product_Dim!A:A,Product_Dim!D:D)</f>
        <v>Decor</v>
      </c>
      <c r="Z511" t="str">
        <f>_xlfn.XLOOKUP(Table17[[#This Row],[Product_ID]],Product_Dim!A:A,Product_Dim!E:E)</f>
        <v>Hernandez Inc</v>
      </c>
      <c r="AA511">
        <f>_xlfn.XLOOKUP(Table17[[#This Row],[Product_ID]],Product_Dim!A:A,Product_Dim!F:F)</f>
        <v>325.26</v>
      </c>
      <c r="AB511">
        <f>_xlfn.XLOOKUP(Table17[[#This Row],[Product_ID]],Product_Dim!A:A,Product_Dim!G:G)</f>
        <v>400</v>
      </c>
    </row>
    <row r="512" spans="1:28" x14ac:dyDescent="0.25">
      <c r="A512" t="s">
        <v>2336</v>
      </c>
      <c r="B512" s="1">
        <v>45580</v>
      </c>
      <c r="C512" t="s">
        <v>559</v>
      </c>
      <c r="D512" t="s">
        <v>1604</v>
      </c>
      <c r="E512" t="s">
        <v>1789</v>
      </c>
      <c r="F512">
        <v>3</v>
      </c>
      <c r="G512">
        <v>125.68</v>
      </c>
      <c r="H512">
        <v>0.26</v>
      </c>
      <c r="I512" t="s">
        <v>1829</v>
      </c>
      <c r="J512" s="12">
        <v>279.00959999999998</v>
      </c>
      <c r="K512" t="str">
        <f>_xlfn.XLOOKUP(Table17[[#This Row],[Customer_ID]],Customer_Dim!A:A,Customer_Dim!B:B,"False Data")</f>
        <v>Daniel Contreras</v>
      </c>
      <c r="L512" s="5">
        <f>_xlfn.XLOOKUP(Table17[[#This Row],[Customer_ID]],Customer_Dim!A:A,Customer_Dim!C:C,"False Data")</f>
        <v>36</v>
      </c>
      <c r="M512" s="5" t="str" cm="1">
        <f t="array" ref="M512">_xlfn.IFS(Table9[[#This Row],[Age]]&lt;=35,"Youth",Table9[[#This Row],[Age]]&lt;=55,"Adult",Table9[[#This Row],[Age]]&gt;55,"Senior")</f>
        <v>Adult</v>
      </c>
      <c r="N512" t="str">
        <f>_xlfn.XLOOKUP(Table17[[#This Row],[Customer_ID]],Customer_Dim!A:A,Customer_Dim!D:D,"False Data")</f>
        <v>Female</v>
      </c>
      <c r="O512" t="str">
        <f>_xlfn.XLOOKUP(Table17[[#This Row],[Customer_ID]],Customer_Dim!A:A,Customer_Dim!E:E,"False Data")</f>
        <v>Robertview</v>
      </c>
      <c r="P512" t="str">
        <f>_xlfn.XLOOKUP(Table17[[#This Row],[Customer_ID]],Customer_Dim!A:A,Customer_Dim!F:F,"False Data")</f>
        <v>Florida</v>
      </c>
      <c r="Q512" t="str">
        <f>_xlfn.XLOOKUP(Table17[[#This Row],[Customer_ID]],Customer_Dim!A:A,Customer_Dim!G:G,"False Data")</f>
        <v>USA</v>
      </c>
      <c r="R512" t="str">
        <f>_xlfn.XLOOKUP(Table17[[#This Row],[Customer_ID]],Customer_Dim!A:A,Customer_Dim!H:H,"False Data")</f>
        <v>Platinum</v>
      </c>
      <c r="S512" t="str">
        <f>_xlfn.XLOOKUP(Table17[[#This Row],[Store_ID]],Store_Dim!A:A,Store_Dim!B:B)</f>
        <v>Hill, Wagner and Ballard</v>
      </c>
      <c r="T512" t="str">
        <f>_xlfn.XLOOKUP(Table17[[#This Row],[Store_ID]],Store_Dim!A:A,Store_Dim!C:C)</f>
        <v>East</v>
      </c>
      <c r="U512" t="str">
        <f>_xlfn.XLOOKUP(Table17[[#This Row],[Store_ID]],Store_Dim!A:A,Store_Dim!D:D)</f>
        <v>East Davidville</v>
      </c>
      <c r="V512" t="str">
        <f>_xlfn.XLOOKUP(Table17[[#This Row],[Store_ID]],Store_Dim!A:A,Store_Dim!E:E)</f>
        <v>Online</v>
      </c>
      <c r="W512" t="str">
        <f>_xlfn.XLOOKUP(Table17[[#This Row],[Product_ID]],Product_Dim!A:A,Product_Dim!B:B)</f>
        <v>Sports Stopwatch Timer</v>
      </c>
      <c r="X512" t="str">
        <f>_xlfn.XLOOKUP(Table17[[#This Row],[Product_ID]],Product_Dim!A:A,Product_Dim!C:C)</f>
        <v>Sports</v>
      </c>
      <c r="Y512" t="str">
        <f>_xlfn.XLOOKUP(Table17[[#This Row],[Product_ID]],Product_Dim!A:A,Product_Dim!D:D)</f>
        <v>Accessories</v>
      </c>
      <c r="Z512" t="str">
        <f>_xlfn.XLOOKUP(Table17[[#This Row],[Product_ID]],Product_Dim!A:A,Product_Dim!E:E)</f>
        <v>Burns-Hansen</v>
      </c>
      <c r="AA512">
        <f>_xlfn.XLOOKUP(Table17[[#This Row],[Product_ID]],Product_Dim!A:A,Product_Dim!F:F)</f>
        <v>38.76</v>
      </c>
      <c r="AB512">
        <f>_xlfn.XLOOKUP(Table17[[#This Row],[Product_ID]],Product_Dim!A:A,Product_Dim!G:G)</f>
        <v>137</v>
      </c>
    </row>
    <row r="513" spans="1:28" x14ac:dyDescent="0.25">
      <c r="A513" t="s">
        <v>2337</v>
      </c>
      <c r="B513" s="1">
        <v>45676</v>
      </c>
      <c r="C513" t="s">
        <v>1104</v>
      </c>
      <c r="D513" t="s">
        <v>1634</v>
      </c>
      <c r="E513" t="s">
        <v>1769</v>
      </c>
      <c r="F513">
        <v>3</v>
      </c>
      <c r="G513">
        <v>307.48</v>
      </c>
      <c r="H513">
        <v>0.24</v>
      </c>
      <c r="I513" t="s">
        <v>1824</v>
      </c>
      <c r="J513" s="12">
        <v>701.0544000000001</v>
      </c>
      <c r="K513" t="str">
        <f>_xlfn.XLOOKUP(Table17[[#This Row],[Customer_ID]],Customer_Dim!A:A,Customer_Dim!B:B,"False Data")</f>
        <v>Michael Greene</v>
      </c>
      <c r="L513" s="5">
        <f>_xlfn.XLOOKUP(Table17[[#This Row],[Customer_ID]],Customer_Dim!A:A,Customer_Dim!C:C,"False Data")</f>
        <v>52</v>
      </c>
      <c r="M513" s="5" t="str" cm="1">
        <f t="array" ref="M513">_xlfn.IFS(Table9[[#This Row],[Age]]&lt;=35,"Youth",Table9[[#This Row],[Age]]&lt;=55,"Adult",Table9[[#This Row],[Age]]&gt;55,"Senior")</f>
        <v>Adult</v>
      </c>
      <c r="N513" t="str">
        <f>_xlfn.XLOOKUP(Table17[[#This Row],[Customer_ID]],Customer_Dim!A:A,Customer_Dim!D:D,"False Data")</f>
        <v>Female</v>
      </c>
      <c r="O513" t="str">
        <f>_xlfn.XLOOKUP(Table17[[#This Row],[Customer_ID]],Customer_Dim!A:A,Customer_Dim!E:E,"False Data")</f>
        <v>Port Saramouth</v>
      </c>
      <c r="P513" t="str">
        <f>_xlfn.XLOOKUP(Table17[[#This Row],[Customer_ID]],Customer_Dim!A:A,Customer_Dim!F:F,"False Data")</f>
        <v>Wisconsin</v>
      </c>
      <c r="Q513" t="str">
        <f>_xlfn.XLOOKUP(Table17[[#This Row],[Customer_ID]],Customer_Dim!A:A,Customer_Dim!G:G,"False Data")</f>
        <v>USA</v>
      </c>
      <c r="R513" t="str">
        <f>_xlfn.XLOOKUP(Table17[[#This Row],[Customer_ID]],Customer_Dim!A:A,Customer_Dim!H:H,"False Data")</f>
        <v>Silver</v>
      </c>
      <c r="S513" t="str">
        <f>_xlfn.XLOOKUP(Table17[[#This Row],[Store_ID]],Store_Dim!A:A,Store_Dim!B:B)</f>
        <v>Alexander Group</v>
      </c>
      <c r="T513" t="str">
        <f>_xlfn.XLOOKUP(Table17[[#This Row],[Store_ID]],Store_Dim!A:A,Store_Dim!C:C)</f>
        <v>South</v>
      </c>
      <c r="U513" t="str">
        <f>_xlfn.XLOOKUP(Table17[[#This Row],[Store_ID]],Store_Dim!A:A,Store_Dim!D:D)</f>
        <v>Port Sharon</v>
      </c>
      <c r="V513" t="str">
        <f>_xlfn.XLOOKUP(Table17[[#This Row],[Store_ID]],Store_Dim!A:A,Store_Dim!E:E)</f>
        <v>Online</v>
      </c>
      <c r="W513" t="str">
        <f>_xlfn.XLOOKUP(Table17[[#This Row],[Product_ID]],Product_Dim!A:A,Product_Dim!B:B)</f>
        <v>USB External Hard Drive</v>
      </c>
      <c r="X513" t="str">
        <f>_xlfn.XLOOKUP(Table17[[#This Row],[Product_ID]],Product_Dim!A:A,Product_Dim!C:C)</f>
        <v>Electronics</v>
      </c>
      <c r="Y513" t="str">
        <f>_xlfn.XLOOKUP(Table17[[#This Row],[Product_ID]],Product_Dim!A:A,Product_Dim!D:D)</f>
        <v>Computer</v>
      </c>
      <c r="Z513" t="str">
        <f>_xlfn.XLOOKUP(Table17[[#This Row],[Product_ID]],Product_Dim!A:A,Product_Dim!E:E)</f>
        <v>Robinson Inc</v>
      </c>
      <c r="AA513">
        <f>_xlfn.XLOOKUP(Table17[[#This Row],[Product_ID]],Product_Dim!A:A,Product_Dim!F:F)</f>
        <v>253.33</v>
      </c>
      <c r="AB513">
        <f>_xlfn.XLOOKUP(Table17[[#This Row],[Product_ID]],Product_Dim!A:A,Product_Dim!G:G)</f>
        <v>266</v>
      </c>
    </row>
    <row r="514" spans="1:28" x14ac:dyDescent="0.25">
      <c r="A514" t="s">
        <v>2338</v>
      </c>
      <c r="B514" s="1">
        <v>45495</v>
      </c>
      <c r="C514" t="s">
        <v>942</v>
      </c>
      <c r="D514" t="s">
        <v>1549</v>
      </c>
      <c r="E514" t="s">
        <v>1813</v>
      </c>
      <c r="F514">
        <v>1</v>
      </c>
      <c r="G514">
        <v>505.23</v>
      </c>
      <c r="H514">
        <v>0.11</v>
      </c>
      <c r="I514" t="s">
        <v>1824</v>
      </c>
      <c r="J514" s="12">
        <v>449.65469999999999</v>
      </c>
      <c r="K514" t="str">
        <f>_xlfn.XLOOKUP(Table17[[#This Row],[Customer_ID]],Customer_Dim!A:A,Customer_Dim!B:B,"False Data")</f>
        <v>Tracy Stephens</v>
      </c>
      <c r="L514" s="5">
        <f>_xlfn.XLOOKUP(Table17[[#This Row],[Customer_ID]],Customer_Dim!A:A,Customer_Dim!C:C,"False Data")</f>
        <v>64</v>
      </c>
      <c r="M514" s="5" t="str" cm="1">
        <f t="array" ref="M514">_xlfn.IFS(Table9[[#This Row],[Age]]&lt;=35,"Youth",Table9[[#This Row],[Age]]&lt;=55,"Adult",Table9[[#This Row],[Age]]&gt;55,"Senior")</f>
        <v>Senior</v>
      </c>
      <c r="N514" t="str">
        <f>_xlfn.XLOOKUP(Table17[[#This Row],[Customer_ID]],Customer_Dim!A:A,Customer_Dim!D:D,"False Data")</f>
        <v>Male</v>
      </c>
      <c r="O514" t="str">
        <f>_xlfn.XLOOKUP(Table17[[#This Row],[Customer_ID]],Customer_Dim!A:A,Customer_Dim!E:E,"False Data")</f>
        <v>New Joshuatown</v>
      </c>
      <c r="P514" t="str">
        <f>_xlfn.XLOOKUP(Table17[[#This Row],[Customer_ID]],Customer_Dim!A:A,Customer_Dim!F:F,"False Data")</f>
        <v>Maine</v>
      </c>
      <c r="Q514" t="str">
        <f>_xlfn.XLOOKUP(Table17[[#This Row],[Customer_ID]],Customer_Dim!A:A,Customer_Dim!G:G,"False Data")</f>
        <v>USA</v>
      </c>
      <c r="R514" t="str">
        <f>_xlfn.XLOOKUP(Table17[[#This Row],[Customer_ID]],Customer_Dim!A:A,Customer_Dim!H:H,"False Data")</f>
        <v>Platinum</v>
      </c>
      <c r="S514" t="str">
        <f>_xlfn.XLOOKUP(Table17[[#This Row],[Store_ID]],Store_Dim!A:A,Store_Dim!B:B)</f>
        <v>Mann-Austin</v>
      </c>
      <c r="T514" t="str">
        <f>_xlfn.XLOOKUP(Table17[[#This Row],[Store_ID]],Store_Dim!A:A,Store_Dim!C:C)</f>
        <v>East</v>
      </c>
      <c r="U514" t="str">
        <f>_xlfn.XLOOKUP(Table17[[#This Row],[Store_ID]],Store_Dim!A:A,Store_Dim!D:D)</f>
        <v>Vasquezborough</v>
      </c>
      <c r="V514" t="str">
        <f>_xlfn.XLOOKUP(Table17[[#This Row],[Store_ID]],Store_Dim!A:A,Store_Dim!E:E)</f>
        <v>Online</v>
      </c>
      <c r="W514" t="str">
        <f>_xlfn.XLOOKUP(Table17[[#This Row],[Product_ID]],Product_Dim!A:A,Product_Dim!B:B)</f>
        <v>Women's Casual Hoodie</v>
      </c>
      <c r="X514" t="str">
        <f>_xlfn.XLOOKUP(Table17[[#This Row],[Product_ID]],Product_Dim!A:A,Product_Dim!C:C)</f>
        <v>Clothing</v>
      </c>
      <c r="Y514" t="str">
        <f>_xlfn.XLOOKUP(Table17[[#This Row],[Product_ID]],Product_Dim!A:A,Product_Dim!D:D)</f>
        <v>Outerwear</v>
      </c>
      <c r="Z514" t="str">
        <f>_xlfn.XLOOKUP(Table17[[#This Row],[Product_ID]],Product_Dim!A:A,Product_Dim!E:E)</f>
        <v>Sims Inc</v>
      </c>
      <c r="AA514">
        <f>_xlfn.XLOOKUP(Table17[[#This Row],[Product_ID]],Product_Dim!A:A,Product_Dim!F:F)</f>
        <v>167.34</v>
      </c>
      <c r="AB514">
        <f>_xlfn.XLOOKUP(Table17[[#This Row],[Product_ID]],Product_Dim!A:A,Product_Dim!G:G)</f>
        <v>352</v>
      </c>
    </row>
    <row r="515" spans="1:28" x14ac:dyDescent="0.25">
      <c r="A515" t="s">
        <v>2339</v>
      </c>
      <c r="B515" s="1">
        <v>45735</v>
      </c>
      <c r="C515" t="s">
        <v>1142</v>
      </c>
      <c r="D515" t="s">
        <v>1638</v>
      </c>
      <c r="E515" t="s">
        <v>1804</v>
      </c>
      <c r="F515">
        <v>1</v>
      </c>
      <c r="G515">
        <v>853.12</v>
      </c>
      <c r="H515">
        <v>0.19</v>
      </c>
      <c r="I515" t="s">
        <v>1829</v>
      </c>
      <c r="J515" s="12">
        <v>691.02719999999999</v>
      </c>
      <c r="K515" t="str">
        <f>_xlfn.XLOOKUP(Table17[[#This Row],[Customer_ID]],Customer_Dim!A:A,Customer_Dim!B:B,"False Data")</f>
        <v>Brandon Mcbride</v>
      </c>
      <c r="L515" s="5">
        <f>_xlfn.XLOOKUP(Table17[[#This Row],[Customer_ID]],Customer_Dim!A:A,Customer_Dim!C:C,"False Data")</f>
        <v>63</v>
      </c>
      <c r="M515" s="5" t="str" cm="1">
        <f t="array" ref="M515">_xlfn.IFS(Table9[[#This Row],[Age]]&lt;=35,"Youth",Table9[[#This Row],[Age]]&lt;=55,"Adult",Table9[[#This Row],[Age]]&gt;55,"Senior")</f>
        <v>Senior</v>
      </c>
      <c r="N515" t="str">
        <f>_xlfn.XLOOKUP(Table17[[#This Row],[Customer_ID]],Customer_Dim!A:A,Customer_Dim!D:D,"False Data")</f>
        <v>Female</v>
      </c>
      <c r="O515" t="str">
        <f>_xlfn.XLOOKUP(Table17[[#This Row],[Customer_ID]],Customer_Dim!A:A,Customer_Dim!E:E,"False Data")</f>
        <v>Kellyside</v>
      </c>
      <c r="P515" t="str">
        <f>_xlfn.XLOOKUP(Table17[[#This Row],[Customer_ID]],Customer_Dim!A:A,Customer_Dim!F:F,"False Data")</f>
        <v>Alaska</v>
      </c>
      <c r="Q515" t="str">
        <f>_xlfn.XLOOKUP(Table17[[#This Row],[Customer_ID]],Customer_Dim!A:A,Customer_Dim!G:G,"False Data")</f>
        <v>USA</v>
      </c>
      <c r="R515" t="str">
        <f>_xlfn.XLOOKUP(Table17[[#This Row],[Customer_ID]],Customer_Dim!A:A,Customer_Dim!H:H,"False Data")</f>
        <v>Platinum</v>
      </c>
      <c r="S515" t="str">
        <f>_xlfn.XLOOKUP(Table17[[#This Row],[Store_ID]],Store_Dim!A:A,Store_Dim!B:B)</f>
        <v>Frederick-Wright</v>
      </c>
      <c r="T515" t="str">
        <f>_xlfn.XLOOKUP(Table17[[#This Row],[Store_ID]],Store_Dim!A:A,Store_Dim!C:C)</f>
        <v>West</v>
      </c>
      <c r="U515" t="str">
        <f>_xlfn.XLOOKUP(Table17[[#This Row],[Store_ID]],Store_Dim!A:A,Store_Dim!D:D)</f>
        <v>New Jimmymouth</v>
      </c>
      <c r="V515" t="str">
        <f>_xlfn.XLOOKUP(Table17[[#This Row],[Store_ID]],Store_Dim!A:A,Store_Dim!E:E)</f>
        <v>Flagship</v>
      </c>
      <c r="W515" t="str">
        <f>_xlfn.XLOOKUP(Table17[[#This Row],[Product_ID]],Product_Dim!A:A,Product_Dim!B:B)</f>
        <v>High-Grip Football</v>
      </c>
      <c r="X515" t="str">
        <f>_xlfn.XLOOKUP(Table17[[#This Row],[Product_ID]],Product_Dim!A:A,Product_Dim!C:C)</f>
        <v>Sports</v>
      </c>
      <c r="Y515" t="str">
        <f>_xlfn.XLOOKUP(Table17[[#This Row],[Product_ID]],Product_Dim!A:A,Product_Dim!D:D)</f>
        <v>Team Sports</v>
      </c>
      <c r="Z515" t="str">
        <f>_xlfn.XLOOKUP(Table17[[#This Row],[Product_ID]],Product_Dim!A:A,Product_Dim!E:E)</f>
        <v>Bridges, Banks and Cummings</v>
      </c>
      <c r="AA515">
        <f>_xlfn.XLOOKUP(Table17[[#This Row],[Product_ID]],Product_Dim!A:A,Product_Dim!F:F)</f>
        <v>318.91000000000003</v>
      </c>
      <c r="AB515">
        <f>_xlfn.XLOOKUP(Table17[[#This Row],[Product_ID]],Product_Dim!A:A,Product_Dim!G:G)</f>
        <v>114</v>
      </c>
    </row>
    <row r="516" spans="1:28" x14ac:dyDescent="0.25">
      <c r="A516" t="s">
        <v>2340</v>
      </c>
      <c r="B516" s="1">
        <v>45312</v>
      </c>
      <c r="C516" t="s">
        <v>444</v>
      </c>
      <c r="D516" t="s">
        <v>1543</v>
      </c>
      <c r="E516" t="s">
        <v>1779</v>
      </c>
      <c r="F516">
        <v>4</v>
      </c>
      <c r="G516">
        <v>191.65</v>
      </c>
      <c r="H516">
        <v>0.19</v>
      </c>
      <c r="I516" t="s">
        <v>1826</v>
      </c>
      <c r="J516" s="12">
        <v>620.94600000000003</v>
      </c>
      <c r="K516" t="str">
        <f>_xlfn.XLOOKUP(Table17[[#This Row],[Customer_ID]],Customer_Dim!A:A,Customer_Dim!B:B,"False Data")</f>
        <v>Jessica Mitchell</v>
      </c>
      <c r="L516" s="5">
        <f>_xlfn.XLOOKUP(Table17[[#This Row],[Customer_ID]],Customer_Dim!A:A,Customer_Dim!C:C,"False Data")</f>
        <v>43</v>
      </c>
      <c r="M516" s="5" t="str" cm="1">
        <f t="array" ref="M516">_xlfn.IFS(Table9[[#This Row],[Age]]&lt;=35,"Youth",Table9[[#This Row],[Age]]&lt;=55,"Adult",Table9[[#This Row],[Age]]&gt;55,"Senior")</f>
        <v>Adult</v>
      </c>
      <c r="N516" t="str">
        <f>_xlfn.XLOOKUP(Table17[[#This Row],[Customer_ID]],Customer_Dim!A:A,Customer_Dim!D:D,"False Data")</f>
        <v>Female</v>
      </c>
      <c r="O516" t="str">
        <f>_xlfn.XLOOKUP(Table17[[#This Row],[Customer_ID]],Customer_Dim!A:A,Customer_Dim!E:E,"False Data")</f>
        <v>Matthewbury</v>
      </c>
      <c r="P516" t="str">
        <f>_xlfn.XLOOKUP(Table17[[#This Row],[Customer_ID]],Customer_Dim!A:A,Customer_Dim!F:F,"False Data")</f>
        <v>South Dakota</v>
      </c>
      <c r="Q516" t="str">
        <f>_xlfn.XLOOKUP(Table17[[#This Row],[Customer_ID]],Customer_Dim!A:A,Customer_Dim!G:G,"False Data")</f>
        <v>USA</v>
      </c>
      <c r="R516" t="str">
        <f>_xlfn.XLOOKUP(Table17[[#This Row],[Customer_ID]],Customer_Dim!A:A,Customer_Dim!H:H,"False Data")</f>
        <v>Silver</v>
      </c>
      <c r="S516" t="str">
        <f>_xlfn.XLOOKUP(Table17[[#This Row],[Store_ID]],Store_Dim!A:A,Store_Dim!B:B)</f>
        <v>Martinez-Mullins</v>
      </c>
      <c r="T516" t="str">
        <f>_xlfn.XLOOKUP(Table17[[#This Row],[Store_ID]],Store_Dim!A:A,Store_Dim!C:C)</f>
        <v>South</v>
      </c>
      <c r="U516" t="str">
        <f>_xlfn.XLOOKUP(Table17[[#This Row],[Store_ID]],Store_Dim!A:A,Store_Dim!D:D)</f>
        <v>Williamsfurt</v>
      </c>
      <c r="V516" t="str">
        <f>_xlfn.XLOOKUP(Table17[[#This Row],[Store_ID]],Store_Dim!A:A,Store_Dim!E:E)</f>
        <v>Online</v>
      </c>
      <c r="W516" t="str">
        <f>_xlfn.XLOOKUP(Table17[[#This Row],[Product_ID]],Product_Dim!A:A,Product_Dim!B:B)</f>
        <v>Brother Laser Printer</v>
      </c>
      <c r="X516" t="str">
        <f>_xlfn.XLOOKUP(Table17[[#This Row],[Product_ID]],Product_Dim!A:A,Product_Dim!C:C)</f>
        <v>Electronics</v>
      </c>
      <c r="Y516" t="str">
        <f>_xlfn.XLOOKUP(Table17[[#This Row],[Product_ID]],Product_Dim!A:A,Product_Dim!D:D)</f>
        <v>Computer</v>
      </c>
      <c r="Z516" t="str">
        <f>_xlfn.XLOOKUP(Table17[[#This Row],[Product_ID]],Product_Dim!A:A,Product_Dim!E:E)</f>
        <v>Hunt Inc</v>
      </c>
      <c r="AA516">
        <f>_xlfn.XLOOKUP(Table17[[#This Row],[Product_ID]],Product_Dim!A:A,Product_Dim!F:F)</f>
        <v>112.42</v>
      </c>
      <c r="AB516">
        <f>_xlfn.XLOOKUP(Table17[[#This Row],[Product_ID]],Product_Dim!A:A,Product_Dim!G:G)</f>
        <v>416</v>
      </c>
    </row>
    <row r="517" spans="1:28" x14ac:dyDescent="0.25">
      <c r="A517" t="s">
        <v>2341</v>
      </c>
      <c r="B517" s="1">
        <v>45286</v>
      </c>
      <c r="C517" t="s">
        <v>535</v>
      </c>
      <c r="D517" t="s">
        <v>1642</v>
      </c>
      <c r="E517" t="s">
        <v>1766</v>
      </c>
      <c r="F517">
        <v>1</v>
      </c>
      <c r="G517">
        <v>169.69</v>
      </c>
      <c r="H517">
        <v>0.22</v>
      </c>
      <c r="I517" t="s">
        <v>1824</v>
      </c>
      <c r="J517" s="12">
        <v>132.35820000000001</v>
      </c>
      <c r="K517" t="str">
        <f>_xlfn.XLOOKUP(Table17[[#This Row],[Customer_ID]],Customer_Dim!A:A,Customer_Dim!B:B,"False Data")</f>
        <v>John Lawson</v>
      </c>
      <c r="L517" s="5">
        <f>_xlfn.XLOOKUP(Table17[[#This Row],[Customer_ID]],Customer_Dim!A:A,Customer_Dim!C:C,"False Data")</f>
        <v>41</v>
      </c>
      <c r="M517" s="5" t="str" cm="1">
        <f t="array" ref="M517">_xlfn.IFS(Table9[[#This Row],[Age]]&lt;=35,"Youth",Table9[[#This Row],[Age]]&lt;=55,"Adult",Table9[[#This Row],[Age]]&gt;55,"Senior")</f>
        <v>Adult</v>
      </c>
      <c r="N517" t="str">
        <f>_xlfn.XLOOKUP(Table17[[#This Row],[Customer_ID]],Customer_Dim!A:A,Customer_Dim!D:D,"False Data")</f>
        <v>Female</v>
      </c>
      <c r="O517" t="str">
        <f>_xlfn.XLOOKUP(Table17[[#This Row],[Customer_ID]],Customer_Dim!A:A,Customer_Dim!E:E,"False Data")</f>
        <v>New Juliemouth</v>
      </c>
      <c r="P517" t="str">
        <f>_xlfn.XLOOKUP(Table17[[#This Row],[Customer_ID]],Customer_Dim!A:A,Customer_Dim!F:F,"False Data")</f>
        <v>North Carolina</v>
      </c>
      <c r="Q517" t="str">
        <f>_xlfn.XLOOKUP(Table17[[#This Row],[Customer_ID]],Customer_Dim!A:A,Customer_Dim!G:G,"False Data")</f>
        <v>USA</v>
      </c>
      <c r="R517" t="str">
        <f>_xlfn.XLOOKUP(Table17[[#This Row],[Customer_ID]],Customer_Dim!A:A,Customer_Dim!H:H,"False Data")</f>
        <v>Platinum</v>
      </c>
      <c r="S517" t="str">
        <f>_xlfn.XLOOKUP(Table17[[#This Row],[Store_ID]],Store_Dim!A:A,Store_Dim!B:B)</f>
        <v>Johnson-Wright</v>
      </c>
      <c r="T517" t="str">
        <f>_xlfn.XLOOKUP(Table17[[#This Row],[Store_ID]],Store_Dim!A:A,Store_Dim!C:C)</f>
        <v>North</v>
      </c>
      <c r="U517" t="str">
        <f>_xlfn.XLOOKUP(Table17[[#This Row],[Store_ID]],Store_Dim!A:A,Store_Dim!D:D)</f>
        <v>Hoodberg</v>
      </c>
      <c r="V517" t="str">
        <f>_xlfn.XLOOKUP(Table17[[#This Row],[Store_ID]],Store_Dim!A:A,Store_Dim!E:E)</f>
        <v>Outlet</v>
      </c>
      <c r="W517" t="str">
        <f>_xlfn.XLOOKUP(Table17[[#This Row],[Product_ID]],Product_Dim!A:A,Product_Dim!B:B)</f>
        <v>Makeup Brush Set</v>
      </c>
      <c r="X517" t="str">
        <f>_xlfn.XLOOKUP(Table17[[#This Row],[Product_ID]],Product_Dim!A:A,Product_Dim!C:C)</f>
        <v>Beauty</v>
      </c>
      <c r="Y517" t="str">
        <f>_xlfn.XLOOKUP(Table17[[#This Row],[Product_ID]],Product_Dim!A:A,Product_Dim!D:D)</f>
        <v>Makeup</v>
      </c>
      <c r="Z517" t="str">
        <f>_xlfn.XLOOKUP(Table17[[#This Row],[Product_ID]],Product_Dim!A:A,Product_Dim!E:E)</f>
        <v>Cook Inc</v>
      </c>
      <c r="AA517">
        <f>_xlfn.XLOOKUP(Table17[[#This Row],[Product_ID]],Product_Dim!A:A,Product_Dim!F:F)</f>
        <v>241</v>
      </c>
      <c r="AB517">
        <f>_xlfn.XLOOKUP(Table17[[#This Row],[Product_ID]],Product_Dim!A:A,Product_Dim!G:G)</f>
        <v>431</v>
      </c>
    </row>
    <row r="518" spans="1:28" x14ac:dyDescent="0.25">
      <c r="A518" t="s">
        <v>2342</v>
      </c>
      <c r="B518" s="1">
        <v>45372</v>
      </c>
      <c r="C518" t="s">
        <v>579</v>
      </c>
      <c r="D518" t="s">
        <v>1672</v>
      </c>
      <c r="E518" t="s">
        <v>1799</v>
      </c>
      <c r="F518">
        <v>1</v>
      </c>
      <c r="G518">
        <v>145.43</v>
      </c>
      <c r="H518">
        <v>0.08</v>
      </c>
      <c r="I518" t="s">
        <v>1824</v>
      </c>
      <c r="J518" s="12">
        <v>133.79560000000001</v>
      </c>
      <c r="K518" t="str">
        <f>_xlfn.XLOOKUP(Table17[[#This Row],[Customer_ID]],Customer_Dim!A:A,Customer_Dim!B:B,"False Data")</f>
        <v>Michelle Rogers</v>
      </c>
      <c r="L518" s="5">
        <f>_xlfn.XLOOKUP(Table17[[#This Row],[Customer_ID]],Customer_Dim!A:A,Customer_Dim!C:C,"False Data")</f>
        <v>56</v>
      </c>
      <c r="M518" s="5" t="str" cm="1">
        <f t="array" ref="M518">_xlfn.IFS(Table9[[#This Row],[Age]]&lt;=35,"Youth",Table9[[#This Row],[Age]]&lt;=55,"Adult",Table9[[#This Row],[Age]]&gt;55,"Senior")</f>
        <v>Senior</v>
      </c>
      <c r="N518" t="str">
        <f>_xlfn.XLOOKUP(Table17[[#This Row],[Customer_ID]],Customer_Dim!A:A,Customer_Dim!D:D,"False Data")</f>
        <v>Male</v>
      </c>
      <c r="O518" t="str">
        <f>_xlfn.XLOOKUP(Table17[[#This Row],[Customer_ID]],Customer_Dim!A:A,Customer_Dim!E:E,"False Data")</f>
        <v>East Jessicaborough</v>
      </c>
      <c r="P518" t="str">
        <f>_xlfn.XLOOKUP(Table17[[#This Row],[Customer_ID]],Customer_Dim!A:A,Customer_Dim!F:F,"False Data")</f>
        <v>Hawaii</v>
      </c>
      <c r="Q518" t="str">
        <f>_xlfn.XLOOKUP(Table17[[#This Row],[Customer_ID]],Customer_Dim!A:A,Customer_Dim!G:G,"False Data")</f>
        <v>USA</v>
      </c>
      <c r="R518" t="str">
        <f>_xlfn.XLOOKUP(Table17[[#This Row],[Customer_ID]],Customer_Dim!A:A,Customer_Dim!H:H,"False Data")</f>
        <v>Platinum</v>
      </c>
      <c r="S518" t="str">
        <f>_xlfn.XLOOKUP(Table17[[#This Row],[Store_ID]],Store_Dim!A:A,Store_Dim!B:B)</f>
        <v>Mcdonald Inc</v>
      </c>
      <c r="T518" t="str">
        <f>_xlfn.XLOOKUP(Table17[[#This Row],[Store_ID]],Store_Dim!A:A,Store_Dim!C:C)</f>
        <v>South</v>
      </c>
      <c r="U518" t="str">
        <f>_xlfn.XLOOKUP(Table17[[#This Row],[Store_ID]],Store_Dim!A:A,Store_Dim!D:D)</f>
        <v>Christopherland</v>
      </c>
      <c r="V518" t="str">
        <f>_xlfn.XLOOKUP(Table17[[#This Row],[Store_ID]],Store_Dim!A:A,Store_Dim!E:E)</f>
        <v>Outlet</v>
      </c>
      <c r="W518" t="str">
        <f>_xlfn.XLOOKUP(Table17[[#This Row],[Product_ID]],Product_Dim!A:A,Product_Dim!B:B)</f>
        <v>Laptop Cooling Pad</v>
      </c>
      <c r="X518" t="str">
        <f>_xlfn.XLOOKUP(Table17[[#This Row],[Product_ID]],Product_Dim!A:A,Product_Dim!C:C)</f>
        <v>Electronics</v>
      </c>
      <c r="Y518" t="str">
        <f>_xlfn.XLOOKUP(Table17[[#This Row],[Product_ID]],Product_Dim!A:A,Product_Dim!D:D)</f>
        <v>Computer</v>
      </c>
      <c r="Z518" t="str">
        <f>_xlfn.XLOOKUP(Table17[[#This Row],[Product_ID]],Product_Dim!A:A,Product_Dim!E:E)</f>
        <v>Murray, Gould and Ware</v>
      </c>
      <c r="AA518">
        <f>_xlfn.XLOOKUP(Table17[[#This Row],[Product_ID]],Product_Dim!A:A,Product_Dim!F:F)</f>
        <v>86.42</v>
      </c>
      <c r="AB518">
        <f>_xlfn.XLOOKUP(Table17[[#This Row],[Product_ID]],Product_Dim!A:A,Product_Dim!G:G)</f>
        <v>222</v>
      </c>
    </row>
    <row r="519" spans="1:28" x14ac:dyDescent="0.25">
      <c r="A519" t="s">
        <v>2343</v>
      </c>
      <c r="B519" s="1">
        <v>45633</v>
      </c>
      <c r="C519" t="s">
        <v>304</v>
      </c>
      <c r="D519" t="s">
        <v>1734</v>
      </c>
      <c r="E519" t="s">
        <v>1794</v>
      </c>
      <c r="F519">
        <v>4</v>
      </c>
      <c r="G519">
        <v>828.35</v>
      </c>
      <c r="H519">
        <v>0.17</v>
      </c>
      <c r="I519" t="s">
        <v>1824</v>
      </c>
      <c r="J519" s="12">
        <v>2750.1219999999998</v>
      </c>
      <c r="K519" t="str">
        <f>_xlfn.XLOOKUP(Table17[[#This Row],[Customer_ID]],Customer_Dim!A:A,Customer_Dim!B:B,"False Data")</f>
        <v>Christy Hoffman</v>
      </c>
      <c r="L519" s="5">
        <f>_xlfn.XLOOKUP(Table17[[#This Row],[Customer_ID]],Customer_Dim!A:A,Customer_Dim!C:C,"False Data")</f>
        <v>26</v>
      </c>
      <c r="M519" s="5" t="str" cm="1">
        <f t="array" ref="M519">_xlfn.IFS(Table9[[#This Row],[Age]]&lt;=35,"Youth",Table9[[#This Row],[Age]]&lt;=55,"Adult",Table9[[#This Row],[Age]]&gt;55,"Senior")</f>
        <v>Youth</v>
      </c>
      <c r="N519" t="str">
        <f>_xlfn.XLOOKUP(Table17[[#This Row],[Customer_ID]],Customer_Dim!A:A,Customer_Dim!D:D,"False Data")</f>
        <v>Female</v>
      </c>
      <c r="O519" t="str">
        <f>_xlfn.XLOOKUP(Table17[[#This Row],[Customer_ID]],Customer_Dim!A:A,Customer_Dim!E:E,"False Data")</f>
        <v>Garyberg</v>
      </c>
      <c r="P519" t="str">
        <f>_xlfn.XLOOKUP(Table17[[#This Row],[Customer_ID]],Customer_Dim!A:A,Customer_Dim!F:F,"False Data")</f>
        <v>Indiana</v>
      </c>
      <c r="Q519" t="str">
        <f>_xlfn.XLOOKUP(Table17[[#This Row],[Customer_ID]],Customer_Dim!A:A,Customer_Dim!G:G,"False Data")</f>
        <v>USA</v>
      </c>
      <c r="R519" t="str">
        <f>_xlfn.XLOOKUP(Table17[[#This Row],[Customer_ID]],Customer_Dim!A:A,Customer_Dim!H:H,"False Data")</f>
        <v>Platinum</v>
      </c>
      <c r="S519" t="str">
        <f>_xlfn.XLOOKUP(Table17[[#This Row],[Store_ID]],Store_Dim!A:A,Store_Dim!B:B)</f>
        <v>Thomas, Bridges and Harris</v>
      </c>
      <c r="T519" t="str">
        <f>_xlfn.XLOOKUP(Table17[[#This Row],[Store_ID]],Store_Dim!A:A,Store_Dim!C:C)</f>
        <v>North</v>
      </c>
      <c r="U519" t="str">
        <f>_xlfn.XLOOKUP(Table17[[#This Row],[Store_ID]],Store_Dim!A:A,Store_Dim!D:D)</f>
        <v>Sabrinatown</v>
      </c>
      <c r="V519" t="str">
        <f>_xlfn.XLOOKUP(Table17[[#This Row],[Store_ID]],Store_Dim!A:A,Store_Dim!E:E)</f>
        <v>Online</v>
      </c>
      <c r="W519" t="str">
        <f>_xlfn.XLOOKUP(Table17[[#This Row],[Product_ID]],Product_Dim!A:A,Product_Dim!B:B)</f>
        <v>USB-C Laptop Charger</v>
      </c>
      <c r="X519" t="str">
        <f>_xlfn.XLOOKUP(Table17[[#This Row],[Product_ID]],Product_Dim!A:A,Product_Dim!C:C)</f>
        <v>Electronics</v>
      </c>
      <c r="Y519" t="str">
        <f>_xlfn.XLOOKUP(Table17[[#This Row],[Product_ID]],Product_Dim!A:A,Product_Dim!D:D)</f>
        <v>Computer</v>
      </c>
      <c r="Z519" t="str">
        <f>_xlfn.XLOOKUP(Table17[[#This Row],[Product_ID]],Product_Dim!A:A,Product_Dim!E:E)</f>
        <v>Martin LLC</v>
      </c>
      <c r="AA519">
        <f>_xlfn.XLOOKUP(Table17[[#This Row],[Product_ID]],Product_Dim!A:A,Product_Dim!F:F)</f>
        <v>377.52</v>
      </c>
      <c r="AB519">
        <f>_xlfn.XLOOKUP(Table17[[#This Row],[Product_ID]],Product_Dim!A:A,Product_Dim!G:G)</f>
        <v>485</v>
      </c>
    </row>
    <row r="520" spans="1:28" x14ac:dyDescent="0.25">
      <c r="A520" t="s">
        <v>2344</v>
      </c>
      <c r="B520" s="1">
        <v>45598</v>
      </c>
      <c r="C520" t="s">
        <v>1133</v>
      </c>
      <c r="D520" t="s">
        <v>1738</v>
      </c>
      <c r="E520" t="s">
        <v>1779</v>
      </c>
      <c r="F520">
        <v>3</v>
      </c>
      <c r="G520">
        <v>268.76</v>
      </c>
      <c r="H520">
        <v>0.01</v>
      </c>
      <c r="I520" t="s">
        <v>1826</v>
      </c>
      <c r="J520" s="12">
        <v>798.21719999999993</v>
      </c>
      <c r="K520" t="str">
        <f>_xlfn.XLOOKUP(Table17[[#This Row],[Customer_ID]],Customer_Dim!A:A,Customer_Dim!B:B,"False Data")</f>
        <v>Joshua Smith Dvm</v>
      </c>
      <c r="L520" s="5">
        <f>_xlfn.XLOOKUP(Table17[[#This Row],[Customer_ID]],Customer_Dim!A:A,Customer_Dim!C:C,"False Data")</f>
        <v>60</v>
      </c>
      <c r="M520" s="5" t="str" cm="1">
        <f t="array" ref="M520">_xlfn.IFS(Table9[[#This Row],[Age]]&lt;=35,"Youth",Table9[[#This Row],[Age]]&lt;=55,"Adult",Table9[[#This Row],[Age]]&gt;55,"Senior")</f>
        <v>Senior</v>
      </c>
      <c r="N520" t="str">
        <f>_xlfn.XLOOKUP(Table17[[#This Row],[Customer_ID]],Customer_Dim!A:A,Customer_Dim!D:D,"False Data")</f>
        <v>Male</v>
      </c>
      <c r="O520" t="str">
        <f>_xlfn.XLOOKUP(Table17[[#This Row],[Customer_ID]],Customer_Dim!A:A,Customer_Dim!E:E,"False Data")</f>
        <v>Melvinton</v>
      </c>
      <c r="P520" t="str">
        <f>_xlfn.XLOOKUP(Table17[[#This Row],[Customer_ID]],Customer_Dim!A:A,Customer_Dim!F:F,"False Data")</f>
        <v>Alaska</v>
      </c>
      <c r="Q520" t="str">
        <f>_xlfn.XLOOKUP(Table17[[#This Row],[Customer_ID]],Customer_Dim!A:A,Customer_Dim!G:G,"False Data")</f>
        <v>USA</v>
      </c>
      <c r="R520" t="str">
        <f>_xlfn.XLOOKUP(Table17[[#This Row],[Customer_ID]],Customer_Dim!A:A,Customer_Dim!H:H,"False Data")</f>
        <v>Gold</v>
      </c>
      <c r="S520" t="str">
        <f>_xlfn.XLOOKUP(Table17[[#This Row],[Store_ID]],Store_Dim!A:A,Store_Dim!B:B)</f>
        <v>Martinez-Mullins</v>
      </c>
      <c r="T520" t="str">
        <f>_xlfn.XLOOKUP(Table17[[#This Row],[Store_ID]],Store_Dim!A:A,Store_Dim!C:C)</f>
        <v>South</v>
      </c>
      <c r="U520" t="str">
        <f>_xlfn.XLOOKUP(Table17[[#This Row],[Store_ID]],Store_Dim!A:A,Store_Dim!D:D)</f>
        <v>Williamsfurt</v>
      </c>
      <c r="V520" t="str">
        <f>_xlfn.XLOOKUP(Table17[[#This Row],[Store_ID]],Store_Dim!A:A,Store_Dim!E:E)</f>
        <v>Online</v>
      </c>
      <c r="W520" t="str">
        <f>_xlfn.XLOOKUP(Table17[[#This Row],[Product_ID]],Product_Dim!A:A,Product_Dim!B:B)</f>
        <v>Sports Stopwatch Basic</v>
      </c>
      <c r="X520" t="str">
        <f>_xlfn.XLOOKUP(Table17[[#This Row],[Product_ID]],Product_Dim!A:A,Product_Dim!C:C)</f>
        <v>Sports</v>
      </c>
      <c r="Y520" t="str">
        <f>_xlfn.XLOOKUP(Table17[[#This Row],[Product_ID]],Product_Dim!A:A,Product_Dim!D:D)</f>
        <v>Accessories</v>
      </c>
      <c r="Z520" t="str">
        <f>_xlfn.XLOOKUP(Table17[[#This Row],[Product_ID]],Product_Dim!A:A,Product_Dim!E:E)</f>
        <v>Wilson Group</v>
      </c>
      <c r="AA520">
        <f>_xlfn.XLOOKUP(Table17[[#This Row],[Product_ID]],Product_Dim!A:A,Product_Dim!F:F)</f>
        <v>60.65</v>
      </c>
      <c r="AB520">
        <f>_xlfn.XLOOKUP(Table17[[#This Row],[Product_ID]],Product_Dim!A:A,Product_Dim!G:G)</f>
        <v>75</v>
      </c>
    </row>
    <row r="521" spans="1:28" x14ac:dyDescent="0.25">
      <c r="A521" t="s">
        <v>2345</v>
      </c>
      <c r="B521" s="1">
        <v>45495</v>
      </c>
      <c r="C521" t="s">
        <v>749</v>
      </c>
      <c r="D521" t="s">
        <v>1724</v>
      </c>
      <c r="E521" t="s">
        <v>1752</v>
      </c>
      <c r="F521">
        <v>4</v>
      </c>
      <c r="G521">
        <v>370.09</v>
      </c>
      <c r="H521">
        <v>0.22</v>
      </c>
      <c r="I521" t="s">
        <v>1829</v>
      </c>
      <c r="J521" s="12">
        <v>1154.6808000000001</v>
      </c>
      <c r="K521" t="str">
        <f>_xlfn.XLOOKUP(Table17[[#This Row],[Customer_ID]],Customer_Dim!A:A,Customer_Dim!B:B,"False Data")</f>
        <v>Michelle Gonzalez</v>
      </c>
      <c r="L521" s="5">
        <f>_xlfn.XLOOKUP(Table17[[#This Row],[Customer_ID]],Customer_Dim!A:A,Customer_Dim!C:C,"False Data")</f>
        <v>59</v>
      </c>
      <c r="M521" s="5" t="str" cm="1">
        <f t="array" ref="M521">_xlfn.IFS(Table9[[#This Row],[Age]]&lt;=35,"Youth",Table9[[#This Row],[Age]]&lt;=55,"Adult",Table9[[#This Row],[Age]]&gt;55,"Senior")</f>
        <v>Senior</v>
      </c>
      <c r="N521" t="str">
        <f>_xlfn.XLOOKUP(Table17[[#This Row],[Customer_ID]],Customer_Dim!A:A,Customer_Dim!D:D,"False Data")</f>
        <v>Male</v>
      </c>
      <c r="O521" t="str">
        <f>_xlfn.XLOOKUP(Table17[[#This Row],[Customer_ID]],Customer_Dim!A:A,Customer_Dim!E:E,"False Data")</f>
        <v>Clarkport</v>
      </c>
      <c r="P521" t="str">
        <f>_xlfn.XLOOKUP(Table17[[#This Row],[Customer_ID]],Customer_Dim!A:A,Customer_Dim!F:F,"False Data")</f>
        <v>West Virginia</v>
      </c>
      <c r="Q521" t="str">
        <f>_xlfn.XLOOKUP(Table17[[#This Row],[Customer_ID]],Customer_Dim!A:A,Customer_Dim!G:G,"False Data")</f>
        <v>USA</v>
      </c>
      <c r="R521" t="str">
        <f>_xlfn.XLOOKUP(Table17[[#This Row],[Customer_ID]],Customer_Dim!A:A,Customer_Dim!H:H,"False Data")</f>
        <v>Silver</v>
      </c>
      <c r="S521" t="str">
        <f>_xlfn.XLOOKUP(Table17[[#This Row],[Store_ID]],Store_Dim!A:A,Store_Dim!B:B)</f>
        <v>Rivera-Warner</v>
      </c>
      <c r="T521" t="str">
        <f>_xlfn.XLOOKUP(Table17[[#This Row],[Store_ID]],Store_Dim!A:A,Store_Dim!C:C)</f>
        <v>East</v>
      </c>
      <c r="U521" t="str">
        <f>_xlfn.XLOOKUP(Table17[[#This Row],[Store_ID]],Store_Dim!A:A,Store_Dim!D:D)</f>
        <v>Washingtonfurt</v>
      </c>
      <c r="V521" t="str">
        <f>_xlfn.XLOOKUP(Table17[[#This Row],[Store_ID]],Store_Dim!A:A,Store_Dim!E:E)</f>
        <v>Flagship</v>
      </c>
      <c r="W521" t="str">
        <f>_xlfn.XLOOKUP(Table17[[#This Row],[Product_ID]],Product_Dim!A:A,Product_Dim!B:B)</f>
        <v>Sports Wrist Sweatbands</v>
      </c>
      <c r="X521" t="str">
        <f>_xlfn.XLOOKUP(Table17[[#This Row],[Product_ID]],Product_Dim!A:A,Product_Dim!C:C)</f>
        <v>Sports</v>
      </c>
      <c r="Y521" t="str">
        <f>_xlfn.XLOOKUP(Table17[[#This Row],[Product_ID]],Product_Dim!A:A,Product_Dim!D:D)</f>
        <v>Accessories</v>
      </c>
      <c r="Z521" t="str">
        <f>_xlfn.XLOOKUP(Table17[[#This Row],[Product_ID]],Product_Dim!A:A,Product_Dim!E:E)</f>
        <v>Olsen-Daniels</v>
      </c>
      <c r="AA521">
        <f>_xlfn.XLOOKUP(Table17[[#This Row],[Product_ID]],Product_Dim!A:A,Product_Dim!F:F)</f>
        <v>131.24</v>
      </c>
      <c r="AB521">
        <f>_xlfn.XLOOKUP(Table17[[#This Row],[Product_ID]],Product_Dim!A:A,Product_Dim!G:G)</f>
        <v>232</v>
      </c>
    </row>
    <row r="522" spans="1:28" x14ac:dyDescent="0.25">
      <c r="A522" t="s">
        <v>2346</v>
      </c>
      <c r="B522" s="1">
        <v>45229</v>
      </c>
      <c r="C522" t="s">
        <v>809</v>
      </c>
      <c r="D522" t="s">
        <v>1704</v>
      </c>
      <c r="E522" t="s">
        <v>1776</v>
      </c>
      <c r="F522">
        <v>3</v>
      </c>
      <c r="G522">
        <v>679.22</v>
      </c>
      <c r="H522">
        <v>0.11</v>
      </c>
      <c r="I522" t="s">
        <v>1826</v>
      </c>
      <c r="J522" s="12">
        <v>1813.5174</v>
      </c>
      <c r="K522" t="str">
        <f>_xlfn.XLOOKUP(Table17[[#This Row],[Customer_ID]],Customer_Dim!A:A,Customer_Dim!B:B,"False Data")</f>
        <v>Dr. Ashley Yates Md</v>
      </c>
      <c r="L522" s="5">
        <f>_xlfn.XLOOKUP(Table17[[#This Row],[Customer_ID]],Customer_Dim!A:A,Customer_Dim!C:C,"False Data")</f>
        <v>32</v>
      </c>
      <c r="M522" s="5" t="str" cm="1">
        <f t="array" ref="M522">_xlfn.IFS(Table9[[#This Row],[Age]]&lt;=35,"Youth",Table9[[#This Row],[Age]]&lt;=55,"Adult",Table9[[#This Row],[Age]]&gt;55,"Senior")</f>
        <v>Youth</v>
      </c>
      <c r="N522" t="str">
        <f>_xlfn.XLOOKUP(Table17[[#This Row],[Customer_ID]],Customer_Dim!A:A,Customer_Dim!D:D,"False Data")</f>
        <v>Male</v>
      </c>
      <c r="O522" t="str">
        <f>_xlfn.XLOOKUP(Table17[[#This Row],[Customer_ID]],Customer_Dim!A:A,Customer_Dim!E:E,"False Data")</f>
        <v>New Maria</v>
      </c>
      <c r="P522" t="str">
        <f>_xlfn.XLOOKUP(Table17[[#This Row],[Customer_ID]],Customer_Dim!A:A,Customer_Dim!F:F,"False Data")</f>
        <v>Wisconsin</v>
      </c>
      <c r="Q522" t="str">
        <f>_xlfn.XLOOKUP(Table17[[#This Row],[Customer_ID]],Customer_Dim!A:A,Customer_Dim!G:G,"False Data")</f>
        <v>USA</v>
      </c>
      <c r="R522" t="str">
        <f>_xlfn.XLOOKUP(Table17[[#This Row],[Customer_ID]],Customer_Dim!A:A,Customer_Dim!H:H,"False Data")</f>
        <v>Bronze</v>
      </c>
      <c r="S522" t="str">
        <f>_xlfn.XLOOKUP(Table17[[#This Row],[Store_ID]],Store_Dim!A:A,Store_Dim!B:B)</f>
        <v>Benson-Elliott</v>
      </c>
      <c r="T522" t="str">
        <f>_xlfn.XLOOKUP(Table17[[#This Row],[Store_ID]],Store_Dim!A:A,Store_Dim!C:C)</f>
        <v>East</v>
      </c>
      <c r="U522" t="str">
        <f>_xlfn.XLOOKUP(Table17[[#This Row],[Store_ID]],Store_Dim!A:A,Store_Dim!D:D)</f>
        <v>Port Josephberg</v>
      </c>
      <c r="V522" t="str">
        <f>_xlfn.XLOOKUP(Table17[[#This Row],[Store_ID]],Store_Dim!A:A,Store_Dim!E:E)</f>
        <v>Online</v>
      </c>
      <c r="W522" t="str">
        <f>_xlfn.XLOOKUP(Table17[[#This Row],[Product_ID]],Product_Dim!A:A,Product_Dim!B:B)</f>
        <v>Essential Oil Diffuser</v>
      </c>
      <c r="X522" t="str">
        <f>_xlfn.XLOOKUP(Table17[[#This Row],[Product_ID]],Product_Dim!A:A,Product_Dim!C:C)</f>
        <v>Home</v>
      </c>
      <c r="Y522" t="str">
        <f>_xlfn.XLOOKUP(Table17[[#This Row],[Product_ID]],Product_Dim!A:A,Product_Dim!D:D)</f>
        <v>Decor</v>
      </c>
      <c r="Z522" t="str">
        <f>_xlfn.XLOOKUP(Table17[[#This Row],[Product_ID]],Product_Dim!A:A,Product_Dim!E:E)</f>
        <v>Hernandez Inc</v>
      </c>
      <c r="AA522">
        <f>_xlfn.XLOOKUP(Table17[[#This Row],[Product_ID]],Product_Dim!A:A,Product_Dim!F:F)</f>
        <v>325.26</v>
      </c>
      <c r="AB522">
        <f>_xlfn.XLOOKUP(Table17[[#This Row],[Product_ID]],Product_Dim!A:A,Product_Dim!G:G)</f>
        <v>400</v>
      </c>
    </row>
    <row r="523" spans="1:28" x14ac:dyDescent="0.25">
      <c r="A523" t="s">
        <v>2347</v>
      </c>
      <c r="B523" s="1">
        <v>45433</v>
      </c>
      <c r="C523" t="s">
        <v>1166</v>
      </c>
      <c r="D523" t="s">
        <v>1694</v>
      </c>
      <c r="E523" t="s">
        <v>1752</v>
      </c>
      <c r="F523">
        <v>3</v>
      </c>
      <c r="G523">
        <v>780.69</v>
      </c>
      <c r="H523">
        <v>0.1</v>
      </c>
      <c r="I523" t="s">
        <v>1829</v>
      </c>
      <c r="J523" s="12">
        <v>2107.8629999999998</v>
      </c>
      <c r="K523" t="str">
        <f>_xlfn.XLOOKUP(Table17[[#This Row],[Customer_ID]],Customer_Dim!A:A,Customer_Dim!B:B,"False Data")</f>
        <v>James Orozco</v>
      </c>
      <c r="L523" s="5">
        <f>_xlfn.XLOOKUP(Table17[[#This Row],[Customer_ID]],Customer_Dim!A:A,Customer_Dim!C:C,"False Data")</f>
        <v>37</v>
      </c>
      <c r="M523" s="5" t="str" cm="1">
        <f t="array" ref="M523">_xlfn.IFS(Table9[[#This Row],[Age]]&lt;=35,"Youth",Table9[[#This Row],[Age]]&lt;=55,"Adult",Table9[[#This Row],[Age]]&gt;55,"Senior")</f>
        <v>Adult</v>
      </c>
      <c r="N523" t="str">
        <f>_xlfn.XLOOKUP(Table17[[#This Row],[Customer_ID]],Customer_Dim!A:A,Customer_Dim!D:D,"False Data")</f>
        <v>Female</v>
      </c>
      <c r="O523" t="str">
        <f>_xlfn.XLOOKUP(Table17[[#This Row],[Customer_ID]],Customer_Dim!A:A,Customer_Dim!E:E,"False Data")</f>
        <v>Simpsonfort</v>
      </c>
      <c r="P523" t="str">
        <f>_xlfn.XLOOKUP(Table17[[#This Row],[Customer_ID]],Customer_Dim!A:A,Customer_Dim!F:F,"False Data")</f>
        <v>Maine</v>
      </c>
      <c r="Q523" t="str">
        <f>_xlfn.XLOOKUP(Table17[[#This Row],[Customer_ID]],Customer_Dim!A:A,Customer_Dim!G:G,"False Data")</f>
        <v>USA</v>
      </c>
      <c r="R523" t="str">
        <f>_xlfn.XLOOKUP(Table17[[#This Row],[Customer_ID]],Customer_Dim!A:A,Customer_Dim!H:H,"False Data")</f>
        <v>Gold</v>
      </c>
      <c r="S523" t="str">
        <f>_xlfn.XLOOKUP(Table17[[#This Row],[Store_ID]],Store_Dim!A:A,Store_Dim!B:B)</f>
        <v>Rivera-Warner</v>
      </c>
      <c r="T523" t="str">
        <f>_xlfn.XLOOKUP(Table17[[#This Row],[Store_ID]],Store_Dim!A:A,Store_Dim!C:C)</f>
        <v>East</v>
      </c>
      <c r="U523" t="str">
        <f>_xlfn.XLOOKUP(Table17[[#This Row],[Store_ID]],Store_Dim!A:A,Store_Dim!D:D)</f>
        <v>Washingtonfurt</v>
      </c>
      <c r="V523" t="str">
        <f>_xlfn.XLOOKUP(Table17[[#This Row],[Store_ID]],Store_Dim!A:A,Store_Dim!E:E)</f>
        <v>Flagship</v>
      </c>
      <c r="W523" t="str">
        <f>_xlfn.XLOOKUP(Table17[[#This Row],[Product_ID]],Product_Dim!A:A,Product_Dim!B:B)</f>
        <v>Shin Guards – Adult</v>
      </c>
      <c r="X523" t="str">
        <f>_xlfn.XLOOKUP(Table17[[#This Row],[Product_ID]],Product_Dim!A:A,Product_Dim!C:C)</f>
        <v>Sports</v>
      </c>
      <c r="Y523" t="str">
        <f>_xlfn.XLOOKUP(Table17[[#This Row],[Product_ID]],Product_Dim!A:A,Product_Dim!D:D)</f>
        <v>Team Sports</v>
      </c>
      <c r="Z523" t="str">
        <f>_xlfn.XLOOKUP(Table17[[#This Row],[Product_ID]],Product_Dim!A:A,Product_Dim!E:E)</f>
        <v>French Ltd</v>
      </c>
      <c r="AA523">
        <f>_xlfn.XLOOKUP(Table17[[#This Row],[Product_ID]],Product_Dim!A:A,Product_Dim!F:F)</f>
        <v>107.06</v>
      </c>
      <c r="AB523">
        <f>_xlfn.XLOOKUP(Table17[[#This Row],[Product_ID]],Product_Dim!A:A,Product_Dim!G:G)</f>
        <v>359</v>
      </c>
    </row>
    <row r="524" spans="1:28" x14ac:dyDescent="0.25">
      <c r="A524" t="s">
        <v>2348</v>
      </c>
      <c r="B524" s="1">
        <v>45766</v>
      </c>
      <c r="C524" t="s">
        <v>833</v>
      </c>
      <c r="D524" t="s">
        <v>1632</v>
      </c>
      <c r="E524" t="s">
        <v>1761</v>
      </c>
      <c r="F524">
        <v>2</v>
      </c>
      <c r="G524">
        <v>42.97</v>
      </c>
      <c r="H524">
        <v>0.18</v>
      </c>
      <c r="I524" t="s">
        <v>1826</v>
      </c>
      <c r="J524" s="12">
        <v>70.470799999999997</v>
      </c>
      <c r="K524" t="str">
        <f>_xlfn.XLOOKUP(Table17[[#This Row],[Customer_ID]],Customer_Dim!A:A,Customer_Dim!B:B,"False Data")</f>
        <v>Carol Bishop</v>
      </c>
      <c r="L524" s="5">
        <f>_xlfn.XLOOKUP(Table17[[#This Row],[Customer_ID]],Customer_Dim!A:A,Customer_Dim!C:C,"False Data")</f>
        <v>27</v>
      </c>
      <c r="M524" s="5" t="str" cm="1">
        <f t="array" ref="M524">_xlfn.IFS(Table9[[#This Row],[Age]]&lt;=35,"Youth",Table9[[#This Row],[Age]]&lt;=55,"Adult",Table9[[#This Row],[Age]]&gt;55,"Senior")</f>
        <v>Youth</v>
      </c>
      <c r="N524" t="str">
        <f>_xlfn.XLOOKUP(Table17[[#This Row],[Customer_ID]],Customer_Dim!A:A,Customer_Dim!D:D,"False Data")</f>
        <v>Female</v>
      </c>
      <c r="O524" t="str">
        <f>_xlfn.XLOOKUP(Table17[[#This Row],[Customer_ID]],Customer_Dim!A:A,Customer_Dim!E:E,"False Data")</f>
        <v>Lake Saramouth</v>
      </c>
      <c r="P524" t="str">
        <f>_xlfn.XLOOKUP(Table17[[#This Row],[Customer_ID]],Customer_Dim!A:A,Customer_Dim!F:F,"False Data")</f>
        <v>Oregon</v>
      </c>
      <c r="Q524" t="str">
        <f>_xlfn.XLOOKUP(Table17[[#This Row],[Customer_ID]],Customer_Dim!A:A,Customer_Dim!G:G,"False Data")</f>
        <v>USA</v>
      </c>
      <c r="R524" t="str">
        <f>_xlfn.XLOOKUP(Table17[[#This Row],[Customer_ID]],Customer_Dim!A:A,Customer_Dim!H:H,"False Data")</f>
        <v>Silver</v>
      </c>
      <c r="S524" t="str">
        <f>_xlfn.XLOOKUP(Table17[[#This Row],[Store_ID]],Store_Dim!A:A,Store_Dim!B:B)</f>
        <v>Black-Horn</v>
      </c>
      <c r="T524" t="str">
        <f>_xlfn.XLOOKUP(Table17[[#This Row],[Store_ID]],Store_Dim!A:A,Store_Dim!C:C)</f>
        <v>South</v>
      </c>
      <c r="U524" t="str">
        <f>_xlfn.XLOOKUP(Table17[[#This Row],[Store_ID]],Store_Dim!A:A,Store_Dim!D:D)</f>
        <v>North Nancyview</v>
      </c>
      <c r="V524" t="str">
        <f>_xlfn.XLOOKUP(Table17[[#This Row],[Store_ID]],Store_Dim!A:A,Store_Dim!E:E)</f>
        <v>Outlet</v>
      </c>
      <c r="W524" t="str">
        <f>_xlfn.XLOOKUP(Table17[[#This Row],[Product_ID]],Product_Dim!A:A,Product_Dim!B:B)</f>
        <v>Smart Home WiFi Camera</v>
      </c>
      <c r="X524" t="str">
        <f>_xlfn.XLOOKUP(Table17[[#This Row],[Product_ID]],Product_Dim!A:A,Product_Dim!C:C)</f>
        <v>Electronics</v>
      </c>
      <c r="Y524" t="str">
        <f>_xlfn.XLOOKUP(Table17[[#This Row],[Product_ID]],Product_Dim!A:A,Product_Dim!D:D)</f>
        <v>Accessories</v>
      </c>
      <c r="Z524" t="str">
        <f>_xlfn.XLOOKUP(Table17[[#This Row],[Product_ID]],Product_Dim!A:A,Product_Dim!E:E)</f>
        <v>Holmes LLC</v>
      </c>
      <c r="AA524">
        <f>_xlfn.XLOOKUP(Table17[[#This Row],[Product_ID]],Product_Dim!A:A,Product_Dim!F:F)</f>
        <v>450.71</v>
      </c>
      <c r="AB524">
        <f>_xlfn.XLOOKUP(Table17[[#This Row],[Product_ID]],Product_Dim!A:A,Product_Dim!G:G)</f>
        <v>389</v>
      </c>
    </row>
    <row r="525" spans="1:28" x14ac:dyDescent="0.25">
      <c r="A525" t="s">
        <v>2349</v>
      </c>
      <c r="B525" s="1">
        <v>45639</v>
      </c>
      <c r="C525" t="s">
        <v>908</v>
      </c>
      <c r="D525" t="s">
        <v>1712</v>
      </c>
      <c r="E525" t="s">
        <v>1752</v>
      </c>
      <c r="F525">
        <v>4</v>
      </c>
      <c r="G525">
        <v>854.37</v>
      </c>
      <c r="H525">
        <v>7.0000000000000007E-2</v>
      </c>
      <c r="I525" t="s">
        <v>1826</v>
      </c>
      <c r="J525" s="12">
        <v>3178.2564000000002</v>
      </c>
      <c r="K525" t="str">
        <f>_xlfn.XLOOKUP(Table17[[#This Row],[Customer_ID]],Customer_Dim!A:A,Customer_Dim!B:B,"False Data")</f>
        <v>Tommy Roberts</v>
      </c>
      <c r="L525" s="5">
        <f>_xlfn.XLOOKUP(Table17[[#This Row],[Customer_ID]],Customer_Dim!A:A,Customer_Dim!C:C,"False Data")</f>
        <v>22</v>
      </c>
      <c r="M525" s="5" t="str" cm="1">
        <f t="array" ref="M525">_xlfn.IFS(Table9[[#This Row],[Age]]&lt;=35,"Youth",Table9[[#This Row],[Age]]&lt;=55,"Adult",Table9[[#This Row],[Age]]&gt;55,"Senior")</f>
        <v>Youth</v>
      </c>
      <c r="N525" t="str">
        <f>_xlfn.XLOOKUP(Table17[[#This Row],[Customer_ID]],Customer_Dim!A:A,Customer_Dim!D:D,"False Data")</f>
        <v>Male</v>
      </c>
      <c r="O525" t="str">
        <f>_xlfn.XLOOKUP(Table17[[#This Row],[Customer_ID]],Customer_Dim!A:A,Customer_Dim!E:E,"False Data")</f>
        <v>Port Tonyfort</v>
      </c>
      <c r="P525" t="str">
        <f>_xlfn.XLOOKUP(Table17[[#This Row],[Customer_ID]],Customer_Dim!A:A,Customer_Dim!F:F,"False Data")</f>
        <v>South Dakota</v>
      </c>
      <c r="Q525" t="str">
        <f>_xlfn.XLOOKUP(Table17[[#This Row],[Customer_ID]],Customer_Dim!A:A,Customer_Dim!G:G,"False Data")</f>
        <v>USA</v>
      </c>
      <c r="R525" t="str">
        <f>_xlfn.XLOOKUP(Table17[[#This Row],[Customer_ID]],Customer_Dim!A:A,Customer_Dim!H:H,"False Data")</f>
        <v>Silver</v>
      </c>
      <c r="S525" t="str">
        <f>_xlfn.XLOOKUP(Table17[[#This Row],[Store_ID]],Store_Dim!A:A,Store_Dim!B:B)</f>
        <v>Rivera-Warner</v>
      </c>
      <c r="T525" t="str">
        <f>_xlfn.XLOOKUP(Table17[[#This Row],[Store_ID]],Store_Dim!A:A,Store_Dim!C:C)</f>
        <v>East</v>
      </c>
      <c r="U525" t="str">
        <f>_xlfn.XLOOKUP(Table17[[#This Row],[Store_ID]],Store_Dim!A:A,Store_Dim!D:D)</f>
        <v>Washingtonfurt</v>
      </c>
      <c r="V525" t="str">
        <f>_xlfn.XLOOKUP(Table17[[#This Row],[Store_ID]],Store_Dim!A:A,Store_Dim!E:E)</f>
        <v>Flagship</v>
      </c>
      <c r="W525" t="str">
        <f>_xlfn.XLOOKUP(Table17[[#This Row],[Product_ID]],Product_Dim!A:A,Product_Dim!B:B)</f>
        <v>Fitness Resistance Bands</v>
      </c>
      <c r="X525" t="str">
        <f>_xlfn.XLOOKUP(Table17[[#This Row],[Product_ID]],Product_Dim!A:A,Product_Dim!C:C)</f>
        <v>Sports</v>
      </c>
      <c r="Y525" t="str">
        <f>_xlfn.XLOOKUP(Table17[[#This Row],[Product_ID]],Product_Dim!A:A,Product_Dim!D:D)</f>
        <v>Fitness</v>
      </c>
      <c r="Z525" t="str">
        <f>_xlfn.XLOOKUP(Table17[[#This Row],[Product_ID]],Product_Dim!A:A,Product_Dim!E:E)</f>
        <v>Reese-Watson</v>
      </c>
      <c r="AA525">
        <f>_xlfn.XLOOKUP(Table17[[#This Row],[Product_ID]],Product_Dim!A:A,Product_Dim!F:F)</f>
        <v>152.91999999999999</v>
      </c>
      <c r="AB525">
        <f>_xlfn.XLOOKUP(Table17[[#This Row],[Product_ID]],Product_Dim!A:A,Product_Dim!G:G)</f>
        <v>281</v>
      </c>
    </row>
    <row r="526" spans="1:28" x14ac:dyDescent="0.25">
      <c r="A526" t="s">
        <v>2350</v>
      </c>
      <c r="B526" s="1">
        <v>45774</v>
      </c>
      <c r="C526" t="s">
        <v>356</v>
      </c>
      <c r="D526" t="s">
        <v>1596</v>
      </c>
      <c r="E526" t="s">
        <v>1804</v>
      </c>
      <c r="F526">
        <v>2</v>
      </c>
      <c r="G526">
        <v>409.52</v>
      </c>
      <c r="H526">
        <v>0.06</v>
      </c>
      <c r="I526" t="s">
        <v>1829</v>
      </c>
      <c r="J526" s="12">
        <v>769.8975999999999</v>
      </c>
      <c r="K526" t="str">
        <f>_xlfn.XLOOKUP(Table17[[#This Row],[Customer_ID]],Customer_Dim!A:A,Customer_Dim!B:B,"False Data")</f>
        <v>Diane Watson</v>
      </c>
      <c r="L526" s="5">
        <f>_xlfn.XLOOKUP(Table17[[#This Row],[Customer_ID]],Customer_Dim!A:A,Customer_Dim!C:C,"False Data")</f>
        <v>53</v>
      </c>
      <c r="M526" s="5" t="str" cm="1">
        <f t="array" ref="M526">_xlfn.IFS(Table9[[#This Row],[Age]]&lt;=35,"Youth",Table9[[#This Row],[Age]]&lt;=55,"Adult",Table9[[#This Row],[Age]]&gt;55,"Senior")</f>
        <v>Adult</v>
      </c>
      <c r="N526" t="str">
        <f>_xlfn.XLOOKUP(Table17[[#This Row],[Customer_ID]],Customer_Dim!A:A,Customer_Dim!D:D,"False Data")</f>
        <v>Female</v>
      </c>
      <c r="O526" t="str">
        <f>_xlfn.XLOOKUP(Table17[[#This Row],[Customer_ID]],Customer_Dim!A:A,Customer_Dim!E:E,"False Data")</f>
        <v>North Codyport</v>
      </c>
      <c r="P526" t="str">
        <f>_xlfn.XLOOKUP(Table17[[#This Row],[Customer_ID]],Customer_Dim!A:A,Customer_Dim!F:F,"False Data")</f>
        <v>Texas</v>
      </c>
      <c r="Q526" t="str">
        <f>_xlfn.XLOOKUP(Table17[[#This Row],[Customer_ID]],Customer_Dim!A:A,Customer_Dim!G:G,"False Data")</f>
        <v>USA</v>
      </c>
      <c r="R526" t="str">
        <f>_xlfn.XLOOKUP(Table17[[#This Row],[Customer_ID]],Customer_Dim!A:A,Customer_Dim!H:H,"False Data")</f>
        <v>Platinum</v>
      </c>
      <c r="S526" t="str">
        <f>_xlfn.XLOOKUP(Table17[[#This Row],[Store_ID]],Store_Dim!A:A,Store_Dim!B:B)</f>
        <v>Frederick-Wright</v>
      </c>
      <c r="T526" t="str">
        <f>_xlfn.XLOOKUP(Table17[[#This Row],[Store_ID]],Store_Dim!A:A,Store_Dim!C:C)</f>
        <v>West</v>
      </c>
      <c r="U526" t="str">
        <f>_xlfn.XLOOKUP(Table17[[#This Row],[Store_ID]],Store_Dim!A:A,Store_Dim!D:D)</f>
        <v>New Jimmymouth</v>
      </c>
      <c r="V526" t="str">
        <f>_xlfn.XLOOKUP(Table17[[#This Row],[Store_ID]],Store_Dim!A:A,Store_Dim!E:E)</f>
        <v>Flagship</v>
      </c>
      <c r="W526" t="str">
        <f>_xlfn.XLOOKUP(Table17[[#This Row],[Product_ID]],Product_Dim!A:A,Product_Dim!B:B)</f>
        <v>Foldable Camping Chair</v>
      </c>
      <c r="X526" t="str">
        <f>_xlfn.XLOOKUP(Table17[[#This Row],[Product_ID]],Product_Dim!A:A,Product_Dim!C:C)</f>
        <v>Sports</v>
      </c>
      <c r="Y526" t="str">
        <f>_xlfn.XLOOKUP(Table17[[#This Row],[Product_ID]],Product_Dim!A:A,Product_Dim!D:D)</f>
        <v>Outdoor</v>
      </c>
      <c r="Z526" t="str">
        <f>_xlfn.XLOOKUP(Table17[[#This Row],[Product_ID]],Product_Dim!A:A,Product_Dim!E:E)</f>
        <v>Cook Ltd</v>
      </c>
      <c r="AA526">
        <f>_xlfn.XLOOKUP(Table17[[#This Row],[Product_ID]],Product_Dim!A:A,Product_Dim!F:F)</f>
        <v>166.06</v>
      </c>
      <c r="AB526">
        <f>_xlfn.XLOOKUP(Table17[[#This Row],[Product_ID]],Product_Dim!A:A,Product_Dim!G:G)</f>
        <v>340</v>
      </c>
    </row>
    <row r="527" spans="1:28" x14ac:dyDescent="0.25">
      <c r="A527" t="s">
        <v>2351</v>
      </c>
      <c r="B527" s="1">
        <v>45569</v>
      </c>
      <c r="C527" t="s">
        <v>547</v>
      </c>
      <c r="D527" t="s">
        <v>1696</v>
      </c>
      <c r="E527" t="s">
        <v>1789</v>
      </c>
      <c r="F527">
        <v>2</v>
      </c>
      <c r="G527">
        <v>407.46</v>
      </c>
      <c r="H527">
        <v>0.21</v>
      </c>
      <c r="I527" t="s">
        <v>1824</v>
      </c>
      <c r="J527" s="12">
        <v>643.78679999999997</v>
      </c>
      <c r="K527" t="str">
        <f>_xlfn.XLOOKUP(Table17[[#This Row],[Customer_ID]],Customer_Dim!A:A,Customer_Dim!B:B,"False Data")</f>
        <v>Daniel Rivas</v>
      </c>
      <c r="L527" s="5">
        <f>_xlfn.XLOOKUP(Table17[[#This Row],[Customer_ID]],Customer_Dim!A:A,Customer_Dim!C:C,"False Data")</f>
        <v>39</v>
      </c>
      <c r="M527" s="5" t="str" cm="1">
        <f t="array" ref="M527">_xlfn.IFS(Table9[[#This Row],[Age]]&lt;=35,"Youth",Table9[[#This Row],[Age]]&lt;=55,"Adult",Table9[[#This Row],[Age]]&gt;55,"Senior")</f>
        <v>Adult</v>
      </c>
      <c r="N527" t="str">
        <f>_xlfn.XLOOKUP(Table17[[#This Row],[Customer_ID]],Customer_Dim!A:A,Customer_Dim!D:D,"False Data")</f>
        <v>Female</v>
      </c>
      <c r="O527" t="str">
        <f>_xlfn.XLOOKUP(Table17[[#This Row],[Customer_ID]],Customer_Dim!A:A,Customer_Dim!E:E,"False Data")</f>
        <v>Dominiquefort</v>
      </c>
      <c r="P527" t="str">
        <f>_xlfn.XLOOKUP(Table17[[#This Row],[Customer_ID]],Customer_Dim!A:A,Customer_Dim!F:F,"False Data")</f>
        <v>Georgia</v>
      </c>
      <c r="Q527" t="str">
        <f>_xlfn.XLOOKUP(Table17[[#This Row],[Customer_ID]],Customer_Dim!A:A,Customer_Dim!G:G,"False Data")</f>
        <v>USA</v>
      </c>
      <c r="R527" t="str">
        <f>_xlfn.XLOOKUP(Table17[[#This Row],[Customer_ID]],Customer_Dim!A:A,Customer_Dim!H:H,"False Data")</f>
        <v>Silver</v>
      </c>
      <c r="S527" t="str">
        <f>_xlfn.XLOOKUP(Table17[[#This Row],[Store_ID]],Store_Dim!A:A,Store_Dim!B:B)</f>
        <v>Hill, Wagner and Ballard</v>
      </c>
      <c r="T527" t="str">
        <f>_xlfn.XLOOKUP(Table17[[#This Row],[Store_ID]],Store_Dim!A:A,Store_Dim!C:C)</f>
        <v>East</v>
      </c>
      <c r="U527" t="str">
        <f>_xlfn.XLOOKUP(Table17[[#This Row],[Store_ID]],Store_Dim!A:A,Store_Dim!D:D)</f>
        <v>East Davidville</v>
      </c>
      <c r="V527" t="str">
        <f>_xlfn.XLOOKUP(Table17[[#This Row],[Store_ID]],Store_Dim!A:A,Store_Dim!E:E)</f>
        <v>Online</v>
      </c>
      <c r="W527" t="str">
        <f>_xlfn.XLOOKUP(Table17[[#This Row],[Product_ID]],Product_Dim!A:A,Product_Dim!B:B)</f>
        <v>Bluetooth Car Audio System</v>
      </c>
      <c r="X527" t="str">
        <f>_xlfn.XLOOKUP(Table17[[#This Row],[Product_ID]],Product_Dim!A:A,Product_Dim!C:C)</f>
        <v>Electronics</v>
      </c>
      <c r="Y527" t="str">
        <f>_xlfn.XLOOKUP(Table17[[#This Row],[Product_ID]],Product_Dim!A:A,Product_Dim!D:D)</f>
        <v>Audio</v>
      </c>
      <c r="Z527" t="str">
        <f>_xlfn.XLOOKUP(Table17[[#This Row],[Product_ID]],Product_Dim!A:A,Product_Dim!E:E)</f>
        <v>Bruce-Bowen</v>
      </c>
      <c r="AA527">
        <f>_xlfn.XLOOKUP(Table17[[#This Row],[Product_ID]],Product_Dim!A:A,Product_Dim!F:F)</f>
        <v>403.71</v>
      </c>
      <c r="AB527">
        <f>_xlfn.XLOOKUP(Table17[[#This Row],[Product_ID]],Product_Dim!A:A,Product_Dim!G:G)</f>
        <v>159</v>
      </c>
    </row>
    <row r="528" spans="1:28" x14ac:dyDescent="0.25">
      <c r="A528" t="s">
        <v>2352</v>
      </c>
      <c r="B528" s="1">
        <v>45856</v>
      </c>
      <c r="C528" t="s">
        <v>735</v>
      </c>
      <c r="D528" t="s">
        <v>1553</v>
      </c>
      <c r="E528" t="s">
        <v>1782</v>
      </c>
      <c r="F528">
        <v>1</v>
      </c>
      <c r="G528">
        <v>728.84</v>
      </c>
      <c r="H528">
        <v>0.28000000000000003</v>
      </c>
      <c r="I528" t="s">
        <v>1826</v>
      </c>
      <c r="J528" s="12">
        <v>524.76480000000004</v>
      </c>
      <c r="K528" t="str">
        <f>_xlfn.XLOOKUP(Table17[[#This Row],[Customer_ID]],Customer_Dim!A:A,Customer_Dim!B:B,"False Data")</f>
        <v>Casey Flores</v>
      </c>
      <c r="L528" s="5">
        <f>_xlfn.XLOOKUP(Table17[[#This Row],[Customer_ID]],Customer_Dim!A:A,Customer_Dim!C:C,"False Data")</f>
        <v>52</v>
      </c>
      <c r="M528" s="5" t="str" cm="1">
        <f t="array" ref="M528">_xlfn.IFS(Table9[[#This Row],[Age]]&lt;=35,"Youth",Table9[[#This Row],[Age]]&lt;=55,"Adult",Table9[[#This Row],[Age]]&gt;55,"Senior")</f>
        <v>Adult</v>
      </c>
      <c r="N528" t="str">
        <f>_xlfn.XLOOKUP(Table17[[#This Row],[Customer_ID]],Customer_Dim!A:A,Customer_Dim!D:D,"False Data")</f>
        <v>Female</v>
      </c>
      <c r="O528" t="str">
        <f>_xlfn.XLOOKUP(Table17[[#This Row],[Customer_ID]],Customer_Dim!A:A,Customer_Dim!E:E,"False Data")</f>
        <v>Lake Michael</v>
      </c>
      <c r="P528" t="str">
        <f>_xlfn.XLOOKUP(Table17[[#This Row],[Customer_ID]],Customer_Dim!A:A,Customer_Dim!F:F,"False Data")</f>
        <v>Utah</v>
      </c>
      <c r="Q528" t="str">
        <f>_xlfn.XLOOKUP(Table17[[#This Row],[Customer_ID]],Customer_Dim!A:A,Customer_Dim!G:G,"False Data")</f>
        <v>USA</v>
      </c>
      <c r="R528" t="str">
        <f>_xlfn.XLOOKUP(Table17[[#This Row],[Customer_ID]],Customer_Dim!A:A,Customer_Dim!H:H,"False Data")</f>
        <v>Gold</v>
      </c>
      <c r="S528" t="str">
        <f>_xlfn.XLOOKUP(Table17[[#This Row],[Store_ID]],Store_Dim!A:A,Store_Dim!B:B)</f>
        <v>Bean, Jones and Park</v>
      </c>
      <c r="T528" t="str">
        <f>_xlfn.XLOOKUP(Table17[[#This Row],[Store_ID]],Store_Dim!A:A,Store_Dim!C:C)</f>
        <v>West</v>
      </c>
      <c r="U528" t="str">
        <f>_xlfn.XLOOKUP(Table17[[#This Row],[Store_ID]],Store_Dim!A:A,Store_Dim!D:D)</f>
        <v>Thompsonborough</v>
      </c>
      <c r="V528" t="str">
        <f>_xlfn.XLOOKUP(Table17[[#This Row],[Store_ID]],Store_Dim!A:A,Store_Dim!E:E)</f>
        <v>Online</v>
      </c>
      <c r="W528" t="str">
        <f>_xlfn.XLOOKUP(Table17[[#This Row],[Product_ID]],Product_Dim!A:A,Product_Dim!B:B)</f>
        <v>Women's Yoga Pants</v>
      </c>
      <c r="X528" t="str">
        <f>_xlfn.XLOOKUP(Table17[[#This Row],[Product_ID]],Product_Dim!A:A,Product_Dim!C:C)</f>
        <v>Clothing</v>
      </c>
      <c r="Y528" t="str">
        <f>_xlfn.XLOOKUP(Table17[[#This Row],[Product_ID]],Product_Dim!A:A,Product_Dim!D:D)</f>
        <v>Bottoms</v>
      </c>
      <c r="Z528" t="str">
        <f>_xlfn.XLOOKUP(Table17[[#This Row],[Product_ID]],Product_Dim!A:A,Product_Dim!E:E)</f>
        <v>Gonzales-Davis</v>
      </c>
      <c r="AA528">
        <f>_xlfn.XLOOKUP(Table17[[#This Row],[Product_ID]],Product_Dim!A:A,Product_Dim!F:F)</f>
        <v>306.45999999999998</v>
      </c>
      <c r="AB528">
        <f>_xlfn.XLOOKUP(Table17[[#This Row],[Product_ID]],Product_Dim!A:A,Product_Dim!G:G)</f>
        <v>487</v>
      </c>
    </row>
    <row r="529" spans="1:28" x14ac:dyDescent="0.25">
      <c r="A529" t="s">
        <v>2353</v>
      </c>
      <c r="B529" s="1">
        <v>45362</v>
      </c>
      <c r="C529" t="s">
        <v>1400</v>
      </c>
      <c r="D529" t="s">
        <v>1704</v>
      </c>
      <c r="E529" t="s">
        <v>1776</v>
      </c>
      <c r="F529">
        <v>4</v>
      </c>
      <c r="G529">
        <v>467.24</v>
      </c>
      <c r="H529">
        <v>0.08</v>
      </c>
      <c r="I529" t="s">
        <v>1826</v>
      </c>
      <c r="J529" s="12">
        <v>1719.4431999999999</v>
      </c>
      <c r="K529" t="str">
        <f>_xlfn.XLOOKUP(Table17[[#This Row],[Customer_ID]],Customer_Dim!A:A,Customer_Dim!B:B,"False Data")</f>
        <v>April Phillips</v>
      </c>
      <c r="L529" s="5">
        <f>_xlfn.XLOOKUP(Table17[[#This Row],[Customer_ID]],Customer_Dim!A:A,Customer_Dim!C:C,"False Data")</f>
        <v>62</v>
      </c>
      <c r="M529" s="5" t="str" cm="1">
        <f t="array" ref="M529">_xlfn.IFS(Table9[[#This Row],[Age]]&lt;=35,"Youth",Table9[[#This Row],[Age]]&lt;=55,"Adult",Table9[[#This Row],[Age]]&gt;55,"Senior")</f>
        <v>Senior</v>
      </c>
      <c r="N529" t="str">
        <f>_xlfn.XLOOKUP(Table17[[#This Row],[Customer_ID]],Customer_Dim!A:A,Customer_Dim!D:D,"False Data")</f>
        <v>Female</v>
      </c>
      <c r="O529" t="str">
        <f>_xlfn.XLOOKUP(Table17[[#This Row],[Customer_ID]],Customer_Dim!A:A,Customer_Dim!E:E,"False Data")</f>
        <v>Lake Carolyn</v>
      </c>
      <c r="P529" t="str">
        <f>_xlfn.XLOOKUP(Table17[[#This Row],[Customer_ID]],Customer_Dim!A:A,Customer_Dim!F:F,"False Data")</f>
        <v>Hawaii</v>
      </c>
      <c r="Q529" t="str">
        <f>_xlfn.XLOOKUP(Table17[[#This Row],[Customer_ID]],Customer_Dim!A:A,Customer_Dim!G:G,"False Data")</f>
        <v>USA</v>
      </c>
      <c r="R529" t="str">
        <f>_xlfn.XLOOKUP(Table17[[#This Row],[Customer_ID]],Customer_Dim!A:A,Customer_Dim!H:H,"False Data")</f>
        <v>Platinum</v>
      </c>
      <c r="S529" t="str">
        <f>_xlfn.XLOOKUP(Table17[[#This Row],[Store_ID]],Store_Dim!A:A,Store_Dim!B:B)</f>
        <v>Benson-Elliott</v>
      </c>
      <c r="T529" t="str">
        <f>_xlfn.XLOOKUP(Table17[[#This Row],[Store_ID]],Store_Dim!A:A,Store_Dim!C:C)</f>
        <v>East</v>
      </c>
      <c r="U529" t="str">
        <f>_xlfn.XLOOKUP(Table17[[#This Row],[Store_ID]],Store_Dim!A:A,Store_Dim!D:D)</f>
        <v>Port Josephberg</v>
      </c>
      <c r="V529" t="str">
        <f>_xlfn.XLOOKUP(Table17[[#This Row],[Store_ID]],Store_Dim!A:A,Store_Dim!E:E)</f>
        <v>Online</v>
      </c>
      <c r="W529" t="str">
        <f>_xlfn.XLOOKUP(Table17[[#This Row],[Product_ID]],Product_Dim!A:A,Product_Dim!B:B)</f>
        <v>Essential Oil Diffuser</v>
      </c>
      <c r="X529" t="str">
        <f>_xlfn.XLOOKUP(Table17[[#This Row],[Product_ID]],Product_Dim!A:A,Product_Dim!C:C)</f>
        <v>Home</v>
      </c>
      <c r="Y529" t="str">
        <f>_xlfn.XLOOKUP(Table17[[#This Row],[Product_ID]],Product_Dim!A:A,Product_Dim!D:D)</f>
        <v>Decor</v>
      </c>
      <c r="Z529" t="str">
        <f>_xlfn.XLOOKUP(Table17[[#This Row],[Product_ID]],Product_Dim!A:A,Product_Dim!E:E)</f>
        <v>Hernandez Inc</v>
      </c>
      <c r="AA529">
        <f>_xlfn.XLOOKUP(Table17[[#This Row],[Product_ID]],Product_Dim!A:A,Product_Dim!F:F)</f>
        <v>325.26</v>
      </c>
      <c r="AB529">
        <f>_xlfn.XLOOKUP(Table17[[#This Row],[Product_ID]],Product_Dim!A:A,Product_Dim!G:G)</f>
        <v>400</v>
      </c>
    </row>
    <row r="530" spans="1:28" x14ac:dyDescent="0.25">
      <c r="A530" t="s">
        <v>2354</v>
      </c>
      <c r="B530" s="1">
        <v>45457</v>
      </c>
      <c r="C530" t="s">
        <v>332</v>
      </c>
      <c r="D530" t="s">
        <v>1568</v>
      </c>
      <c r="E530" t="s">
        <v>1792</v>
      </c>
      <c r="F530">
        <v>1</v>
      </c>
      <c r="G530">
        <v>57.94</v>
      </c>
      <c r="H530">
        <v>0.13</v>
      </c>
      <c r="I530" t="s">
        <v>1826</v>
      </c>
      <c r="J530" s="12">
        <v>50.407799999999988</v>
      </c>
      <c r="K530" t="str">
        <f>_xlfn.XLOOKUP(Table17[[#This Row],[Customer_ID]],Customer_Dim!A:A,Customer_Dim!B:B,"False Data")</f>
        <v>Robert Jackson</v>
      </c>
      <c r="L530" s="5">
        <f>_xlfn.XLOOKUP(Table17[[#This Row],[Customer_ID]],Customer_Dim!A:A,Customer_Dim!C:C,"False Data")</f>
        <v>44</v>
      </c>
      <c r="M530" s="5" t="str" cm="1">
        <f t="array" ref="M530">_xlfn.IFS(Table9[[#This Row],[Age]]&lt;=35,"Youth",Table9[[#This Row],[Age]]&lt;=55,"Adult",Table9[[#This Row],[Age]]&gt;55,"Senior")</f>
        <v>Adult</v>
      </c>
      <c r="N530" t="str">
        <f>_xlfn.XLOOKUP(Table17[[#This Row],[Customer_ID]],Customer_Dim!A:A,Customer_Dim!D:D,"False Data")</f>
        <v>Female</v>
      </c>
      <c r="O530" t="str">
        <f>_xlfn.XLOOKUP(Table17[[#This Row],[Customer_ID]],Customer_Dim!A:A,Customer_Dim!E:E,"False Data")</f>
        <v>Lake Brandy</v>
      </c>
      <c r="P530" t="str">
        <f>_xlfn.XLOOKUP(Table17[[#This Row],[Customer_ID]],Customer_Dim!A:A,Customer_Dim!F:F,"False Data")</f>
        <v>Tennessee</v>
      </c>
      <c r="Q530" t="str">
        <f>_xlfn.XLOOKUP(Table17[[#This Row],[Customer_ID]],Customer_Dim!A:A,Customer_Dim!G:G,"False Data")</f>
        <v>USA</v>
      </c>
      <c r="R530" t="str">
        <f>_xlfn.XLOOKUP(Table17[[#This Row],[Customer_ID]],Customer_Dim!A:A,Customer_Dim!H:H,"False Data")</f>
        <v>Platinum</v>
      </c>
      <c r="S530" t="str">
        <f>_xlfn.XLOOKUP(Table17[[#This Row],[Store_ID]],Store_Dim!A:A,Store_Dim!B:B)</f>
        <v>Aguirre-Keller</v>
      </c>
      <c r="T530" t="str">
        <f>_xlfn.XLOOKUP(Table17[[#This Row],[Store_ID]],Store_Dim!A:A,Store_Dim!C:C)</f>
        <v>South</v>
      </c>
      <c r="U530" t="str">
        <f>_xlfn.XLOOKUP(Table17[[#This Row],[Store_ID]],Store_Dim!A:A,Store_Dim!D:D)</f>
        <v>Lake Michael</v>
      </c>
      <c r="V530" t="str">
        <f>_xlfn.XLOOKUP(Table17[[#This Row],[Store_ID]],Store_Dim!A:A,Store_Dim!E:E)</f>
        <v>Online</v>
      </c>
      <c r="W530" t="str">
        <f>_xlfn.XLOOKUP(Table17[[#This Row],[Product_ID]],Product_Dim!A:A,Product_Dim!B:B)</f>
        <v>Ceramic Kitchen Bowl Set</v>
      </c>
      <c r="X530" t="str">
        <f>_xlfn.XLOOKUP(Table17[[#This Row],[Product_ID]],Product_Dim!A:A,Product_Dim!C:C)</f>
        <v>Home</v>
      </c>
      <c r="Y530" t="str">
        <f>_xlfn.XLOOKUP(Table17[[#This Row],[Product_ID]],Product_Dim!A:A,Product_Dim!D:D)</f>
        <v>Kitchen</v>
      </c>
      <c r="Z530" t="str">
        <f>_xlfn.XLOOKUP(Table17[[#This Row],[Product_ID]],Product_Dim!A:A,Product_Dim!E:E)</f>
        <v>Hamilton Group</v>
      </c>
      <c r="AA530">
        <f>_xlfn.XLOOKUP(Table17[[#This Row],[Product_ID]],Product_Dim!A:A,Product_Dim!F:F)</f>
        <v>298.86</v>
      </c>
      <c r="AB530">
        <f>_xlfn.XLOOKUP(Table17[[#This Row],[Product_ID]],Product_Dim!A:A,Product_Dim!G:G)</f>
        <v>308</v>
      </c>
    </row>
    <row r="531" spans="1:28" x14ac:dyDescent="0.25">
      <c r="A531" t="s">
        <v>2355</v>
      </c>
      <c r="B531" s="1">
        <v>45338</v>
      </c>
      <c r="C531" t="s">
        <v>1080</v>
      </c>
      <c r="D531" t="s">
        <v>1646</v>
      </c>
      <c r="E531" t="s">
        <v>1807</v>
      </c>
      <c r="F531">
        <v>1</v>
      </c>
      <c r="G531">
        <v>540.1</v>
      </c>
      <c r="H531">
        <v>0.22</v>
      </c>
      <c r="I531" t="s">
        <v>1824</v>
      </c>
      <c r="J531" s="12">
        <v>421.27800000000002</v>
      </c>
      <c r="K531" t="str">
        <f>_xlfn.XLOOKUP(Table17[[#This Row],[Customer_ID]],Customer_Dim!A:A,Customer_Dim!B:B,"False Data")</f>
        <v>Evelyn Brown</v>
      </c>
      <c r="L531" s="5">
        <f>_xlfn.XLOOKUP(Table17[[#This Row],[Customer_ID]],Customer_Dim!A:A,Customer_Dim!C:C,"False Data")</f>
        <v>39</v>
      </c>
      <c r="M531" s="5" t="str" cm="1">
        <f t="array" ref="M531">_xlfn.IFS(Table9[[#This Row],[Age]]&lt;=35,"Youth",Table9[[#This Row],[Age]]&lt;=55,"Adult",Table9[[#This Row],[Age]]&gt;55,"Senior")</f>
        <v>Adult</v>
      </c>
      <c r="N531" t="str">
        <f>_xlfn.XLOOKUP(Table17[[#This Row],[Customer_ID]],Customer_Dim!A:A,Customer_Dim!D:D,"False Data")</f>
        <v>Male</v>
      </c>
      <c r="O531" t="str">
        <f>_xlfn.XLOOKUP(Table17[[#This Row],[Customer_ID]],Customer_Dim!A:A,Customer_Dim!E:E,"False Data")</f>
        <v>West Victoriaborough</v>
      </c>
      <c r="P531" t="str">
        <f>_xlfn.XLOOKUP(Table17[[#This Row],[Customer_ID]],Customer_Dim!A:A,Customer_Dim!F:F,"False Data")</f>
        <v>New Mexico</v>
      </c>
      <c r="Q531" t="str">
        <f>_xlfn.XLOOKUP(Table17[[#This Row],[Customer_ID]],Customer_Dim!A:A,Customer_Dim!G:G,"False Data")</f>
        <v>USA</v>
      </c>
      <c r="R531" t="str">
        <f>_xlfn.XLOOKUP(Table17[[#This Row],[Customer_ID]],Customer_Dim!A:A,Customer_Dim!H:H,"False Data")</f>
        <v>Gold</v>
      </c>
      <c r="S531" t="str">
        <f>_xlfn.XLOOKUP(Table17[[#This Row],[Store_ID]],Store_Dim!A:A,Store_Dim!B:B)</f>
        <v>Holloway Ltd</v>
      </c>
      <c r="T531" t="str">
        <f>_xlfn.XLOOKUP(Table17[[#This Row],[Store_ID]],Store_Dim!A:A,Store_Dim!C:C)</f>
        <v>North</v>
      </c>
      <c r="U531" t="str">
        <f>_xlfn.XLOOKUP(Table17[[#This Row],[Store_ID]],Store_Dim!A:A,Store_Dim!D:D)</f>
        <v>Bensonhaven</v>
      </c>
      <c r="V531" t="str">
        <f>_xlfn.XLOOKUP(Table17[[#This Row],[Store_ID]],Store_Dim!A:A,Store_Dim!E:E)</f>
        <v>Flagship</v>
      </c>
      <c r="W531" t="str">
        <f>_xlfn.XLOOKUP(Table17[[#This Row],[Product_ID]],Product_Dim!A:A,Product_Dim!B:B)</f>
        <v>Men's Roll-On Perfume</v>
      </c>
      <c r="X531" t="str">
        <f>_xlfn.XLOOKUP(Table17[[#This Row],[Product_ID]],Product_Dim!A:A,Product_Dim!C:C)</f>
        <v>Beauty</v>
      </c>
      <c r="Y531" t="str">
        <f>_xlfn.XLOOKUP(Table17[[#This Row],[Product_ID]],Product_Dim!A:A,Product_Dim!D:D)</f>
        <v>Fragrance</v>
      </c>
      <c r="Z531" t="str">
        <f>_xlfn.XLOOKUP(Table17[[#This Row],[Product_ID]],Product_Dim!A:A,Product_Dim!E:E)</f>
        <v>Sullivan and Sons</v>
      </c>
      <c r="AA531">
        <f>_xlfn.XLOOKUP(Table17[[#This Row],[Product_ID]],Product_Dim!A:A,Product_Dim!F:F)</f>
        <v>43.29</v>
      </c>
      <c r="AB531">
        <f>_xlfn.XLOOKUP(Table17[[#This Row],[Product_ID]],Product_Dim!A:A,Product_Dim!G:G)</f>
        <v>267</v>
      </c>
    </row>
    <row r="532" spans="1:28" x14ac:dyDescent="0.25">
      <c r="A532" t="s">
        <v>2356</v>
      </c>
      <c r="B532" s="1">
        <v>45552</v>
      </c>
      <c r="C532" t="s">
        <v>281</v>
      </c>
      <c r="D532" t="s">
        <v>1562</v>
      </c>
      <c r="E532" t="s">
        <v>1813</v>
      </c>
      <c r="F532">
        <v>4</v>
      </c>
      <c r="G532">
        <v>816.28</v>
      </c>
      <c r="H532">
        <v>0.15</v>
      </c>
      <c r="I532" t="s">
        <v>1829</v>
      </c>
      <c r="J532" s="12">
        <v>2775.3519999999999</v>
      </c>
      <c r="K532" t="str">
        <f>_xlfn.XLOOKUP(Table17[[#This Row],[Customer_ID]],Customer_Dim!A:A,Customer_Dim!B:B,"False Data")</f>
        <v>Katherine Young</v>
      </c>
      <c r="L532" s="5">
        <f>_xlfn.XLOOKUP(Table17[[#This Row],[Customer_ID]],Customer_Dim!A:A,Customer_Dim!C:C,"False Data")</f>
        <v>29</v>
      </c>
      <c r="M532" s="5" t="str" cm="1">
        <f t="array" ref="M532">_xlfn.IFS(Table9[[#This Row],[Age]]&lt;=35,"Youth",Table9[[#This Row],[Age]]&lt;=55,"Adult",Table9[[#This Row],[Age]]&gt;55,"Senior")</f>
        <v>Youth</v>
      </c>
      <c r="N532" t="str">
        <f>_xlfn.XLOOKUP(Table17[[#This Row],[Customer_ID]],Customer_Dim!A:A,Customer_Dim!D:D,"False Data")</f>
        <v>Male</v>
      </c>
      <c r="O532" t="str">
        <f>_xlfn.XLOOKUP(Table17[[#This Row],[Customer_ID]],Customer_Dim!A:A,Customer_Dim!E:E,"False Data")</f>
        <v>North Valeriemouth</v>
      </c>
      <c r="P532" t="str">
        <f>_xlfn.XLOOKUP(Table17[[#This Row],[Customer_ID]],Customer_Dim!A:A,Customer_Dim!F:F,"False Data")</f>
        <v>Vermont</v>
      </c>
      <c r="Q532" t="str">
        <f>_xlfn.XLOOKUP(Table17[[#This Row],[Customer_ID]],Customer_Dim!A:A,Customer_Dim!G:G,"False Data")</f>
        <v>USA</v>
      </c>
      <c r="R532" t="str">
        <f>_xlfn.XLOOKUP(Table17[[#This Row],[Customer_ID]],Customer_Dim!A:A,Customer_Dim!H:H,"False Data")</f>
        <v>Gold</v>
      </c>
      <c r="S532" t="str">
        <f>_xlfn.XLOOKUP(Table17[[#This Row],[Store_ID]],Store_Dim!A:A,Store_Dim!B:B)</f>
        <v>Mann-Austin</v>
      </c>
      <c r="T532" t="str">
        <f>_xlfn.XLOOKUP(Table17[[#This Row],[Store_ID]],Store_Dim!A:A,Store_Dim!C:C)</f>
        <v>East</v>
      </c>
      <c r="U532" t="str">
        <f>_xlfn.XLOOKUP(Table17[[#This Row],[Store_ID]],Store_Dim!A:A,Store_Dim!D:D)</f>
        <v>Vasquezborough</v>
      </c>
      <c r="V532" t="str">
        <f>_xlfn.XLOOKUP(Table17[[#This Row],[Store_ID]],Store_Dim!A:A,Store_Dim!E:E)</f>
        <v>Online</v>
      </c>
      <c r="W532" t="str">
        <f>_xlfn.XLOOKUP(Table17[[#This Row],[Product_ID]],Product_Dim!A:A,Product_Dim!B:B)</f>
        <v>Wireless Bluetooth Earbuds</v>
      </c>
      <c r="X532" t="str">
        <f>_xlfn.XLOOKUP(Table17[[#This Row],[Product_ID]],Product_Dim!A:A,Product_Dim!C:C)</f>
        <v>Electronics</v>
      </c>
      <c r="Y532" t="str">
        <f>_xlfn.XLOOKUP(Table17[[#This Row],[Product_ID]],Product_Dim!A:A,Product_Dim!D:D)</f>
        <v>Audio</v>
      </c>
      <c r="Z532" t="str">
        <f>_xlfn.XLOOKUP(Table17[[#This Row],[Product_ID]],Product_Dim!A:A,Product_Dim!E:E)</f>
        <v>Perez-Johnston</v>
      </c>
      <c r="AA532">
        <f>_xlfn.XLOOKUP(Table17[[#This Row],[Product_ID]],Product_Dim!A:A,Product_Dim!F:F)</f>
        <v>439.07</v>
      </c>
      <c r="AB532">
        <f>_xlfn.XLOOKUP(Table17[[#This Row],[Product_ID]],Product_Dim!A:A,Product_Dim!G:G)</f>
        <v>142</v>
      </c>
    </row>
    <row r="533" spans="1:28" x14ac:dyDescent="0.25">
      <c r="A533" t="s">
        <v>2357</v>
      </c>
      <c r="B533" s="1">
        <v>45895</v>
      </c>
      <c r="C533" t="s">
        <v>589</v>
      </c>
      <c r="D533" t="s">
        <v>1632</v>
      </c>
      <c r="E533" t="s">
        <v>1782</v>
      </c>
      <c r="F533">
        <v>4</v>
      </c>
      <c r="G533">
        <v>727.49</v>
      </c>
      <c r="H533">
        <v>0.11</v>
      </c>
      <c r="I533" t="s">
        <v>1824</v>
      </c>
      <c r="J533" s="12">
        <v>2589.8643999999999</v>
      </c>
      <c r="K533" t="str">
        <f>_xlfn.XLOOKUP(Table17[[#This Row],[Customer_ID]],Customer_Dim!A:A,Customer_Dim!B:B,"False Data")</f>
        <v>Michelle Myers</v>
      </c>
      <c r="L533" s="5">
        <f>_xlfn.XLOOKUP(Table17[[#This Row],[Customer_ID]],Customer_Dim!A:A,Customer_Dim!C:C,"False Data")</f>
        <v>33</v>
      </c>
      <c r="M533" s="5" t="str" cm="1">
        <f t="array" ref="M533">_xlfn.IFS(Table9[[#This Row],[Age]]&lt;=35,"Youth",Table9[[#This Row],[Age]]&lt;=55,"Adult",Table9[[#This Row],[Age]]&gt;55,"Senior")</f>
        <v>Youth</v>
      </c>
      <c r="N533" t="str">
        <f>_xlfn.XLOOKUP(Table17[[#This Row],[Customer_ID]],Customer_Dim!A:A,Customer_Dim!D:D,"False Data")</f>
        <v>Female</v>
      </c>
      <c r="O533" t="str">
        <f>_xlfn.XLOOKUP(Table17[[#This Row],[Customer_ID]],Customer_Dim!A:A,Customer_Dim!E:E,"False Data")</f>
        <v>West Daniel</v>
      </c>
      <c r="P533" t="str">
        <f>_xlfn.XLOOKUP(Table17[[#This Row],[Customer_ID]],Customer_Dim!A:A,Customer_Dim!F:F,"False Data")</f>
        <v>South Carolina</v>
      </c>
      <c r="Q533" t="str">
        <f>_xlfn.XLOOKUP(Table17[[#This Row],[Customer_ID]],Customer_Dim!A:A,Customer_Dim!G:G,"False Data")</f>
        <v>USA</v>
      </c>
      <c r="R533" t="str">
        <f>_xlfn.XLOOKUP(Table17[[#This Row],[Customer_ID]],Customer_Dim!A:A,Customer_Dim!H:H,"False Data")</f>
        <v>Bronze</v>
      </c>
      <c r="S533" t="str">
        <f>_xlfn.XLOOKUP(Table17[[#This Row],[Store_ID]],Store_Dim!A:A,Store_Dim!B:B)</f>
        <v>Bean, Jones and Park</v>
      </c>
      <c r="T533" t="str">
        <f>_xlfn.XLOOKUP(Table17[[#This Row],[Store_ID]],Store_Dim!A:A,Store_Dim!C:C)</f>
        <v>West</v>
      </c>
      <c r="U533" t="str">
        <f>_xlfn.XLOOKUP(Table17[[#This Row],[Store_ID]],Store_Dim!A:A,Store_Dim!D:D)</f>
        <v>Thompsonborough</v>
      </c>
      <c r="V533" t="str">
        <f>_xlfn.XLOOKUP(Table17[[#This Row],[Store_ID]],Store_Dim!A:A,Store_Dim!E:E)</f>
        <v>Online</v>
      </c>
      <c r="W533" t="str">
        <f>_xlfn.XLOOKUP(Table17[[#This Row],[Product_ID]],Product_Dim!A:A,Product_Dim!B:B)</f>
        <v>Smart Home WiFi Camera</v>
      </c>
      <c r="X533" t="str">
        <f>_xlfn.XLOOKUP(Table17[[#This Row],[Product_ID]],Product_Dim!A:A,Product_Dim!C:C)</f>
        <v>Electronics</v>
      </c>
      <c r="Y533" t="str">
        <f>_xlfn.XLOOKUP(Table17[[#This Row],[Product_ID]],Product_Dim!A:A,Product_Dim!D:D)</f>
        <v>Accessories</v>
      </c>
      <c r="Z533" t="str">
        <f>_xlfn.XLOOKUP(Table17[[#This Row],[Product_ID]],Product_Dim!A:A,Product_Dim!E:E)</f>
        <v>Holmes LLC</v>
      </c>
      <c r="AA533">
        <f>_xlfn.XLOOKUP(Table17[[#This Row],[Product_ID]],Product_Dim!A:A,Product_Dim!F:F)</f>
        <v>450.71</v>
      </c>
      <c r="AB533">
        <f>_xlfn.XLOOKUP(Table17[[#This Row],[Product_ID]],Product_Dim!A:A,Product_Dim!G:G)</f>
        <v>389</v>
      </c>
    </row>
    <row r="534" spans="1:28" x14ac:dyDescent="0.25">
      <c r="A534" t="s">
        <v>2358</v>
      </c>
      <c r="B534" s="1">
        <v>45447</v>
      </c>
      <c r="C534" t="s">
        <v>568</v>
      </c>
      <c r="D534" t="s">
        <v>1720</v>
      </c>
      <c r="E534" t="s">
        <v>1797</v>
      </c>
      <c r="F534">
        <v>4</v>
      </c>
      <c r="G534">
        <v>817.92</v>
      </c>
      <c r="H534">
        <v>0.21</v>
      </c>
      <c r="I534" t="s">
        <v>1824</v>
      </c>
      <c r="J534" s="12">
        <v>2584.6271999999999</v>
      </c>
      <c r="K534" t="str">
        <f>_xlfn.XLOOKUP(Table17[[#This Row],[Customer_ID]],Customer_Dim!A:A,Customer_Dim!B:B,"False Data")</f>
        <v>Amy Wilson</v>
      </c>
      <c r="L534" s="5">
        <f>_xlfn.XLOOKUP(Table17[[#This Row],[Customer_ID]],Customer_Dim!A:A,Customer_Dim!C:C,"False Data")</f>
        <v>44</v>
      </c>
      <c r="M534" s="5" t="str" cm="1">
        <f t="array" ref="M534">_xlfn.IFS(Table9[[#This Row],[Age]]&lt;=35,"Youth",Table9[[#This Row],[Age]]&lt;=55,"Adult",Table9[[#This Row],[Age]]&gt;55,"Senior")</f>
        <v>Adult</v>
      </c>
      <c r="N534" t="str">
        <f>_xlfn.XLOOKUP(Table17[[#This Row],[Customer_ID]],Customer_Dim!A:A,Customer_Dim!D:D,"False Data")</f>
        <v>Female</v>
      </c>
      <c r="O534" t="str">
        <f>_xlfn.XLOOKUP(Table17[[#This Row],[Customer_ID]],Customer_Dim!A:A,Customer_Dim!E:E,"False Data")</f>
        <v>Morrisburgh</v>
      </c>
      <c r="P534" t="str">
        <f>_xlfn.XLOOKUP(Table17[[#This Row],[Customer_ID]],Customer_Dim!A:A,Customer_Dim!F:F,"False Data")</f>
        <v>Indiana</v>
      </c>
      <c r="Q534" t="str">
        <f>_xlfn.XLOOKUP(Table17[[#This Row],[Customer_ID]],Customer_Dim!A:A,Customer_Dim!G:G,"False Data")</f>
        <v>USA</v>
      </c>
      <c r="R534" t="str">
        <f>_xlfn.XLOOKUP(Table17[[#This Row],[Customer_ID]],Customer_Dim!A:A,Customer_Dim!H:H,"False Data")</f>
        <v>Platinum</v>
      </c>
      <c r="S534" t="str">
        <f>_xlfn.XLOOKUP(Table17[[#This Row],[Store_ID]],Store_Dim!A:A,Store_Dim!B:B)</f>
        <v>Gardner, Humphrey and Contreras</v>
      </c>
      <c r="T534" t="str">
        <f>_xlfn.XLOOKUP(Table17[[#This Row],[Store_ID]],Store_Dim!A:A,Store_Dim!C:C)</f>
        <v>East</v>
      </c>
      <c r="U534" t="str">
        <f>_xlfn.XLOOKUP(Table17[[#This Row],[Store_ID]],Store_Dim!A:A,Store_Dim!D:D)</f>
        <v>Johnsonville</v>
      </c>
      <c r="V534" t="str">
        <f>_xlfn.XLOOKUP(Table17[[#This Row],[Store_ID]],Store_Dim!A:A,Store_Dim!E:E)</f>
        <v>Flagship</v>
      </c>
      <c r="W534" t="str">
        <f>_xlfn.XLOOKUP(Table17[[#This Row],[Product_ID]],Product_Dim!A:A,Product_Dim!B:B)</f>
        <v>Kitchen Cutting Board</v>
      </c>
      <c r="X534" t="str">
        <f>_xlfn.XLOOKUP(Table17[[#This Row],[Product_ID]],Product_Dim!A:A,Product_Dim!C:C)</f>
        <v>Home</v>
      </c>
      <c r="Y534" t="str">
        <f>_xlfn.XLOOKUP(Table17[[#This Row],[Product_ID]],Product_Dim!A:A,Product_Dim!D:D)</f>
        <v>Kitchen</v>
      </c>
      <c r="Z534" t="str">
        <f>_xlfn.XLOOKUP(Table17[[#This Row],[Product_ID]],Product_Dim!A:A,Product_Dim!E:E)</f>
        <v>Taylor, Dodson and Johnston</v>
      </c>
      <c r="AA534">
        <f>_xlfn.XLOOKUP(Table17[[#This Row],[Product_ID]],Product_Dim!A:A,Product_Dim!F:F)</f>
        <v>176.07</v>
      </c>
      <c r="AB534">
        <f>_xlfn.XLOOKUP(Table17[[#This Row],[Product_ID]],Product_Dim!A:A,Product_Dim!G:G)</f>
        <v>82</v>
      </c>
    </row>
    <row r="535" spans="1:28" x14ac:dyDescent="0.25">
      <c r="A535" t="s">
        <v>2359</v>
      </c>
      <c r="B535" s="1">
        <v>45578</v>
      </c>
      <c r="C535" t="s">
        <v>1023</v>
      </c>
      <c r="D535" t="s">
        <v>1624</v>
      </c>
      <c r="E535" t="s">
        <v>1779</v>
      </c>
      <c r="F535">
        <v>2</v>
      </c>
      <c r="G535">
        <v>358.45</v>
      </c>
      <c r="H535">
        <v>7.0000000000000007E-2</v>
      </c>
      <c r="I535" t="s">
        <v>1829</v>
      </c>
      <c r="J535" s="12">
        <v>666.71699999999998</v>
      </c>
      <c r="K535" t="str">
        <f>_xlfn.XLOOKUP(Table17[[#This Row],[Customer_ID]],Customer_Dim!A:A,Customer_Dim!B:B,"False Data")</f>
        <v>Andrew Smith</v>
      </c>
      <c r="L535" s="5">
        <f>_xlfn.XLOOKUP(Table17[[#This Row],[Customer_ID]],Customer_Dim!A:A,Customer_Dim!C:C,"False Data")</f>
        <v>60</v>
      </c>
      <c r="M535" s="5" t="str" cm="1">
        <f t="array" ref="M535">_xlfn.IFS(Table9[[#This Row],[Age]]&lt;=35,"Youth",Table9[[#This Row],[Age]]&lt;=55,"Adult",Table9[[#This Row],[Age]]&gt;55,"Senior")</f>
        <v>Senior</v>
      </c>
      <c r="N535" t="str">
        <f>_xlfn.XLOOKUP(Table17[[#This Row],[Customer_ID]],Customer_Dim!A:A,Customer_Dim!D:D,"False Data")</f>
        <v>Male</v>
      </c>
      <c r="O535" t="str">
        <f>_xlfn.XLOOKUP(Table17[[#This Row],[Customer_ID]],Customer_Dim!A:A,Customer_Dim!E:E,"False Data")</f>
        <v>East Matthew</v>
      </c>
      <c r="P535" t="str">
        <f>_xlfn.XLOOKUP(Table17[[#This Row],[Customer_ID]],Customer_Dim!A:A,Customer_Dim!F:F,"False Data")</f>
        <v>Wisconsin</v>
      </c>
      <c r="Q535" t="str">
        <f>_xlfn.XLOOKUP(Table17[[#This Row],[Customer_ID]],Customer_Dim!A:A,Customer_Dim!G:G,"False Data")</f>
        <v>USA</v>
      </c>
      <c r="R535" t="str">
        <f>_xlfn.XLOOKUP(Table17[[#This Row],[Customer_ID]],Customer_Dim!A:A,Customer_Dim!H:H,"False Data")</f>
        <v>Bronze</v>
      </c>
      <c r="S535" t="str">
        <f>_xlfn.XLOOKUP(Table17[[#This Row],[Store_ID]],Store_Dim!A:A,Store_Dim!B:B)</f>
        <v>Martinez-Mullins</v>
      </c>
      <c r="T535" t="str">
        <f>_xlfn.XLOOKUP(Table17[[#This Row],[Store_ID]],Store_Dim!A:A,Store_Dim!C:C)</f>
        <v>South</v>
      </c>
      <c r="U535" t="str">
        <f>_xlfn.XLOOKUP(Table17[[#This Row],[Store_ID]],Store_Dim!A:A,Store_Dim!D:D)</f>
        <v>Williamsfurt</v>
      </c>
      <c r="V535" t="str">
        <f>_xlfn.XLOOKUP(Table17[[#This Row],[Store_ID]],Store_Dim!A:A,Store_Dim!E:E)</f>
        <v>Online</v>
      </c>
      <c r="W535" t="str">
        <f>_xlfn.XLOOKUP(Table17[[#This Row],[Product_ID]],Product_Dim!A:A,Product_Dim!B:B)</f>
        <v>Sports Water Hydration Pack</v>
      </c>
      <c r="X535" t="str">
        <f>_xlfn.XLOOKUP(Table17[[#This Row],[Product_ID]],Product_Dim!A:A,Product_Dim!C:C)</f>
        <v>Sports</v>
      </c>
      <c r="Y535" t="str">
        <f>_xlfn.XLOOKUP(Table17[[#This Row],[Product_ID]],Product_Dim!A:A,Product_Dim!D:D)</f>
        <v>Outdoor</v>
      </c>
      <c r="Z535" t="str">
        <f>_xlfn.XLOOKUP(Table17[[#This Row],[Product_ID]],Product_Dim!A:A,Product_Dim!E:E)</f>
        <v>Sims-Smith</v>
      </c>
      <c r="AA535">
        <f>_xlfn.XLOOKUP(Table17[[#This Row],[Product_ID]],Product_Dim!A:A,Product_Dim!F:F)</f>
        <v>135.61000000000001</v>
      </c>
      <c r="AB535">
        <f>_xlfn.XLOOKUP(Table17[[#This Row],[Product_ID]],Product_Dim!A:A,Product_Dim!G:G)</f>
        <v>394</v>
      </c>
    </row>
    <row r="536" spans="1:28" x14ac:dyDescent="0.25">
      <c r="A536" t="s">
        <v>2360</v>
      </c>
      <c r="B536" s="1">
        <v>45697</v>
      </c>
      <c r="C536" t="s">
        <v>657</v>
      </c>
      <c r="D536" t="s">
        <v>1722</v>
      </c>
      <c r="E536" t="s">
        <v>1786</v>
      </c>
      <c r="F536">
        <v>1</v>
      </c>
      <c r="G536">
        <v>972.06</v>
      </c>
      <c r="H536">
        <v>0.3</v>
      </c>
      <c r="I536" t="s">
        <v>1829</v>
      </c>
      <c r="J536" s="12">
        <v>680.44199999999989</v>
      </c>
      <c r="K536" t="str">
        <f>_xlfn.XLOOKUP(Table17[[#This Row],[Customer_ID]],Customer_Dim!A:A,Customer_Dim!B:B,"False Data")</f>
        <v>Mary Boyd</v>
      </c>
      <c r="L536" s="5">
        <f>_xlfn.XLOOKUP(Table17[[#This Row],[Customer_ID]],Customer_Dim!A:A,Customer_Dim!C:C,"False Data")</f>
        <v>25</v>
      </c>
      <c r="M536" s="5" t="str" cm="1">
        <f t="array" ref="M536">_xlfn.IFS(Table9[[#This Row],[Age]]&lt;=35,"Youth",Table9[[#This Row],[Age]]&lt;=55,"Adult",Table9[[#This Row],[Age]]&gt;55,"Senior")</f>
        <v>Youth</v>
      </c>
      <c r="N536" t="str">
        <f>_xlfn.XLOOKUP(Table17[[#This Row],[Customer_ID]],Customer_Dim!A:A,Customer_Dim!D:D,"False Data")</f>
        <v>Female</v>
      </c>
      <c r="O536" t="str">
        <f>_xlfn.XLOOKUP(Table17[[#This Row],[Customer_ID]],Customer_Dim!A:A,Customer_Dim!E:E,"False Data")</f>
        <v>New Logan</v>
      </c>
      <c r="P536" t="str">
        <f>_xlfn.XLOOKUP(Table17[[#This Row],[Customer_ID]],Customer_Dim!A:A,Customer_Dim!F:F,"False Data")</f>
        <v>Michigan</v>
      </c>
      <c r="Q536" t="str">
        <f>_xlfn.XLOOKUP(Table17[[#This Row],[Customer_ID]],Customer_Dim!A:A,Customer_Dim!G:G,"False Data")</f>
        <v>USA</v>
      </c>
      <c r="R536" t="str">
        <f>_xlfn.XLOOKUP(Table17[[#This Row],[Customer_ID]],Customer_Dim!A:A,Customer_Dim!H:H,"False Data")</f>
        <v>Bronze</v>
      </c>
      <c r="S536" t="str">
        <f>_xlfn.XLOOKUP(Table17[[#This Row],[Store_ID]],Store_Dim!A:A,Store_Dim!B:B)</f>
        <v>Moore, Padilla and Butler</v>
      </c>
      <c r="T536" t="str">
        <f>_xlfn.XLOOKUP(Table17[[#This Row],[Store_ID]],Store_Dim!A:A,Store_Dim!C:C)</f>
        <v>South</v>
      </c>
      <c r="U536" t="str">
        <f>_xlfn.XLOOKUP(Table17[[#This Row],[Store_ID]],Store_Dim!A:A,Store_Dim!D:D)</f>
        <v>East Johnstad</v>
      </c>
      <c r="V536" t="str">
        <f>_xlfn.XLOOKUP(Table17[[#This Row],[Store_ID]],Store_Dim!A:A,Store_Dim!E:E)</f>
        <v>Flagship</v>
      </c>
      <c r="W536" t="str">
        <f>_xlfn.XLOOKUP(Table17[[#This Row],[Product_ID]],Product_Dim!A:A,Product_Dim!B:B)</f>
        <v>LED Bedside Lamp</v>
      </c>
      <c r="X536" t="str">
        <f>_xlfn.XLOOKUP(Table17[[#This Row],[Product_ID]],Product_Dim!A:A,Product_Dim!C:C)</f>
        <v>Home</v>
      </c>
      <c r="Y536" t="str">
        <f>_xlfn.XLOOKUP(Table17[[#This Row],[Product_ID]],Product_Dim!A:A,Product_Dim!D:D)</f>
        <v>Lighting</v>
      </c>
      <c r="Z536" t="str">
        <f>_xlfn.XLOOKUP(Table17[[#This Row],[Product_ID]],Product_Dim!A:A,Product_Dim!E:E)</f>
        <v>Aguilar, Horton and Lewis</v>
      </c>
      <c r="AA536">
        <f>_xlfn.XLOOKUP(Table17[[#This Row],[Product_ID]],Product_Dim!A:A,Product_Dim!F:F)</f>
        <v>371.38</v>
      </c>
      <c r="AB536">
        <f>_xlfn.XLOOKUP(Table17[[#This Row],[Product_ID]],Product_Dim!A:A,Product_Dim!G:G)</f>
        <v>220</v>
      </c>
    </row>
    <row r="537" spans="1:28" x14ac:dyDescent="0.25">
      <c r="A537" t="s">
        <v>2361</v>
      </c>
      <c r="B537" s="1">
        <v>45281</v>
      </c>
      <c r="C537" t="s">
        <v>130</v>
      </c>
      <c r="D537" t="s">
        <v>1580</v>
      </c>
      <c r="E537" t="s">
        <v>1752</v>
      </c>
      <c r="F537">
        <v>1</v>
      </c>
      <c r="G537">
        <v>791.36</v>
      </c>
      <c r="H537">
        <v>0.06</v>
      </c>
      <c r="I537" t="s">
        <v>1826</v>
      </c>
      <c r="J537" s="12">
        <v>743.87839999999994</v>
      </c>
      <c r="K537" t="str">
        <f>_xlfn.XLOOKUP(Table17[[#This Row],[Customer_ID]],Customer_Dim!A:A,Customer_Dim!B:B,"False Data")</f>
        <v>Mike Jennings</v>
      </c>
      <c r="L537" s="5">
        <f>_xlfn.XLOOKUP(Table17[[#This Row],[Customer_ID]],Customer_Dim!A:A,Customer_Dim!C:C,"False Data")</f>
        <v>48</v>
      </c>
      <c r="M537" s="5" t="str" cm="1">
        <f t="array" ref="M537">_xlfn.IFS(Table9[[#This Row],[Age]]&lt;=35,"Youth",Table9[[#This Row],[Age]]&lt;=55,"Adult",Table9[[#This Row],[Age]]&gt;55,"Senior")</f>
        <v>Adult</v>
      </c>
      <c r="N537" t="str">
        <f>_xlfn.XLOOKUP(Table17[[#This Row],[Customer_ID]],Customer_Dim!A:A,Customer_Dim!D:D,"False Data")</f>
        <v>Female</v>
      </c>
      <c r="O537" t="str">
        <f>_xlfn.XLOOKUP(Table17[[#This Row],[Customer_ID]],Customer_Dim!A:A,Customer_Dim!E:E,"False Data")</f>
        <v>Fostermouth</v>
      </c>
      <c r="P537" t="str">
        <f>_xlfn.XLOOKUP(Table17[[#This Row],[Customer_ID]],Customer_Dim!A:A,Customer_Dim!F:F,"False Data")</f>
        <v>Arizona</v>
      </c>
      <c r="Q537" t="str">
        <f>_xlfn.XLOOKUP(Table17[[#This Row],[Customer_ID]],Customer_Dim!A:A,Customer_Dim!G:G,"False Data")</f>
        <v>USA</v>
      </c>
      <c r="R537" t="str">
        <f>_xlfn.XLOOKUP(Table17[[#This Row],[Customer_ID]],Customer_Dim!A:A,Customer_Dim!H:H,"False Data")</f>
        <v>Gold</v>
      </c>
      <c r="S537" t="str">
        <f>_xlfn.XLOOKUP(Table17[[#This Row],[Store_ID]],Store_Dim!A:A,Store_Dim!B:B)</f>
        <v>Rivera-Warner</v>
      </c>
      <c r="T537" t="str">
        <f>_xlfn.XLOOKUP(Table17[[#This Row],[Store_ID]],Store_Dim!A:A,Store_Dim!C:C)</f>
        <v>East</v>
      </c>
      <c r="U537" t="str">
        <f>_xlfn.XLOOKUP(Table17[[#This Row],[Store_ID]],Store_Dim!A:A,Store_Dim!D:D)</f>
        <v>Washingtonfurt</v>
      </c>
      <c r="V537" t="str">
        <f>_xlfn.XLOOKUP(Table17[[#This Row],[Store_ID]],Store_Dim!A:A,Store_Dim!E:E)</f>
        <v>Flagship</v>
      </c>
      <c r="W537" t="str">
        <f>_xlfn.XLOOKUP(Table17[[#This Row],[Product_ID]],Product_Dim!A:A,Product_Dim!B:B)</f>
        <v>Beard Grooming Kit</v>
      </c>
      <c r="X537" t="str">
        <f>_xlfn.XLOOKUP(Table17[[#This Row],[Product_ID]],Product_Dim!A:A,Product_Dim!C:C)</f>
        <v>Beauty</v>
      </c>
      <c r="Y537" t="str">
        <f>_xlfn.XLOOKUP(Table17[[#This Row],[Product_ID]],Product_Dim!A:A,Product_Dim!D:D)</f>
        <v>Grooming</v>
      </c>
      <c r="Z537" t="str">
        <f>_xlfn.XLOOKUP(Table17[[#This Row],[Product_ID]],Product_Dim!A:A,Product_Dim!E:E)</f>
        <v>Erickson-Green</v>
      </c>
      <c r="AA537">
        <f>_xlfn.XLOOKUP(Table17[[#This Row],[Product_ID]],Product_Dim!A:A,Product_Dim!F:F)</f>
        <v>337.42</v>
      </c>
      <c r="AB537">
        <f>_xlfn.XLOOKUP(Table17[[#This Row],[Product_ID]],Product_Dim!A:A,Product_Dim!G:G)</f>
        <v>256</v>
      </c>
    </row>
    <row r="538" spans="1:28" x14ac:dyDescent="0.25">
      <c r="A538" t="s">
        <v>2362</v>
      </c>
      <c r="B538" s="1">
        <v>45855</v>
      </c>
      <c r="C538" t="s">
        <v>990</v>
      </c>
      <c r="D538" t="s">
        <v>1676</v>
      </c>
      <c r="E538" t="s">
        <v>1773</v>
      </c>
      <c r="F538">
        <v>4</v>
      </c>
      <c r="G538">
        <v>839.65</v>
      </c>
      <c r="H538">
        <v>0.26</v>
      </c>
      <c r="I538" t="s">
        <v>1829</v>
      </c>
      <c r="J538" s="12">
        <v>2485.364</v>
      </c>
      <c r="K538" t="str">
        <f>_xlfn.XLOOKUP(Table17[[#This Row],[Customer_ID]],Customer_Dim!A:A,Customer_Dim!B:B,"False Data")</f>
        <v>Elizabeth Johnson</v>
      </c>
      <c r="L538" s="5">
        <f>_xlfn.XLOOKUP(Table17[[#This Row],[Customer_ID]],Customer_Dim!A:A,Customer_Dim!C:C,"False Data")</f>
        <v>53</v>
      </c>
      <c r="M538" s="5" t="str" cm="1">
        <f t="array" ref="M538">_xlfn.IFS(Table9[[#This Row],[Age]]&lt;=35,"Youth",Table9[[#This Row],[Age]]&lt;=55,"Adult",Table9[[#This Row],[Age]]&gt;55,"Senior")</f>
        <v>Adult</v>
      </c>
      <c r="N538" t="str">
        <f>_xlfn.XLOOKUP(Table17[[#This Row],[Customer_ID]],Customer_Dim!A:A,Customer_Dim!D:D,"False Data")</f>
        <v>Female</v>
      </c>
      <c r="O538" t="str">
        <f>_xlfn.XLOOKUP(Table17[[#This Row],[Customer_ID]],Customer_Dim!A:A,Customer_Dim!E:E,"False Data")</f>
        <v>Anitaland</v>
      </c>
      <c r="P538" t="str">
        <f>_xlfn.XLOOKUP(Table17[[#This Row],[Customer_ID]],Customer_Dim!A:A,Customer_Dim!F:F,"False Data")</f>
        <v>Washington</v>
      </c>
      <c r="Q538" t="str">
        <f>_xlfn.XLOOKUP(Table17[[#This Row],[Customer_ID]],Customer_Dim!A:A,Customer_Dim!G:G,"False Data")</f>
        <v>USA</v>
      </c>
      <c r="R538" t="str">
        <f>_xlfn.XLOOKUP(Table17[[#This Row],[Customer_ID]],Customer_Dim!A:A,Customer_Dim!H:H,"False Data")</f>
        <v>Silver</v>
      </c>
      <c r="S538" t="str">
        <f>_xlfn.XLOOKUP(Table17[[#This Row],[Store_ID]],Store_Dim!A:A,Store_Dim!B:B)</f>
        <v>Gray Ltd</v>
      </c>
      <c r="T538" t="str">
        <f>_xlfn.XLOOKUP(Table17[[#This Row],[Store_ID]],Store_Dim!A:A,Store_Dim!C:C)</f>
        <v>North</v>
      </c>
      <c r="U538" t="str">
        <f>_xlfn.XLOOKUP(Table17[[#This Row],[Store_ID]],Store_Dim!A:A,Store_Dim!D:D)</f>
        <v>New Michaelchester</v>
      </c>
      <c r="V538" t="str">
        <f>_xlfn.XLOOKUP(Table17[[#This Row],[Store_ID]],Store_Dim!A:A,Store_Dim!E:E)</f>
        <v>Outlet</v>
      </c>
      <c r="W538" t="str">
        <f>_xlfn.XLOOKUP(Table17[[#This Row],[Product_ID]],Product_Dim!A:A,Product_Dim!B:B)</f>
        <v>Matte Lipstick Set</v>
      </c>
      <c r="X538" t="str">
        <f>_xlfn.XLOOKUP(Table17[[#This Row],[Product_ID]],Product_Dim!A:A,Product_Dim!C:C)</f>
        <v>Beauty</v>
      </c>
      <c r="Y538" t="str">
        <f>_xlfn.XLOOKUP(Table17[[#This Row],[Product_ID]],Product_Dim!A:A,Product_Dim!D:D)</f>
        <v>Makeup</v>
      </c>
      <c r="Z538" t="str">
        <f>_xlfn.XLOOKUP(Table17[[#This Row],[Product_ID]],Product_Dim!A:A,Product_Dim!E:E)</f>
        <v>Zhang Inc</v>
      </c>
      <c r="AA538">
        <f>_xlfn.XLOOKUP(Table17[[#This Row],[Product_ID]],Product_Dim!A:A,Product_Dim!F:F)</f>
        <v>299.11</v>
      </c>
      <c r="AB538">
        <f>_xlfn.XLOOKUP(Table17[[#This Row],[Product_ID]],Product_Dim!A:A,Product_Dim!G:G)</f>
        <v>118</v>
      </c>
    </row>
    <row r="539" spans="1:28" x14ac:dyDescent="0.25">
      <c r="A539" t="s">
        <v>2363</v>
      </c>
      <c r="B539" s="1">
        <v>45793</v>
      </c>
      <c r="C539" t="s">
        <v>815</v>
      </c>
      <c r="D539" t="s">
        <v>1692</v>
      </c>
      <c r="E539" t="s">
        <v>1761</v>
      </c>
      <c r="F539">
        <v>2</v>
      </c>
      <c r="G539">
        <v>245.52</v>
      </c>
      <c r="H539">
        <v>0.11</v>
      </c>
      <c r="I539" t="s">
        <v>1829</v>
      </c>
      <c r="J539" s="12">
        <v>437.0256</v>
      </c>
      <c r="K539" t="str">
        <f>_xlfn.XLOOKUP(Table17[[#This Row],[Customer_ID]],Customer_Dim!A:A,Customer_Dim!B:B,"False Data")</f>
        <v>Damon Perez</v>
      </c>
      <c r="L539" s="5">
        <f>_xlfn.XLOOKUP(Table17[[#This Row],[Customer_ID]],Customer_Dim!A:A,Customer_Dim!C:C,"False Data")</f>
        <v>21</v>
      </c>
      <c r="M539" s="5" t="str" cm="1">
        <f t="array" ref="M539">_xlfn.IFS(Table9[[#This Row],[Age]]&lt;=35,"Youth",Table9[[#This Row],[Age]]&lt;=55,"Adult",Table9[[#This Row],[Age]]&gt;55,"Senior")</f>
        <v>Youth</v>
      </c>
      <c r="N539" t="str">
        <f>_xlfn.XLOOKUP(Table17[[#This Row],[Customer_ID]],Customer_Dim!A:A,Customer_Dim!D:D,"False Data")</f>
        <v>Male</v>
      </c>
      <c r="O539" t="str">
        <f>_xlfn.XLOOKUP(Table17[[#This Row],[Customer_ID]],Customer_Dim!A:A,Customer_Dim!E:E,"False Data")</f>
        <v>Jasonton</v>
      </c>
      <c r="P539" t="str">
        <f>_xlfn.XLOOKUP(Table17[[#This Row],[Customer_ID]],Customer_Dim!A:A,Customer_Dim!F:F,"False Data")</f>
        <v>Ohio</v>
      </c>
      <c r="Q539" t="str">
        <f>_xlfn.XLOOKUP(Table17[[#This Row],[Customer_ID]],Customer_Dim!A:A,Customer_Dim!G:G,"False Data")</f>
        <v>USA</v>
      </c>
      <c r="R539" t="str">
        <f>_xlfn.XLOOKUP(Table17[[#This Row],[Customer_ID]],Customer_Dim!A:A,Customer_Dim!H:H,"False Data")</f>
        <v>Gold</v>
      </c>
      <c r="S539" t="str">
        <f>_xlfn.XLOOKUP(Table17[[#This Row],[Store_ID]],Store_Dim!A:A,Store_Dim!B:B)</f>
        <v>Black-Horn</v>
      </c>
      <c r="T539" t="str">
        <f>_xlfn.XLOOKUP(Table17[[#This Row],[Store_ID]],Store_Dim!A:A,Store_Dim!C:C)</f>
        <v>South</v>
      </c>
      <c r="U539" t="str">
        <f>_xlfn.XLOOKUP(Table17[[#This Row],[Store_ID]],Store_Dim!A:A,Store_Dim!D:D)</f>
        <v>North Nancyview</v>
      </c>
      <c r="V539" t="str">
        <f>_xlfn.XLOOKUP(Table17[[#This Row],[Store_ID]],Store_Dim!A:A,Store_Dim!E:E)</f>
        <v>Outlet</v>
      </c>
      <c r="W539" t="str">
        <f>_xlfn.XLOOKUP(Table17[[#This Row],[Product_ID]],Product_Dim!A:A,Product_Dim!B:B)</f>
        <v>Professional Jump Rope</v>
      </c>
      <c r="X539" t="str">
        <f>_xlfn.XLOOKUP(Table17[[#This Row],[Product_ID]],Product_Dim!A:A,Product_Dim!C:C)</f>
        <v>Sports</v>
      </c>
      <c r="Y539" t="str">
        <f>_xlfn.XLOOKUP(Table17[[#This Row],[Product_ID]],Product_Dim!A:A,Product_Dim!D:D)</f>
        <v>Fitness</v>
      </c>
      <c r="Z539" t="str">
        <f>_xlfn.XLOOKUP(Table17[[#This Row],[Product_ID]],Product_Dim!A:A,Product_Dim!E:E)</f>
        <v>Davis PLC</v>
      </c>
      <c r="AA539">
        <f>_xlfn.XLOOKUP(Table17[[#This Row],[Product_ID]],Product_Dim!A:A,Product_Dim!F:F)</f>
        <v>477.61</v>
      </c>
      <c r="AB539">
        <f>_xlfn.XLOOKUP(Table17[[#This Row],[Product_ID]],Product_Dim!A:A,Product_Dim!G:G)</f>
        <v>300</v>
      </c>
    </row>
    <row r="540" spans="1:28" x14ac:dyDescent="0.25">
      <c r="A540" t="s">
        <v>2364</v>
      </c>
      <c r="B540" s="1">
        <v>45881</v>
      </c>
      <c r="C540" t="s">
        <v>1211</v>
      </c>
      <c r="D540" t="s">
        <v>1712</v>
      </c>
      <c r="E540" t="s">
        <v>1782</v>
      </c>
      <c r="F540">
        <v>3</v>
      </c>
      <c r="G540">
        <v>787.91</v>
      </c>
      <c r="H540">
        <v>0.06</v>
      </c>
      <c r="I540" t="s">
        <v>1826</v>
      </c>
      <c r="J540" s="12">
        <v>2221.9061999999999</v>
      </c>
      <c r="K540" t="str">
        <f>_xlfn.XLOOKUP(Table17[[#This Row],[Customer_ID]],Customer_Dim!A:A,Customer_Dim!B:B,"False Data")</f>
        <v>Timothy Valenzuela</v>
      </c>
      <c r="L540" s="5">
        <f>_xlfn.XLOOKUP(Table17[[#This Row],[Customer_ID]],Customer_Dim!A:A,Customer_Dim!C:C,"False Data")</f>
        <v>53</v>
      </c>
      <c r="M540" s="5" t="str" cm="1">
        <f t="array" ref="M540">_xlfn.IFS(Table9[[#This Row],[Age]]&lt;=35,"Youth",Table9[[#This Row],[Age]]&lt;=55,"Adult",Table9[[#This Row],[Age]]&gt;55,"Senior")</f>
        <v>Adult</v>
      </c>
      <c r="N540" t="str">
        <f>_xlfn.XLOOKUP(Table17[[#This Row],[Customer_ID]],Customer_Dim!A:A,Customer_Dim!D:D,"False Data")</f>
        <v>Male</v>
      </c>
      <c r="O540" t="str">
        <f>_xlfn.XLOOKUP(Table17[[#This Row],[Customer_ID]],Customer_Dim!A:A,Customer_Dim!E:E,"False Data")</f>
        <v>Stevensshire</v>
      </c>
      <c r="P540" t="str">
        <f>_xlfn.XLOOKUP(Table17[[#This Row],[Customer_ID]],Customer_Dim!A:A,Customer_Dim!F:F,"False Data")</f>
        <v>Missouri</v>
      </c>
      <c r="Q540" t="str">
        <f>_xlfn.XLOOKUP(Table17[[#This Row],[Customer_ID]],Customer_Dim!A:A,Customer_Dim!G:G,"False Data")</f>
        <v>USA</v>
      </c>
      <c r="R540" t="str">
        <f>_xlfn.XLOOKUP(Table17[[#This Row],[Customer_ID]],Customer_Dim!A:A,Customer_Dim!H:H,"False Data")</f>
        <v>Platinum</v>
      </c>
      <c r="S540" t="str">
        <f>_xlfn.XLOOKUP(Table17[[#This Row],[Store_ID]],Store_Dim!A:A,Store_Dim!B:B)</f>
        <v>Bean, Jones and Park</v>
      </c>
      <c r="T540" t="str">
        <f>_xlfn.XLOOKUP(Table17[[#This Row],[Store_ID]],Store_Dim!A:A,Store_Dim!C:C)</f>
        <v>West</v>
      </c>
      <c r="U540" t="str">
        <f>_xlfn.XLOOKUP(Table17[[#This Row],[Store_ID]],Store_Dim!A:A,Store_Dim!D:D)</f>
        <v>Thompsonborough</v>
      </c>
      <c r="V540" t="str">
        <f>_xlfn.XLOOKUP(Table17[[#This Row],[Store_ID]],Store_Dim!A:A,Store_Dim!E:E)</f>
        <v>Online</v>
      </c>
      <c r="W540" t="str">
        <f>_xlfn.XLOOKUP(Table17[[#This Row],[Product_ID]],Product_Dim!A:A,Product_Dim!B:B)</f>
        <v>Fitness Resistance Bands</v>
      </c>
      <c r="X540" t="str">
        <f>_xlfn.XLOOKUP(Table17[[#This Row],[Product_ID]],Product_Dim!A:A,Product_Dim!C:C)</f>
        <v>Sports</v>
      </c>
      <c r="Y540" t="str">
        <f>_xlfn.XLOOKUP(Table17[[#This Row],[Product_ID]],Product_Dim!A:A,Product_Dim!D:D)</f>
        <v>Fitness</v>
      </c>
      <c r="Z540" t="str">
        <f>_xlfn.XLOOKUP(Table17[[#This Row],[Product_ID]],Product_Dim!A:A,Product_Dim!E:E)</f>
        <v>Reese-Watson</v>
      </c>
      <c r="AA540">
        <f>_xlfn.XLOOKUP(Table17[[#This Row],[Product_ID]],Product_Dim!A:A,Product_Dim!F:F)</f>
        <v>152.91999999999999</v>
      </c>
      <c r="AB540">
        <f>_xlfn.XLOOKUP(Table17[[#This Row],[Product_ID]],Product_Dim!A:A,Product_Dim!G:G)</f>
        <v>281</v>
      </c>
    </row>
    <row r="541" spans="1:28" x14ac:dyDescent="0.25">
      <c r="A541" t="s">
        <v>2365</v>
      </c>
      <c r="B541" s="1">
        <v>45890</v>
      </c>
      <c r="C541" t="s">
        <v>202</v>
      </c>
      <c r="D541" t="s">
        <v>1698</v>
      </c>
      <c r="E541" t="s">
        <v>1769</v>
      </c>
      <c r="F541">
        <v>2</v>
      </c>
      <c r="G541">
        <v>709.17</v>
      </c>
      <c r="H541">
        <v>0.22</v>
      </c>
      <c r="I541" t="s">
        <v>1824</v>
      </c>
      <c r="J541" s="12">
        <v>1106.3052</v>
      </c>
      <c r="K541" t="str">
        <f>_xlfn.XLOOKUP(Table17[[#This Row],[Customer_ID]],Customer_Dim!A:A,Customer_Dim!B:B,"False Data")</f>
        <v>Sharon Brown</v>
      </c>
      <c r="L541" s="5">
        <f>_xlfn.XLOOKUP(Table17[[#This Row],[Customer_ID]],Customer_Dim!A:A,Customer_Dim!C:C,"False Data")</f>
        <v>37</v>
      </c>
      <c r="M541" s="5" t="str" cm="1">
        <f t="array" ref="M541">_xlfn.IFS(Table9[[#This Row],[Age]]&lt;=35,"Youth",Table9[[#This Row],[Age]]&lt;=55,"Adult",Table9[[#This Row],[Age]]&gt;55,"Senior")</f>
        <v>Adult</v>
      </c>
      <c r="N541" t="str">
        <f>_xlfn.XLOOKUP(Table17[[#This Row],[Customer_ID]],Customer_Dim!A:A,Customer_Dim!D:D,"False Data")</f>
        <v>Female</v>
      </c>
      <c r="O541" t="str">
        <f>_xlfn.XLOOKUP(Table17[[#This Row],[Customer_ID]],Customer_Dim!A:A,Customer_Dim!E:E,"False Data")</f>
        <v>East Andrea</v>
      </c>
      <c r="P541" t="str">
        <f>_xlfn.XLOOKUP(Table17[[#This Row],[Customer_ID]],Customer_Dim!A:A,Customer_Dim!F:F,"False Data")</f>
        <v>Michigan</v>
      </c>
      <c r="Q541" t="str">
        <f>_xlfn.XLOOKUP(Table17[[#This Row],[Customer_ID]],Customer_Dim!A:A,Customer_Dim!G:G,"False Data")</f>
        <v>USA</v>
      </c>
      <c r="R541" t="str">
        <f>_xlfn.XLOOKUP(Table17[[#This Row],[Customer_ID]],Customer_Dim!A:A,Customer_Dim!H:H,"False Data")</f>
        <v>Gold</v>
      </c>
      <c r="S541" t="str">
        <f>_xlfn.XLOOKUP(Table17[[#This Row],[Store_ID]],Store_Dim!A:A,Store_Dim!B:B)</f>
        <v>Alexander Group</v>
      </c>
      <c r="T541" t="str">
        <f>_xlfn.XLOOKUP(Table17[[#This Row],[Store_ID]],Store_Dim!A:A,Store_Dim!C:C)</f>
        <v>South</v>
      </c>
      <c r="U541" t="str">
        <f>_xlfn.XLOOKUP(Table17[[#This Row],[Store_ID]],Store_Dim!A:A,Store_Dim!D:D)</f>
        <v>Port Sharon</v>
      </c>
      <c r="V541" t="str">
        <f>_xlfn.XLOOKUP(Table17[[#This Row],[Store_ID]],Store_Dim!A:A,Store_Dim!E:E)</f>
        <v>Online</v>
      </c>
      <c r="W541" t="str">
        <f>_xlfn.XLOOKUP(Table17[[#This Row],[Product_ID]],Product_Dim!A:A,Product_Dim!B:B)</f>
        <v>Women's Ankle Boots</v>
      </c>
      <c r="X541" t="str">
        <f>_xlfn.XLOOKUP(Table17[[#This Row],[Product_ID]],Product_Dim!A:A,Product_Dim!C:C)</f>
        <v>Clothing</v>
      </c>
      <c r="Y541" t="str">
        <f>_xlfn.XLOOKUP(Table17[[#This Row],[Product_ID]],Product_Dim!A:A,Product_Dim!D:D)</f>
        <v>Footwear</v>
      </c>
      <c r="Z541" t="str">
        <f>_xlfn.XLOOKUP(Table17[[#This Row],[Product_ID]],Product_Dim!A:A,Product_Dim!E:E)</f>
        <v>Poole PLC</v>
      </c>
      <c r="AA541">
        <f>_xlfn.XLOOKUP(Table17[[#This Row],[Product_ID]],Product_Dim!A:A,Product_Dim!F:F)</f>
        <v>158.13999999999999</v>
      </c>
      <c r="AB541">
        <f>_xlfn.XLOOKUP(Table17[[#This Row],[Product_ID]],Product_Dim!A:A,Product_Dim!G:G)</f>
        <v>82</v>
      </c>
    </row>
    <row r="542" spans="1:28" x14ac:dyDescent="0.25">
      <c r="A542" t="s">
        <v>2366</v>
      </c>
      <c r="B542" s="1">
        <v>45251</v>
      </c>
      <c r="C542" t="s">
        <v>755</v>
      </c>
      <c r="D542" t="s">
        <v>1730</v>
      </c>
      <c r="E542" t="s">
        <v>1779</v>
      </c>
      <c r="F542">
        <v>2</v>
      </c>
      <c r="G542">
        <v>533.91999999999996</v>
      </c>
      <c r="H542">
        <v>0.13</v>
      </c>
      <c r="I542" t="s">
        <v>1824</v>
      </c>
      <c r="J542" s="12">
        <v>929.02079999999989</v>
      </c>
      <c r="K542" t="str">
        <f>_xlfn.XLOOKUP(Table17[[#This Row],[Customer_ID]],Customer_Dim!A:A,Customer_Dim!B:B,"False Data")</f>
        <v>Jon Ortiz</v>
      </c>
      <c r="L542" s="5">
        <f>_xlfn.XLOOKUP(Table17[[#This Row],[Customer_ID]],Customer_Dim!A:A,Customer_Dim!C:C,"False Data")</f>
        <v>28</v>
      </c>
      <c r="M542" s="5" t="str" cm="1">
        <f t="array" ref="M542">_xlfn.IFS(Table9[[#This Row],[Age]]&lt;=35,"Youth",Table9[[#This Row],[Age]]&lt;=55,"Adult",Table9[[#This Row],[Age]]&gt;55,"Senior")</f>
        <v>Youth</v>
      </c>
      <c r="N542" t="str">
        <f>_xlfn.XLOOKUP(Table17[[#This Row],[Customer_ID]],Customer_Dim!A:A,Customer_Dim!D:D,"False Data")</f>
        <v>Female</v>
      </c>
      <c r="O542" t="str">
        <f>_xlfn.XLOOKUP(Table17[[#This Row],[Customer_ID]],Customer_Dim!A:A,Customer_Dim!E:E,"False Data")</f>
        <v>South Angelaport</v>
      </c>
      <c r="P542" t="str">
        <f>_xlfn.XLOOKUP(Table17[[#This Row],[Customer_ID]],Customer_Dim!A:A,Customer_Dim!F:F,"False Data")</f>
        <v>Delaware</v>
      </c>
      <c r="Q542" t="str">
        <f>_xlfn.XLOOKUP(Table17[[#This Row],[Customer_ID]],Customer_Dim!A:A,Customer_Dim!G:G,"False Data")</f>
        <v>USA</v>
      </c>
      <c r="R542" t="str">
        <f>_xlfn.XLOOKUP(Table17[[#This Row],[Customer_ID]],Customer_Dim!A:A,Customer_Dim!H:H,"False Data")</f>
        <v>Bronze</v>
      </c>
      <c r="S542" t="str">
        <f>_xlfn.XLOOKUP(Table17[[#This Row],[Store_ID]],Store_Dim!A:A,Store_Dim!B:B)</f>
        <v>Martinez-Mullins</v>
      </c>
      <c r="T542" t="str">
        <f>_xlfn.XLOOKUP(Table17[[#This Row],[Store_ID]],Store_Dim!A:A,Store_Dim!C:C)</f>
        <v>South</v>
      </c>
      <c r="U542" t="str">
        <f>_xlfn.XLOOKUP(Table17[[#This Row],[Store_ID]],Store_Dim!A:A,Store_Dim!D:D)</f>
        <v>Williamsfurt</v>
      </c>
      <c r="V542" t="str">
        <f>_xlfn.XLOOKUP(Table17[[#This Row],[Store_ID]],Store_Dim!A:A,Store_Dim!E:E)</f>
        <v>Online</v>
      </c>
      <c r="W542" t="str">
        <f>_xlfn.XLOOKUP(Table17[[#This Row],[Product_ID]],Product_Dim!A:A,Product_Dim!B:B)</f>
        <v>Women's High Heels</v>
      </c>
      <c r="X542" t="str">
        <f>_xlfn.XLOOKUP(Table17[[#This Row],[Product_ID]],Product_Dim!A:A,Product_Dim!C:C)</f>
        <v>Clothing</v>
      </c>
      <c r="Y542" t="str">
        <f>_xlfn.XLOOKUP(Table17[[#This Row],[Product_ID]],Product_Dim!A:A,Product_Dim!D:D)</f>
        <v>Footwear</v>
      </c>
      <c r="Z542" t="str">
        <f>_xlfn.XLOOKUP(Table17[[#This Row],[Product_ID]],Product_Dim!A:A,Product_Dim!E:E)</f>
        <v>Smith-Charles</v>
      </c>
      <c r="AA542">
        <f>_xlfn.XLOOKUP(Table17[[#This Row],[Product_ID]],Product_Dim!A:A,Product_Dim!F:F)</f>
        <v>438.25</v>
      </c>
      <c r="AB542">
        <f>_xlfn.XLOOKUP(Table17[[#This Row],[Product_ID]],Product_Dim!A:A,Product_Dim!G:G)</f>
        <v>496</v>
      </c>
    </row>
    <row r="543" spans="1:28" x14ac:dyDescent="0.25">
      <c r="A543" t="s">
        <v>2367</v>
      </c>
      <c r="B543" s="1">
        <v>45695</v>
      </c>
      <c r="C543" t="s">
        <v>1513</v>
      </c>
      <c r="D543" t="s">
        <v>1632</v>
      </c>
      <c r="E543" t="s">
        <v>1752</v>
      </c>
      <c r="F543">
        <v>1</v>
      </c>
      <c r="G543">
        <v>878.84</v>
      </c>
      <c r="H543">
        <v>0.28000000000000003</v>
      </c>
      <c r="I543" t="s">
        <v>1829</v>
      </c>
      <c r="J543" s="12">
        <v>632.76480000000004</v>
      </c>
      <c r="K543" t="str">
        <f>_xlfn.XLOOKUP(Table17[[#This Row],[Customer_ID]],Customer_Dim!A:A,Customer_Dim!B:B,"False Data")</f>
        <v>Darrell Miller</v>
      </c>
      <c r="L543" s="5">
        <f>_xlfn.XLOOKUP(Table17[[#This Row],[Customer_ID]],Customer_Dim!A:A,Customer_Dim!C:C,"False Data")</f>
        <v>59</v>
      </c>
      <c r="M543" s="5" t="str" cm="1">
        <f t="array" ref="M543">_xlfn.IFS(Table9[[#This Row],[Age]]&lt;=35,"Youth",Table9[[#This Row],[Age]]&lt;=55,"Adult",Table9[[#This Row],[Age]]&gt;55,"Senior")</f>
        <v>Senior</v>
      </c>
      <c r="N543" t="str">
        <f>_xlfn.XLOOKUP(Table17[[#This Row],[Customer_ID]],Customer_Dim!A:A,Customer_Dim!D:D,"False Data")</f>
        <v>Female</v>
      </c>
      <c r="O543" t="str">
        <f>_xlfn.XLOOKUP(Table17[[#This Row],[Customer_ID]],Customer_Dim!A:A,Customer_Dim!E:E,"False Data")</f>
        <v>Port Carol</v>
      </c>
      <c r="P543" t="str">
        <f>_xlfn.XLOOKUP(Table17[[#This Row],[Customer_ID]],Customer_Dim!A:A,Customer_Dim!F:F,"False Data")</f>
        <v>Florida</v>
      </c>
      <c r="Q543" t="str">
        <f>_xlfn.XLOOKUP(Table17[[#This Row],[Customer_ID]],Customer_Dim!A:A,Customer_Dim!G:G,"False Data")</f>
        <v>USA</v>
      </c>
      <c r="R543" t="str">
        <f>_xlfn.XLOOKUP(Table17[[#This Row],[Customer_ID]],Customer_Dim!A:A,Customer_Dim!H:H,"False Data")</f>
        <v>Platinum</v>
      </c>
      <c r="S543" t="str">
        <f>_xlfn.XLOOKUP(Table17[[#This Row],[Store_ID]],Store_Dim!A:A,Store_Dim!B:B)</f>
        <v>Rivera-Warner</v>
      </c>
      <c r="T543" t="str">
        <f>_xlfn.XLOOKUP(Table17[[#This Row],[Store_ID]],Store_Dim!A:A,Store_Dim!C:C)</f>
        <v>East</v>
      </c>
      <c r="U543" t="str">
        <f>_xlfn.XLOOKUP(Table17[[#This Row],[Store_ID]],Store_Dim!A:A,Store_Dim!D:D)</f>
        <v>Washingtonfurt</v>
      </c>
      <c r="V543" t="str">
        <f>_xlfn.XLOOKUP(Table17[[#This Row],[Store_ID]],Store_Dim!A:A,Store_Dim!E:E)</f>
        <v>Flagship</v>
      </c>
      <c r="W543" t="str">
        <f>_xlfn.XLOOKUP(Table17[[#This Row],[Product_ID]],Product_Dim!A:A,Product_Dim!B:B)</f>
        <v>Smart Home WiFi Camera</v>
      </c>
      <c r="X543" t="str">
        <f>_xlfn.XLOOKUP(Table17[[#This Row],[Product_ID]],Product_Dim!A:A,Product_Dim!C:C)</f>
        <v>Electronics</v>
      </c>
      <c r="Y543" t="str">
        <f>_xlfn.XLOOKUP(Table17[[#This Row],[Product_ID]],Product_Dim!A:A,Product_Dim!D:D)</f>
        <v>Accessories</v>
      </c>
      <c r="Z543" t="str">
        <f>_xlfn.XLOOKUP(Table17[[#This Row],[Product_ID]],Product_Dim!A:A,Product_Dim!E:E)</f>
        <v>Holmes LLC</v>
      </c>
      <c r="AA543">
        <f>_xlfn.XLOOKUP(Table17[[#This Row],[Product_ID]],Product_Dim!A:A,Product_Dim!F:F)</f>
        <v>450.71</v>
      </c>
      <c r="AB543">
        <f>_xlfn.XLOOKUP(Table17[[#This Row],[Product_ID]],Product_Dim!A:A,Product_Dim!G:G)</f>
        <v>389</v>
      </c>
    </row>
    <row r="544" spans="1:28" x14ac:dyDescent="0.25">
      <c r="A544" t="s">
        <v>2368</v>
      </c>
      <c r="B544" s="1">
        <v>45287</v>
      </c>
      <c r="C544" t="s">
        <v>666</v>
      </c>
      <c r="D544" t="s">
        <v>1636</v>
      </c>
      <c r="E544" t="s">
        <v>1804</v>
      </c>
      <c r="F544">
        <v>1</v>
      </c>
      <c r="G544">
        <v>442.36</v>
      </c>
      <c r="H544">
        <v>0.14000000000000001</v>
      </c>
      <c r="I544" t="s">
        <v>1824</v>
      </c>
      <c r="J544" s="12">
        <v>380.42959999999999</v>
      </c>
      <c r="K544" t="str">
        <f>_xlfn.XLOOKUP(Table17[[#This Row],[Customer_ID]],Customer_Dim!A:A,Customer_Dim!B:B,"False Data")</f>
        <v>Tiffany Herrera</v>
      </c>
      <c r="L544" s="5">
        <f>_xlfn.XLOOKUP(Table17[[#This Row],[Customer_ID]],Customer_Dim!A:A,Customer_Dim!C:C,"False Data")</f>
        <v>52</v>
      </c>
      <c r="M544" s="5" t="str" cm="1">
        <f t="array" ref="M544">_xlfn.IFS(Table9[[#This Row],[Age]]&lt;=35,"Youth",Table9[[#This Row],[Age]]&lt;=55,"Adult",Table9[[#This Row],[Age]]&gt;55,"Senior")</f>
        <v>Adult</v>
      </c>
      <c r="N544" t="str">
        <f>_xlfn.XLOOKUP(Table17[[#This Row],[Customer_ID]],Customer_Dim!A:A,Customer_Dim!D:D,"False Data")</f>
        <v>Male</v>
      </c>
      <c r="O544" t="str">
        <f>_xlfn.XLOOKUP(Table17[[#This Row],[Customer_ID]],Customer_Dim!A:A,Customer_Dim!E:E,"False Data")</f>
        <v>New Dianebury</v>
      </c>
      <c r="P544" t="str">
        <f>_xlfn.XLOOKUP(Table17[[#This Row],[Customer_ID]],Customer_Dim!A:A,Customer_Dim!F:F,"False Data")</f>
        <v>Virginia</v>
      </c>
      <c r="Q544" t="str">
        <f>_xlfn.XLOOKUP(Table17[[#This Row],[Customer_ID]],Customer_Dim!A:A,Customer_Dim!G:G,"False Data")</f>
        <v>USA</v>
      </c>
      <c r="R544" t="str">
        <f>_xlfn.XLOOKUP(Table17[[#This Row],[Customer_ID]],Customer_Dim!A:A,Customer_Dim!H:H,"False Data")</f>
        <v>Platinum</v>
      </c>
      <c r="S544" t="str">
        <f>_xlfn.XLOOKUP(Table17[[#This Row],[Store_ID]],Store_Dim!A:A,Store_Dim!B:B)</f>
        <v>Frederick-Wright</v>
      </c>
      <c r="T544" t="str">
        <f>_xlfn.XLOOKUP(Table17[[#This Row],[Store_ID]],Store_Dim!A:A,Store_Dim!C:C)</f>
        <v>West</v>
      </c>
      <c r="U544" t="str">
        <f>_xlfn.XLOOKUP(Table17[[#This Row],[Store_ID]],Store_Dim!A:A,Store_Dim!D:D)</f>
        <v>New Jimmymouth</v>
      </c>
      <c r="V544" t="str">
        <f>_xlfn.XLOOKUP(Table17[[#This Row],[Store_ID]],Store_Dim!A:A,Store_Dim!E:E)</f>
        <v>Flagship</v>
      </c>
      <c r="W544" t="str">
        <f>_xlfn.XLOOKUP(Table17[[#This Row],[Product_ID]],Product_Dim!A:A,Product_Dim!B:B)</f>
        <v>Adjustable Jump Rope</v>
      </c>
      <c r="X544" t="str">
        <f>_xlfn.XLOOKUP(Table17[[#This Row],[Product_ID]],Product_Dim!A:A,Product_Dim!C:C)</f>
        <v>Sports</v>
      </c>
      <c r="Y544" t="str">
        <f>_xlfn.XLOOKUP(Table17[[#This Row],[Product_ID]],Product_Dim!A:A,Product_Dim!D:D)</f>
        <v>Fitness</v>
      </c>
      <c r="Z544" t="str">
        <f>_xlfn.XLOOKUP(Table17[[#This Row],[Product_ID]],Product_Dim!A:A,Product_Dim!E:E)</f>
        <v>Cox Inc</v>
      </c>
      <c r="AA544">
        <f>_xlfn.XLOOKUP(Table17[[#This Row],[Product_ID]],Product_Dim!A:A,Product_Dim!F:F)</f>
        <v>167.12</v>
      </c>
      <c r="AB544">
        <f>_xlfn.XLOOKUP(Table17[[#This Row],[Product_ID]],Product_Dim!A:A,Product_Dim!G:G)</f>
        <v>316</v>
      </c>
    </row>
    <row r="545" spans="1:28" x14ac:dyDescent="0.25">
      <c r="A545" t="s">
        <v>2369</v>
      </c>
      <c r="B545" s="1">
        <v>45711</v>
      </c>
      <c r="C545" t="s">
        <v>1047</v>
      </c>
      <c r="D545" t="s">
        <v>1618</v>
      </c>
      <c r="E545" t="s">
        <v>1776</v>
      </c>
      <c r="F545">
        <v>1</v>
      </c>
      <c r="G545">
        <v>763.34</v>
      </c>
      <c r="H545">
        <v>0.11</v>
      </c>
      <c r="I545" t="s">
        <v>1829</v>
      </c>
      <c r="J545" s="12">
        <v>679.37260000000003</v>
      </c>
      <c r="K545" t="str">
        <f>_xlfn.XLOOKUP(Table17[[#This Row],[Customer_ID]],Customer_Dim!A:A,Customer_Dim!B:B,"False Data")</f>
        <v>Teresa Johnson</v>
      </c>
      <c r="L545" s="5">
        <f>_xlfn.XLOOKUP(Table17[[#This Row],[Customer_ID]],Customer_Dim!A:A,Customer_Dim!C:C,"False Data")</f>
        <v>64</v>
      </c>
      <c r="M545" s="5" t="str" cm="1">
        <f t="array" ref="M545">_xlfn.IFS(Table9[[#This Row],[Age]]&lt;=35,"Youth",Table9[[#This Row],[Age]]&lt;=55,"Adult",Table9[[#This Row],[Age]]&gt;55,"Senior")</f>
        <v>Senior</v>
      </c>
      <c r="N545" t="str">
        <f>_xlfn.XLOOKUP(Table17[[#This Row],[Customer_ID]],Customer_Dim!A:A,Customer_Dim!D:D,"False Data")</f>
        <v>Female</v>
      </c>
      <c r="O545" t="str">
        <f>_xlfn.XLOOKUP(Table17[[#This Row],[Customer_ID]],Customer_Dim!A:A,Customer_Dim!E:E,"False Data")</f>
        <v>Johnsonbury</v>
      </c>
      <c r="P545" t="str">
        <f>_xlfn.XLOOKUP(Table17[[#This Row],[Customer_ID]],Customer_Dim!A:A,Customer_Dim!F:F,"False Data")</f>
        <v>Georgia</v>
      </c>
      <c r="Q545" t="str">
        <f>_xlfn.XLOOKUP(Table17[[#This Row],[Customer_ID]],Customer_Dim!A:A,Customer_Dim!G:G,"False Data")</f>
        <v>USA</v>
      </c>
      <c r="R545" t="str">
        <f>_xlfn.XLOOKUP(Table17[[#This Row],[Customer_ID]],Customer_Dim!A:A,Customer_Dim!H:H,"False Data")</f>
        <v>Gold</v>
      </c>
      <c r="S545" t="str">
        <f>_xlfn.XLOOKUP(Table17[[#This Row],[Store_ID]],Store_Dim!A:A,Store_Dim!B:B)</f>
        <v>Benson-Elliott</v>
      </c>
      <c r="T545" t="str">
        <f>_xlfn.XLOOKUP(Table17[[#This Row],[Store_ID]],Store_Dim!A:A,Store_Dim!C:C)</f>
        <v>East</v>
      </c>
      <c r="U545" t="str">
        <f>_xlfn.XLOOKUP(Table17[[#This Row],[Store_ID]],Store_Dim!A:A,Store_Dim!D:D)</f>
        <v>Port Josephberg</v>
      </c>
      <c r="V545" t="str">
        <f>_xlfn.XLOOKUP(Table17[[#This Row],[Store_ID]],Store_Dim!A:A,Store_Dim!E:E)</f>
        <v>Online</v>
      </c>
      <c r="W545" t="str">
        <f>_xlfn.XLOOKUP(Table17[[#This Row],[Product_ID]],Product_Dim!A:A,Product_Dim!B:B)</f>
        <v>Bedroom Table Lamp</v>
      </c>
      <c r="X545" t="str">
        <f>_xlfn.XLOOKUP(Table17[[#This Row],[Product_ID]],Product_Dim!A:A,Product_Dim!C:C)</f>
        <v>Home</v>
      </c>
      <c r="Y545" t="str">
        <f>_xlfn.XLOOKUP(Table17[[#This Row],[Product_ID]],Product_Dim!A:A,Product_Dim!D:D)</f>
        <v>Lighting</v>
      </c>
      <c r="Z545" t="str">
        <f>_xlfn.XLOOKUP(Table17[[#This Row],[Product_ID]],Product_Dim!A:A,Product_Dim!E:E)</f>
        <v>Jones LLC</v>
      </c>
      <c r="AA545">
        <f>_xlfn.XLOOKUP(Table17[[#This Row],[Product_ID]],Product_Dim!A:A,Product_Dim!F:F)</f>
        <v>382.22</v>
      </c>
      <c r="AB545">
        <f>_xlfn.XLOOKUP(Table17[[#This Row],[Product_ID]],Product_Dim!A:A,Product_Dim!G:G)</f>
        <v>329</v>
      </c>
    </row>
    <row r="546" spans="1:28" x14ac:dyDescent="0.25">
      <c r="A546" t="s">
        <v>2370</v>
      </c>
      <c r="B546" s="1">
        <v>45842</v>
      </c>
      <c r="C546" t="s">
        <v>553</v>
      </c>
      <c r="D546" t="s">
        <v>1666</v>
      </c>
      <c r="E546" t="s">
        <v>1810</v>
      </c>
      <c r="F546">
        <v>3</v>
      </c>
      <c r="G546">
        <v>178.22</v>
      </c>
      <c r="H546">
        <v>0.15</v>
      </c>
      <c r="I546" t="s">
        <v>1829</v>
      </c>
      <c r="J546" s="12">
        <v>454.46100000000001</v>
      </c>
      <c r="K546" t="str">
        <f>_xlfn.XLOOKUP(Table17[[#This Row],[Customer_ID]],Customer_Dim!A:A,Customer_Dim!B:B,"False Data")</f>
        <v>Patricia Gardner</v>
      </c>
      <c r="L546" s="5">
        <f>_xlfn.XLOOKUP(Table17[[#This Row],[Customer_ID]],Customer_Dim!A:A,Customer_Dim!C:C,"False Data")</f>
        <v>25</v>
      </c>
      <c r="M546" s="5" t="str" cm="1">
        <f t="array" ref="M546">_xlfn.IFS(Table9[[#This Row],[Age]]&lt;=35,"Youth",Table9[[#This Row],[Age]]&lt;=55,"Adult",Table9[[#This Row],[Age]]&gt;55,"Senior")</f>
        <v>Youth</v>
      </c>
      <c r="N546" t="str">
        <f>_xlfn.XLOOKUP(Table17[[#This Row],[Customer_ID]],Customer_Dim!A:A,Customer_Dim!D:D,"False Data")</f>
        <v>Female</v>
      </c>
      <c r="O546" t="str">
        <f>_xlfn.XLOOKUP(Table17[[#This Row],[Customer_ID]],Customer_Dim!A:A,Customer_Dim!E:E,"False Data")</f>
        <v>South Ashleyton</v>
      </c>
      <c r="P546" t="str">
        <f>_xlfn.XLOOKUP(Table17[[#This Row],[Customer_ID]],Customer_Dim!A:A,Customer_Dim!F:F,"False Data")</f>
        <v>Michigan</v>
      </c>
      <c r="Q546" t="str">
        <f>_xlfn.XLOOKUP(Table17[[#This Row],[Customer_ID]],Customer_Dim!A:A,Customer_Dim!G:G,"False Data")</f>
        <v>USA</v>
      </c>
      <c r="R546" t="str">
        <f>_xlfn.XLOOKUP(Table17[[#This Row],[Customer_ID]],Customer_Dim!A:A,Customer_Dim!H:H,"False Data")</f>
        <v>Silver</v>
      </c>
      <c r="S546" t="str">
        <f>_xlfn.XLOOKUP(Table17[[#This Row],[Store_ID]],Store_Dim!A:A,Store_Dim!B:B)</f>
        <v>Guerrero-Schmitt</v>
      </c>
      <c r="T546" t="str">
        <f>_xlfn.XLOOKUP(Table17[[#This Row],[Store_ID]],Store_Dim!A:A,Store_Dim!C:C)</f>
        <v>East</v>
      </c>
      <c r="U546" t="str">
        <f>_xlfn.XLOOKUP(Table17[[#This Row],[Store_ID]],Store_Dim!A:A,Store_Dim!D:D)</f>
        <v>East Stevechester</v>
      </c>
      <c r="V546" t="str">
        <f>_xlfn.XLOOKUP(Table17[[#This Row],[Store_ID]],Store_Dim!A:A,Store_Dim!E:E)</f>
        <v>Flagship</v>
      </c>
      <c r="W546" t="str">
        <f>_xlfn.XLOOKUP(Table17[[#This Row],[Product_ID]],Product_Dim!A:A,Product_Dim!B:B)</f>
        <v>Men's Hair Styling Gel</v>
      </c>
      <c r="X546" t="str">
        <f>_xlfn.XLOOKUP(Table17[[#This Row],[Product_ID]],Product_Dim!A:A,Product_Dim!C:C)</f>
        <v>Beauty</v>
      </c>
      <c r="Y546" t="str">
        <f>_xlfn.XLOOKUP(Table17[[#This Row],[Product_ID]],Product_Dim!A:A,Product_Dim!D:D)</f>
        <v>Haircare</v>
      </c>
      <c r="Z546" t="str">
        <f>_xlfn.XLOOKUP(Table17[[#This Row],[Product_ID]],Product_Dim!A:A,Product_Dim!E:E)</f>
        <v>Cline-Mccarthy</v>
      </c>
      <c r="AA546">
        <f>_xlfn.XLOOKUP(Table17[[#This Row],[Product_ID]],Product_Dim!A:A,Product_Dim!F:F)</f>
        <v>17.309999999999999</v>
      </c>
      <c r="AB546">
        <f>_xlfn.XLOOKUP(Table17[[#This Row],[Product_ID]],Product_Dim!A:A,Product_Dim!G:G)</f>
        <v>399</v>
      </c>
    </row>
    <row r="547" spans="1:28" x14ac:dyDescent="0.25">
      <c r="A547" t="s">
        <v>2371</v>
      </c>
      <c r="B547" s="1">
        <v>45255</v>
      </c>
      <c r="C547" t="s">
        <v>366</v>
      </c>
      <c r="D547" t="s">
        <v>1600</v>
      </c>
      <c r="E547" t="s">
        <v>1757</v>
      </c>
      <c r="F547">
        <v>4</v>
      </c>
      <c r="G547">
        <v>90.32</v>
      </c>
      <c r="H547">
        <v>0.08</v>
      </c>
      <c r="I547" t="s">
        <v>1826</v>
      </c>
      <c r="J547" s="12">
        <v>332.37759999999997</v>
      </c>
      <c r="K547" t="str">
        <f>_xlfn.XLOOKUP(Table17[[#This Row],[Customer_ID]],Customer_Dim!A:A,Customer_Dim!B:B,"False Data")</f>
        <v>Steven Stein</v>
      </c>
      <c r="L547" s="5">
        <f>_xlfn.XLOOKUP(Table17[[#This Row],[Customer_ID]],Customer_Dim!A:A,Customer_Dim!C:C,"False Data")</f>
        <v>21</v>
      </c>
      <c r="M547" s="5" t="str" cm="1">
        <f t="array" ref="M547">_xlfn.IFS(Table9[[#This Row],[Age]]&lt;=35,"Youth",Table9[[#This Row],[Age]]&lt;=55,"Adult",Table9[[#This Row],[Age]]&gt;55,"Senior")</f>
        <v>Youth</v>
      </c>
      <c r="N547" t="str">
        <f>_xlfn.XLOOKUP(Table17[[#This Row],[Customer_ID]],Customer_Dim!A:A,Customer_Dim!D:D,"False Data")</f>
        <v>Male</v>
      </c>
      <c r="O547" t="str">
        <f>_xlfn.XLOOKUP(Table17[[#This Row],[Customer_ID]],Customer_Dim!A:A,Customer_Dim!E:E,"False Data")</f>
        <v>West Lauren</v>
      </c>
      <c r="P547" t="str">
        <f>_xlfn.XLOOKUP(Table17[[#This Row],[Customer_ID]],Customer_Dim!A:A,Customer_Dim!F:F,"False Data")</f>
        <v>Connecticut</v>
      </c>
      <c r="Q547" t="str">
        <f>_xlfn.XLOOKUP(Table17[[#This Row],[Customer_ID]],Customer_Dim!A:A,Customer_Dim!G:G,"False Data")</f>
        <v>USA</v>
      </c>
      <c r="R547" t="str">
        <f>_xlfn.XLOOKUP(Table17[[#This Row],[Customer_ID]],Customer_Dim!A:A,Customer_Dim!H:H,"False Data")</f>
        <v>Bronze</v>
      </c>
      <c r="S547" t="str">
        <f>_xlfn.XLOOKUP(Table17[[#This Row],[Store_ID]],Store_Dim!A:A,Store_Dim!B:B)</f>
        <v>Martinez, Adkins and Johnson</v>
      </c>
      <c r="T547" t="str">
        <f>_xlfn.XLOOKUP(Table17[[#This Row],[Store_ID]],Store_Dim!A:A,Store_Dim!C:C)</f>
        <v>North</v>
      </c>
      <c r="U547" t="str">
        <f>_xlfn.XLOOKUP(Table17[[#This Row],[Store_ID]],Store_Dim!A:A,Store_Dim!D:D)</f>
        <v>Danielmouth</v>
      </c>
      <c r="V547" t="str">
        <f>_xlfn.XLOOKUP(Table17[[#This Row],[Store_ID]],Store_Dim!A:A,Store_Dim!E:E)</f>
        <v>Flagship</v>
      </c>
      <c r="W547" t="str">
        <f>_xlfn.XLOOKUP(Table17[[#This Row],[Product_ID]],Product_Dim!A:A,Product_Dim!B:B)</f>
        <v>Wireless Bluetooth Speaker</v>
      </c>
      <c r="X547" t="str">
        <f>_xlfn.XLOOKUP(Table17[[#This Row],[Product_ID]],Product_Dim!A:A,Product_Dim!C:C)</f>
        <v>Electronics</v>
      </c>
      <c r="Y547" t="str">
        <f>_xlfn.XLOOKUP(Table17[[#This Row],[Product_ID]],Product_Dim!A:A,Product_Dim!D:D)</f>
        <v>Audio</v>
      </c>
      <c r="Z547" t="str">
        <f>_xlfn.XLOOKUP(Table17[[#This Row],[Product_ID]],Product_Dim!A:A,Product_Dim!E:E)</f>
        <v>Reed-Schmidt</v>
      </c>
      <c r="AA547">
        <f>_xlfn.XLOOKUP(Table17[[#This Row],[Product_ID]],Product_Dim!A:A,Product_Dim!F:F)</f>
        <v>322.41000000000003</v>
      </c>
      <c r="AB547">
        <f>_xlfn.XLOOKUP(Table17[[#This Row],[Product_ID]],Product_Dim!A:A,Product_Dim!G:G)</f>
        <v>213</v>
      </c>
    </row>
    <row r="548" spans="1:28" x14ac:dyDescent="0.25">
      <c r="A548" t="s">
        <v>2372</v>
      </c>
      <c r="B548" s="1">
        <v>45695</v>
      </c>
      <c r="C548" t="s">
        <v>1181</v>
      </c>
      <c r="D548" t="s">
        <v>1568</v>
      </c>
      <c r="E548" t="s">
        <v>1776</v>
      </c>
      <c r="F548">
        <v>3</v>
      </c>
      <c r="G548">
        <v>370.93</v>
      </c>
      <c r="H548">
        <v>0</v>
      </c>
      <c r="I548" t="s">
        <v>1824</v>
      </c>
      <c r="J548" s="12">
        <v>1112.79</v>
      </c>
      <c r="K548" t="str">
        <f>_xlfn.XLOOKUP(Table17[[#This Row],[Customer_ID]],Customer_Dim!A:A,Customer_Dim!B:B,"False Data")</f>
        <v>Frank Stewart</v>
      </c>
      <c r="L548" s="5">
        <f>_xlfn.XLOOKUP(Table17[[#This Row],[Customer_ID]],Customer_Dim!A:A,Customer_Dim!C:C,"False Data")</f>
        <v>44</v>
      </c>
      <c r="M548" s="5" t="str" cm="1">
        <f t="array" ref="M548">_xlfn.IFS(Table9[[#This Row],[Age]]&lt;=35,"Youth",Table9[[#This Row],[Age]]&lt;=55,"Adult",Table9[[#This Row],[Age]]&gt;55,"Senior")</f>
        <v>Adult</v>
      </c>
      <c r="N548" t="str">
        <f>_xlfn.XLOOKUP(Table17[[#This Row],[Customer_ID]],Customer_Dim!A:A,Customer_Dim!D:D,"False Data")</f>
        <v>Female</v>
      </c>
      <c r="O548" t="str">
        <f>_xlfn.XLOOKUP(Table17[[#This Row],[Customer_ID]],Customer_Dim!A:A,Customer_Dim!E:E,"False Data")</f>
        <v>Fischerborough</v>
      </c>
      <c r="P548" t="str">
        <f>_xlfn.XLOOKUP(Table17[[#This Row],[Customer_ID]],Customer_Dim!A:A,Customer_Dim!F:F,"False Data")</f>
        <v>Delaware</v>
      </c>
      <c r="Q548" t="str">
        <f>_xlfn.XLOOKUP(Table17[[#This Row],[Customer_ID]],Customer_Dim!A:A,Customer_Dim!G:G,"False Data")</f>
        <v>USA</v>
      </c>
      <c r="R548" t="str">
        <f>_xlfn.XLOOKUP(Table17[[#This Row],[Customer_ID]],Customer_Dim!A:A,Customer_Dim!H:H,"False Data")</f>
        <v>Bronze</v>
      </c>
      <c r="S548" t="str">
        <f>_xlfn.XLOOKUP(Table17[[#This Row],[Store_ID]],Store_Dim!A:A,Store_Dim!B:B)</f>
        <v>Benson-Elliott</v>
      </c>
      <c r="T548" t="str">
        <f>_xlfn.XLOOKUP(Table17[[#This Row],[Store_ID]],Store_Dim!A:A,Store_Dim!C:C)</f>
        <v>East</v>
      </c>
      <c r="U548" t="str">
        <f>_xlfn.XLOOKUP(Table17[[#This Row],[Store_ID]],Store_Dim!A:A,Store_Dim!D:D)</f>
        <v>Port Josephberg</v>
      </c>
      <c r="V548" t="str">
        <f>_xlfn.XLOOKUP(Table17[[#This Row],[Store_ID]],Store_Dim!A:A,Store_Dim!E:E)</f>
        <v>Online</v>
      </c>
      <c r="W548" t="str">
        <f>_xlfn.XLOOKUP(Table17[[#This Row],[Product_ID]],Product_Dim!A:A,Product_Dim!B:B)</f>
        <v>Ceramic Kitchen Bowl Set</v>
      </c>
      <c r="X548" t="str">
        <f>_xlfn.XLOOKUP(Table17[[#This Row],[Product_ID]],Product_Dim!A:A,Product_Dim!C:C)</f>
        <v>Home</v>
      </c>
      <c r="Y548" t="str">
        <f>_xlfn.XLOOKUP(Table17[[#This Row],[Product_ID]],Product_Dim!A:A,Product_Dim!D:D)</f>
        <v>Kitchen</v>
      </c>
      <c r="Z548" t="str">
        <f>_xlfn.XLOOKUP(Table17[[#This Row],[Product_ID]],Product_Dim!A:A,Product_Dim!E:E)</f>
        <v>Hamilton Group</v>
      </c>
      <c r="AA548">
        <f>_xlfn.XLOOKUP(Table17[[#This Row],[Product_ID]],Product_Dim!A:A,Product_Dim!F:F)</f>
        <v>298.86</v>
      </c>
      <c r="AB548">
        <f>_xlfn.XLOOKUP(Table17[[#This Row],[Product_ID]],Product_Dim!A:A,Product_Dim!G:G)</f>
        <v>308</v>
      </c>
    </row>
    <row r="549" spans="1:28" x14ac:dyDescent="0.25">
      <c r="A549" t="s">
        <v>2373</v>
      </c>
      <c r="B549" s="1">
        <v>45281</v>
      </c>
      <c r="C549" t="s">
        <v>178</v>
      </c>
      <c r="D549" t="s">
        <v>1594</v>
      </c>
      <c r="E549" t="s">
        <v>1801</v>
      </c>
      <c r="F549">
        <v>1</v>
      </c>
      <c r="G549">
        <v>352.43</v>
      </c>
      <c r="H549">
        <v>0.14000000000000001</v>
      </c>
      <c r="I549" t="s">
        <v>1826</v>
      </c>
      <c r="J549" s="12">
        <v>303.08980000000003</v>
      </c>
      <c r="K549" t="str">
        <f>_xlfn.XLOOKUP(Table17[[#This Row],[Customer_ID]],Customer_Dim!A:A,Customer_Dim!B:B,"False Data")</f>
        <v>Michelle Garcia Dds</v>
      </c>
      <c r="L549" s="5">
        <f>_xlfn.XLOOKUP(Table17[[#This Row],[Customer_ID]],Customer_Dim!A:A,Customer_Dim!C:C,"False Data")</f>
        <v>55</v>
      </c>
      <c r="M549" s="5" t="str" cm="1">
        <f t="array" ref="M549">_xlfn.IFS(Table9[[#This Row],[Age]]&lt;=35,"Youth",Table9[[#This Row],[Age]]&lt;=55,"Adult",Table9[[#This Row],[Age]]&gt;55,"Senior")</f>
        <v>Adult</v>
      </c>
      <c r="N549" t="str">
        <f>_xlfn.XLOOKUP(Table17[[#This Row],[Customer_ID]],Customer_Dim!A:A,Customer_Dim!D:D,"False Data")</f>
        <v>Female</v>
      </c>
      <c r="O549" t="str">
        <f>_xlfn.XLOOKUP(Table17[[#This Row],[Customer_ID]],Customer_Dim!A:A,Customer_Dim!E:E,"False Data")</f>
        <v>Perezbury</v>
      </c>
      <c r="P549" t="str">
        <f>_xlfn.XLOOKUP(Table17[[#This Row],[Customer_ID]],Customer_Dim!A:A,Customer_Dim!F:F,"False Data")</f>
        <v>Ohio</v>
      </c>
      <c r="Q549" t="str">
        <f>_xlfn.XLOOKUP(Table17[[#This Row],[Customer_ID]],Customer_Dim!A:A,Customer_Dim!G:G,"False Data")</f>
        <v>USA</v>
      </c>
      <c r="R549" t="str">
        <f>_xlfn.XLOOKUP(Table17[[#This Row],[Customer_ID]],Customer_Dim!A:A,Customer_Dim!H:H,"False Data")</f>
        <v>Platinum</v>
      </c>
      <c r="S549" t="str">
        <f>_xlfn.XLOOKUP(Table17[[#This Row],[Store_ID]],Store_Dim!A:A,Store_Dim!B:B)</f>
        <v>Shelton PLC</v>
      </c>
      <c r="T549" t="str">
        <f>_xlfn.XLOOKUP(Table17[[#This Row],[Store_ID]],Store_Dim!A:A,Store_Dim!C:C)</f>
        <v>North</v>
      </c>
      <c r="U549" t="str">
        <f>_xlfn.XLOOKUP(Table17[[#This Row],[Store_ID]],Store_Dim!A:A,Store_Dim!D:D)</f>
        <v>East Jenniferstad</v>
      </c>
      <c r="V549" t="str">
        <f>_xlfn.XLOOKUP(Table17[[#This Row],[Store_ID]],Store_Dim!A:A,Store_Dim!E:E)</f>
        <v>Flagship</v>
      </c>
      <c r="W549" t="str">
        <f>_xlfn.XLOOKUP(Table17[[#This Row],[Product_ID]],Product_Dim!A:A,Product_Dim!B:B)</f>
        <v>Men's Formal Shirt</v>
      </c>
      <c r="X549" t="str">
        <f>_xlfn.XLOOKUP(Table17[[#This Row],[Product_ID]],Product_Dim!A:A,Product_Dim!C:C)</f>
        <v>Clothing</v>
      </c>
      <c r="Y549" t="str">
        <f>_xlfn.XLOOKUP(Table17[[#This Row],[Product_ID]],Product_Dim!A:A,Product_Dim!D:D)</f>
        <v>Tops</v>
      </c>
      <c r="Z549" t="str">
        <f>_xlfn.XLOOKUP(Table17[[#This Row],[Product_ID]],Product_Dim!A:A,Product_Dim!E:E)</f>
        <v>Moon, Mora and Santos</v>
      </c>
      <c r="AA549">
        <f>_xlfn.XLOOKUP(Table17[[#This Row],[Product_ID]],Product_Dim!A:A,Product_Dim!F:F)</f>
        <v>283</v>
      </c>
      <c r="AB549">
        <f>_xlfn.XLOOKUP(Table17[[#This Row],[Product_ID]],Product_Dim!A:A,Product_Dim!G:G)</f>
        <v>360</v>
      </c>
    </row>
    <row r="550" spans="1:28" x14ac:dyDescent="0.25">
      <c r="A550" t="s">
        <v>2374</v>
      </c>
      <c r="B550" s="1">
        <v>45295</v>
      </c>
      <c r="C550" t="s">
        <v>425</v>
      </c>
      <c r="D550" t="s">
        <v>1572</v>
      </c>
      <c r="E550" t="s">
        <v>1801</v>
      </c>
      <c r="F550">
        <v>2</v>
      </c>
      <c r="G550">
        <v>562.97</v>
      </c>
      <c r="H550">
        <v>0.2</v>
      </c>
      <c r="I550" t="s">
        <v>1824</v>
      </c>
      <c r="J550" s="12">
        <v>900.75200000000007</v>
      </c>
      <c r="K550" t="str">
        <f>_xlfn.XLOOKUP(Table17[[#This Row],[Customer_ID]],Customer_Dim!A:A,Customer_Dim!B:B,"False Data")</f>
        <v>Erin Hopkins</v>
      </c>
      <c r="L550" s="5">
        <f>_xlfn.XLOOKUP(Table17[[#This Row],[Customer_ID]],Customer_Dim!A:A,Customer_Dim!C:C,"False Data")</f>
        <v>40</v>
      </c>
      <c r="M550" s="5" t="str" cm="1">
        <f t="array" ref="M550">_xlfn.IFS(Table9[[#This Row],[Age]]&lt;=35,"Youth",Table9[[#This Row],[Age]]&lt;=55,"Adult",Table9[[#This Row],[Age]]&gt;55,"Senior")</f>
        <v>Adult</v>
      </c>
      <c r="N550" t="str">
        <f>_xlfn.XLOOKUP(Table17[[#This Row],[Customer_ID]],Customer_Dim!A:A,Customer_Dim!D:D,"False Data")</f>
        <v>Male</v>
      </c>
      <c r="O550" t="str">
        <f>_xlfn.XLOOKUP(Table17[[#This Row],[Customer_ID]],Customer_Dim!A:A,Customer_Dim!E:E,"False Data")</f>
        <v>North Sabrina</v>
      </c>
      <c r="P550" t="str">
        <f>_xlfn.XLOOKUP(Table17[[#This Row],[Customer_ID]],Customer_Dim!A:A,Customer_Dim!F:F,"False Data")</f>
        <v>Iowa</v>
      </c>
      <c r="Q550" t="str">
        <f>_xlfn.XLOOKUP(Table17[[#This Row],[Customer_ID]],Customer_Dim!A:A,Customer_Dim!G:G,"False Data")</f>
        <v>USA</v>
      </c>
      <c r="R550" t="str">
        <f>_xlfn.XLOOKUP(Table17[[#This Row],[Customer_ID]],Customer_Dim!A:A,Customer_Dim!H:H,"False Data")</f>
        <v>Silver</v>
      </c>
      <c r="S550" t="str">
        <f>_xlfn.XLOOKUP(Table17[[#This Row],[Store_ID]],Store_Dim!A:A,Store_Dim!B:B)</f>
        <v>Shelton PLC</v>
      </c>
      <c r="T550" t="str">
        <f>_xlfn.XLOOKUP(Table17[[#This Row],[Store_ID]],Store_Dim!A:A,Store_Dim!C:C)</f>
        <v>North</v>
      </c>
      <c r="U550" t="str">
        <f>_xlfn.XLOOKUP(Table17[[#This Row],[Store_ID]],Store_Dim!A:A,Store_Dim!D:D)</f>
        <v>East Jenniferstad</v>
      </c>
      <c r="V550" t="str">
        <f>_xlfn.XLOOKUP(Table17[[#This Row],[Store_ID]],Store_Dim!A:A,Store_Dim!E:E)</f>
        <v>Flagship</v>
      </c>
      <c r="W550" t="str">
        <f>_xlfn.XLOOKUP(Table17[[#This Row],[Product_ID]],Product_Dim!A:A,Product_Dim!B:B)</f>
        <v>Hair Strengthening Shampoo</v>
      </c>
      <c r="X550" t="str">
        <f>_xlfn.XLOOKUP(Table17[[#This Row],[Product_ID]],Product_Dim!A:A,Product_Dim!C:C)</f>
        <v>Beauty</v>
      </c>
      <c r="Y550" t="str">
        <f>_xlfn.XLOOKUP(Table17[[#This Row],[Product_ID]],Product_Dim!A:A,Product_Dim!D:D)</f>
        <v>Haircare</v>
      </c>
      <c r="Z550" t="str">
        <f>_xlfn.XLOOKUP(Table17[[#This Row],[Product_ID]],Product_Dim!A:A,Product_Dim!E:E)</f>
        <v>Rice LLC</v>
      </c>
      <c r="AA550">
        <f>_xlfn.XLOOKUP(Table17[[#This Row],[Product_ID]],Product_Dim!A:A,Product_Dim!F:F)</f>
        <v>115.82</v>
      </c>
      <c r="AB550">
        <f>_xlfn.XLOOKUP(Table17[[#This Row],[Product_ID]],Product_Dim!A:A,Product_Dim!G:G)</f>
        <v>460</v>
      </c>
    </row>
    <row r="551" spans="1:28" x14ac:dyDescent="0.25">
      <c r="A551" t="s">
        <v>2375</v>
      </c>
      <c r="B551" s="1">
        <v>45260</v>
      </c>
      <c r="C551" t="s">
        <v>526</v>
      </c>
      <c r="D551" t="s">
        <v>1658</v>
      </c>
      <c r="E551" t="s">
        <v>1779</v>
      </c>
      <c r="F551">
        <v>1</v>
      </c>
      <c r="G551">
        <v>522.85</v>
      </c>
      <c r="H551">
        <v>0.12</v>
      </c>
      <c r="I551" t="s">
        <v>1826</v>
      </c>
      <c r="J551" s="12">
        <v>460.108</v>
      </c>
      <c r="K551" t="str">
        <f>_xlfn.XLOOKUP(Table17[[#This Row],[Customer_ID]],Customer_Dim!A:A,Customer_Dim!B:B,"False Data")</f>
        <v>Paul Zamora</v>
      </c>
      <c r="L551" s="5">
        <f>_xlfn.XLOOKUP(Table17[[#This Row],[Customer_ID]],Customer_Dim!A:A,Customer_Dim!C:C,"False Data")</f>
        <v>59</v>
      </c>
      <c r="M551" s="5" t="str" cm="1">
        <f t="array" ref="M551">_xlfn.IFS(Table9[[#This Row],[Age]]&lt;=35,"Youth",Table9[[#This Row],[Age]]&lt;=55,"Adult",Table9[[#This Row],[Age]]&gt;55,"Senior")</f>
        <v>Senior</v>
      </c>
      <c r="N551" t="str">
        <f>_xlfn.XLOOKUP(Table17[[#This Row],[Customer_ID]],Customer_Dim!A:A,Customer_Dim!D:D,"False Data")</f>
        <v>Male</v>
      </c>
      <c r="O551" t="str">
        <f>_xlfn.XLOOKUP(Table17[[#This Row],[Customer_ID]],Customer_Dim!A:A,Customer_Dim!E:E,"False Data")</f>
        <v>North Larryfurt</v>
      </c>
      <c r="P551" t="str">
        <f>_xlfn.XLOOKUP(Table17[[#This Row],[Customer_ID]],Customer_Dim!A:A,Customer_Dim!F:F,"False Data")</f>
        <v>North Dakota</v>
      </c>
      <c r="Q551" t="str">
        <f>_xlfn.XLOOKUP(Table17[[#This Row],[Customer_ID]],Customer_Dim!A:A,Customer_Dim!G:G,"False Data")</f>
        <v>USA</v>
      </c>
      <c r="R551" t="str">
        <f>_xlfn.XLOOKUP(Table17[[#This Row],[Customer_ID]],Customer_Dim!A:A,Customer_Dim!H:H,"False Data")</f>
        <v>Platinum</v>
      </c>
      <c r="S551" t="str">
        <f>_xlfn.XLOOKUP(Table17[[#This Row],[Store_ID]],Store_Dim!A:A,Store_Dim!B:B)</f>
        <v>Martinez-Mullins</v>
      </c>
      <c r="T551" t="str">
        <f>_xlfn.XLOOKUP(Table17[[#This Row],[Store_ID]],Store_Dim!A:A,Store_Dim!C:C)</f>
        <v>South</v>
      </c>
      <c r="U551" t="str">
        <f>_xlfn.XLOOKUP(Table17[[#This Row],[Store_ID]],Store_Dim!A:A,Store_Dim!D:D)</f>
        <v>Williamsfurt</v>
      </c>
      <c r="V551" t="str">
        <f>_xlfn.XLOOKUP(Table17[[#This Row],[Store_ID]],Store_Dim!A:A,Store_Dim!E:E)</f>
        <v>Online</v>
      </c>
      <c r="W551" t="str">
        <f>_xlfn.XLOOKUP(Table17[[#This Row],[Product_ID]],Product_Dim!A:A,Product_Dim!B:B)</f>
        <v>Ceramic Plant Pot</v>
      </c>
      <c r="X551" t="str">
        <f>_xlfn.XLOOKUP(Table17[[#This Row],[Product_ID]],Product_Dim!A:A,Product_Dim!C:C)</f>
        <v>Home</v>
      </c>
      <c r="Y551" t="str">
        <f>_xlfn.XLOOKUP(Table17[[#This Row],[Product_ID]],Product_Dim!A:A,Product_Dim!D:D)</f>
        <v>Decor</v>
      </c>
      <c r="Z551" t="str">
        <f>_xlfn.XLOOKUP(Table17[[#This Row],[Product_ID]],Product_Dim!A:A,Product_Dim!E:E)</f>
        <v>Hatfield, Baird and Torres</v>
      </c>
      <c r="AA551">
        <f>_xlfn.XLOOKUP(Table17[[#This Row],[Product_ID]],Product_Dim!A:A,Product_Dim!F:F)</f>
        <v>81.75</v>
      </c>
      <c r="AB551">
        <f>_xlfn.XLOOKUP(Table17[[#This Row],[Product_ID]],Product_Dim!A:A,Product_Dim!G:G)</f>
        <v>0</v>
      </c>
    </row>
    <row r="552" spans="1:28" x14ac:dyDescent="0.25">
      <c r="A552" t="s">
        <v>2376</v>
      </c>
      <c r="B552" s="1">
        <v>45851</v>
      </c>
      <c r="C552" t="s">
        <v>1095</v>
      </c>
      <c r="D552" t="s">
        <v>1590</v>
      </c>
      <c r="E552" t="s">
        <v>1804</v>
      </c>
      <c r="F552">
        <v>4</v>
      </c>
      <c r="G552">
        <v>714.89</v>
      </c>
      <c r="H552">
        <v>0.15</v>
      </c>
      <c r="I552" t="s">
        <v>1824</v>
      </c>
      <c r="J552" s="12">
        <v>2430.6260000000002</v>
      </c>
      <c r="K552" t="str">
        <f>_xlfn.XLOOKUP(Table17[[#This Row],[Customer_ID]],Customer_Dim!A:A,Customer_Dim!B:B,"False Data")</f>
        <v>Heather Valenzuela</v>
      </c>
      <c r="L552" s="5">
        <f>_xlfn.XLOOKUP(Table17[[#This Row],[Customer_ID]],Customer_Dim!A:A,Customer_Dim!C:C,"False Data")</f>
        <v>31</v>
      </c>
      <c r="M552" s="5" t="str" cm="1">
        <f t="array" ref="M552">_xlfn.IFS(Table9[[#This Row],[Age]]&lt;=35,"Youth",Table9[[#This Row],[Age]]&lt;=55,"Adult",Table9[[#This Row],[Age]]&gt;55,"Senior")</f>
        <v>Youth</v>
      </c>
      <c r="N552" t="str">
        <f>_xlfn.XLOOKUP(Table17[[#This Row],[Customer_ID]],Customer_Dim!A:A,Customer_Dim!D:D,"False Data")</f>
        <v>Male</v>
      </c>
      <c r="O552" t="str">
        <f>_xlfn.XLOOKUP(Table17[[#This Row],[Customer_ID]],Customer_Dim!A:A,Customer_Dim!E:E,"False Data")</f>
        <v>New Angiefurt</v>
      </c>
      <c r="P552" t="str">
        <f>_xlfn.XLOOKUP(Table17[[#This Row],[Customer_ID]],Customer_Dim!A:A,Customer_Dim!F:F,"False Data")</f>
        <v>Alaska</v>
      </c>
      <c r="Q552" t="str">
        <f>_xlfn.XLOOKUP(Table17[[#This Row],[Customer_ID]],Customer_Dim!A:A,Customer_Dim!G:G,"False Data")</f>
        <v>USA</v>
      </c>
      <c r="R552" t="str">
        <f>_xlfn.XLOOKUP(Table17[[#This Row],[Customer_ID]],Customer_Dim!A:A,Customer_Dim!H:H,"False Data")</f>
        <v>Bronze</v>
      </c>
      <c r="S552" t="str">
        <f>_xlfn.XLOOKUP(Table17[[#This Row],[Store_ID]],Store_Dim!A:A,Store_Dim!B:B)</f>
        <v>Frederick-Wright</v>
      </c>
      <c r="T552" t="str">
        <f>_xlfn.XLOOKUP(Table17[[#This Row],[Store_ID]],Store_Dim!A:A,Store_Dim!C:C)</f>
        <v>West</v>
      </c>
      <c r="U552" t="str">
        <f>_xlfn.XLOOKUP(Table17[[#This Row],[Store_ID]],Store_Dim!A:A,Store_Dim!D:D)</f>
        <v>New Jimmymouth</v>
      </c>
      <c r="V552" t="str">
        <f>_xlfn.XLOOKUP(Table17[[#This Row],[Store_ID]],Store_Dim!A:A,Store_Dim!E:E)</f>
        <v>Flagship</v>
      </c>
      <c r="W552" t="str">
        <f>_xlfn.XLOOKUP(Table17[[#This Row],[Product_ID]],Product_Dim!A:A,Product_Dim!B:B)</f>
        <v>Multi-Purpose Storage Box</v>
      </c>
      <c r="X552" t="str">
        <f>_xlfn.XLOOKUP(Table17[[#This Row],[Product_ID]],Product_Dim!A:A,Product_Dim!C:C)</f>
        <v>Home</v>
      </c>
      <c r="Y552" t="str">
        <f>_xlfn.XLOOKUP(Table17[[#This Row],[Product_ID]],Product_Dim!A:A,Product_Dim!D:D)</f>
        <v>Storage</v>
      </c>
      <c r="Z552" t="str">
        <f>_xlfn.XLOOKUP(Table17[[#This Row],[Product_ID]],Product_Dim!A:A,Product_Dim!E:E)</f>
        <v>Gardner-Montes</v>
      </c>
      <c r="AA552">
        <f>_xlfn.XLOOKUP(Table17[[#This Row],[Product_ID]],Product_Dim!A:A,Product_Dim!F:F)</f>
        <v>123.46</v>
      </c>
      <c r="AB552">
        <f>_xlfn.XLOOKUP(Table17[[#This Row],[Product_ID]],Product_Dim!A:A,Product_Dim!G:G)</f>
        <v>76</v>
      </c>
    </row>
    <row r="553" spans="1:28" x14ac:dyDescent="0.25">
      <c r="A553" t="s">
        <v>2377</v>
      </c>
      <c r="B553" s="1">
        <v>45222</v>
      </c>
      <c r="C553" t="s">
        <v>616</v>
      </c>
      <c r="D553" t="s">
        <v>1634</v>
      </c>
      <c r="E553" t="s">
        <v>1761</v>
      </c>
      <c r="F553">
        <v>3</v>
      </c>
      <c r="G553">
        <v>137.77000000000001</v>
      </c>
      <c r="H553">
        <v>0.26</v>
      </c>
      <c r="I553" t="s">
        <v>1826</v>
      </c>
      <c r="J553" s="12">
        <v>305.84940000000012</v>
      </c>
      <c r="K553" t="str">
        <f>_xlfn.XLOOKUP(Table17[[#This Row],[Customer_ID]],Customer_Dim!A:A,Customer_Dim!B:B,"False Data")</f>
        <v>Dr. Suzanne Bullock</v>
      </c>
      <c r="L553" s="5">
        <f>_xlfn.XLOOKUP(Table17[[#This Row],[Customer_ID]],Customer_Dim!A:A,Customer_Dim!C:C,"False Data")</f>
        <v>60</v>
      </c>
      <c r="M553" s="5" t="str" cm="1">
        <f t="array" ref="M553">_xlfn.IFS(Table9[[#This Row],[Age]]&lt;=35,"Youth",Table9[[#This Row],[Age]]&lt;=55,"Adult",Table9[[#This Row],[Age]]&gt;55,"Senior")</f>
        <v>Senior</v>
      </c>
      <c r="N553" t="str">
        <f>_xlfn.XLOOKUP(Table17[[#This Row],[Customer_ID]],Customer_Dim!A:A,Customer_Dim!D:D,"False Data")</f>
        <v>Female</v>
      </c>
      <c r="O553" t="str">
        <f>_xlfn.XLOOKUP(Table17[[#This Row],[Customer_ID]],Customer_Dim!A:A,Customer_Dim!E:E,"False Data")</f>
        <v>Lake Blaketon</v>
      </c>
      <c r="P553" t="str">
        <f>_xlfn.XLOOKUP(Table17[[#This Row],[Customer_ID]],Customer_Dim!A:A,Customer_Dim!F:F,"False Data")</f>
        <v>Alabama</v>
      </c>
      <c r="Q553" t="str">
        <f>_xlfn.XLOOKUP(Table17[[#This Row],[Customer_ID]],Customer_Dim!A:A,Customer_Dim!G:G,"False Data")</f>
        <v>USA</v>
      </c>
      <c r="R553" t="str">
        <f>_xlfn.XLOOKUP(Table17[[#This Row],[Customer_ID]],Customer_Dim!A:A,Customer_Dim!H:H,"False Data")</f>
        <v>Platinum</v>
      </c>
      <c r="S553" t="str">
        <f>_xlfn.XLOOKUP(Table17[[#This Row],[Store_ID]],Store_Dim!A:A,Store_Dim!B:B)</f>
        <v>Black-Horn</v>
      </c>
      <c r="T553" t="str">
        <f>_xlfn.XLOOKUP(Table17[[#This Row],[Store_ID]],Store_Dim!A:A,Store_Dim!C:C)</f>
        <v>South</v>
      </c>
      <c r="U553" t="str">
        <f>_xlfn.XLOOKUP(Table17[[#This Row],[Store_ID]],Store_Dim!A:A,Store_Dim!D:D)</f>
        <v>North Nancyview</v>
      </c>
      <c r="V553" t="str">
        <f>_xlfn.XLOOKUP(Table17[[#This Row],[Store_ID]],Store_Dim!A:A,Store_Dim!E:E)</f>
        <v>Outlet</v>
      </c>
      <c r="W553" t="str">
        <f>_xlfn.XLOOKUP(Table17[[#This Row],[Product_ID]],Product_Dim!A:A,Product_Dim!B:B)</f>
        <v>USB External Hard Drive</v>
      </c>
      <c r="X553" t="str">
        <f>_xlfn.XLOOKUP(Table17[[#This Row],[Product_ID]],Product_Dim!A:A,Product_Dim!C:C)</f>
        <v>Electronics</v>
      </c>
      <c r="Y553" t="str">
        <f>_xlfn.XLOOKUP(Table17[[#This Row],[Product_ID]],Product_Dim!A:A,Product_Dim!D:D)</f>
        <v>Computer</v>
      </c>
      <c r="Z553" t="str">
        <f>_xlfn.XLOOKUP(Table17[[#This Row],[Product_ID]],Product_Dim!A:A,Product_Dim!E:E)</f>
        <v>Robinson Inc</v>
      </c>
      <c r="AA553">
        <f>_xlfn.XLOOKUP(Table17[[#This Row],[Product_ID]],Product_Dim!A:A,Product_Dim!F:F)</f>
        <v>253.33</v>
      </c>
      <c r="AB553">
        <f>_xlfn.XLOOKUP(Table17[[#This Row],[Product_ID]],Product_Dim!A:A,Product_Dim!G:G)</f>
        <v>266</v>
      </c>
    </row>
    <row r="554" spans="1:28" x14ac:dyDescent="0.25">
      <c r="A554" t="s">
        <v>2378</v>
      </c>
      <c r="B554" s="1">
        <v>45940</v>
      </c>
      <c r="C554" t="s">
        <v>114</v>
      </c>
      <c r="D554" t="s">
        <v>1732</v>
      </c>
      <c r="E554" t="s">
        <v>1792</v>
      </c>
      <c r="F554">
        <v>3</v>
      </c>
      <c r="G554">
        <v>862.18</v>
      </c>
      <c r="H554">
        <v>0.22</v>
      </c>
      <c r="I554" t="s">
        <v>1826</v>
      </c>
      <c r="J554" s="12">
        <v>2017.5011999999999</v>
      </c>
      <c r="K554" t="str">
        <f>_xlfn.XLOOKUP(Table17[[#This Row],[Customer_ID]],Customer_Dim!A:A,Customer_Dim!B:B,"False Data")</f>
        <v>Leslie Johnson</v>
      </c>
      <c r="L554" s="5">
        <f>_xlfn.XLOOKUP(Table17[[#This Row],[Customer_ID]],Customer_Dim!A:A,Customer_Dim!C:C,"False Data")</f>
        <v>31</v>
      </c>
      <c r="M554" s="5" t="str" cm="1">
        <f t="array" ref="M554">_xlfn.IFS(Table9[[#This Row],[Age]]&lt;=35,"Youth",Table9[[#This Row],[Age]]&lt;=55,"Adult",Table9[[#This Row],[Age]]&gt;55,"Senior")</f>
        <v>Youth</v>
      </c>
      <c r="N554" t="str">
        <f>_xlfn.XLOOKUP(Table17[[#This Row],[Customer_ID]],Customer_Dim!A:A,Customer_Dim!D:D,"False Data")</f>
        <v>Male</v>
      </c>
      <c r="O554" t="str">
        <f>_xlfn.XLOOKUP(Table17[[#This Row],[Customer_ID]],Customer_Dim!A:A,Customer_Dim!E:E,"False Data")</f>
        <v>Mollyshire</v>
      </c>
      <c r="P554" t="str">
        <f>_xlfn.XLOOKUP(Table17[[#This Row],[Customer_ID]],Customer_Dim!A:A,Customer_Dim!F:F,"False Data")</f>
        <v>Utah</v>
      </c>
      <c r="Q554" t="str">
        <f>_xlfn.XLOOKUP(Table17[[#This Row],[Customer_ID]],Customer_Dim!A:A,Customer_Dim!G:G,"False Data")</f>
        <v>USA</v>
      </c>
      <c r="R554" t="str">
        <f>_xlfn.XLOOKUP(Table17[[#This Row],[Customer_ID]],Customer_Dim!A:A,Customer_Dim!H:H,"False Data")</f>
        <v>Bronze</v>
      </c>
      <c r="S554" t="str">
        <f>_xlfn.XLOOKUP(Table17[[#This Row],[Store_ID]],Store_Dim!A:A,Store_Dim!B:B)</f>
        <v>Aguirre-Keller</v>
      </c>
      <c r="T554" t="str">
        <f>_xlfn.XLOOKUP(Table17[[#This Row],[Store_ID]],Store_Dim!A:A,Store_Dim!C:C)</f>
        <v>South</v>
      </c>
      <c r="U554" t="str">
        <f>_xlfn.XLOOKUP(Table17[[#This Row],[Store_ID]],Store_Dim!A:A,Store_Dim!D:D)</f>
        <v>Lake Michael</v>
      </c>
      <c r="V554" t="str">
        <f>_xlfn.XLOOKUP(Table17[[#This Row],[Store_ID]],Store_Dim!A:A,Store_Dim!E:E)</f>
        <v>Online</v>
      </c>
      <c r="W554" t="str">
        <f>_xlfn.XLOOKUP(Table17[[#This Row],[Product_ID]],Product_Dim!A:A,Product_Dim!B:B)</f>
        <v>Microwave Oven</v>
      </c>
      <c r="X554" t="str">
        <f>_xlfn.XLOOKUP(Table17[[#This Row],[Product_ID]],Product_Dim!A:A,Product_Dim!C:C)</f>
        <v>Home</v>
      </c>
      <c r="Y554" t="str">
        <f>_xlfn.XLOOKUP(Table17[[#This Row],[Product_ID]],Product_Dim!A:A,Product_Dim!D:D)</f>
        <v>Appliances</v>
      </c>
      <c r="Z554" t="str">
        <f>_xlfn.XLOOKUP(Table17[[#This Row],[Product_ID]],Product_Dim!A:A,Product_Dim!E:E)</f>
        <v>Green, Powell and Palmer</v>
      </c>
      <c r="AA554">
        <f>_xlfn.XLOOKUP(Table17[[#This Row],[Product_ID]],Product_Dim!A:A,Product_Dim!F:F)</f>
        <v>447.43</v>
      </c>
      <c r="AB554">
        <f>_xlfn.XLOOKUP(Table17[[#This Row],[Product_ID]],Product_Dim!A:A,Product_Dim!G:G)</f>
        <v>191</v>
      </c>
    </row>
    <row r="555" spans="1:28" x14ac:dyDescent="0.25">
      <c r="A555" t="s">
        <v>2379</v>
      </c>
      <c r="B555" s="1">
        <v>45822</v>
      </c>
      <c r="C555" t="s">
        <v>214</v>
      </c>
      <c r="D555" t="s">
        <v>1624</v>
      </c>
      <c r="E555" t="s">
        <v>1799</v>
      </c>
      <c r="F555">
        <v>2</v>
      </c>
      <c r="G555">
        <v>833.64</v>
      </c>
      <c r="H555">
        <v>0.24</v>
      </c>
      <c r="I555" t="s">
        <v>1826</v>
      </c>
      <c r="J555" s="12">
        <v>1267.1328000000001</v>
      </c>
      <c r="K555" t="str">
        <f>_xlfn.XLOOKUP(Table17[[#This Row],[Customer_ID]],Customer_Dim!A:A,Customer_Dim!B:B,"False Data")</f>
        <v>Jay Patel</v>
      </c>
      <c r="L555" s="5">
        <f>_xlfn.XLOOKUP(Table17[[#This Row],[Customer_ID]],Customer_Dim!A:A,Customer_Dim!C:C,"False Data")</f>
        <v>43</v>
      </c>
      <c r="M555" s="5" t="str" cm="1">
        <f t="array" ref="M555">_xlfn.IFS(Table9[[#This Row],[Age]]&lt;=35,"Youth",Table9[[#This Row],[Age]]&lt;=55,"Adult",Table9[[#This Row],[Age]]&gt;55,"Senior")</f>
        <v>Adult</v>
      </c>
      <c r="N555" t="str">
        <f>_xlfn.XLOOKUP(Table17[[#This Row],[Customer_ID]],Customer_Dim!A:A,Customer_Dim!D:D,"False Data")</f>
        <v>Female</v>
      </c>
      <c r="O555" t="str">
        <f>_xlfn.XLOOKUP(Table17[[#This Row],[Customer_ID]],Customer_Dim!A:A,Customer_Dim!E:E,"False Data")</f>
        <v>Morrisbury</v>
      </c>
      <c r="P555" t="str">
        <f>_xlfn.XLOOKUP(Table17[[#This Row],[Customer_ID]],Customer_Dim!A:A,Customer_Dim!F:F,"False Data")</f>
        <v>Rhode Island</v>
      </c>
      <c r="Q555" t="str">
        <f>_xlfn.XLOOKUP(Table17[[#This Row],[Customer_ID]],Customer_Dim!A:A,Customer_Dim!G:G,"False Data")</f>
        <v>USA</v>
      </c>
      <c r="R555" t="str">
        <f>_xlfn.XLOOKUP(Table17[[#This Row],[Customer_ID]],Customer_Dim!A:A,Customer_Dim!H:H,"False Data")</f>
        <v>Platinum</v>
      </c>
      <c r="S555" t="str">
        <f>_xlfn.XLOOKUP(Table17[[#This Row],[Store_ID]],Store_Dim!A:A,Store_Dim!B:B)</f>
        <v>Mcdonald Inc</v>
      </c>
      <c r="T555" t="str">
        <f>_xlfn.XLOOKUP(Table17[[#This Row],[Store_ID]],Store_Dim!A:A,Store_Dim!C:C)</f>
        <v>South</v>
      </c>
      <c r="U555" t="str">
        <f>_xlfn.XLOOKUP(Table17[[#This Row],[Store_ID]],Store_Dim!A:A,Store_Dim!D:D)</f>
        <v>Christopherland</v>
      </c>
      <c r="V555" t="str">
        <f>_xlfn.XLOOKUP(Table17[[#This Row],[Store_ID]],Store_Dim!A:A,Store_Dim!E:E)</f>
        <v>Outlet</v>
      </c>
      <c r="W555" t="str">
        <f>_xlfn.XLOOKUP(Table17[[#This Row],[Product_ID]],Product_Dim!A:A,Product_Dim!B:B)</f>
        <v>Sports Water Hydration Pack</v>
      </c>
      <c r="X555" t="str">
        <f>_xlfn.XLOOKUP(Table17[[#This Row],[Product_ID]],Product_Dim!A:A,Product_Dim!C:C)</f>
        <v>Sports</v>
      </c>
      <c r="Y555" t="str">
        <f>_xlfn.XLOOKUP(Table17[[#This Row],[Product_ID]],Product_Dim!A:A,Product_Dim!D:D)</f>
        <v>Outdoor</v>
      </c>
      <c r="Z555" t="str">
        <f>_xlfn.XLOOKUP(Table17[[#This Row],[Product_ID]],Product_Dim!A:A,Product_Dim!E:E)</f>
        <v>Sims-Smith</v>
      </c>
      <c r="AA555">
        <f>_xlfn.XLOOKUP(Table17[[#This Row],[Product_ID]],Product_Dim!A:A,Product_Dim!F:F)</f>
        <v>135.61000000000001</v>
      </c>
      <c r="AB555">
        <f>_xlfn.XLOOKUP(Table17[[#This Row],[Product_ID]],Product_Dim!A:A,Product_Dim!G:G)</f>
        <v>394</v>
      </c>
    </row>
    <row r="556" spans="1:28" x14ac:dyDescent="0.25">
      <c r="A556" t="s">
        <v>2380</v>
      </c>
      <c r="B556" s="1">
        <v>45752</v>
      </c>
      <c r="C556" t="s">
        <v>860</v>
      </c>
      <c r="D556" t="s">
        <v>1586</v>
      </c>
      <c r="E556" t="s">
        <v>1801</v>
      </c>
      <c r="F556">
        <v>3</v>
      </c>
      <c r="G556">
        <v>543.22</v>
      </c>
      <c r="H556">
        <v>0.05</v>
      </c>
      <c r="I556" t="s">
        <v>1829</v>
      </c>
      <c r="J556" s="12">
        <v>1548.1769999999999</v>
      </c>
      <c r="K556" t="str">
        <f>_xlfn.XLOOKUP(Table17[[#This Row],[Customer_ID]],Customer_Dim!A:A,Customer_Dim!B:B,"False Data")</f>
        <v>Brian Garcia</v>
      </c>
      <c r="L556" s="5">
        <f>_xlfn.XLOOKUP(Table17[[#This Row],[Customer_ID]],Customer_Dim!A:A,Customer_Dim!C:C,"False Data")</f>
        <v>31</v>
      </c>
      <c r="M556" s="5" t="str" cm="1">
        <f t="array" ref="M556">_xlfn.IFS(Table9[[#This Row],[Age]]&lt;=35,"Youth",Table9[[#This Row],[Age]]&lt;=55,"Adult",Table9[[#This Row],[Age]]&gt;55,"Senior")</f>
        <v>Youth</v>
      </c>
      <c r="N556" t="str">
        <f>_xlfn.XLOOKUP(Table17[[#This Row],[Customer_ID]],Customer_Dim!A:A,Customer_Dim!D:D,"False Data")</f>
        <v>Female</v>
      </c>
      <c r="O556" t="str">
        <f>_xlfn.XLOOKUP(Table17[[#This Row],[Customer_ID]],Customer_Dim!A:A,Customer_Dim!E:E,"False Data")</f>
        <v>Ramosmouth</v>
      </c>
      <c r="P556" t="str">
        <f>_xlfn.XLOOKUP(Table17[[#This Row],[Customer_ID]],Customer_Dim!A:A,Customer_Dim!F:F,"False Data")</f>
        <v>Louisiana</v>
      </c>
      <c r="Q556" t="str">
        <f>_xlfn.XLOOKUP(Table17[[#This Row],[Customer_ID]],Customer_Dim!A:A,Customer_Dim!G:G,"False Data")</f>
        <v>USA</v>
      </c>
      <c r="R556" t="str">
        <f>_xlfn.XLOOKUP(Table17[[#This Row],[Customer_ID]],Customer_Dim!A:A,Customer_Dim!H:H,"False Data")</f>
        <v>Gold</v>
      </c>
      <c r="S556" t="str">
        <f>_xlfn.XLOOKUP(Table17[[#This Row],[Store_ID]],Store_Dim!A:A,Store_Dim!B:B)</f>
        <v>Shelton PLC</v>
      </c>
      <c r="T556" t="str">
        <f>_xlfn.XLOOKUP(Table17[[#This Row],[Store_ID]],Store_Dim!A:A,Store_Dim!C:C)</f>
        <v>North</v>
      </c>
      <c r="U556" t="str">
        <f>_xlfn.XLOOKUP(Table17[[#This Row],[Store_ID]],Store_Dim!A:A,Store_Dim!D:D)</f>
        <v>East Jenniferstad</v>
      </c>
      <c r="V556" t="str">
        <f>_xlfn.XLOOKUP(Table17[[#This Row],[Store_ID]],Store_Dim!A:A,Store_Dim!E:E)</f>
        <v>Flagship</v>
      </c>
      <c r="W556" t="str">
        <f>_xlfn.XLOOKUP(Table17[[#This Row],[Product_ID]],Product_Dim!A:A,Product_Dim!B:B)</f>
        <v>Knee Support Brace</v>
      </c>
      <c r="X556" t="str">
        <f>_xlfn.XLOOKUP(Table17[[#This Row],[Product_ID]],Product_Dim!A:A,Product_Dim!C:C)</f>
        <v>Sports</v>
      </c>
      <c r="Y556" t="str">
        <f>_xlfn.XLOOKUP(Table17[[#This Row],[Product_ID]],Product_Dim!A:A,Product_Dim!D:D)</f>
        <v>Equipment</v>
      </c>
      <c r="Z556" t="str">
        <f>_xlfn.XLOOKUP(Table17[[#This Row],[Product_ID]],Product_Dim!A:A,Product_Dim!E:E)</f>
        <v>May-Reese</v>
      </c>
      <c r="AA556">
        <f>_xlfn.XLOOKUP(Table17[[#This Row],[Product_ID]],Product_Dim!A:A,Product_Dim!F:F)</f>
        <v>21.34</v>
      </c>
      <c r="AB556">
        <f>_xlfn.XLOOKUP(Table17[[#This Row],[Product_ID]],Product_Dim!A:A,Product_Dim!G:G)</f>
        <v>65</v>
      </c>
    </row>
    <row r="557" spans="1:28" x14ac:dyDescent="0.25">
      <c r="A557" t="s">
        <v>2381</v>
      </c>
      <c r="B557" s="1">
        <v>45677</v>
      </c>
      <c r="C557" t="s">
        <v>884</v>
      </c>
      <c r="D557" t="s">
        <v>1724</v>
      </c>
      <c r="E557" t="s">
        <v>1761</v>
      </c>
      <c r="F557">
        <v>3</v>
      </c>
      <c r="G557">
        <v>691.02</v>
      </c>
      <c r="H557">
        <v>0.12</v>
      </c>
      <c r="I557" t="s">
        <v>1829</v>
      </c>
      <c r="J557" s="12">
        <v>1824.2927999999999</v>
      </c>
      <c r="K557" t="str">
        <f>_xlfn.XLOOKUP(Table17[[#This Row],[Customer_ID]],Customer_Dim!A:A,Customer_Dim!B:B,"False Data")</f>
        <v>Stephen Fowler</v>
      </c>
      <c r="L557" s="5">
        <f>_xlfn.XLOOKUP(Table17[[#This Row],[Customer_ID]],Customer_Dim!A:A,Customer_Dim!C:C,"False Data")</f>
        <v>42</v>
      </c>
      <c r="M557" s="5" t="str" cm="1">
        <f t="array" ref="M557">_xlfn.IFS(Table9[[#This Row],[Age]]&lt;=35,"Youth",Table9[[#This Row],[Age]]&lt;=55,"Adult",Table9[[#This Row],[Age]]&gt;55,"Senior")</f>
        <v>Adult</v>
      </c>
      <c r="N557" t="str">
        <f>_xlfn.XLOOKUP(Table17[[#This Row],[Customer_ID]],Customer_Dim!A:A,Customer_Dim!D:D,"False Data")</f>
        <v>Female</v>
      </c>
      <c r="O557" t="str">
        <f>_xlfn.XLOOKUP(Table17[[#This Row],[Customer_ID]],Customer_Dim!A:A,Customer_Dim!E:E,"False Data")</f>
        <v>Port Mariastad</v>
      </c>
      <c r="P557" t="str">
        <f>_xlfn.XLOOKUP(Table17[[#This Row],[Customer_ID]],Customer_Dim!A:A,Customer_Dim!F:F,"False Data")</f>
        <v>Rhode Island</v>
      </c>
      <c r="Q557" t="str">
        <f>_xlfn.XLOOKUP(Table17[[#This Row],[Customer_ID]],Customer_Dim!A:A,Customer_Dim!G:G,"False Data")</f>
        <v>USA</v>
      </c>
      <c r="R557" t="str">
        <f>_xlfn.XLOOKUP(Table17[[#This Row],[Customer_ID]],Customer_Dim!A:A,Customer_Dim!H:H,"False Data")</f>
        <v>Platinum</v>
      </c>
      <c r="S557" t="str">
        <f>_xlfn.XLOOKUP(Table17[[#This Row],[Store_ID]],Store_Dim!A:A,Store_Dim!B:B)</f>
        <v>Black-Horn</v>
      </c>
      <c r="T557" t="str">
        <f>_xlfn.XLOOKUP(Table17[[#This Row],[Store_ID]],Store_Dim!A:A,Store_Dim!C:C)</f>
        <v>South</v>
      </c>
      <c r="U557" t="str">
        <f>_xlfn.XLOOKUP(Table17[[#This Row],[Store_ID]],Store_Dim!A:A,Store_Dim!D:D)</f>
        <v>North Nancyview</v>
      </c>
      <c r="V557" t="str">
        <f>_xlfn.XLOOKUP(Table17[[#This Row],[Store_ID]],Store_Dim!A:A,Store_Dim!E:E)</f>
        <v>Outlet</v>
      </c>
      <c r="W557" t="str">
        <f>_xlfn.XLOOKUP(Table17[[#This Row],[Product_ID]],Product_Dim!A:A,Product_Dim!B:B)</f>
        <v>Sports Wrist Sweatbands</v>
      </c>
      <c r="X557" t="str">
        <f>_xlfn.XLOOKUP(Table17[[#This Row],[Product_ID]],Product_Dim!A:A,Product_Dim!C:C)</f>
        <v>Sports</v>
      </c>
      <c r="Y557" t="str">
        <f>_xlfn.XLOOKUP(Table17[[#This Row],[Product_ID]],Product_Dim!A:A,Product_Dim!D:D)</f>
        <v>Accessories</v>
      </c>
      <c r="Z557" t="str">
        <f>_xlfn.XLOOKUP(Table17[[#This Row],[Product_ID]],Product_Dim!A:A,Product_Dim!E:E)</f>
        <v>Olsen-Daniels</v>
      </c>
      <c r="AA557">
        <f>_xlfn.XLOOKUP(Table17[[#This Row],[Product_ID]],Product_Dim!A:A,Product_Dim!F:F)</f>
        <v>131.24</v>
      </c>
      <c r="AB557">
        <f>_xlfn.XLOOKUP(Table17[[#This Row],[Product_ID]],Product_Dim!A:A,Product_Dim!G:G)</f>
        <v>232</v>
      </c>
    </row>
    <row r="558" spans="1:28" x14ac:dyDescent="0.25">
      <c r="A558" t="s">
        <v>2382</v>
      </c>
      <c r="B558" s="1">
        <v>45253</v>
      </c>
      <c r="C558" t="s">
        <v>314</v>
      </c>
      <c r="D558" t="s">
        <v>1720</v>
      </c>
      <c r="E558" t="s">
        <v>1807</v>
      </c>
      <c r="F558">
        <v>4</v>
      </c>
      <c r="G558">
        <v>338.73</v>
      </c>
      <c r="H558">
        <v>0.18</v>
      </c>
      <c r="I558" t="s">
        <v>1824</v>
      </c>
      <c r="J558" s="12">
        <v>1111.0344</v>
      </c>
      <c r="K558" t="str">
        <f>_xlfn.XLOOKUP(Table17[[#This Row],[Customer_ID]],Customer_Dim!A:A,Customer_Dim!B:B,"False Data")</f>
        <v>Melissa Duffy Md</v>
      </c>
      <c r="L558" s="5">
        <f>_xlfn.XLOOKUP(Table17[[#This Row],[Customer_ID]],Customer_Dim!A:A,Customer_Dim!C:C,"False Data")</f>
        <v>58</v>
      </c>
      <c r="M558" s="5" t="str" cm="1">
        <f t="array" ref="M558">_xlfn.IFS(Table9[[#This Row],[Age]]&lt;=35,"Youth",Table9[[#This Row],[Age]]&lt;=55,"Adult",Table9[[#This Row],[Age]]&gt;55,"Senior")</f>
        <v>Senior</v>
      </c>
      <c r="N558" t="str">
        <f>_xlfn.XLOOKUP(Table17[[#This Row],[Customer_ID]],Customer_Dim!A:A,Customer_Dim!D:D,"False Data")</f>
        <v>Female</v>
      </c>
      <c r="O558" t="str">
        <f>_xlfn.XLOOKUP(Table17[[#This Row],[Customer_ID]],Customer_Dim!A:A,Customer_Dim!E:E,"False Data")</f>
        <v>East Jenna</v>
      </c>
      <c r="P558" t="str">
        <f>_xlfn.XLOOKUP(Table17[[#This Row],[Customer_ID]],Customer_Dim!A:A,Customer_Dim!F:F,"False Data")</f>
        <v>South Carolina</v>
      </c>
      <c r="Q558" t="str">
        <f>_xlfn.XLOOKUP(Table17[[#This Row],[Customer_ID]],Customer_Dim!A:A,Customer_Dim!G:G,"False Data")</f>
        <v>USA</v>
      </c>
      <c r="R558" t="str">
        <f>_xlfn.XLOOKUP(Table17[[#This Row],[Customer_ID]],Customer_Dim!A:A,Customer_Dim!H:H,"False Data")</f>
        <v>Bronze</v>
      </c>
      <c r="S558" t="str">
        <f>_xlfn.XLOOKUP(Table17[[#This Row],[Store_ID]],Store_Dim!A:A,Store_Dim!B:B)</f>
        <v>Holloway Ltd</v>
      </c>
      <c r="T558" t="str">
        <f>_xlfn.XLOOKUP(Table17[[#This Row],[Store_ID]],Store_Dim!A:A,Store_Dim!C:C)</f>
        <v>North</v>
      </c>
      <c r="U558" t="str">
        <f>_xlfn.XLOOKUP(Table17[[#This Row],[Store_ID]],Store_Dim!A:A,Store_Dim!D:D)</f>
        <v>Bensonhaven</v>
      </c>
      <c r="V558" t="str">
        <f>_xlfn.XLOOKUP(Table17[[#This Row],[Store_ID]],Store_Dim!A:A,Store_Dim!E:E)</f>
        <v>Flagship</v>
      </c>
      <c r="W558" t="str">
        <f>_xlfn.XLOOKUP(Table17[[#This Row],[Product_ID]],Product_Dim!A:A,Product_Dim!B:B)</f>
        <v>Kitchen Cutting Board</v>
      </c>
      <c r="X558" t="str">
        <f>_xlfn.XLOOKUP(Table17[[#This Row],[Product_ID]],Product_Dim!A:A,Product_Dim!C:C)</f>
        <v>Home</v>
      </c>
      <c r="Y558" t="str">
        <f>_xlfn.XLOOKUP(Table17[[#This Row],[Product_ID]],Product_Dim!A:A,Product_Dim!D:D)</f>
        <v>Kitchen</v>
      </c>
      <c r="Z558" t="str">
        <f>_xlfn.XLOOKUP(Table17[[#This Row],[Product_ID]],Product_Dim!A:A,Product_Dim!E:E)</f>
        <v>Taylor, Dodson and Johnston</v>
      </c>
      <c r="AA558">
        <f>_xlfn.XLOOKUP(Table17[[#This Row],[Product_ID]],Product_Dim!A:A,Product_Dim!F:F)</f>
        <v>176.07</v>
      </c>
      <c r="AB558">
        <f>_xlfn.XLOOKUP(Table17[[#This Row],[Product_ID]],Product_Dim!A:A,Product_Dim!G:G)</f>
        <v>82</v>
      </c>
    </row>
    <row r="559" spans="1:28" x14ac:dyDescent="0.25">
      <c r="A559" t="s">
        <v>2383</v>
      </c>
      <c r="B559" s="1">
        <v>45389</v>
      </c>
      <c r="C559" t="s">
        <v>230</v>
      </c>
      <c r="D559" t="s">
        <v>1716</v>
      </c>
      <c r="E559" t="s">
        <v>1804</v>
      </c>
      <c r="F559">
        <v>3</v>
      </c>
      <c r="G559">
        <v>366.08</v>
      </c>
      <c r="H559">
        <v>0.05</v>
      </c>
      <c r="I559" t="s">
        <v>1824</v>
      </c>
      <c r="J559" s="12">
        <v>1043.328</v>
      </c>
      <c r="K559" t="str">
        <f>_xlfn.XLOOKUP(Table17[[#This Row],[Customer_ID]],Customer_Dim!A:A,Customer_Dim!B:B,"False Data")</f>
        <v>James Bean</v>
      </c>
      <c r="L559" s="5">
        <f>_xlfn.XLOOKUP(Table17[[#This Row],[Customer_ID]],Customer_Dim!A:A,Customer_Dim!C:C,"False Data")</f>
        <v>50</v>
      </c>
      <c r="M559" s="5" t="str" cm="1">
        <f t="array" ref="M559">_xlfn.IFS(Table9[[#This Row],[Age]]&lt;=35,"Youth",Table9[[#This Row],[Age]]&lt;=55,"Adult",Table9[[#This Row],[Age]]&gt;55,"Senior")</f>
        <v>Adult</v>
      </c>
      <c r="N559" t="str">
        <f>_xlfn.XLOOKUP(Table17[[#This Row],[Customer_ID]],Customer_Dim!A:A,Customer_Dim!D:D,"False Data")</f>
        <v>Male</v>
      </c>
      <c r="O559" t="str">
        <f>_xlfn.XLOOKUP(Table17[[#This Row],[Customer_ID]],Customer_Dim!A:A,Customer_Dim!E:E,"False Data")</f>
        <v>Stevensonton</v>
      </c>
      <c r="P559" t="str">
        <f>_xlfn.XLOOKUP(Table17[[#This Row],[Customer_ID]],Customer_Dim!A:A,Customer_Dim!F:F,"False Data")</f>
        <v>New Mexico</v>
      </c>
      <c r="Q559" t="str">
        <f>_xlfn.XLOOKUP(Table17[[#This Row],[Customer_ID]],Customer_Dim!A:A,Customer_Dim!G:G,"False Data")</f>
        <v>USA</v>
      </c>
      <c r="R559" t="str">
        <f>_xlfn.XLOOKUP(Table17[[#This Row],[Customer_ID]],Customer_Dim!A:A,Customer_Dim!H:H,"False Data")</f>
        <v>Bronze</v>
      </c>
      <c r="S559" t="str">
        <f>_xlfn.XLOOKUP(Table17[[#This Row],[Store_ID]],Store_Dim!A:A,Store_Dim!B:B)</f>
        <v>Frederick-Wright</v>
      </c>
      <c r="T559" t="str">
        <f>_xlfn.XLOOKUP(Table17[[#This Row],[Store_ID]],Store_Dim!A:A,Store_Dim!C:C)</f>
        <v>West</v>
      </c>
      <c r="U559" t="str">
        <f>_xlfn.XLOOKUP(Table17[[#This Row],[Store_ID]],Store_Dim!A:A,Store_Dim!D:D)</f>
        <v>New Jimmymouth</v>
      </c>
      <c r="V559" t="str">
        <f>_xlfn.XLOOKUP(Table17[[#This Row],[Store_ID]],Store_Dim!A:A,Store_Dim!E:E)</f>
        <v>Flagship</v>
      </c>
      <c r="W559" t="str">
        <f>_xlfn.XLOOKUP(Table17[[#This Row],[Product_ID]],Product_Dim!A:A,Product_Dim!B:B)</f>
        <v>Wooden Bookshelf</v>
      </c>
      <c r="X559" t="str">
        <f>_xlfn.XLOOKUP(Table17[[#This Row],[Product_ID]],Product_Dim!A:A,Product_Dim!C:C)</f>
        <v>Home</v>
      </c>
      <c r="Y559" t="str">
        <f>_xlfn.XLOOKUP(Table17[[#This Row],[Product_ID]],Product_Dim!A:A,Product_Dim!D:D)</f>
        <v>Furniture</v>
      </c>
      <c r="Z559" t="str">
        <f>_xlfn.XLOOKUP(Table17[[#This Row],[Product_ID]],Product_Dim!A:A,Product_Dim!E:E)</f>
        <v>Collins-Stephenson</v>
      </c>
      <c r="AA559">
        <f>_xlfn.XLOOKUP(Table17[[#This Row],[Product_ID]],Product_Dim!A:A,Product_Dim!F:F)</f>
        <v>388.46</v>
      </c>
      <c r="AB559">
        <f>_xlfn.XLOOKUP(Table17[[#This Row],[Product_ID]],Product_Dim!A:A,Product_Dim!G:G)</f>
        <v>208</v>
      </c>
    </row>
    <row r="560" spans="1:28" x14ac:dyDescent="0.25">
      <c r="A560" t="s">
        <v>2384</v>
      </c>
      <c r="B560" s="1">
        <v>45840</v>
      </c>
      <c r="C560" t="s">
        <v>372</v>
      </c>
      <c r="D560" t="s">
        <v>1574</v>
      </c>
      <c r="E560" t="s">
        <v>1797</v>
      </c>
      <c r="F560">
        <v>4</v>
      </c>
      <c r="G560">
        <v>539.48</v>
      </c>
      <c r="H560">
        <v>0.28000000000000003</v>
      </c>
      <c r="I560" t="s">
        <v>1829</v>
      </c>
      <c r="J560" s="12">
        <v>1553.7023999999999</v>
      </c>
      <c r="K560" t="str">
        <f>_xlfn.XLOOKUP(Table17[[#This Row],[Customer_ID]],Customer_Dim!A:A,Customer_Dim!B:B,"False Data")</f>
        <v>Lance Baker</v>
      </c>
      <c r="L560" s="5">
        <f>_xlfn.XLOOKUP(Table17[[#This Row],[Customer_ID]],Customer_Dim!A:A,Customer_Dim!C:C,"False Data")</f>
        <v>50</v>
      </c>
      <c r="M560" s="5" t="str" cm="1">
        <f t="array" ref="M560">_xlfn.IFS(Table9[[#This Row],[Age]]&lt;=35,"Youth",Table9[[#This Row],[Age]]&lt;=55,"Adult",Table9[[#This Row],[Age]]&gt;55,"Senior")</f>
        <v>Adult</v>
      </c>
      <c r="N560" t="str">
        <f>_xlfn.XLOOKUP(Table17[[#This Row],[Customer_ID]],Customer_Dim!A:A,Customer_Dim!D:D,"False Data")</f>
        <v>Female</v>
      </c>
      <c r="O560" t="str">
        <f>_xlfn.XLOOKUP(Table17[[#This Row],[Customer_ID]],Customer_Dim!A:A,Customer_Dim!E:E,"False Data")</f>
        <v>Port Victoria</v>
      </c>
      <c r="P560" t="str">
        <f>_xlfn.XLOOKUP(Table17[[#This Row],[Customer_ID]],Customer_Dim!A:A,Customer_Dim!F:F,"False Data")</f>
        <v>Florida</v>
      </c>
      <c r="Q560" t="str">
        <f>_xlfn.XLOOKUP(Table17[[#This Row],[Customer_ID]],Customer_Dim!A:A,Customer_Dim!G:G,"False Data")</f>
        <v>USA</v>
      </c>
      <c r="R560" t="str">
        <f>_xlfn.XLOOKUP(Table17[[#This Row],[Customer_ID]],Customer_Dim!A:A,Customer_Dim!H:H,"False Data")</f>
        <v>Gold</v>
      </c>
      <c r="S560" t="str">
        <f>_xlfn.XLOOKUP(Table17[[#This Row],[Store_ID]],Store_Dim!A:A,Store_Dim!B:B)</f>
        <v>Gardner, Humphrey and Contreras</v>
      </c>
      <c r="T560" t="str">
        <f>_xlfn.XLOOKUP(Table17[[#This Row],[Store_ID]],Store_Dim!A:A,Store_Dim!C:C)</f>
        <v>East</v>
      </c>
      <c r="U560" t="str">
        <f>_xlfn.XLOOKUP(Table17[[#This Row],[Store_ID]],Store_Dim!A:A,Store_Dim!D:D)</f>
        <v>Johnsonville</v>
      </c>
      <c r="V560" t="str">
        <f>_xlfn.XLOOKUP(Table17[[#This Row],[Store_ID]],Store_Dim!A:A,Store_Dim!E:E)</f>
        <v>Flagship</v>
      </c>
      <c r="W560" t="str">
        <f>_xlfn.XLOOKUP(Table17[[#This Row],[Product_ID]],Product_Dim!A:A,Product_Dim!B:B)</f>
        <v>USB-C Fast Charger</v>
      </c>
      <c r="X560" t="str">
        <f>_xlfn.XLOOKUP(Table17[[#This Row],[Product_ID]],Product_Dim!A:A,Product_Dim!C:C)</f>
        <v>Electronics</v>
      </c>
      <c r="Y560" t="str">
        <f>_xlfn.XLOOKUP(Table17[[#This Row],[Product_ID]],Product_Dim!A:A,Product_Dim!D:D)</f>
        <v>Accessories</v>
      </c>
      <c r="Z560" t="str">
        <f>_xlfn.XLOOKUP(Table17[[#This Row],[Product_ID]],Product_Dim!A:A,Product_Dim!E:E)</f>
        <v>Dawson-Perkins</v>
      </c>
      <c r="AA560">
        <f>_xlfn.XLOOKUP(Table17[[#This Row],[Product_ID]],Product_Dim!A:A,Product_Dim!F:F)</f>
        <v>242.23</v>
      </c>
      <c r="AB560">
        <f>_xlfn.XLOOKUP(Table17[[#This Row],[Product_ID]],Product_Dim!A:A,Product_Dim!G:G)</f>
        <v>453</v>
      </c>
    </row>
    <row r="561" spans="1:28" x14ac:dyDescent="0.25">
      <c r="A561" t="s">
        <v>2385</v>
      </c>
      <c r="B561" s="1">
        <v>45256</v>
      </c>
      <c r="C561" t="s">
        <v>1214</v>
      </c>
      <c r="D561" t="s">
        <v>1730</v>
      </c>
      <c r="E561" t="s">
        <v>1804</v>
      </c>
      <c r="F561">
        <v>1</v>
      </c>
      <c r="G561">
        <v>499.59</v>
      </c>
      <c r="H561">
        <v>0.03</v>
      </c>
      <c r="I561" t="s">
        <v>1829</v>
      </c>
      <c r="J561" s="12">
        <v>484.60230000000001</v>
      </c>
      <c r="K561" t="str">
        <f>_xlfn.XLOOKUP(Table17[[#This Row],[Customer_ID]],Customer_Dim!A:A,Customer_Dim!B:B,"False Data")</f>
        <v>Cynthia Lopez</v>
      </c>
      <c r="L561" s="5">
        <f>_xlfn.XLOOKUP(Table17[[#This Row],[Customer_ID]],Customer_Dim!A:A,Customer_Dim!C:C,"False Data")</f>
        <v>50</v>
      </c>
      <c r="M561" s="5" t="str" cm="1">
        <f t="array" ref="M561">_xlfn.IFS(Table9[[#This Row],[Age]]&lt;=35,"Youth",Table9[[#This Row],[Age]]&lt;=55,"Adult",Table9[[#This Row],[Age]]&gt;55,"Senior")</f>
        <v>Adult</v>
      </c>
      <c r="N561" t="str">
        <f>_xlfn.XLOOKUP(Table17[[#This Row],[Customer_ID]],Customer_Dim!A:A,Customer_Dim!D:D,"False Data")</f>
        <v>Male</v>
      </c>
      <c r="O561" t="str">
        <f>_xlfn.XLOOKUP(Table17[[#This Row],[Customer_ID]],Customer_Dim!A:A,Customer_Dim!E:E,"False Data")</f>
        <v>Joseland</v>
      </c>
      <c r="P561" t="str">
        <f>_xlfn.XLOOKUP(Table17[[#This Row],[Customer_ID]],Customer_Dim!A:A,Customer_Dim!F:F,"False Data")</f>
        <v>Nebraska</v>
      </c>
      <c r="Q561" t="str">
        <f>_xlfn.XLOOKUP(Table17[[#This Row],[Customer_ID]],Customer_Dim!A:A,Customer_Dim!G:G,"False Data")</f>
        <v>USA</v>
      </c>
      <c r="R561" t="str">
        <f>_xlfn.XLOOKUP(Table17[[#This Row],[Customer_ID]],Customer_Dim!A:A,Customer_Dim!H:H,"False Data")</f>
        <v>Platinum</v>
      </c>
      <c r="S561" t="str">
        <f>_xlfn.XLOOKUP(Table17[[#This Row],[Store_ID]],Store_Dim!A:A,Store_Dim!B:B)</f>
        <v>Frederick-Wright</v>
      </c>
      <c r="T561" t="str">
        <f>_xlfn.XLOOKUP(Table17[[#This Row],[Store_ID]],Store_Dim!A:A,Store_Dim!C:C)</f>
        <v>West</v>
      </c>
      <c r="U561" t="str">
        <f>_xlfn.XLOOKUP(Table17[[#This Row],[Store_ID]],Store_Dim!A:A,Store_Dim!D:D)</f>
        <v>New Jimmymouth</v>
      </c>
      <c r="V561" t="str">
        <f>_xlfn.XLOOKUP(Table17[[#This Row],[Store_ID]],Store_Dim!A:A,Store_Dim!E:E)</f>
        <v>Flagship</v>
      </c>
      <c r="W561" t="str">
        <f>_xlfn.XLOOKUP(Table17[[#This Row],[Product_ID]],Product_Dim!A:A,Product_Dim!B:B)</f>
        <v>Women's High Heels</v>
      </c>
      <c r="X561" t="str">
        <f>_xlfn.XLOOKUP(Table17[[#This Row],[Product_ID]],Product_Dim!A:A,Product_Dim!C:C)</f>
        <v>Clothing</v>
      </c>
      <c r="Y561" t="str">
        <f>_xlfn.XLOOKUP(Table17[[#This Row],[Product_ID]],Product_Dim!A:A,Product_Dim!D:D)</f>
        <v>Footwear</v>
      </c>
      <c r="Z561" t="str">
        <f>_xlfn.XLOOKUP(Table17[[#This Row],[Product_ID]],Product_Dim!A:A,Product_Dim!E:E)</f>
        <v>Smith-Charles</v>
      </c>
      <c r="AA561">
        <f>_xlfn.XLOOKUP(Table17[[#This Row],[Product_ID]],Product_Dim!A:A,Product_Dim!F:F)</f>
        <v>438.25</v>
      </c>
      <c r="AB561">
        <f>_xlfn.XLOOKUP(Table17[[#This Row],[Product_ID]],Product_Dim!A:A,Product_Dim!G:G)</f>
        <v>496</v>
      </c>
    </row>
    <row r="562" spans="1:28" x14ac:dyDescent="0.25">
      <c r="A562" t="s">
        <v>2386</v>
      </c>
      <c r="B562" s="1">
        <v>45326</v>
      </c>
      <c r="C562" t="s">
        <v>619</v>
      </c>
      <c r="D562" t="s">
        <v>1608</v>
      </c>
      <c r="E562" t="s">
        <v>1782</v>
      </c>
      <c r="F562">
        <v>3</v>
      </c>
      <c r="G562">
        <v>330.04</v>
      </c>
      <c r="H562">
        <v>0.2</v>
      </c>
      <c r="I562" t="s">
        <v>1824</v>
      </c>
      <c r="J562" s="12">
        <v>792.09600000000012</v>
      </c>
      <c r="K562" t="str">
        <f>_xlfn.XLOOKUP(Table17[[#This Row],[Customer_ID]],Customer_Dim!A:A,Customer_Dim!B:B,"False Data")</f>
        <v>Kimberly Brooks</v>
      </c>
      <c r="L562" s="5">
        <f>_xlfn.XLOOKUP(Table17[[#This Row],[Customer_ID]],Customer_Dim!A:A,Customer_Dim!C:C,"False Data")</f>
        <v>42</v>
      </c>
      <c r="M562" s="5" t="str" cm="1">
        <f t="array" ref="M562">_xlfn.IFS(Table9[[#This Row],[Age]]&lt;=35,"Youth",Table9[[#This Row],[Age]]&lt;=55,"Adult",Table9[[#This Row],[Age]]&gt;55,"Senior")</f>
        <v>Adult</v>
      </c>
      <c r="N562" t="str">
        <f>_xlfn.XLOOKUP(Table17[[#This Row],[Customer_ID]],Customer_Dim!A:A,Customer_Dim!D:D,"False Data")</f>
        <v>Male</v>
      </c>
      <c r="O562" t="str">
        <f>_xlfn.XLOOKUP(Table17[[#This Row],[Customer_ID]],Customer_Dim!A:A,Customer_Dim!E:E,"False Data")</f>
        <v>Kingfort</v>
      </c>
      <c r="P562" t="str">
        <f>_xlfn.XLOOKUP(Table17[[#This Row],[Customer_ID]],Customer_Dim!A:A,Customer_Dim!F:F,"False Data")</f>
        <v>New Mexico</v>
      </c>
      <c r="Q562" t="str">
        <f>_xlfn.XLOOKUP(Table17[[#This Row],[Customer_ID]],Customer_Dim!A:A,Customer_Dim!G:G,"False Data")</f>
        <v>USA</v>
      </c>
      <c r="R562" t="str">
        <f>_xlfn.XLOOKUP(Table17[[#This Row],[Customer_ID]],Customer_Dim!A:A,Customer_Dim!H:H,"False Data")</f>
        <v>Silver</v>
      </c>
      <c r="S562" t="str">
        <f>_xlfn.XLOOKUP(Table17[[#This Row],[Store_ID]],Store_Dim!A:A,Store_Dim!B:B)</f>
        <v>Bean, Jones and Park</v>
      </c>
      <c r="T562" t="str">
        <f>_xlfn.XLOOKUP(Table17[[#This Row],[Store_ID]],Store_Dim!A:A,Store_Dim!C:C)</f>
        <v>West</v>
      </c>
      <c r="U562" t="str">
        <f>_xlfn.XLOOKUP(Table17[[#This Row],[Store_ID]],Store_Dim!A:A,Store_Dim!D:D)</f>
        <v>Thompsonborough</v>
      </c>
      <c r="V562" t="str">
        <f>_xlfn.XLOOKUP(Table17[[#This Row],[Store_ID]],Store_Dim!A:A,Store_Dim!E:E)</f>
        <v>Online</v>
      </c>
      <c r="W562" t="str">
        <f>_xlfn.XLOOKUP(Table17[[#This Row],[Product_ID]],Product_Dim!A:A,Product_Dim!B:B)</f>
        <v>Stainless Steel Cutlery Set</v>
      </c>
      <c r="X562" t="str">
        <f>_xlfn.XLOOKUP(Table17[[#This Row],[Product_ID]],Product_Dim!A:A,Product_Dim!C:C)</f>
        <v>Home</v>
      </c>
      <c r="Y562" t="str">
        <f>_xlfn.XLOOKUP(Table17[[#This Row],[Product_ID]],Product_Dim!A:A,Product_Dim!D:D)</f>
        <v>Kitchen</v>
      </c>
      <c r="Z562" t="str">
        <f>_xlfn.XLOOKUP(Table17[[#This Row],[Product_ID]],Product_Dim!A:A,Product_Dim!E:E)</f>
        <v>Stevens, Fernandez and Martin</v>
      </c>
      <c r="AA562">
        <f>_xlfn.XLOOKUP(Table17[[#This Row],[Product_ID]],Product_Dim!A:A,Product_Dim!F:F)</f>
        <v>19.52</v>
      </c>
      <c r="AB562">
        <f>_xlfn.XLOOKUP(Table17[[#This Row],[Product_ID]],Product_Dim!A:A,Product_Dim!G:G)</f>
        <v>57</v>
      </c>
    </row>
    <row r="563" spans="1:28" x14ac:dyDescent="0.25">
      <c r="A563" t="s">
        <v>2387</v>
      </c>
      <c r="B563" s="1">
        <v>45459</v>
      </c>
      <c r="C563" t="s">
        <v>601</v>
      </c>
      <c r="D563" t="s">
        <v>1570</v>
      </c>
      <c r="E563" t="s">
        <v>1807</v>
      </c>
      <c r="F563">
        <v>2</v>
      </c>
      <c r="G563">
        <v>813.01</v>
      </c>
      <c r="H563">
        <v>0.06</v>
      </c>
      <c r="I563" t="s">
        <v>1826</v>
      </c>
      <c r="J563" s="12">
        <v>1528.4588000000001</v>
      </c>
      <c r="K563" t="str">
        <f>_xlfn.XLOOKUP(Table17[[#This Row],[Customer_ID]],Customer_Dim!A:A,Customer_Dim!B:B,"False Data")</f>
        <v>Melissa Hamilton</v>
      </c>
      <c r="L563" s="5">
        <f>_xlfn.XLOOKUP(Table17[[#This Row],[Customer_ID]],Customer_Dim!A:A,Customer_Dim!C:C,"False Data")</f>
        <v>23</v>
      </c>
      <c r="M563" s="5" t="str" cm="1">
        <f t="array" ref="M563">_xlfn.IFS(Table9[[#This Row],[Age]]&lt;=35,"Youth",Table9[[#This Row],[Age]]&lt;=55,"Adult",Table9[[#This Row],[Age]]&gt;55,"Senior")</f>
        <v>Youth</v>
      </c>
      <c r="N563" t="str">
        <f>_xlfn.XLOOKUP(Table17[[#This Row],[Customer_ID]],Customer_Dim!A:A,Customer_Dim!D:D,"False Data")</f>
        <v>Female</v>
      </c>
      <c r="O563" t="str">
        <f>_xlfn.XLOOKUP(Table17[[#This Row],[Customer_ID]],Customer_Dim!A:A,Customer_Dim!E:E,"False Data")</f>
        <v>Hutchinsonville</v>
      </c>
      <c r="P563" t="str">
        <f>_xlfn.XLOOKUP(Table17[[#This Row],[Customer_ID]],Customer_Dim!A:A,Customer_Dim!F:F,"False Data")</f>
        <v>Oklahoma</v>
      </c>
      <c r="Q563" t="str">
        <f>_xlfn.XLOOKUP(Table17[[#This Row],[Customer_ID]],Customer_Dim!A:A,Customer_Dim!G:G,"False Data")</f>
        <v>USA</v>
      </c>
      <c r="R563" t="str">
        <f>_xlfn.XLOOKUP(Table17[[#This Row],[Customer_ID]],Customer_Dim!A:A,Customer_Dim!H:H,"False Data")</f>
        <v>Silver</v>
      </c>
      <c r="S563" t="str">
        <f>_xlfn.XLOOKUP(Table17[[#This Row],[Store_ID]],Store_Dim!A:A,Store_Dim!B:B)</f>
        <v>Holloway Ltd</v>
      </c>
      <c r="T563" t="str">
        <f>_xlfn.XLOOKUP(Table17[[#This Row],[Store_ID]],Store_Dim!A:A,Store_Dim!C:C)</f>
        <v>North</v>
      </c>
      <c r="U563" t="str">
        <f>_xlfn.XLOOKUP(Table17[[#This Row],[Store_ID]],Store_Dim!A:A,Store_Dim!D:D)</f>
        <v>Bensonhaven</v>
      </c>
      <c r="V563" t="str">
        <f>_xlfn.XLOOKUP(Table17[[#This Row],[Store_ID]],Store_Dim!A:A,Store_Dim!E:E)</f>
        <v>Flagship</v>
      </c>
      <c r="W563" t="str">
        <f>_xlfn.XLOOKUP(Table17[[#This Row],[Product_ID]],Product_Dim!A:A,Product_Dim!B:B)</f>
        <v>HD Smart TV Stick</v>
      </c>
      <c r="X563" t="str">
        <f>_xlfn.XLOOKUP(Table17[[#This Row],[Product_ID]],Product_Dim!A:A,Product_Dim!C:C)</f>
        <v>Electronics</v>
      </c>
      <c r="Y563" t="str">
        <f>_xlfn.XLOOKUP(Table17[[#This Row],[Product_ID]],Product_Dim!A:A,Product_Dim!D:D)</f>
        <v>Accessories</v>
      </c>
      <c r="Z563" t="str">
        <f>_xlfn.XLOOKUP(Table17[[#This Row],[Product_ID]],Product_Dim!A:A,Product_Dim!E:E)</f>
        <v>Gibson, Hobbs and Weaver</v>
      </c>
      <c r="AA563">
        <f>_xlfn.XLOOKUP(Table17[[#This Row],[Product_ID]],Product_Dim!A:A,Product_Dim!F:F)</f>
        <v>449.4</v>
      </c>
      <c r="AB563">
        <f>_xlfn.XLOOKUP(Table17[[#This Row],[Product_ID]],Product_Dim!A:A,Product_Dim!G:G)</f>
        <v>0</v>
      </c>
    </row>
    <row r="564" spans="1:28" x14ac:dyDescent="0.25">
      <c r="A564" t="s">
        <v>2388</v>
      </c>
      <c r="B564" s="1">
        <v>45715</v>
      </c>
      <c r="C564" t="s">
        <v>110</v>
      </c>
      <c r="D564" t="s">
        <v>1546</v>
      </c>
      <c r="E564" t="s">
        <v>1761</v>
      </c>
      <c r="F564">
        <v>4</v>
      </c>
      <c r="G564">
        <v>204.8</v>
      </c>
      <c r="H564">
        <v>0.03</v>
      </c>
      <c r="I564" t="s">
        <v>1826</v>
      </c>
      <c r="J564" s="12">
        <v>794.62400000000002</v>
      </c>
      <c r="K564" t="str">
        <f>_xlfn.XLOOKUP(Table17[[#This Row],[Customer_ID]],Customer_Dim!A:A,Customer_Dim!B:B,"False Data")</f>
        <v>Amber Carlson</v>
      </c>
      <c r="L564" s="5">
        <f>_xlfn.XLOOKUP(Table17[[#This Row],[Customer_ID]],Customer_Dim!A:A,Customer_Dim!C:C,"False Data")</f>
        <v>18</v>
      </c>
      <c r="M564" s="5" t="str" cm="1">
        <f t="array" ref="M564">_xlfn.IFS(Table9[[#This Row],[Age]]&lt;=35,"Youth",Table9[[#This Row],[Age]]&lt;=55,"Adult",Table9[[#This Row],[Age]]&gt;55,"Senior")</f>
        <v>Youth</v>
      </c>
      <c r="N564" t="str">
        <f>_xlfn.XLOOKUP(Table17[[#This Row],[Customer_ID]],Customer_Dim!A:A,Customer_Dim!D:D,"False Data")</f>
        <v>Female</v>
      </c>
      <c r="O564" t="str">
        <f>_xlfn.XLOOKUP(Table17[[#This Row],[Customer_ID]],Customer_Dim!A:A,Customer_Dim!E:E,"False Data")</f>
        <v>East Michellemouth</v>
      </c>
      <c r="P564" t="str">
        <f>_xlfn.XLOOKUP(Table17[[#This Row],[Customer_ID]],Customer_Dim!A:A,Customer_Dim!F:F,"False Data")</f>
        <v>Missouri</v>
      </c>
      <c r="Q564" t="str">
        <f>_xlfn.XLOOKUP(Table17[[#This Row],[Customer_ID]],Customer_Dim!A:A,Customer_Dim!G:G,"False Data")</f>
        <v>USA</v>
      </c>
      <c r="R564" t="str">
        <f>_xlfn.XLOOKUP(Table17[[#This Row],[Customer_ID]],Customer_Dim!A:A,Customer_Dim!H:H,"False Data")</f>
        <v>Gold</v>
      </c>
      <c r="S564" t="str">
        <f>_xlfn.XLOOKUP(Table17[[#This Row],[Store_ID]],Store_Dim!A:A,Store_Dim!B:B)</f>
        <v>Black-Horn</v>
      </c>
      <c r="T564" t="str">
        <f>_xlfn.XLOOKUP(Table17[[#This Row],[Store_ID]],Store_Dim!A:A,Store_Dim!C:C)</f>
        <v>South</v>
      </c>
      <c r="U564" t="str">
        <f>_xlfn.XLOOKUP(Table17[[#This Row],[Store_ID]],Store_Dim!A:A,Store_Dim!D:D)</f>
        <v>North Nancyview</v>
      </c>
      <c r="V564" t="str">
        <f>_xlfn.XLOOKUP(Table17[[#This Row],[Store_ID]],Store_Dim!A:A,Store_Dim!E:E)</f>
        <v>Outlet</v>
      </c>
      <c r="W564" t="str">
        <f>_xlfn.XLOOKUP(Table17[[#This Row],[Product_ID]],Product_Dim!A:A,Product_Dim!B:B)</f>
        <v>Men's Graphic T-Shirt</v>
      </c>
      <c r="X564" t="str">
        <f>_xlfn.XLOOKUP(Table17[[#This Row],[Product_ID]],Product_Dim!A:A,Product_Dim!C:C)</f>
        <v>Clothing</v>
      </c>
      <c r="Y564" t="str">
        <f>_xlfn.XLOOKUP(Table17[[#This Row],[Product_ID]],Product_Dim!A:A,Product_Dim!D:D)</f>
        <v>Tops</v>
      </c>
      <c r="Z564" t="str">
        <f>_xlfn.XLOOKUP(Table17[[#This Row],[Product_ID]],Product_Dim!A:A,Product_Dim!E:E)</f>
        <v>Terry-Moore</v>
      </c>
      <c r="AA564">
        <f>_xlfn.XLOOKUP(Table17[[#This Row],[Product_ID]],Product_Dim!A:A,Product_Dim!F:F)</f>
        <v>342.56</v>
      </c>
      <c r="AB564">
        <f>_xlfn.XLOOKUP(Table17[[#This Row],[Product_ID]],Product_Dim!A:A,Product_Dim!G:G)</f>
        <v>181</v>
      </c>
    </row>
    <row r="565" spans="1:28" x14ac:dyDescent="0.25">
      <c r="A565" t="s">
        <v>2389</v>
      </c>
      <c r="B565" s="1">
        <v>45223</v>
      </c>
      <c r="C565" t="s">
        <v>55</v>
      </c>
      <c r="D565" t="s">
        <v>1551</v>
      </c>
      <c r="E565" t="s">
        <v>1766</v>
      </c>
      <c r="F565">
        <v>3</v>
      </c>
      <c r="G565">
        <v>728.32</v>
      </c>
      <c r="H565">
        <v>0.01</v>
      </c>
      <c r="I565" t="s">
        <v>1824</v>
      </c>
      <c r="J565" s="12">
        <v>2163.1104</v>
      </c>
      <c r="K565" t="str">
        <f>_xlfn.XLOOKUP(Table17[[#This Row],[Customer_ID]],Customer_Dim!A:A,Customer_Dim!B:B,"False Data")</f>
        <v>Brian Lopez</v>
      </c>
      <c r="L565" s="5">
        <f>_xlfn.XLOOKUP(Table17[[#This Row],[Customer_ID]],Customer_Dim!A:A,Customer_Dim!C:C,"False Data")</f>
        <v>28</v>
      </c>
      <c r="M565" s="5" t="str" cm="1">
        <f t="array" ref="M565">_xlfn.IFS(Table9[[#This Row],[Age]]&lt;=35,"Youth",Table9[[#This Row],[Age]]&lt;=55,"Adult",Table9[[#This Row],[Age]]&gt;55,"Senior")</f>
        <v>Youth</v>
      </c>
      <c r="N565" t="str">
        <f>_xlfn.XLOOKUP(Table17[[#This Row],[Customer_ID]],Customer_Dim!A:A,Customer_Dim!D:D,"False Data")</f>
        <v>Female</v>
      </c>
      <c r="O565" t="str">
        <f>_xlfn.XLOOKUP(Table17[[#This Row],[Customer_ID]],Customer_Dim!A:A,Customer_Dim!E:E,"False Data")</f>
        <v>East Krista</v>
      </c>
      <c r="P565" t="str">
        <f>_xlfn.XLOOKUP(Table17[[#This Row],[Customer_ID]],Customer_Dim!A:A,Customer_Dim!F:F,"False Data")</f>
        <v>New York</v>
      </c>
      <c r="Q565" t="str">
        <f>_xlfn.XLOOKUP(Table17[[#This Row],[Customer_ID]],Customer_Dim!A:A,Customer_Dim!G:G,"False Data")</f>
        <v>USA</v>
      </c>
      <c r="R565" t="str">
        <f>_xlfn.XLOOKUP(Table17[[#This Row],[Customer_ID]],Customer_Dim!A:A,Customer_Dim!H:H,"False Data")</f>
        <v>Gold</v>
      </c>
      <c r="S565" t="str">
        <f>_xlfn.XLOOKUP(Table17[[#This Row],[Store_ID]],Store_Dim!A:A,Store_Dim!B:B)</f>
        <v>Johnson-Wright</v>
      </c>
      <c r="T565" t="str">
        <f>_xlfn.XLOOKUP(Table17[[#This Row],[Store_ID]],Store_Dim!A:A,Store_Dim!C:C)</f>
        <v>North</v>
      </c>
      <c r="U565" t="str">
        <f>_xlfn.XLOOKUP(Table17[[#This Row],[Store_ID]],Store_Dim!A:A,Store_Dim!D:D)</f>
        <v>Hoodberg</v>
      </c>
      <c r="V565" t="str">
        <f>_xlfn.XLOOKUP(Table17[[#This Row],[Store_ID]],Store_Dim!A:A,Store_Dim!E:E)</f>
        <v>Outlet</v>
      </c>
      <c r="W565" t="str">
        <f>_xlfn.XLOOKUP(Table17[[#This Row],[Product_ID]],Product_Dim!A:A,Product_Dim!B:B)</f>
        <v>Men's Running Jacket</v>
      </c>
      <c r="X565" t="str">
        <f>_xlfn.XLOOKUP(Table17[[#This Row],[Product_ID]],Product_Dim!A:A,Product_Dim!C:C)</f>
        <v>Clothing</v>
      </c>
      <c r="Y565" t="str">
        <f>_xlfn.XLOOKUP(Table17[[#This Row],[Product_ID]],Product_Dim!A:A,Product_Dim!D:D)</f>
        <v>Outerwear</v>
      </c>
      <c r="Z565" t="str">
        <f>_xlfn.XLOOKUP(Table17[[#This Row],[Product_ID]],Product_Dim!A:A,Product_Dim!E:E)</f>
        <v>Pineda Ltd</v>
      </c>
      <c r="AA565">
        <f>_xlfn.XLOOKUP(Table17[[#This Row],[Product_ID]],Product_Dim!A:A,Product_Dim!F:F)</f>
        <v>364.67</v>
      </c>
      <c r="AB565">
        <f>_xlfn.XLOOKUP(Table17[[#This Row],[Product_ID]],Product_Dim!A:A,Product_Dim!G:G)</f>
        <v>452</v>
      </c>
    </row>
    <row r="566" spans="1:28" x14ac:dyDescent="0.25">
      <c r="A566" t="s">
        <v>2390</v>
      </c>
      <c r="B566" s="1">
        <v>45507</v>
      </c>
      <c r="C566" t="s">
        <v>1397</v>
      </c>
      <c r="D566" t="s">
        <v>1666</v>
      </c>
      <c r="E566" t="s">
        <v>1779</v>
      </c>
      <c r="F566">
        <v>3</v>
      </c>
      <c r="G566">
        <v>836.4</v>
      </c>
      <c r="H566">
        <v>0</v>
      </c>
      <c r="I566" t="s">
        <v>1824</v>
      </c>
      <c r="J566" s="12">
        <v>2509.1999999999998</v>
      </c>
      <c r="K566" t="str">
        <f>_xlfn.XLOOKUP(Table17[[#This Row],[Customer_ID]],Customer_Dim!A:A,Customer_Dim!B:B,"False Data")</f>
        <v>Jeffery Wolf</v>
      </c>
      <c r="L566" s="5">
        <f>_xlfn.XLOOKUP(Table17[[#This Row],[Customer_ID]],Customer_Dim!A:A,Customer_Dim!C:C,"False Data")</f>
        <v>60</v>
      </c>
      <c r="M566" s="5" t="str" cm="1">
        <f t="array" ref="M566">_xlfn.IFS(Table9[[#This Row],[Age]]&lt;=35,"Youth",Table9[[#This Row],[Age]]&lt;=55,"Adult",Table9[[#This Row],[Age]]&gt;55,"Senior")</f>
        <v>Senior</v>
      </c>
      <c r="N566" t="str">
        <f>_xlfn.XLOOKUP(Table17[[#This Row],[Customer_ID]],Customer_Dim!A:A,Customer_Dim!D:D,"False Data")</f>
        <v>Female</v>
      </c>
      <c r="O566" t="str">
        <f>_xlfn.XLOOKUP(Table17[[#This Row],[Customer_ID]],Customer_Dim!A:A,Customer_Dim!E:E,"False Data")</f>
        <v>New Laura</v>
      </c>
      <c r="P566" t="str">
        <f>_xlfn.XLOOKUP(Table17[[#This Row],[Customer_ID]],Customer_Dim!A:A,Customer_Dim!F:F,"False Data")</f>
        <v>Mississippi</v>
      </c>
      <c r="Q566" t="str">
        <f>_xlfn.XLOOKUP(Table17[[#This Row],[Customer_ID]],Customer_Dim!A:A,Customer_Dim!G:G,"False Data")</f>
        <v>USA</v>
      </c>
      <c r="R566" t="str">
        <f>_xlfn.XLOOKUP(Table17[[#This Row],[Customer_ID]],Customer_Dim!A:A,Customer_Dim!H:H,"False Data")</f>
        <v>Bronze</v>
      </c>
      <c r="S566" t="str">
        <f>_xlfn.XLOOKUP(Table17[[#This Row],[Store_ID]],Store_Dim!A:A,Store_Dim!B:B)</f>
        <v>Martinez-Mullins</v>
      </c>
      <c r="T566" t="str">
        <f>_xlfn.XLOOKUP(Table17[[#This Row],[Store_ID]],Store_Dim!A:A,Store_Dim!C:C)</f>
        <v>South</v>
      </c>
      <c r="U566" t="str">
        <f>_xlfn.XLOOKUP(Table17[[#This Row],[Store_ID]],Store_Dim!A:A,Store_Dim!D:D)</f>
        <v>Williamsfurt</v>
      </c>
      <c r="V566" t="str">
        <f>_xlfn.XLOOKUP(Table17[[#This Row],[Store_ID]],Store_Dim!A:A,Store_Dim!E:E)</f>
        <v>Online</v>
      </c>
      <c r="W566" t="str">
        <f>_xlfn.XLOOKUP(Table17[[#This Row],[Product_ID]],Product_Dim!A:A,Product_Dim!B:B)</f>
        <v>Men's Hair Styling Gel</v>
      </c>
      <c r="X566" t="str">
        <f>_xlfn.XLOOKUP(Table17[[#This Row],[Product_ID]],Product_Dim!A:A,Product_Dim!C:C)</f>
        <v>Beauty</v>
      </c>
      <c r="Y566" t="str">
        <f>_xlfn.XLOOKUP(Table17[[#This Row],[Product_ID]],Product_Dim!A:A,Product_Dim!D:D)</f>
        <v>Haircare</v>
      </c>
      <c r="Z566" t="str">
        <f>_xlfn.XLOOKUP(Table17[[#This Row],[Product_ID]],Product_Dim!A:A,Product_Dim!E:E)</f>
        <v>Cline-Mccarthy</v>
      </c>
      <c r="AA566">
        <f>_xlfn.XLOOKUP(Table17[[#This Row],[Product_ID]],Product_Dim!A:A,Product_Dim!F:F)</f>
        <v>17.309999999999999</v>
      </c>
      <c r="AB566">
        <f>_xlfn.XLOOKUP(Table17[[#This Row],[Product_ID]],Product_Dim!A:A,Product_Dim!G:G)</f>
        <v>399</v>
      </c>
    </row>
    <row r="567" spans="1:28" x14ac:dyDescent="0.25">
      <c r="A567" t="s">
        <v>2391</v>
      </c>
      <c r="B567" s="1">
        <v>45843</v>
      </c>
      <c r="C567" t="s">
        <v>502</v>
      </c>
      <c r="D567" t="s">
        <v>1728</v>
      </c>
      <c r="E567" t="s">
        <v>1794</v>
      </c>
      <c r="F567">
        <v>1</v>
      </c>
      <c r="G567">
        <v>780.16</v>
      </c>
      <c r="H567">
        <v>0.02</v>
      </c>
      <c r="I567" t="s">
        <v>1829</v>
      </c>
      <c r="J567" s="12">
        <v>764.55679999999995</v>
      </c>
      <c r="K567" t="str">
        <f>_xlfn.XLOOKUP(Table17[[#This Row],[Customer_ID]],Customer_Dim!A:A,Customer_Dim!B:B,"False Data")</f>
        <v>Denise Griffin</v>
      </c>
      <c r="L567" s="5">
        <f>_xlfn.XLOOKUP(Table17[[#This Row],[Customer_ID]],Customer_Dim!A:A,Customer_Dim!C:C,"False Data")</f>
        <v>33</v>
      </c>
      <c r="M567" s="5" t="str" cm="1">
        <f t="array" ref="M567">_xlfn.IFS(Table9[[#This Row],[Age]]&lt;=35,"Youth",Table9[[#This Row],[Age]]&lt;=55,"Adult",Table9[[#This Row],[Age]]&gt;55,"Senior")</f>
        <v>Youth</v>
      </c>
      <c r="N567" t="str">
        <f>_xlfn.XLOOKUP(Table17[[#This Row],[Customer_ID]],Customer_Dim!A:A,Customer_Dim!D:D,"False Data")</f>
        <v>Male</v>
      </c>
      <c r="O567" t="str">
        <f>_xlfn.XLOOKUP(Table17[[#This Row],[Customer_ID]],Customer_Dim!A:A,Customer_Dim!E:E,"False Data")</f>
        <v>West Markhaven</v>
      </c>
      <c r="P567" t="str">
        <f>_xlfn.XLOOKUP(Table17[[#This Row],[Customer_ID]],Customer_Dim!A:A,Customer_Dim!F:F,"False Data")</f>
        <v>Florida</v>
      </c>
      <c r="Q567" t="str">
        <f>_xlfn.XLOOKUP(Table17[[#This Row],[Customer_ID]],Customer_Dim!A:A,Customer_Dim!G:G,"False Data")</f>
        <v>USA</v>
      </c>
      <c r="R567" t="str">
        <f>_xlfn.XLOOKUP(Table17[[#This Row],[Customer_ID]],Customer_Dim!A:A,Customer_Dim!H:H,"False Data")</f>
        <v>Platinum</v>
      </c>
      <c r="S567" t="str">
        <f>_xlfn.XLOOKUP(Table17[[#This Row],[Store_ID]],Store_Dim!A:A,Store_Dim!B:B)</f>
        <v>Thomas, Bridges and Harris</v>
      </c>
      <c r="T567" t="str">
        <f>_xlfn.XLOOKUP(Table17[[#This Row],[Store_ID]],Store_Dim!A:A,Store_Dim!C:C)</f>
        <v>North</v>
      </c>
      <c r="U567" t="str">
        <f>_xlfn.XLOOKUP(Table17[[#This Row],[Store_ID]],Store_Dim!A:A,Store_Dim!D:D)</f>
        <v>Sabrinatown</v>
      </c>
      <c r="V567" t="str">
        <f>_xlfn.XLOOKUP(Table17[[#This Row],[Store_ID]],Store_Dim!A:A,Store_Dim!E:E)</f>
        <v>Online</v>
      </c>
      <c r="W567" t="str">
        <f>_xlfn.XLOOKUP(Table17[[#This Row],[Product_ID]],Product_Dim!A:A,Product_Dim!B:B)</f>
        <v>Gaming Mouse Pad XL</v>
      </c>
      <c r="X567" t="str">
        <f>_xlfn.XLOOKUP(Table17[[#This Row],[Product_ID]],Product_Dim!A:A,Product_Dim!C:C)</f>
        <v>Electronics</v>
      </c>
      <c r="Y567" t="str">
        <f>_xlfn.XLOOKUP(Table17[[#This Row],[Product_ID]],Product_Dim!A:A,Product_Dim!D:D)</f>
        <v>Accessories</v>
      </c>
      <c r="Z567" t="str">
        <f>_xlfn.XLOOKUP(Table17[[#This Row],[Product_ID]],Product_Dim!A:A,Product_Dim!E:E)</f>
        <v>Sharp, Taylor and Rodriguez</v>
      </c>
      <c r="AA567">
        <f>_xlfn.XLOOKUP(Table17[[#This Row],[Product_ID]],Product_Dim!A:A,Product_Dim!F:F)</f>
        <v>340.14</v>
      </c>
      <c r="AB567">
        <f>_xlfn.XLOOKUP(Table17[[#This Row],[Product_ID]],Product_Dim!A:A,Product_Dim!G:G)</f>
        <v>361</v>
      </c>
    </row>
    <row r="568" spans="1:28" x14ac:dyDescent="0.25">
      <c r="A568" t="s">
        <v>2392</v>
      </c>
      <c r="B568" s="1">
        <v>45804</v>
      </c>
      <c r="C568" t="s">
        <v>1449</v>
      </c>
      <c r="D568" t="s">
        <v>1640</v>
      </c>
      <c r="E568" t="s">
        <v>1797</v>
      </c>
      <c r="F568">
        <v>4</v>
      </c>
      <c r="G568">
        <v>354.12</v>
      </c>
      <c r="H568">
        <v>0.06</v>
      </c>
      <c r="I568" t="s">
        <v>1826</v>
      </c>
      <c r="J568" s="12">
        <v>1331.4911999999999</v>
      </c>
      <c r="K568" t="str">
        <f>_xlfn.XLOOKUP(Table17[[#This Row],[Customer_ID]],Customer_Dim!A:A,Customer_Dim!B:B,"False Data")</f>
        <v>Manuel Fisher</v>
      </c>
      <c r="L568" s="5">
        <f>_xlfn.XLOOKUP(Table17[[#This Row],[Customer_ID]],Customer_Dim!A:A,Customer_Dim!C:C,"False Data")</f>
        <v>21</v>
      </c>
      <c r="M568" s="5" t="str" cm="1">
        <f t="array" ref="M568">_xlfn.IFS(Table9[[#This Row],[Age]]&lt;=35,"Youth",Table9[[#This Row],[Age]]&lt;=55,"Adult",Table9[[#This Row],[Age]]&gt;55,"Senior")</f>
        <v>Youth</v>
      </c>
      <c r="N568" t="str">
        <f>_xlfn.XLOOKUP(Table17[[#This Row],[Customer_ID]],Customer_Dim!A:A,Customer_Dim!D:D,"False Data")</f>
        <v>Female</v>
      </c>
      <c r="O568" t="str">
        <f>_xlfn.XLOOKUP(Table17[[#This Row],[Customer_ID]],Customer_Dim!A:A,Customer_Dim!E:E,"False Data")</f>
        <v>Kanebury</v>
      </c>
      <c r="P568" t="str">
        <f>_xlfn.XLOOKUP(Table17[[#This Row],[Customer_ID]],Customer_Dim!A:A,Customer_Dim!F:F,"False Data")</f>
        <v>New Hampshire</v>
      </c>
      <c r="Q568" t="str">
        <f>_xlfn.XLOOKUP(Table17[[#This Row],[Customer_ID]],Customer_Dim!A:A,Customer_Dim!G:G,"False Data")</f>
        <v>USA</v>
      </c>
      <c r="R568" t="str">
        <f>_xlfn.XLOOKUP(Table17[[#This Row],[Customer_ID]],Customer_Dim!A:A,Customer_Dim!H:H,"False Data")</f>
        <v>Gold</v>
      </c>
      <c r="S568" t="str">
        <f>_xlfn.XLOOKUP(Table17[[#This Row],[Store_ID]],Store_Dim!A:A,Store_Dim!B:B)</f>
        <v>Gardner, Humphrey and Contreras</v>
      </c>
      <c r="T568" t="str">
        <f>_xlfn.XLOOKUP(Table17[[#This Row],[Store_ID]],Store_Dim!A:A,Store_Dim!C:C)</f>
        <v>East</v>
      </c>
      <c r="U568" t="str">
        <f>_xlfn.XLOOKUP(Table17[[#This Row],[Store_ID]],Store_Dim!A:A,Store_Dim!D:D)</f>
        <v>Johnsonville</v>
      </c>
      <c r="V568" t="str">
        <f>_xlfn.XLOOKUP(Table17[[#This Row],[Store_ID]],Store_Dim!A:A,Store_Dim!E:E)</f>
        <v>Flagship</v>
      </c>
      <c r="W568" t="str">
        <f>_xlfn.XLOOKUP(Table17[[#This Row],[Product_ID]],Product_Dim!A:A,Product_Dim!B:B)</f>
        <v>Men's Winter Jacket</v>
      </c>
      <c r="X568" t="str">
        <f>_xlfn.XLOOKUP(Table17[[#This Row],[Product_ID]],Product_Dim!A:A,Product_Dim!C:C)</f>
        <v>Clothing</v>
      </c>
      <c r="Y568" t="str">
        <f>_xlfn.XLOOKUP(Table17[[#This Row],[Product_ID]],Product_Dim!A:A,Product_Dim!D:D)</f>
        <v>Outerwear</v>
      </c>
      <c r="Z568" t="str">
        <f>_xlfn.XLOOKUP(Table17[[#This Row],[Product_ID]],Product_Dim!A:A,Product_Dim!E:E)</f>
        <v>Kelly, Smith and Perez</v>
      </c>
      <c r="AA568">
        <f>_xlfn.XLOOKUP(Table17[[#This Row],[Product_ID]],Product_Dim!A:A,Product_Dim!F:F)</f>
        <v>167.34</v>
      </c>
      <c r="AB568">
        <f>_xlfn.XLOOKUP(Table17[[#This Row],[Product_ID]],Product_Dim!A:A,Product_Dim!G:G)</f>
        <v>296</v>
      </c>
    </row>
    <row r="569" spans="1:28" x14ac:dyDescent="0.25">
      <c r="A569" t="s">
        <v>2393</v>
      </c>
      <c r="B569" s="1">
        <v>45602</v>
      </c>
      <c r="C569" t="s">
        <v>1397</v>
      </c>
      <c r="D569" t="s">
        <v>1674</v>
      </c>
      <c r="E569" t="s">
        <v>1761</v>
      </c>
      <c r="F569">
        <v>4</v>
      </c>
      <c r="G569">
        <v>282.48</v>
      </c>
      <c r="H569">
        <v>0.11</v>
      </c>
      <c r="I569" t="s">
        <v>1826</v>
      </c>
      <c r="J569" s="12">
        <v>1005.6288</v>
      </c>
      <c r="K569" t="str">
        <f>_xlfn.XLOOKUP(Table17[[#This Row],[Customer_ID]],Customer_Dim!A:A,Customer_Dim!B:B,"False Data")</f>
        <v>Jeffery Wolf</v>
      </c>
      <c r="L569" s="5">
        <f>_xlfn.XLOOKUP(Table17[[#This Row],[Customer_ID]],Customer_Dim!A:A,Customer_Dim!C:C,"False Data")</f>
        <v>60</v>
      </c>
      <c r="M569" s="5" t="str" cm="1">
        <f t="array" ref="M569">_xlfn.IFS(Table9[[#This Row],[Age]]&lt;=35,"Youth",Table9[[#This Row],[Age]]&lt;=55,"Adult",Table9[[#This Row],[Age]]&gt;55,"Senior")</f>
        <v>Senior</v>
      </c>
      <c r="N569" t="str">
        <f>_xlfn.XLOOKUP(Table17[[#This Row],[Customer_ID]],Customer_Dim!A:A,Customer_Dim!D:D,"False Data")</f>
        <v>Female</v>
      </c>
      <c r="O569" t="str">
        <f>_xlfn.XLOOKUP(Table17[[#This Row],[Customer_ID]],Customer_Dim!A:A,Customer_Dim!E:E,"False Data")</f>
        <v>New Laura</v>
      </c>
      <c r="P569" t="str">
        <f>_xlfn.XLOOKUP(Table17[[#This Row],[Customer_ID]],Customer_Dim!A:A,Customer_Dim!F:F,"False Data")</f>
        <v>Mississippi</v>
      </c>
      <c r="Q569" t="str">
        <f>_xlfn.XLOOKUP(Table17[[#This Row],[Customer_ID]],Customer_Dim!A:A,Customer_Dim!G:G,"False Data")</f>
        <v>USA</v>
      </c>
      <c r="R569" t="str">
        <f>_xlfn.XLOOKUP(Table17[[#This Row],[Customer_ID]],Customer_Dim!A:A,Customer_Dim!H:H,"False Data")</f>
        <v>Bronze</v>
      </c>
      <c r="S569" t="str">
        <f>_xlfn.XLOOKUP(Table17[[#This Row],[Store_ID]],Store_Dim!A:A,Store_Dim!B:B)</f>
        <v>Black-Horn</v>
      </c>
      <c r="T569" t="str">
        <f>_xlfn.XLOOKUP(Table17[[#This Row],[Store_ID]],Store_Dim!A:A,Store_Dim!C:C)</f>
        <v>South</v>
      </c>
      <c r="U569" t="str">
        <f>_xlfn.XLOOKUP(Table17[[#This Row],[Store_ID]],Store_Dim!A:A,Store_Dim!D:D)</f>
        <v>North Nancyview</v>
      </c>
      <c r="V569" t="str">
        <f>_xlfn.XLOOKUP(Table17[[#This Row],[Store_ID]],Store_Dim!A:A,Store_Dim!E:E)</f>
        <v>Outlet</v>
      </c>
      <c r="W569" t="str">
        <f>_xlfn.XLOOKUP(Table17[[#This Row],[Product_ID]],Product_Dim!A:A,Product_Dim!B:B)</f>
        <v>Organic Sunscreen Lotion</v>
      </c>
      <c r="X569" t="str">
        <f>_xlfn.XLOOKUP(Table17[[#This Row],[Product_ID]],Product_Dim!A:A,Product_Dim!C:C)</f>
        <v>Beauty</v>
      </c>
      <c r="Y569" t="str">
        <f>_xlfn.XLOOKUP(Table17[[#This Row],[Product_ID]],Product_Dim!A:A,Product_Dim!D:D)</f>
        <v>Skincare</v>
      </c>
      <c r="Z569" t="str">
        <f>_xlfn.XLOOKUP(Table17[[#This Row],[Product_ID]],Product_Dim!A:A,Product_Dim!E:E)</f>
        <v>Anderson-Riley</v>
      </c>
      <c r="AA569">
        <f>_xlfn.XLOOKUP(Table17[[#This Row],[Product_ID]],Product_Dim!A:A,Product_Dim!F:F)</f>
        <v>266.86</v>
      </c>
      <c r="AB569">
        <f>_xlfn.XLOOKUP(Table17[[#This Row],[Product_ID]],Product_Dim!A:A,Product_Dim!G:G)</f>
        <v>458</v>
      </c>
    </row>
    <row r="570" spans="1:28" x14ac:dyDescent="0.25">
      <c r="A570" t="s">
        <v>2394</v>
      </c>
      <c r="B570" s="1">
        <v>45446</v>
      </c>
      <c r="C570" t="s">
        <v>1032</v>
      </c>
      <c r="D570" t="s">
        <v>1588</v>
      </c>
      <c r="E570" t="s">
        <v>1776</v>
      </c>
      <c r="F570">
        <v>2</v>
      </c>
      <c r="G570">
        <v>740.68</v>
      </c>
      <c r="H570">
        <v>0.02</v>
      </c>
      <c r="I570" t="s">
        <v>1826</v>
      </c>
      <c r="J570" s="12">
        <v>1451.7328</v>
      </c>
      <c r="K570" t="str">
        <f>_xlfn.XLOOKUP(Table17[[#This Row],[Customer_ID]],Customer_Dim!A:A,Customer_Dim!B:B,"False Data")</f>
        <v>Mario Harvey Jr.</v>
      </c>
      <c r="L570" s="5">
        <f>_xlfn.XLOOKUP(Table17[[#This Row],[Customer_ID]],Customer_Dim!A:A,Customer_Dim!C:C,"False Data")</f>
        <v>46</v>
      </c>
      <c r="M570" s="5" t="str" cm="1">
        <f t="array" ref="M570">_xlfn.IFS(Table9[[#This Row],[Age]]&lt;=35,"Youth",Table9[[#This Row],[Age]]&lt;=55,"Adult",Table9[[#This Row],[Age]]&gt;55,"Senior")</f>
        <v>Adult</v>
      </c>
      <c r="N570" t="str">
        <f>_xlfn.XLOOKUP(Table17[[#This Row],[Customer_ID]],Customer_Dim!A:A,Customer_Dim!D:D,"False Data")</f>
        <v>Male</v>
      </c>
      <c r="O570" t="str">
        <f>_xlfn.XLOOKUP(Table17[[#This Row],[Customer_ID]],Customer_Dim!A:A,Customer_Dim!E:E,"False Data")</f>
        <v>Jessicaport</v>
      </c>
      <c r="P570" t="str">
        <f>_xlfn.XLOOKUP(Table17[[#This Row],[Customer_ID]],Customer_Dim!A:A,Customer_Dim!F:F,"False Data")</f>
        <v>Minnesota</v>
      </c>
      <c r="Q570" t="str">
        <f>_xlfn.XLOOKUP(Table17[[#This Row],[Customer_ID]],Customer_Dim!A:A,Customer_Dim!G:G,"False Data")</f>
        <v>USA</v>
      </c>
      <c r="R570" t="str">
        <f>_xlfn.XLOOKUP(Table17[[#This Row],[Customer_ID]],Customer_Dim!A:A,Customer_Dim!H:H,"False Data")</f>
        <v>Platinum</v>
      </c>
      <c r="S570" t="str">
        <f>_xlfn.XLOOKUP(Table17[[#This Row],[Store_ID]],Store_Dim!A:A,Store_Dim!B:B)</f>
        <v>Benson-Elliott</v>
      </c>
      <c r="T570" t="str">
        <f>_xlfn.XLOOKUP(Table17[[#This Row],[Store_ID]],Store_Dim!A:A,Store_Dim!C:C)</f>
        <v>East</v>
      </c>
      <c r="U570" t="str">
        <f>_xlfn.XLOOKUP(Table17[[#This Row],[Store_ID]],Store_Dim!A:A,Store_Dim!D:D)</f>
        <v>Port Josephberg</v>
      </c>
      <c r="V570" t="str">
        <f>_xlfn.XLOOKUP(Table17[[#This Row],[Store_ID]],Store_Dim!A:A,Store_Dim!E:E)</f>
        <v>Online</v>
      </c>
      <c r="W570" t="str">
        <f>_xlfn.XLOOKUP(Table17[[#This Row],[Product_ID]],Product_Dim!A:A,Product_Dim!B:B)</f>
        <v>Outdoor Sports Water Bottle</v>
      </c>
      <c r="X570" t="str">
        <f>_xlfn.XLOOKUP(Table17[[#This Row],[Product_ID]],Product_Dim!A:A,Product_Dim!C:C)</f>
        <v>Sports</v>
      </c>
      <c r="Y570" t="str">
        <f>_xlfn.XLOOKUP(Table17[[#This Row],[Product_ID]],Product_Dim!A:A,Product_Dim!D:D)</f>
        <v>Accessories</v>
      </c>
      <c r="Z570" t="str">
        <f>_xlfn.XLOOKUP(Table17[[#This Row],[Product_ID]],Product_Dim!A:A,Product_Dim!E:E)</f>
        <v>Soto-Ellis</v>
      </c>
      <c r="AA570">
        <f>_xlfn.XLOOKUP(Table17[[#This Row],[Product_ID]],Product_Dim!A:A,Product_Dim!F:F)</f>
        <v>131.51</v>
      </c>
      <c r="AB570">
        <f>_xlfn.XLOOKUP(Table17[[#This Row],[Product_ID]],Product_Dim!A:A,Product_Dim!G:G)</f>
        <v>0</v>
      </c>
    </row>
    <row r="571" spans="1:28" x14ac:dyDescent="0.25">
      <c r="A571" t="s">
        <v>2395</v>
      </c>
      <c r="B571" s="1">
        <v>45384</v>
      </c>
      <c r="C571" t="s">
        <v>372</v>
      </c>
      <c r="D571" t="s">
        <v>1660</v>
      </c>
      <c r="E571" t="s">
        <v>1786</v>
      </c>
      <c r="F571">
        <v>3</v>
      </c>
      <c r="G571">
        <v>600.58000000000004</v>
      </c>
      <c r="H571">
        <v>0.28999999999999998</v>
      </c>
      <c r="I571" t="s">
        <v>1829</v>
      </c>
      <c r="J571" s="12">
        <v>1279.2354</v>
      </c>
      <c r="K571" t="str">
        <f>_xlfn.XLOOKUP(Table17[[#This Row],[Customer_ID]],Customer_Dim!A:A,Customer_Dim!B:B,"False Data")</f>
        <v>Lance Baker</v>
      </c>
      <c r="L571" s="5">
        <f>_xlfn.XLOOKUP(Table17[[#This Row],[Customer_ID]],Customer_Dim!A:A,Customer_Dim!C:C,"False Data")</f>
        <v>50</v>
      </c>
      <c r="M571" s="5" t="str" cm="1">
        <f t="array" ref="M571">_xlfn.IFS(Table9[[#This Row],[Age]]&lt;=35,"Youth",Table9[[#This Row],[Age]]&lt;=55,"Adult",Table9[[#This Row],[Age]]&gt;55,"Senior")</f>
        <v>Adult</v>
      </c>
      <c r="N571" t="str">
        <f>_xlfn.XLOOKUP(Table17[[#This Row],[Customer_ID]],Customer_Dim!A:A,Customer_Dim!D:D,"False Data")</f>
        <v>Female</v>
      </c>
      <c r="O571" t="str">
        <f>_xlfn.XLOOKUP(Table17[[#This Row],[Customer_ID]],Customer_Dim!A:A,Customer_Dim!E:E,"False Data")</f>
        <v>Port Victoria</v>
      </c>
      <c r="P571" t="str">
        <f>_xlfn.XLOOKUP(Table17[[#This Row],[Customer_ID]],Customer_Dim!A:A,Customer_Dim!F:F,"False Data")</f>
        <v>Florida</v>
      </c>
      <c r="Q571" t="str">
        <f>_xlfn.XLOOKUP(Table17[[#This Row],[Customer_ID]],Customer_Dim!A:A,Customer_Dim!G:G,"False Data")</f>
        <v>USA</v>
      </c>
      <c r="R571" t="str">
        <f>_xlfn.XLOOKUP(Table17[[#This Row],[Customer_ID]],Customer_Dim!A:A,Customer_Dim!H:H,"False Data")</f>
        <v>Gold</v>
      </c>
      <c r="S571" t="str">
        <f>_xlfn.XLOOKUP(Table17[[#This Row],[Store_ID]],Store_Dim!A:A,Store_Dim!B:B)</f>
        <v>Moore, Padilla and Butler</v>
      </c>
      <c r="T571" t="str">
        <f>_xlfn.XLOOKUP(Table17[[#This Row],[Store_ID]],Store_Dim!A:A,Store_Dim!C:C)</f>
        <v>South</v>
      </c>
      <c r="U571" t="str">
        <f>_xlfn.XLOOKUP(Table17[[#This Row],[Store_ID]],Store_Dim!A:A,Store_Dim!D:D)</f>
        <v>East Johnstad</v>
      </c>
      <c r="V571" t="str">
        <f>_xlfn.XLOOKUP(Table17[[#This Row],[Store_ID]],Store_Dim!A:A,Store_Dim!E:E)</f>
        <v>Flagship</v>
      </c>
      <c r="W571" t="str">
        <f>_xlfn.XLOOKUP(Table17[[#This Row],[Product_ID]],Product_Dim!A:A,Product_Dim!B:B)</f>
        <v>Premium Blanket Throw</v>
      </c>
      <c r="X571" t="str">
        <f>_xlfn.XLOOKUP(Table17[[#This Row],[Product_ID]],Product_Dim!A:A,Product_Dim!C:C)</f>
        <v>Home</v>
      </c>
      <c r="Y571" t="str">
        <f>_xlfn.XLOOKUP(Table17[[#This Row],[Product_ID]],Product_Dim!A:A,Product_Dim!D:D)</f>
        <v>Decor</v>
      </c>
      <c r="Z571" t="str">
        <f>_xlfn.XLOOKUP(Table17[[#This Row],[Product_ID]],Product_Dim!A:A,Product_Dim!E:E)</f>
        <v>Hernandez, Kennedy and Porter</v>
      </c>
      <c r="AA571">
        <f>_xlfn.XLOOKUP(Table17[[#This Row],[Product_ID]],Product_Dim!A:A,Product_Dim!F:F)</f>
        <v>461.47</v>
      </c>
      <c r="AB571">
        <f>_xlfn.XLOOKUP(Table17[[#This Row],[Product_ID]],Product_Dim!A:A,Product_Dim!G:G)</f>
        <v>190</v>
      </c>
    </row>
    <row r="572" spans="1:28" x14ac:dyDescent="0.25">
      <c r="A572" t="s">
        <v>2396</v>
      </c>
      <c r="B572" s="1">
        <v>45348</v>
      </c>
      <c r="C572" t="s">
        <v>1422</v>
      </c>
      <c r="D572" t="s">
        <v>1678</v>
      </c>
      <c r="E572" t="s">
        <v>1766</v>
      </c>
      <c r="F572">
        <v>3</v>
      </c>
      <c r="G572">
        <v>345.58</v>
      </c>
      <c r="H572">
        <v>0.22</v>
      </c>
      <c r="I572" t="s">
        <v>1824</v>
      </c>
      <c r="J572" s="12">
        <v>808.65719999999999</v>
      </c>
      <c r="K572" t="str">
        <f>_xlfn.XLOOKUP(Table17[[#This Row],[Customer_ID]],Customer_Dim!A:A,Customer_Dim!B:B,"False Data")</f>
        <v>Paul Cox</v>
      </c>
      <c r="L572" s="5">
        <f>_xlfn.XLOOKUP(Table17[[#This Row],[Customer_ID]],Customer_Dim!A:A,Customer_Dim!C:C,"False Data")</f>
        <v>60</v>
      </c>
      <c r="M572" s="5" t="str" cm="1">
        <f t="array" ref="M572">_xlfn.IFS(Table9[[#This Row],[Age]]&lt;=35,"Youth",Table9[[#This Row],[Age]]&lt;=55,"Adult",Table9[[#This Row],[Age]]&gt;55,"Senior")</f>
        <v>Senior</v>
      </c>
      <c r="N572" t="str">
        <f>_xlfn.XLOOKUP(Table17[[#This Row],[Customer_ID]],Customer_Dim!A:A,Customer_Dim!D:D,"False Data")</f>
        <v>Female</v>
      </c>
      <c r="O572" t="str">
        <f>_xlfn.XLOOKUP(Table17[[#This Row],[Customer_ID]],Customer_Dim!A:A,Customer_Dim!E:E,"False Data")</f>
        <v>East Julie</v>
      </c>
      <c r="P572" t="str">
        <f>_xlfn.XLOOKUP(Table17[[#This Row],[Customer_ID]],Customer_Dim!A:A,Customer_Dim!F:F,"False Data")</f>
        <v>Kansas</v>
      </c>
      <c r="Q572" t="str">
        <f>_xlfn.XLOOKUP(Table17[[#This Row],[Customer_ID]],Customer_Dim!A:A,Customer_Dim!G:G,"False Data")</f>
        <v>USA</v>
      </c>
      <c r="R572" t="str">
        <f>_xlfn.XLOOKUP(Table17[[#This Row],[Customer_ID]],Customer_Dim!A:A,Customer_Dim!H:H,"False Data")</f>
        <v>Silver</v>
      </c>
      <c r="S572" t="str">
        <f>_xlfn.XLOOKUP(Table17[[#This Row],[Store_ID]],Store_Dim!A:A,Store_Dim!B:B)</f>
        <v>Johnson-Wright</v>
      </c>
      <c r="T572" t="str">
        <f>_xlfn.XLOOKUP(Table17[[#This Row],[Store_ID]],Store_Dim!A:A,Store_Dim!C:C)</f>
        <v>North</v>
      </c>
      <c r="U572" t="str">
        <f>_xlfn.XLOOKUP(Table17[[#This Row],[Store_ID]],Store_Dim!A:A,Store_Dim!D:D)</f>
        <v>Hoodberg</v>
      </c>
      <c r="V572" t="str">
        <f>_xlfn.XLOOKUP(Table17[[#This Row],[Store_ID]],Store_Dim!A:A,Store_Dim!E:E)</f>
        <v>Outlet</v>
      </c>
      <c r="W572" t="str">
        <f>_xlfn.XLOOKUP(Table17[[#This Row],[Product_ID]],Product_Dim!A:A,Product_Dim!B:B)</f>
        <v>Adjustable Dumbbells 20kg</v>
      </c>
      <c r="X572" t="str">
        <f>_xlfn.XLOOKUP(Table17[[#This Row],[Product_ID]],Product_Dim!A:A,Product_Dim!C:C)</f>
        <v>Sports</v>
      </c>
      <c r="Y572" t="str">
        <f>_xlfn.XLOOKUP(Table17[[#This Row],[Product_ID]],Product_Dim!A:A,Product_Dim!D:D)</f>
        <v>Fitness</v>
      </c>
      <c r="Z572" t="str">
        <f>_xlfn.XLOOKUP(Table17[[#This Row],[Product_ID]],Product_Dim!A:A,Product_Dim!E:E)</f>
        <v>Montgomery, Benton and Miller</v>
      </c>
      <c r="AA572">
        <f>_xlfn.XLOOKUP(Table17[[#This Row],[Product_ID]],Product_Dim!A:A,Product_Dim!F:F)</f>
        <v>240.63</v>
      </c>
      <c r="AB572">
        <f>_xlfn.XLOOKUP(Table17[[#This Row],[Product_ID]],Product_Dim!A:A,Product_Dim!G:G)</f>
        <v>423</v>
      </c>
    </row>
    <row r="573" spans="1:28" x14ac:dyDescent="0.25">
      <c r="A573" t="s">
        <v>2397</v>
      </c>
      <c r="B573" s="1">
        <v>45688</v>
      </c>
      <c r="C573" t="s">
        <v>902</v>
      </c>
      <c r="D573" t="s">
        <v>1584</v>
      </c>
      <c r="E573" t="s">
        <v>1792</v>
      </c>
      <c r="F573">
        <v>1</v>
      </c>
      <c r="G573">
        <v>974.52</v>
      </c>
      <c r="H573">
        <v>0.01</v>
      </c>
      <c r="I573" t="s">
        <v>1826</v>
      </c>
      <c r="J573" s="12">
        <v>964.77480000000003</v>
      </c>
      <c r="K573" t="str">
        <f>_xlfn.XLOOKUP(Table17[[#This Row],[Customer_ID]],Customer_Dim!A:A,Customer_Dim!B:B,"False Data")</f>
        <v>Hunter Sutton</v>
      </c>
      <c r="L573" s="5">
        <f>_xlfn.XLOOKUP(Table17[[#This Row],[Customer_ID]],Customer_Dim!A:A,Customer_Dim!C:C,"False Data")</f>
        <v>54</v>
      </c>
      <c r="M573" s="5" t="str" cm="1">
        <f t="array" ref="M573">_xlfn.IFS(Table9[[#This Row],[Age]]&lt;=35,"Youth",Table9[[#This Row],[Age]]&lt;=55,"Adult",Table9[[#This Row],[Age]]&gt;55,"Senior")</f>
        <v>Adult</v>
      </c>
      <c r="N573" t="str">
        <f>_xlfn.XLOOKUP(Table17[[#This Row],[Customer_ID]],Customer_Dim!A:A,Customer_Dim!D:D,"False Data")</f>
        <v>Male</v>
      </c>
      <c r="O573" t="str">
        <f>_xlfn.XLOOKUP(Table17[[#This Row],[Customer_ID]],Customer_Dim!A:A,Customer_Dim!E:E,"False Data")</f>
        <v>Patrickshire</v>
      </c>
      <c r="P573" t="str">
        <f>_xlfn.XLOOKUP(Table17[[#This Row],[Customer_ID]],Customer_Dim!A:A,Customer_Dim!F:F,"False Data")</f>
        <v>Connecticut</v>
      </c>
      <c r="Q573" t="str">
        <f>_xlfn.XLOOKUP(Table17[[#This Row],[Customer_ID]],Customer_Dim!A:A,Customer_Dim!G:G,"False Data")</f>
        <v>USA</v>
      </c>
      <c r="R573" t="str">
        <f>_xlfn.XLOOKUP(Table17[[#This Row],[Customer_ID]],Customer_Dim!A:A,Customer_Dim!H:H,"False Data")</f>
        <v>Gold</v>
      </c>
      <c r="S573" t="str">
        <f>_xlfn.XLOOKUP(Table17[[#This Row],[Store_ID]],Store_Dim!A:A,Store_Dim!B:B)</f>
        <v>Aguirre-Keller</v>
      </c>
      <c r="T573" t="str">
        <f>_xlfn.XLOOKUP(Table17[[#This Row],[Store_ID]],Store_Dim!A:A,Store_Dim!C:C)</f>
        <v>South</v>
      </c>
      <c r="U573" t="str">
        <f>_xlfn.XLOOKUP(Table17[[#This Row],[Store_ID]],Store_Dim!A:A,Store_Dim!D:D)</f>
        <v>Lake Michael</v>
      </c>
      <c r="V573" t="str">
        <f>_xlfn.XLOOKUP(Table17[[#This Row],[Store_ID]],Store_Dim!A:A,Store_Dim!E:E)</f>
        <v>Online</v>
      </c>
      <c r="W573" t="str">
        <f>_xlfn.XLOOKUP(Table17[[#This Row],[Product_ID]],Product_Dim!A:A,Product_Dim!B:B)</f>
        <v>Women's Denim Jeans</v>
      </c>
      <c r="X573" t="str">
        <f>_xlfn.XLOOKUP(Table17[[#This Row],[Product_ID]],Product_Dim!A:A,Product_Dim!C:C)</f>
        <v>Clothing</v>
      </c>
      <c r="Y573" t="str">
        <f>_xlfn.XLOOKUP(Table17[[#This Row],[Product_ID]],Product_Dim!A:A,Product_Dim!D:D)</f>
        <v>Bottoms</v>
      </c>
      <c r="Z573" t="str">
        <f>_xlfn.XLOOKUP(Table17[[#This Row],[Product_ID]],Product_Dim!A:A,Product_Dim!E:E)</f>
        <v>Guerra-Hendrix</v>
      </c>
      <c r="AA573">
        <f>_xlfn.XLOOKUP(Table17[[#This Row],[Product_ID]],Product_Dim!A:A,Product_Dim!F:F)</f>
        <v>303.74</v>
      </c>
      <c r="AB573">
        <f>_xlfn.XLOOKUP(Table17[[#This Row],[Product_ID]],Product_Dim!A:A,Product_Dim!G:G)</f>
        <v>343</v>
      </c>
    </row>
    <row r="574" spans="1:28" x14ac:dyDescent="0.25">
      <c r="A574" t="s">
        <v>2398</v>
      </c>
      <c r="B574" s="1">
        <v>45249</v>
      </c>
      <c r="C574" t="s">
        <v>157</v>
      </c>
      <c r="D574" t="s">
        <v>1582</v>
      </c>
      <c r="E574" t="s">
        <v>1757</v>
      </c>
      <c r="F574">
        <v>3</v>
      </c>
      <c r="G574">
        <v>282.33</v>
      </c>
      <c r="H574">
        <v>7.0000000000000007E-2</v>
      </c>
      <c r="I574" t="s">
        <v>1824</v>
      </c>
      <c r="J574" s="12">
        <v>787.70069999999998</v>
      </c>
      <c r="K574" t="str">
        <f>_xlfn.XLOOKUP(Table17[[#This Row],[Customer_ID]],Customer_Dim!A:A,Customer_Dim!B:B,"False Data")</f>
        <v>Eric Vega</v>
      </c>
      <c r="L574" s="5">
        <f>_xlfn.XLOOKUP(Table17[[#This Row],[Customer_ID]],Customer_Dim!A:A,Customer_Dim!C:C,"False Data")</f>
        <v>50</v>
      </c>
      <c r="M574" s="5" t="str" cm="1">
        <f t="array" ref="M574">_xlfn.IFS(Table9[[#This Row],[Age]]&lt;=35,"Youth",Table9[[#This Row],[Age]]&lt;=55,"Adult",Table9[[#This Row],[Age]]&gt;55,"Senior")</f>
        <v>Adult</v>
      </c>
      <c r="N574" t="str">
        <f>_xlfn.XLOOKUP(Table17[[#This Row],[Customer_ID]],Customer_Dim!A:A,Customer_Dim!D:D,"False Data")</f>
        <v>Male</v>
      </c>
      <c r="O574" t="str">
        <f>_xlfn.XLOOKUP(Table17[[#This Row],[Customer_ID]],Customer_Dim!A:A,Customer_Dim!E:E,"False Data")</f>
        <v>Williamsonland</v>
      </c>
      <c r="P574" t="str">
        <f>_xlfn.XLOOKUP(Table17[[#This Row],[Customer_ID]],Customer_Dim!A:A,Customer_Dim!F:F,"False Data")</f>
        <v>Kansas</v>
      </c>
      <c r="Q574" t="str">
        <f>_xlfn.XLOOKUP(Table17[[#This Row],[Customer_ID]],Customer_Dim!A:A,Customer_Dim!G:G,"False Data")</f>
        <v>USA</v>
      </c>
      <c r="R574" t="str">
        <f>_xlfn.XLOOKUP(Table17[[#This Row],[Customer_ID]],Customer_Dim!A:A,Customer_Dim!H:H,"False Data")</f>
        <v>Gold</v>
      </c>
      <c r="S574" t="str">
        <f>_xlfn.XLOOKUP(Table17[[#This Row],[Store_ID]],Store_Dim!A:A,Store_Dim!B:B)</f>
        <v>Martinez, Adkins and Johnson</v>
      </c>
      <c r="T574" t="str">
        <f>_xlfn.XLOOKUP(Table17[[#This Row],[Store_ID]],Store_Dim!A:A,Store_Dim!C:C)</f>
        <v>North</v>
      </c>
      <c r="U574" t="str">
        <f>_xlfn.XLOOKUP(Table17[[#This Row],[Store_ID]],Store_Dim!A:A,Store_Dim!D:D)</f>
        <v>Danielmouth</v>
      </c>
      <c r="V574" t="str">
        <f>_xlfn.XLOOKUP(Table17[[#This Row],[Store_ID]],Store_Dim!A:A,Store_Dim!E:E)</f>
        <v>Flagship</v>
      </c>
      <c r="W574" t="str">
        <f>_xlfn.XLOOKUP(Table17[[#This Row],[Product_ID]],Product_Dim!A:A,Product_Dim!B:B)</f>
        <v>Soccer Training Cone Set</v>
      </c>
      <c r="X574" t="str">
        <f>_xlfn.XLOOKUP(Table17[[#This Row],[Product_ID]],Product_Dim!A:A,Product_Dim!C:C)</f>
        <v>Sports</v>
      </c>
      <c r="Y574" t="str">
        <f>_xlfn.XLOOKUP(Table17[[#This Row],[Product_ID]],Product_Dim!A:A,Product_Dim!D:D)</f>
        <v>Accessories</v>
      </c>
      <c r="Z574" t="str">
        <f>_xlfn.XLOOKUP(Table17[[#This Row],[Product_ID]],Product_Dim!A:A,Product_Dim!E:E)</f>
        <v>Ford, Murphy and Wilson</v>
      </c>
      <c r="AA574">
        <f>_xlfn.XLOOKUP(Table17[[#This Row],[Product_ID]],Product_Dim!A:A,Product_Dim!F:F)</f>
        <v>144.53</v>
      </c>
      <c r="AB574">
        <f>_xlfn.XLOOKUP(Table17[[#This Row],[Product_ID]],Product_Dim!A:A,Product_Dim!G:G)</f>
        <v>367</v>
      </c>
    </row>
    <row r="575" spans="1:28" x14ac:dyDescent="0.25">
      <c r="A575" t="s">
        <v>2399</v>
      </c>
      <c r="B575" s="1">
        <v>45726</v>
      </c>
      <c r="C575" t="s">
        <v>1193</v>
      </c>
      <c r="D575" t="s">
        <v>1700</v>
      </c>
      <c r="E575" t="s">
        <v>1813</v>
      </c>
      <c r="F575">
        <v>4</v>
      </c>
      <c r="G575">
        <v>158.46</v>
      </c>
      <c r="H575">
        <v>0.09</v>
      </c>
      <c r="I575" t="s">
        <v>1826</v>
      </c>
      <c r="J575" s="12">
        <v>576.7944</v>
      </c>
      <c r="K575" t="str">
        <f>_xlfn.XLOOKUP(Table17[[#This Row],[Customer_ID]],Customer_Dim!A:A,Customer_Dim!B:B,"False Data")</f>
        <v>Martha Brown</v>
      </c>
      <c r="L575" s="5">
        <f>_xlfn.XLOOKUP(Table17[[#This Row],[Customer_ID]],Customer_Dim!A:A,Customer_Dim!C:C,"False Data")</f>
        <v>20</v>
      </c>
      <c r="M575" s="5" t="str" cm="1">
        <f t="array" ref="M575">_xlfn.IFS(Table9[[#This Row],[Age]]&lt;=35,"Youth",Table9[[#This Row],[Age]]&lt;=55,"Adult",Table9[[#This Row],[Age]]&gt;55,"Senior")</f>
        <v>Youth</v>
      </c>
      <c r="N575" t="str">
        <f>_xlfn.XLOOKUP(Table17[[#This Row],[Customer_ID]],Customer_Dim!A:A,Customer_Dim!D:D,"False Data")</f>
        <v>Female</v>
      </c>
      <c r="O575" t="str">
        <f>_xlfn.XLOOKUP(Table17[[#This Row],[Customer_ID]],Customer_Dim!A:A,Customer_Dim!E:E,"False Data")</f>
        <v>Novakstad</v>
      </c>
      <c r="P575" t="str">
        <f>_xlfn.XLOOKUP(Table17[[#This Row],[Customer_ID]],Customer_Dim!A:A,Customer_Dim!F:F,"False Data")</f>
        <v>California</v>
      </c>
      <c r="Q575" t="str">
        <f>_xlfn.XLOOKUP(Table17[[#This Row],[Customer_ID]],Customer_Dim!A:A,Customer_Dim!G:G,"False Data")</f>
        <v>USA</v>
      </c>
      <c r="R575" t="str">
        <f>_xlfn.XLOOKUP(Table17[[#This Row],[Customer_ID]],Customer_Dim!A:A,Customer_Dim!H:H,"False Data")</f>
        <v>Gold</v>
      </c>
      <c r="S575" t="str">
        <f>_xlfn.XLOOKUP(Table17[[#This Row],[Store_ID]],Store_Dim!A:A,Store_Dim!B:B)</f>
        <v>Mann-Austin</v>
      </c>
      <c r="T575" t="str">
        <f>_xlfn.XLOOKUP(Table17[[#This Row],[Store_ID]],Store_Dim!A:A,Store_Dim!C:C)</f>
        <v>East</v>
      </c>
      <c r="U575" t="str">
        <f>_xlfn.XLOOKUP(Table17[[#This Row],[Store_ID]],Store_Dim!A:A,Store_Dim!D:D)</f>
        <v>Vasquezborough</v>
      </c>
      <c r="V575" t="str">
        <f>_xlfn.XLOOKUP(Table17[[#This Row],[Store_ID]],Store_Dim!A:A,Store_Dim!E:E)</f>
        <v>Online</v>
      </c>
      <c r="W575" t="str">
        <f>_xlfn.XLOOKUP(Table17[[#This Row],[Product_ID]],Product_Dim!A:A,Product_Dim!B:B)</f>
        <v>Wireless Mouse</v>
      </c>
      <c r="X575" t="str">
        <f>_xlfn.XLOOKUP(Table17[[#This Row],[Product_ID]],Product_Dim!A:A,Product_Dim!C:C)</f>
        <v>Electronics</v>
      </c>
      <c r="Y575" t="str">
        <f>_xlfn.XLOOKUP(Table17[[#This Row],[Product_ID]],Product_Dim!A:A,Product_Dim!D:D)</f>
        <v>Computer</v>
      </c>
      <c r="Z575" t="str">
        <f>_xlfn.XLOOKUP(Table17[[#This Row],[Product_ID]],Product_Dim!A:A,Product_Dim!E:E)</f>
        <v>Larson Ltd</v>
      </c>
      <c r="AA575">
        <f>_xlfn.XLOOKUP(Table17[[#This Row],[Product_ID]],Product_Dim!A:A,Product_Dim!F:F)</f>
        <v>392.89</v>
      </c>
      <c r="AB575">
        <f>_xlfn.XLOOKUP(Table17[[#This Row],[Product_ID]],Product_Dim!A:A,Product_Dim!G:G)</f>
        <v>320</v>
      </c>
    </row>
    <row r="576" spans="1:28" x14ac:dyDescent="0.25">
      <c r="A576" t="s">
        <v>2400</v>
      </c>
      <c r="B576" s="1">
        <v>45283</v>
      </c>
      <c r="C576" t="s">
        <v>1077</v>
      </c>
      <c r="D576" t="s">
        <v>1658</v>
      </c>
      <c r="E576" t="s">
        <v>1779</v>
      </c>
      <c r="F576">
        <v>2</v>
      </c>
      <c r="G576">
        <v>778.56</v>
      </c>
      <c r="H576">
        <v>0.11</v>
      </c>
      <c r="I576" t="s">
        <v>1829</v>
      </c>
      <c r="J576" s="12">
        <v>1385.8368</v>
      </c>
      <c r="K576" t="str">
        <f>_xlfn.XLOOKUP(Table17[[#This Row],[Customer_ID]],Customer_Dim!A:A,Customer_Dim!B:B,"False Data")</f>
        <v>Ryan Moore</v>
      </c>
      <c r="L576" s="5">
        <f>_xlfn.XLOOKUP(Table17[[#This Row],[Customer_ID]],Customer_Dim!A:A,Customer_Dim!C:C,"False Data")</f>
        <v>38</v>
      </c>
      <c r="M576" s="5" t="str" cm="1">
        <f t="array" ref="M576">_xlfn.IFS(Table9[[#This Row],[Age]]&lt;=35,"Youth",Table9[[#This Row],[Age]]&lt;=55,"Adult",Table9[[#This Row],[Age]]&gt;55,"Senior")</f>
        <v>Adult</v>
      </c>
      <c r="N576" t="str">
        <f>_xlfn.XLOOKUP(Table17[[#This Row],[Customer_ID]],Customer_Dim!A:A,Customer_Dim!D:D,"False Data")</f>
        <v>Male</v>
      </c>
      <c r="O576" t="str">
        <f>_xlfn.XLOOKUP(Table17[[#This Row],[Customer_ID]],Customer_Dim!A:A,Customer_Dim!E:E,"False Data")</f>
        <v>Cartershire</v>
      </c>
      <c r="P576" t="str">
        <f>_xlfn.XLOOKUP(Table17[[#This Row],[Customer_ID]],Customer_Dim!A:A,Customer_Dim!F:F,"False Data")</f>
        <v>Virginia</v>
      </c>
      <c r="Q576" t="str">
        <f>_xlfn.XLOOKUP(Table17[[#This Row],[Customer_ID]],Customer_Dim!A:A,Customer_Dim!G:G,"False Data")</f>
        <v>USA</v>
      </c>
      <c r="R576" t="str">
        <f>_xlfn.XLOOKUP(Table17[[#This Row],[Customer_ID]],Customer_Dim!A:A,Customer_Dim!H:H,"False Data")</f>
        <v>Bronze</v>
      </c>
      <c r="S576" t="str">
        <f>_xlfn.XLOOKUP(Table17[[#This Row],[Store_ID]],Store_Dim!A:A,Store_Dim!B:B)</f>
        <v>Martinez-Mullins</v>
      </c>
      <c r="T576" t="str">
        <f>_xlfn.XLOOKUP(Table17[[#This Row],[Store_ID]],Store_Dim!A:A,Store_Dim!C:C)</f>
        <v>South</v>
      </c>
      <c r="U576" t="str">
        <f>_xlfn.XLOOKUP(Table17[[#This Row],[Store_ID]],Store_Dim!A:A,Store_Dim!D:D)</f>
        <v>Williamsfurt</v>
      </c>
      <c r="V576" t="str">
        <f>_xlfn.XLOOKUP(Table17[[#This Row],[Store_ID]],Store_Dim!A:A,Store_Dim!E:E)</f>
        <v>Online</v>
      </c>
      <c r="W576" t="str">
        <f>_xlfn.XLOOKUP(Table17[[#This Row],[Product_ID]],Product_Dim!A:A,Product_Dim!B:B)</f>
        <v>Ceramic Plant Pot</v>
      </c>
      <c r="X576" t="str">
        <f>_xlfn.XLOOKUP(Table17[[#This Row],[Product_ID]],Product_Dim!A:A,Product_Dim!C:C)</f>
        <v>Home</v>
      </c>
      <c r="Y576" t="str">
        <f>_xlfn.XLOOKUP(Table17[[#This Row],[Product_ID]],Product_Dim!A:A,Product_Dim!D:D)</f>
        <v>Decor</v>
      </c>
      <c r="Z576" t="str">
        <f>_xlfn.XLOOKUP(Table17[[#This Row],[Product_ID]],Product_Dim!A:A,Product_Dim!E:E)</f>
        <v>Hatfield, Baird and Torres</v>
      </c>
      <c r="AA576">
        <f>_xlfn.XLOOKUP(Table17[[#This Row],[Product_ID]],Product_Dim!A:A,Product_Dim!F:F)</f>
        <v>81.75</v>
      </c>
      <c r="AB576">
        <f>_xlfn.XLOOKUP(Table17[[#This Row],[Product_ID]],Product_Dim!A:A,Product_Dim!G:G)</f>
        <v>0</v>
      </c>
    </row>
    <row r="577" spans="1:28" x14ac:dyDescent="0.25">
      <c r="A577" t="s">
        <v>2401</v>
      </c>
      <c r="B577" s="1">
        <v>45353</v>
      </c>
      <c r="C577" t="s">
        <v>761</v>
      </c>
      <c r="D577" t="s">
        <v>1648</v>
      </c>
      <c r="E577" t="s">
        <v>1813</v>
      </c>
      <c r="F577">
        <v>4</v>
      </c>
      <c r="G577">
        <v>280.16000000000003</v>
      </c>
      <c r="H577">
        <v>0.18</v>
      </c>
      <c r="I577" t="s">
        <v>1829</v>
      </c>
      <c r="J577" s="12">
        <v>918.92480000000012</v>
      </c>
      <c r="K577" t="str">
        <f>_xlfn.XLOOKUP(Table17[[#This Row],[Customer_ID]],Customer_Dim!A:A,Customer_Dim!B:B,"False Data")</f>
        <v>Wesley Short</v>
      </c>
      <c r="L577" s="5">
        <f>_xlfn.XLOOKUP(Table17[[#This Row],[Customer_ID]],Customer_Dim!A:A,Customer_Dim!C:C,"False Data")</f>
        <v>41</v>
      </c>
      <c r="M577" s="5" t="str" cm="1">
        <f t="array" ref="M577">_xlfn.IFS(Table9[[#This Row],[Age]]&lt;=35,"Youth",Table9[[#This Row],[Age]]&lt;=55,"Adult",Table9[[#This Row],[Age]]&gt;55,"Senior")</f>
        <v>Adult</v>
      </c>
      <c r="N577" t="str">
        <f>_xlfn.XLOOKUP(Table17[[#This Row],[Customer_ID]],Customer_Dim!A:A,Customer_Dim!D:D,"False Data")</f>
        <v>Female</v>
      </c>
      <c r="O577" t="str">
        <f>_xlfn.XLOOKUP(Table17[[#This Row],[Customer_ID]],Customer_Dim!A:A,Customer_Dim!E:E,"False Data")</f>
        <v>Susanstad</v>
      </c>
      <c r="P577" t="str">
        <f>_xlfn.XLOOKUP(Table17[[#This Row],[Customer_ID]],Customer_Dim!A:A,Customer_Dim!F:F,"False Data")</f>
        <v>Montana</v>
      </c>
      <c r="Q577" t="str">
        <f>_xlfn.XLOOKUP(Table17[[#This Row],[Customer_ID]],Customer_Dim!A:A,Customer_Dim!G:G,"False Data")</f>
        <v>USA</v>
      </c>
      <c r="R577" t="str">
        <f>_xlfn.XLOOKUP(Table17[[#This Row],[Customer_ID]],Customer_Dim!A:A,Customer_Dim!H:H,"False Data")</f>
        <v>Gold</v>
      </c>
      <c r="S577" t="str">
        <f>_xlfn.XLOOKUP(Table17[[#This Row],[Store_ID]],Store_Dim!A:A,Store_Dim!B:B)</f>
        <v>Mann-Austin</v>
      </c>
      <c r="T577" t="str">
        <f>_xlfn.XLOOKUP(Table17[[#This Row],[Store_ID]],Store_Dim!A:A,Store_Dim!C:C)</f>
        <v>East</v>
      </c>
      <c r="U577" t="str">
        <f>_xlfn.XLOOKUP(Table17[[#This Row],[Store_ID]],Store_Dim!A:A,Store_Dim!D:D)</f>
        <v>Vasquezborough</v>
      </c>
      <c r="V577" t="str">
        <f>_xlfn.XLOOKUP(Table17[[#This Row],[Store_ID]],Store_Dim!A:A,Store_Dim!E:E)</f>
        <v>Online</v>
      </c>
      <c r="W577" t="str">
        <f>_xlfn.XLOOKUP(Table17[[#This Row],[Product_ID]],Product_Dim!A:A,Product_Dim!B:B)</f>
        <v>Boxing Hand Wraps</v>
      </c>
      <c r="X577" t="str">
        <f>_xlfn.XLOOKUP(Table17[[#This Row],[Product_ID]],Product_Dim!A:A,Product_Dim!C:C)</f>
        <v>Sports</v>
      </c>
      <c r="Y577" t="str">
        <f>_xlfn.XLOOKUP(Table17[[#This Row],[Product_ID]],Product_Dim!A:A,Product_Dim!D:D)</f>
        <v>Fitness</v>
      </c>
      <c r="Z577" t="str">
        <f>_xlfn.XLOOKUP(Table17[[#This Row],[Product_ID]],Product_Dim!A:A,Product_Dim!E:E)</f>
        <v>Smith-King</v>
      </c>
      <c r="AA577">
        <f>_xlfn.XLOOKUP(Table17[[#This Row],[Product_ID]],Product_Dim!A:A,Product_Dim!F:F)</f>
        <v>190.29</v>
      </c>
      <c r="AB577">
        <f>_xlfn.XLOOKUP(Table17[[#This Row],[Product_ID]],Product_Dim!A:A,Product_Dim!G:G)</f>
        <v>260</v>
      </c>
    </row>
    <row r="578" spans="1:28" x14ac:dyDescent="0.25">
      <c r="A578" t="s">
        <v>2402</v>
      </c>
      <c r="B578" s="1">
        <v>45592</v>
      </c>
      <c r="C578" t="s">
        <v>911</v>
      </c>
      <c r="D578" t="s">
        <v>1690</v>
      </c>
      <c r="E578" t="s">
        <v>1797</v>
      </c>
      <c r="F578">
        <v>2</v>
      </c>
      <c r="G578">
        <v>649.54999999999995</v>
      </c>
      <c r="H578">
        <v>0.28999999999999998</v>
      </c>
      <c r="I578" t="s">
        <v>1826</v>
      </c>
      <c r="J578" s="12">
        <v>922.36099999999988</v>
      </c>
      <c r="K578" t="str">
        <f>_xlfn.XLOOKUP(Table17[[#This Row],[Customer_ID]],Customer_Dim!A:A,Customer_Dim!B:B,"False Data")</f>
        <v>Cynthia Roberts</v>
      </c>
      <c r="L578" s="5">
        <f>_xlfn.XLOOKUP(Table17[[#This Row],[Customer_ID]],Customer_Dim!A:A,Customer_Dim!C:C,"False Data")</f>
        <v>22</v>
      </c>
      <c r="M578" s="5" t="str" cm="1">
        <f t="array" ref="M578">_xlfn.IFS(Table9[[#This Row],[Age]]&lt;=35,"Youth",Table9[[#This Row],[Age]]&lt;=55,"Adult",Table9[[#This Row],[Age]]&gt;55,"Senior")</f>
        <v>Youth</v>
      </c>
      <c r="N578" t="str">
        <f>_xlfn.XLOOKUP(Table17[[#This Row],[Customer_ID]],Customer_Dim!A:A,Customer_Dim!D:D,"False Data")</f>
        <v>Female</v>
      </c>
      <c r="O578" t="str">
        <f>_xlfn.XLOOKUP(Table17[[#This Row],[Customer_ID]],Customer_Dim!A:A,Customer_Dim!E:E,"False Data")</f>
        <v>Millerfort</v>
      </c>
      <c r="P578" t="str">
        <f>_xlfn.XLOOKUP(Table17[[#This Row],[Customer_ID]],Customer_Dim!A:A,Customer_Dim!F:F,"False Data")</f>
        <v>Vermont</v>
      </c>
      <c r="Q578" t="str">
        <f>_xlfn.XLOOKUP(Table17[[#This Row],[Customer_ID]],Customer_Dim!A:A,Customer_Dim!G:G,"False Data")</f>
        <v>USA</v>
      </c>
      <c r="R578" t="str">
        <f>_xlfn.XLOOKUP(Table17[[#This Row],[Customer_ID]],Customer_Dim!A:A,Customer_Dim!H:H,"False Data")</f>
        <v>Gold</v>
      </c>
      <c r="S578" t="str">
        <f>_xlfn.XLOOKUP(Table17[[#This Row],[Store_ID]],Store_Dim!A:A,Store_Dim!B:B)</f>
        <v>Gardner, Humphrey and Contreras</v>
      </c>
      <c r="T578" t="str">
        <f>_xlfn.XLOOKUP(Table17[[#This Row],[Store_ID]],Store_Dim!A:A,Store_Dim!C:C)</f>
        <v>East</v>
      </c>
      <c r="U578" t="str">
        <f>_xlfn.XLOOKUP(Table17[[#This Row],[Store_ID]],Store_Dim!A:A,Store_Dim!D:D)</f>
        <v>Johnsonville</v>
      </c>
      <c r="V578" t="str">
        <f>_xlfn.XLOOKUP(Table17[[#This Row],[Store_ID]],Store_Dim!A:A,Store_Dim!E:E)</f>
        <v>Flagship</v>
      </c>
      <c r="W578" t="str">
        <f>_xlfn.XLOOKUP(Table17[[#This Row],[Product_ID]],Product_Dim!A:A,Product_Dim!B:B)</f>
        <v>Hair Repair Oil Treatment</v>
      </c>
      <c r="X578" t="str">
        <f>_xlfn.XLOOKUP(Table17[[#This Row],[Product_ID]],Product_Dim!A:A,Product_Dim!C:C)</f>
        <v>Beauty</v>
      </c>
      <c r="Y578" t="str">
        <f>_xlfn.XLOOKUP(Table17[[#This Row],[Product_ID]],Product_Dim!A:A,Product_Dim!D:D)</f>
        <v>Haircare</v>
      </c>
      <c r="Z578" t="str">
        <f>_xlfn.XLOOKUP(Table17[[#This Row],[Product_ID]],Product_Dim!A:A,Product_Dim!E:E)</f>
        <v>Hopkins Ltd</v>
      </c>
      <c r="AA578">
        <f>_xlfn.XLOOKUP(Table17[[#This Row],[Product_ID]],Product_Dim!A:A,Product_Dim!F:F)</f>
        <v>214.32</v>
      </c>
      <c r="AB578">
        <f>_xlfn.XLOOKUP(Table17[[#This Row],[Product_ID]],Product_Dim!A:A,Product_Dim!G:G)</f>
        <v>383</v>
      </c>
    </row>
    <row r="579" spans="1:28" x14ac:dyDescent="0.25">
      <c r="A579" t="s">
        <v>2403</v>
      </c>
      <c r="B579" s="1">
        <v>45360</v>
      </c>
      <c r="C579" t="s">
        <v>40</v>
      </c>
      <c r="D579" t="s">
        <v>1724</v>
      </c>
      <c r="E579" t="s">
        <v>1761</v>
      </c>
      <c r="F579">
        <v>2</v>
      </c>
      <c r="G579">
        <v>994.32</v>
      </c>
      <c r="H579">
        <v>0.27</v>
      </c>
      <c r="I579" t="s">
        <v>1826</v>
      </c>
      <c r="J579" s="12">
        <v>1451.7072000000001</v>
      </c>
      <c r="K579" t="str">
        <f>_xlfn.XLOOKUP(Table17[[#This Row],[Customer_ID]],Customer_Dim!A:A,Customer_Dim!B:B,"False Data")</f>
        <v>Daniel Boyd</v>
      </c>
      <c r="L579" s="5">
        <f>_xlfn.XLOOKUP(Table17[[#This Row],[Customer_ID]],Customer_Dim!A:A,Customer_Dim!C:C,"False Data")</f>
        <v>29</v>
      </c>
      <c r="M579" s="5" t="str" cm="1">
        <f t="array" ref="M579">_xlfn.IFS(Table9[[#This Row],[Age]]&lt;=35,"Youth",Table9[[#This Row],[Age]]&lt;=55,"Adult",Table9[[#This Row],[Age]]&gt;55,"Senior")</f>
        <v>Youth</v>
      </c>
      <c r="N579" t="str">
        <f>_xlfn.XLOOKUP(Table17[[#This Row],[Customer_ID]],Customer_Dim!A:A,Customer_Dim!D:D,"False Data")</f>
        <v>Female</v>
      </c>
      <c r="O579" t="str">
        <f>_xlfn.XLOOKUP(Table17[[#This Row],[Customer_ID]],Customer_Dim!A:A,Customer_Dim!E:E,"False Data")</f>
        <v>West Pamelafurt</v>
      </c>
      <c r="P579" t="str">
        <f>_xlfn.XLOOKUP(Table17[[#This Row],[Customer_ID]],Customer_Dim!A:A,Customer_Dim!F:F,"False Data")</f>
        <v>West Virginia</v>
      </c>
      <c r="Q579" t="str">
        <f>_xlfn.XLOOKUP(Table17[[#This Row],[Customer_ID]],Customer_Dim!A:A,Customer_Dim!G:G,"False Data")</f>
        <v>USA</v>
      </c>
      <c r="R579" t="str">
        <f>_xlfn.XLOOKUP(Table17[[#This Row],[Customer_ID]],Customer_Dim!A:A,Customer_Dim!H:H,"False Data")</f>
        <v>Bronze</v>
      </c>
      <c r="S579" t="str">
        <f>_xlfn.XLOOKUP(Table17[[#This Row],[Store_ID]],Store_Dim!A:A,Store_Dim!B:B)</f>
        <v>Black-Horn</v>
      </c>
      <c r="T579" t="str">
        <f>_xlfn.XLOOKUP(Table17[[#This Row],[Store_ID]],Store_Dim!A:A,Store_Dim!C:C)</f>
        <v>South</v>
      </c>
      <c r="U579" t="str">
        <f>_xlfn.XLOOKUP(Table17[[#This Row],[Store_ID]],Store_Dim!A:A,Store_Dim!D:D)</f>
        <v>North Nancyview</v>
      </c>
      <c r="V579" t="str">
        <f>_xlfn.XLOOKUP(Table17[[#This Row],[Store_ID]],Store_Dim!A:A,Store_Dim!E:E)</f>
        <v>Outlet</v>
      </c>
      <c r="W579" t="str">
        <f>_xlfn.XLOOKUP(Table17[[#This Row],[Product_ID]],Product_Dim!A:A,Product_Dim!B:B)</f>
        <v>Sports Wrist Sweatbands</v>
      </c>
      <c r="X579" t="str">
        <f>_xlfn.XLOOKUP(Table17[[#This Row],[Product_ID]],Product_Dim!A:A,Product_Dim!C:C)</f>
        <v>Sports</v>
      </c>
      <c r="Y579" t="str">
        <f>_xlfn.XLOOKUP(Table17[[#This Row],[Product_ID]],Product_Dim!A:A,Product_Dim!D:D)</f>
        <v>Accessories</v>
      </c>
      <c r="Z579" t="str">
        <f>_xlfn.XLOOKUP(Table17[[#This Row],[Product_ID]],Product_Dim!A:A,Product_Dim!E:E)</f>
        <v>Olsen-Daniels</v>
      </c>
      <c r="AA579">
        <f>_xlfn.XLOOKUP(Table17[[#This Row],[Product_ID]],Product_Dim!A:A,Product_Dim!F:F)</f>
        <v>131.24</v>
      </c>
      <c r="AB579">
        <f>_xlfn.XLOOKUP(Table17[[#This Row],[Product_ID]],Product_Dim!A:A,Product_Dim!G:G)</f>
        <v>232</v>
      </c>
    </row>
    <row r="580" spans="1:28" x14ac:dyDescent="0.25">
      <c r="A580" t="s">
        <v>2404</v>
      </c>
      <c r="B580" s="1">
        <v>45649</v>
      </c>
      <c r="C580" t="s">
        <v>722</v>
      </c>
      <c r="D580" t="s">
        <v>1710</v>
      </c>
      <c r="E580" t="s">
        <v>1794</v>
      </c>
      <c r="F580">
        <v>1</v>
      </c>
      <c r="G580">
        <v>64.94</v>
      </c>
      <c r="H580">
        <v>0.21</v>
      </c>
      <c r="I580" t="s">
        <v>1826</v>
      </c>
      <c r="J580" s="12">
        <v>51.302599999999998</v>
      </c>
      <c r="K580" t="str">
        <f>_xlfn.XLOOKUP(Table17[[#This Row],[Customer_ID]],Customer_Dim!A:A,Customer_Dim!B:B,"False Data")</f>
        <v>Robert Harris</v>
      </c>
      <c r="L580" s="5">
        <f>_xlfn.XLOOKUP(Table17[[#This Row],[Customer_ID]],Customer_Dim!A:A,Customer_Dim!C:C,"False Data")</f>
        <v>50</v>
      </c>
      <c r="M580" s="5" t="str" cm="1">
        <f t="array" ref="M580">_xlfn.IFS(Table9[[#This Row],[Age]]&lt;=35,"Youth",Table9[[#This Row],[Age]]&lt;=55,"Adult",Table9[[#This Row],[Age]]&gt;55,"Senior")</f>
        <v>Adult</v>
      </c>
      <c r="N580" t="str">
        <f>_xlfn.XLOOKUP(Table17[[#This Row],[Customer_ID]],Customer_Dim!A:A,Customer_Dim!D:D,"False Data")</f>
        <v>Male</v>
      </c>
      <c r="O580" t="str">
        <f>_xlfn.XLOOKUP(Table17[[#This Row],[Customer_ID]],Customer_Dim!A:A,Customer_Dim!E:E,"False Data")</f>
        <v>East jeremy</v>
      </c>
      <c r="P580" t="str">
        <f>_xlfn.XLOOKUP(Table17[[#This Row],[Customer_ID]],Customer_Dim!A:A,Customer_Dim!F:F,"False Data")</f>
        <v>Iowa</v>
      </c>
      <c r="Q580" t="str">
        <f>_xlfn.XLOOKUP(Table17[[#This Row],[Customer_ID]],Customer_Dim!A:A,Customer_Dim!G:G,"False Data")</f>
        <v>USA</v>
      </c>
      <c r="R580" t="str">
        <f>_xlfn.XLOOKUP(Table17[[#This Row],[Customer_ID]],Customer_Dim!A:A,Customer_Dim!H:H,"False Data")</f>
        <v>Platinum</v>
      </c>
      <c r="S580" t="str">
        <f>_xlfn.XLOOKUP(Table17[[#This Row],[Store_ID]],Store_Dim!A:A,Store_Dim!B:B)</f>
        <v>Thomas, Bridges and Harris</v>
      </c>
      <c r="T580" t="str">
        <f>_xlfn.XLOOKUP(Table17[[#This Row],[Store_ID]],Store_Dim!A:A,Store_Dim!C:C)</f>
        <v>North</v>
      </c>
      <c r="U580" t="str">
        <f>_xlfn.XLOOKUP(Table17[[#This Row],[Store_ID]],Store_Dim!A:A,Store_Dim!D:D)</f>
        <v>Sabrinatown</v>
      </c>
      <c r="V580" t="str">
        <f>_xlfn.XLOOKUP(Table17[[#This Row],[Store_ID]],Store_Dim!A:A,Store_Dim!E:E)</f>
        <v>Online</v>
      </c>
      <c r="W580" t="str">
        <f>_xlfn.XLOOKUP(Table17[[#This Row],[Product_ID]],Product_Dim!A:A,Product_Dim!B:B)</f>
        <v>Badminton Racket Set</v>
      </c>
      <c r="X580" t="str">
        <f>_xlfn.XLOOKUP(Table17[[#This Row],[Product_ID]],Product_Dim!A:A,Product_Dim!C:C)</f>
        <v>Sports</v>
      </c>
      <c r="Y580" t="str">
        <f>_xlfn.XLOOKUP(Table17[[#This Row],[Product_ID]],Product_Dim!A:A,Product_Dim!D:D)</f>
        <v>Equipment</v>
      </c>
      <c r="Z580" t="str">
        <f>_xlfn.XLOOKUP(Table17[[#This Row],[Product_ID]],Product_Dim!A:A,Product_Dim!E:E)</f>
        <v>Robinson-Brown</v>
      </c>
      <c r="AA580">
        <f>_xlfn.XLOOKUP(Table17[[#This Row],[Product_ID]],Product_Dim!A:A,Product_Dim!F:F)</f>
        <v>285.54000000000002</v>
      </c>
      <c r="AB580">
        <f>_xlfn.XLOOKUP(Table17[[#This Row],[Product_ID]],Product_Dim!A:A,Product_Dim!G:G)</f>
        <v>358</v>
      </c>
    </row>
    <row r="581" spans="1:28" x14ac:dyDescent="0.25">
      <c r="A581" t="s">
        <v>2405</v>
      </c>
      <c r="B581" s="1">
        <v>45709</v>
      </c>
      <c r="C581" t="s">
        <v>464</v>
      </c>
      <c r="D581" t="s">
        <v>1626</v>
      </c>
      <c r="E581" t="s">
        <v>1779</v>
      </c>
      <c r="F581">
        <v>2</v>
      </c>
      <c r="G581">
        <v>507.66</v>
      </c>
      <c r="H581">
        <v>0</v>
      </c>
      <c r="I581" t="s">
        <v>1829</v>
      </c>
      <c r="J581" s="12">
        <v>1015.32</v>
      </c>
      <c r="K581" t="str">
        <f>_xlfn.XLOOKUP(Table17[[#This Row],[Customer_ID]],Customer_Dim!A:A,Customer_Dim!B:B,"False Data")</f>
        <v>Patrick Coleman</v>
      </c>
      <c r="L581" s="5">
        <f>_xlfn.XLOOKUP(Table17[[#This Row],[Customer_ID]],Customer_Dim!A:A,Customer_Dim!C:C,"False Data")</f>
        <v>29</v>
      </c>
      <c r="M581" s="5" t="str" cm="1">
        <f t="array" ref="M581">_xlfn.IFS(Table9[[#This Row],[Age]]&lt;=35,"Youth",Table9[[#This Row],[Age]]&lt;=55,"Adult",Table9[[#This Row],[Age]]&gt;55,"Senior")</f>
        <v>Youth</v>
      </c>
      <c r="N581" t="str">
        <f>_xlfn.XLOOKUP(Table17[[#This Row],[Customer_ID]],Customer_Dim!A:A,Customer_Dim!D:D,"False Data")</f>
        <v>Male</v>
      </c>
      <c r="O581" t="str">
        <f>_xlfn.XLOOKUP(Table17[[#This Row],[Customer_ID]],Customer_Dim!A:A,Customer_Dim!E:E,"False Data")</f>
        <v>New Jeffrey</v>
      </c>
      <c r="P581" t="str">
        <f>_xlfn.XLOOKUP(Table17[[#This Row],[Customer_ID]],Customer_Dim!A:A,Customer_Dim!F:F,"False Data")</f>
        <v>Nebraska</v>
      </c>
      <c r="Q581" t="str">
        <f>_xlfn.XLOOKUP(Table17[[#This Row],[Customer_ID]],Customer_Dim!A:A,Customer_Dim!G:G,"False Data")</f>
        <v>USA</v>
      </c>
      <c r="R581" t="str">
        <f>_xlfn.XLOOKUP(Table17[[#This Row],[Customer_ID]],Customer_Dim!A:A,Customer_Dim!H:H,"False Data")</f>
        <v>Silver</v>
      </c>
      <c r="S581" t="str">
        <f>_xlfn.XLOOKUP(Table17[[#This Row],[Store_ID]],Store_Dim!A:A,Store_Dim!B:B)</f>
        <v>Martinez-Mullins</v>
      </c>
      <c r="T581" t="str">
        <f>_xlfn.XLOOKUP(Table17[[#This Row],[Store_ID]],Store_Dim!A:A,Store_Dim!C:C)</f>
        <v>South</v>
      </c>
      <c r="U581" t="str">
        <f>_xlfn.XLOOKUP(Table17[[#This Row],[Store_ID]],Store_Dim!A:A,Store_Dim!D:D)</f>
        <v>Williamsfurt</v>
      </c>
      <c r="V581" t="str">
        <f>_xlfn.XLOOKUP(Table17[[#This Row],[Store_ID]],Store_Dim!A:A,Store_Dim!E:E)</f>
        <v>Online</v>
      </c>
      <c r="W581" t="str">
        <f>_xlfn.XLOOKUP(Table17[[#This Row],[Product_ID]],Product_Dim!A:A,Product_Dim!B:B)</f>
        <v>Portable Power Bank</v>
      </c>
      <c r="X581" t="str">
        <f>_xlfn.XLOOKUP(Table17[[#This Row],[Product_ID]],Product_Dim!A:A,Product_Dim!C:C)</f>
        <v>Electronics</v>
      </c>
      <c r="Y581" t="str">
        <f>_xlfn.XLOOKUP(Table17[[#This Row],[Product_ID]],Product_Dim!A:A,Product_Dim!D:D)</f>
        <v>Mobile</v>
      </c>
      <c r="Z581" t="str">
        <f>_xlfn.XLOOKUP(Table17[[#This Row],[Product_ID]],Product_Dim!A:A,Product_Dim!E:E)</f>
        <v>Cummings and Sons</v>
      </c>
      <c r="AA581">
        <f>_xlfn.XLOOKUP(Table17[[#This Row],[Product_ID]],Product_Dim!A:A,Product_Dim!F:F)</f>
        <v>326.06</v>
      </c>
      <c r="AB581">
        <f>_xlfn.XLOOKUP(Table17[[#This Row],[Product_ID]],Product_Dim!A:A,Product_Dim!G:G)</f>
        <v>301</v>
      </c>
    </row>
    <row r="582" spans="1:28" x14ac:dyDescent="0.25">
      <c r="A582" t="s">
        <v>2406</v>
      </c>
      <c r="B582" s="1">
        <v>45273</v>
      </c>
      <c r="C582" t="s">
        <v>776</v>
      </c>
      <c r="D582" t="s">
        <v>1710</v>
      </c>
      <c r="E582" t="s">
        <v>1769</v>
      </c>
      <c r="F582">
        <v>4</v>
      </c>
      <c r="G582">
        <v>968.27</v>
      </c>
      <c r="H582">
        <v>0.03</v>
      </c>
      <c r="I582" t="s">
        <v>1826</v>
      </c>
      <c r="J582" s="12">
        <v>3756.8876</v>
      </c>
      <c r="K582" t="str">
        <f>_xlfn.XLOOKUP(Table17[[#This Row],[Customer_ID]],Customer_Dim!A:A,Customer_Dim!B:B,"False Data")</f>
        <v>William Jackson</v>
      </c>
      <c r="L582" s="5">
        <f>_xlfn.XLOOKUP(Table17[[#This Row],[Customer_ID]],Customer_Dim!A:A,Customer_Dim!C:C,"False Data")</f>
        <v>58</v>
      </c>
      <c r="M582" s="5" t="str" cm="1">
        <f t="array" ref="M582">_xlfn.IFS(Table9[[#This Row],[Age]]&lt;=35,"Youth",Table9[[#This Row],[Age]]&lt;=55,"Adult",Table9[[#This Row],[Age]]&gt;55,"Senior")</f>
        <v>Senior</v>
      </c>
      <c r="N582" t="str">
        <f>_xlfn.XLOOKUP(Table17[[#This Row],[Customer_ID]],Customer_Dim!A:A,Customer_Dim!D:D,"False Data")</f>
        <v>Female</v>
      </c>
      <c r="O582" t="str">
        <f>_xlfn.XLOOKUP(Table17[[#This Row],[Customer_ID]],Customer_Dim!A:A,Customer_Dim!E:E,"False Data")</f>
        <v>New Tina</v>
      </c>
      <c r="P582" t="str">
        <f>_xlfn.XLOOKUP(Table17[[#This Row],[Customer_ID]],Customer_Dim!A:A,Customer_Dim!F:F,"False Data")</f>
        <v>Connecticut</v>
      </c>
      <c r="Q582" t="str">
        <f>_xlfn.XLOOKUP(Table17[[#This Row],[Customer_ID]],Customer_Dim!A:A,Customer_Dim!G:G,"False Data")</f>
        <v>USA</v>
      </c>
      <c r="R582" t="str">
        <f>_xlfn.XLOOKUP(Table17[[#This Row],[Customer_ID]],Customer_Dim!A:A,Customer_Dim!H:H,"False Data")</f>
        <v>Silver</v>
      </c>
      <c r="S582" t="str">
        <f>_xlfn.XLOOKUP(Table17[[#This Row],[Store_ID]],Store_Dim!A:A,Store_Dim!B:B)</f>
        <v>Alexander Group</v>
      </c>
      <c r="T582" t="str">
        <f>_xlfn.XLOOKUP(Table17[[#This Row],[Store_ID]],Store_Dim!A:A,Store_Dim!C:C)</f>
        <v>South</v>
      </c>
      <c r="U582" t="str">
        <f>_xlfn.XLOOKUP(Table17[[#This Row],[Store_ID]],Store_Dim!A:A,Store_Dim!D:D)</f>
        <v>Port Sharon</v>
      </c>
      <c r="V582" t="str">
        <f>_xlfn.XLOOKUP(Table17[[#This Row],[Store_ID]],Store_Dim!A:A,Store_Dim!E:E)</f>
        <v>Online</v>
      </c>
      <c r="W582" t="str">
        <f>_xlfn.XLOOKUP(Table17[[#This Row],[Product_ID]],Product_Dim!A:A,Product_Dim!B:B)</f>
        <v>Badminton Racket Set</v>
      </c>
      <c r="X582" t="str">
        <f>_xlfn.XLOOKUP(Table17[[#This Row],[Product_ID]],Product_Dim!A:A,Product_Dim!C:C)</f>
        <v>Sports</v>
      </c>
      <c r="Y582" t="str">
        <f>_xlfn.XLOOKUP(Table17[[#This Row],[Product_ID]],Product_Dim!A:A,Product_Dim!D:D)</f>
        <v>Equipment</v>
      </c>
      <c r="Z582" t="str">
        <f>_xlfn.XLOOKUP(Table17[[#This Row],[Product_ID]],Product_Dim!A:A,Product_Dim!E:E)</f>
        <v>Robinson-Brown</v>
      </c>
      <c r="AA582">
        <f>_xlfn.XLOOKUP(Table17[[#This Row],[Product_ID]],Product_Dim!A:A,Product_Dim!F:F)</f>
        <v>285.54000000000002</v>
      </c>
      <c r="AB582">
        <f>_xlfn.XLOOKUP(Table17[[#This Row],[Product_ID]],Product_Dim!A:A,Product_Dim!G:G)</f>
        <v>358</v>
      </c>
    </row>
    <row r="583" spans="1:28" x14ac:dyDescent="0.25">
      <c r="A583" t="s">
        <v>2407</v>
      </c>
      <c r="B583" s="1">
        <v>45250</v>
      </c>
      <c r="C583" t="s">
        <v>78</v>
      </c>
      <c r="D583" t="s">
        <v>1724</v>
      </c>
      <c r="E583" t="s">
        <v>1773</v>
      </c>
      <c r="F583">
        <v>4</v>
      </c>
      <c r="G583">
        <v>510.33</v>
      </c>
      <c r="H583">
        <v>0.2</v>
      </c>
      <c r="I583" t="s">
        <v>1826</v>
      </c>
      <c r="J583" s="12">
        <v>1633.056</v>
      </c>
      <c r="K583" t="str">
        <f>_xlfn.XLOOKUP(Table17[[#This Row],[Customer_ID]],Customer_Dim!A:A,Customer_Dim!B:B,"False Data")</f>
        <v>Adam Cruz</v>
      </c>
      <c r="L583" s="5">
        <f>_xlfn.XLOOKUP(Table17[[#This Row],[Customer_ID]],Customer_Dim!A:A,Customer_Dim!C:C,"False Data")</f>
        <v>60</v>
      </c>
      <c r="M583" s="5" t="str" cm="1">
        <f t="array" ref="M583">_xlfn.IFS(Table9[[#This Row],[Age]]&lt;=35,"Youth",Table9[[#This Row],[Age]]&lt;=55,"Adult",Table9[[#This Row],[Age]]&gt;55,"Senior")</f>
        <v>Senior</v>
      </c>
      <c r="N583" t="str">
        <f>_xlfn.XLOOKUP(Table17[[#This Row],[Customer_ID]],Customer_Dim!A:A,Customer_Dim!D:D,"False Data")</f>
        <v>Female</v>
      </c>
      <c r="O583" t="str">
        <f>_xlfn.XLOOKUP(Table17[[#This Row],[Customer_ID]],Customer_Dim!A:A,Customer_Dim!E:E,"False Data")</f>
        <v>Brandonville</v>
      </c>
      <c r="P583" t="str">
        <f>_xlfn.XLOOKUP(Table17[[#This Row],[Customer_ID]],Customer_Dim!A:A,Customer_Dim!F:F,"False Data")</f>
        <v>Georgia</v>
      </c>
      <c r="Q583" t="str">
        <f>_xlfn.XLOOKUP(Table17[[#This Row],[Customer_ID]],Customer_Dim!A:A,Customer_Dim!G:G,"False Data")</f>
        <v>USA</v>
      </c>
      <c r="R583" t="str">
        <f>_xlfn.XLOOKUP(Table17[[#This Row],[Customer_ID]],Customer_Dim!A:A,Customer_Dim!H:H,"False Data")</f>
        <v>Platinum</v>
      </c>
      <c r="S583" t="str">
        <f>_xlfn.XLOOKUP(Table17[[#This Row],[Store_ID]],Store_Dim!A:A,Store_Dim!B:B)</f>
        <v>Gray Ltd</v>
      </c>
      <c r="T583" t="str">
        <f>_xlfn.XLOOKUP(Table17[[#This Row],[Store_ID]],Store_Dim!A:A,Store_Dim!C:C)</f>
        <v>North</v>
      </c>
      <c r="U583" t="str">
        <f>_xlfn.XLOOKUP(Table17[[#This Row],[Store_ID]],Store_Dim!A:A,Store_Dim!D:D)</f>
        <v>New Michaelchester</v>
      </c>
      <c r="V583" t="str">
        <f>_xlfn.XLOOKUP(Table17[[#This Row],[Store_ID]],Store_Dim!A:A,Store_Dim!E:E)</f>
        <v>Outlet</v>
      </c>
      <c r="W583" t="str">
        <f>_xlfn.XLOOKUP(Table17[[#This Row],[Product_ID]],Product_Dim!A:A,Product_Dim!B:B)</f>
        <v>Sports Wrist Sweatbands</v>
      </c>
      <c r="X583" t="str">
        <f>_xlfn.XLOOKUP(Table17[[#This Row],[Product_ID]],Product_Dim!A:A,Product_Dim!C:C)</f>
        <v>Sports</v>
      </c>
      <c r="Y583" t="str">
        <f>_xlfn.XLOOKUP(Table17[[#This Row],[Product_ID]],Product_Dim!A:A,Product_Dim!D:D)</f>
        <v>Accessories</v>
      </c>
      <c r="Z583" t="str">
        <f>_xlfn.XLOOKUP(Table17[[#This Row],[Product_ID]],Product_Dim!A:A,Product_Dim!E:E)</f>
        <v>Olsen-Daniels</v>
      </c>
      <c r="AA583">
        <f>_xlfn.XLOOKUP(Table17[[#This Row],[Product_ID]],Product_Dim!A:A,Product_Dim!F:F)</f>
        <v>131.24</v>
      </c>
      <c r="AB583">
        <f>_xlfn.XLOOKUP(Table17[[#This Row],[Product_ID]],Product_Dim!A:A,Product_Dim!G:G)</f>
        <v>232</v>
      </c>
    </row>
    <row r="584" spans="1:28" x14ac:dyDescent="0.25">
      <c r="A584" t="s">
        <v>2408</v>
      </c>
      <c r="B584" s="1">
        <v>45539</v>
      </c>
      <c r="C584" t="s">
        <v>55</v>
      </c>
      <c r="D584" t="s">
        <v>1636</v>
      </c>
      <c r="E584" t="s">
        <v>1813</v>
      </c>
      <c r="F584">
        <v>2</v>
      </c>
      <c r="G584">
        <v>156.72999999999999</v>
      </c>
      <c r="H584">
        <v>0.18</v>
      </c>
      <c r="I584" t="s">
        <v>1829</v>
      </c>
      <c r="J584" s="12">
        <v>257.03719999999998</v>
      </c>
      <c r="K584" t="str">
        <f>_xlfn.XLOOKUP(Table17[[#This Row],[Customer_ID]],Customer_Dim!A:A,Customer_Dim!B:B,"False Data")</f>
        <v>Brian Lopez</v>
      </c>
      <c r="L584" s="5">
        <f>_xlfn.XLOOKUP(Table17[[#This Row],[Customer_ID]],Customer_Dim!A:A,Customer_Dim!C:C,"False Data")</f>
        <v>28</v>
      </c>
      <c r="M584" s="5" t="str" cm="1">
        <f t="array" ref="M584">_xlfn.IFS(Table9[[#This Row],[Age]]&lt;=35,"Youth",Table9[[#This Row],[Age]]&lt;=55,"Adult",Table9[[#This Row],[Age]]&gt;55,"Senior")</f>
        <v>Youth</v>
      </c>
      <c r="N584" t="str">
        <f>_xlfn.XLOOKUP(Table17[[#This Row],[Customer_ID]],Customer_Dim!A:A,Customer_Dim!D:D,"False Data")</f>
        <v>Female</v>
      </c>
      <c r="O584" t="str">
        <f>_xlfn.XLOOKUP(Table17[[#This Row],[Customer_ID]],Customer_Dim!A:A,Customer_Dim!E:E,"False Data")</f>
        <v>East Krista</v>
      </c>
      <c r="P584" t="str">
        <f>_xlfn.XLOOKUP(Table17[[#This Row],[Customer_ID]],Customer_Dim!A:A,Customer_Dim!F:F,"False Data")</f>
        <v>New York</v>
      </c>
      <c r="Q584" t="str">
        <f>_xlfn.XLOOKUP(Table17[[#This Row],[Customer_ID]],Customer_Dim!A:A,Customer_Dim!G:G,"False Data")</f>
        <v>USA</v>
      </c>
      <c r="R584" t="str">
        <f>_xlfn.XLOOKUP(Table17[[#This Row],[Customer_ID]],Customer_Dim!A:A,Customer_Dim!H:H,"False Data")</f>
        <v>Gold</v>
      </c>
      <c r="S584" t="str">
        <f>_xlfn.XLOOKUP(Table17[[#This Row],[Store_ID]],Store_Dim!A:A,Store_Dim!B:B)</f>
        <v>Mann-Austin</v>
      </c>
      <c r="T584" t="str">
        <f>_xlfn.XLOOKUP(Table17[[#This Row],[Store_ID]],Store_Dim!A:A,Store_Dim!C:C)</f>
        <v>East</v>
      </c>
      <c r="U584" t="str">
        <f>_xlfn.XLOOKUP(Table17[[#This Row],[Store_ID]],Store_Dim!A:A,Store_Dim!D:D)</f>
        <v>Vasquezborough</v>
      </c>
      <c r="V584" t="str">
        <f>_xlfn.XLOOKUP(Table17[[#This Row],[Store_ID]],Store_Dim!A:A,Store_Dim!E:E)</f>
        <v>Online</v>
      </c>
      <c r="W584" t="str">
        <f>_xlfn.XLOOKUP(Table17[[#This Row],[Product_ID]],Product_Dim!A:A,Product_Dim!B:B)</f>
        <v>Adjustable Jump Rope</v>
      </c>
      <c r="X584" t="str">
        <f>_xlfn.XLOOKUP(Table17[[#This Row],[Product_ID]],Product_Dim!A:A,Product_Dim!C:C)</f>
        <v>Sports</v>
      </c>
      <c r="Y584" t="str">
        <f>_xlfn.XLOOKUP(Table17[[#This Row],[Product_ID]],Product_Dim!A:A,Product_Dim!D:D)</f>
        <v>Fitness</v>
      </c>
      <c r="Z584" t="str">
        <f>_xlfn.XLOOKUP(Table17[[#This Row],[Product_ID]],Product_Dim!A:A,Product_Dim!E:E)</f>
        <v>Cox Inc</v>
      </c>
      <c r="AA584">
        <f>_xlfn.XLOOKUP(Table17[[#This Row],[Product_ID]],Product_Dim!A:A,Product_Dim!F:F)</f>
        <v>167.12</v>
      </c>
      <c r="AB584">
        <f>_xlfn.XLOOKUP(Table17[[#This Row],[Product_ID]],Product_Dim!A:A,Product_Dim!G:G)</f>
        <v>316</v>
      </c>
    </row>
    <row r="585" spans="1:28" x14ac:dyDescent="0.25">
      <c r="A585" t="s">
        <v>2409</v>
      </c>
      <c r="B585" s="1">
        <v>45810</v>
      </c>
      <c r="C585" t="s">
        <v>481</v>
      </c>
      <c r="D585" t="s">
        <v>1746</v>
      </c>
      <c r="E585" t="s">
        <v>1789</v>
      </c>
      <c r="F585">
        <v>3</v>
      </c>
      <c r="G585">
        <v>53.83</v>
      </c>
      <c r="H585">
        <v>0.24</v>
      </c>
      <c r="I585" t="s">
        <v>1824</v>
      </c>
      <c r="J585" s="12">
        <v>122.7324</v>
      </c>
      <c r="K585" t="str">
        <f>_xlfn.XLOOKUP(Table17[[#This Row],[Customer_ID]],Customer_Dim!A:A,Customer_Dim!B:B,"False Data")</f>
        <v>Maria Ramirez</v>
      </c>
      <c r="L585" s="5">
        <f>_xlfn.XLOOKUP(Table17[[#This Row],[Customer_ID]],Customer_Dim!A:A,Customer_Dim!C:C,"False Data")</f>
        <v>37</v>
      </c>
      <c r="M585" s="5" t="str" cm="1">
        <f t="array" ref="M585">_xlfn.IFS(Table9[[#This Row],[Age]]&lt;=35,"Youth",Table9[[#This Row],[Age]]&lt;=55,"Adult",Table9[[#This Row],[Age]]&gt;55,"Senior")</f>
        <v>Adult</v>
      </c>
      <c r="N585" t="str">
        <f>_xlfn.XLOOKUP(Table17[[#This Row],[Customer_ID]],Customer_Dim!A:A,Customer_Dim!D:D,"False Data")</f>
        <v>Male</v>
      </c>
      <c r="O585" t="str">
        <f>_xlfn.XLOOKUP(Table17[[#This Row],[Customer_ID]],Customer_Dim!A:A,Customer_Dim!E:E,"False Data")</f>
        <v>West Brandon</v>
      </c>
      <c r="P585" t="str">
        <f>_xlfn.XLOOKUP(Table17[[#This Row],[Customer_ID]],Customer_Dim!A:A,Customer_Dim!F:F,"False Data")</f>
        <v>Montana</v>
      </c>
      <c r="Q585" t="str">
        <f>_xlfn.XLOOKUP(Table17[[#This Row],[Customer_ID]],Customer_Dim!A:A,Customer_Dim!G:G,"False Data")</f>
        <v>USA</v>
      </c>
      <c r="R585" t="str">
        <f>_xlfn.XLOOKUP(Table17[[#This Row],[Customer_ID]],Customer_Dim!A:A,Customer_Dim!H:H,"False Data")</f>
        <v>Bronze</v>
      </c>
      <c r="S585" t="str">
        <f>_xlfn.XLOOKUP(Table17[[#This Row],[Store_ID]],Store_Dim!A:A,Store_Dim!B:B)</f>
        <v>Hill, Wagner and Ballard</v>
      </c>
      <c r="T585" t="str">
        <f>_xlfn.XLOOKUP(Table17[[#This Row],[Store_ID]],Store_Dim!A:A,Store_Dim!C:C)</f>
        <v>East</v>
      </c>
      <c r="U585" t="str">
        <f>_xlfn.XLOOKUP(Table17[[#This Row],[Store_ID]],Store_Dim!A:A,Store_Dim!D:D)</f>
        <v>East Davidville</v>
      </c>
      <c r="V585" t="str">
        <f>_xlfn.XLOOKUP(Table17[[#This Row],[Store_ID]],Store_Dim!A:A,Store_Dim!E:E)</f>
        <v>Online</v>
      </c>
      <c r="W585" t="str">
        <f>_xlfn.XLOOKUP(Table17[[#This Row],[Product_ID]],Product_Dim!A:A,Product_Dim!B:B)</f>
        <v>Stainless Steel Cookware Set</v>
      </c>
      <c r="X585" t="str">
        <f>_xlfn.XLOOKUP(Table17[[#This Row],[Product_ID]],Product_Dim!A:A,Product_Dim!C:C)</f>
        <v>Home</v>
      </c>
      <c r="Y585" t="str">
        <f>_xlfn.XLOOKUP(Table17[[#This Row],[Product_ID]],Product_Dim!A:A,Product_Dim!D:D)</f>
        <v>Kitchen</v>
      </c>
      <c r="Z585" t="str">
        <f>_xlfn.XLOOKUP(Table17[[#This Row],[Product_ID]],Product_Dim!A:A,Product_Dim!E:E)</f>
        <v>Campbell Ltd</v>
      </c>
      <c r="AA585">
        <f>_xlfn.XLOOKUP(Table17[[#This Row],[Product_ID]],Product_Dim!A:A,Product_Dim!F:F)</f>
        <v>201.41</v>
      </c>
      <c r="AB585">
        <f>_xlfn.XLOOKUP(Table17[[#This Row],[Product_ID]],Product_Dim!A:A,Product_Dim!G:G)</f>
        <v>146</v>
      </c>
    </row>
    <row r="586" spans="1:28" x14ac:dyDescent="0.25">
      <c r="A586" t="s">
        <v>2410</v>
      </c>
      <c r="B586" s="1">
        <v>45350</v>
      </c>
      <c r="C586" t="s">
        <v>1178</v>
      </c>
      <c r="D586" t="s">
        <v>1704</v>
      </c>
      <c r="E586" t="s">
        <v>1769</v>
      </c>
      <c r="F586">
        <v>1</v>
      </c>
      <c r="G586">
        <v>34.71</v>
      </c>
      <c r="H586">
        <v>0.1</v>
      </c>
      <c r="I586" t="s">
        <v>1829</v>
      </c>
      <c r="J586" s="12">
        <v>31.239000000000001</v>
      </c>
      <c r="K586" t="str">
        <f>_xlfn.XLOOKUP(Table17[[#This Row],[Customer_ID]],Customer_Dim!A:A,Customer_Dim!B:B,"False Data")</f>
        <v>Charles Conley</v>
      </c>
      <c r="L586" s="5">
        <f>_xlfn.XLOOKUP(Table17[[#This Row],[Customer_ID]],Customer_Dim!A:A,Customer_Dim!C:C,"False Data")</f>
        <v>39</v>
      </c>
      <c r="M586" s="5" t="str" cm="1">
        <f t="array" ref="M586">_xlfn.IFS(Table9[[#This Row],[Age]]&lt;=35,"Youth",Table9[[#This Row],[Age]]&lt;=55,"Adult",Table9[[#This Row],[Age]]&gt;55,"Senior")</f>
        <v>Adult</v>
      </c>
      <c r="N586" t="str">
        <f>_xlfn.XLOOKUP(Table17[[#This Row],[Customer_ID]],Customer_Dim!A:A,Customer_Dim!D:D,"False Data")</f>
        <v>Female</v>
      </c>
      <c r="O586" t="str">
        <f>_xlfn.XLOOKUP(Table17[[#This Row],[Customer_ID]],Customer_Dim!A:A,Customer_Dim!E:E,"False Data")</f>
        <v>Nathanshire</v>
      </c>
      <c r="P586" t="str">
        <f>_xlfn.XLOOKUP(Table17[[#This Row],[Customer_ID]],Customer_Dim!A:A,Customer_Dim!F:F,"False Data")</f>
        <v>Maine</v>
      </c>
      <c r="Q586" t="str">
        <f>_xlfn.XLOOKUP(Table17[[#This Row],[Customer_ID]],Customer_Dim!A:A,Customer_Dim!G:G,"False Data")</f>
        <v>USA</v>
      </c>
      <c r="R586" t="str">
        <f>_xlfn.XLOOKUP(Table17[[#This Row],[Customer_ID]],Customer_Dim!A:A,Customer_Dim!H:H,"False Data")</f>
        <v>Gold</v>
      </c>
      <c r="S586" t="str">
        <f>_xlfn.XLOOKUP(Table17[[#This Row],[Store_ID]],Store_Dim!A:A,Store_Dim!B:B)</f>
        <v>Alexander Group</v>
      </c>
      <c r="T586" t="str">
        <f>_xlfn.XLOOKUP(Table17[[#This Row],[Store_ID]],Store_Dim!A:A,Store_Dim!C:C)</f>
        <v>South</v>
      </c>
      <c r="U586" t="str">
        <f>_xlfn.XLOOKUP(Table17[[#This Row],[Store_ID]],Store_Dim!A:A,Store_Dim!D:D)</f>
        <v>Port Sharon</v>
      </c>
      <c r="V586" t="str">
        <f>_xlfn.XLOOKUP(Table17[[#This Row],[Store_ID]],Store_Dim!A:A,Store_Dim!E:E)</f>
        <v>Online</v>
      </c>
      <c r="W586" t="str">
        <f>_xlfn.XLOOKUP(Table17[[#This Row],[Product_ID]],Product_Dim!A:A,Product_Dim!B:B)</f>
        <v>Essential Oil Diffuser</v>
      </c>
      <c r="X586" t="str">
        <f>_xlfn.XLOOKUP(Table17[[#This Row],[Product_ID]],Product_Dim!A:A,Product_Dim!C:C)</f>
        <v>Home</v>
      </c>
      <c r="Y586" t="str">
        <f>_xlfn.XLOOKUP(Table17[[#This Row],[Product_ID]],Product_Dim!A:A,Product_Dim!D:D)</f>
        <v>Decor</v>
      </c>
      <c r="Z586" t="str">
        <f>_xlfn.XLOOKUP(Table17[[#This Row],[Product_ID]],Product_Dim!A:A,Product_Dim!E:E)</f>
        <v>Hernandez Inc</v>
      </c>
      <c r="AA586">
        <f>_xlfn.XLOOKUP(Table17[[#This Row],[Product_ID]],Product_Dim!A:A,Product_Dim!F:F)</f>
        <v>325.26</v>
      </c>
      <c r="AB586">
        <f>_xlfn.XLOOKUP(Table17[[#This Row],[Product_ID]],Product_Dim!A:A,Product_Dim!G:G)</f>
        <v>400</v>
      </c>
    </row>
    <row r="587" spans="1:28" x14ac:dyDescent="0.25">
      <c r="A587" t="s">
        <v>2411</v>
      </c>
      <c r="B587" s="1">
        <v>45633</v>
      </c>
      <c r="C587" t="s">
        <v>737</v>
      </c>
      <c r="D587" t="s">
        <v>1702</v>
      </c>
      <c r="E587" t="s">
        <v>1757</v>
      </c>
      <c r="F587">
        <v>2</v>
      </c>
      <c r="G587">
        <v>829.15</v>
      </c>
      <c r="H587">
        <v>0.11</v>
      </c>
      <c r="I587" t="s">
        <v>1826</v>
      </c>
      <c r="J587" s="12">
        <v>1475.8869999999999</v>
      </c>
      <c r="K587" t="str">
        <f>_xlfn.XLOOKUP(Table17[[#This Row],[Customer_ID]],Customer_Dim!A:A,Customer_Dim!B:B,"False Data")</f>
        <v>Tanner Thompson</v>
      </c>
      <c r="L587" s="5">
        <f>_xlfn.XLOOKUP(Table17[[#This Row],[Customer_ID]],Customer_Dim!A:A,Customer_Dim!C:C,"False Data")</f>
        <v>32</v>
      </c>
      <c r="M587" s="5" t="str" cm="1">
        <f t="array" ref="M587">_xlfn.IFS(Table9[[#This Row],[Age]]&lt;=35,"Youth",Table9[[#This Row],[Age]]&lt;=55,"Adult",Table9[[#This Row],[Age]]&gt;55,"Senior")</f>
        <v>Youth</v>
      </c>
      <c r="N587" t="str">
        <f>_xlfn.XLOOKUP(Table17[[#This Row],[Customer_ID]],Customer_Dim!A:A,Customer_Dim!D:D,"False Data")</f>
        <v>Female</v>
      </c>
      <c r="O587" t="str">
        <f>_xlfn.XLOOKUP(Table17[[#This Row],[Customer_ID]],Customer_Dim!A:A,Customer_Dim!E:E,"False Data")</f>
        <v>Port Lisashire</v>
      </c>
      <c r="P587" t="str">
        <f>_xlfn.XLOOKUP(Table17[[#This Row],[Customer_ID]],Customer_Dim!A:A,Customer_Dim!F:F,"False Data")</f>
        <v>Maryland</v>
      </c>
      <c r="Q587" t="str">
        <f>_xlfn.XLOOKUP(Table17[[#This Row],[Customer_ID]],Customer_Dim!A:A,Customer_Dim!G:G,"False Data")</f>
        <v>USA</v>
      </c>
      <c r="R587" t="str">
        <f>_xlfn.XLOOKUP(Table17[[#This Row],[Customer_ID]],Customer_Dim!A:A,Customer_Dim!H:H,"False Data")</f>
        <v>Bronze</v>
      </c>
      <c r="S587" t="str">
        <f>_xlfn.XLOOKUP(Table17[[#This Row],[Store_ID]],Store_Dim!A:A,Store_Dim!B:B)</f>
        <v>Martinez, Adkins and Johnson</v>
      </c>
      <c r="T587" t="str">
        <f>_xlfn.XLOOKUP(Table17[[#This Row],[Store_ID]],Store_Dim!A:A,Store_Dim!C:C)</f>
        <v>North</v>
      </c>
      <c r="U587" t="str">
        <f>_xlfn.XLOOKUP(Table17[[#This Row],[Store_ID]],Store_Dim!A:A,Store_Dim!D:D)</f>
        <v>Danielmouth</v>
      </c>
      <c r="V587" t="str">
        <f>_xlfn.XLOOKUP(Table17[[#This Row],[Store_ID]],Store_Dim!A:A,Store_Dim!E:E)</f>
        <v>Flagship</v>
      </c>
      <c r="W587" t="str">
        <f>_xlfn.XLOOKUP(Table17[[#This Row],[Product_ID]],Product_Dim!A:A,Product_Dim!B:B)</f>
        <v>WiFi Mesh Router</v>
      </c>
      <c r="X587" t="str">
        <f>_xlfn.XLOOKUP(Table17[[#This Row],[Product_ID]],Product_Dim!A:A,Product_Dim!C:C)</f>
        <v>Electronics</v>
      </c>
      <c r="Y587" t="str">
        <f>_xlfn.XLOOKUP(Table17[[#This Row],[Product_ID]],Product_Dim!A:A,Product_Dim!D:D)</f>
        <v>Appliances</v>
      </c>
      <c r="Z587" t="str">
        <f>_xlfn.XLOOKUP(Table17[[#This Row],[Product_ID]],Product_Dim!A:A,Product_Dim!E:E)</f>
        <v>White, Reeves and Woods</v>
      </c>
      <c r="AA587">
        <f>_xlfn.XLOOKUP(Table17[[#This Row],[Product_ID]],Product_Dim!A:A,Product_Dim!F:F)</f>
        <v>480.9</v>
      </c>
      <c r="AB587">
        <f>_xlfn.XLOOKUP(Table17[[#This Row],[Product_ID]],Product_Dim!A:A,Product_Dim!G:G)</f>
        <v>104</v>
      </c>
    </row>
    <row r="588" spans="1:28" x14ac:dyDescent="0.25">
      <c r="A588" t="s">
        <v>2412</v>
      </c>
      <c r="B588" s="1">
        <v>45798</v>
      </c>
      <c r="C588" t="s">
        <v>842</v>
      </c>
      <c r="D588" t="s">
        <v>1744</v>
      </c>
      <c r="E588" t="s">
        <v>1766</v>
      </c>
      <c r="F588">
        <v>2</v>
      </c>
      <c r="G588">
        <v>481.86</v>
      </c>
      <c r="H588">
        <v>0.1</v>
      </c>
      <c r="I588" t="s">
        <v>1829</v>
      </c>
      <c r="J588" s="12">
        <v>867.34800000000007</v>
      </c>
      <c r="K588" t="str">
        <f>_xlfn.XLOOKUP(Table17[[#This Row],[Customer_ID]],Customer_Dim!A:A,Customer_Dim!B:B,"False Data")</f>
        <v>Matthew Payne</v>
      </c>
      <c r="L588" s="5">
        <f>_xlfn.XLOOKUP(Table17[[#This Row],[Customer_ID]],Customer_Dim!A:A,Customer_Dim!C:C,"False Data")</f>
        <v>25</v>
      </c>
      <c r="M588" s="5" t="str" cm="1">
        <f t="array" ref="M588">_xlfn.IFS(Table9[[#This Row],[Age]]&lt;=35,"Youth",Table9[[#This Row],[Age]]&lt;=55,"Adult",Table9[[#This Row],[Age]]&gt;55,"Senior")</f>
        <v>Youth</v>
      </c>
      <c r="N588" t="str">
        <f>_xlfn.XLOOKUP(Table17[[#This Row],[Customer_ID]],Customer_Dim!A:A,Customer_Dim!D:D,"False Data")</f>
        <v>Male</v>
      </c>
      <c r="O588" t="str">
        <f>_xlfn.XLOOKUP(Table17[[#This Row],[Customer_ID]],Customer_Dim!A:A,Customer_Dim!E:E,"False Data")</f>
        <v>Grahamfurt</v>
      </c>
      <c r="P588" t="str">
        <f>_xlfn.XLOOKUP(Table17[[#This Row],[Customer_ID]],Customer_Dim!A:A,Customer_Dim!F:F,"False Data")</f>
        <v>Wyoming</v>
      </c>
      <c r="Q588" t="str">
        <f>_xlfn.XLOOKUP(Table17[[#This Row],[Customer_ID]],Customer_Dim!A:A,Customer_Dim!G:G,"False Data")</f>
        <v>USA</v>
      </c>
      <c r="R588" t="str">
        <f>_xlfn.XLOOKUP(Table17[[#This Row],[Customer_ID]],Customer_Dim!A:A,Customer_Dim!H:H,"False Data")</f>
        <v>Gold</v>
      </c>
      <c r="S588" t="str">
        <f>_xlfn.XLOOKUP(Table17[[#This Row],[Store_ID]],Store_Dim!A:A,Store_Dim!B:B)</f>
        <v>Johnson-Wright</v>
      </c>
      <c r="T588" t="str">
        <f>_xlfn.XLOOKUP(Table17[[#This Row],[Store_ID]],Store_Dim!A:A,Store_Dim!C:C)</f>
        <v>North</v>
      </c>
      <c r="U588" t="str">
        <f>_xlfn.XLOOKUP(Table17[[#This Row],[Store_ID]],Store_Dim!A:A,Store_Dim!D:D)</f>
        <v>Hoodberg</v>
      </c>
      <c r="V588" t="str">
        <f>_xlfn.XLOOKUP(Table17[[#This Row],[Store_ID]],Store_Dim!A:A,Store_Dim!E:E)</f>
        <v>Outlet</v>
      </c>
      <c r="W588" t="str">
        <f>_xlfn.XLOOKUP(Table17[[#This Row],[Product_ID]],Product_Dim!A:A,Product_Dim!B:B)</f>
        <v>Portable Bluetooth Speaker</v>
      </c>
      <c r="X588" t="str">
        <f>_xlfn.XLOOKUP(Table17[[#This Row],[Product_ID]],Product_Dim!A:A,Product_Dim!C:C)</f>
        <v>Electronics</v>
      </c>
      <c r="Y588" t="str">
        <f>_xlfn.XLOOKUP(Table17[[#This Row],[Product_ID]],Product_Dim!A:A,Product_Dim!D:D)</f>
        <v>Audio</v>
      </c>
      <c r="Z588" t="str">
        <f>_xlfn.XLOOKUP(Table17[[#This Row],[Product_ID]],Product_Dim!A:A,Product_Dim!E:E)</f>
        <v>Flores-King</v>
      </c>
      <c r="AA588">
        <f>_xlfn.XLOOKUP(Table17[[#This Row],[Product_ID]],Product_Dim!A:A,Product_Dim!F:F)</f>
        <v>431.67</v>
      </c>
      <c r="AB588">
        <f>_xlfn.XLOOKUP(Table17[[#This Row],[Product_ID]],Product_Dim!A:A,Product_Dim!G:G)</f>
        <v>73</v>
      </c>
    </row>
    <row r="589" spans="1:28" x14ac:dyDescent="0.25">
      <c r="A589" t="s">
        <v>2413</v>
      </c>
      <c r="B589" s="1">
        <v>45354</v>
      </c>
      <c r="C589" t="s">
        <v>496</v>
      </c>
      <c r="D589" t="s">
        <v>1652</v>
      </c>
      <c r="E589" t="s">
        <v>1779</v>
      </c>
      <c r="F589">
        <v>4</v>
      </c>
      <c r="G589">
        <v>915.17</v>
      </c>
      <c r="H589">
        <v>0.19</v>
      </c>
      <c r="I589" t="s">
        <v>1829</v>
      </c>
      <c r="J589" s="12">
        <v>2965.1507999999999</v>
      </c>
      <c r="K589" t="str">
        <f>_xlfn.XLOOKUP(Table17[[#This Row],[Customer_ID]],Customer_Dim!A:A,Customer_Dim!B:B,"False Data")</f>
        <v>Rhonda Young</v>
      </c>
      <c r="L589" s="5">
        <f>_xlfn.XLOOKUP(Table17[[#This Row],[Customer_ID]],Customer_Dim!A:A,Customer_Dim!C:C,"False Data")</f>
        <v>49</v>
      </c>
      <c r="M589" s="5" t="str" cm="1">
        <f t="array" ref="M589">_xlfn.IFS(Table9[[#This Row],[Age]]&lt;=35,"Youth",Table9[[#This Row],[Age]]&lt;=55,"Adult",Table9[[#This Row],[Age]]&gt;55,"Senior")</f>
        <v>Adult</v>
      </c>
      <c r="N589" t="str">
        <f>_xlfn.XLOOKUP(Table17[[#This Row],[Customer_ID]],Customer_Dim!A:A,Customer_Dim!D:D,"False Data")</f>
        <v>Female</v>
      </c>
      <c r="O589" t="str">
        <f>_xlfn.XLOOKUP(Table17[[#This Row],[Customer_ID]],Customer_Dim!A:A,Customer_Dim!E:E,"False Data")</f>
        <v>Lake Nathanfort</v>
      </c>
      <c r="P589" t="str">
        <f>_xlfn.XLOOKUP(Table17[[#This Row],[Customer_ID]],Customer_Dim!A:A,Customer_Dim!F:F,"False Data")</f>
        <v>Alaska</v>
      </c>
      <c r="Q589" t="str">
        <f>_xlfn.XLOOKUP(Table17[[#This Row],[Customer_ID]],Customer_Dim!A:A,Customer_Dim!G:G,"False Data")</f>
        <v>USA</v>
      </c>
      <c r="R589" t="str">
        <f>_xlfn.XLOOKUP(Table17[[#This Row],[Customer_ID]],Customer_Dim!A:A,Customer_Dim!H:H,"False Data")</f>
        <v>Platinum</v>
      </c>
      <c r="S589" t="str">
        <f>_xlfn.XLOOKUP(Table17[[#This Row],[Store_ID]],Store_Dim!A:A,Store_Dim!B:B)</f>
        <v>Martinez-Mullins</v>
      </c>
      <c r="T589" t="str">
        <f>_xlfn.XLOOKUP(Table17[[#This Row],[Store_ID]],Store_Dim!A:A,Store_Dim!C:C)</f>
        <v>South</v>
      </c>
      <c r="U589" t="str">
        <f>_xlfn.XLOOKUP(Table17[[#This Row],[Store_ID]],Store_Dim!A:A,Store_Dim!D:D)</f>
        <v>Williamsfurt</v>
      </c>
      <c r="V589" t="str">
        <f>_xlfn.XLOOKUP(Table17[[#This Row],[Store_ID]],Store_Dim!A:A,Store_Dim!E:E)</f>
        <v>Online</v>
      </c>
      <c r="W589" t="str">
        <f>_xlfn.XLOOKUP(Table17[[#This Row],[Product_ID]],Product_Dim!A:A,Product_Dim!B:B)</f>
        <v>Rugby Ball</v>
      </c>
      <c r="X589" t="str">
        <f>_xlfn.XLOOKUP(Table17[[#This Row],[Product_ID]],Product_Dim!A:A,Product_Dim!C:C)</f>
        <v>Sports</v>
      </c>
      <c r="Y589" t="str">
        <f>_xlfn.XLOOKUP(Table17[[#This Row],[Product_ID]],Product_Dim!A:A,Product_Dim!D:D)</f>
        <v>Team Sports</v>
      </c>
      <c r="Z589" t="str">
        <f>_xlfn.XLOOKUP(Table17[[#This Row],[Product_ID]],Product_Dim!A:A,Product_Dim!E:E)</f>
        <v>Harris Inc</v>
      </c>
      <c r="AA589">
        <f>_xlfn.XLOOKUP(Table17[[#This Row],[Product_ID]],Product_Dim!A:A,Product_Dim!F:F)</f>
        <v>212.26</v>
      </c>
      <c r="AB589">
        <f>_xlfn.XLOOKUP(Table17[[#This Row],[Product_ID]],Product_Dim!A:A,Product_Dim!G:G)</f>
        <v>82</v>
      </c>
    </row>
    <row r="590" spans="1:28" x14ac:dyDescent="0.25">
      <c r="A590" t="s">
        <v>2414</v>
      </c>
      <c r="B590" s="1">
        <v>45357</v>
      </c>
      <c r="C590" t="s">
        <v>696</v>
      </c>
      <c r="D590" t="s">
        <v>1690</v>
      </c>
      <c r="E590" t="s">
        <v>1810</v>
      </c>
      <c r="F590">
        <v>1</v>
      </c>
      <c r="G590">
        <v>250.95</v>
      </c>
      <c r="H590">
        <v>0.03</v>
      </c>
      <c r="I590" t="s">
        <v>1826</v>
      </c>
      <c r="J590" s="12">
        <v>243.42150000000001</v>
      </c>
      <c r="K590" t="str">
        <f>_xlfn.XLOOKUP(Table17[[#This Row],[Customer_ID]],Customer_Dim!A:A,Customer_Dim!B:B,"False Data")</f>
        <v>Eric Todd</v>
      </c>
      <c r="L590" s="5">
        <f>_xlfn.XLOOKUP(Table17[[#This Row],[Customer_ID]],Customer_Dim!A:A,Customer_Dim!C:C,"False Data")</f>
        <v>61</v>
      </c>
      <c r="M590" s="5" t="str" cm="1">
        <f t="array" ref="M590">_xlfn.IFS(Table9[[#This Row],[Age]]&lt;=35,"Youth",Table9[[#This Row],[Age]]&lt;=55,"Adult",Table9[[#This Row],[Age]]&gt;55,"Senior")</f>
        <v>Senior</v>
      </c>
      <c r="N590" t="str">
        <f>_xlfn.XLOOKUP(Table17[[#This Row],[Customer_ID]],Customer_Dim!A:A,Customer_Dim!D:D,"False Data")</f>
        <v>Male</v>
      </c>
      <c r="O590" t="str">
        <f>_xlfn.XLOOKUP(Table17[[#This Row],[Customer_ID]],Customer_Dim!A:A,Customer_Dim!E:E,"False Data")</f>
        <v>Danielstad</v>
      </c>
      <c r="P590" t="str">
        <f>_xlfn.XLOOKUP(Table17[[#This Row],[Customer_ID]],Customer_Dim!A:A,Customer_Dim!F:F,"False Data")</f>
        <v>Montana</v>
      </c>
      <c r="Q590" t="str">
        <f>_xlfn.XLOOKUP(Table17[[#This Row],[Customer_ID]],Customer_Dim!A:A,Customer_Dim!G:G,"False Data")</f>
        <v>USA</v>
      </c>
      <c r="R590" t="str">
        <f>_xlfn.XLOOKUP(Table17[[#This Row],[Customer_ID]],Customer_Dim!A:A,Customer_Dim!H:H,"False Data")</f>
        <v>Gold</v>
      </c>
      <c r="S590" t="str">
        <f>_xlfn.XLOOKUP(Table17[[#This Row],[Store_ID]],Store_Dim!A:A,Store_Dim!B:B)</f>
        <v>Guerrero-Schmitt</v>
      </c>
      <c r="T590" t="str">
        <f>_xlfn.XLOOKUP(Table17[[#This Row],[Store_ID]],Store_Dim!A:A,Store_Dim!C:C)</f>
        <v>East</v>
      </c>
      <c r="U590" t="str">
        <f>_xlfn.XLOOKUP(Table17[[#This Row],[Store_ID]],Store_Dim!A:A,Store_Dim!D:D)</f>
        <v>East Stevechester</v>
      </c>
      <c r="V590" t="str">
        <f>_xlfn.XLOOKUP(Table17[[#This Row],[Store_ID]],Store_Dim!A:A,Store_Dim!E:E)</f>
        <v>Flagship</v>
      </c>
      <c r="W590" t="str">
        <f>_xlfn.XLOOKUP(Table17[[#This Row],[Product_ID]],Product_Dim!A:A,Product_Dim!B:B)</f>
        <v>Hair Repair Oil Treatment</v>
      </c>
      <c r="X590" t="str">
        <f>_xlfn.XLOOKUP(Table17[[#This Row],[Product_ID]],Product_Dim!A:A,Product_Dim!C:C)</f>
        <v>Beauty</v>
      </c>
      <c r="Y590" t="str">
        <f>_xlfn.XLOOKUP(Table17[[#This Row],[Product_ID]],Product_Dim!A:A,Product_Dim!D:D)</f>
        <v>Haircare</v>
      </c>
      <c r="Z590" t="str">
        <f>_xlfn.XLOOKUP(Table17[[#This Row],[Product_ID]],Product_Dim!A:A,Product_Dim!E:E)</f>
        <v>Hopkins Ltd</v>
      </c>
      <c r="AA590">
        <f>_xlfn.XLOOKUP(Table17[[#This Row],[Product_ID]],Product_Dim!A:A,Product_Dim!F:F)</f>
        <v>214.32</v>
      </c>
      <c r="AB590">
        <f>_xlfn.XLOOKUP(Table17[[#This Row],[Product_ID]],Product_Dim!A:A,Product_Dim!G:G)</f>
        <v>383</v>
      </c>
    </row>
    <row r="591" spans="1:28" x14ac:dyDescent="0.25">
      <c r="A591" t="s">
        <v>2415</v>
      </c>
      <c r="B591" s="1">
        <v>45257</v>
      </c>
      <c r="C591" t="s">
        <v>1023</v>
      </c>
      <c r="D591" t="s">
        <v>1740</v>
      </c>
      <c r="E591" t="s">
        <v>1773</v>
      </c>
      <c r="F591">
        <v>3</v>
      </c>
      <c r="G591">
        <v>882.84</v>
      </c>
      <c r="H591">
        <v>0.1</v>
      </c>
      <c r="I591" t="s">
        <v>1824</v>
      </c>
      <c r="J591" s="12">
        <v>2383.6680000000001</v>
      </c>
      <c r="K591" t="str">
        <f>_xlfn.XLOOKUP(Table17[[#This Row],[Customer_ID]],Customer_Dim!A:A,Customer_Dim!B:B,"False Data")</f>
        <v>Andrew Smith</v>
      </c>
      <c r="L591" s="5">
        <f>_xlfn.XLOOKUP(Table17[[#This Row],[Customer_ID]],Customer_Dim!A:A,Customer_Dim!C:C,"False Data")</f>
        <v>60</v>
      </c>
      <c r="M591" s="5" t="str" cm="1">
        <f t="array" ref="M591">_xlfn.IFS(Table9[[#This Row],[Age]]&lt;=35,"Youth",Table9[[#This Row],[Age]]&lt;=55,"Adult",Table9[[#This Row],[Age]]&gt;55,"Senior")</f>
        <v>Senior</v>
      </c>
      <c r="N591" t="str">
        <f>_xlfn.XLOOKUP(Table17[[#This Row],[Customer_ID]],Customer_Dim!A:A,Customer_Dim!D:D,"False Data")</f>
        <v>Male</v>
      </c>
      <c r="O591" t="str">
        <f>_xlfn.XLOOKUP(Table17[[#This Row],[Customer_ID]],Customer_Dim!A:A,Customer_Dim!E:E,"False Data")</f>
        <v>East Matthew</v>
      </c>
      <c r="P591" t="str">
        <f>_xlfn.XLOOKUP(Table17[[#This Row],[Customer_ID]],Customer_Dim!A:A,Customer_Dim!F:F,"False Data")</f>
        <v>Wisconsin</v>
      </c>
      <c r="Q591" t="str">
        <f>_xlfn.XLOOKUP(Table17[[#This Row],[Customer_ID]],Customer_Dim!A:A,Customer_Dim!G:G,"False Data")</f>
        <v>USA</v>
      </c>
      <c r="R591" t="str">
        <f>_xlfn.XLOOKUP(Table17[[#This Row],[Customer_ID]],Customer_Dim!A:A,Customer_Dim!H:H,"False Data")</f>
        <v>Bronze</v>
      </c>
      <c r="S591" t="str">
        <f>_xlfn.XLOOKUP(Table17[[#This Row],[Store_ID]],Store_Dim!A:A,Store_Dim!B:B)</f>
        <v>Gray Ltd</v>
      </c>
      <c r="T591" t="str">
        <f>_xlfn.XLOOKUP(Table17[[#This Row],[Store_ID]],Store_Dim!A:A,Store_Dim!C:C)</f>
        <v>North</v>
      </c>
      <c r="U591" t="str">
        <f>_xlfn.XLOOKUP(Table17[[#This Row],[Store_ID]],Store_Dim!A:A,Store_Dim!D:D)</f>
        <v>New Michaelchester</v>
      </c>
      <c r="V591" t="str">
        <f>_xlfn.XLOOKUP(Table17[[#This Row],[Store_ID]],Store_Dim!A:A,Store_Dim!E:E)</f>
        <v>Outlet</v>
      </c>
      <c r="W591" t="str">
        <f>_xlfn.XLOOKUP(Table17[[#This Row],[Product_ID]],Product_Dim!A:A,Product_Dim!B:B)</f>
        <v>Women's Formal Blazer</v>
      </c>
      <c r="X591" t="str">
        <f>_xlfn.XLOOKUP(Table17[[#This Row],[Product_ID]],Product_Dim!A:A,Product_Dim!C:C)</f>
        <v>Clothing</v>
      </c>
      <c r="Y591" t="str">
        <f>_xlfn.XLOOKUP(Table17[[#This Row],[Product_ID]],Product_Dim!A:A,Product_Dim!D:D)</f>
        <v>Outerwear</v>
      </c>
      <c r="Z591" t="str">
        <f>_xlfn.XLOOKUP(Table17[[#This Row],[Product_ID]],Product_Dim!A:A,Product_Dim!E:E)</f>
        <v>Phillips and Sons</v>
      </c>
      <c r="AA591">
        <f>_xlfn.XLOOKUP(Table17[[#This Row],[Product_ID]],Product_Dim!A:A,Product_Dim!F:F)</f>
        <v>358.47</v>
      </c>
      <c r="AB591">
        <f>_xlfn.XLOOKUP(Table17[[#This Row],[Product_ID]],Product_Dim!A:A,Product_Dim!G:G)</f>
        <v>143</v>
      </c>
    </row>
    <row r="592" spans="1:28" x14ac:dyDescent="0.25">
      <c r="A592" t="s">
        <v>2416</v>
      </c>
      <c r="B592" s="1">
        <v>45702</v>
      </c>
      <c r="C592" t="s">
        <v>470</v>
      </c>
      <c r="D592" t="s">
        <v>1586</v>
      </c>
      <c r="E592" t="s">
        <v>1810</v>
      </c>
      <c r="F592">
        <v>4</v>
      </c>
      <c r="G592">
        <v>573.37</v>
      </c>
      <c r="H592">
        <v>0.04</v>
      </c>
      <c r="I592" t="s">
        <v>1829</v>
      </c>
      <c r="J592" s="12">
        <v>2201.7408</v>
      </c>
      <c r="K592" t="str">
        <f>_xlfn.XLOOKUP(Table17[[#This Row],[Customer_ID]],Customer_Dim!A:A,Customer_Dim!B:B,"False Data")</f>
        <v>Sean Roth</v>
      </c>
      <c r="L592" s="5">
        <f>_xlfn.XLOOKUP(Table17[[#This Row],[Customer_ID]],Customer_Dim!A:A,Customer_Dim!C:C,"False Data")</f>
        <v>43</v>
      </c>
      <c r="M592" s="5" t="str" cm="1">
        <f t="array" ref="M592">_xlfn.IFS(Table9[[#This Row],[Age]]&lt;=35,"Youth",Table9[[#This Row],[Age]]&lt;=55,"Adult",Table9[[#This Row],[Age]]&gt;55,"Senior")</f>
        <v>Adult</v>
      </c>
      <c r="N592" t="str">
        <f>_xlfn.XLOOKUP(Table17[[#This Row],[Customer_ID]],Customer_Dim!A:A,Customer_Dim!D:D,"False Data")</f>
        <v>Male</v>
      </c>
      <c r="O592" t="str">
        <f>_xlfn.XLOOKUP(Table17[[#This Row],[Customer_ID]],Customer_Dim!A:A,Customer_Dim!E:E,"False Data")</f>
        <v>Lake Michael</v>
      </c>
      <c r="P592" t="str">
        <f>_xlfn.XLOOKUP(Table17[[#This Row],[Customer_ID]],Customer_Dim!A:A,Customer_Dim!F:F,"False Data")</f>
        <v>Virginia</v>
      </c>
      <c r="Q592" t="str">
        <f>_xlfn.XLOOKUP(Table17[[#This Row],[Customer_ID]],Customer_Dim!A:A,Customer_Dim!G:G,"False Data")</f>
        <v>USA</v>
      </c>
      <c r="R592" t="str">
        <f>_xlfn.XLOOKUP(Table17[[#This Row],[Customer_ID]],Customer_Dim!A:A,Customer_Dim!H:H,"False Data")</f>
        <v>Gold</v>
      </c>
      <c r="S592" t="str">
        <f>_xlfn.XLOOKUP(Table17[[#This Row],[Store_ID]],Store_Dim!A:A,Store_Dim!B:B)</f>
        <v>Guerrero-Schmitt</v>
      </c>
      <c r="T592" t="str">
        <f>_xlfn.XLOOKUP(Table17[[#This Row],[Store_ID]],Store_Dim!A:A,Store_Dim!C:C)</f>
        <v>East</v>
      </c>
      <c r="U592" t="str">
        <f>_xlfn.XLOOKUP(Table17[[#This Row],[Store_ID]],Store_Dim!A:A,Store_Dim!D:D)</f>
        <v>East Stevechester</v>
      </c>
      <c r="V592" t="str">
        <f>_xlfn.XLOOKUP(Table17[[#This Row],[Store_ID]],Store_Dim!A:A,Store_Dim!E:E)</f>
        <v>Flagship</v>
      </c>
      <c r="W592" t="str">
        <f>_xlfn.XLOOKUP(Table17[[#This Row],[Product_ID]],Product_Dim!A:A,Product_Dim!B:B)</f>
        <v>Knee Support Brace</v>
      </c>
      <c r="X592" t="str">
        <f>_xlfn.XLOOKUP(Table17[[#This Row],[Product_ID]],Product_Dim!A:A,Product_Dim!C:C)</f>
        <v>Sports</v>
      </c>
      <c r="Y592" t="str">
        <f>_xlfn.XLOOKUP(Table17[[#This Row],[Product_ID]],Product_Dim!A:A,Product_Dim!D:D)</f>
        <v>Equipment</v>
      </c>
      <c r="Z592" t="str">
        <f>_xlfn.XLOOKUP(Table17[[#This Row],[Product_ID]],Product_Dim!A:A,Product_Dim!E:E)</f>
        <v>May-Reese</v>
      </c>
      <c r="AA592">
        <f>_xlfn.XLOOKUP(Table17[[#This Row],[Product_ID]],Product_Dim!A:A,Product_Dim!F:F)</f>
        <v>21.34</v>
      </c>
      <c r="AB592">
        <f>_xlfn.XLOOKUP(Table17[[#This Row],[Product_ID]],Product_Dim!A:A,Product_Dim!G:G)</f>
        <v>65</v>
      </c>
    </row>
    <row r="593" spans="1:28" x14ac:dyDescent="0.25">
      <c r="A593" t="s">
        <v>2417</v>
      </c>
      <c r="B593" s="1">
        <v>45318</v>
      </c>
      <c r="C593" t="s">
        <v>218</v>
      </c>
      <c r="D593" t="s">
        <v>1612</v>
      </c>
      <c r="E593" t="s">
        <v>1794</v>
      </c>
      <c r="F593">
        <v>3</v>
      </c>
      <c r="G593">
        <v>622.72</v>
      </c>
      <c r="H593">
        <v>0.04</v>
      </c>
      <c r="I593" t="s">
        <v>1824</v>
      </c>
      <c r="J593" s="12">
        <v>1793.4336000000001</v>
      </c>
      <c r="K593" t="str">
        <f>_xlfn.XLOOKUP(Table17[[#This Row],[Customer_ID]],Customer_Dim!A:A,Customer_Dim!B:B,"False Data")</f>
        <v>Cheryl Copeland</v>
      </c>
      <c r="L593" s="5">
        <f>_xlfn.XLOOKUP(Table17[[#This Row],[Customer_ID]],Customer_Dim!A:A,Customer_Dim!C:C,"False Data")</f>
        <v>51</v>
      </c>
      <c r="M593" s="5" t="str" cm="1">
        <f t="array" ref="M593">_xlfn.IFS(Table9[[#This Row],[Age]]&lt;=35,"Youth",Table9[[#This Row],[Age]]&lt;=55,"Adult",Table9[[#This Row],[Age]]&gt;55,"Senior")</f>
        <v>Adult</v>
      </c>
      <c r="N593" t="str">
        <f>_xlfn.XLOOKUP(Table17[[#This Row],[Customer_ID]],Customer_Dim!A:A,Customer_Dim!D:D,"False Data")</f>
        <v>Male</v>
      </c>
      <c r="O593" t="str">
        <f>_xlfn.XLOOKUP(Table17[[#This Row],[Customer_ID]],Customer_Dim!A:A,Customer_Dim!E:E,"False Data")</f>
        <v>Snowmouth</v>
      </c>
      <c r="P593" t="str">
        <f>_xlfn.XLOOKUP(Table17[[#This Row],[Customer_ID]],Customer_Dim!A:A,Customer_Dim!F:F,"False Data")</f>
        <v>Maryland</v>
      </c>
      <c r="Q593" t="str">
        <f>_xlfn.XLOOKUP(Table17[[#This Row],[Customer_ID]],Customer_Dim!A:A,Customer_Dim!G:G,"False Data")</f>
        <v>USA</v>
      </c>
      <c r="R593" t="str">
        <f>_xlfn.XLOOKUP(Table17[[#This Row],[Customer_ID]],Customer_Dim!A:A,Customer_Dim!H:H,"False Data")</f>
        <v>Platinum</v>
      </c>
      <c r="S593" t="str">
        <f>_xlfn.XLOOKUP(Table17[[#This Row],[Store_ID]],Store_Dim!A:A,Store_Dim!B:B)</f>
        <v>Thomas, Bridges and Harris</v>
      </c>
      <c r="T593" t="str">
        <f>_xlfn.XLOOKUP(Table17[[#This Row],[Store_ID]],Store_Dim!A:A,Store_Dim!C:C)</f>
        <v>North</v>
      </c>
      <c r="U593" t="str">
        <f>_xlfn.XLOOKUP(Table17[[#This Row],[Store_ID]],Store_Dim!A:A,Store_Dim!D:D)</f>
        <v>Sabrinatown</v>
      </c>
      <c r="V593" t="str">
        <f>_xlfn.XLOOKUP(Table17[[#This Row],[Store_ID]],Store_Dim!A:A,Store_Dim!E:E)</f>
        <v>Online</v>
      </c>
      <c r="W593" t="str">
        <f>_xlfn.XLOOKUP(Table17[[#This Row],[Product_ID]],Product_Dim!A:A,Product_Dim!B:B)</f>
        <v>Vitamin C Face Serum</v>
      </c>
      <c r="X593" t="str">
        <f>_xlfn.XLOOKUP(Table17[[#This Row],[Product_ID]],Product_Dim!A:A,Product_Dim!C:C)</f>
        <v>Beauty</v>
      </c>
      <c r="Y593" t="str">
        <f>_xlfn.XLOOKUP(Table17[[#This Row],[Product_ID]],Product_Dim!A:A,Product_Dim!D:D)</f>
        <v>Skincare</v>
      </c>
      <c r="Z593" t="str">
        <f>_xlfn.XLOOKUP(Table17[[#This Row],[Product_ID]],Product_Dim!A:A,Product_Dim!E:E)</f>
        <v>Griffin Ltd</v>
      </c>
      <c r="AA593">
        <f>_xlfn.XLOOKUP(Table17[[#This Row],[Product_ID]],Product_Dim!A:A,Product_Dim!F:F)</f>
        <v>283.83</v>
      </c>
      <c r="AB593">
        <f>_xlfn.XLOOKUP(Table17[[#This Row],[Product_ID]],Product_Dim!A:A,Product_Dim!G:G)</f>
        <v>244</v>
      </c>
    </row>
    <row r="594" spans="1:28" x14ac:dyDescent="0.25">
      <c r="A594" t="s">
        <v>2418</v>
      </c>
      <c r="B594" s="1">
        <v>45943</v>
      </c>
      <c r="C594" t="s">
        <v>1211</v>
      </c>
      <c r="D594" t="s">
        <v>1732</v>
      </c>
      <c r="E594" t="s">
        <v>1807</v>
      </c>
      <c r="F594">
        <v>3</v>
      </c>
      <c r="G594">
        <v>259.74</v>
      </c>
      <c r="H594">
        <v>0.24</v>
      </c>
      <c r="I594" t="s">
        <v>1824</v>
      </c>
      <c r="J594" s="12">
        <v>592.20720000000006</v>
      </c>
      <c r="K594" t="str">
        <f>_xlfn.XLOOKUP(Table17[[#This Row],[Customer_ID]],Customer_Dim!A:A,Customer_Dim!B:B,"False Data")</f>
        <v>Timothy Valenzuela</v>
      </c>
      <c r="L594" s="5">
        <f>_xlfn.XLOOKUP(Table17[[#This Row],[Customer_ID]],Customer_Dim!A:A,Customer_Dim!C:C,"False Data")</f>
        <v>53</v>
      </c>
      <c r="M594" s="5" t="str" cm="1">
        <f t="array" ref="M594">_xlfn.IFS(Table9[[#This Row],[Age]]&lt;=35,"Youth",Table9[[#This Row],[Age]]&lt;=55,"Adult",Table9[[#This Row],[Age]]&gt;55,"Senior")</f>
        <v>Adult</v>
      </c>
      <c r="N594" t="str">
        <f>_xlfn.XLOOKUP(Table17[[#This Row],[Customer_ID]],Customer_Dim!A:A,Customer_Dim!D:D,"False Data")</f>
        <v>Male</v>
      </c>
      <c r="O594" t="str">
        <f>_xlfn.XLOOKUP(Table17[[#This Row],[Customer_ID]],Customer_Dim!A:A,Customer_Dim!E:E,"False Data")</f>
        <v>Stevensshire</v>
      </c>
      <c r="P594" t="str">
        <f>_xlfn.XLOOKUP(Table17[[#This Row],[Customer_ID]],Customer_Dim!A:A,Customer_Dim!F:F,"False Data")</f>
        <v>Missouri</v>
      </c>
      <c r="Q594" t="str">
        <f>_xlfn.XLOOKUP(Table17[[#This Row],[Customer_ID]],Customer_Dim!A:A,Customer_Dim!G:G,"False Data")</f>
        <v>USA</v>
      </c>
      <c r="R594" t="str">
        <f>_xlfn.XLOOKUP(Table17[[#This Row],[Customer_ID]],Customer_Dim!A:A,Customer_Dim!H:H,"False Data")</f>
        <v>Platinum</v>
      </c>
      <c r="S594" t="str">
        <f>_xlfn.XLOOKUP(Table17[[#This Row],[Store_ID]],Store_Dim!A:A,Store_Dim!B:B)</f>
        <v>Holloway Ltd</v>
      </c>
      <c r="T594" t="str">
        <f>_xlfn.XLOOKUP(Table17[[#This Row],[Store_ID]],Store_Dim!A:A,Store_Dim!C:C)</f>
        <v>North</v>
      </c>
      <c r="U594" t="str">
        <f>_xlfn.XLOOKUP(Table17[[#This Row],[Store_ID]],Store_Dim!A:A,Store_Dim!D:D)</f>
        <v>Bensonhaven</v>
      </c>
      <c r="V594" t="str">
        <f>_xlfn.XLOOKUP(Table17[[#This Row],[Store_ID]],Store_Dim!A:A,Store_Dim!E:E)</f>
        <v>Flagship</v>
      </c>
      <c r="W594" t="str">
        <f>_xlfn.XLOOKUP(Table17[[#This Row],[Product_ID]],Product_Dim!A:A,Product_Dim!B:B)</f>
        <v>Microwave Oven</v>
      </c>
      <c r="X594" t="str">
        <f>_xlfn.XLOOKUP(Table17[[#This Row],[Product_ID]],Product_Dim!A:A,Product_Dim!C:C)</f>
        <v>Home</v>
      </c>
      <c r="Y594" t="str">
        <f>_xlfn.XLOOKUP(Table17[[#This Row],[Product_ID]],Product_Dim!A:A,Product_Dim!D:D)</f>
        <v>Appliances</v>
      </c>
      <c r="Z594" t="str">
        <f>_xlfn.XLOOKUP(Table17[[#This Row],[Product_ID]],Product_Dim!A:A,Product_Dim!E:E)</f>
        <v>Green, Powell and Palmer</v>
      </c>
      <c r="AA594">
        <f>_xlfn.XLOOKUP(Table17[[#This Row],[Product_ID]],Product_Dim!A:A,Product_Dim!F:F)</f>
        <v>447.43</v>
      </c>
      <c r="AB594">
        <f>_xlfn.XLOOKUP(Table17[[#This Row],[Product_ID]],Product_Dim!A:A,Product_Dim!G:G)</f>
        <v>191</v>
      </c>
    </row>
    <row r="595" spans="1:28" x14ac:dyDescent="0.25">
      <c r="A595" t="s">
        <v>2419</v>
      </c>
      <c r="B595" s="1">
        <v>45769</v>
      </c>
      <c r="C595" t="s">
        <v>205</v>
      </c>
      <c r="D595" t="s">
        <v>1604</v>
      </c>
      <c r="E595" t="s">
        <v>1797</v>
      </c>
      <c r="F595">
        <v>4</v>
      </c>
      <c r="G595">
        <v>951.09</v>
      </c>
      <c r="H595">
        <v>0.14000000000000001</v>
      </c>
      <c r="I595" t="s">
        <v>1829</v>
      </c>
      <c r="J595" s="12">
        <v>3271.7496000000001</v>
      </c>
      <c r="K595" t="str">
        <f>_xlfn.XLOOKUP(Table17[[#This Row],[Customer_ID]],Customer_Dim!A:A,Customer_Dim!B:B,"False Data")</f>
        <v>Katherine Dorsey</v>
      </c>
      <c r="L595" s="5">
        <f>_xlfn.XLOOKUP(Table17[[#This Row],[Customer_ID]],Customer_Dim!A:A,Customer_Dim!C:C,"False Data")</f>
        <v>24</v>
      </c>
      <c r="M595" s="5" t="str" cm="1">
        <f t="array" ref="M595">_xlfn.IFS(Table9[[#This Row],[Age]]&lt;=35,"Youth",Table9[[#This Row],[Age]]&lt;=55,"Adult",Table9[[#This Row],[Age]]&gt;55,"Senior")</f>
        <v>Youth</v>
      </c>
      <c r="N595" t="str">
        <f>_xlfn.XLOOKUP(Table17[[#This Row],[Customer_ID]],Customer_Dim!A:A,Customer_Dim!D:D,"False Data")</f>
        <v>Male</v>
      </c>
      <c r="O595" t="str">
        <f>_xlfn.XLOOKUP(Table17[[#This Row],[Customer_ID]],Customer_Dim!A:A,Customer_Dim!E:E,"False Data")</f>
        <v>Christopherland</v>
      </c>
      <c r="P595" t="str">
        <f>_xlfn.XLOOKUP(Table17[[#This Row],[Customer_ID]],Customer_Dim!A:A,Customer_Dim!F:F,"False Data")</f>
        <v>Oklahoma</v>
      </c>
      <c r="Q595" t="str">
        <f>_xlfn.XLOOKUP(Table17[[#This Row],[Customer_ID]],Customer_Dim!A:A,Customer_Dim!G:G,"False Data")</f>
        <v>USA</v>
      </c>
      <c r="R595" t="str">
        <f>_xlfn.XLOOKUP(Table17[[#This Row],[Customer_ID]],Customer_Dim!A:A,Customer_Dim!H:H,"False Data")</f>
        <v>Platinum</v>
      </c>
      <c r="S595" t="str">
        <f>_xlfn.XLOOKUP(Table17[[#This Row],[Store_ID]],Store_Dim!A:A,Store_Dim!B:B)</f>
        <v>Gardner, Humphrey and Contreras</v>
      </c>
      <c r="T595" t="str">
        <f>_xlfn.XLOOKUP(Table17[[#This Row],[Store_ID]],Store_Dim!A:A,Store_Dim!C:C)</f>
        <v>East</v>
      </c>
      <c r="U595" t="str">
        <f>_xlfn.XLOOKUP(Table17[[#This Row],[Store_ID]],Store_Dim!A:A,Store_Dim!D:D)</f>
        <v>Johnsonville</v>
      </c>
      <c r="V595" t="str">
        <f>_xlfn.XLOOKUP(Table17[[#This Row],[Store_ID]],Store_Dim!A:A,Store_Dim!E:E)</f>
        <v>Flagship</v>
      </c>
      <c r="W595" t="str">
        <f>_xlfn.XLOOKUP(Table17[[#This Row],[Product_ID]],Product_Dim!A:A,Product_Dim!B:B)</f>
        <v>Sports Stopwatch Timer</v>
      </c>
      <c r="X595" t="str">
        <f>_xlfn.XLOOKUP(Table17[[#This Row],[Product_ID]],Product_Dim!A:A,Product_Dim!C:C)</f>
        <v>Sports</v>
      </c>
      <c r="Y595" t="str">
        <f>_xlfn.XLOOKUP(Table17[[#This Row],[Product_ID]],Product_Dim!A:A,Product_Dim!D:D)</f>
        <v>Accessories</v>
      </c>
      <c r="Z595" t="str">
        <f>_xlfn.XLOOKUP(Table17[[#This Row],[Product_ID]],Product_Dim!A:A,Product_Dim!E:E)</f>
        <v>Burns-Hansen</v>
      </c>
      <c r="AA595">
        <f>_xlfn.XLOOKUP(Table17[[#This Row],[Product_ID]],Product_Dim!A:A,Product_Dim!F:F)</f>
        <v>38.76</v>
      </c>
      <c r="AB595">
        <f>_xlfn.XLOOKUP(Table17[[#This Row],[Product_ID]],Product_Dim!A:A,Product_Dim!G:G)</f>
        <v>137</v>
      </c>
    </row>
    <row r="596" spans="1:28" x14ac:dyDescent="0.25">
      <c r="A596" t="s">
        <v>2420</v>
      </c>
      <c r="B596" s="1">
        <v>45765</v>
      </c>
      <c r="C596" t="s">
        <v>651</v>
      </c>
      <c r="D596" t="s">
        <v>1746</v>
      </c>
      <c r="E596" t="s">
        <v>1761</v>
      </c>
      <c r="F596">
        <v>1</v>
      </c>
      <c r="G596">
        <v>71.709999999999994</v>
      </c>
      <c r="H596">
        <v>0.23</v>
      </c>
      <c r="I596" t="s">
        <v>1829</v>
      </c>
      <c r="J596" s="12">
        <v>55.216700000000003</v>
      </c>
      <c r="K596" t="str">
        <f>_xlfn.XLOOKUP(Table17[[#This Row],[Customer_ID]],Customer_Dim!A:A,Customer_Dim!B:B,"False Data")</f>
        <v>Carmen Price</v>
      </c>
      <c r="L596" s="5">
        <f>_xlfn.XLOOKUP(Table17[[#This Row],[Customer_ID]],Customer_Dim!A:A,Customer_Dim!C:C,"False Data")</f>
        <v>46</v>
      </c>
      <c r="M596" s="5" t="str" cm="1">
        <f t="array" ref="M596">_xlfn.IFS(Table9[[#This Row],[Age]]&lt;=35,"Youth",Table9[[#This Row],[Age]]&lt;=55,"Adult",Table9[[#This Row],[Age]]&gt;55,"Senior")</f>
        <v>Adult</v>
      </c>
      <c r="N596" t="str">
        <f>_xlfn.XLOOKUP(Table17[[#This Row],[Customer_ID]],Customer_Dim!A:A,Customer_Dim!D:D,"False Data")</f>
        <v>Male</v>
      </c>
      <c r="O596" t="str">
        <f>_xlfn.XLOOKUP(Table17[[#This Row],[Customer_ID]],Customer_Dim!A:A,Customer_Dim!E:E,"False Data")</f>
        <v>North Briannamouth</v>
      </c>
      <c r="P596" t="str">
        <f>_xlfn.XLOOKUP(Table17[[#This Row],[Customer_ID]],Customer_Dim!A:A,Customer_Dim!F:F,"False Data")</f>
        <v>Tennessee</v>
      </c>
      <c r="Q596" t="str">
        <f>_xlfn.XLOOKUP(Table17[[#This Row],[Customer_ID]],Customer_Dim!A:A,Customer_Dim!G:G,"False Data")</f>
        <v>USA</v>
      </c>
      <c r="R596" t="str">
        <f>_xlfn.XLOOKUP(Table17[[#This Row],[Customer_ID]],Customer_Dim!A:A,Customer_Dim!H:H,"False Data")</f>
        <v>Bronze</v>
      </c>
      <c r="S596" t="str">
        <f>_xlfn.XLOOKUP(Table17[[#This Row],[Store_ID]],Store_Dim!A:A,Store_Dim!B:B)</f>
        <v>Black-Horn</v>
      </c>
      <c r="T596" t="str">
        <f>_xlfn.XLOOKUP(Table17[[#This Row],[Store_ID]],Store_Dim!A:A,Store_Dim!C:C)</f>
        <v>South</v>
      </c>
      <c r="U596" t="str">
        <f>_xlfn.XLOOKUP(Table17[[#This Row],[Store_ID]],Store_Dim!A:A,Store_Dim!D:D)</f>
        <v>North Nancyview</v>
      </c>
      <c r="V596" t="str">
        <f>_xlfn.XLOOKUP(Table17[[#This Row],[Store_ID]],Store_Dim!A:A,Store_Dim!E:E)</f>
        <v>Outlet</v>
      </c>
      <c r="W596" t="str">
        <f>_xlfn.XLOOKUP(Table17[[#This Row],[Product_ID]],Product_Dim!A:A,Product_Dim!B:B)</f>
        <v>Stainless Steel Cookware Set</v>
      </c>
      <c r="X596" t="str">
        <f>_xlfn.XLOOKUP(Table17[[#This Row],[Product_ID]],Product_Dim!A:A,Product_Dim!C:C)</f>
        <v>Home</v>
      </c>
      <c r="Y596" t="str">
        <f>_xlfn.XLOOKUP(Table17[[#This Row],[Product_ID]],Product_Dim!A:A,Product_Dim!D:D)</f>
        <v>Kitchen</v>
      </c>
      <c r="Z596" t="str">
        <f>_xlfn.XLOOKUP(Table17[[#This Row],[Product_ID]],Product_Dim!A:A,Product_Dim!E:E)</f>
        <v>Campbell Ltd</v>
      </c>
      <c r="AA596">
        <f>_xlfn.XLOOKUP(Table17[[#This Row],[Product_ID]],Product_Dim!A:A,Product_Dim!F:F)</f>
        <v>201.41</v>
      </c>
      <c r="AB596">
        <f>_xlfn.XLOOKUP(Table17[[#This Row],[Product_ID]],Product_Dim!A:A,Product_Dim!G:G)</f>
        <v>146</v>
      </c>
    </row>
    <row r="597" spans="1:28" x14ac:dyDescent="0.25">
      <c r="A597" t="s">
        <v>2421</v>
      </c>
      <c r="B597" s="1">
        <v>45891</v>
      </c>
      <c r="C597" t="s">
        <v>574</v>
      </c>
      <c r="D597" t="s">
        <v>1588</v>
      </c>
      <c r="E597" t="s">
        <v>1779</v>
      </c>
      <c r="F597">
        <v>4</v>
      </c>
      <c r="G597">
        <v>894.93</v>
      </c>
      <c r="H597">
        <v>0.05</v>
      </c>
      <c r="I597" t="s">
        <v>1829</v>
      </c>
      <c r="J597" s="12">
        <v>3400.733999999999</v>
      </c>
      <c r="K597" t="str">
        <f>_xlfn.XLOOKUP(Table17[[#This Row],[Customer_ID]],Customer_Dim!A:A,Customer_Dim!B:B,"False Data")</f>
        <v>Teresa Stokes</v>
      </c>
      <c r="L597" s="5">
        <f>_xlfn.XLOOKUP(Table17[[#This Row],[Customer_ID]],Customer_Dim!A:A,Customer_Dim!C:C,"False Data")</f>
        <v>41</v>
      </c>
      <c r="M597" s="5" t="str" cm="1">
        <f t="array" ref="M597">_xlfn.IFS(Table9[[#This Row],[Age]]&lt;=35,"Youth",Table9[[#This Row],[Age]]&lt;=55,"Adult",Table9[[#This Row],[Age]]&gt;55,"Senior")</f>
        <v>Adult</v>
      </c>
      <c r="N597" t="str">
        <f>_xlfn.XLOOKUP(Table17[[#This Row],[Customer_ID]],Customer_Dim!A:A,Customer_Dim!D:D,"False Data")</f>
        <v>Female</v>
      </c>
      <c r="O597" t="str">
        <f>_xlfn.XLOOKUP(Table17[[#This Row],[Customer_ID]],Customer_Dim!A:A,Customer_Dim!E:E,"False Data")</f>
        <v>New William</v>
      </c>
      <c r="P597" t="str">
        <f>_xlfn.XLOOKUP(Table17[[#This Row],[Customer_ID]],Customer_Dim!A:A,Customer_Dim!F:F,"False Data")</f>
        <v>Iowa</v>
      </c>
      <c r="Q597" t="str">
        <f>_xlfn.XLOOKUP(Table17[[#This Row],[Customer_ID]],Customer_Dim!A:A,Customer_Dim!G:G,"False Data")</f>
        <v>usa</v>
      </c>
      <c r="R597" t="str">
        <f>_xlfn.XLOOKUP(Table17[[#This Row],[Customer_ID]],Customer_Dim!A:A,Customer_Dim!H:H,"False Data")</f>
        <v>Platinum</v>
      </c>
      <c r="S597" t="str">
        <f>_xlfn.XLOOKUP(Table17[[#This Row],[Store_ID]],Store_Dim!A:A,Store_Dim!B:B)</f>
        <v>Martinez-Mullins</v>
      </c>
      <c r="T597" t="str">
        <f>_xlfn.XLOOKUP(Table17[[#This Row],[Store_ID]],Store_Dim!A:A,Store_Dim!C:C)</f>
        <v>South</v>
      </c>
      <c r="U597" t="str">
        <f>_xlfn.XLOOKUP(Table17[[#This Row],[Store_ID]],Store_Dim!A:A,Store_Dim!D:D)</f>
        <v>Williamsfurt</v>
      </c>
      <c r="V597" t="str">
        <f>_xlfn.XLOOKUP(Table17[[#This Row],[Store_ID]],Store_Dim!A:A,Store_Dim!E:E)</f>
        <v>Online</v>
      </c>
      <c r="W597" t="str">
        <f>_xlfn.XLOOKUP(Table17[[#This Row],[Product_ID]],Product_Dim!A:A,Product_Dim!B:B)</f>
        <v>Outdoor Sports Water Bottle</v>
      </c>
      <c r="X597" t="str">
        <f>_xlfn.XLOOKUP(Table17[[#This Row],[Product_ID]],Product_Dim!A:A,Product_Dim!C:C)</f>
        <v>Sports</v>
      </c>
      <c r="Y597" t="str">
        <f>_xlfn.XLOOKUP(Table17[[#This Row],[Product_ID]],Product_Dim!A:A,Product_Dim!D:D)</f>
        <v>Accessories</v>
      </c>
      <c r="Z597" t="str">
        <f>_xlfn.XLOOKUP(Table17[[#This Row],[Product_ID]],Product_Dim!A:A,Product_Dim!E:E)</f>
        <v>Soto-Ellis</v>
      </c>
      <c r="AA597">
        <f>_xlfn.XLOOKUP(Table17[[#This Row],[Product_ID]],Product_Dim!A:A,Product_Dim!F:F)</f>
        <v>131.51</v>
      </c>
      <c r="AB597">
        <f>_xlfn.XLOOKUP(Table17[[#This Row],[Product_ID]],Product_Dim!A:A,Product_Dim!G:G)</f>
        <v>0</v>
      </c>
    </row>
    <row r="598" spans="1:28" x14ac:dyDescent="0.25">
      <c r="A598" t="s">
        <v>2422</v>
      </c>
      <c r="B598" s="1">
        <v>45842</v>
      </c>
      <c r="C598" t="s">
        <v>660</v>
      </c>
      <c r="D598" t="s">
        <v>1704</v>
      </c>
      <c r="E598" t="s">
        <v>1782</v>
      </c>
      <c r="F598">
        <v>4</v>
      </c>
      <c r="G598">
        <v>870.18</v>
      </c>
      <c r="H598">
        <v>0.13</v>
      </c>
      <c r="I598" t="s">
        <v>1829</v>
      </c>
      <c r="J598" s="12">
        <v>3028.2264</v>
      </c>
      <c r="K598" t="str">
        <f>_xlfn.XLOOKUP(Table17[[#This Row],[Customer_ID]],Customer_Dim!A:A,Customer_Dim!B:B,"False Data")</f>
        <v>Christina Garcia</v>
      </c>
      <c r="L598" s="5">
        <f>_xlfn.XLOOKUP(Table17[[#This Row],[Customer_ID]],Customer_Dim!A:A,Customer_Dim!C:C,"False Data")</f>
        <v>37</v>
      </c>
      <c r="M598" s="5" t="str" cm="1">
        <f t="array" ref="M598">_xlfn.IFS(Table9[[#This Row],[Age]]&lt;=35,"Youth",Table9[[#This Row],[Age]]&lt;=55,"Adult",Table9[[#This Row],[Age]]&gt;55,"Senior")</f>
        <v>Adult</v>
      </c>
      <c r="N598" t="str">
        <f>_xlfn.XLOOKUP(Table17[[#This Row],[Customer_ID]],Customer_Dim!A:A,Customer_Dim!D:D,"False Data")</f>
        <v>Female</v>
      </c>
      <c r="O598" t="str">
        <f>_xlfn.XLOOKUP(Table17[[#This Row],[Customer_ID]],Customer_Dim!A:A,Customer_Dim!E:E,"False Data")</f>
        <v>Clarkeside</v>
      </c>
      <c r="P598" t="str">
        <f>_xlfn.XLOOKUP(Table17[[#This Row],[Customer_ID]],Customer_Dim!A:A,Customer_Dim!F:F,"False Data")</f>
        <v>Kansas</v>
      </c>
      <c r="Q598" t="str">
        <f>_xlfn.XLOOKUP(Table17[[#This Row],[Customer_ID]],Customer_Dim!A:A,Customer_Dim!G:G,"False Data")</f>
        <v>USA</v>
      </c>
      <c r="R598" t="str">
        <f>_xlfn.XLOOKUP(Table17[[#This Row],[Customer_ID]],Customer_Dim!A:A,Customer_Dim!H:H,"False Data")</f>
        <v>Platinum</v>
      </c>
      <c r="S598" t="str">
        <f>_xlfn.XLOOKUP(Table17[[#This Row],[Store_ID]],Store_Dim!A:A,Store_Dim!B:B)</f>
        <v>Bean, Jones and Park</v>
      </c>
      <c r="T598" t="str">
        <f>_xlfn.XLOOKUP(Table17[[#This Row],[Store_ID]],Store_Dim!A:A,Store_Dim!C:C)</f>
        <v>West</v>
      </c>
      <c r="U598" t="str">
        <f>_xlfn.XLOOKUP(Table17[[#This Row],[Store_ID]],Store_Dim!A:A,Store_Dim!D:D)</f>
        <v>Thompsonborough</v>
      </c>
      <c r="V598" t="str">
        <f>_xlfn.XLOOKUP(Table17[[#This Row],[Store_ID]],Store_Dim!A:A,Store_Dim!E:E)</f>
        <v>Online</v>
      </c>
      <c r="W598" t="str">
        <f>_xlfn.XLOOKUP(Table17[[#This Row],[Product_ID]],Product_Dim!A:A,Product_Dim!B:B)</f>
        <v>Essential Oil Diffuser</v>
      </c>
      <c r="X598" t="str">
        <f>_xlfn.XLOOKUP(Table17[[#This Row],[Product_ID]],Product_Dim!A:A,Product_Dim!C:C)</f>
        <v>Home</v>
      </c>
      <c r="Y598" t="str">
        <f>_xlfn.XLOOKUP(Table17[[#This Row],[Product_ID]],Product_Dim!A:A,Product_Dim!D:D)</f>
        <v>Decor</v>
      </c>
      <c r="Z598" t="str">
        <f>_xlfn.XLOOKUP(Table17[[#This Row],[Product_ID]],Product_Dim!A:A,Product_Dim!E:E)</f>
        <v>Hernandez Inc</v>
      </c>
      <c r="AA598">
        <f>_xlfn.XLOOKUP(Table17[[#This Row],[Product_ID]],Product_Dim!A:A,Product_Dim!F:F)</f>
        <v>325.26</v>
      </c>
      <c r="AB598">
        <f>_xlfn.XLOOKUP(Table17[[#This Row],[Product_ID]],Product_Dim!A:A,Product_Dim!G:G)</f>
        <v>400</v>
      </c>
    </row>
    <row r="599" spans="1:28" x14ac:dyDescent="0.25">
      <c r="A599" t="s">
        <v>2423</v>
      </c>
      <c r="B599" s="1">
        <v>45382</v>
      </c>
      <c r="C599" t="s">
        <v>884</v>
      </c>
      <c r="D599" t="s">
        <v>1676</v>
      </c>
      <c r="E599" t="s">
        <v>1761</v>
      </c>
      <c r="F599">
        <v>2</v>
      </c>
      <c r="G599">
        <v>552.72</v>
      </c>
      <c r="H599">
        <v>0.06</v>
      </c>
      <c r="I599" t="s">
        <v>1826</v>
      </c>
      <c r="J599" s="12">
        <v>1039.1135999999999</v>
      </c>
      <c r="K599" t="str">
        <f>_xlfn.XLOOKUP(Table17[[#This Row],[Customer_ID]],Customer_Dim!A:A,Customer_Dim!B:B,"False Data")</f>
        <v>Stephen Fowler</v>
      </c>
      <c r="L599" s="5">
        <f>_xlfn.XLOOKUP(Table17[[#This Row],[Customer_ID]],Customer_Dim!A:A,Customer_Dim!C:C,"False Data")</f>
        <v>42</v>
      </c>
      <c r="M599" s="5" t="str" cm="1">
        <f t="array" ref="M599">_xlfn.IFS(Table9[[#This Row],[Age]]&lt;=35,"Youth",Table9[[#This Row],[Age]]&lt;=55,"Adult",Table9[[#This Row],[Age]]&gt;55,"Senior")</f>
        <v>Adult</v>
      </c>
      <c r="N599" t="str">
        <f>_xlfn.XLOOKUP(Table17[[#This Row],[Customer_ID]],Customer_Dim!A:A,Customer_Dim!D:D,"False Data")</f>
        <v>Female</v>
      </c>
      <c r="O599" t="str">
        <f>_xlfn.XLOOKUP(Table17[[#This Row],[Customer_ID]],Customer_Dim!A:A,Customer_Dim!E:E,"False Data")</f>
        <v>Port Mariastad</v>
      </c>
      <c r="P599" t="str">
        <f>_xlfn.XLOOKUP(Table17[[#This Row],[Customer_ID]],Customer_Dim!A:A,Customer_Dim!F:F,"False Data")</f>
        <v>Rhode Island</v>
      </c>
      <c r="Q599" t="str">
        <f>_xlfn.XLOOKUP(Table17[[#This Row],[Customer_ID]],Customer_Dim!A:A,Customer_Dim!G:G,"False Data")</f>
        <v>USA</v>
      </c>
      <c r="R599" t="str">
        <f>_xlfn.XLOOKUP(Table17[[#This Row],[Customer_ID]],Customer_Dim!A:A,Customer_Dim!H:H,"False Data")</f>
        <v>Platinum</v>
      </c>
      <c r="S599" t="str">
        <f>_xlfn.XLOOKUP(Table17[[#This Row],[Store_ID]],Store_Dim!A:A,Store_Dim!B:B)</f>
        <v>Black-Horn</v>
      </c>
      <c r="T599" t="str">
        <f>_xlfn.XLOOKUP(Table17[[#This Row],[Store_ID]],Store_Dim!A:A,Store_Dim!C:C)</f>
        <v>South</v>
      </c>
      <c r="U599" t="str">
        <f>_xlfn.XLOOKUP(Table17[[#This Row],[Store_ID]],Store_Dim!A:A,Store_Dim!D:D)</f>
        <v>North Nancyview</v>
      </c>
      <c r="V599" t="str">
        <f>_xlfn.XLOOKUP(Table17[[#This Row],[Store_ID]],Store_Dim!A:A,Store_Dim!E:E)</f>
        <v>Outlet</v>
      </c>
      <c r="W599" t="str">
        <f>_xlfn.XLOOKUP(Table17[[#This Row],[Product_ID]],Product_Dim!A:A,Product_Dim!B:B)</f>
        <v>Matte Lipstick Set</v>
      </c>
      <c r="X599" t="str">
        <f>_xlfn.XLOOKUP(Table17[[#This Row],[Product_ID]],Product_Dim!A:A,Product_Dim!C:C)</f>
        <v>Beauty</v>
      </c>
      <c r="Y599" t="str">
        <f>_xlfn.XLOOKUP(Table17[[#This Row],[Product_ID]],Product_Dim!A:A,Product_Dim!D:D)</f>
        <v>Makeup</v>
      </c>
      <c r="Z599" t="str">
        <f>_xlfn.XLOOKUP(Table17[[#This Row],[Product_ID]],Product_Dim!A:A,Product_Dim!E:E)</f>
        <v>Zhang Inc</v>
      </c>
      <c r="AA599">
        <f>_xlfn.XLOOKUP(Table17[[#This Row],[Product_ID]],Product_Dim!A:A,Product_Dim!F:F)</f>
        <v>299.11</v>
      </c>
      <c r="AB599">
        <f>_xlfn.XLOOKUP(Table17[[#This Row],[Product_ID]],Product_Dim!A:A,Product_Dim!G:G)</f>
        <v>118</v>
      </c>
    </row>
    <row r="600" spans="1:28" x14ac:dyDescent="0.25">
      <c r="A600" t="s">
        <v>2424</v>
      </c>
      <c r="B600" s="1">
        <v>45236</v>
      </c>
      <c r="C600" t="s">
        <v>788</v>
      </c>
      <c r="D600" t="s">
        <v>1626</v>
      </c>
      <c r="E600" t="s">
        <v>1782</v>
      </c>
      <c r="F600">
        <v>3</v>
      </c>
      <c r="G600">
        <v>700.43</v>
      </c>
      <c r="H600">
        <v>0.01</v>
      </c>
      <c r="I600" t="s">
        <v>1829</v>
      </c>
      <c r="J600" s="12">
        <v>2080.2770999999998</v>
      </c>
      <c r="K600" t="str">
        <f>_xlfn.XLOOKUP(Table17[[#This Row],[Customer_ID]],Customer_Dim!A:A,Customer_Dim!B:B,"False Data")</f>
        <v>Mary Russell</v>
      </c>
      <c r="L600" s="5">
        <f>_xlfn.XLOOKUP(Table17[[#This Row],[Customer_ID]],Customer_Dim!A:A,Customer_Dim!C:C,"False Data")</f>
        <v>58</v>
      </c>
      <c r="M600" s="5" t="str" cm="1">
        <f t="array" ref="M600">_xlfn.IFS(Table9[[#This Row],[Age]]&lt;=35,"Youth",Table9[[#This Row],[Age]]&lt;=55,"Adult",Table9[[#This Row],[Age]]&gt;55,"Senior")</f>
        <v>Senior</v>
      </c>
      <c r="N600" t="str">
        <f>_xlfn.XLOOKUP(Table17[[#This Row],[Customer_ID]],Customer_Dim!A:A,Customer_Dim!D:D,"False Data")</f>
        <v>Male</v>
      </c>
      <c r="O600" t="str">
        <f>_xlfn.XLOOKUP(Table17[[#This Row],[Customer_ID]],Customer_Dim!A:A,Customer_Dim!E:E,"False Data")</f>
        <v>South Regina</v>
      </c>
      <c r="P600" t="str">
        <f>_xlfn.XLOOKUP(Table17[[#This Row],[Customer_ID]],Customer_Dim!A:A,Customer_Dim!F:F,"False Data")</f>
        <v>Arkansas</v>
      </c>
      <c r="Q600" t="str">
        <f>_xlfn.XLOOKUP(Table17[[#This Row],[Customer_ID]],Customer_Dim!A:A,Customer_Dim!G:G,"False Data")</f>
        <v>USA</v>
      </c>
      <c r="R600" t="str">
        <f>_xlfn.XLOOKUP(Table17[[#This Row],[Customer_ID]],Customer_Dim!A:A,Customer_Dim!H:H,"False Data")</f>
        <v>Bronze</v>
      </c>
      <c r="S600" t="str">
        <f>_xlfn.XLOOKUP(Table17[[#This Row],[Store_ID]],Store_Dim!A:A,Store_Dim!B:B)</f>
        <v>Bean, Jones and Park</v>
      </c>
      <c r="T600" t="str">
        <f>_xlfn.XLOOKUP(Table17[[#This Row],[Store_ID]],Store_Dim!A:A,Store_Dim!C:C)</f>
        <v>West</v>
      </c>
      <c r="U600" t="str">
        <f>_xlfn.XLOOKUP(Table17[[#This Row],[Store_ID]],Store_Dim!A:A,Store_Dim!D:D)</f>
        <v>Thompsonborough</v>
      </c>
      <c r="V600" t="str">
        <f>_xlfn.XLOOKUP(Table17[[#This Row],[Store_ID]],Store_Dim!A:A,Store_Dim!E:E)</f>
        <v>Online</v>
      </c>
      <c r="W600" t="str">
        <f>_xlfn.XLOOKUP(Table17[[#This Row],[Product_ID]],Product_Dim!A:A,Product_Dim!B:B)</f>
        <v>Portable Power Bank</v>
      </c>
      <c r="X600" t="str">
        <f>_xlfn.XLOOKUP(Table17[[#This Row],[Product_ID]],Product_Dim!A:A,Product_Dim!C:C)</f>
        <v>Electronics</v>
      </c>
      <c r="Y600" t="str">
        <f>_xlfn.XLOOKUP(Table17[[#This Row],[Product_ID]],Product_Dim!A:A,Product_Dim!D:D)</f>
        <v>Mobile</v>
      </c>
      <c r="Z600" t="str">
        <f>_xlfn.XLOOKUP(Table17[[#This Row],[Product_ID]],Product_Dim!A:A,Product_Dim!E:E)</f>
        <v>Cummings and Sons</v>
      </c>
      <c r="AA600">
        <f>_xlfn.XLOOKUP(Table17[[#This Row],[Product_ID]],Product_Dim!A:A,Product_Dim!F:F)</f>
        <v>326.06</v>
      </c>
      <c r="AB600">
        <f>_xlfn.XLOOKUP(Table17[[#This Row],[Product_ID]],Product_Dim!A:A,Product_Dim!G:G)</f>
        <v>301</v>
      </c>
    </row>
    <row r="601" spans="1:28" x14ac:dyDescent="0.25">
      <c r="A601" t="s">
        <v>2425</v>
      </c>
      <c r="B601" s="1">
        <v>45806</v>
      </c>
      <c r="C601" t="s">
        <v>1065</v>
      </c>
      <c r="D601" t="s">
        <v>1565</v>
      </c>
      <c r="E601" t="s">
        <v>1761</v>
      </c>
      <c r="F601">
        <v>2</v>
      </c>
      <c r="G601">
        <v>823.03</v>
      </c>
      <c r="H601">
        <v>0.18</v>
      </c>
      <c r="I601" t="s">
        <v>1826</v>
      </c>
      <c r="J601" s="12">
        <v>1349.7692</v>
      </c>
      <c r="K601" t="str">
        <f>_xlfn.XLOOKUP(Table17[[#This Row],[Customer_ID]],Customer_Dim!A:A,Customer_Dim!B:B,"False Data")</f>
        <v>Mrs. Susan Buckley</v>
      </c>
      <c r="L601" s="5">
        <f>_xlfn.XLOOKUP(Table17[[#This Row],[Customer_ID]],Customer_Dim!A:A,Customer_Dim!C:C,"False Data")</f>
        <v>52</v>
      </c>
      <c r="M601" s="5" t="str" cm="1">
        <f t="array" ref="M601">_xlfn.IFS(Table9[[#This Row],[Age]]&lt;=35,"Youth",Table9[[#This Row],[Age]]&lt;=55,"Adult",Table9[[#This Row],[Age]]&gt;55,"Senior")</f>
        <v>Adult</v>
      </c>
      <c r="N601" t="str">
        <f>_xlfn.XLOOKUP(Table17[[#This Row],[Customer_ID]],Customer_Dim!A:A,Customer_Dim!D:D,"False Data")</f>
        <v>Female</v>
      </c>
      <c r="O601" t="str">
        <f>_xlfn.XLOOKUP(Table17[[#This Row],[Customer_ID]],Customer_Dim!A:A,Customer_Dim!E:E,"False Data")</f>
        <v>Stevensbury</v>
      </c>
      <c r="P601" t="str">
        <f>_xlfn.XLOOKUP(Table17[[#This Row],[Customer_ID]],Customer_Dim!A:A,Customer_Dim!F:F,"False Data")</f>
        <v>Arizona</v>
      </c>
      <c r="Q601" t="str">
        <f>_xlfn.XLOOKUP(Table17[[#This Row],[Customer_ID]],Customer_Dim!A:A,Customer_Dim!G:G,"False Data")</f>
        <v>USA</v>
      </c>
      <c r="R601" t="str">
        <f>_xlfn.XLOOKUP(Table17[[#This Row],[Customer_ID]],Customer_Dim!A:A,Customer_Dim!H:H,"False Data")</f>
        <v>Platinum</v>
      </c>
      <c r="S601" t="str">
        <f>_xlfn.XLOOKUP(Table17[[#This Row],[Store_ID]],Store_Dim!A:A,Store_Dim!B:B)</f>
        <v>Black-Horn</v>
      </c>
      <c r="T601" t="str">
        <f>_xlfn.XLOOKUP(Table17[[#This Row],[Store_ID]],Store_Dim!A:A,Store_Dim!C:C)</f>
        <v>South</v>
      </c>
      <c r="U601" t="str">
        <f>_xlfn.XLOOKUP(Table17[[#This Row],[Store_ID]],Store_Dim!A:A,Store_Dim!D:D)</f>
        <v>North Nancyview</v>
      </c>
      <c r="V601" t="str">
        <f>_xlfn.XLOOKUP(Table17[[#This Row],[Store_ID]],Store_Dim!A:A,Store_Dim!E:E)</f>
        <v>Outlet</v>
      </c>
      <c r="W601" t="str">
        <f>_xlfn.XLOOKUP(Table17[[#This Row],[Product_ID]],Product_Dim!A:A,Product_Dim!B:B)</f>
        <v>Adjustable Dumbbell Set</v>
      </c>
      <c r="X601" t="str">
        <f>_xlfn.XLOOKUP(Table17[[#This Row],[Product_ID]],Product_Dim!A:A,Product_Dim!C:C)</f>
        <v>Sports</v>
      </c>
      <c r="Y601" t="str">
        <f>_xlfn.XLOOKUP(Table17[[#This Row],[Product_ID]],Product_Dim!A:A,Product_Dim!D:D)</f>
        <v>Fitness</v>
      </c>
      <c r="Z601" t="str">
        <f>_xlfn.XLOOKUP(Table17[[#This Row],[Product_ID]],Product_Dim!A:A,Product_Dim!E:E)</f>
        <v>Hill PLC</v>
      </c>
      <c r="AA601">
        <f>_xlfn.XLOOKUP(Table17[[#This Row],[Product_ID]],Product_Dim!A:A,Product_Dim!F:F)</f>
        <v>495.72</v>
      </c>
      <c r="AB601">
        <f>_xlfn.XLOOKUP(Table17[[#This Row],[Product_ID]],Product_Dim!A:A,Product_Dim!G:G)</f>
        <v>323</v>
      </c>
    </row>
    <row r="602" spans="1:28" x14ac:dyDescent="0.25">
      <c r="A602" t="s">
        <v>2426</v>
      </c>
      <c r="B602" s="1">
        <v>45401</v>
      </c>
      <c r="C602" t="s">
        <v>815</v>
      </c>
      <c r="D602" t="s">
        <v>1732</v>
      </c>
      <c r="E602" t="s">
        <v>1776</v>
      </c>
      <c r="F602">
        <v>1</v>
      </c>
      <c r="G602">
        <v>117.37</v>
      </c>
      <c r="H602">
        <v>0.21</v>
      </c>
      <c r="I602" t="s">
        <v>1824</v>
      </c>
      <c r="J602" s="12">
        <v>92.722300000000004</v>
      </c>
      <c r="K602" t="str">
        <f>_xlfn.XLOOKUP(Table17[[#This Row],[Customer_ID]],Customer_Dim!A:A,Customer_Dim!B:B,"False Data")</f>
        <v>Damon Perez</v>
      </c>
      <c r="L602" s="5">
        <f>_xlfn.XLOOKUP(Table17[[#This Row],[Customer_ID]],Customer_Dim!A:A,Customer_Dim!C:C,"False Data")</f>
        <v>21</v>
      </c>
      <c r="M602" s="5" t="str" cm="1">
        <f t="array" ref="M602">_xlfn.IFS(Table9[[#This Row],[Age]]&lt;=35,"Youth",Table9[[#This Row],[Age]]&lt;=55,"Adult",Table9[[#This Row],[Age]]&gt;55,"Senior")</f>
        <v>Youth</v>
      </c>
      <c r="N602" t="str">
        <f>_xlfn.XLOOKUP(Table17[[#This Row],[Customer_ID]],Customer_Dim!A:A,Customer_Dim!D:D,"False Data")</f>
        <v>Male</v>
      </c>
      <c r="O602" t="str">
        <f>_xlfn.XLOOKUP(Table17[[#This Row],[Customer_ID]],Customer_Dim!A:A,Customer_Dim!E:E,"False Data")</f>
        <v>Jasonton</v>
      </c>
      <c r="P602" t="str">
        <f>_xlfn.XLOOKUP(Table17[[#This Row],[Customer_ID]],Customer_Dim!A:A,Customer_Dim!F:F,"False Data")</f>
        <v>Ohio</v>
      </c>
      <c r="Q602" t="str">
        <f>_xlfn.XLOOKUP(Table17[[#This Row],[Customer_ID]],Customer_Dim!A:A,Customer_Dim!G:G,"False Data")</f>
        <v>USA</v>
      </c>
      <c r="R602" t="str">
        <f>_xlfn.XLOOKUP(Table17[[#This Row],[Customer_ID]],Customer_Dim!A:A,Customer_Dim!H:H,"False Data")</f>
        <v>Gold</v>
      </c>
      <c r="S602" t="str">
        <f>_xlfn.XLOOKUP(Table17[[#This Row],[Store_ID]],Store_Dim!A:A,Store_Dim!B:B)</f>
        <v>Benson-Elliott</v>
      </c>
      <c r="T602" t="str">
        <f>_xlfn.XLOOKUP(Table17[[#This Row],[Store_ID]],Store_Dim!A:A,Store_Dim!C:C)</f>
        <v>East</v>
      </c>
      <c r="U602" t="str">
        <f>_xlfn.XLOOKUP(Table17[[#This Row],[Store_ID]],Store_Dim!A:A,Store_Dim!D:D)</f>
        <v>Port Josephberg</v>
      </c>
      <c r="V602" t="str">
        <f>_xlfn.XLOOKUP(Table17[[#This Row],[Store_ID]],Store_Dim!A:A,Store_Dim!E:E)</f>
        <v>Online</v>
      </c>
      <c r="W602" t="str">
        <f>_xlfn.XLOOKUP(Table17[[#This Row],[Product_ID]],Product_Dim!A:A,Product_Dim!B:B)</f>
        <v>Microwave Oven</v>
      </c>
      <c r="X602" t="str">
        <f>_xlfn.XLOOKUP(Table17[[#This Row],[Product_ID]],Product_Dim!A:A,Product_Dim!C:C)</f>
        <v>Home</v>
      </c>
      <c r="Y602" t="str">
        <f>_xlfn.XLOOKUP(Table17[[#This Row],[Product_ID]],Product_Dim!A:A,Product_Dim!D:D)</f>
        <v>Appliances</v>
      </c>
      <c r="Z602" t="str">
        <f>_xlfn.XLOOKUP(Table17[[#This Row],[Product_ID]],Product_Dim!A:A,Product_Dim!E:E)</f>
        <v>Green, Powell and Palmer</v>
      </c>
      <c r="AA602">
        <f>_xlfn.XLOOKUP(Table17[[#This Row],[Product_ID]],Product_Dim!A:A,Product_Dim!F:F)</f>
        <v>447.43</v>
      </c>
      <c r="AB602">
        <f>_xlfn.XLOOKUP(Table17[[#This Row],[Product_ID]],Product_Dim!A:A,Product_Dim!G:G)</f>
        <v>191</v>
      </c>
    </row>
    <row r="603" spans="1:28" x14ac:dyDescent="0.25">
      <c r="A603" t="s">
        <v>2427</v>
      </c>
      <c r="B603" s="1">
        <v>45716</v>
      </c>
      <c r="C603" t="s">
        <v>369</v>
      </c>
      <c r="D603" t="s">
        <v>1660</v>
      </c>
      <c r="E603" t="s">
        <v>1757</v>
      </c>
      <c r="F603">
        <v>4</v>
      </c>
      <c r="G603">
        <v>165.37</v>
      </c>
      <c r="H603">
        <v>0.28999999999999998</v>
      </c>
      <c r="I603" t="s">
        <v>1824</v>
      </c>
      <c r="J603" s="12">
        <v>469.6508</v>
      </c>
      <c r="K603" t="str">
        <f>_xlfn.XLOOKUP(Table17[[#This Row],[Customer_ID]],Customer_Dim!A:A,Customer_Dim!B:B,"False Data")</f>
        <v>Christopher Lester</v>
      </c>
      <c r="L603" s="5">
        <f>_xlfn.XLOOKUP(Table17[[#This Row],[Customer_ID]],Customer_Dim!A:A,Customer_Dim!C:C,"False Data")</f>
        <v>64</v>
      </c>
      <c r="M603" s="5" t="str" cm="1">
        <f t="array" ref="M603">_xlfn.IFS(Table9[[#This Row],[Age]]&lt;=35,"Youth",Table9[[#This Row],[Age]]&lt;=55,"Adult",Table9[[#This Row],[Age]]&gt;55,"Senior")</f>
        <v>Senior</v>
      </c>
      <c r="N603" t="str">
        <f>_xlfn.XLOOKUP(Table17[[#This Row],[Customer_ID]],Customer_Dim!A:A,Customer_Dim!D:D,"False Data")</f>
        <v>Male</v>
      </c>
      <c r="O603" t="str">
        <f>_xlfn.XLOOKUP(Table17[[#This Row],[Customer_ID]],Customer_Dim!A:A,Customer_Dim!E:E,"False Data")</f>
        <v>South Jenniferville</v>
      </c>
      <c r="P603" t="str">
        <f>_xlfn.XLOOKUP(Table17[[#This Row],[Customer_ID]],Customer_Dim!A:A,Customer_Dim!F:F,"False Data")</f>
        <v>Georgia</v>
      </c>
      <c r="Q603" t="str">
        <f>_xlfn.XLOOKUP(Table17[[#This Row],[Customer_ID]],Customer_Dim!A:A,Customer_Dim!G:G,"False Data")</f>
        <v>USA</v>
      </c>
      <c r="R603" t="str">
        <f>_xlfn.XLOOKUP(Table17[[#This Row],[Customer_ID]],Customer_Dim!A:A,Customer_Dim!H:H,"False Data")</f>
        <v>Silver</v>
      </c>
      <c r="S603" t="str">
        <f>_xlfn.XLOOKUP(Table17[[#This Row],[Store_ID]],Store_Dim!A:A,Store_Dim!B:B)</f>
        <v>Martinez, Adkins and Johnson</v>
      </c>
      <c r="T603" t="str">
        <f>_xlfn.XLOOKUP(Table17[[#This Row],[Store_ID]],Store_Dim!A:A,Store_Dim!C:C)</f>
        <v>North</v>
      </c>
      <c r="U603" t="str">
        <f>_xlfn.XLOOKUP(Table17[[#This Row],[Store_ID]],Store_Dim!A:A,Store_Dim!D:D)</f>
        <v>Danielmouth</v>
      </c>
      <c r="V603" t="str">
        <f>_xlfn.XLOOKUP(Table17[[#This Row],[Store_ID]],Store_Dim!A:A,Store_Dim!E:E)</f>
        <v>Flagship</v>
      </c>
      <c r="W603" t="str">
        <f>_xlfn.XLOOKUP(Table17[[#This Row],[Product_ID]],Product_Dim!A:A,Product_Dim!B:B)</f>
        <v>Premium Blanket Throw</v>
      </c>
      <c r="X603" t="str">
        <f>_xlfn.XLOOKUP(Table17[[#This Row],[Product_ID]],Product_Dim!A:A,Product_Dim!C:C)</f>
        <v>Home</v>
      </c>
      <c r="Y603" t="str">
        <f>_xlfn.XLOOKUP(Table17[[#This Row],[Product_ID]],Product_Dim!A:A,Product_Dim!D:D)</f>
        <v>Decor</v>
      </c>
      <c r="Z603" t="str">
        <f>_xlfn.XLOOKUP(Table17[[#This Row],[Product_ID]],Product_Dim!A:A,Product_Dim!E:E)</f>
        <v>Hernandez, Kennedy and Porter</v>
      </c>
      <c r="AA603">
        <f>_xlfn.XLOOKUP(Table17[[#This Row],[Product_ID]],Product_Dim!A:A,Product_Dim!F:F)</f>
        <v>461.47</v>
      </c>
      <c r="AB603">
        <f>_xlfn.XLOOKUP(Table17[[#This Row],[Product_ID]],Product_Dim!A:A,Product_Dim!G:G)</f>
        <v>190</v>
      </c>
    </row>
    <row r="604" spans="1:28" x14ac:dyDescent="0.25">
      <c r="A604" t="s">
        <v>2428</v>
      </c>
      <c r="B604" s="1">
        <v>45718</v>
      </c>
      <c r="C604" t="s">
        <v>1181</v>
      </c>
      <c r="D604" t="s">
        <v>1557</v>
      </c>
      <c r="E604" t="s">
        <v>1789</v>
      </c>
      <c r="F604">
        <v>3</v>
      </c>
      <c r="G604">
        <v>483.06</v>
      </c>
      <c r="H604">
        <v>0.05</v>
      </c>
      <c r="I604" t="s">
        <v>1824</v>
      </c>
      <c r="J604" s="12">
        <v>1376.721</v>
      </c>
      <c r="K604" t="str">
        <f>_xlfn.XLOOKUP(Table17[[#This Row],[Customer_ID]],Customer_Dim!A:A,Customer_Dim!B:B,"False Data")</f>
        <v>Frank Stewart</v>
      </c>
      <c r="L604" s="5">
        <f>_xlfn.XLOOKUP(Table17[[#This Row],[Customer_ID]],Customer_Dim!A:A,Customer_Dim!C:C,"False Data")</f>
        <v>44</v>
      </c>
      <c r="M604" s="5" t="str" cm="1">
        <f t="array" ref="M604">_xlfn.IFS(Table9[[#This Row],[Age]]&lt;=35,"Youth",Table9[[#This Row],[Age]]&lt;=55,"Adult",Table9[[#This Row],[Age]]&gt;55,"Senior")</f>
        <v>Adult</v>
      </c>
      <c r="N604" t="str">
        <f>_xlfn.XLOOKUP(Table17[[#This Row],[Customer_ID]],Customer_Dim!A:A,Customer_Dim!D:D,"False Data")</f>
        <v>Female</v>
      </c>
      <c r="O604" t="str">
        <f>_xlfn.XLOOKUP(Table17[[#This Row],[Customer_ID]],Customer_Dim!A:A,Customer_Dim!E:E,"False Data")</f>
        <v>Fischerborough</v>
      </c>
      <c r="P604" t="str">
        <f>_xlfn.XLOOKUP(Table17[[#This Row],[Customer_ID]],Customer_Dim!A:A,Customer_Dim!F:F,"False Data")</f>
        <v>Delaware</v>
      </c>
      <c r="Q604" t="str">
        <f>_xlfn.XLOOKUP(Table17[[#This Row],[Customer_ID]],Customer_Dim!A:A,Customer_Dim!G:G,"False Data")</f>
        <v>USA</v>
      </c>
      <c r="R604" t="str">
        <f>_xlfn.XLOOKUP(Table17[[#This Row],[Customer_ID]],Customer_Dim!A:A,Customer_Dim!H:H,"False Data")</f>
        <v>Bronze</v>
      </c>
      <c r="S604" t="str">
        <f>_xlfn.XLOOKUP(Table17[[#This Row],[Store_ID]],Store_Dim!A:A,Store_Dim!B:B)</f>
        <v>Hill, Wagner and Ballard</v>
      </c>
      <c r="T604" t="str">
        <f>_xlfn.XLOOKUP(Table17[[#This Row],[Store_ID]],Store_Dim!A:A,Store_Dim!C:C)</f>
        <v>East</v>
      </c>
      <c r="U604" t="str">
        <f>_xlfn.XLOOKUP(Table17[[#This Row],[Store_ID]],Store_Dim!A:A,Store_Dim!D:D)</f>
        <v>East Davidville</v>
      </c>
      <c r="V604" t="str">
        <f>_xlfn.XLOOKUP(Table17[[#This Row],[Store_ID]],Store_Dim!A:A,Store_Dim!E:E)</f>
        <v>Online</v>
      </c>
      <c r="W604" t="str">
        <f>_xlfn.XLOOKUP(Table17[[#This Row],[Product_ID]],Product_Dim!A:A,Product_Dim!B:B)</f>
        <v>Herbal Face Moisturizer</v>
      </c>
      <c r="X604" t="str">
        <f>_xlfn.XLOOKUP(Table17[[#This Row],[Product_ID]],Product_Dim!A:A,Product_Dim!C:C)</f>
        <v>Beauty</v>
      </c>
      <c r="Y604" t="str">
        <f>_xlfn.XLOOKUP(Table17[[#This Row],[Product_ID]],Product_Dim!A:A,Product_Dim!D:D)</f>
        <v>Skincare</v>
      </c>
      <c r="Z604" t="str">
        <f>_xlfn.XLOOKUP(Table17[[#This Row],[Product_ID]],Product_Dim!A:A,Product_Dim!E:E)</f>
        <v>Davidson PLC</v>
      </c>
      <c r="AA604">
        <f>_xlfn.XLOOKUP(Table17[[#This Row],[Product_ID]],Product_Dim!A:A,Product_Dim!F:F)</f>
        <v>312.8</v>
      </c>
      <c r="AB604">
        <f>_xlfn.XLOOKUP(Table17[[#This Row],[Product_ID]],Product_Dim!A:A,Product_Dim!G:G)</f>
        <v>350</v>
      </c>
    </row>
    <row r="605" spans="1:28" x14ac:dyDescent="0.25">
      <c r="A605" t="s">
        <v>2429</v>
      </c>
      <c r="B605" s="1">
        <v>45379</v>
      </c>
      <c r="C605" t="s">
        <v>929</v>
      </c>
      <c r="D605" t="s">
        <v>1710</v>
      </c>
      <c r="E605" t="s">
        <v>1779</v>
      </c>
      <c r="F605">
        <v>4</v>
      </c>
      <c r="G605">
        <v>262.05</v>
      </c>
      <c r="H605">
        <v>0.24</v>
      </c>
      <c r="I605" t="s">
        <v>1826</v>
      </c>
      <c r="J605" s="12">
        <v>796.63200000000006</v>
      </c>
      <c r="K605" t="str">
        <f>_xlfn.XLOOKUP(Table17[[#This Row],[Customer_ID]],Customer_Dim!A:A,Customer_Dim!B:B,"False Data")</f>
        <v>Gloria Taylor</v>
      </c>
      <c r="L605" s="5">
        <f>_xlfn.XLOOKUP(Table17[[#This Row],[Customer_ID]],Customer_Dim!A:A,Customer_Dim!C:C,"False Data")</f>
        <v>56</v>
      </c>
      <c r="M605" s="5" t="str" cm="1">
        <f t="array" ref="M605">_xlfn.IFS(Table9[[#This Row],[Age]]&lt;=35,"Youth",Table9[[#This Row],[Age]]&lt;=55,"Adult",Table9[[#This Row],[Age]]&gt;55,"Senior")</f>
        <v>Senior</v>
      </c>
      <c r="N605" t="str">
        <f>_xlfn.XLOOKUP(Table17[[#This Row],[Customer_ID]],Customer_Dim!A:A,Customer_Dim!D:D,"False Data")</f>
        <v>Female</v>
      </c>
      <c r="O605" t="str">
        <f>_xlfn.XLOOKUP(Table17[[#This Row],[Customer_ID]],Customer_Dim!A:A,Customer_Dim!E:E,"False Data")</f>
        <v>North Daniel</v>
      </c>
      <c r="P605" t="str">
        <f>_xlfn.XLOOKUP(Table17[[#This Row],[Customer_ID]],Customer_Dim!A:A,Customer_Dim!F:F,"False Data")</f>
        <v>Louisiana</v>
      </c>
      <c r="Q605" t="str">
        <f>_xlfn.XLOOKUP(Table17[[#This Row],[Customer_ID]],Customer_Dim!A:A,Customer_Dim!G:G,"False Data")</f>
        <v>USA</v>
      </c>
      <c r="R605" t="str">
        <f>_xlfn.XLOOKUP(Table17[[#This Row],[Customer_ID]],Customer_Dim!A:A,Customer_Dim!H:H,"False Data")</f>
        <v>Platinum</v>
      </c>
      <c r="S605" t="str">
        <f>_xlfn.XLOOKUP(Table17[[#This Row],[Store_ID]],Store_Dim!A:A,Store_Dim!B:B)</f>
        <v>Martinez-Mullins</v>
      </c>
      <c r="T605" t="str">
        <f>_xlfn.XLOOKUP(Table17[[#This Row],[Store_ID]],Store_Dim!A:A,Store_Dim!C:C)</f>
        <v>South</v>
      </c>
      <c r="U605" t="str">
        <f>_xlfn.XLOOKUP(Table17[[#This Row],[Store_ID]],Store_Dim!A:A,Store_Dim!D:D)</f>
        <v>Williamsfurt</v>
      </c>
      <c r="V605" t="str">
        <f>_xlfn.XLOOKUP(Table17[[#This Row],[Store_ID]],Store_Dim!A:A,Store_Dim!E:E)</f>
        <v>Online</v>
      </c>
      <c r="W605" t="str">
        <f>_xlfn.XLOOKUP(Table17[[#This Row],[Product_ID]],Product_Dim!A:A,Product_Dim!B:B)</f>
        <v>Badminton Racket Set</v>
      </c>
      <c r="X605" t="str">
        <f>_xlfn.XLOOKUP(Table17[[#This Row],[Product_ID]],Product_Dim!A:A,Product_Dim!C:C)</f>
        <v>Sports</v>
      </c>
      <c r="Y605" t="str">
        <f>_xlfn.XLOOKUP(Table17[[#This Row],[Product_ID]],Product_Dim!A:A,Product_Dim!D:D)</f>
        <v>Equipment</v>
      </c>
      <c r="Z605" t="str">
        <f>_xlfn.XLOOKUP(Table17[[#This Row],[Product_ID]],Product_Dim!A:A,Product_Dim!E:E)</f>
        <v>Robinson-Brown</v>
      </c>
      <c r="AA605">
        <f>_xlfn.XLOOKUP(Table17[[#This Row],[Product_ID]],Product_Dim!A:A,Product_Dim!F:F)</f>
        <v>285.54000000000002</v>
      </c>
      <c r="AB605">
        <f>_xlfn.XLOOKUP(Table17[[#This Row],[Product_ID]],Product_Dim!A:A,Product_Dim!G:G)</f>
        <v>358</v>
      </c>
    </row>
    <row r="606" spans="1:28" x14ac:dyDescent="0.25">
      <c r="A606" t="s">
        <v>2430</v>
      </c>
      <c r="B606" s="1">
        <v>45635</v>
      </c>
      <c r="C606" t="s">
        <v>1428</v>
      </c>
      <c r="D606" t="s">
        <v>1576</v>
      </c>
      <c r="E606" t="s">
        <v>1799</v>
      </c>
      <c r="F606">
        <v>3</v>
      </c>
      <c r="G606">
        <v>970.89</v>
      </c>
      <c r="H606">
        <v>0.11</v>
      </c>
      <c r="I606" t="s">
        <v>1829</v>
      </c>
      <c r="J606" s="12">
        <v>2592.2763</v>
      </c>
      <c r="K606" t="str">
        <f>_xlfn.XLOOKUP(Table17[[#This Row],[Customer_ID]],Customer_Dim!A:A,Customer_Dim!B:B,"False Data")</f>
        <v>Samantha Lee</v>
      </c>
      <c r="L606" s="5">
        <f>_xlfn.XLOOKUP(Table17[[#This Row],[Customer_ID]],Customer_Dim!A:A,Customer_Dim!C:C,"False Data")</f>
        <v>36</v>
      </c>
      <c r="M606" s="5" t="str" cm="1">
        <f t="array" ref="M606">_xlfn.IFS(Table9[[#This Row],[Age]]&lt;=35,"Youth",Table9[[#This Row],[Age]]&lt;=55,"Adult",Table9[[#This Row],[Age]]&gt;55,"Senior")</f>
        <v>Adult</v>
      </c>
      <c r="N606" t="str">
        <f>_xlfn.XLOOKUP(Table17[[#This Row],[Customer_ID]],Customer_Dim!A:A,Customer_Dim!D:D,"False Data")</f>
        <v>Female</v>
      </c>
      <c r="O606" t="str">
        <f>_xlfn.XLOOKUP(Table17[[#This Row],[Customer_ID]],Customer_Dim!A:A,Customer_Dim!E:E,"False Data")</f>
        <v>Port Anthony</v>
      </c>
      <c r="P606" t="str">
        <f>_xlfn.XLOOKUP(Table17[[#This Row],[Customer_ID]],Customer_Dim!A:A,Customer_Dim!F:F,"False Data")</f>
        <v>Connecticut</v>
      </c>
      <c r="Q606" t="str">
        <f>_xlfn.XLOOKUP(Table17[[#This Row],[Customer_ID]],Customer_Dim!A:A,Customer_Dim!G:G,"False Data")</f>
        <v>USA</v>
      </c>
      <c r="R606" t="str">
        <f>_xlfn.XLOOKUP(Table17[[#This Row],[Customer_ID]],Customer_Dim!A:A,Customer_Dim!H:H,"False Data")</f>
        <v>Bronze</v>
      </c>
      <c r="S606" t="str">
        <f>_xlfn.XLOOKUP(Table17[[#This Row],[Store_ID]],Store_Dim!A:A,Store_Dim!B:B)</f>
        <v>Mcdonald Inc</v>
      </c>
      <c r="T606" t="str">
        <f>_xlfn.XLOOKUP(Table17[[#This Row],[Store_ID]],Store_Dim!A:A,Store_Dim!C:C)</f>
        <v>South</v>
      </c>
      <c r="U606" t="str">
        <f>_xlfn.XLOOKUP(Table17[[#This Row],[Store_ID]],Store_Dim!A:A,Store_Dim!D:D)</f>
        <v>Christopherland</v>
      </c>
      <c r="V606" t="str">
        <f>_xlfn.XLOOKUP(Table17[[#This Row],[Store_ID]],Store_Dim!A:A,Store_Dim!E:E)</f>
        <v>Outlet</v>
      </c>
      <c r="W606" t="str">
        <f>_xlfn.XLOOKUP(Table17[[#This Row],[Product_ID]],Product_Dim!A:A,Product_Dim!B:B)</f>
        <v>Decorative Wall Mirror</v>
      </c>
      <c r="X606" t="str">
        <f>_xlfn.XLOOKUP(Table17[[#This Row],[Product_ID]],Product_Dim!A:A,Product_Dim!C:C)</f>
        <v>Home</v>
      </c>
      <c r="Y606" t="str">
        <f>_xlfn.XLOOKUP(Table17[[#This Row],[Product_ID]],Product_Dim!A:A,Product_Dim!D:D)</f>
        <v>Decor</v>
      </c>
      <c r="Z606" t="str">
        <f>_xlfn.XLOOKUP(Table17[[#This Row],[Product_ID]],Product_Dim!A:A,Product_Dim!E:E)</f>
        <v>Luna, Anderson and Bowman</v>
      </c>
      <c r="AA606">
        <f>_xlfn.XLOOKUP(Table17[[#This Row],[Product_ID]],Product_Dim!A:A,Product_Dim!F:F)</f>
        <v>48.01</v>
      </c>
      <c r="AB606">
        <f>_xlfn.XLOOKUP(Table17[[#This Row],[Product_ID]],Product_Dim!A:A,Product_Dim!G:G)</f>
        <v>439</v>
      </c>
    </row>
    <row r="607" spans="1:28" x14ac:dyDescent="0.25">
      <c r="A607" t="s">
        <v>2431</v>
      </c>
      <c r="B607" s="1">
        <v>45222</v>
      </c>
      <c r="C607" t="s">
        <v>702</v>
      </c>
      <c r="D607" t="s">
        <v>1692</v>
      </c>
      <c r="E607" t="s">
        <v>1752</v>
      </c>
      <c r="F607">
        <v>1</v>
      </c>
      <c r="G607">
        <v>61.11</v>
      </c>
      <c r="H607">
        <v>0.1</v>
      </c>
      <c r="I607" t="s">
        <v>1826</v>
      </c>
      <c r="J607" s="12">
        <v>54.999000000000002</v>
      </c>
      <c r="K607" t="str">
        <f>_xlfn.XLOOKUP(Table17[[#This Row],[Customer_ID]],Customer_Dim!A:A,Customer_Dim!B:B,"False Data")</f>
        <v>Kathryn Garcia</v>
      </c>
      <c r="L607" s="5">
        <f>_xlfn.XLOOKUP(Table17[[#This Row],[Customer_ID]],Customer_Dim!A:A,Customer_Dim!C:C,"False Data")</f>
        <v>44</v>
      </c>
      <c r="M607" s="5" t="str" cm="1">
        <f t="array" ref="M607">_xlfn.IFS(Table9[[#This Row],[Age]]&lt;=35,"Youth",Table9[[#This Row],[Age]]&lt;=55,"Adult",Table9[[#This Row],[Age]]&gt;55,"Senior")</f>
        <v>Adult</v>
      </c>
      <c r="N607" t="str">
        <f>_xlfn.XLOOKUP(Table17[[#This Row],[Customer_ID]],Customer_Dim!A:A,Customer_Dim!D:D,"False Data")</f>
        <v>Male</v>
      </c>
      <c r="O607" t="str">
        <f>_xlfn.XLOOKUP(Table17[[#This Row],[Customer_ID]],Customer_Dim!A:A,Customer_Dim!E:E,"False Data")</f>
        <v>Morrismouth</v>
      </c>
      <c r="P607" t="str">
        <f>_xlfn.XLOOKUP(Table17[[#This Row],[Customer_ID]],Customer_Dim!A:A,Customer_Dim!F:F,"False Data")</f>
        <v>California</v>
      </c>
      <c r="Q607" t="str">
        <f>_xlfn.XLOOKUP(Table17[[#This Row],[Customer_ID]],Customer_Dim!A:A,Customer_Dim!G:G,"False Data")</f>
        <v>USA</v>
      </c>
      <c r="R607" t="str">
        <f>_xlfn.XLOOKUP(Table17[[#This Row],[Customer_ID]],Customer_Dim!A:A,Customer_Dim!H:H,"False Data")</f>
        <v>Platinum</v>
      </c>
      <c r="S607" t="str">
        <f>_xlfn.XLOOKUP(Table17[[#This Row],[Store_ID]],Store_Dim!A:A,Store_Dim!B:B)</f>
        <v>Rivera-Warner</v>
      </c>
      <c r="T607" t="str">
        <f>_xlfn.XLOOKUP(Table17[[#This Row],[Store_ID]],Store_Dim!A:A,Store_Dim!C:C)</f>
        <v>East</v>
      </c>
      <c r="U607" t="str">
        <f>_xlfn.XLOOKUP(Table17[[#This Row],[Store_ID]],Store_Dim!A:A,Store_Dim!D:D)</f>
        <v>Washingtonfurt</v>
      </c>
      <c r="V607" t="str">
        <f>_xlfn.XLOOKUP(Table17[[#This Row],[Store_ID]],Store_Dim!A:A,Store_Dim!E:E)</f>
        <v>Flagship</v>
      </c>
      <c r="W607" t="str">
        <f>_xlfn.XLOOKUP(Table17[[#This Row],[Product_ID]],Product_Dim!A:A,Product_Dim!B:B)</f>
        <v>Professional Jump Rope</v>
      </c>
      <c r="X607" t="str">
        <f>_xlfn.XLOOKUP(Table17[[#This Row],[Product_ID]],Product_Dim!A:A,Product_Dim!C:C)</f>
        <v>Sports</v>
      </c>
      <c r="Y607" t="str">
        <f>_xlfn.XLOOKUP(Table17[[#This Row],[Product_ID]],Product_Dim!A:A,Product_Dim!D:D)</f>
        <v>Fitness</v>
      </c>
      <c r="Z607" t="str">
        <f>_xlfn.XLOOKUP(Table17[[#This Row],[Product_ID]],Product_Dim!A:A,Product_Dim!E:E)</f>
        <v>Davis PLC</v>
      </c>
      <c r="AA607">
        <f>_xlfn.XLOOKUP(Table17[[#This Row],[Product_ID]],Product_Dim!A:A,Product_Dim!F:F)</f>
        <v>477.61</v>
      </c>
      <c r="AB607">
        <f>_xlfn.XLOOKUP(Table17[[#This Row],[Product_ID]],Product_Dim!A:A,Product_Dim!G:G)</f>
        <v>300</v>
      </c>
    </row>
    <row r="608" spans="1:28" x14ac:dyDescent="0.25">
      <c r="A608" t="s">
        <v>2432</v>
      </c>
      <c r="B608" s="1">
        <v>45555</v>
      </c>
      <c r="C608" t="s">
        <v>121</v>
      </c>
      <c r="D608" t="s">
        <v>1602</v>
      </c>
      <c r="E608" t="s">
        <v>1782</v>
      </c>
      <c r="F608">
        <v>3</v>
      </c>
      <c r="G608">
        <v>827.88</v>
      </c>
      <c r="H608">
        <v>0.19</v>
      </c>
      <c r="I608" t="s">
        <v>1826</v>
      </c>
      <c r="J608" s="12">
        <v>2011.7483999999999</v>
      </c>
      <c r="K608" t="str">
        <f>_xlfn.XLOOKUP(Table17[[#This Row],[Customer_ID]],Customer_Dim!A:A,Customer_Dim!B:B,"False Data")</f>
        <v>David Arnold</v>
      </c>
      <c r="L608" s="5">
        <f>_xlfn.XLOOKUP(Table17[[#This Row],[Customer_ID]],Customer_Dim!A:A,Customer_Dim!C:C,"False Data")</f>
        <v>54</v>
      </c>
      <c r="M608" s="5" t="str" cm="1">
        <f t="array" ref="M608">_xlfn.IFS(Table9[[#This Row],[Age]]&lt;=35,"Youth",Table9[[#This Row],[Age]]&lt;=55,"Adult",Table9[[#This Row],[Age]]&gt;55,"Senior")</f>
        <v>Adult</v>
      </c>
      <c r="N608" t="str">
        <f>_xlfn.XLOOKUP(Table17[[#This Row],[Customer_ID]],Customer_Dim!A:A,Customer_Dim!D:D,"False Data")</f>
        <v>Female</v>
      </c>
      <c r="O608" t="str">
        <f>_xlfn.XLOOKUP(Table17[[#This Row],[Customer_ID]],Customer_Dim!A:A,Customer_Dim!E:E,"False Data")</f>
        <v>East Jennifer</v>
      </c>
      <c r="P608" t="str">
        <f>_xlfn.XLOOKUP(Table17[[#This Row],[Customer_ID]],Customer_Dim!A:A,Customer_Dim!F:F,"False Data")</f>
        <v>California</v>
      </c>
      <c r="Q608" t="str">
        <f>_xlfn.XLOOKUP(Table17[[#This Row],[Customer_ID]],Customer_Dim!A:A,Customer_Dim!G:G,"False Data")</f>
        <v>USA</v>
      </c>
      <c r="R608" t="str">
        <f>_xlfn.XLOOKUP(Table17[[#This Row],[Customer_ID]],Customer_Dim!A:A,Customer_Dim!H:H,"False Data")</f>
        <v>Silver</v>
      </c>
      <c r="S608" t="str">
        <f>_xlfn.XLOOKUP(Table17[[#This Row],[Store_ID]],Store_Dim!A:A,Store_Dim!B:B)</f>
        <v>Bean, Jones and Park</v>
      </c>
      <c r="T608" t="str">
        <f>_xlfn.XLOOKUP(Table17[[#This Row],[Store_ID]],Store_Dim!A:A,Store_Dim!C:C)</f>
        <v>West</v>
      </c>
      <c r="U608" t="str">
        <f>_xlfn.XLOOKUP(Table17[[#This Row],[Store_ID]],Store_Dim!A:A,Store_Dim!D:D)</f>
        <v>Thompsonborough</v>
      </c>
      <c r="V608" t="str">
        <f>_xlfn.XLOOKUP(Table17[[#This Row],[Store_ID]],Store_Dim!A:A,Store_Dim!E:E)</f>
        <v>Online</v>
      </c>
      <c r="W608" t="str">
        <f>_xlfn.XLOOKUP(Table17[[#This Row],[Product_ID]],Product_Dim!A:A,Product_Dim!B:B)</f>
        <v>Decorative Floor Vase</v>
      </c>
      <c r="X608" t="str">
        <f>_xlfn.XLOOKUP(Table17[[#This Row],[Product_ID]],Product_Dim!A:A,Product_Dim!C:C)</f>
        <v>Home</v>
      </c>
      <c r="Y608" t="str">
        <f>_xlfn.XLOOKUP(Table17[[#This Row],[Product_ID]],Product_Dim!A:A,Product_Dim!D:D)</f>
        <v>Decor</v>
      </c>
      <c r="Z608" t="str">
        <f>_xlfn.XLOOKUP(Table17[[#This Row],[Product_ID]],Product_Dim!A:A,Product_Dim!E:E)</f>
        <v>Khan, Jones and Paul</v>
      </c>
      <c r="AA608">
        <f>_xlfn.XLOOKUP(Table17[[#This Row],[Product_ID]],Product_Dim!A:A,Product_Dim!F:F)</f>
        <v>81.75</v>
      </c>
      <c r="AB608">
        <f>_xlfn.XLOOKUP(Table17[[#This Row],[Product_ID]],Product_Dim!A:A,Product_Dim!G:G)</f>
        <v>378</v>
      </c>
    </row>
    <row r="609" spans="1:28" x14ac:dyDescent="0.25">
      <c r="A609" t="s">
        <v>2433</v>
      </c>
      <c r="B609" s="1">
        <v>45583</v>
      </c>
      <c r="C609" t="s">
        <v>1334</v>
      </c>
      <c r="D609" t="s">
        <v>1722</v>
      </c>
      <c r="E609" t="s">
        <v>1797</v>
      </c>
      <c r="F609">
        <v>3</v>
      </c>
      <c r="G609">
        <v>926.85</v>
      </c>
      <c r="H609">
        <v>0.18</v>
      </c>
      <c r="I609" t="s">
        <v>1829</v>
      </c>
      <c r="J609" s="12">
        <v>2280.0509999999999</v>
      </c>
      <c r="K609" t="str">
        <f>_xlfn.XLOOKUP(Table17[[#This Row],[Customer_ID]],Customer_Dim!A:A,Customer_Dim!B:B,"False Data")</f>
        <v>Kimberly Roberts</v>
      </c>
      <c r="L609" s="5">
        <f>_xlfn.XLOOKUP(Table17[[#This Row],[Customer_ID]],Customer_Dim!A:A,Customer_Dim!C:C,"False Data")</f>
        <v>36</v>
      </c>
      <c r="M609" s="5" t="str" cm="1">
        <f t="array" ref="M609">_xlfn.IFS(Table9[[#This Row],[Age]]&lt;=35,"Youth",Table9[[#This Row],[Age]]&lt;=55,"Adult",Table9[[#This Row],[Age]]&gt;55,"Senior")</f>
        <v>Adult</v>
      </c>
      <c r="N609" t="str">
        <f>_xlfn.XLOOKUP(Table17[[#This Row],[Customer_ID]],Customer_Dim!A:A,Customer_Dim!D:D,"False Data")</f>
        <v>Female</v>
      </c>
      <c r="O609" t="str">
        <f>_xlfn.XLOOKUP(Table17[[#This Row],[Customer_ID]],Customer_Dim!A:A,Customer_Dim!E:E,"False Data")</f>
        <v>Josephchester</v>
      </c>
      <c r="P609" t="str">
        <f>_xlfn.XLOOKUP(Table17[[#This Row],[Customer_ID]],Customer_Dim!A:A,Customer_Dim!F:F,"False Data")</f>
        <v>New Jersey</v>
      </c>
      <c r="Q609" t="str">
        <f>_xlfn.XLOOKUP(Table17[[#This Row],[Customer_ID]],Customer_Dim!A:A,Customer_Dim!G:G,"False Data")</f>
        <v>USA</v>
      </c>
      <c r="R609" t="str">
        <f>_xlfn.XLOOKUP(Table17[[#This Row],[Customer_ID]],Customer_Dim!A:A,Customer_Dim!H:H,"False Data")</f>
        <v>Gold</v>
      </c>
      <c r="S609" t="str">
        <f>_xlfn.XLOOKUP(Table17[[#This Row],[Store_ID]],Store_Dim!A:A,Store_Dim!B:B)</f>
        <v>Gardner, Humphrey and Contreras</v>
      </c>
      <c r="T609" t="str">
        <f>_xlfn.XLOOKUP(Table17[[#This Row],[Store_ID]],Store_Dim!A:A,Store_Dim!C:C)</f>
        <v>East</v>
      </c>
      <c r="U609" t="str">
        <f>_xlfn.XLOOKUP(Table17[[#This Row],[Store_ID]],Store_Dim!A:A,Store_Dim!D:D)</f>
        <v>Johnsonville</v>
      </c>
      <c r="V609" t="str">
        <f>_xlfn.XLOOKUP(Table17[[#This Row],[Store_ID]],Store_Dim!A:A,Store_Dim!E:E)</f>
        <v>Flagship</v>
      </c>
      <c r="W609" t="str">
        <f>_xlfn.XLOOKUP(Table17[[#This Row],[Product_ID]],Product_Dim!A:A,Product_Dim!B:B)</f>
        <v>LED Bedside Lamp</v>
      </c>
      <c r="X609" t="str">
        <f>_xlfn.XLOOKUP(Table17[[#This Row],[Product_ID]],Product_Dim!A:A,Product_Dim!C:C)</f>
        <v>Home</v>
      </c>
      <c r="Y609" t="str">
        <f>_xlfn.XLOOKUP(Table17[[#This Row],[Product_ID]],Product_Dim!A:A,Product_Dim!D:D)</f>
        <v>Lighting</v>
      </c>
      <c r="Z609" t="str">
        <f>_xlfn.XLOOKUP(Table17[[#This Row],[Product_ID]],Product_Dim!A:A,Product_Dim!E:E)</f>
        <v>Aguilar, Horton and Lewis</v>
      </c>
      <c r="AA609">
        <f>_xlfn.XLOOKUP(Table17[[#This Row],[Product_ID]],Product_Dim!A:A,Product_Dim!F:F)</f>
        <v>371.38</v>
      </c>
      <c r="AB609">
        <f>_xlfn.XLOOKUP(Table17[[#This Row],[Product_ID]],Product_Dim!A:A,Product_Dim!G:G)</f>
        <v>220</v>
      </c>
    </row>
    <row r="610" spans="1:28" x14ac:dyDescent="0.25">
      <c r="A610" t="s">
        <v>2434</v>
      </c>
      <c r="B610" s="1">
        <v>45662</v>
      </c>
      <c r="C610" t="s">
        <v>999</v>
      </c>
      <c r="D610" t="s">
        <v>1568</v>
      </c>
      <c r="E610" t="s">
        <v>1799</v>
      </c>
      <c r="F610">
        <v>1</v>
      </c>
      <c r="G610">
        <v>874.59</v>
      </c>
      <c r="H610">
        <v>0.28999999999999998</v>
      </c>
      <c r="I610" t="s">
        <v>1826</v>
      </c>
      <c r="J610" s="12">
        <v>620.95889999999997</v>
      </c>
      <c r="K610" t="str">
        <f>_xlfn.XLOOKUP(Table17[[#This Row],[Customer_ID]],Customer_Dim!A:A,Customer_Dim!B:B,"False Data")</f>
        <v>Tiffany Williams</v>
      </c>
      <c r="L610" s="5">
        <f>_xlfn.XLOOKUP(Table17[[#This Row],[Customer_ID]],Customer_Dim!A:A,Customer_Dim!C:C,"False Data")</f>
        <v>64</v>
      </c>
      <c r="M610" s="5" t="str" cm="1">
        <f t="array" ref="M610">_xlfn.IFS(Table9[[#This Row],[Age]]&lt;=35,"Youth",Table9[[#This Row],[Age]]&lt;=55,"Adult",Table9[[#This Row],[Age]]&gt;55,"Senior")</f>
        <v>Senior</v>
      </c>
      <c r="N610" t="str">
        <f>_xlfn.XLOOKUP(Table17[[#This Row],[Customer_ID]],Customer_Dim!A:A,Customer_Dim!D:D,"False Data")</f>
        <v>Female</v>
      </c>
      <c r="O610" t="str">
        <f>_xlfn.XLOOKUP(Table17[[#This Row],[Customer_ID]],Customer_Dim!A:A,Customer_Dim!E:E,"False Data")</f>
        <v>Richardsport</v>
      </c>
      <c r="P610" t="str">
        <f>_xlfn.XLOOKUP(Table17[[#This Row],[Customer_ID]],Customer_Dim!A:A,Customer_Dim!F:F,"False Data")</f>
        <v>New Hampshire</v>
      </c>
      <c r="Q610" t="str">
        <f>_xlfn.XLOOKUP(Table17[[#This Row],[Customer_ID]],Customer_Dim!A:A,Customer_Dim!G:G,"False Data")</f>
        <v>USA</v>
      </c>
      <c r="R610" t="str">
        <f>_xlfn.XLOOKUP(Table17[[#This Row],[Customer_ID]],Customer_Dim!A:A,Customer_Dim!H:H,"False Data")</f>
        <v>Gold</v>
      </c>
      <c r="S610" t="str">
        <f>_xlfn.XLOOKUP(Table17[[#This Row],[Store_ID]],Store_Dim!A:A,Store_Dim!B:B)</f>
        <v>Mcdonald Inc</v>
      </c>
      <c r="T610" t="str">
        <f>_xlfn.XLOOKUP(Table17[[#This Row],[Store_ID]],Store_Dim!A:A,Store_Dim!C:C)</f>
        <v>South</v>
      </c>
      <c r="U610" t="str">
        <f>_xlfn.XLOOKUP(Table17[[#This Row],[Store_ID]],Store_Dim!A:A,Store_Dim!D:D)</f>
        <v>Christopherland</v>
      </c>
      <c r="V610" t="str">
        <f>_xlfn.XLOOKUP(Table17[[#This Row],[Store_ID]],Store_Dim!A:A,Store_Dim!E:E)</f>
        <v>Outlet</v>
      </c>
      <c r="W610" t="str">
        <f>_xlfn.XLOOKUP(Table17[[#This Row],[Product_ID]],Product_Dim!A:A,Product_Dim!B:B)</f>
        <v>Ceramic Kitchen Bowl Set</v>
      </c>
      <c r="X610" t="str">
        <f>_xlfn.XLOOKUP(Table17[[#This Row],[Product_ID]],Product_Dim!A:A,Product_Dim!C:C)</f>
        <v>Home</v>
      </c>
      <c r="Y610" t="str">
        <f>_xlfn.XLOOKUP(Table17[[#This Row],[Product_ID]],Product_Dim!A:A,Product_Dim!D:D)</f>
        <v>Kitchen</v>
      </c>
      <c r="Z610" t="str">
        <f>_xlfn.XLOOKUP(Table17[[#This Row],[Product_ID]],Product_Dim!A:A,Product_Dim!E:E)</f>
        <v>Hamilton Group</v>
      </c>
      <c r="AA610">
        <f>_xlfn.XLOOKUP(Table17[[#This Row],[Product_ID]],Product_Dim!A:A,Product_Dim!F:F)</f>
        <v>298.86</v>
      </c>
      <c r="AB610">
        <f>_xlfn.XLOOKUP(Table17[[#This Row],[Product_ID]],Product_Dim!A:A,Product_Dim!G:G)</f>
        <v>308</v>
      </c>
    </row>
    <row r="611" spans="1:28" x14ac:dyDescent="0.25">
      <c r="A611" t="s">
        <v>2435</v>
      </c>
      <c r="B611" s="1">
        <v>45921</v>
      </c>
      <c r="C611" t="s">
        <v>1449</v>
      </c>
      <c r="D611" t="s">
        <v>1578</v>
      </c>
      <c r="E611" t="s">
        <v>1757</v>
      </c>
      <c r="F611">
        <v>4</v>
      </c>
      <c r="G611">
        <v>479.11</v>
      </c>
      <c r="H611">
        <v>0.24</v>
      </c>
      <c r="I611" t="s">
        <v>1826</v>
      </c>
      <c r="J611" s="12">
        <v>1456.4944</v>
      </c>
      <c r="K611" t="str">
        <f>_xlfn.XLOOKUP(Table17[[#This Row],[Customer_ID]],Customer_Dim!A:A,Customer_Dim!B:B,"False Data")</f>
        <v>Manuel Fisher</v>
      </c>
      <c r="L611" s="5">
        <f>_xlfn.XLOOKUP(Table17[[#This Row],[Customer_ID]],Customer_Dim!A:A,Customer_Dim!C:C,"False Data")</f>
        <v>21</v>
      </c>
      <c r="M611" s="5" t="str" cm="1">
        <f t="array" ref="M611">_xlfn.IFS(Table9[[#This Row],[Age]]&lt;=35,"Youth",Table9[[#This Row],[Age]]&lt;=55,"Adult",Table9[[#This Row],[Age]]&gt;55,"Senior")</f>
        <v>Youth</v>
      </c>
      <c r="N611" t="str">
        <f>_xlfn.XLOOKUP(Table17[[#This Row],[Customer_ID]],Customer_Dim!A:A,Customer_Dim!D:D,"False Data")</f>
        <v>Female</v>
      </c>
      <c r="O611" t="str">
        <f>_xlfn.XLOOKUP(Table17[[#This Row],[Customer_ID]],Customer_Dim!A:A,Customer_Dim!E:E,"False Data")</f>
        <v>Kanebury</v>
      </c>
      <c r="P611" t="str">
        <f>_xlfn.XLOOKUP(Table17[[#This Row],[Customer_ID]],Customer_Dim!A:A,Customer_Dim!F:F,"False Data")</f>
        <v>New Hampshire</v>
      </c>
      <c r="Q611" t="str">
        <f>_xlfn.XLOOKUP(Table17[[#This Row],[Customer_ID]],Customer_Dim!A:A,Customer_Dim!G:G,"False Data")</f>
        <v>USA</v>
      </c>
      <c r="R611" t="str">
        <f>_xlfn.XLOOKUP(Table17[[#This Row],[Customer_ID]],Customer_Dim!A:A,Customer_Dim!H:H,"False Data")</f>
        <v>Gold</v>
      </c>
      <c r="S611" t="str">
        <f>_xlfn.XLOOKUP(Table17[[#This Row],[Store_ID]],Store_Dim!A:A,Store_Dim!B:B)</f>
        <v>Martinez, Adkins and Johnson</v>
      </c>
      <c r="T611" t="str">
        <f>_xlfn.XLOOKUP(Table17[[#This Row],[Store_ID]],Store_Dim!A:A,Store_Dim!C:C)</f>
        <v>North</v>
      </c>
      <c r="U611" t="str">
        <f>_xlfn.XLOOKUP(Table17[[#This Row],[Store_ID]],Store_Dim!A:A,Store_Dim!D:D)</f>
        <v>Danielmouth</v>
      </c>
      <c r="V611" t="str">
        <f>_xlfn.XLOOKUP(Table17[[#This Row],[Store_ID]],Store_Dim!A:A,Store_Dim!E:E)</f>
        <v>Flagship</v>
      </c>
      <c r="W611" t="str">
        <f>_xlfn.XLOOKUP(Table17[[#This Row],[Product_ID]],Product_Dim!A:A,Product_Dim!B:B)</f>
        <v>4K Home Projector</v>
      </c>
      <c r="X611" t="str">
        <f>_xlfn.XLOOKUP(Table17[[#This Row],[Product_ID]],Product_Dim!A:A,Product_Dim!C:C)</f>
        <v>Electronics</v>
      </c>
      <c r="Y611" t="str">
        <f>_xlfn.XLOOKUP(Table17[[#This Row],[Product_ID]],Product_Dim!A:A,Product_Dim!D:D)</f>
        <v>Appliances</v>
      </c>
      <c r="Z611" t="str">
        <f>_xlfn.XLOOKUP(Table17[[#This Row],[Product_ID]],Product_Dim!A:A,Product_Dim!E:E)</f>
        <v>Thomas LLC</v>
      </c>
      <c r="AA611">
        <f>_xlfn.XLOOKUP(Table17[[#This Row],[Product_ID]],Product_Dim!A:A,Product_Dim!F:F)</f>
        <v>465.34</v>
      </c>
      <c r="AB611">
        <f>_xlfn.XLOOKUP(Table17[[#This Row],[Product_ID]],Product_Dim!A:A,Product_Dim!G:G)</f>
        <v>301</v>
      </c>
    </row>
    <row r="612" spans="1:28" x14ac:dyDescent="0.25">
      <c r="A612" t="s">
        <v>2436</v>
      </c>
      <c r="B612" s="1">
        <v>45490</v>
      </c>
      <c r="C612" t="s">
        <v>693</v>
      </c>
      <c r="D612" t="s">
        <v>1612</v>
      </c>
      <c r="E612" t="s">
        <v>1807</v>
      </c>
      <c r="F612">
        <v>3</v>
      </c>
      <c r="G612">
        <v>182.91</v>
      </c>
      <c r="H612">
        <v>0.28999999999999998</v>
      </c>
      <c r="I612" t="s">
        <v>1824</v>
      </c>
      <c r="J612" s="12">
        <v>389.59829999999999</v>
      </c>
      <c r="K612" t="str">
        <f>_xlfn.XLOOKUP(Table17[[#This Row],[Customer_ID]],Customer_Dim!A:A,Customer_Dim!B:B,"False Data")</f>
        <v>Stuart Johnson</v>
      </c>
      <c r="L612" s="5">
        <f>_xlfn.XLOOKUP(Table17[[#This Row],[Customer_ID]],Customer_Dim!A:A,Customer_Dim!C:C,"False Data")</f>
        <v>42</v>
      </c>
      <c r="M612" s="5" t="str" cm="1">
        <f t="array" ref="M612">_xlfn.IFS(Table9[[#This Row],[Age]]&lt;=35,"Youth",Table9[[#This Row],[Age]]&lt;=55,"Adult",Table9[[#This Row],[Age]]&gt;55,"Senior")</f>
        <v>Adult</v>
      </c>
      <c r="N612" t="str">
        <f>_xlfn.XLOOKUP(Table17[[#This Row],[Customer_ID]],Customer_Dim!A:A,Customer_Dim!D:D,"False Data")</f>
        <v>Female</v>
      </c>
      <c r="O612" t="str">
        <f>_xlfn.XLOOKUP(Table17[[#This Row],[Customer_ID]],Customer_Dim!A:A,Customer_Dim!E:E,"False Data")</f>
        <v>West Markport</v>
      </c>
      <c r="P612" t="str">
        <f>_xlfn.XLOOKUP(Table17[[#This Row],[Customer_ID]],Customer_Dim!A:A,Customer_Dim!F:F,"False Data")</f>
        <v>North Dakota</v>
      </c>
      <c r="Q612" t="str">
        <f>_xlfn.XLOOKUP(Table17[[#This Row],[Customer_ID]],Customer_Dim!A:A,Customer_Dim!G:G,"False Data")</f>
        <v>USA</v>
      </c>
      <c r="R612" t="str">
        <f>_xlfn.XLOOKUP(Table17[[#This Row],[Customer_ID]],Customer_Dim!A:A,Customer_Dim!H:H,"False Data")</f>
        <v>Platinum</v>
      </c>
      <c r="S612" t="str">
        <f>_xlfn.XLOOKUP(Table17[[#This Row],[Store_ID]],Store_Dim!A:A,Store_Dim!B:B)</f>
        <v>Holloway Ltd</v>
      </c>
      <c r="T612" t="str">
        <f>_xlfn.XLOOKUP(Table17[[#This Row],[Store_ID]],Store_Dim!A:A,Store_Dim!C:C)</f>
        <v>North</v>
      </c>
      <c r="U612" t="str">
        <f>_xlfn.XLOOKUP(Table17[[#This Row],[Store_ID]],Store_Dim!A:A,Store_Dim!D:D)</f>
        <v>Bensonhaven</v>
      </c>
      <c r="V612" t="str">
        <f>_xlfn.XLOOKUP(Table17[[#This Row],[Store_ID]],Store_Dim!A:A,Store_Dim!E:E)</f>
        <v>Flagship</v>
      </c>
      <c r="W612" t="str">
        <f>_xlfn.XLOOKUP(Table17[[#This Row],[Product_ID]],Product_Dim!A:A,Product_Dim!B:B)</f>
        <v>Vitamin C Face Serum</v>
      </c>
      <c r="X612" t="str">
        <f>_xlfn.XLOOKUP(Table17[[#This Row],[Product_ID]],Product_Dim!A:A,Product_Dim!C:C)</f>
        <v>Beauty</v>
      </c>
      <c r="Y612" t="str">
        <f>_xlfn.XLOOKUP(Table17[[#This Row],[Product_ID]],Product_Dim!A:A,Product_Dim!D:D)</f>
        <v>Skincare</v>
      </c>
      <c r="Z612" t="str">
        <f>_xlfn.XLOOKUP(Table17[[#This Row],[Product_ID]],Product_Dim!A:A,Product_Dim!E:E)</f>
        <v>Griffin Ltd</v>
      </c>
      <c r="AA612">
        <f>_xlfn.XLOOKUP(Table17[[#This Row],[Product_ID]],Product_Dim!A:A,Product_Dim!F:F)</f>
        <v>283.83</v>
      </c>
      <c r="AB612">
        <f>_xlfn.XLOOKUP(Table17[[#This Row],[Product_ID]],Product_Dim!A:A,Product_Dim!G:G)</f>
        <v>244</v>
      </c>
    </row>
    <row r="613" spans="1:28" x14ac:dyDescent="0.25">
      <c r="A613" t="s">
        <v>2437</v>
      </c>
      <c r="B613" s="1">
        <v>45652</v>
      </c>
      <c r="C613" t="s">
        <v>866</v>
      </c>
      <c r="D613" t="s">
        <v>1616</v>
      </c>
      <c r="E613" t="s">
        <v>1773</v>
      </c>
      <c r="F613">
        <v>4</v>
      </c>
      <c r="G613">
        <v>745.51</v>
      </c>
      <c r="H613">
        <v>0.05</v>
      </c>
      <c r="I613" t="s">
        <v>1824</v>
      </c>
      <c r="J613" s="12">
        <v>2832.9380000000001</v>
      </c>
      <c r="K613" t="str">
        <f>_xlfn.XLOOKUP(Table17[[#This Row],[Customer_ID]],Customer_Dim!A:A,Customer_Dim!B:B,"False Data")</f>
        <v>Adam Rowland</v>
      </c>
      <c r="L613" s="5">
        <f>_xlfn.XLOOKUP(Table17[[#This Row],[Customer_ID]],Customer_Dim!A:A,Customer_Dim!C:C,"False Data")</f>
        <v>48</v>
      </c>
      <c r="M613" s="5" t="str" cm="1">
        <f t="array" ref="M613">_xlfn.IFS(Table9[[#This Row],[Age]]&lt;=35,"Youth",Table9[[#This Row],[Age]]&lt;=55,"Adult",Table9[[#This Row],[Age]]&gt;55,"Senior")</f>
        <v>Adult</v>
      </c>
      <c r="N613" t="str">
        <f>_xlfn.XLOOKUP(Table17[[#This Row],[Customer_ID]],Customer_Dim!A:A,Customer_Dim!D:D,"False Data")</f>
        <v>Female</v>
      </c>
      <c r="O613" t="str">
        <f>_xlfn.XLOOKUP(Table17[[#This Row],[Customer_ID]],Customer_Dim!A:A,Customer_Dim!E:E,"False Data")</f>
        <v>Welchview</v>
      </c>
      <c r="P613" t="str">
        <f>_xlfn.XLOOKUP(Table17[[#This Row],[Customer_ID]],Customer_Dim!A:A,Customer_Dim!F:F,"False Data")</f>
        <v>California</v>
      </c>
      <c r="Q613" t="str">
        <f>_xlfn.XLOOKUP(Table17[[#This Row],[Customer_ID]],Customer_Dim!A:A,Customer_Dim!G:G,"False Data")</f>
        <v>USA</v>
      </c>
      <c r="R613" t="str">
        <f>_xlfn.XLOOKUP(Table17[[#This Row],[Customer_ID]],Customer_Dim!A:A,Customer_Dim!H:H,"False Data")</f>
        <v>Gold</v>
      </c>
      <c r="S613" t="str">
        <f>_xlfn.XLOOKUP(Table17[[#This Row],[Store_ID]],Store_Dim!A:A,Store_Dim!B:B)</f>
        <v>Gray Ltd</v>
      </c>
      <c r="T613" t="str">
        <f>_xlfn.XLOOKUP(Table17[[#This Row],[Store_ID]],Store_Dim!A:A,Store_Dim!C:C)</f>
        <v>North</v>
      </c>
      <c r="U613" t="str">
        <f>_xlfn.XLOOKUP(Table17[[#This Row],[Store_ID]],Store_Dim!A:A,Store_Dim!D:D)</f>
        <v>New Michaelchester</v>
      </c>
      <c r="V613" t="str">
        <f>_xlfn.XLOOKUP(Table17[[#This Row],[Store_ID]],Store_Dim!A:A,Store_Dim!E:E)</f>
        <v>Outlet</v>
      </c>
      <c r="W613" t="str">
        <f>_xlfn.XLOOKUP(Table17[[#This Row],[Product_ID]],Product_Dim!A:A,Product_Dim!B:B)</f>
        <v>Gaming Mechanical Keyboard</v>
      </c>
      <c r="X613" t="str">
        <f>_xlfn.XLOOKUP(Table17[[#This Row],[Product_ID]],Product_Dim!A:A,Product_Dim!C:C)</f>
        <v>Electronics</v>
      </c>
      <c r="Y613" t="str">
        <f>_xlfn.XLOOKUP(Table17[[#This Row],[Product_ID]],Product_Dim!A:A,Product_Dim!D:D)</f>
        <v>Computer</v>
      </c>
      <c r="Z613" t="str">
        <f>_xlfn.XLOOKUP(Table17[[#This Row],[Product_ID]],Product_Dim!A:A,Product_Dim!E:E)</f>
        <v>Lucero LLC</v>
      </c>
      <c r="AA613">
        <f>_xlfn.XLOOKUP(Table17[[#This Row],[Product_ID]],Product_Dim!A:A,Product_Dim!F:F)</f>
        <v>419.28</v>
      </c>
      <c r="AB613">
        <f>_xlfn.XLOOKUP(Table17[[#This Row],[Product_ID]],Product_Dim!A:A,Product_Dim!G:G)</f>
        <v>86</v>
      </c>
    </row>
    <row r="614" spans="1:28" x14ac:dyDescent="0.25">
      <c r="A614" t="s">
        <v>2438</v>
      </c>
      <c r="B614" s="1">
        <v>45598</v>
      </c>
      <c r="C614" t="s">
        <v>1481</v>
      </c>
      <c r="D614" t="s">
        <v>1724</v>
      </c>
      <c r="E614" t="s">
        <v>1801</v>
      </c>
      <c r="F614">
        <v>3</v>
      </c>
      <c r="G614">
        <v>920.61</v>
      </c>
      <c r="H614">
        <v>0.04</v>
      </c>
      <c r="I614" t="s">
        <v>1824</v>
      </c>
      <c r="J614" s="12">
        <v>2651.3568</v>
      </c>
      <c r="K614" t="str">
        <f>_xlfn.XLOOKUP(Table17[[#This Row],[Customer_ID]],Customer_Dim!A:A,Customer_Dim!B:B,"False Data")</f>
        <v>Bryan Tran</v>
      </c>
      <c r="L614" s="5">
        <f>_xlfn.XLOOKUP(Table17[[#This Row],[Customer_ID]],Customer_Dim!A:A,Customer_Dim!C:C,"False Data")</f>
        <v>21</v>
      </c>
      <c r="M614" s="5" t="str" cm="1">
        <f t="array" ref="M614">_xlfn.IFS(Table9[[#This Row],[Age]]&lt;=35,"Youth",Table9[[#This Row],[Age]]&lt;=55,"Adult",Table9[[#This Row],[Age]]&gt;55,"Senior")</f>
        <v>Youth</v>
      </c>
      <c r="N614" t="str">
        <f>_xlfn.XLOOKUP(Table17[[#This Row],[Customer_ID]],Customer_Dim!A:A,Customer_Dim!D:D,"False Data")</f>
        <v>Male</v>
      </c>
      <c r="O614" t="str">
        <f>_xlfn.XLOOKUP(Table17[[#This Row],[Customer_ID]],Customer_Dim!A:A,Customer_Dim!E:E,"False Data")</f>
        <v>Kelseybury</v>
      </c>
      <c r="P614" t="str">
        <f>_xlfn.XLOOKUP(Table17[[#This Row],[Customer_ID]],Customer_Dim!A:A,Customer_Dim!F:F,"False Data")</f>
        <v>Georgia</v>
      </c>
      <c r="Q614" t="str">
        <f>_xlfn.XLOOKUP(Table17[[#This Row],[Customer_ID]],Customer_Dim!A:A,Customer_Dim!G:G,"False Data")</f>
        <v>USA</v>
      </c>
      <c r="R614" t="str">
        <f>_xlfn.XLOOKUP(Table17[[#This Row],[Customer_ID]],Customer_Dim!A:A,Customer_Dim!H:H,"False Data")</f>
        <v>Gold</v>
      </c>
      <c r="S614" t="str">
        <f>_xlfn.XLOOKUP(Table17[[#This Row],[Store_ID]],Store_Dim!A:A,Store_Dim!B:B)</f>
        <v>Shelton PLC</v>
      </c>
      <c r="T614" t="str">
        <f>_xlfn.XLOOKUP(Table17[[#This Row],[Store_ID]],Store_Dim!A:A,Store_Dim!C:C)</f>
        <v>North</v>
      </c>
      <c r="U614" t="str">
        <f>_xlfn.XLOOKUP(Table17[[#This Row],[Store_ID]],Store_Dim!A:A,Store_Dim!D:D)</f>
        <v>East Jenniferstad</v>
      </c>
      <c r="V614" t="str">
        <f>_xlfn.XLOOKUP(Table17[[#This Row],[Store_ID]],Store_Dim!A:A,Store_Dim!E:E)</f>
        <v>Flagship</v>
      </c>
      <c r="W614" t="str">
        <f>_xlfn.XLOOKUP(Table17[[#This Row],[Product_ID]],Product_Dim!A:A,Product_Dim!B:B)</f>
        <v>Sports Wrist Sweatbands</v>
      </c>
      <c r="X614" t="str">
        <f>_xlfn.XLOOKUP(Table17[[#This Row],[Product_ID]],Product_Dim!A:A,Product_Dim!C:C)</f>
        <v>Sports</v>
      </c>
      <c r="Y614" t="str">
        <f>_xlfn.XLOOKUP(Table17[[#This Row],[Product_ID]],Product_Dim!A:A,Product_Dim!D:D)</f>
        <v>Accessories</v>
      </c>
      <c r="Z614" t="str">
        <f>_xlfn.XLOOKUP(Table17[[#This Row],[Product_ID]],Product_Dim!A:A,Product_Dim!E:E)</f>
        <v>Olsen-Daniels</v>
      </c>
      <c r="AA614">
        <f>_xlfn.XLOOKUP(Table17[[#This Row],[Product_ID]],Product_Dim!A:A,Product_Dim!F:F)</f>
        <v>131.24</v>
      </c>
      <c r="AB614">
        <f>_xlfn.XLOOKUP(Table17[[#This Row],[Product_ID]],Product_Dim!A:A,Product_Dim!G:G)</f>
        <v>232</v>
      </c>
    </row>
    <row r="615" spans="1:28" x14ac:dyDescent="0.25">
      <c r="A615" t="s">
        <v>2439</v>
      </c>
      <c r="B615" s="1">
        <v>45772</v>
      </c>
      <c r="C615" t="s">
        <v>1319</v>
      </c>
      <c r="D615" t="s">
        <v>1698</v>
      </c>
      <c r="E615" t="s">
        <v>1789</v>
      </c>
      <c r="F615">
        <v>4</v>
      </c>
      <c r="G615">
        <v>659.03</v>
      </c>
      <c r="H615">
        <v>0.15</v>
      </c>
      <c r="I615" t="s">
        <v>1824</v>
      </c>
      <c r="J615" s="12">
        <v>2240.7020000000002</v>
      </c>
      <c r="K615" t="str">
        <f>_xlfn.XLOOKUP(Table17[[#This Row],[Customer_ID]],Customer_Dim!A:A,Customer_Dim!B:B,"False Data")</f>
        <v>Bryce Hawkins</v>
      </c>
      <c r="L615" s="5">
        <f>_xlfn.XLOOKUP(Table17[[#This Row],[Customer_ID]],Customer_Dim!A:A,Customer_Dim!C:C,"False Data")</f>
        <v>40</v>
      </c>
      <c r="M615" s="5" t="str" cm="1">
        <f t="array" ref="M615">_xlfn.IFS(Table9[[#This Row],[Age]]&lt;=35,"Youth",Table9[[#This Row],[Age]]&lt;=55,"Adult",Table9[[#This Row],[Age]]&gt;55,"Senior")</f>
        <v>Adult</v>
      </c>
      <c r="N615" t="str">
        <f>_xlfn.XLOOKUP(Table17[[#This Row],[Customer_ID]],Customer_Dim!A:A,Customer_Dim!D:D,"False Data")</f>
        <v>Male</v>
      </c>
      <c r="O615" t="str">
        <f>_xlfn.XLOOKUP(Table17[[#This Row],[Customer_ID]],Customer_Dim!A:A,Customer_Dim!E:E,"False Data")</f>
        <v>Lake Monique</v>
      </c>
      <c r="P615" t="str">
        <f>_xlfn.XLOOKUP(Table17[[#This Row],[Customer_ID]],Customer_Dim!A:A,Customer_Dim!F:F,"False Data")</f>
        <v>Utah</v>
      </c>
      <c r="Q615" t="str">
        <f>_xlfn.XLOOKUP(Table17[[#This Row],[Customer_ID]],Customer_Dim!A:A,Customer_Dim!G:G,"False Data")</f>
        <v>USA</v>
      </c>
      <c r="R615" t="str">
        <f>_xlfn.XLOOKUP(Table17[[#This Row],[Customer_ID]],Customer_Dim!A:A,Customer_Dim!H:H,"False Data")</f>
        <v>Bronze</v>
      </c>
      <c r="S615" t="str">
        <f>_xlfn.XLOOKUP(Table17[[#This Row],[Store_ID]],Store_Dim!A:A,Store_Dim!B:B)</f>
        <v>Hill, Wagner and Ballard</v>
      </c>
      <c r="T615" t="str">
        <f>_xlfn.XLOOKUP(Table17[[#This Row],[Store_ID]],Store_Dim!A:A,Store_Dim!C:C)</f>
        <v>East</v>
      </c>
      <c r="U615" t="str">
        <f>_xlfn.XLOOKUP(Table17[[#This Row],[Store_ID]],Store_Dim!A:A,Store_Dim!D:D)</f>
        <v>East Davidville</v>
      </c>
      <c r="V615" t="str">
        <f>_xlfn.XLOOKUP(Table17[[#This Row],[Store_ID]],Store_Dim!A:A,Store_Dim!E:E)</f>
        <v>Online</v>
      </c>
      <c r="W615" t="str">
        <f>_xlfn.XLOOKUP(Table17[[#This Row],[Product_ID]],Product_Dim!A:A,Product_Dim!B:B)</f>
        <v>Women's Ankle Boots</v>
      </c>
      <c r="X615" t="str">
        <f>_xlfn.XLOOKUP(Table17[[#This Row],[Product_ID]],Product_Dim!A:A,Product_Dim!C:C)</f>
        <v>Clothing</v>
      </c>
      <c r="Y615" t="str">
        <f>_xlfn.XLOOKUP(Table17[[#This Row],[Product_ID]],Product_Dim!A:A,Product_Dim!D:D)</f>
        <v>Footwear</v>
      </c>
      <c r="Z615" t="str">
        <f>_xlfn.XLOOKUP(Table17[[#This Row],[Product_ID]],Product_Dim!A:A,Product_Dim!E:E)</f>
        <v>Poole PLC</v>
      </c>
      <c r="AA615">
        <f>_xlfn.XLOOKUP(Table17[[#This Row],[Product_ID]],Product_Dim!A:A,Product_Dim!F:F)</f>
        <v>158.13999999999999</v>
      </c>
      <c r="AB615">
        <f>_xlfn.XLOOKUP(Table17[[#This Row],[Product_ID]],Product_Dim!A:A,Product_Dim!G:G)</f>
        <v>82</v>
      </c>
    </row>
    <row r="616" spans="1:28" x14ac:dyDescent="0.25">
      <c r="A616" t="s">
        <v>2440</v>
      </c>
      <c r="B616" s="1">
        <v>45338</v>
      </c>
      <c r="C616" t="s">
        <v>1510</v>
      </c>
      <c r="D616" t="s">
        <v>1565</v>
      </c>
      <c r="E616" t="s">
        <v>1761</v>
      </c>
      <c r="F616">
        <v>1</v>
      </c>
      <c r="G616">
        <v>312.91000000000003</v>
      </c>
      <c r="H616">
        <v>0.12</v>
      </c>
      <c r="I616" t="s">
        <v>1826</v>
      </c>
      <c r="J616" s="12">
        <v>275.36079999999998</v>
      </c>
      <c r="K616" t="str">
        <f>_xlfn.XLOOKUP(Table17[[#This Row],[Customer_ID]],Customer_Dim!A:A,Customer_Dim!B:B,"False Data")</f>
        <v>Kaitlin Brown</v>
      </c>
      <c r="L616" s="5">
        <f>_xlfn.XLOOKUP(Table17[[#This Row],[Customer_ID]],Customer_Dim!A:A,Customer_Dim!C:C,"False Data")</f>
        <v>52</v>
      </c>
      <c r="M616" s="5" t="str" cm="1">
        <f t="array" ref="M616">_xlfn.IFS(Table9[[#This Row],[Age]]&lt;=35,"Youth",Table9[[#This Row],[Age]]&lt;=55,"Adult",Table9[[#This Row],[Age]]&gt;55,"Senior")</f>
        <v>Adult</v>
      </c>
      <c r="N616" t="str">
        <f>_xlfn.XLOOKUP(Table17[[#This Row],[Customer_ID]],Customer_Dim!A:A,Customer_Dim!D:D,"False Data")</f>
        <v>Female</v>
      </c>
      <c r="O616" t="str">
        <f>_xlfn.XLOOKUP(Table17[[#This Row],[Customer_ID]],Customer_Dim!A:A,Customer_Dim!E:E,"False Data")</f>
        <v>Kellyberg</v>
      </c>
      <c r="P616" t="str">
        <f>_xlfn.XLOOKUP(Table17[[#This Row],[Customer_ID]],Customer_Dim!A:A,Customer_Dim!F:F,"False Data")</f>
        <v>South Dakota</v>
      </c>
      <c r="Q616" t="str">
        <f>_xlfn.XLOOKUP(Table17[[#This Row],[Customer_ID]],Customer_Dim!A:A,Customer_Dim!G:G,"False Data")</f>
        <v>USA</v>
      </c>
      <c r="R616" t="str">
        <f>_xlfn.XLOOKUP(Table17[[#This Row],[Customer_ID]],Customer_Dim!A:A,Customer_Dim!H:H,"False Data")</f>
        <v>Gold</v>
      </c>
      <c r="S616" t="str">
        <f>_xlfn.XLOOKUP(Table17[[#This Row],[Store_ID]],Store_Dim!A:A,Store_Dim!B:B)</f>
        <v>Black-Horn</v>
      </c>
      <c r="T616" t="str">
        <f>_xlfn.XLOOKUP(Table17[[#This Row],[Store_ID]],Store_Dim!A:A,Store_Dim!C:C)</f>
        <v>South</v>
      </c>
      <c r="U616" t="str">
        <f>_xlfn.XLOOKUP(Table17[[#This Row],[Store_ID]],Store_Dim!A:A,Store_Dim!D:D)</f>
        <v>North Nancyview</v>
      </c>
      <c r="V616" t="str">
        <f>_xlfn.XLOOKUP(Table17[[#This Row],[Store_ID]],Store_Dim!A:A,Store_Dim!E:E)</f>
        <v>Outlet</v>
      </c>
      <c r="W616" t="str">
        <f>_xlfn.XLOOKUP(Table17[[#This Row],[Product_ID]],Product_Dim!A:A,Product_Dim!B:B)</f>
        <v>Adjustable Dumbbell Set</v>
      </c>
      <c r="X616" t="str">
        <f>_xlfn.XLOOKUP(Table17[[#This Row],[Product_ID]],Product_Dim!A:A,Product_Dim!C:C)</f>
        <v>Sports</v>
      </c>
      <c r="Y616" t="str">
        <f>_xlfn.XLOOKUP(Table17[[#This Row],[Product_ID]],Product_Dim!A:A,Product_Dim!D:D)</f>
        <v>Fitness</v>
      </c>
      <c r="Z616" t="str">
        <f>_xlfn.XLOOKUP(Table17[[#This Row],[Product_ID]],Product_Dim!A:A,Product_Dim!E:E)</f>
        <v>Hill PLC</v>
      </c>
      <c r="AA616">
        <f>_xlfn.XLOOKUP(Table17[[#This Row],[Product_ID]],Product_Dim!A:A,Product_Dim!F:F)</f>
        <v>495.72</v>
      </c>
      <c r="AB616">
        <f>_xlfn.XLOOKUP(Table17[[#This Row],[Product_ID]],Product_Dim!A:A,Product_Dim!G:G)</f>
        <v>323</v>
      </c>
    </row>
    <row r="617" spans="1:28" x14ac:dyDescent="0.25">
      <c r="A617" t="s">
        <v>2441</v>
      </c>
      <c r="B617" s="1">
        <v>45524</v>
      </c>
      <c r="C617" t="s">
        <v>735</v>
      </c>
      <c r="D617" t="s">
        <v>1572</v>
      </c>
      <c r="E617" t="s">
        <v>1810</v>
      </c>
      <c r="F617">
        <v>4</v>
      </c>
      <c r="G617">
        <v>705.64</v>
      </c>
      <c r="H617">
        <v>0.11</v>
      </c>
      <c r="I617" t="s">
        <v>1826</v>
      </c>
      <c r="J617" s="12">
        <v>2512.0783999999999</v>
      </c>
      <c r="K617" t="str">
        <f>_xlfn.XLOOKUP(Table17[[#This Row],[Customer_ID]],Customer_Dim!A:A,Customer_Dim!B:B,"False Data")</f>
        <v>Casey Flores</v>
      </c>
      <c r="L617" s="5">
        <f>_xlfn.XLOOKUP(Table17[[#This Row],[Customer_ID]],Customer_Dim!A:A,Customer_Dim!C:C,"False Data")</f>
        <v>52</v>
      </c>
      <c r="M617" s="5" t="str" cm="1">
        <f t="array" ref="M617">_xlfn.IFS(Table9[[#This Row],[Age]]&lt;=35,"Youth",Table9[[#This Row],[Age]]&lt;=55,"Adult",Table9[[#This Row],[Age]]&gt;55,"Senior")</f>
        <v>Adult</v>
      </c>
      <c r="N617" t="str">
        <f>_xlfn.XLOOKUP(Table17[[#This Row],[Customer_ID]],Customer_Dim!A:A,Customer_Dim!D:D,"False Data")</f>
        <v>Female</v>
      </c>
      <c r="O617" t="str">
        <f>_xlfn.XLOOKUP(Table17[[#This Row],[Customer_ID]],Customer_Dim!A:A,Customer_Dim!E:E,"False Data")</f>
        <v>Lake Michael</v>
      </c>
      <c r="P617" t="str">
        <f>_xlfn.XLOOKUP(Table17[[#This Row],[Customer_ID]],Customer_Dim!A:A,Customer_Dim!F:F,"False Data")</f>
        <v>Utah</v>
      </c>
      <c r="Q617" t="str">
        <f>_xlfn.XLOOKUP(Table17[[#This Row],[Customer_ID]],Customer_Dim!A:A,Customer_Dim!G:G,"False Data")</f>
        <v>USA</v>
      </c>
      <c r="R617" t="str">
        <f>_xlfn.XLOOKUP(Table17[[#This Row],[Customer_ID]],Customer_Dim!A:A,Customer_Dim!H:H,"False Data")</f>
        <v>Gold</v>
      </c>
      <c r="S617" t="str">
        <f>_xlfn.XLOOKUP(Table17[[#This Row],[Store_ID]],Store_Dim!A:A,Store_Dim!B:B)</f>
        <v>Guerrero-Schmitt</v>
      </c>
      <c r="T617" t="str">
        <f>_xlfn.XLOOKUP(Table17[[#This Row],[Store_ID]],Store_Dim!A:A,Store_Dim!C:C)</f>
        <v>East</v>
      </c>
      <c r="U617" t="str">
        <f>_xlfn.XLOOKUP(Table17[[#This Row],[Store_ID]],Store_Dim!A:A,Store_Dim!D:D)</f>
        <v>East Stevechester</v>
      </c>
      <c r="V617" t="str">
        <f>_xlfn.XLOOKUP(Table17[[#This Row],[Store_ID]],Store_Dim!A:A,Store_Dim!E:E)</f>
        <v>Flagship</v>
      </c>
      <c r="W617" t="str">
        <f>_xlfn.XLOOKUP(Table17[[#This Row],[Product_ID]],Product_Dim!A:A,Product_Dim!B:B)</f>
        <v>Hair Strengthening Shampoo</v>
      </c>
      <c r="X617" t="str">
        <f>_xlfn.XLOOKUP(Table17[[#This Row],[Product_ID]],Product_Dim!A:A,Product_Dim!C:C)</f>
        <v>Beauty</v>
      </c>
      <c r="Y617" t="str">
        <f>_xlfn.XLOOKUP(Table17[[#This Row],[Product_ID]],Product_Dim!A:A,Product_Dim!D:D)</f>
        <v>Haircare</v>
      </c>
      <c r="Z617" t="str">
        <f>_xlfn.XLOOKUP(Table17[[#This Row],[Product_ID]],Product_Dim!A:A,Product_Dim!E:E)</f>
        <v>Rice LLC</v>
      </c>
      <c r="AA617">
        <f>_xlfn.XLOOKUP(Table17[[#This Row],[Product_ID]],Product_Dim!A:A,Product_Dim!F:F)</f>
        <v>115.82</v>
      </c>
      <c r="AB617">
        <f>_xlfn.XLOOKUP(Table17[[#This Row],[Product_ID]],Product_Dim!A:A,Product_Dim!G:G)</f>
        <v>460</v>
      </c>
    </row>
    <row r="618" spans="1:28" x14ac:dyDescent="0.25">
      <c r="A618" t="s">
        <v>2442</v>
      </c>
      <c r="B618" s="1">
        <v>45497</v>
      </c>
      <c r="C618" t="s">
        <v>487</v>
      </c>
      <c r="D618" t="s">
        <v>1565</v>
      </c>
      <c r="E618" t="s">
        <v>1789</v>
      </c>
      <c r="F618">
        <v>4</v>
      </c>
      <c r="G618">
        <v>386.41</v>
      </c>
      <c r="H618">
        <v>0.13</v>
      </c>
      <c r="I618" t="s">
        <v>1829</v>
      </c>
      <c r="J618" s="12">
        <v>1344.7067999999999</v>
      </c>
      <c r="K618" t="str">
        <f>_xlfn.XLOOKUP(Table17[[#This Row],[Customer_ID]],Customer_Dim!A:A,Customer_Dim!B:B,"False Data")</f>
        <v>Justin Cross</v>
      </c>
      <c r="L618" s="5">
        <f>_xlfn.XLOOKUP(Table17[[#This Row],[Customer_ID]],Customer_Dim!A:A,Customer_Dim!C:C,"False Data")</f>
        <v>62</v>
      </c>
      <c r="M618" s="5" t="str" cm="1">
        <f t="array" ref="M618">_xlfn.IFS(Table9[[#This Row],[Age]]&lt;=35,"Youth",Table9[[#This Row],[Age]]&lt;=55,"Adult",Table9[[#This Row],[Age]]&gt;55,"Senior")</f>
        <v>Senior</v>
      </c>
      <c r="N618" t="str">
        <f>_xlfn.XLOOKUP(Table17[[#This Row],[Customer_ID]],Customer_Dim!A:A,Customer_Dim!D:D,"False Data")</f>
        <v>Female</v>
      </c>
      <c r="O618" t="str">
        <f>_xlfn.XLOOKUP(Table17[[#This Row],[Customer_ID]],Customer_Dim!A:A,Customer_Dim!E:E,"False Data")</f>
        <v>North Anthonychester</v>
      </c>
      <c r="P618" t="str">
        <f>_xlfn.XLOOKUP(Table17[[#This Row],[Customer_ID]],Customer_Dim!A:A,Customer_Dim!F:F,"False Data")</f>
        <v>Nevada</v>
      </c>
      <c r="Q618" t="str">
        <f>_xlfn.XLOOKUP(Table17[[#This Row],[Customer_ID]],Customer_Dim!A:A,Customer_Dim!G:G,"False Data")</f>
        <v>USA</v>
      </c>
      <c r="R618" t="str">
        <f>_xlfn.XLOOKUP(Table17[[#This Row],[Customer_ID]],Customer_Dim!A:A,Customer_Dim!H:H,"False Data")</f>
        <v>Bronze</v>
      </c>
      <c r="S618" t="str">
        <f>_xlfn.XLOOKUP(Table17[[#This Row],[Store_ID]],Store_Dim!A:A,Store_Dim!B:B)</f>
        <v>Hill, Wagner and Ballard</v>
      </c>
      <c r="T618" t="str">
        <f>_xlfn.XLOOKUP(Table17[[#This Row],[Store_ID]],Store_Dim!A:A,Store_Dim!C:C)</f>
        <v>East</v>
      </c>
      <c r="U618" t="str">
        <f>_xlfn.XLOOKUP(Table17[[#This Row],[Store_ID]],Store_Dim!A:A,Store_Dim!D:D)</f>
        <v>East Davidville</v>
      </c>
      <c r="V618" t="str">
        <f>_xlfn.XLOOKUP(Table17[[#This Row],[Store_ID]],Store_Dim!A:A,Store_Dim!E:E)</f>
        <v>Online</v>
      </c>
      <c r="W618" t="str">
        <f>_xlfn.XLOOKUP(Table17[[#This Row],[Product_ID]],Product_Dim!A:A,Product_Dim!B:B)</f>
        <v>Adjustable Dumbbell Set</v>
      </c>
      <c r="X618" t="str">
        <f>_xlfn.XLOOKUP(Table17[[#This Row],[Product_ID]],Product_Dim!A:A,Product_Dim!C:C)</f>
        <v>Sports</v>
      </c>
      <c r="Y618" t="str">
        <f>_xlfn.XLOOKUP(Table17[[#This Row],[Product_ID]],Product_Dim!A:A,Product_Dim!D:D)</f>
        <v>Fitness</v>
      </c>
      <c r="Z618" t="str">
        <f>_xlfn.XLOOKUP(Table17[[#This Row],[Product_ID]],Product_Dim!A:A,Product_Dim!E:E)</f>
        <v>Hill PLC</v>
      </c>
      <c r="AA618">
        <f>_xlfn.XLOOKUP(Table17[[#This Row],[Product_ID]],Product_Dim!A:A,Product_Dim!F:F)</f>
        <v>495.72</v>
      </c>
      <c r="AB618">
        <f>_xlfn.XLOOKUP(Table17[[#This Row],[Product_ID]],Product_Dim!A:A,Product_Dim!G:G)</f>
        <v>323</v>
      </c>
    </row>
    <row r="619" spans="1:28" x14ac:dyDescent="0.25">
      <c r="A619" t="s">
        <v>2443</v>
      </c>
      <c r="B619" s="1">
        <v>45534</v>
      </c>
      <c r="C619" t="s">
        <v>121</v>
      </c>
      <c r="D619" t="s">
        <v>1736</v>
      </c>
      <c r="E619" t="s">
        <v>1792</v>
      </c>
      <c r="F619">
        <v>3</v>
      </c>
      <c r="G619">
        <v>265.89</v>
      </c>
      <c r="H619">
        <v>0.08</v>
      </c>
      <c r="I619" t="s">
        <v>1829</v>
      </c>
      <c r="J619" s="12">
        <v>733.85640000000001</v>
      </c>
      <c r="K619" t="str">
        <f>_xlfn.XLOOKUP(Table17[[#This Row],[Customer_ID]],Customer_Dim!A:A,Customer_Dim!B:B,"False Data")</f>
        <v>David Arnold</v>
      </c>
      <c r="L619" s="5">
        <f>_xlfn.XLOOKUP(Table17[[#This Row],[Customer_ID]],Customer_Dim!A:A,Customer_Dim!C:C,"False Data")</f>
        <v>54</v>
      </c>
      <c r="M619" s="5" t="str" cm="1">
        <f t="array" ref="M619">_xlfn.IFS(Table9[[#This Row],[Age]]&lt;=35,"Youth",Table9[[#This Row],[Age]]&lt;=55,"Adult",Table9[[#This Row],[Age]]&gt;55,"Senior")</f>
        <v>Adult</v>
      </c>
      <c r="N619" t="str">
        <f>_xlfn.XLOOKUP(Table17[[#This Row],[Customer_ID]],Customer_Dim!A:A,Customer_Dim!D:D,"False Data")</f>
        <v>Female</v>
      </c>
      <c r="O619" t="str">
        <f>_xlfn.XLOOKUP(Table17[[#This Row],[Customer_ID]],Customer_Dim!A:A,Customer_Dim!E:E,"False Data")</f>
        <v>East Jennifer</v>
      </c>
      <c r="P619" t="str">
        <f>_xlfn.XLOOKUP(Table17[[#This Row],[Customer_ID]],Customer_Dim!A:A,Customer_Dim!F:F,"False Data")</f>
        <v>California</v>
      </c>
      <c r="Q619" t="str">
        <f>_xlfn.XLOOKUP(Table17[[#This Row],[Customer_ID]],Customer_Dim!A:A,Customer_Dim!G:G,"False Data")</f>
        <v>USA</v>
      </c>
      <c r="R619" t="str">
        <f>_xlfn.XLOOKUP(Table17[[#This Row],[Customer_ID]],Customer_Dim!A:A,Customer_Dim!H:H,"False Data")</f>
        <v>Silver</v>
      </c>
      <c r="S619" t="str">
        <f>_xlfn.XLOOKUP(Table17[[#This Row],[Store_ID]],Store_Dim!A:A,Store_Dim!B:B)</f>
        <v>Aguirre-Keller</v>
      </c>
      <c r="T619" t="str">
        <f>_xlfn.XLOOKUP(Table17[[#This Row],[Store_ID]],Store_Dim!A:A,Store_Dim!C:C)</f>
        <v>South</v>
      </c>
      <c r="U619" t="str">
        <f>_xlfn.XLOOKUP(Table17[[#This Row],[Store_ID]],Store_Dim!A:A,Store_Dim!D:D)</f>
        <v>Lake Michael</v>
      </c>
      <c r="V619" t="str">
        <f>_xlfn.XLOOKUP(Table17[[#This Row],[Store_ID]],Store_Dim!A:A,Store_Dim!E:E)</f>
        <v>Online</v>
      </c>
      <c r="W619" t="str">
        <f>_xlfn.XLOOKUP(Table17[[#This Row],[Product_ID]],Product_Dim!A:A,Product_Dim!B:B)</f>
        <v>Vitamin E Body Lotion</v>
      </c>
      <c r="X619" t="str">
        <f>_xlfn.XLOOKUP(Table17[[#This Row],[Product_ID]],Product_Dim!A:A,Product_Dim!C:C)</f>
        <v>Beauty</v>
      </c>
      <c r="Y619" t="str">
        <f>_xlfn.XLOOKUP(Table17[[#This Row],[Product_ID]],Product_Dim!A:A,Product_Dim!D:D)</f>
        <v>Skincare</v>
      </c>
      <c r="Z619" t="str">
        <f>_xlfn.XLOOKUP(Table17[[#This Row],[Product_ID]],Product_Dim!A:A,Product_Dim!E:E)</f>
        <v>Hoffman-Williams</v>
      </c>
      <c r="AA619">
        <f>_xlfn.XLOOKUP(Table17[[#This Row],[Product_ID]],Product_Dim!A:A,Product_Dim!F:F)</f>
        <v>358.47</v>
      </c>
      <c r="AB619">
        <f>_xlfn.XLOOKUP(Table17[[#This Row],[Product_ID]],Product_Dim!A:A,Product_Dim!G:G)</f>
        <v>213</v>
      </c>
    </row>
    <row r="620" spans="1:28" x14ac:dyDescent="0.25">
      <c r="A620" t="s">
        <v>2444</v>
      </c>
      <c r="B620" s="1">
        <v>45925</v>
      </c>
      <c r="C620" t="s">
        <v>275</v>
      </c>
      <c r="D620" t="s">
        <v>1608</v>
      </c>
      <c r="E620" t="s">
        <v>1804</v>
      </c>
      <c r="F620">
        <v>1</v>
      </c>
      <c r="G620">
        <v>703.16</v>
      </c>
      <c r="H620">
        <v>0.28999999999999998</v>
      </c>
      <c r="I620" t="s">
        <v>1824</v>
      </c>
      <c r="J620" s="12">
        <v>499.24360000000001</v>
      </c>
      <c r="K620" t="str">
        <f>_xlfn.XLOOKUP(Table17[[#This Row],[Customer_ID]],Customer_Dim!A:A,Customer_Dim!B:B,"False Data")</f>
        <v>Rhonda Morales</v>
      </c>
      <c r="L620" s="5">
        <f>_xlfn.XLOOKUP(Table17[[#This Row],[Customer_ID]],Customer_Dim!A:A,Customer_Dim!C:C,"False Data")</f>
        <v>61</v>
      </c>
      <c r="M620" s="5" t="str" cm="1">
        <f t="array" ref="M620">_xlfn.IFS(Table9[[#This Row],[Age]]&lt;=35,"Youth",Table9[[#This Row],[Age]]&lt;=55,"Adult",Table9[[#This Row],[Age]]&gt;55,"Senior")</f>
        <v>Senior</v>
      </c>
      <c r="N620" t="str">
        <f>_xlfn.XLOOKUP(Table17[[#This Row],[Customer_ID]],Customer_Dim!A:A,Customer_Dim!D:D,"False Data")</f>
        <v>Female</v>
      </c>
      <c r="O620" t="str">
        <f>_xlfn.XLOOKUP(Table17[[#This Row],[Customer_ID]],Customer_Dim!A:A,Customer_Dim!E:E,"False Data")</f>
        <v>Lake Barryfurt</v>
      </c>
      <c r="P620" t="str">
        <f>_xlfn.XLOOKUP(Table17[[#This Row],[Customer_ID]],Customer_Dim!A:A,Customer_Dim!F:F,"False Data")</f>
        <v>California</v>
      </c>
      <c r="Q620" t="str">
        <f>_xlfn.XLOOKUP(Table17[[#This Row],[Customer_ID]],Customer_Dim!A:A,Customer_Dim!G:G,"False Data")</f>
        <v>USA</v>
      </c>
      <c r="R620" t="str">
        <f>_xlfn.XLOOKUP(Table17[[#This Row],[Customer_ID]],Customer_Dim!A:A,Customer_Dim!H:H,"False Data")</f>
        <v>Gold</v>
      </c>
      <c r="S620" t="str">
        <f>_xlfn.XLOOKUP(Table17[[#This Row],[Store_ID]],Store_Dim!A:A,Store_Dim!B:B)</f>
        <v>Frederick-Wright</v>
      </c>
      <c r="T620" t="str">
        <f>_xlfn.XLOOKUP(Table17[[#This Row],[Store_ID]],Store_Dim!A:A,Store_Dim!C:C)</f>
        <v>West</v>
      </c>
      <c r="U620" t="str">
        <f>_xlfn.XLOOKUP(Table17[[#This Row],[Store_ID]],Store_Dim!A:A,Store_Dim!D:D)</f>
        <v>New Jimmymouth</v>
      </c>
      <c r="V620" t="str">
        <f>_xlfn.XLOOKUP(Table17[[#This Row],[Store_ID]],Store_Dim!A:A,Store_Dim!E:E)</f>
        <v>Flagship</v>
      </c>
      <c r="W620" t="str">
        <f>_xlfn.XLOOKUP(Table17[[#This Row],[Product_ID]],Product_Dim!A:A,Product_Dim!B:B)</f>
        <v>Stainless Steel Cutlery Set</v>
      </c>
      <c r="X620" t="str">
        <f>_xlfn.XLOOKUP(Table17[[#This Row],[Product_ID]],Product_Dim!A:A,Product_Dim!C:C)</f>
        <v>Home</v>
      </c>
      <c r="Y620" t="str">
        <f>_xlfn.XLOOKUP(Table17[[#This Row],[Product_ID]],Product_Dim!A:A,Product_Dim!D:D)</f>
        <v>Kitchen</v>
      </c>
      <c r="Z620" t="str">
        <f>_xlfn.XLOOKUP(Table17[[#This Row],[Product_ID]],Product_Dim!A:A,Product_Dim!E:E)</f>
        <v>Stevens, Fernandez and Martin</v>
      </c>
      <c r="AA620">
        <f>_xlfn.XLOOKUP(Table17[[#This Row],[Product_ID]],Product_Dim!A:A,Product_Dim!F:F)</f>
        <v>19.52</v>
      </c>
      <c r="AB620">
        <f>_xlfn.XLOOKUP(Table17[[#This Row],[Product_ID]],Product_Dim!A:A,Product_Dim!G:G)</f>
        <v>57</v>
      </c>
    </row>
    <row r="621" spans="1:28" x14ac:dyDescent="0.25">
      <c r="A621" t="s">
        <v>2445</v>
      </c>
      <c r="B621" s="1">
        <v>45765</v>
      </c>
      <c r="C621" t="s">
        <v>1452</v>
      </c>
      <c r="D621" t="s">
        <v>1742</v>
      </c>
      <c r="E621" t="s">
        <v>1797</v>
      </c>
      <c r="F621">
        <v>2</v>
      </c>
      <c r="G621">
        <v>394.5</v>
      </c>
      <c r="H621">
        <v>0.28999999999999998</v>
      </c>
      <c r="I621" t="s">
        <v>1829</v>
      </c>
      <c r="J621" s="12">
        <v>560.18999999999994</v>
      </c>
      <c r="K621" t="str">
        <f>_xlfn.XLOOKUP(Table17[[#This Row],[Customer_ID]],Customer_Dim!A:A,Customer_Dim!B:B,"False Data")</f>
        <v>Debra Mccullough</v>
      </c>
      <c r="L621" s="5">
        <f>_xlfn.XLOOKUP(Table17[[#This Row],[Customer_ID]],Customer_Dim!A:A,Customer_Dim!C:C,"False Data")</f>
        <v>42</v>
      </c>
      <c r="M621" s="5" t="str" cm="1">
        <f t="array" ref="M621">_xlfn.IFS(Table9[[#This Row],[Age]]&lt;=35,"Youth",Table9[[#This Row],[Age]]&lt;=55,"Adult",Table9[[#This Row],[Age]]&gt;55,"Senior")</f>
        <v>Adult</v>
      </c>
      <c r="N621" t="str">
        <f>_xlfn.XLOOKUP(Table17[[#This Row],[Customer_ID]],Customer_Dim!A:A,Customer_Dim!D:D,"False Data")</f>
        <v>Male</v>
      </c>
      <c r="O621" t="str">
        <f>_xlfn.XLOOKUP(Table17[[#This Row],[Customer_ID]],Customer_Dim!A:A,Customer_Dim!E:E,"False Data")</f>
        <v>Mcdanielfurt</v>
      </c>
      <c r="P621" t="str">
        <f>_xlfn.XLOOKUP(Table17[[#This Row],[Customer_ID]],Customer_Dim!A:A,Customer_Dim!F:F,"False Data")</f>
        <v>Montana</v>
      </c>
      <c r="Q621" t="str">
        <f>_xlfn.XLOOKUP(Table17[[#This Row],[Customer_ID]],Customer_Dim!A:A,Customer_Dim!G:G,"False Data")</f>
        <v>USA</v>
      </c>
      <c r="R621" t="str">
        <f>_xlfn.XLOOKUP(Table17[[#This Row],[Customer_ID]],Customer_Dim!A:A,Customer_Dim!H:H,"False Data")</f>
        <v>Platinum</v>
      </c>
      <c r="S621" t="str">
        <f>_xlfn.XLOOKUP(Table17[[#This Row],[Store_ID]],Store_Dim!A:A,Store_Dim!B:B)</f>
        <v>Gardner, Humphrey and Contreras</v>
      </c>
      <c r="T621" t="str">
        <f>_xlfn.XLOOKUP(Table17[[#This Row],[Store_ID]],Store_Dim!A:A,Store_Dim!C:C)</f>
        <v>East</v>
      </c>
      <c r="U621" t="str">
        <f>_xlfn.XLOOKUP(Table17[[#This Row],[Store_ID]],Store_Dim!A:A,Store_Dim!D:D)</f>
        <v>Johnsonville</v>
      </c>
      <c r="V621" t="str">
        <f>_xlfn.XLOOKUP(Table17[[#This Row],[Store_ID]],Store_Dim!A:A,Store_Dim!E:E)</f>
        <v>Flagship</v>
      </c>
      <c r="W621" t="str">
        <f>_xlfn.XLOOKUP(Table17[[#This Row],[Product_ID]],Product_Dim!A:A,Product_Dim!B:B)</f>
        <v>Cricket Bat</v>
      </c>
      <c r="X621" t="str">
        <f>_xlfn.XLOOKUP(Table17[[#This Row],[Product_ID]],Product_Dim!A:A,Product_Dim!C:C)</f>
        <v>Sports</v>
      </c>
      <c r="Y621" t="str">
        <f>_xlfn.XLOOKUP(Table17[[#This Row],[Product_ID]],Product_Dim!A:A,Product_Dim!D:D)</f>
        <v>Team Sports</v>
      </c>
      <c r="Z621" t="str">
        <f>_xlfn.XLOOKUP(Table17[[#This Row],[Product_ID]],Product_Dim!A:A,Product_Dim!E:E)</f>
        <v>Khan LLC</v>
      </c>
      <c r="AA621">
        <f>_xlfn.XLOOKUP(Table17[[#This Row],[Product_ID]],Product_Dim!A:A,Product_Dim!F:F)</f>
        <v>245.98</v>
      </c>
      <c r="AB621">
        <f>_xlfn.XLOOKUP(Table17[[#This Row],[Product_ID]],Product_Dim!A:A,Product_Dim!G:G)</f>
        <v>471</v>
      </c>
    </row>
    <row r="622" spans="1:28" x14ac:dyDescent="0.25">
      <c r="A622" t="s">
        <v>2446</v>
      </c>
      <c r="B622" s="1">
        <v>45882</v>
      </c>
      <c r="C622" t="s">
        <v>408</v>
      </c>
      <c r="D622" t="s">
        <v>1742</v>
      </c>
      <c r="E622" t="s">
        <v>1779</v>
      </c>
      <c r="F622">
        <v>3</v>
      </c>
      <c r="G622">
        <v>411.25</v>
      </c>
      <c r="H622">
        <v>0.05</v>
      </c>
      <c r="I622" t="s">
        <v>1824</v>
      </c>
      <c r="J622" s="12">
        <v>1172.0625</v>
      </c>
      <c r="K622" t="str">
        <f>_xlfn.XLOOKUP(Table17[[#This Row],[Customer_ID]],Customer_Dim!A:A,Customer_Dim!B:B,"False Data")</f>
        <v>Colleen Mccarthy</v>
      </c>
      <c r="L622" s="5">
        <f>_xlfn.XLOOKUP(Table17[[#This Row],[Customer_ID]],Customer_Dim!A:A,Customer_Dim!C:C,"False Data")</f>
        <v>21</v>
      </c>
      <c r="M622" s="5" t="str" cm="1">
        <f t="array" ref="M622">_xlfn.IFS(Table9[[#This Row],[Age]]&lt;=35,"Youth",Table9[[#This Row],[Age]]&lt;=55,"Adult",Table9[[#This Row],[Age]]&gt;55,"Senior")</f>
        <v>Youth</v>
      </c>
      <c r="N622" t="str">
        <f>_xlfn.XLOOKUP(Table17[[#This Row],[Customer_ID]],Customer_Dim!A:A,Customer_Dim!D:D,"False Data")</f>
        <v>Female</v>
      </c>
      <c r="O622" t="str">
        <f>_xlfn.XLOOKUP(Table17[[#This Row],[Customer_ID]],Customer_Dim!A:A,Customer_Dim!E:E,"False Data")</f>
        <v>North Katherine</v>
      </c>
      <c r="P622" t="str">
        <f>_xlfn.XLOOKUP(Table17[[#This Row],[Customer_ID]],Customer_Dim!A:A,Customer_Dim!F:F,"False Data")</f>
        <v>Washington</v>
      </c>
      <c r="Q622" t="str">
        <f>_xlfn.XLOOKUP(Table17[[#This Row],[Customer_ID]],Customer_Dim!A:A,Customer_Dim!G:G,"False Data")</f>
        <v>USA</v>
      </c>
      <c r="R622" t="str">
        <f>_xlfn.XLOOKUP(Table17[[#This Row],[Customer_ID]],Customer_Dim!A:A,Customer_Dim!H:H,"False Data")</f>
        <v>Platinum</v>
      </c>
      <c r="S622" t="str">
        <f>_xlfn.XLOOKUP(Table17[[#This Row],[Store_ID]],Store_Dim!A:A,Store_Dim!B:B)</f>
        <v>Martinez-Mullins</v>
      </c>
      <c r="T622" t="str">
        <f>_xlfn.XLOOKUP(Table17[[#This Row],[Store_ID]],Store_Dim!A:A,Store_Dim!C:C)</f>
        <v>South</v>
      </c>
      <c r="U622" t="str">
        <f>_xlfn.XLOOKUP(Table17[[#This Row],[Store_ID]],Store_Dim!A:A,Store_Dim!D:D)</f>
        <v>Williamsfurt</v>
      </c>
      <c r="V622" t="str">
        <f>_xlfn.XLOOKUP(Table17[[#This Row],[Store_ID]],Store_Dim!A:A,Store_Dim!E:E)</f>
        <v>Online</v>
      </c>
      <c r="W622" t="str">
        <f>_xlfn.XLOOKUP(Table17[[#This Row],[Product_ID]],Product_Dim!A:A,Product_Dim!B:B)</f>
        <v>Cricket Bat</v>
      </c>
      <c r="X622" t="str">
        <f>_xlfn.XLOOKUP(Table17[[#This Row],[Product_ID]],Product_Dim!A:A,Product_Dim!C:C)</f>
        <v>Sports</v>
      </c>
      <c r="Y622" t="str">
        <f>_xlfn.XLOOKUP(Table17[[#This Row],[Product_ID]],Product_Dim!A:A,Product_Dim!D:D)</f>
        <v>Team Sports</v>
      </c>
      <c r="Z622" t="str">
        <f>_xlfn.XLOOKUP(Table17[[#This Row],[Product_ID]],Product_Dim!A:A,Product_Dim!E:E)</f>
        <v>Khan LLC</v>
      </c>
      <c r="AA622">
        <f>_xlfn.XLOOKUP(Table17[[#This Row],[Product_ID]],Product_Dim!A:A,Product_Dim!F:F)</f>
        <v>245.98</v>
      </c>
      <c r="AB622">
        <f>_xlfn.XLOOKUP(Table17[[#This Row],[Product_ID]],Product_Dim!A:A,Product_Dim!G:G)</f>
        <v>471</v>
      </c>
    </row>
    <row r="623" spans="1:28" x14ac:dyDescent="0.25">
      <c r="A623" t="s">
        <v>2447</v>
      </c>
      <c r="B623" s="1">
        <v>45923</v>
      </c>
      <c r="C623" t="s">
        <v>1107</v>
      </c>
      <c r="D623" t="s">
        <v>1644</v>
      </c>
      <c r="E623" t="s">
        <v>1761</v>
      </c>
      <c r="F623">
        <v>4</v>
      </c>
      <c r="G623">
        <v>395.45</v>
      </c>
      <c r="H623">
        <v>0.01</v>
      </c>
      <c r="I623" t="s">
        <v>1824</v>
      </c>
      <c r="J623" s="12">
        <v>1565.982</v>
      </c>
      <c r="K623" t="str">
        <f>_xlfn.XLOOKUP(Table17[[#This Row],[Customer_ID]],Customer_Dim!A:A,Customer_Dim!B:B,"False Data")</f>
        <v>Laura Green</v>
      </c>
      <c r="L623" s="5">
        <f>_xlfn.XLOOKUP(Table17[[#This Row],[Customer_ID]],Customer_Dim!A:A,Customer_Dim!C:C,"False Data")</f>
        <v>56</v>
      </c>
      <c r="M623" s="5" t="str" cm="1">
        <f t="array" ref="M623">_xlfn.IFS(Table9[[#This Row],[Age]]&lt;=35,"Youth",Table9[[#This Row],[Age]]&lt;=55,"Adult",Table9[[#This Row],[Age]]&gt;55,"Senior")</f>
        <v>Senior</v>
      </c>
      <c r="N623" t="str">
        <f>_xlfn.XLOOKUP(Table17[[#This Row],[Customer_ID]],Customer_Dim!A:A,Customer_Dim!D:D,"False Data")</f>
        <v>Female</v>
      </c>
      <c r="O623" t="str">
        <f>_xlfn.XLOOKUP(Table17[[#This Row],[Customer_ID]],Customer_Dim!A:A,Customer_Dim!E:E,"False Data")</f>
        <v>Westbury</v>
      </c>
      <c r="P623" t="str">
        <f>_xlfn.XLOOKUP(Table17[[#This Row],[Customer_ID]],Customer_Dim!A:A,Customer_Dim!F:F,"False Data")</f>
        <v>Oregon</v>
      </c>
      <c r="Q623" t="str">
        <f>_xlfn.XLOOKUP(Table17[[#This Row],[Customer_ID]],Customer_Dim!A:A,Customer_Dim!G:G,"False Data")</f>
        <v>USA</v>
      </c>
      <c r="R623" t="str">
        <f>_xlfn.XLOOKUP(Table17[[#This Row],[Customer_ID]],Customer_Dim!A:A,Customer_Dim!H:H,"False Data")</f>
        <v>Platinum</v>
      </c>
      <c r="S623" t="str">
        <f>_xlfn.XLOOKUP(Table17[[#This Row],[Store_ID]],Store_Dim!A:A,Store_Dim!B:B)</f>
        <v>Black-Horn</v>
      </c>
      <c r="T623" t="str">
        <f>_xlfn.XLOOKUP(Table17[[#This Row],[Store_ID]],Store_Dim!A:A,Store_Dim!C:C)</f>
        <v>South</v>
      </c>
      <c r="U623" t="str">
        <f>_xlfn.XLOOKUP(Table17[[#This Row],[Store_ID]],Store_Dim!A:A,Store_Dim!D:D)</f>
        <v>North Nancyview</v>
      </c>
      <c r="V623" t="str">
        <f>_xlfn.XLOOKUP(Table17[[#This Row],[Store_ID]],Store_Dim!A:A,Store_Dim!E:E)</f>
        <v>Outlet</v>
      </c>
      <c r="W623" t="str">
        <f>_xlfn.XLOOKUP(Table17[[#This Row],[Product_ID]],Product_Dim!A:A,Product_Dim!B:B)</f>
        <v>Car Dashboard Phone Holder</v>
      </c>
      <c r="X623" t="str">
        <f>_xlfn.XLOOKUP(Table17[[#This Row],[Product_ID]],Product_Dim!A:A,Product_Dim!C:C)</f>
        <v>Electronics</v>
      </c>
      <c r="Y623" t="str">
        <f>_xlfn.XLOOKUP(Table17[[#This Row],[Product_ID]],Product_Dim!A:A,Product_Dim!D:D)</f>
        <v>Accessories</v>
      </c>
      <c r="Z623" t="str">
        <f>_xlfn.XLOOKUP(Table17[[#This Row],[Product_ID]],Product_Dim!A:A,Product_Dim!E:E)</f>
        <v>Byrd, Stewart and Valdez</v>
      </c>
      <c r="AA623">
        <f>_xlfn.XLOOKUP(Table17[[#This Row],[Product_ID]],Product_Dim!A:A,Product_Dim!F:F)</f>
        <v>177.98</v>
      </c>
      <c r="AB623">
        <f>_xlfn.XLOOKUP(Table17[[#This Row],[Product_ID]],Product_Dim!A:A,Product_Dim!G:G)</f>
        <v>103</v>
      </c>
    </row>
    <row r="624" spans="1:28" x14ac:dyDescent="0.25">
      <c r="A624" t="s">
        <v>2448</v>
      </c>
      <c r="B624" s="1">
        <v>45421</v>
      </c>
      <c r="C624" t="s">
        <v>144</v>
      </c>
      <c r="D624" t="s">
        <v>1728</v>
      </c>
      <c r="E624" t="s">
        <v>1773</v>
      </c>
      <c r="F624">
        <v>2</v>
      </c>
      <c r="G624">
        <v>678.98</v>
      </c>
      <c r="H624">
        <v>0.23</v>
      </c>
      <c r="I624" t="s">
        <v>1824</v>
      </c>
      <c r="J624" s="12">
        <v>1045.6292000000001</v>
      </c>
      <c r="K624" t="str">
        <f>_xlfn.XLOOKUP(Table17[[#This Row],[Customer_ID]],Customer_Dim!A:A,Customer_Dim!B:B,"False Data")</f>
        <v>Thomas Phillips</v>
      </c>
      <c r="L624" s="5">
        <f>_xlfn.XLOOKUP(Table17[[#This Row],[Customer_ID]],Customer_Dim!A:A,Customer_Dim!C:C,"False Data")</f>
        <v>20</v>
      </c>
      <c r="M624" s="5" t="str" cm="1">
        <f t="array" ref="M624">_xlfn.IFS(Table9[[#This Row],[Age]]&lt;=35,"Youth",Table9[[#This Row],[Age]]&lt;=55,"Adult",Table9[[#This Row],[Age]]&gt;55,"Senior")</f>
        <v>Youth</v>
      </c>
      <c r="N624" t="str">
        <f>_xlfn.XLOOKUP(Table17[[#This Row],[Customer_ID]],Customer_Dim!A:A,Customer_Dim!D:D,"False Data")</f>
        <v>Female</v>
      </c>
      <c r="O624" t="str">
        <f>_xlfn.XLOOKUP(Table17[[#This Row],[Customer_ID]],Customer_Dim!A:A,Customer_Dim!E:E,"False Data")</f>
        <v>Luisfurt</v>
      </c>
      <c r="P624" t="str">
        <f>_xlfn.XLOOKUP(Table17[[#This Row],[Customer_ID]],Customer_Dim!A:A,Customer_Dim!F:F,"False Data")</f>
        <v>Georgia</v>
      </c>
      <c r="Q624" t="str">
        <f>_xlfn.XLOOKUP(Table17[[#This Row],[Customer_ID]],Customer_Dim!A:A,Customer_Dim!G:G,"False Data")</f>
        <v>USA</v>
      </c>
      <c r="R624" t="str">
        <f>_xlfn.XLOOKUP(Table17[[#This Row],[Customer_ID]],Customer_Dim!A:A,Customer_Dim!H:H,"False Data")</f>
        <v>Gold</v>
      </c>
      <c r="S624" t="str">
        <f>_xlfn.XLOOKUP(Table17[[#This Row],[Store_ID]],Store_Dim!A:A,Store_Dim!B:B)</f>
        <v>Gray Ltd</v>
      </c>
      <c r="T624" t="str">
        <f>_xlfn.XLOOKUP(Table17[[#This Row],[Store_ID]],Store_Dim!A:A,Store_Dim!C:C)</f>
        <v>North</v>
      </c>
      <c r="U624" t="str">
        <f>_xlfn.XLOOKUP(Table17[[#This Row],[Store_ID]],Store_Dim!A:A,Store_Dim!D:D)</f>
        <v>New Michaelchester</v>
      </c>
      <c r="V624" t="str">
        <f>_xlfn.XLOOKUP(Table17[[#This Row],[Store_ID]],Store_Dim!A:A,Store_Dim!E:E)</f>
        <v>Outlet</v>
      </c>
      <c r="W624" t="str">
        <f>_xlfn.XLOOKUP(Table17[[#This Row],[Product_ID]],Product_Dim!A:A,Product_Dim!B:B)</f>
        <v>Gaming Mouse Pad XL</v>
      </c>
      <c r="X624" t="str">
        <f>_xlfn.XLOOKUP(Table17[[#This Row],[Product_ID]],Product_Dim!A:A,Product_Dim!C:C)</f>
        <v>Electronics</v>
      </c>
      <c r="Y624" t="str">
        <f>_xlfn.XLOOKUP(Table17[[#This Row],[Product_ID]],Product_Dim!A:A,Product_Dim!D:D)</f>
        <v>Accessories</v>
      </c>
      <c r="Z624" t="str">
        <f>_xlfn.XLOOKUP(Table17[[#This Row],[Product_ID]],Product_Dim!A:A,Product_Dim!E:E)</f>
        <v>Sharp, Taylor and Rodriguez</v>
      </c>
      <c r="AA624">
        <f>_xlfn.XLOOKUP(Table17[[#This Row],[Product_ID]],Product_Dim!A:A,Product_Dim!F:F)</f>
        <v>340.14</v>
      </c>
      <c r="AB624">
        <f>_xlfn.XLOOKUP(Table17[[#This Row],[Product_ID]],Product_Dim!A:A,Product_Dim!G:G)</f>
        <v>361</v>
      </c>
    </row>
    <row r="625" spans="1:28" x14ac:dyDescent="0.25">
      <c r="A625" t="s">
        <v>2449</v>
      </c>
      <c r="B625" s="1">
        <v>45608</v>
      </c>
      <c r="C625" t="s">
        <v>264</v>
      </c>
      <c r="D625" t="s">
        <v>1602</v>
      </c>
      <c r="E625" t="s">
        <v>1799</v>
      </c>
      <c r="F625">
        <v>4</v>
      </c>
      <c r="G625">
        <v>757.71</v>
      </c>
      <c r="H625">
        <v>0.26</v>
      </c>
      <c r="I625" t="s">
        <v>1829</v>
      </c>
      <c r="J625" s="12">
        <v>2242.8216000000002</v>
      </c>
      <c r="K625" t="str">
        <f>_xlfn.XLOOKUP(Table17[[#This Row],[Customer_ID]],Customer_Dim!A:A,Customer_Dim!B:B,"False Data")</f>
        <v>Tonya Burch</v>
      </c>
      <c r="L625" s="5">
        <f>_xlfn.XLOOKUP(Table17[[#This Row],[Customer_ID]],Customer_Dim!A:A,Customer_Dim!C:C,"False Data")</f>
        <v>39</v>
      </c>
      <c r="M625" s="5" t="str" cm="1">
        <f t="array" ref="M625">_xlfn.IFS(Table9[[#This Row],[Age]]&lt;=35,"Youth",Table9[[#This Row],[Age]]&lt;=55,"Adult",Table9[[#This Row],[Age]]&gt;55,"Senior")</f>
        <v>Adult</v>
      </c>
      <c r="N625" t="str">
        <f>_xlfn.XLOOKUP(Table17[[#This Row],[Customer_ID]],Customer_Dim!A:A,Customer_Dim!D:D,"False Data")</f>
        <v>Female</v>
      </c>
      <c r="O625" t="str">
        <f>_xlfn.XLOOKUP(Table17[[#This Row],[Customer_ID]],Customer_Dim!A:A,Customer_Dim!E:E,"False Data")</f>
        <v>Olsonhaven</v>
      </c>
      <c r="P625" t="str">
        <f>_xlfn.XLOOKUP(Table17[[#This Row],[Customer_ID]],Customer_Dim!A:A,Customer_Dim!F:F,"False Data")</f>
        <v>Iowa</v>
      </c>
      <c r="Q625" t="str">
        <f>_xlfn.XLOOKUP(Table17[[#This Row],[Customer_ID]],Customer_Dim!A:A,Customer_Dim!G:G,"False Data")</f>
        <v>USA</v>
      </c>
      <c r="R625" t="str">
        <f>_xlfn.XLOOKUP(Table17[[#This Row],[Customer_ID]],Customer_Dim!A:A,Customer_Dim!H:H,"False Data")</f>
        <v>Gold</v>
      </c>
      <c r="S625" t="str">
        <f>_xlfn.XLOOKUP(Table17[[#This Row],[Store_ID]],Store_Dim!A:A,Store_Dim!B:B)</f>
        <v>Mcdonald Inc</v>
      </c>
      <c r="T625" t="str">
        <f>_xlfn.XLOOKUP(Table17[[#This Row],[Store_ID]],Store_Dim!A:A,Store_Dim!C:C)</f>
        <v>South</v>
      </c>
      <c r="U625" t="str">
        <f>_xlfn.XLOOKUP(Table17[[#This Row],[Store_ID]],Store_Dim!A:A,Store_Dim!D:D)</f>
        <v>Christopherland</v>
      </c>
      <c r="V625" t="str">
        <f>_xlfn.XLOOKUP(Table17[[#This Row],[Store_ID]],Store_Dim!A:A,Store_Dim!E:E)</f>
        <v>Outlet</v>
      </c>
      <c r="W625" t="str">
        <f>_xlfn.XLOOKUP(Table17[[#This Row],[Product_ID]],Product_Dim!A:A,Product_Dim!B:B)</f>
        <v>Decorative Floor Vase</v>
      </c>
      <c r="X625" t="str">
        <f>_xlfn.XLOOKUP(Table17[[#This Row],[Product_ID]],Product_Dim!A:A,Product_Dim!C:C)</f>
        <v>Home</v>
      </c>
      <c r="Y625" t="str">
        <f>_xlfn.XLOOKUP(Table17[[#This Row],[Product_ID]],Product_Dim!A:A,Product_Dim!D:D)</f>
        <v>Decor</v>
      </c>
      <c r="Z625" t="str">
        <f>_xlfn.XLOOKUP(Table17[[#This Row],[Product_ID]],Product_Dim!A:A,Product_Dim!E:E)</f>
        <v>Khan, Jones and Paul</v>
      </c>
      <c r="AA625">
        <f>_xlfn.XLOOKUP(Table17[[#This Row],[Product_ID]],Product_Dim!A:A,Product_Dim!F:F)</f>
        <v>81.75</v>
      </c>
      <c r="AB625">
        <f>_xlfn.XLOOKUP(Table17[[#This Row],[Product_ID]],Product_Dim!A:A,Product_Dim!G:G)</f>
        <v>378</v>
      </c>
    </row>
    <row r="626" spans="1:28" x14ac:dyDescent="0.25">
      <c r="A626" t="s">
        <v>2450</v>
      </c>
      <c r="B626" s="1">
        <v>45644</v>
      </c>
      <c r="C626" t="s">
        <v>221</v>
      </c>
      <c r="D626" t="s">
        <v>1736</v>
      </c>
      <c r="E626" t="s">
        <v>1769</v>
      </c>
      <c r="F626">
        <v>1</v>
      </c>
      <c r="G626">
        <v>647.86</v>
      </c>
      <c r="H626">
        <v>0.05</v>
      </c>
      <c r="I626" t="s">
        <v>1829</v>
      </c>
      <c r="J626" s="12">
        <v>615.46699999999998</v>
      </c>
      <c r="K626" t="str">
        <f>_xlfn.XLOOKUP(Table17[[#This Row],[Customer_ID]],Customer_Dim!A:A,Customer_Dim!B:B,"False Data")</f>
        <v>Alyssa Vargas</v>
      </c>
      <c r="L626" s="5">
        <f>_xlfn.XLOOKUP(Table17[[#This Row],[Customer_ID]],Customer_Dim!A:A,Customer_Dim!C:C,"False Data")</f>
        <v>53</v>
      </c>
      <c r="M626" s="5" t="str" cm="1">
        <f t="array" ref="M626">_xlfn.IFS(Table9[[#This Row],[Age]]&lt;=35,"Youth",Table9[[#This Row],[Age]]&lt;=55,"Adult",Table9[[#This Row],[Age]]&gt;55,"Senior")</f>
        <v>Adult</v>
      </c>
      <c r="N626" t="str">
        <f>_xlfn.XLOOKUP(Table17[[#This Row],[Customer_ID]],Customer_Dim!A:A,Customer_Dim!D:D,"False Data")</f>
        <v>Male</v>
      </c>
      <c r="O626" t="str">
        <f>_xlfn.XLOOKUP(Table17[[#This Row],[Customer_ID]],Customer_Dim!A:A,Customer_Dim!E:E,"False Data")</f>
        <v>New Kathrynland</v>
      </c>
      <c r="P626" t="str">
        <f>_xlfn.XLOOKUP(Table17[[#This Row],[Customer_ID]],Customer_Dim!A:A,Customer_Dim!F:F,"False Data")</f>
        <v>Montana</v>
      </c>
      <c r="Q626" t="str">
        <f>_xlfn.XLOOKUP(Table17[[#This Row],[Customer_ID]],Customer_Dim!A:A,Customer_Dim!G:G,"False Data")</f>
        <v>USA</v>
      </c>
      <c r="R626" t="str">
        <f>_xlfn.XLOOKUP(Table17[[#This Row],[Customer_ID]],Customer_Dim!A:A,Customer_Dim!H:H,"False Data")</f>
        <v>Platinum</v>
      </c>
      <c r="S626" t="str">
        <f>_xlfn.XLOOKUP(Table17[[#This Row],[Store_ID]],Store_Dim!A:A,Store_Dim!B:B)</f>
        <v>Alexander Group</v>
      </c>
      <c r="T626" t="str">
        <f>_xlfn.XLOOKUP(Table17[[#This Row],[Store_ID]],Store_Dim!A:A,Store_Dim!C:C)</f>
        <v>South</v>
      </c>
      <c r="U626" t="str">
        <f>_xlfn.XLOOKUP(Table17[[#This Row],[Store_ID]],Store_Dim!A:A,Store_Dim!D:D)</f>
        <v>Port Sharon</v>
      </c>
      <c r="V626" t="str">
        <f>_xlfn.XLOOKUP(Table17[[#This Row],[Store_ID]],Store_Dim!A:A,Store_Dim!E:E)</f>
        <v>Online</v>
      </c>
      <c r="W626" t="str">
        <f>_xlfn.XLOOKUP(Table17[[#This Row],[Product_ID]],Product_Dim!A:A,Product_Dim!B:B)</f>
        <v>Vitamin E Body Lotion</v>
      </c>
      <c r="X626" t="str">
        <f>_xlfn.XLOOKUP(Table17[[#This Row],[Product_ID]],Product_Dim!A:A,Product_Dim!C:C)</f>
        <v>Beauty</v>
      </c>
      <c r="Y626" t="str">
        <f>_xlfn.XLOOKUP(Table17[[#This Row],[Product_ID]],Product_Dim!A:A,Product_Dim!D:D)</f>
        <v>Skincare</v>
      </c>
      <c r="Z626" t="str">
        <f>_xlfn.XLOOKUP(Table17[[#This Row],[Product_ID]],Product_Dim!A:A,Product_Dim!E:E)</f>
        <v>Hoffman-Williams</v>
      </c>
      <c r="AA626">
        <f>_xlfn.XLOOKUP(Table17[[#This Row],[Product_ID]],Product_Dim!A:A,Product_Dim!F:F)</f>
        <v>358.47</v>
      </c>
      <c r="AB626">
        <f>_xlfn.XLOOKUP(Table17[[#This Row],[Product_ID]],Product_Dim!A:A,Product_Dim!G:G)</f>
        <v>213</v>
      </c>
    </row>
    <row r="627" spans="1:28" x14ac:dyDescent="0.25">
      <c r="A627" t="s">
        <v>2451</v>
      </c>
      <c r="B627" s="1">
        <v>45517</v>
      </c>
      <c r="C627" t="s">
        <v>461</v>
      </c>
      <c r="D627" t="s">
        <v>1572</v>
      </c>
      <c r="E627" t="s">
        <v>1776</v>
      </c>
      <c r="F627">
        <v>2</v>
      </c>
      <c r="G627">
        <v>179.64</v>
      </c>
      <c r="H627">
        <v>0.1</v>
      </c>
      <c r="I627" t="s">
        <v>1826</v>
      </c>
      <c r="J627" s="12">
        <v>323.35199999999998</v>
      </c>
      <c r="K627" t="str">
        <f>_xlfn.XLOOKUP(Table17[[#This Row],[Customer_ID]],Customer_Dim!A:A,Customer_Dim!B:B,"False Data")</f>
        <v>Matthew Hanna</v>
      </c>
      <c r="L627" s="5">
        <f>_xlfn.XLOOKUP(Table17[[#This Row],[Customer_ID]],Customer_Dim!A:A,Customer_Dim!C:C,"False Data")</f>
        <v>33</v>
      </c>
      <c r="M627" s="5" t="str" cm="1">
        <f t="array" ref="M627">_xlfn.IFS(Table9[[#This Row],[Age]]&lt;=35,"Youth",Table9[[#This Row],[Age]]&lt;=55,"Adult",Table9[[#This Row],[Age]]&gt;55,"Senior")</f>
        <v>Youth</v>
      </c>
      <c r="N627" t="str">
        <f>_xlfn.XLOOKUP(Table17[[#This Row],[Customer_ID]],Customer_Dim!A:A,Customer_Dim!D:D,"False Data")</f>
        <v>Female</v>
      </c>
      <c r="O627" t="str">
        <f>_xlfn.XLOOKUP(Table17[[#This Row],[Customer_ID]],Customer_Dim!A:A,Customer_Dim!E:E,"False Data")</f>
        <v>Gonzalezbury</v>
      </c>
      <c r="P627" t="str">
        <f>_xlfn.XLOOKUP(Table17[[#This Row],[Customer_ID]],Customer_Dim!A:A,Customer_Dim!F:F,"False Data")</f>
        <v>Michigan</v>
      </c>
      <c r="Q627" t="str">
        <f>_xlfn.XLOOKUP(Table17[[#This Row],[Customer_ID]],Customer_Dim!A:A,Customer_Dim!G:G,"False Data")</f>
        <v>USA</v>
      </c>
      <c r="R627" t="str">
        <f>_xlfn.XLOOKUP(Table17[[#This Row],[Customer_ID]],Customer_Dim!A:A,Customer_Dim!H:H,"False Data")</f>
        <v>Platinum</v>
      </c>
      <c r="S627" t="str">
        <f>_xlfn.XLOOKUP(Table17[[#This Row],[Store_ID]],Store_Dim!A:A,Store_Dim!B:B)</f>
        <v>Benson-Elliott</v>
      </c>
      <c r="T627" t="str">
        <f>_xlfn.XLOOKUP(Table17[[#This Row],[Store_ID]],Store_Dim!A:A,Store_Dim!C:C)</f>
        <v>East</v>
      </c>
      <c r="U627" t="str">
        <f>_xlfn.XLOOKUP(Table17[[#This Row],[Store_ID]],Store_Dim!A:A,Store_Dim!D:D)</f>
        <v>Port Josephberg</v>
      </c>
      <c r="V627" t="str">
        <f>_xlfn.XLOOKUP(Table17[[#This Row],[Store_ID]],Store_Dim!A:A,Store_Dim!E:E)</f>
        <v>Online</v>
      </c>
      <c r="W627" t="str">
        <f>_xlfn.XLOOKUP(Table17[[#This Row],[Product_ID]],Product_Dim!A:A,Product_Dim!B:B)</f>
        <v>Hair Strengthening Shampoo</v>
      </c>
      <c r="X627" t="str">
        <f>_xlfn.XLOOKUP(Table17[[#This Row],[Product_ID]],Product_Dim!A:A,Product_Dim!C:C)</f>
        <v>Beauty</v>
      </c>
      <c r="Y627" t="str">
        <f>_xlfn.XLOOKUP(Table17[[#This Row],[Product_ID]],Product_Dim!A:A,Product_Dim!D:D)</f>
        <v>Haircare</v>
      </c>
      <c r="Z627" t="str">
        <f>_xlfn.XLOOKUP(Table17[[#This Row],[Product_ID]],Product_Dim!A:A,Product_Dim!E:E)</f>
        <v>Rice LLC</v>
      </c>
      <c r="AA627">
        <f>_xlfn.XLOOKUP(Table17[[#This Row],[Product_ID]],Product_Dim!A:A,Product_Dim!F:F)</f>
        <v>115.82</v>
      </c>
      <c r="AB627">
        <f>_xlfn.XLOOKUP(Table17[[#This Row],[Product_ID]],Product_Dim!A:A,Product_Dim!G:G)</f>
        <v>460</v>
      </c>
    </row>
    <row r="628" spans="1:28" x14ac:dyDescent="0.25">
      <c r="A628" t="s">
        <v>2452</v>
      </c>
      <c r="B628" s="1">
        <v>45545</v>
      </c>
      <c r="C628" t="s">
        <v>1235</v>
      </c>
      <c r="D628" t="s">
        <v>1672</v>
      </c>
      <c r="E628" t="s">
        <v>1769</v>
      </c>
      <c r="F628">
        <v>3</v>
      </c>
      <c r="G628">
        <v>392.65</v>
      </c>
      <c r="H628">
        <v>0.17</v>
      </c>
      <c r="I628" t="s">
        <v>1826</v>
      </c>
      <c r="J628" s="12">
        <v>977.69849999999985</v>
      </c>
      <c r="K628" t="str">
        <f>_xlfn.XLOOKUP(Table17[[#This Row],[Customer_ID]],Customer_Dim!A:A,Customer_Dim!B:B,"False Data")</f>
        <v>Alexander Byrd</v>
      </c>
      <c r="L628" s="5">
        <f>_xlfn.XLOOKUP(Table17[[#This Row],[Customer_ID]],Customer_Dim!A:A,Customer_Dim!C:C,"False Data")</f>
        <v>25</v>
      </c>
      <c r="M628" s="5" t="str" cm="1">
        <f t="array" ref="M628">_xlfn.IFS(Table9[[#This Row],[Age]]&lt;=35,"Youth",Table9[[#This Row],[Age]]&lt;=55,"Adult",Table9[[#This Row],[Age]]&gt;55,"Senior")</f>
        <v>Youth</v>
      </c>
      <c r="N628" t="str">
        <f>_xlfn.XLOOKUP(Table17[[#This Row],[Customer_ID]],Customer_Dim!A:A,Customer_Dim!D:D,"False Data")</f>
        <v>Female</v>
      </c>
      <c r="O628" t="str">
        <f>_xlfn.XLOOKUP(Table17[[#This Row],[Customer_ID]],Customer_Dim!A:A,Customer_Dim!E:E,"False Data")</f>
        <v>Parkerview</v>
      </c>
      <c r="P628" t="str">
        <f>_xlfn.XLOOKUP(Table17[[#This Row],[Customer_ID]],Customer_Dim!A:A,Customer_Dim!F:F,"False Data")</f>
        <v>New York</v>
      </c>
      <c r="Q628" t="str">
        <f>_xlfn.XLOOKUP(Table17[[#This Row],[Customer_ID]],Customer_Dim!A:A,Customer_Dim!G:G,"False Data")</f>
        <v>USA</v>
      </c>
      <c r="R628" t="str">
        <f>_xlfn.XLOOKUP(Table17[[#This Row],[Customer_ID]],Customer_Dim!A:A,Customer_Dim!H:H,"False Data")</f>
        <v>Silver</v>
      </c>
      <c r="S628" t="str">
        <f>_xlfn.XLOOKUP(Table17[[#This Row],[Store_ID]],Store_Dim!A:A,Store_Dim!B:B)</f>
        <v>Alexander Group</v>
      </c>
      <c r="T628" t="str">
        <f>_xlfn.XLOOKUP(Table17[[#This Row],[Store_ID]],Store_Dim!A:A,Store_Dim!C:C)</f>
        <v>South</v>
      </c>
      <c r="U628" t="str">
        <f>_xlfn.XLOOKUP(Table17[[#This Row],[Store_ID]],Store_Dim!A:A,Store_Dim!D:D)</f>
        <v>Port Sharon</v>
      </c>
      <c r="V628" t="str">
        <f>_xlfn.XLOOKUP(Table17[[#This Row],[Store_ID]],Store_Dim!A:A,Store_Dim!E:E)</f>
        <v>Online</v>
      </c>
      <c r="W628" t="str">
        <f>_xlfn.XLOOKUP(Table17[[#This Row],[Product_ID]],Product_Dim!A:A,Product_Dim!B:B)</f>
        <v>Laptop Cooling Pad</v>
      </c>
      <c r="X628" t="str">
        <f>_xlfn.XLOOKUP(Table17[[#This Row],[Product_ID]],Product_Dim!A:A,Product_Dim!C:C)</f>
        <v>Electronics</v>
      </c>
      <c r="Y628" t="str">
        <f>_xlfn.XLOOKUP(Table17[[#This Row],[Product_ID]],Product_Dim!A:A,Product_Dim!D:D)</f>
        <v>Computer</v>
      </c>
      <c r="Z628" t="str">
        <f>_xlfn.XLOOKUP(Table17[[#This Row],[Product_ID]],Product_Dim!A:A,Product_Dim!E:E)</f>
        <v>Murray, Gould and Ware</v>
      </c>
      <c r="AA628">
        <f>_xlfn.XLOOKUP(Table17[[#This Row],[Product_ID]],Product_Dim!A:A,Product_Dim!F:F)</f>
        <v>86.42</v>
      </c>
      <c r="AB628">
        <f>_xlfn.XLOOKUP(Table17[[#This Row],[Product_ID]],Product_Dim!A:A,Product_Dim!G:G)</f>
        <v>222</v>
      </c>
    </row>
    <row r="629" spans="1:28" x14ac:dyDescent="0.25">
      <c r="A629" t="s">
        <v>2453</v>
      </c>
      <c r="B629" s="1">
        <v>45547</v>
      </c>
      <c r="C629" t="s">
        <v>582</v>
      </c>
      <c r="D629" t="s">
        <v>1730</v>
      </c>
      <c r="E629" t="s">
        <v>1804</v>
      </c>
      <c r="F629">
        <v>4</v>
      </c>
      <c r="G629">
        <v>969.55</v>
      </c>
      <c r="H629">
        <v>0.09</v>
      </c>
      <c r="I629" t="s">
        <v>1829</v>
      </c>
      <c r="J629" s="12">
        <v>3529.1619999999998</v>
      </c>
      <c r="K629" t="str">
        <f>_xlfn.XLOOKUP(Table17[[#This Row],[Customer_ID]],Customer_Dim!A:A,Customer_Dim!B:B,"False Data")</f>
        <v>John Bradford</v>
      </c>
      <c r="L629" s="5">
        <f>_xlfn.XLOOKUP(Table17[[#This Row],[Customer_ID]],Customer_Dim!A:A,Customer_Dim!C:C,"False Data")</f>
        <v>48</v>
      </c>
      <c r="M629" s="5" t="str" cm="1">
        <f t="array" ref="M629">_xlfn.IFS(Table9[[#This Row],[Age]]&lt;=35,"Youth",Table9[[#This Row],[Age]]&lt;=55,"Adult",Table9[[#This Row],[Age]]&gt;55,"Senior")</f>
        <v>Adult</v>
      </c>
      <c r="N629" t="str">
        <f>_xlfn.XLOOKUP(Table17[[#This Row],[Customer_ID]],Customer_Dim!A:A,Customer_Dim!D:D,"False Data")</f>
        <v>Male</v>
      </c>
      <c r="O629" t="str">
        <f>_xlfn.XLOOKUP(Table17[[#This Row],[Customer_ID]],Customer_Dim!A:A,Customer_Dim!E:E,"False Data")</f>
        <v>Anabury</v>
      </c>
      <c r="P629" t="str">
        <f>_xlfn.XLOOKUP(Table17[[#This Row],[Customer_ID]],Customer_Dim!A:A,Customer_Dim!F:F,"False Data")</f>
        <v>Vermont</v>
      </c>
      <c r="Q629" t="str">
        <f>_xlfn.XLOOKUP(Table17[[#This Row],[Customer_ID]],Customer_Dim!A:A,Customer_Dim!G:G,"False Data")</f>
        <v>USA</v>
      </c>
      <c r="R629" t="str">
        <f>_xlfn.XLOOKUP(Table17[[#This Row],[Customer_ID]],Customer_Dim!A:A,Customer_Dim!H:H,"False Data")</f>
        <v>Silver</v>
      </c>
      <c r="S629" t="str">
        <f>_xlfn.XLOOKUP(Table17[[#This Row],[Store_ID]],Store_Dim!A:A,Store_Dim!B:B)</f>
        <v>Frederick-Wright</v>
      </c>
      <c r="T629" t="str">
        <f>_xlfn.XLOOKUP(Table17[[#This Row],[Store_ID]],Store_Dim!A:A,Store_Dim!C:C)</f>
        <v>West</v>
      </c>
      <c r="U629" t="str">
        <f>_xlfn.XLOOKUP(Table17[[#This Row],[Store_ID]],Store_Dim!A:A,Store_Dim!D:D)</f>
        <v>New Jimmymouth</v>
      </c>
      <c r="V629" t="str">
        <f>_xlfn.XLOOKUP(Table17[[#This Row],[Store_ID]],Store_Dim!A:A,Store_Dim!E:E)</f>
        <v>Flagship</v>
      </c>
      <c r="W629" t="str">
        <f>_xlfn.XLOOKUP(Table17[[#This Row],[Product_ID]],Product_Dim!A:A,Product_Dim!B:B)</f>
        <v>Women's High Heels</v>
      </c>
      <c r="X629" t="str">
        <f>_xlfn.XLOOKUP(Table17[[#This Row],[Product_ID]],Product_Dim!A:A,Product_Dim!C:C)</f>
        <v>Clothing</v>
      </c>
      <c r="Y629" t="str">
        <f>_xlfn.XLOOKUP(Table17[[#This Row],[Product_ID]],Product_Dim!A:A,Product_Dim!D:D)</f>
        <v>Footwear</v>
      </c>
      <c r="Z629" t="str">
        <f>_xlfn.XLOOKUP(Table17[[#This Row],[Product_ID]],Product_Dim!A:A,Product_Dim!E:E)</f>
        <v>Smith-Charles</v>
      </c>
      <c r="AA629">
        <f>_xlfn.XLOOKUP(Table17[[#This Row],[Product_ID]],Product_Dim!A:A,Product_Dim!F:F)</f>
        <v>438.25</v>
      </c>
      <c r="AB629">
        <f>_xlfn.XLOOKUP(Table17[[#This Row],[Product_ID]],Product_Dim!A:A,Product_Dim!G:G)</f>
        <v>496</v>
      </c>
    </row>
    <row r="630" spans="1:28" x14ac:dyDescent="0.25">
      <c r="A630" t="s">
        <v>2454</v>
      </c>
      <c r="B630" s="1">
        <v>45433</v>
      </c>
      <c r="C630" t="s">
        <v>1425</v>
      </c>
      <c r="D630" t="s">
        <v>1696</v>
      </c>
      <c r="E630" t="s">
        <v>1794</v>
      </c>
      <c r="F630">
        <v>3</v>
      </c>
      <c r="G630">
        <v>322.94</v>
      </c>
      <c r="H630">
        <v>0.01</v>
      </c>
      <c r="I630" t="s">
        <v>1824</v>
      </c>
      <c r="J630" s="12">
        <v>959.13179999999988</v>
      </c>
      <c r="K630" t="str">
        <f>_xlfn.XLOOKUP(Table17[[#This Row],[Customer_ID]],Customer_Dim!A:A,Customer_Dim!B:B,"False Data")</f>
        <v>Beth Martin</v>
      </c>
      <c r="L630" s="5">
        <f>_xlfn.XLOOKUP(Table17[[#This Row],[Customer_ID]],Customer_Dim!A:A,Customer_Dim!C:C,"False Data")</f>
        <v>34</v>
      </c>
      <c r="M630" s="5" t="str" cm="1">
        <f t="array" ref="M630">_xlfn.IFS(Table9[[#This Row],[Age]]&lt;=35,"Youth",Table9[[#This Row],[Age]]&lt;=55,"Adult",Table9[[#This Row],[Age]]&gt;55,"Senior")</f>
        <v>Youth</v>
      </c>
      <c r="N630" t="str">
        <f>_xlfn.XLOOKUP(Table17[[#This Row],[Customer_ID]],Customer_Dim!A:A,Customer_Dim!D:D,"False Data")</f>
        <v>Female</v>
      </c>
      <c r="O630" t="str">
        <f>_xlfn.XLOOKUP(Table17[[#This Row],[Customer_ID]],Customer_Dim!A:A,Customer_Dim!E:E,"False Data")</f>
        <v>Burkefurt</v>
      </c>
      <c r="P630" t="str">
        <f>_xlfn.XLOOKUP(Table17[[#This Row],[Customer_ID]],Customer_Dim!A:A,Customer_Dim!F:F,"False Data")</f>
        <v>West Virginia</v>
      </c>
      <c r="Q630" t="str">
        <f>_xlfn.XLOOKUP(Table17[[#This Row],[Customer_ID]],Customer_Dim!A:A,Customer_Dim!G:G,"False Data")</f>
        <v>USA</v>
      </c>
      <c r="R630" t="str">
        <f>_xlfn.XLOOKUP(Table17[[#This Row],[Customer_ID]],Customer_Dim!A:A,Customer_Dim!H:H,"False Data")</f>
        <v>Silver</v>
      </c>
      <c r="S630" t="str">
        <f>_xlfn.XLOOKUP(Table17[[#This Row],[Store_ID]],Store_Dim!A:A,Store_Dim!B:B)</f>
        <v>Thomas, Bridges and Harris</v>
      </c>
      <c r="T630" t="str">
        <f>_xlfn.XLOOKUP(Table17[[#This Row],[Store_ID]],Store_Dim!A:A,Store_Dim!C:C)</f>
        <v>North</v>
      </c>
      <c r="U630" t="str">
        <f>_xlfn.XLOOKUP(Table17[[#This Row],[Store_ID]],Store_Dim!A:A,Store_Dim!D:D)</f>
        <v>Sabrinatown</v>
      </c>
      <c r="V630" t="str">
        <f>_xlfn.XLOOKUP(Table17[[#This Row],[Store_ID]],Store_Dim!A:A,Store_Dim!E:E)</f>
        <v>Online</v>
      </c>
      <c r="W630" t="str">
        <f>_xlfn.XLOOKUP(Table17[[#This Row],[Product_ID]],Product_Dim!A:A,Product_Dim!B:B)</f>
        <v>Bluetooth Car Audio System</v>
      </c>
      <c r="X630" t="str">
        <f>_xlfn.XLOOKUP(Table17[[#This Row],[Product_ID]],Product_Dim!A:A,Product_Dim!C:C)</f>
        <v>Electronics</v>
      </c>
      <c r="Y630" t="str">
        <f>_xlfn.XLOOKUP(Table17[[#This Row],[Product_ID]],Product_Dim!A:A,Product_Dim!D:D)</f>
        <v>Audio</v>
      </c>
      <c r="Z630" t="str">
        <f>_xlfn.XLOOKUP(Table17[[#This Row],[Product_ID]],Product_Dim!A:A,Product_Dim!E:E)</f>
        <v>Bruce-Bowen</v>
      </c>
      <c r="AA630">
        <f>_xlfn.XLOOKUP(Table17[[#This Row],[Product_ID]],Product_Dim!A:A,Product_Dim!F:F)</f>
        <v>403.71</v>
      </c>
      <c r="AB630">
        <f>_xlfn.XLOOKUP(Table17[[#This Row],[Product_ID]],Product_Dim!A:A,Product_Dim!G:G)</f>
        <v>159</v>
      </c>
    </row>
    <row r="631" spans="1:28" x14ac:dyDescent="0.25">
      <c r="A631" t="s">
        <v>2455</v>
      </c>
      <c r="B631" s="1">
        <v>45792</v>
      </c>
      <c r="C631" t="s">
        <v>1133</v>
      </c>
      <c r="D631" t="s">
        <v>1714</v>
      </c>
      <c r="E631" t="s">
        <v>1752</v>
      </c>
      <c r="F631">
        <v>1</v>
      </c>
      <c r="G631">
        <v>92.83</v>
      </c>
      <c r="H631">
        <v>0.26</v>
      </c>
      <c r="I631" t="s">
        <v>1826</v>
      </c>
      <c r="J631" s="12">
        <v>68.694199999999995</v>
      </c>
      <c r="K631" t="str">
        <f>_xlfn.XLOOKUP(Table17[[#This Row],[Customer_ID]],Customer_Dim!A:A,Customer_Dim!B:B,"False Data")</f>
        <v>Joshua Smith Dvm</v>
      </c>
      <c r="L631" s="5">
        <f>_xlfn.XLOOKUP(Table17[[#This Row],[Customer_ID]],Customer_Dim!A:A,Customer_Dim!C:C,"False Data")</f>
        <v>60</v>
      </c>
      <c r="M631" s="5" t="str" cm="1">
        <f t="array" ref="M631">_xlfn.IFS(Table9[[#This Row],[Age]]&lt;=35,"Youth",Table9[[#This Row],[Age]]&lt;=55,"Adult",Table9[[#This Row],[Age]]&gt;55,"Senior")</f>
        <v>Senior</v>
      </c>
      <c r="N631" t="str">
        <f>_xlfn.XLOOKUP(Table17[[#This Row],[Customer_ID]],Customer_Dim!A:A,Customer_Dim!D:D,"False Data")</f>
        <v>Male</v>
      </c>
      <c r="O631" t="str">
        <f>_xlfn.XLOOKUP(Table17[[#This Row],[Customer_ID]],Customer_Dim!A:A,Customer_Dim!E:E,"False Data")</f>
        <v>Melvinton</v>
      </c>
      <c r="P631" t="str">
        <f>_xlfn.XLOOKUP(Table17[[#This Row],[Customer_ID]],Customer_Dim!A:A,Customer_Dim!F:F,"False Data")</f>
        <v>Alaska</v>
      </c>
      <c r="Q631" t="str">
        <f>_xlfn.XLOOKUP(Table17[[#This Row],[Customer_ID]],Customer_Dim!A:A,Customer_Dim!G:G,"False Data")</f>
        <v>USA</v>
      </c>
      <c r="R631" t="str">
        <f>_xlfn.XLOOKUP(Table17[[#This Row],[Customer_ID]],Customer_Dim!A:A,Customer_Dim!H:H,"False Data")</f>
        <v>Gold</v>
      </c>
      <c r="S631" t="str">
        <f>_xlfn.XLOOKUP(Table17[[#This Row],[Store_ID]],Store_Dim!A:A,Store_Dim!B:B)</f>
        <v>Rivera-Warner</v>
      </c>
      <c r="T631" t="str">
        <f>_xlfn.XLOOKUP(Table17[[#This Row],[Store_ID]],Store_Dim!A:A,Store_Dim!C:C)</f>
        <v>East</v>
      </c>
      <c r="U631" t="str">
        <f>_xlfn.XLOOKUP(Table17[[#This Row],[Store_ID]],Store_Dim!A:A,Store_Dim!D:D)</f>
        <v>Washingtonfurt</v>
      </c>
      <c r="V631" t="str">
        <f>_xlfn.XLOOKUP(Table17[[#This Row],[Store_ID]],Store_Dim!A:A,Store_Dim!E:E)</f>
        <v>Flagship</v>
      </c>
      <c r="W631" t="str">
        <f>_xlfn.XLOOKUP(Table17[[#This Row],[Product_ID]],Product_Dim!A:A,Product_Dim!B:B)</f>
        <v>Hydrating Face Cleanser</v>
      </c>
      <c r="X631" t="str">
        <f>_xlfn.XLOOKUP(Table17[[#This Row],[Product_ID]],Product_Dim!A:A,Product_Dim!C:C)</f>
        <v>Beauty</v>
      </c>
      <c r="Y631" t="str">
        <f>_xlfn.XLOOKUP(Table17[[#This Row],[Product_ID]],Product_Dim!A:A,Product_Dim!D:D)</f>
        <v>Skincare</v>
      </c>
      <c r="Z631" t="str">
        <f>_xlfn.XLOOKUP(Table17[[#This Row],[Product_ID]],Product_Dim!A:A,Product_Dim!E:E)</f>
        <v>Butler Group</v>
      </c>
      <c r="AA631">
        <f>_xlfn.XLOOKUP(Table17[[#This Row],[Product_ID]],Product_Dim!A:A,Product_Dim!F:F)</f>
        <v>305.49</v>
      </c>
      <c r="AB631">
        <f>_xlfn.XLOOKUP(Table17[[#This Row],[Product_ID]],Product_Dim!A:A,Product_Dim!G:G)</f>
        <v>159</v>
      </c>
    </row>
    <row r="632" spans="1:28" x14ac:dyDescent="0.25">
      <c r="A632" t="s">
        <v>2456</v>
      </c>
      <c r="B632" s="1">
        <v>45804</v>
      </c>
      <c r="C632" t="s">
        <v>1304</v>
      </c>
      <c r="D632" t="s">
        <v>1562</v>
      </c>
      <c r="E632" t="s">
        <v>1766</v>
      </c>
      <c r="F632">
        <v>4</v>
      </c>
      <c r="G632">
        <v>432.29</v>
      </c>
      <c r="H632">
        <v>0.16</v>
      </c>
      <c r="I632" t="s">
        <v>1829</v>
      </c>
      <c r="J632" s="12">
        <v>1452.4944</v>
      </c>
      <c r="K632" t="str">
        <f>_xlfn.XLOOKUP(Table17[[#This Row],[Customer_ID]],Customer_Dim!A:A,Customer_Dim!B:B,"False Data")</f>
        <v>Dr. Tamara White Md</v>
      </c>
      <c r="L632" s="5">
        <f>_xlfn.XLOOKUP(Table17[[#This Row],[Customer_ID]],Customer_Dim!A:A,Customer_Dim!C:C,"False Data")</f>
        <v>60</v>
      </c>
      <c r="M632" s="5" t="str" cm="1">
        <f t="array" ref="M632">_xlfn.IFS(Table9[[#This Row],[Age]]&lt;=35,"Youth",Table9[[#This Row],[Age]]&lt;=55,"Adult",Table9[[#This Row],[Age]]&gt;55,"Senior")</f>
        <v>Senior</v>
      </c>
      <c r="N632" t="str">
        <f>_xlfn.XLOOKUP(Table17[[#This Row],[Customer_ID]],Customer_Dim!A:A,Customer_Dim!D:D,"False Data")</f>
        <v>Male</v>
      </c>
      <c r="O632" t="str">
        <f>_xlfn.XLOOKUP(Table17[[#This Row],[Customer_ID]],Customer_Dim!A:A,Customer_Dim!E:E,"False Data")</f>
        <v>New Benjamin</v>
      </c>
      <c r="P632" t="str">
        <f>_xlfn.XLOOKUP(Table17[[#This Row],[Customer_ID]],Customer_Dim!A:A,Customer_Dim!F:F,"False Data")</f>
        <v>North Carolina</v>
      </c>
      <c r="Q632" t="str">
        <f>_xlfn.XLOOKUP(Table17[[#This Row],[Customer_ID]],Customer_Dim!A:A,Customer_Dim!G:G,"False Data")</f>
        <v>USA</v>
      </c>
      <c r="R632" t="str">
        <f>_xlfn.XLOOKUP(Table17[[#This Row],[Customer_ID]],Customer_Dim!A:A,Customer_Dim!H:H,"False Data")</f>
        <v>Bronze</v>
      </c>
      <c r="S632" t="str">
        <f>_xlfn.XLOOKUP(Table17[[#This Row],[Store_ID]],Store_Dim!A:A,Store_Dim!B:B)</f>
        <v>Johnson-Wright</v>
      </c>
      <c r="T632" t="str">
        <f>_xlfn.XLOOKUP(Table17[[#This Row],[Store_ID]],Store_Dim!A:A,Store_Dim!C:C)</f>
        <v>North</v>
      </c>
      <c r="U632" t="str">
        <f>_xlfn.XLOOKUP(Table17[[#This Row],[Store_ID]],Store_Dim!A:A,Store_Dim!D:D)</f>
        <v>Hoodberg</v>
      </c>
      <c r="V632" t="str">
        <f>_xlfn.XLOOKUP(Table17[[#This Row],[Store_ID]],Store_Dim!A:A,Store_Dim!E:E)</f>
        <v>Outlet</v>
      </c>
      <c r="W632" t="str">
        <f>_xlfn.XLOOKUP(Table17[[#This Row],[Product_ID]],Product_Dim!A:A,Product_Dim!B:B)</f>
        <v>Wireless Bluetooth Earbuds</v>
      </c>
      <c r="X632" t="str">
        <f>_xlfn.XLOOKUP(Table17[[#This Row],[Product_ID]],Product_Dim!A:A,Product_Dim!C:C)</f>
        <v>Electronics</v>
      </c>
      <c r="Y632" t="str">
        <f>_xlfn.XLOOKUP(Table17[[#This Row],[Product_ID]],Product_Dim!A:A,Product_Dim!D:D)</f>
        <v>Audio</v>
      </c>
      <c r="Z632" t="str">
        <f>_xlfn.XLOOKUP(Table17[[#This Row],[Product_ID]],Product_Dim!A:A,Product_Dim!E:E)</f>
        <v>Perez-Johnston</v>
      </c>
      <c r="AA632">
        <f>_xlfn.XLOOKUP(Table17[[#This Row],[Product_ID]],Product_Dim!A:A,Product_Dim!F:F)</f>
        <v>439.07</v>
      </c>
      <c r="AB632">
        <f>_xlfn.XLOOKUP(Table17[[#This Row],[Product_ID]],Product_Dim!A:A,Product_Dim!G:G)</f>
        <v>142</v>
      </c>
    </row>
    <row r="633" spans="1:28" x14ac:dyDescent="0.25">
      <c r="A633" t="s">
        <v>2457</v>
      </c>
      <c r="B633" s="1">
        <v>45311</v>
      </c>
      <c r="C633" t="s">
        <v>292</v>
      </c>
      <c r="D633" t="s">
        <v>1626</v>
      </c>
      <c r="E633" t="s">
        <v>1797</v>
      </c>
      <c r="F633">
        <v>2</v>
      </c>
      <c r="G633">
        <v>925.78</v>
      </c>
      <c r="H633">
        <v>0.14000000000000001</v>
      </c>
      <c r="I633" t="s">
        <v>1829</v>
      </c>
      <c r="J633" s="12">
        <v>1592.3416</v>
      </c>
      <c r="K633" t="str">
        <f>_xlfn.XLOOKUP(Table17[[#This Row],[Customer_ID]],Customer_Dim!A:A,Customer_Dim!B:B,"False Data")</f>
        <v>Jennifer Garcia</v>
      </c>
      <c r="L633" s="5">
        <f>_xlfn.XLOOKUP(Table17[[#This Row],[Customer_ID]],Customer_Dim!A:A,Customer_Dim!C:C,"False Data")</f>
        <v>61</v>
      </c>
      <c r="M633" s="5" t="str" cm="1">
        <f t="array" ref="M633">_xlfn.IFS(Table9[[#This Row],[Age]]&lt;=35,"Youth",Table9[[#This Row],[Age]]&lt;=55,"Adult",Table9[[#This Row],[Age]]&gt;55,"Senior")</f>
        <v>Senior</v>
      </c>
      <c r="N633" t="str">
        <f>_xlfn.XLOOKUP(Table17[[#This Row],[Customer_ID]],Customer_Dim!A:A,Customer_Dim!D:D,"False Data")</f>
        <v>Female</v>
      </c>
      <c r="O633" t="str">
        <f>_xlfn.XLOOKUP(Table17[[#This Row],[Customer_ID]],Customer_Dim!A:A,Customer_Dim!E:E,"False Data")</f>
        <v>New Sean</v>
      </c>
      <c r="P633" t="str">
        <f>_xlfn.XLOOKUP(Table17[[#This Row],[Customer_ID]],Customer_Dim!A:A,Customer_Dim!F:F,"False Data")</f>
        <v>New Mexico</v>
      </c>
      <c r="Q633" t="str">
        <f>_xlfn.XLOOKUP(Table17[[#This Row],[Customer_ID]],Customer_Dim!A:A,Customer_Dim!G:G,"False Data")</f>
        <v>USA</v>
      </c>
      <c r="R633" t="str">
        <f>_xlfn.XLOOKUP(Table17[[#This Row],[Customer_ID]],Customer_Dim!A:A,Customer_Dim!H:H,"False Data")</f>
        <v>Bronze</v>
      </c>
      <c r="S633" t="str">
        <f>_xlfn.XLOOKUP(Table17[[#This Row],[Store_ID]],Store_Dim!A:A,Store_Dim!B:B)</f>
        <v>Gardner, Humphrey and Contreras</v>
      </c>
      <c r="T633" t="str">
        <f>_xlfn.XLOOKUP(Table17[[#This Row],[Store_ID]],Store_Dim!A:A,Store_Dim!C:C)</f>
        <v>East</v>
      </c>
      <c r="U633" t="str">
        <f>_xlfn.XLOOKUP(Table17[[#This Row],[Store_ID]],Store_Dim!A:A,Store_Dim!D:D)</f>
        <v>Johnsonville</v>
      </c>
      <c r="V633" t="str">
        <f>_xlfn.XLOOKUP(Table17[[#This Row],[Store_ID]],Store_Dim!A:A,Store_Dim!E:E)</f>
        <v>Flagship</v>
      </c>
      <c r="W633" t="str">
        <f>_xlfn.XLOOKUP(Table17[[#This Row],[Product_ID]],Product_Dim!A:A,Product_Dim!B:B)</f>
        <v>Portable Power Bank</v>
      </c>
      <c r="X633" t="str">
        <f>_xlfn.XLOOKUP(Table17[[#This Row],[Product_ID]],Product_Dim!A:A,Product_Dim!C:C)</f>
        <v>Electronics</v>
      </c>
      <c r="Y633" t="str">
        <f>_xlfn.XLOOKUP(Table17[[#This Row],[Product_ID]],Product_Dim!A:A,Product_Dim!D:D)</f>
        <v>Mobile</v>
      </c>
      <c r="Z633" t="str">
        <f>_xlfn.XLOOKUP(Table17[[#This Row],[Product_ID]],Product_Dim!A:A,Product_Dim!E:E)</f>
        <v>Cummings and Sons</v>
      </c>
      <c r="AA633">
        <f>_xlfn.XLOOKUP(Table17[[#This Row],[Product_ID]],Product_Dim!A:A,Product_Dim!F:F)</f>
        <v>326.06</v>
      </c>
      <c r="AB633">
        <f>_xlfn.XLOOKUP(Table17[[#This Row],[Product_ID]],Product_Dim!A:A,Product_Dim!G:G)</f>
        <v>301</v>
      </c>
    </row>
    <row r="634" spans="1:28" x14ac:dyDescent="0.25">
      <c r="A634" t="s">
        <v>2458</v>
      </c>
      <c r="B634" s="1">
        <v>45605</v>
      </c>
      <c r="C634" t="s">
        <v>1469</v>
      </c>
      <c r="D634" t="s">
        <v>1598</v>
      </c>
      <c r="E634" t="s">
        <v>1792</v>
      </c>
      <c r="F634">
        <v>2</v>
      </c>
      <c r="G634">
        <v>151.47</v>
      </c>
      <c r="H634">
        <v>0.21</v>
      </c>
      <c r="I634" t="s">
        <v>1826</v>
      </c>
      <c r="J634" s="12">
        <v>239.32259999999999</v>
      </c>
      <c r="K634" t="str">
        <f>_xlfn.XLOOKUP(Table17[[#This Row],[Customer_ID]],Customer_Dim!A:A,Customer_Dim!B:B,"False Data")</f>
        <v>Andrea Harris</v>
      </c>
      <c r="L634" s="5">
        <f>_xlfn.XLOOKUP(Table17[[#This Row],[Customer_ID]],Customer_Dim!A:A,Customer_Dim!C:C,"False Data")</f>
        <v>41</v>
      </c>
      <c r="M634" s="5" t="str" cm="1">
        <f t="array" ref="M634">_xlfn.IFS(Table9[[#This Row],[Age]]&lt;=35,"Youth",Table9[[#This Row],[Age]]&lt;=55,"Adult",Table9[[#This Row],[Age]]&gt;55,"Senior")</f>
        <v>Adult</v>
      </c>
      <c r="N634" t="str">
        <f>_xlfn.XLOOKUP(Table17[[#This Row],[Customer_ID]],Customer_Dim!A:A,Customer_Dim!D:D,"False Data")</f>
        <v>Female</v>
      </c>
      <c r="O634" t="str">
        <f>_xlfn.XLOOKUP(Table17[[#This Row],[Customer_ID]],Customer_Dim!A:A,Customer_Dim!E:E,"False Data")</f>
        <v>West Kelseyberg</v>
      </c>
      <c r="P634" t="str">
        <f>_xlfn.XLOOKUP(Table17[[#This Row],[Customer_ID]],Customer_Dim!A:A,Customer_Dim!F:F,"False Data")</f>
        <v>Kansas</v>
      </c>
      <c r="Q634" t="str">
        <f>_xlfn.XLOOKUP(Table17[[#This Row],[Customer_ID]],Customer_Dim!A:A,Customer_Dim!G:G,"False Data")</f>
        <v>USA</v>
      </c>
      <c r="R634" t="str">
        <f>_xlfn.XLOOKUP(Table17[[#This Row],[Customer_ID]],Customer_Dim!A:A,Customer_Dim!H:H,"False Data")</f>
        <v>Platinum</v>
      </c>
      <c r="S634" t="str">
        <f>_xlfn.XLOOKUP(Table17[[#This Row],[Store_ID]],Store_Dim!A:A,Store_Dim!B:B)</f>
        <v>Aguirre-Keller</v>
      </c>
      <c r="T634" t="str">
        <f>_xlfn.XLOOKUP(Table17[[#This Row],[Store_ID]],Store_Dim!A:A,Store_Dim!C:C)</f>
        <v>South</v>
      </c>
      <c r="U634" t="str">
        <f>_xlfn.XLOOKUP(Table17[[#This Row],[Store_ID]],Store_Dim!A:A,Store_Dim!D:D)</f>
        <v>Lake Michael</v>
      </c>
      <c r="V634" t="str">
        <f>_xlfn.XLOOKUP(Table17[[#This Row],[Store_ID]],Store_Dim!A:A,Store_Dim!E:E)</f>
        <v>Online</v>
      </c>
      <c r="W634" t="str">
        <f>_xlfn.XLOOKUP(Table17[[#This Row],[Product_ID]],Product_Dim!A:A,Product_Dim!B:B)</f>
        <v>Women's Scarf Set</v>
      </c>
      <c r="X634" t="str">
        <f>_xlfn.XLOOKUP(Table17[[#This Row],[Product_ID]],Product_Dim!A:A,Product_Dim!C:C)</f>
        <v>Clothing</v>
      </c>
      <c r="Y634" t="str">
        <f>_xlfn.XLOOKUP(Table17[[#This Row],[Product_ID]],Product_Dim!A:A,Product_Dim!D:D)</f>
        <v>Accessories</v>
      </c>
      <c r="Z634" t="str">
        <f>_xlfn.XLOOKUP(Table17[[#This Row],[Product_ID]],Product_Dim!A:A,Product_Dim!E:E)</f>
        <v>Brown and Sons</v>
      </c>
      <c r="AA634">
        <f>_xlfn.XLOOKUP(Table17[[#This Row],[Product_ID]],Product_Dim!A:A,Product_Dim!F:F)</f>
        <v>174.02</v>
      </c>
      <c r="AB634">
        <f>_xlfn.XLOOKUP(Table17[[#This Row],[Product_ID]],Product_Dim!A:A,Product_Dim!G:G)</f>
        <v>268</v>
      </c>
    </row>
    <row r="635" spans="1:28" x14ac:dyDescent="0.25">
      <c r="A635" t="s">
        <v>2459</v>
      </c>
      <c r="B635" s="1">
        <v>45338</v>
      </c>
      <c r="C635" t="s">
        <v>1389</v>
      </c>
      <c r="D635" t="s">
        <v>1714</v>
      </c>
      <c r="E635" t="s">
        <v>1789</v>
      </c>
      <c r="F635">
        <v>1</v>
      </c>
      <c r="G635">
        <v>343.05</v>
      </c>
      <c r="H635">
        <v>0.28000000000000003</v>
      </c>
      <c r="I635" t="s">
        <v>1826</v>
      </c>
      <c r="J635" s="12">
        <v>246.99600000000001</v>
      </c>
      <c r="K635" t="str">
        <f>_xlfn.XLOOKUP(Table17[[#This Row],[Customer_ID]],Customer_Dim!A:A,Customer_Dim!B:B,"False Data")</f>
        <v>William Cortez</v>
      </c>
      <c r="L635" s="5">
        <f>_xlfn.XLOOKUP(Table17[[#This Row],[Customer_ID]],Customer_Dim!A:A,Customer_Dim!C:C,"False Data")</f>
        <v>29</v>
      </c>
      <c r="M635" s="5" t="str" cm="1">
        <f t="array" ref="M635">_xlfn.IFS(Table9[[#This Row],[Age]]&lt;=35,"Youth",Table9[[#This Row],[Age]]&lt;=55,"Adult",Table9[[#This Row],[Age]]&gt;55,"Senior")</f>
        <v>Youth</v>
      </c>
      <c r="N635" t="str">
        <f>_xlfn.XLOOKUP(Table17[[#This Row],[Customer_ID]],Customer_Dim!A:A,Customer_Dim!D:D,"False Data")</f>
        <v>Male</v>
      </c>
      <c r="O635" t="str">
        <f>_xlfn.XLOOKUP(Table17[[#This Row],[Customer_ID]],Customer_Dim!A:A,Customer_Dim!E:E,"False Data")</f>
        <v>Port Hannahport</v>
      </c>
      <c r="P635" t="str">
        <f>_xlfn.XLOOKUP(Table17[[#This Row],[Customer_ID]],Customer_Dim!A:A,Customer_Dim!F:F,"False Data")</f>
        <v>Ohio</v>
      </c>
      <c r="Q635" t="str">
        <f>_xlfn.XLOOKUP(Table17[[#This Row],[Customer_ID]],Customer_Dim!A:A,Customer_Dim!G:G,"False Data")</f>
        <v>USA</v>
      </c>
      <c r="R635" t="str">
        <f>_xlfn.XLOOKUP(Table17[[#This Row],[Customer_ID]],Customer_Dim!A:A,Customer_Dim!H:H,"False Data")</f>
        <v>Bronze</v>
      </c>
      <c r="S635" t="str">
        <f>_xlfn.XLOOKUP(Table17[[#This Row],[Store_ID]],Store_Dim!A:A,Store_Dim!B:B)</f>
        <v>Hill, Wagner and Ballard</v>
      </c>
      <c r="T635" t="str">
        <f>_xlfn.XLOOKUP(Table17[[#This Row],[Store_ID]],Store_Dim!A:A,Store_Dim!C:C)</f>
        <v>East</v>
      </c>
      <c r="U635" t="str">
        <f>_xlfn.XLOOKUP(Table17[[#This Row],[Store_ID]],Store_Dim!A:A,Store_Dim!D:D)</f>
        <v>East Davidville</v>
      </c>
      <c r="V635" t="str">
        <f>_xlfn.XLOOKUP(Table17[[#This Row],[Store_ID]],Store_Dim!A:A,Store_Dim!E:E)</f>
        <v>Online</v>
      </c>
      <c r="W635" t="str">
        <f>_xlfn.XLOOKUP(Table17[[#This Row],[Product_ID]],Product_Dim!A:A,Product_Dim!B:B)</f>
        <v>Hydrating Face Cleanser</v>
      </c>
      <c r="X635" t="str">
        <f>_xlfn.XLOOKUP(Table17[[#This Row],[Product_ID]],Product_Dim!A:A,Product_Dim!C:C)</f>
        <v>Beauty</v>
      </c>
      <c r="Y635" t="str">
        <f>_xlfn.XLOOKUP(Table17[[#This Row],[Product_ID]],Product_Dim!A:A,Product_Dim!D:D)</f>
        <v>Skincare</v>
      </c>
      <c r="Z635" t="str">
        <f>_xlfn.XLOOKUP(Table17[[#This Row],[Product_ID]],Product_Dim!A:A,Product_Dim!E:E)</f>
        <v>Butler Group</v>
      </c>
      <c r="AA635">
        <f>_xlfn.XLOOKUP(Table17[[#This Row],[Product_ID]],Product_Dim!A:A,Product_Dim!F:F)</f>
        <v>305.49</v>
      </c>
      <c r="AB635">
        <f>_xlfn.XLOOKUP(Table17[[#This Row],[Product_ID]],Product_Dim!A:A,Product_Dim!G:G)</f>
        <v>159</v>
      </c>
    </row>
    <row r="636" spans="1:28" x14ac:dyDescent="0.25">
      <c r="A636" t="s">
        <v>2460</v>
      </c>
      <c r="B636" s="1">
        <v>45642</v>
      </c>
      <c r="C636" t="s">
        <v>244</v>
      </c>
      <c r="D636" t="s">
        <v>1582</v>
      </c>
      <c r="E636" t="s">
        <v>1769</v>
      </c>
      <c r="F636">
        <v>1</v>
      </c>
      <c r="G636">
        <v>373.06</v>
      </c>
      <c r="H636">
        <v>0.11</v>
      </c>
      <c r="I636" t="s">
        <v>1826</v>
      </c>
      <c r="J636" s="12">
        <v>332.02339999999998</v>
      </c>
      <c r="K636" t="str">
        <f>_xlfn.XLOOKUP(Table17[[#This Row],[Customer_ID]],Customer_Dim!A:A,Customer_Dim!B:B,"False Data")</f>
        <v>Cody Diaz</v>
      </c>
      <c r="L636" s="5">
        <f>_xlfn.XLOOKUP(Table17[[#This Row],[Customer_ID]],Customer_Dim!A:A,Customer_Dim!C:C,"False Data")</f>
        <v>27</v>
      </c>
      <c r="M636" s="5" t="str" cm="1">
        <f t="array" ref="M636">_xlfn.IFS(Table9[[#This Row],[Age]]&lt;=35,"Youth",Table9[[#This Row],[Age]]&lt;=55,"Adult",Table9[[#This Row],[Age]]&gt;55,"Senior")</f>
        <v>Youth</v>
      </c>
      <c r="N636" t="str">
        <f>_xlfn.XLOOKUP(Table17[[#This Row],[Customer_ID]],Customer_Dim!A:A,Customer_Dim!D:D,"False Data")</f>
        <v>Female</v>
      </c>
      <c r="O636" t="str">
        <f>_xlfn.XLOOKUP(Table17[[#This Row],[Customer_ID]],Customer_Dim!A:A,Customer_Dim!E:E,"False Data")</f>
        <v>South Aaronside</v>
      </c>
      <c r="P636" t="str">
        <f>_xlfn.XLOOKUP(Table17[[#This Row],[Customer_ID]],Customer_Dim!A:A,Customer_Dim!F:F,"False Data")</f>
        <v>New Hampshire</v>
      </c>
      <c r="Q636" t="str">
        <f>_xlfn.XLOOKUP(Table17[[#This Row],[Customer_ID]],Customer_Dim!A:A,Customer_Dim!G:G,"False Data")</f>
        <v>USA</v>
      </c>
      <c r="R636" t="str">
        <f>_xlfn.XLOOKUP(Table17[[#This Row],[Customer_ID]],Customer_Dim!A:A,Customer_Dim!H:H,"False Data")</f>
        <v>Silver</v>
      </c>
      <c r="S636" t="str">
        <f>_xlfn.XLOOKUP(Table17[[#This Row],[Store_ID]],Store_Dim!A:A,Store_Dim!B:B)</f>
        <v>Alexander Group</v>
      </c>
      <c r="T636" t="str">
        <f>_xlfn.XLOOKUP(Table17[[#This Row],[Store_ID]],Store_Dim!A:A,Store_Dim!C:C)</f>
        <v>South</v>
      </c>
      <c r="U636" t="str">
        <f>_xlfn.XLOOKUP(Table17[[#This Row],[Store_ID]],Store_Dim!A:A,Store_Dim!D:D)</f>
        <v>Port Sharon</v>
      </c>
      <c r="V636" t="str">
        <f>_xlfn.XLOOKUP(Table17[[#This Row],[Store_ID]],Store_Dim!A:A,Store_Dim!E:E)</f>
        <v>Online</v>
      </c>
      <c r="W636" t="str">
        <f>_xlfn.XLOOKUP(Table17[[#This Row],[Product_ID]],Product_Dim!A:A,Product_Dim!B:B)</f>
        <v>Soccer Training Cone Set</v>
      </c>
      <c r="X636" t="str">
        <f>_xlfn.XLOOKUP(Table17[[#This Row],[Product_ID]],Product_Dim!A:A,Product_Dim!C:C)</f>
        <v>Sports</v>
      </c>
      <c r="Y636" t="str">
        <f>_xlfn.XLOOKUP(Table17[[#This Row],[Product_ID]],Product_Dim!A:A,Product_Dim!D:D)</f>
        <v>Accessories</v>
      </c>
      <c r="Z636" t="str">
        <f>_xlfn.XLOOKUP(Table17[[#This Row],[Product_ID]],Product_Dim!A:A,Product_Dim!E:E)</f>
        <v>Ford, Murphy and Wilson</v>
      </c>
      <c r="AA636">
        <f>_xlfn.XLOOKUP(Table17[[#This Row],[Product_ID]],Product_Dim!A:A,Product_Dim!F:F)</f>
        <v>144.53</v>
      </c>
      <c r="AB636">
        <f>_xlfn.XLOOKUP(Table17[[#This Row],[Product_ID]],Product_Dim!A:A,Product_Dim!G:G)</f>
        <v>367</v>
      </c>
    </row>
    <row r="637" spans="1:28" x14ac:dyDescent="0.25">
      <c r="A637" t="s">
        <v>2461</v>
      </c>
      <c r="B637" s="1">
        <v>45693</v>
      </c>
      <c r="C637" t="s">
        <v>1278</v>
      </c>
      <c r="D637" t="s">
        <v>1584</v>
      </c>
      <c r="E637" t="s">
        <v>1801</v>
      </c>
      <c r="F637">
        <v>1</v>
      </c>
      <c r="G637">
        <v>124.98</v>
      </c>
      <c r="H637">
        <v>7.0000000000000007E-2</v>
      </c>
      <c r="I637" t="s">
        <v>1829</v>
      </c>
      <c r="J637" s="12">
        <v>116.23139999999999</v>
      </c>
      <c r="K637" t="str">
        <f>_xlfn.XLOOKUP(Table17[[#This Row],[Customer_ID]],Customer_Dim!A:A,Customer_Dim!B:B,"False Data")</f>
        <v>Katrina Perez</v>
      </c>
      <c r="L637" s="5">
        <f>_xlfn.XLOOKUP(Table17[[#This Row],[Customer_ID]],Customer_Dim!A:A,Customer_Dim!C:C,"False Data")</f>
        <v>63</v>
      </c>
      <c r="M637" s="5" t="str" cm="1">
        <f t="array" ref="M637">_xlfn.IFS(Table9[[#This Row],[Age]]&lt;=35,"Youth",Table9[[#This Row],[Age]]&lt;=55,"Adult",Table9[[#This Row],[Age]]&gt;55,"Senior")</f>
        <v>Senior</v>
      </c>
      <c r="N637" t="str">
        <f>_xlfn.XLOOKUP(Table17[[#This Row],[Customer_ID]],Customer_Dim!A:A,Customer_Dim!D:D,"False Data")</f>
        <v>Male</v>
      </c>
      <c r="O637" t="str">
        <f>_xlfn.XLOOKUP(Table17[[#This Row],[Customer_ID]],Customer_Dim!A:A,Customer_Dim!E:E,"False Data")</f>
        <v>West Rebecca</v>
      </c>
      <c r="P637" t="str">
        <f>_xlfn.XLOOKUP(Table17[[#This Row],[Customer_ID]],Customer_Dim!A:A,Customer_Dim!F:F,"False Data")</f>
        <v>Ohio</v>
      </c>
      <c r="Q637" t="str">
        <f>_xlfn.XLOOKUP(Table17[[#This Row],[Customer_ID]],Customer_Dim!A:A,Customer_Dim!G:G,"False Data")</f>
        <v>USA</v>
      </c>
      <c r="R637" t="str">
        <f>_xlfn.XLOOKUP(Table17[[#This Row],[Customer_ID]],Customer_Dim!A:A,Customer_Dim!H:H,"False Data")</f>
        <v>Silver</v>
      </c>
      <c r="S637" t="str">
        <f>_xlfn.XLOOKUP(Table17[[#This Row],[Store_ID]],Store_Dim!A:A,Store_Dim!B:B)</f>
        <v>Shelton PLC</v>
      </c>
      <c r="T637" t="str">
        <f>_xlfn.XLOOKUP(Table17[[#This Row],[Store_ID]],Store_Dim!A:A,Store_Dim!C:C)</f>
        <v>North</v>
      </c>
      <c r="U637" t="str">
        <f>_xlfn.XLOOKUP(Table17[[#This Row],[Store_ID]],Store_Dim!A:A,Store_Dim!D:D)</f>
        <v>East Jenniferstad</v>
      </c>
      <c r="V637" t="str">
        <f>_xlfn.XLOOKUP(Table17[[#This Row],[Store_ID]],Store_Dim!A:A,Store_Dim!E:E)</f>
        <v>Flagship</v>
      </c>
      <c r="W637" t="str">
        <f>_xlfn.XLOOKUP(Table17[[#This Row],[Product_ID]],Product_Dim!A:A,Product_Dim!B:B)</f>
        <v>Women's Denim Jeans</v>
      </c>
      <c r="X637" t="str">
        <f>_xlfn.XLOOKUP(Table17[[#This Row],[Product_ID]],Product_Dim!A:A,Product_Dim!C:C)</f>
        <v>Clothing</v>
      </c>
      <c r="Y637" t="str">
        <f>_xlfn.XLOOKUP(Table17[[#This Row],[Product_ID]],Product_Dim!A:A,Product_Dim!D:D)</f>
        <v>Bottoms</v>
      </c>
      <c r="Z637" t="str">
        <f>_xlfn.XLOOKUP(Table17[[#This Row],[Product_ID]],Product_Dim!A:A,Product_Dim!E:E)</f>
        <v>Guerra-Hendrix</v>
      </c>
      <c r="AA637">
        <f>_xlfn.XLOOKUP(Table17[[#This Row],[Product_ID]],Product_Dim!A:A,Product_Dim!F:F)</f>
        <v>303.74</v>
      </c>
      <c r="AB637">
        <f>_xlfn.XLOOKUP(Table17[[#This Row],[Product_ID]],Product_Dim!A:A,Product_Dim!G:G)</f>
        <v>343</v>
      </c>
    </row>
    <row r="638" spans="1:28" x14ac:dyDescent="0.25">
      <c r="A638" t="s">
        <v>2462</v>
      </c>
      <c r="B638" s="1">
        <v>45763</v>
      </c>
      <c r="C638" t="s">
        <v>866</v>
      </c>
      <c r="D638" t="s">
        <v>1694</v>
      </c>
      <c r="E638" t="s">
        <v>1813</v>
      </c>
      <c r="F638">
        <v>4</v>
      </c>
      <c r="G638">
        <v>221.49</v>
      </c>
      <c r="H638">
        <v>0.26</v>
      </c>
      <c r="I638" t="s">
        <v>1826</v>
      </c>
      <c r="J638" s="12">
        <v>655.61040000000003</v>
      </c>
      <c r="K638" t="str">
        <f>_xlfn.XLOOKUP(Table17[[#This Row],[Customer_ID]],Customer_Dim!A:A,Customer_Dim!B:B,"False Data")</f>
        <v>Adam Rowland</v>
      </c>
      <c r="L638" s="5">
        <f>_xlfn.XLOOKUP(Table17[[#This Row],[Customer_ID]],Customer_Dim!A:A,Customer_Dim!C:C,"False Data")</f>
        <v>48</v>
      </c>
      <c r="M638" s="5" t="str" cm="1">
        <f t="array" ref="M638">_xlfn.IFS(Table9[[#This Row],[Age]]&lt;=35,"Youth",Table9[[#This Row],[Age]]&lt;=55,"Adult",Table9[[#This Row],[Age]]&gt;55,"Senior")</f>
        <v>Adult</v>
      </c>
      <c r="N638" t="str">
        <f>_xlfn.XLOOKUP(Table17[[#This Row],[Customer_ID]],Customer_Dim!A:A,Customer_Dim!D:D,"False Data")</f>
        <v>Female</v>
      </c>
      <c r="O638" t="str">
        <f>_xlfn.XLOOKUP(Table17[[#This Row],[Customer_ID]],Customer_Dim!A:A,Customer_Dim!E:E,"False Data")</f>
        <v>Welchview</v>
      </c>
      <c r="P638" t="str">
        <f>_xlfn.XLOOKUP(Table17[[#This Row],[Customer_ID]],Customer_Dim!A:A,Customer_Dim!F:F,"False Data")</f>
        <v>California</v>
      </c>
      <c r="Q638" t="str">
        <f>_xlfn.XLOOKUP(Table17[[#This Row],[Customer_ID]],Customer_Dim!A:A,Customer_Dim!G:G,"False Data")</f>
        <v>USA</v>
      </c>
      <c r="R638" t="str">
        <f>_xlfn.XLOOKUP(Table17[[#This Row],[Customer_ID]],Customer_Dim!A:A,Customer_Dim!H:H,"False Data")</f>
        <v>Gold</v>
      </c>
      <c r="S638" t="str">
        <f>_xlfn.XLOOKUP(Table17[[#This Row],[Store_ID]],Store_Dim!A:A,Store_Dim!B:B)</f>
        <v>Mann-Austin</v>
      </c>
      <c r="T638" t="str">
        <f>_xlfn.XLOOKUP(Table17[[#This Row],[Store_ID]],Store_Dim!A:A,Store_Dim!C:C)</f>
        <v>East</v>
      </c>
      <c r="U638" t="str">
        <f>_xlfn.XLOOKUP(Table17[[#This Row],[Store_ID]],Store_Dim!A:A,Store_Dim!D:D)</f>
        <v>Vasquezborough</v>
      </c>
      <c r="V638" t="str">
        <f>_xlfn.XLOOKUP(Table17[[#This Row],[Store_ID]],Store_Dim!A:A,Store_Dim!E:E)</f>
        <v>Online</v>
      </c>
      <c r="W638" t="str">
        <f>_xlfn.XLOOKUP(Table17[[#This Row],[Product_ID]],Product_Dim!A:A,Product_Dim!B:B)</f>
        <v>Shin Guards – Adult</v>
      </c>
      <c r="X638" t="str">
        <f>_xlfn.XLOOKUP(Table17[[#This Row],[Product_ID]],Product_Dim!A:A,Product_Dim!C:C)</f>
        <v>Sports</v>
      </c>
      <c r="Y638" t="str">
        <f>_xlfn.XLOOKUP(Table17[[#This Row],[Product_ID]],Product_Dim!A:A,Product_Dim!D:D)</f>
        <v>Team Sports</v>
      </c>
      <c r="Z638" t="str">
        <f>_xlfn.XLOOKUP(Table17[[#This Row],[Product_ID]],Product_Dim!A:A,Product_Dim!E:E)</f>
        <v>French Ltd</v>
      </c>
      <c r="AA638">
        <f>_xlfn.XLOOKUP(Table17[[#This Row],[Product_ID]],Product_Dim!A:A,Product_Dim!F:F)</f>
        <v>107.06</v>
      </c>
      <c r="AB638">
        <f>_xlfn.XLOOKUP(Table17[[#This Row],[Product_ID]],Product_Dim!A:A,Product_Dim!G:G)</f>
        <v>359</v>
      </c>
    </row>
    <row r="639" spans="1:28" x14ac:dyDescent="0.25">
      <c r="A639" t="s">
        <v>2463</v>
      </c>
      <c r="B639" s="1">
        <v>45572</v>
      </c>
      <c r="C639" t="s">
        <v>565</v>
      </c>
      <c r="D639" t="s">
        <v>1594</v>
      </c>
      <c r="E639" t="s">
        <v>1801</v>
      </c>
      <c r="F639">
        <v>1</v>
      </c>
      <c r="G639">
        <v>563.32000000000005</v>
      </c>
      <c r="H639">
        <v>0.01</v>
      </c>
      <c r="I639" t="s">
        <v>1826</v>
      </c>
      <c r="J639" s="12">
        <v>557.68680000000006</v>
      </c>
      <c r="K639" t="str">
        <f>_xlfn.XLOOKUP(Table17[[#This Row],[Customer_ID]],Customer_Dim!A:A,Customer_Dim!B:B,"False Data")</f>
        <v>Christopher Garcia Dds</v>
      </c>
      <c r="L639" s="5">
        <f>_xlfn.XLOOKUP(Table17[[#This Row],[Customer_ID]],Customer_Dim!A:A,Customer_Dim!C:C,"False Data")</f>
        <v>18</v>
      </c>
      <c r="M639" s="5" t="str" cm="1">
        <f t="array" ref="M639">_xlfn.IFS(Table9[[#This Row],[Age]]&lt;=35,"Youth",Table9[[#This Row],[Age]]&lt;=55,"Adult",Table9[[#This Row],[Age]]&gt;55,"Senior")</f>
        <v>Youth</v>
      </c>
      <c r="N639" t="str">
        <f>_xlfn.XLOOKUP(Table17[[#This Row],[Customer_ID]],Customer_Dim!A:A,Customer_Dim!D:D,"False Data")</f>
        <v>Male</v>
      </c>
      <c r="O639" t="str">
        <f>_xlfn.XLOOKUP(Table17[[#This Row],[Customer_ID]],Customer_Dim!A:A,Customer_Dim!E:E,"False Data")</f>
        <v>New Joseph</v>
      </c>
      <c r="P639" t="str">
        <f>_xlfn.XLOOKUP(Table17[[#This Row],[Customer_ID]],Customer_Dim!A:A,Customer_Dim!F:F,"False Data")</f>
        <v>Missouri</v>
      </c>
      <c r="Q639" t="str">
        <f>_xlfn.XLOOKUP(Table17[[#This Row],[Customer_ID]],Customer_Dim!A:A,Customer_Dim!G:G,"False Data")</f>
        <v>USA</v>
      </c>
      <c r="R639" t="str">
        <f>_xlfn.XLOOKUP(Table17[[#This Row],[Customer_ID]],Customer_Dim!A:A,Customer_Dim!H:H,"False Data")</f>
        <v>Gold</v>
      </c>
      <c r="S639" t="str">
        <f>_xlfn.XLOOKUP(Table17[[#This Row],[Store_ID]],Store_Dim!A:A,Store_Dim!B:B)</f>
        <v>Shelton PLC</v>
      </c>
      <c r="T639" t="str">
        <f>_xlfn.XLOOKUP(Table17[[#This Row],[Store_ID]],Store_Dim!A:A,Store_Dim!C:C)</f>
        <v>North</v>
      </c>
      <c r="U639" t="str">
        <f>_xlfn.XLOOKUP(Table17[[#This Row],[Store_ID]],Store_Dim!A:A,Store_Dim!D:D)</f>
        <v>East Jenniferstad</v>
      </c>
      <c r="V639" t="str">
        <f>_xlfn.XLOOKUP(Table17[[#This Row],[Store_ID]],Store_Dim!A:A,Store_Dim!E:E)</f>
        <v>Flagship</v>
      </c>
      <c r="W639" t="str">
        <f>_xlfn.XLOOKUP(Table17[[#This Row],[Product_ID]],Product_Dim!A:A,Product_Dim!B:B)</f>
        <v>Men's Formal Shirt</v>
      </c>
      <c r="X639" t="str">
        <f>_xlfn.XLOOKUP(Table17[[#This Row],[Product_ID]],Product_Dim!A:A,Product_Dim!C:C)</f>
        <v>Clothing</v>
      </c>
      <c r="Y639" t="str">
        <f>_xlfn.XLOOKUP(Table17[[#This Row],[Product_ID]],Product_Dim!A:A,Product_Dim!D:D)</f>
        <v>Tops</v>
      </c>
      <c r="Z639" t="str">
        <f>_xlfn.XLOOKUP(Table17[[#This Row],[Product_ID]],Product_Dim!A:A,Product_Dim!E:E)</f>
        <v>Moon, Mora and Santos</v>
      </c>
      <c r="AA639">
        <f>_xlfn.XLOOKUP(Table17[[#This Row],[Product_ID]],Product_Dim!A:A,Product_Dim!F:F)</f>
        <v>283</v>
      </c>
      <c r="AB639">
        <f>_xlfn.XLOOKUP(Table17[[#This Row],[Product_ID]],Product_Dim!A:A,Product_Dim!G:G)</f>
        <v>360</v>
      </c>
    </row>
    <row r="640" spans="1:28" x14ac:dyDescent="0.25">
      <c r="A640" t="s">
        <v>2464</v>
      </c>
      <c r="B640" s="1">
        <v>45338</v>
      </c>
      <c r="C640" t="s">
        <v>1217</v>
      </c>
      <c r="D640" t="s">
        <v>1570</v>
      </c>
      <c r="E640" t="s">
        <v>1752</v>
      </c>
      <c r="F640">
        <v>1</v>
      </c>
      <c r="G640">
        <v>362.93</v>
      </c>
      <c r="H640">
        <v>0.27</v>
      </c>
      <c r="I640" t="s">
        <v>1824</v>
      </c>
      <c r="J640" s="12">
        <v>264.93889999999999</v>
      </c>
      <c r="K640" t="str">
        <f>_xlfn.XLOOKUP(Table17[[#This Row],[Customer_ID]],Customer_Dim!A:A,Customer_Dim!B:B,"False Data")</f>
        <v>Daniel Bell</v>
      </c>
      <c r="L640" s="5">
        <f>_xlfn.XLOOKUP(Table17[[#This Row],[Customer_ID]],Customer_Dim!A:A,Customer_Dim!C:C,"False Data")</f>
        <v>56</v>
      </c>
      <c r="M640" s="5" t="str" cm="1">
        <f t="array" ref="M640">_xlfn.IFS(Table9[[#This Row],[Age]]&lt;=35,"Youth",Table9[[#This Row],[Age]]&lt;=55,"Adult",Table9[[#This Row],[Age]]&gt;55,"Senior")</f>
        <v>Senior</v>
      </c>
      <c r="N640" t="str">
        <f>_xlfn.XLOOKUP(Table17[[#This Row],[Customer_ID]],Customer_Dim!A:A,Customer_Dim!D:D,"False Data")</f>
        <v>Male</v>
      </c>
      <c r="O640" t="str">
        <f>_xlfn.XLOOKUP(Table17[[#This Row],[Customer_ID]],Customer_Dim!A:A,Customer_Dim!E:E,"False Data")</f>
        <v>Deniseberg</v>
      </c>
      <c r="P640" t="str">
        <f>_xlfn.XLOOKUP(Table17[[#This Row],[Customer_ID]],Customer_Dim!A:A,Customer_Dim!F:F,"False Data")</f>
        <v>Arkansas</v>
      </c>
      <c r="Q640" t="str">
        <f>_xlfn.XLOOKUP(Table17[[#This Row],[Customer_ID]],Customer_Dim!A:A,Customer_Dim!G:G,"False Data")</f>
        <v>USA</v>
      </c>
      <c r="R640" t="str">
        <f>_xlfn.XLOOKUP(Table17[[#This Row],[Customer_ID]],Customer_Dim!A:A,Customer_Dim!H:H,"False Data")</f>
        <v>Silver</v>
      </c>
      <c r="S640" t="str">
        <f>_xlfn.XLOOKUP(Table17[[#This Row],[Store_ID]],Store_Dim!A:A,Store_Dim!B:B)</f>
        <v>Rivera-Warner</v>
      </c>
      <c r="T640" t="str">
        <f>_xlfn.XLOOKUP(Table17[[#This Row],[Store_ID]],Store_Dim!A:A,Store_Dim!C:C)</f>
        <v>East</v>
      </c>
      <c r="U640" t="str">
        <f>_xlfn.XLOOKUP(Table17[[#This Row],[Store_ID]],Store_Dim!A:A,Store_Dim!D:D)</f>
        <v>Washingtonfurt</v>
      </c>
      <c r="V640" t="str">
        <f>_xlfn.XLOOKUP(Table17[[#This Row],[Store_ID]],Store_Dim!A:A,Store_Dim!E:E)</f>
        <v>Flagship</v>
      </c>
      <c r="W640" t="str">
        <f>_xlfn.XLOOKUP(Table17[[#This Row],[Product_ID]],Product_Dim!A:A,Product_Dim!B:B)</f>
        <v>HD Smart TV Stick</v>
      </c>
      <c r="X640" t="str">
        <f>_xlfn.XLOOKUP(Table17[[#This Row],[Product_ID]],Product_Dim!A:A,Product_Dim!C:C)</f>
        <v>Electronics</v>
      </c>
      <c r="Y640" t="str">
        <f>_xlfn.XLOOKUP(Table17[[#This Row],[Product_ID]],Product_Dim!A:A,Product_Dim!D:D)</f>
        <v>Accessories</v>
      </c>
      <c r="Z640" t="str">
        <f>_xlfn.XLOOKUP(Table17[[#This Row],[Product_ID]],Product_Dim!A:A,Product_Dim!E:E)</f>
        <v>Gibson, Hobbs and Weaver</v>
      </c>
      <c r="AA640">
        <f>_xlfn.XLOOKUP(Table17[[#This Row],[Product_ID]],Product_Dim!A:A,Product_Dim!F:F)</f>
        <v>449.4</v>
      </c>
      <c r="AB640">
        <f>_xlfn.XLOOKUP(Table17[[#This Row],[Product_ID]],Product_Dim!A:A,Product_Dim!G:G)</f>
        <v>0</v>
      </c>
    </row>
    <row r="641" spans="1:28" x14ac:dyDescent="0.25">
      <c r="A641" t="s">
        <v>2465</v>
      </c>
      <c r="B641" s="1">
        <v>45373</v>
      </c>
      <c r="C641" t="s">
        <v>1056</v>
      </c>
      <c r="D641" t="s">
        <v>1570</v>
      </c>
      <c r="E641" t="s">
        <v>1801</v>
      </c>
      <c r="F641">
        <v>4</v>
      </c>
      <c r="G641">
        <v>369.22</v>
      </c>
      <c r="H641">
        <v>0.18</v>
      </c>
      <c r="I641" t="s">
        <v>1829</v>
      </c>
      <c r="J641" s="12">
        <v>1211.0416</v>
      </c>
      <c r="K641" t="str">
        <f>_xlfn.XLOOKUP(Table17[[#This Row],[Customer_ID]],Customer_Dim!A:A,Customer_Dim!B:B,"False Data")</f>
        <v>John Jones</v>
      </c>
      <c r="L641" s="5">
        <f>_xlfn.XLOOKUP(Table17[[#This Row],[Customer_ID]],Customer_Dim!A:A,Customer_Dim!C:C,"False Data")</f>
        <v>58</v>
      </c>
      <c r="M641" s="5" t="str" cm="1">
        <f t="array" ref="M641">_xlfn.IFS(Table9[[#This Row],[Age]]&lt;=35,"Youth",Table9[[#This Row],[Age]]&lt;=55,"Adult",Table9[[#This Row],[Age]]&gt;55,"Senior")</f>
        <v>Senior</v>
      </c>
      <c r="N641" t="str">
        <f>_xlfn.XLOOKUP(Table17[[#This Row],[Customer_ID]],Customer_Dim!A:A,Customer_Dim!D:D,"False Data")</f>
        <v>Female</v>
      </c>
      <c r="O641" t="str">
        <f>_xlfn.XLOOKUP(Table17[[#This Row],[Customer_ID]],Customer_Dim!A:A,Customer_Dim!E:E,"False Data")</f>
        <v>North Michaelborough</v>
      </c>
      <c r="P641" t="str">
        <f>_xlfn.XLOOKUP(Table17[[#This Row],[Customer_ID]],Customer_Dim!A:A,Customer_Dim!F:F,"False Data")</f>
        <v>Oregon</v>
      </c>
      <c r="Q641" t="str">
        <f>_xlfn.XLOOKUP(Table17[[#This Row],[Customer_ID]],Customer_Dim!A:A,Customer_Dim!G:G,"False Data")</f>
        <v>USA</v>
      </c>
      <c r="R641" t="str">
        <f>_xlfn.XLOOKUP(Table17[[#This Row],[Customer_ID]],Customer_Dim!A:A,Customer_Dim!H:H,"False Data")</f>
        <v>Silver</v>
      </c>
      <c r="S641" t="str">
        <f>_xlfn.XLOOKUP(Table17[[#This Row],[Store_ID]],Store_Dim!A:A,Store_Dim!B:B)</f>
        <v>Shelton PLC</v>
      </c>
      <c r="T641" t="str">
        <f>_xlfn.XLOOKUP(Table17[[#This Row],[Store_ID]],Store_Dim!A:A,Store_Dim!C:C)</f>
        <v>North</v>
      </c>
      <c r="U641" t="str">
        <f>_xlfn.XLOOKUP(Table17[[#This Row],[Store_ID]],Store_Dim!A:A,Store_Dim!D:D)</f>
        <v>East Jenniferstad</v>
      </c>
      <c r="V641" t="str">
        <f>_xlfn.XLOOKUP(Table17[[#This Row],[Store_ID]],Store_Dim!A:A,Store_Dim!E:E)</f>
        <v>Flagship</v>
      </c>
      <c r="W641" t="str">
        <f>_xlfn.XLOOKUP(Table17[[#This Row],[Product_ID]],Product_Dim!A:A,Product_Dim!B:B)</f>
        <v>HD Smart TV Stick</v>
      </c>
      <c r="X641" t="str">
        <f>_xlfn.XLOOKUP(Table17[[#This Row],[Product_ID]],Product_Dim!A:A,Product_Dim!C:C)</f>
        <v>Electronics</v>
      </c>
      <c r="Y641" t="str">
        <f>_xlfn.XLOOKUP(Table17[[#This Row],[Product_ID]],Product_Dim!A:A,Product_Dim!D:D)</f>
        <v>Accessories</v>
      </c>
      <c r="Z641" t="str">
        <f>_xlfn.XLOOKUP(Table17[[#This Row],[Product_ID]],Product_Dim!A:A,Product_Dim!E:E)</f>
        <v>Gibson, Hobbs and Weaver</v>
      </c>
      <c r="AA641">
        <f>_xlfn.XLOOKUP(Table17[[#This Row],[Product_ID]],Product_Dim!A:A,Product_Dim!F:F)</f>
        <v>449.4</v>
      </c>
      <c r="AB641">
        <f>_xlfn.XLOOKUP(Table17[[#This Row],[Product_ID]],Product_Dim!A:A,Product_Dim!G:G)</f>
        <v>0</v>
      </c>
    </row>
    <row r="642" spans="1:28" x14ac:dyDescent="0.25">
      <c r="A642" t="s">
        <v>2466</v>
      </c>
      <c r="B642" s="1">
        <v>45590</v>
      </c>
      <c r="C642" t="s">
        <v>1275</v>
      </c>
      <c r="D642" t="s">
        <v>1740</v>
      </c>
      <c r="E642" t="s">
        <v>1799</v>
      </c>
      <c r="F642">
        <v>3</v>
      </c>
      <c r="G642">
        <v>950.83</v>
      </c>
      <c r="H642">
        <v>0.06</v>
      </c>
      <c r="I642" t="s">
        <v>1826</v>
      </c>
      <c r="J642" s="12">
        <v>2681.3406</v>
      </c>
      <c r="K642" t="str">
        <f>_xlfn.XLOOKUP(Table17[[#This Row],[Customer_ID]],Customer_Dim!A:A,Customer_Dim!B:B,"False Data")</f>
        <v>Jackie Thompson</v>
      </c>
      <c r="L642" s="5">
        <f>_xlfn.XLOOKUP(Table17[[#This Row],[Customer_ID]],Customer_Dim!A:A,Customer_Dim!C:C,"False Data")</f>
        <v>48</v>
      </c>
      <c r="M642" s="5" t="str" cm="1">
        <f t="array" ref="M642">_xlfn.IFS(Table9[[#This Row],[Age]]&lt;=35,"Youth",Table9[[#This Row],[Age]]&lt;=55,"Adult",Table9[[#This Row],[Age]]&gt;55,"Senior")</f>
        <v>Adult</v>
      </c>
      <c r="N642" t="str">
        <f>_xlfn.XLOOKUP(Table17[[#This Row],[Customer_ID]],Customer_Dim!A:A,Customer_Dim!D:D,"False Data")</f>
        <v>Female</v>
      </c>
      <c r="O642" t="str">
        <f>_xlfn.XLOOKUP(Table17[[#This Row],[Customer_ID]],Customer_Dim!A:A,Customer_Dim!E:E,"False Data")</f>
        <v>South Edwin</v>
      </c>
      <c r="P642" t="str">
        <f>_xlfn.XLOOKUP(Table17[[#This Row],[Customer_ID]],Customer_Dim!A:A,Customer_Dim!F:F,"False Data")</f>
        <v>New Jersey</v>
      </c>
      <c r="Q642" t="str">
        <f>_xlfn.XLOOKUP(Table17[[#This Row],[Customer_ID]],Customer_Dim!A:A,Customer_Dim!G:G,"False Data")</f>
        <v>USA</v>
      </c>
      <c r="R642" t="str">
        <f>_xlfn.XLOOKUP(Table17[[#This Row],[Customer_ID]],Customer_Dim!A:A,Customer_Dim!H:H,"False Data")</f>
        <v>Bronze</v>
      </c>
      <c r="S642" t="str">
        <f>_xlfn.XLOOKUP(Table17[[#This Row],[Store_ID]],Store_Dim!A:A,Store_Dim!B:B)</f>
        <v>Mcdonald Inc</v>
      </c>
      <c r="T642" t="str">
        <f>_xlfn.XLOOKUP(Table17[[#This Row],[Store_ID]],Store_Dim!A:A,Store_Dim!C:C)</f>
        <v>South</v>
      </c>
      <c r="U642" t="str">
        <f>_xlfn.XLOOKUP(Table17[[#This Row],[Store_ID]],Store_Dim!A:A,Store_Dim!D:D)</f>
        <v>Christopherland</v>
      </c>
      <c r="V642" t="str">
        <f>_xlfn.XLOOKUP(Table17[[#This Row],[Store_ID]],Store_Dim!A:A,Store_Dim!E:E)</f>
        <v>Outlet</v>
      </c>
      <c r="W642" t="str">
        <f>_xlfn.XLOOKUP(Table17[[#This Row],[Product_ID]],Product_Dim!A:A,Product_Dim!B:B)</f>
        <v>Women's Formal Blazer</v>
      </c>
      <c r="X642" t="str">
        <f>_xlfn.XLOOKUP(Table17[[#This Row],[Product_ID]],Product_Dim!A:A,Product_Dim!C:C)</f>
        <v>Clothing</v>
      </c>
      <c r="Y642" t="str">
        <f>_xlfn.XLOOKUP(Table17[[#This Row],[Product_ID]],Product_Dim!A:A,Product_Dim!D:D)</f>
        <v>Outerwear</v>
      </c>
      <c r="Z642" t="str">
        <f>_xlfn.XLOOKUP(Table17[[#This Row],[Product_ID]],Product_Dim!A:A,Product_Dim!E:E)</f>
        <v>Phillips and Sons</v>
      </c>
      <c r="AA642">
        <f>_xlfn.XLOOKUP(Table17[[#This Row],[Product_ID]],Product_Dim!A:A,Product_Dim!F:F)</f>
        <v>358.47</v>
      </c>
      <c r="AB642">
        <f>_xlfn.XLOOKUP(Table17[[#This Row],[Product_ID]],Product_Dim!A:A,Product_Dim!G:G)</f>
        <v>143</v>
      </c>
    </row>
    <row r="643" spans="1:28" x14ac:dyDescent="0.25">
      <c r="A643" t="s">
        <v>2467</v>
      </c>
      <c r="B643" s="1">
        <v>45365</v>
      </c>
      <c r="C643" t="s">
        <v>484</v>
      </c>
      <c r="D643" t="s">
        <v>1622</v>
      </c>
      <c r="E643" t="s">
        <v>1797</v>
      </c>
      <c r="F643">
        <v>3</v>
      </c>
      <c r="G643">
        <v>338.79</v>
      </c>
      <c r="H643">
        <v>0.01</v>
      </c>
      <c r="I643" t="s">
        <v>1824</v>
      </c>
      <c r="J643" s="12">
        <v>1006.2063000000001</v>
      </c>
      <c r="K643" t="str">
        <f>_xlfn.XLOOKUP(Table17[[#This Row],[Customer_ID]],Customer_Dim!A:A,Customer_Dim!B:B,"False Data")</f>
        <v>Carlos Skinner</v>
      </c>
      <c r="L643" s="5">
        <f>_xlfn.XLOOKUP(Table17[[#This Row],[Customer_ID]],Customer_Dim!A:A,Customer_Dim!C:C,"False Data")</f>
        <v>46</v>
      </c>
      <c r="M643" s="5" t="str" cm="1">
        <f t="array" ref="M643">_xlfn.IFS(Table9[[#This Row],[Age]]&lt;=35,"Youth",Table9[[#This Row],[Age]]&lt;=55,"Adult",Table9[[#This Row],[Age]]&gt;55,"Senior")</f>
        <v>Adult</v>
      </c>
      <c r="N643" t="str">
        <f>_xlfn.XLOOKUP(Table17[[#This Row],[Customer_ID]],Customer_Dim!A:A,Customer_Dim!D:D,"False Data")</f>
        <v>Male</v>
      </c>
      <c r="O643" t="str">
        <f>_xlfn.XLOOKUP(Table17[[#This Row],[Customer_ID]],Customer_Dim!A:A,Customer_Dim!E:E,"False Data")</f>
        <v>Dwaynemouth</v>
      </c>
      <c r="P643" t="str">
        <f>_xlfn.XLOOKUP(Table17[[#This Row],[Customer_ID]],Customer_Dim!A:A,Customer_Dim!F:F,"False Data")</f>
        <v>Alabama</v>
      </c>
      <c r="Q643" t="str">
        <f>_xlfn.XLOOKUP(Table17[[#This Row],[Customer_ID]],Customer_Dim!A:A,Customer_Dim!G:G,"False Data")</f>
        <v>USA</v>
      </c>
      <c r="R643" t="str">
        <f>_xlfn.XLOOKUP(Table17[[#This Row],[Customer_ID]],Customer_Dim!A:A,Customer_Dim!H:H,"False Data")</f>
        <v>Bronze</v>
      </c>
      <c r="S643" t="str">
        <f>_xlfn.XLOOKUP(Table17[[#This Row],[Store_ID]],Store_Dim!A:A,Store_Dim!B:B)</f>
        <v>Gardner, Humphrey and Contreras</v>
      </c>
      <c r="T643" t="str">
        <f>_xlfn.XLOOKUP(Table17[[#This Row],[Store_ID]],Store_Dim!A:A,Store_Dim!C:C)</f>
        <v>East</v>
      </c>
      <c r="U643" t="str">
        <f>_xlfn.XLOOKUP(Table17[[#This Row],[Store_ID]],Store_Dim!A:A,Store_Dim!D:D)</f>
        <v>Johnsonville</v>
      </c>
      <c r="V643" t="str">
        <f>_xlfn.XLOOKUP(Table17[[#This Row],[Store_ID]],Store_Dim!A:A,Store_Dim!E:E)</f>
        <v>Flagship</v>
      </c>
      <c r="W643" t="str">
        <f>_xlfn.XLOOKUP(Table17[[#This Row],[Product_ID]],Product_Dim!A:A,Product_Dim!B:B)</f>
        <v>Men's Casual Sneakers</v>
      </c>
      <c r="X643" t="str">
        <f>_xlfn.XLOOKUP(Table17[[#This Row],[Product_ID]],Product_Dim!A:A,Product_Dim!C:C)</f>
        <v>Clothing</v>
      </c>
      <c r="Y643" t="str">
        <f>_xlfn.XLOOKUP(Table17[[#This Row],[Product_ID]],Product_Dim!A:A,Product_Dim!D:D)</f>
        <v>Footwear</v>
      </c>
      <c r="Z643" t="str">
        <f>_xlfn.XLOOKUP(Table17[[#This Row],[Product_ID]],Product_Dim!A:A,Product_Dim!E:E)</f>
        <v>Hogan-Lee</v>
      </c>
      <c r="AA643">
        <f>_xlfn.XLOOKUP(Table17[[#This Row],[Product_ID]],Product_Dim!A:A,Product_Dim!F:F)</f>
        <v>353.47</v>
      </c>
      <c r="AB643">
        <f>_xlfn.XLOOKUP(Table17[[#This Row],[Product_ID]],Product_Dim!A:A,Product_Dim!G:G)</f>
        <v>214</v>
      </c>
    </row>
    <row r="644" spans="1:28" x14ac:dyDescent="0.25">
      <c r="A644" t="s">
        <v>2468</v>
      </c>
      <c r="B644" s="1">
        <v>45711</v>
      </c>
      <c r="C644" t="s">
        <v>493</v>
      </c>
      <c r="D644" t="s">
        <v>1728</v>
      </c>
      <c r="E644" t="s">
        <v>1757</v>
      </c>
      <c r="F644">
        <v>3</v>
      </c>
      <c r="G644">
        <v>853.32</v>
      </c>
      <c r="H644">
        <v>7.0000000000000007E-2</v>
      </c>
      <c r="I644" t="s">
        <v>1829</v>
      </c>
      <c r="J644" s="12">
        <v>2380.7628</v>
      </c>
      <c r="K644" t="str">
        <f>_xlfn.XLOOKUP(Table17[[#This Row],[Customer_ID]],Customer_Dim!A:A,Customer_Dim!B:B,"False Data")</f>
        <v>Edward Rivera</v>
      </c>
      <c r="L644" s="5">
        <f>_xlfn.XLOOKUP(Table17[[#This Row],[Customer_ID]],Customer_Dim!A:A,Customer_Dim!C:C,"False Data")</f>
        <v>32</v>
      </c>
      <c r="M644" s="5" t="str" cm="1">
        <f t="array" ref="M644">_xlfn.IFS(Table9[[#This Row],[Age]]&lt;=35,"Youth",Table9[[#This Row],[Age]]&lt;=55,"Adult",Table9[[#This Row],[Age]]&gt;55,"Senior")</f>
        <v>Youth</v>
      </c>
      <c r="N644" t="str">
        <f>_xlfn.XLOOKUP(Table17[[#This Row],[Customer_ID]],Customer_Dim!A:A,Customer_Dim!D:D,"False Data")</f>
        <v>Female</v>
      </c>
      <c r="O644" t="str">
        <f>_xlfn.XLOOKUP(Table17[[#This Row],[Customer_ID]],Customer_Dim!A:A,Customer_Dim!E:E,"False Data")</f>
        <v>Chungmouth</v>
      </c>
      <c r="P644" t="str">
        <f>_xlfn.XLOOKUP(Table17[[#This Row],[Customer_ID]],Customer_Dim!A:A,Customer_Dim!F:F,"False Data")</f>
        <v>South Carolina</v>
      </c>
      <c r="Q644" t="str">
        <f>_xlfn.XLOOKUP(Table17[[#This Row],[Customer_ID]],Customer_Dim!A:A,Customer_Dim!G:G,"False Data")</f>
        <v>USA</v>
      </c>
      <c r="R644" t="str">
        <f>_xlfn.XLOOKUP(Table17[[#This Row],[Customer_ID]],Customer_Dim!A:A,Customer_Dim!H:H,"False Data")</f>
        <v>Gold</v>
      </c>
      <c r="S644" t="str">
        <f>_xlfn.XLOOKUP(Table17[[#This Row],[Store_ID]],Store_Dim!A:A,Store_Dim!B:B)</f>
        <v>Martinez, Adkins and Johnson</v>
      </c>
      <c r="T644" t="str">
        <f>_xlfn.XLOOKUP(Table17[[#This Row],[Store_ID]],Store_Dim!A:A,Store_Dim!C:C)</f>
        <v>North</v>
      </c>
      <c r="U644" t="str">
        <f>_xlfn.XLOOKUP(Table17[[#This Row],[Store_ID]],Store_Dim!A:A,Store_Dim!D:D)</f>
        <v>Danielmouth</v>
      </c>
      <c r="V644" t="str">
        <f>_xlfn.XLOOKUP(Table17[[#This Row],[Store_ID]],Store_Dim!A:A,Store_Dim!E:E)</f>
        <v>Flagship</v>
      </c>
      <c r="W644" t="str">
        <f>_xlfn.XLOOKUP(Table17[[#This Row],[Product_ID]],Product_Dim!A:A,Product_Dim!B:B)</f>
        <v>Gaming Mouse Pad XL</v>
      </c>
      <c r="X644" t="str">
        <f>_xlfn.XLOOKUP(Table17[[#This Row],[Product_ID]],Product_Dim!A:A,Product_Dim!C:C)</f>
        <v>Electronics</v>
      </c>
      <c r="Y644" t="str">
        <f>_xlfn.XLOOKUP(Table17[[#This Row],[Product_ID]],Product_Dim!A:A,Product_Dim!D:D)</f>
        <v>Accessories</v>
      </c>
      <c r="Z644" t="str">
        <f>_xlfn.XLOOKUP(Table17[[#This Row],[Product_ID]],Product_Dim!A:A,Product_Dim!E:E)</f>
        <v>Sharp, Taylor and Rodriguez</v>
      </c>
      <c r="AA644">
        <f>_xlfn.XLOOKUP(Table17[[#This Row],[Product_ID]],Product_Dim!A:A,Product_Dim!F:F)</f>
        <v>340.14</v>
      </c>
      <c r="AB644">
        <f>_xlfn.XLOOKUP(Table17[[#This Row],[Product_ID]],Product_Dim!A:A,Product_Dim!G:G)</f>
        <v>361</v>
      </c>
    </row>
    <row r="645" spans="1:28" x14ac:dyDescent="0.25">
      <c r="A645" t="s">
        <v>2469</v>
      </c>
      <c r="B645" s="1">
        <v>45586</v>
      </c>
      <c r="C645" t="s">
        <v>502</v>
      </c>
      <c r="D645" t="s">
        <v>1700</v>
      </c>
      <c r="E645" t="s">
        <v>1776</v>
      </c>
      <c r="F645">
        <v>3</v>
      </c>
      <c r="G645">
        <v>89.78</v>
      </c>
      <c r="H645">
        <v>0.2</v>
      </c>
      <c r="I645" t="s">
        <v>1829</v>
      </c>
      <c r="J645" s="12">
        <v>215.47200000000001</v>
      </c>
      <c r="K645" t="str">
        <f>_xlfn.XLOOKUP(Table17[[#This Row],[Customer_ID]],Customer_Dim!A:A,Customer_Dim!B:B,"False Data")</f>
        <v>Denise Griffin</v>
      </c>
      <c r="L645" s="5">
        <f>_xlfn.XLOOKUP(Table17[[#This Row],[Customer_ID]],Customer_Dim!A:A,Customer_Dim!C:C,"False Data")</f>
        <v>33</v>
      </c>
      <c r="M645" s="5" t="str" cm="1">
        <f t="array" ref="M645">_xlfn.IFS(Table9[[#This Row],[Age]]&lt;=35,"Youth",Table9[[#This Row],[Age]]&lt;=55,"Adult",Table9[[#This Row],[Age]]&gt;55,"Senior")</f>
        <v>Youth</v>
      </c>
      <c r="N645" t="str">
        <f>_xlfn.XLOOKUP(Table17[[#This Row],[Customer_ID]],Customer_Dim!A:A,Customer_Dim!D:D,"False Data")</f>
        <v>Male</v>
      </c>
      <c r="O645" t="str">
        <f>_xlfn.XLOOKUP(Table17[[#This Row],[Customer_ID]],Customer_Dim!A:A,Customer_Dim!E:E,"False Data")</f>
        <v>West Markhaven</v>
      </c>
      <c r="P645" t="str">
        <f>_xlfn.XLOOKUP(Table17[[#This Row],[Customer_ID]],Customer_Dim!A:A,Customer_Dim!F:F,"False Data")</f>
        <v>Florida</v>
      </c>
      <c r="Q645" t="str">
        <f>_xlfn.XLOOKUP(Table17[[#This Row],[Customer_ID]],Customer_Dim!A:A,Customer_Dim!G:G,"False Data")</f>
        <v>USA</v>
      </c>
      <c r="R645" t="str">
        <f>_xlfn.XLOOKUP(Table17[[#This Row],[Customer_ID]],Customer_Dim!A:A,Customer_Dim!H:H,"False Data")</f>
        <v>Platinum</v>
      </c>
      <c r="S645" t="str">
        <f>_xlfn.XLOOKUP(Table17[[#This Row],[Store_ID]],Store_Dim!A:A,Store_Dim!B:B)</f>
        <v>Benson-Elliott</v>
      </c>
      <c r="T645" t="str">
        <f>_xlfn.XLOOKUP(Table17[[#This Row],[Store_ID]],Store_Dim!A:A,Store_Dim!C:C)</f>
        <v>East</v>
      </c>
      <c r="U645" t="str">
        <f>_xlfn.XLOOKUP(Table17[[#This Row],[Store_ID]],Store_Dim!A:A,Store_Dim!D:D)</f>
        <v>Port Josephberg</v>
      </c>
      <c r="V645" t="str">
        <f>_xlfn.XLOOKUP(Table17[[#This Row],[Store_ID]],Store_Dim!A:A,Store_Dim!E:E)</f>
        <v>Online</v>
      </c>
      <c r="W645" t="str">
        <f>_xlfn.XLOOKUP(Table17[[#This Row],[Product_ID]],Product_Dim!A:A,Product_Dim!B:B)</f>
        <v>Wireless Mouse</v>
      </c>
      <c r="X645" t="str">
        <f>_xlfn.XLOOKUP(Table17[[#This Row],[Product_ID]],Product_Dim!A:A,Product_Dim!C:C)</f>
        <v>Electronics</v>
      </c>
      <c r="Y645" t="str">
        <f>_xlfn.XLOOKUP(Table17[[#This Row],[Product_ID]],Product_Dim!A:A,Product_Dim!D:D)</f>
        <v>Computer</v>
      </c>
      <c r="Z645" t="str">
        <f>_xlfn.XLOOKUP(Table17[[#This Row],[Product_ID]],Product_Dim!A:A,Product_Dim!E:E)</f>
        <v>Larson Ltd</v>
      </c>
      <c r="AA645">
        <f>_xlfn.XLOOKUP(Table17[[#This Row],[Product_ID]],Product_Dim!A:A,Product_Dim!F:F)</f>
        <v>392.89</v>
      </c>
      <c r="AB645">
        <f>_xlfn.XLOOKUP(Table17[[#This Row],[Product_ID]],Product_Dim!A:A,Product_Dim!G:G)</f>
        <v>320</v>
      </c>
    </row>
    <row r="646" spans="1:28" x14ac:dyDescent="0.25">
      <c r="A646" t="s">
        <v>2470</v>
      </c>
      <c r="B646" s="1">
        <v>45334</v>
      </c>
      <c r="C646" t="s">
        <v>628</v>
      </c>
      <c r="D646" t="s">
        <v>1658</v>
      </c>
      <c r="E646" t="s">
        <v>1757</v>
      </c>
      <c r="F646">
        <v>1</v>
      </c>
      <c r="G646">
        <v>172.04</v>
      </c>
      <c r="H646">
        <v>0.04</v>
      </c>
      <c r="I646" t="s">
        <v>1826</v>
      </c>
      <c r="J646" s="12">
        <v>165.1584</v>
      </c>
      <c r="K646" t="str">
        <f>_xlfn.XLOOKUP(Table17[[#This Row],[Customer_ID]],Customer_Dim!A:A,Customer_Dim!B:B,"False Data")</f>
        <v>Todd Poole</v>
      </c>
      <c r="L646" s="5">
        <f>_xlfn.XLOOKUP(Table17[[#This Row],[Customer_ID]],Customer_Dim!A:A,Customer_Dim!C:C,"False Data")</f>
        <v>29</v>
      </c>
      <c r="M646" s="5" t="str" cm="1">
        <f t="array" ref="M646">_xlfn.IFS(Table9[[#This Row],[Age]]&lt;=35,"Youth",Table9[[#This Row],[Age]]&lt;=55,"Adult",Table9[[#This Row],[Age]]&gt;55,"Senior")</f>
        <v>Youth</v>
      </c>
      <c r="N646" t="str">
        <f>_xlfn.XLOOKUP(Table17[[#This Row],[Customer_ID]],Customer_Dim!A:A,Customer_Dim!D:D,"False Data")</f>
        <v>Female</v>
      </c>
      <c r="O646" t="str">
        <f>_xlfn.XLOOKUP(Table17[[#This Row],[Customer_ID]],Customer_Dim!A:A,Customer_Dim!E:E,"False Data")</f>
        <v>Johnsonshire</v>
      </c>
      <c r="P646" t="str">
        <f>_xlfn.XLOOKUP(Table17[[#This Row],[Customer_ID]],Customer_Dim!A:A,Customer_Dim!F:F,"False Data")</f>
        <v>Ohio</v>
      </c>
      <c r="Q646" t="str">
        <f>_xlfn.XLOOKUP(Table17[[#This Row],[Customer_ID]],Customer_Dim!A:A,Customer_Dim!G:G,"False Data")</f>
        <v>USA</v>
      </c>
      <c r="R646" t="str">
        <f>_xlfn.XLOOKUP(Table17[[#This Row],[Customer_ID]],Customer_Dim!A:A,Customer_Dim!H:H,"False Data")</f>
        <v>Bronze</v>
      </c>
      <c r="S646" t="str">
        <f>_xlfn.XLOOKUP(Table17[[#This Row],[Store_ID]],Store_Dim!A:A,Store_Dim!B:B)</f>
        <v>Martinez, Adkins and Johnson</v>
      </c>
      <c r="T646" t="str">
        <f>_xlfn.XLOOKUP(Table17[[#This Row],[Store_ID]],Store_Dim!A:A,Store_Dim!C:C)</f>
        <v>North</v>
      </c>
      <c r="U646" t="str">
        <f>_xlfn.XLOOKUP(Table17[[#This Row],[Store_ID]],Store_Dim!A:A,Store_Dim!D:D)</f>
        <v>Danielmouth</v>
      </c>
      <c r="V646" t="str">
        <f>_xlfn.XLOOKUP(Table17[[#This Row],[Store_ID]],Store_Dim!A:A,Store_Dim!E:E)</f>
        <v>Flagship</v>
      </c>
      <c r="W646" t="str">
        <f>_xlfn.XLOOKUP(Table17[[#This Row],[Product_ID]],Product_Dim!A:A,Product_Dim!B:B)</f>
        <v>Ceramic Plant Pot</v>
      </c>
      <c r="X646" t="str">
        <f>_xlfn.XLOOKUP(Table17[[#This Row],[Product_ID]],Product_Dim!A:A,Product_Dim!C:C)</f>
        <v>Home</v>
      </c>
      <c r="Y646" t="str">
        <f>_xlfn.XLOOKUP(Table17[[#This Row],[Product_ID]],Product_Dim!A:A,Product_Dim!D:D)</f>
        <v>Decor</v>
      </c>
      <c r="Z646" t="str">
        <f>_xlfn.XLOOKUP(Table17[[#This Row],[Product_ID]],Product_Dim!A:A,Product_Dim!E:E)</f>
        <v>Hatfield, Baird and Torres</v>
      </c>
      <c r="AA646">
        <f>_xlfn.XLOOKUP(Table17[[#This Row],[Product_ID]],Product_Dim!A:A,Product_Dim!F:F)</f>
        <v>81.75</v>
      </c>
      <c r="AB646">
        <f>_xlfn.XLOOKUP(Table17[[#This Row],[Product_ID]],Product_Dim!A:A,Product_Dim!G:G)</f>
        <v>0</v>
      </c>
    </row>
    <row r="647" spans="1:28" x14ac:dyDescent="0.25">
      <c r="A647" t="s">
        <v>2471</v>
      </c>
      <c r="B647" s="1">
        <v>45333</v>
      </c>
      <c r="C647" t="s">
        <v>1440</v>
      </c>
      <c r="D647" t="s">
        <v>1656</v>
      </c>
      <c r="E647" t="s">
        <v>1757</v>
      </c>
      <c r="F647">
        <v>1</v>
      </c>
      <c r="G647">
        <v>389.2</v>
      </c>
      <c r="H647">
        <v>0.05</v>
      </c>
      <c r="I647" t="s">
        <v>1824</v>
      </c>
      <c r="J647" s="12">
        <v>369.74</v>
      </c>
      <c r="K647" t="str">
        <f>_xlfn.XLOOKUP(Table17[[#This Row],[Customer_ID]],Customer_Dim!A:A,Customer_Dim!B:B,"False Data")</f>
        <v>Michael Foley</v>
      </c>
      <c r="L647" s="5">
        <f>_xlfn.XLOOKUP(Table17[[#This Row],[Customer_ID]],Customer_Dim!A:A,Customer_Dim!C:C,"False Data")</f>
        <v>63</v>
      </c>
      <c r="M647" s="5" t="str" cm="1">
        <f t="array" ref="M647">_xlfn.IFS(Table9[[#This Row],[Age]]&lt;=35,"Youth",Table9[[#This Row],[Age]]&lt;=55,"Adult",Table9[[#This Row],[Age]]&gt;55,"Senior")</f>
        <v>Senior</v>
      </c>
      <c r="N647" t="str">
        <f>_xlfn.XLOOKUP(Table17[[#This Row],[Customer_ID]],Customer_Dim!A:A,Customer_Dim!D:D,"False Data")</f>
        <v>Female</v>
      </c>
      <c r="O647" t="str">
        <f>_xlfn.XLOOKUP(Table17[[#This Row],[Customer_ID]],Customer_Dim!A:A,Customer_Dim!E:E,"False Data")</f>
        <v>Oneillfurt</v>
      </c>
      <c r="P647" t="str">
        <f>_xlfn.XLOOKUP(Table17[[#This Row],[Customer_ID]],Customer_Dim!A:A,Customer_Dim!F:F,"False Data")</f>
        <v>Vermont</v>
      </c>
      <c r="Q647" t="str">
        <f>_xlfn.XLOOKUP(Table17[[#This Row],[Customer_ID]],Customer_Dim!A:A,Customer_Dim!G:G,"False Data")</f>
        <v>USA</v>
      </c>
      <c r="R647" t="str">
        <f>_xlfn.XLOOKUP(Table17[[#This Row],[Customer_ID]],Customer_Dim!A:A,Customer_Dim!H:H,"False Data")</f>
        <v>Gold</v>
      </c>
      <c r="S647" t="str">
        <f>_xlfn.XLOOKUP(Table17[[#This Row],[Store_ID]],Store_Dim!A:A,Store_Dim!B:B)</f>
        <v>Martinez, Adkins and Johnson</v>
      </c>
      <c r="T647" t="str">
        <f>_xlfn.XLOOKUP(Table17[[#This Row],[Store_ID]],Store_Dim!A:A,Store_Dim!C:C)</f>
        <v>North</v>
      </c>
      <c r="U647" t="str">
        <f>_xlfn.XLOOKUP(Table17[[#This Row],[Store_ID]],Store_Dim!A:A,Store_Dim!D:D)</f>
        <v>Danielmouth</v>
      </c>
      <c r="V647" t="str">
        <f>_xlfn.XLOOKUP(Table17[[#This Row],[Store_ID]],Store_Dim!A:A,Store_Dim!E:E)</f>
        <v>Flagship</v>
      </c>
      <c r="W647" t="str">
        <f>_xlfn.XLOOKUP(Table17[[#This Row],[Product_ID]],Product_Dim!A:A,Product_Dim!B:B)</f>
        <v>Sports Stopwatch Pro</v>
      </c>
      <c r="X647" t="str">
        <f>_xlfn.XLOOKUP(Table17[[#This Row],[Product_ID]],Product_Dim!A:A,Product_Dim!C:C)</f>
        <v>Sports</v>
      </c>
      <c r="Y647" t="str">
        <f>_xlfn.XLOOKUP(Table17[[#This Row],[Product_ID]],Product_Dim!A:A,Product_Dim!D:D)</f>
        <v>Accessories</v>
      </c>
      <c r="Z647" t="str">
        <f>_xlfn.XLOOKUP(Table17[[#This Row],[Product_ID]],Product_Dim!A:A,Product_Dim!E:E)</f>
        <v>Thompson-French</v>
      </c>
      <c r="AA647">
        <f>_xlfn.XLOOKUP(Table17[[#This Row],[Product_ID]],Product_Dim!A:A,Product_Dim!F:F)</f>
        <v>434.84</v>
      </c>
      <c r="AB647">
        <f>_xlfn.XLOOKUP(Table17[[#This Row],[Product_ID]],Product_Dim!A:A,Product_Dim!G:G)</f>
        <v>185</v>
      </c>
    </row>
    <row r="648" spans="1:28" x14ac:dyDescent="0.25">
      <c r="A648" t="s">
        <v>2472</v>
      </c>
      <c r="B648" s="1">
        <v>45778</v>
      </c>
      <c r="C648" t="s">
        <v>1422</v>
      </c>
      <c r="D648" t="s">
        <v>1702</v>
      </c>
      <c r="E648" t="s">
        <v>1797</v>
      </c>
      <c r="F648">
        <v>3</v>
      </c>
      <c r="G648">
        <v>865.96</v>
      </c>
      <c r="H648">
        <v>0.12</v>
      </c>
      <c r="I648" t="s">
        <v>1826</v>
      </c>
      <c r="J648" s="12">
        <v>2286.1343999999999</v>
      </c>
      <c r="K648" t="str">
        <f>_xlfn.XLOOKUP(Table17[[#This Row],[Customer_ID]],Customer_Dim!A:A,Customer_Dim!B:B,"False Data")</f>
        <v>Paul Cox</v>
      </c>
      <c r="L648" s="5">
        <f>_xlfn.XLOOKUP(Table17[[#This Row],[Customer_ID]],Customer_Dim!A:A,Customer_Dim!C:C,"False Data")</f>
        <v>60</v>
      </c>
      <c r="M648" s="5" t="str" cm="1">
        <f t="array" ref="M648">_xlfn.IFS(Table9[[#This Row],[Age]]&lt;=35,"Youth",Table9[[#This Row],[Age]]&lt;=55,"Adult",Table9[[#This Row],[Age]]&gt;55,"Senior")</f>
        <v>Senior</v>
      </c>
      <c r="N648" t="str">
        <f>_xlfn.XLOOKUP(Table17[[#This Row],[Customer_ID]],Customer_Dim!A:A,Customer_Dim!D:D,"False Data")</f>
        <v>Female</v>
      </c>
      <c r="O648" t="str">
        <f>_xlfn.XLOOKUP(Table17[[#This Row],[Customer_ID]],Customer_Dim!A:A,Customer_Dim!E:E,"False Data")</f>
        <v>East Julie</v>
      </c>
      <c r="P648" t="str">
        <f>_xlfn.XLOOKUP(Table17[[#This Row],[Customer_ID]],Customer_Dim!A:A,Customer_Dim!F:F,"False Data")</f>
        <v>Kansas</v>
      </c>
      <c r="Q648" t="str">
        <f>_xlfn.XLOOKUP(Table17[[#This Row],[Customer_ID]],Customer_Dim!A:A,Customer_Dim!G:G,"False Data")</f>
        <v>USA</v>
      </c>
      <c r="R648" t="str">
        <f>_xlfn.XLOOKUP(Table17[[#This Row],[Customer_ID]],Customer_Dim!A:A,Customer_Dim!H:H,"False Data")</f>
        <v>Silver</v>
      </c>
      <c r="S648" t="str">
        <f>_xlfn.XLOOKUP(Table17[[#This Row],[Store_ID]],Store_Dim!A:A,Store_Dim!B:B)</f>
        <v>Gardner, Humphrey and Contreras</v>
      </c>
      <c r="T648" t="str">
        <f>_xlfn.XLOOKUP(Table17[[#This Row],[Store_ID]],Store_Dim!A:A,Store_Dim!C:C)</f>
        <v>East</v>
      </c>
      <c r="U648" t="str">
        <f>_xlfn.XLOOKUP(Table17[[#This Row],[Store_ID]],Store_Dim!A:A,Store_Dim!D:D)</f>
        <v>Johnsonville</v>
      </c>
      <c r="V648" t="str">
        <f>_xlfn.XLOOKUP(Table17[[#This Row],[Store_ID]],Store_Dim!A:A,Store_Dim!E:E)</f>
        <v>Flagship</v>
      </c>
      <c r="W648" t="str">
        <f>_xlfn.XLOOKUP(Table17[[#This Row],[Product_ID]],Product_Dim!A:A,Product_Dim!B:B)</f>
        <v>WiFi Mesh Router</v>
      </c>
      <c r="X648" t="str">
        <f>_xlfn.XLOOKUP(Table17[[#This Row],[Product_ID]],Product_Dim!A:A,Product_Dim!C:C)</f>
        <v>Electronics</v>
      </c>
      <c r="Y648" t="str">
        <f>_xlfn.XLOOKUP(Table17[[#This Row],[Product_ID]],Product_Dim!A:A,Product_Dim!D:D)</f>
        <v>Appliances</v>
      </c>
      <c r="Z648" t="str">
        <f>_xlfn.XLOOKUP(Table17[[#This Row],[Product_ID]],Product_Dim!A:A,Product_Dim!E:E)</f>
        <v>White, Reeves and Woods</v>
      </c>
      <c r="AA648">
        <f>_xlfn.XLOOKUP(Table17[[#This Row],[Product_ID]],Product_Dim!A:A,Product_Dim!F:F)</f>
        <v>480.9</v>
      </c>
      <c r="AB648">
        <f>_xlfn.XLOOKUP(Table17[[#This Row],[Product_ID]],Product_Dim!A:A,Product_Dim!G:G)</f>
        <v>104</v>
      </c>
    </row>
    <row r="649" spans="1:28" x14ac:dyDescent="0.25">
      <c r="A649" t="s">
        <v>2473</v>
      </c>
      <c r="B649" s="1">
        <v>45592</v>
      </c>
      <c r="C649" t="s">
        <v>562</v>
      </c>
      <c r="D649" t="s">
        <v>1586</v>
      </c>
      <c r="E649" t="s">
        <v>1757</v>
      </c>
      <c r="F649">
        <v>3</v>
      </c>
      <c r="G649">
        <v>79.95</v>
      </c>
      <c r="H649">
        <v>0.2</v>
      </c>
      <c r="I649" t="s">
        <v>1829</v>
      </c>
      <c r="J649" s="12">
        <v>191.88</v>
      </c>
      <c r="K649" t="str">
        <f>_xlfn.XLOOKUP(Table17[[#This Row],[Customer_ID]],Customer_Dim!A:A,Customer_Dim!B:B,"False Data")</f>
        <v>Steve Mclaughlin</v>
      </c>
      <c r="L649" s="5">
        <f>_xlfn.XLOOKUP(Table17[[#This Row],[Customer_ID]],Customer_Dim!A:A,Customer_Dim!C:C,"False Data")</f>
        <v>64</v>
      </c>
      <c r="M649" s="5" t="str" cm="1">
        <f t="array" ref="M649">_xlfn.IFS(Table9[[#This Row],[Age]]&lt;=35,"Youth",Table9[[#This Row],[Age]]&lt;=55,"Adult",Table9[[#This Row],[Age]]&gt;55,"Senior")</f>
        <v>Senior</v>
      </c>
      <c r="N649" t="str">
        <f>_xlfn.XLOOKUP(Table17[[#This Row],[Customer_ID]],Customer_Dim!A:A,Customer_Dim!D:D,"False Data")</f>
        <v>Male</v>
      </c>
      <c r="O649" t="str">
        <f>_xlfn.XLOOKUP(Table17[[#This Row],[Customer_ID]],Customer_Dim!A:A,Customer_Dim!E:E,"False Data")</f>
        <v>Josephmouth</v>
      </c>
      <c r="P649" t="str">
        <f>_xlfn.XLOOKUP(Table17[[#This Row],[Customer_ID]],Customer_Dim!A:A,Customer_Dim!F:F,"False Data")</f>
        <v>New Hampshire</v>
      </c>
      <c r="Q649" t="str">
        <f>_xlfn.XLOOKUP(Table17[[#This Row],[Customer_ID]],Customer_Dim!A:A,Customer_Dim!G:G,"False Data")</f>
        <v>USA</v>
      </c>
      <c r="R649" t="str">
        <f>_xlfn.XLOOKUP(Table17[[#This Row],[Customer_ID]],Customer_Dim!A:A,Customer_Dim!H:H,"False Data")</f>
        <v>Bronze</v>
      </c>
      <c r="S649" t="str">
        <f>_xlfn.XLOOKUP(Table17[[#This Row],[Store_ID]],Store_Dim!A:A,Store_Dim!B:B)</f>
        <v>Martinez, Adkins and Johnson</v>
      </c>
      <c r="T649" t="str">
        <f>_xlfn.XLOOKUP(Table17[[#This Row],[Store_ID]],Store_Dim!A:A,Store_Dim!C:C)</f>
        <v>North</v>
      </c>
      <c r="U649" t="str">
        <f>_xlfn.XLOOKUP(Table17[[#This Row],[Store_ID]],Store_Dim!A:A,Store_Dim!D:D)</f>
        <v>Danielmouth</v>
      </c>
      <c r="V649" t="str">
        <f>_xlfn.XLOOKUP(Table17[[#This Row],[Store_ID]],Store_Dim!A:A,Store_Dim!E:E)</f>
        <v>Flagship</v>
      </c>
      <c r="W649" t="str">
        <f>_xlfn.XLOOKUP(Table17[[#This Row],[Product_ID]],Product_Dim!A:A,Product_Dim!B:B)</f>
        <v>Knee Support Brace</v>
      </c>
      <c r="X649" t="str">
        <f>_xlfn.XLOOKUP(Table17[[#This Row],[Product_ID]],Product_Dim!A:A,Product_Dim!C:C)</f>
        <v>Sports</v>
      </c>
      <c r="Y649" t="str">
        <f>_xlfn.XLOOKUP(Table17[[#This Row],[Product_ID]],Product_Dim!A:A,Product_Dim!D:D)</f>
        <v>Equipment</v>
      </c>
      <c r="Z649" t="str">
        <f>_xlfn.XLOOKUP(Table17[[#This Row],[Product_ID]],Product_Dim!A:A,Product_Dim!E:E)</f>
        <v>May-Reese</v>
      </c>
      <c r="AA649">
        <f>_xlfn.XLOOKUP(Table17[[#This Row],[Product_ID]],Product_Dim!A:A,Product_Dim!F:F)</f>
        <v>21.34</v>
      </c>
      <c r="AB649">
        <f>_xlfn.XLOOKUP(Table17[[#This Row],[Product_ID]],Product_Dim!A:A,Product_Dim!G:G)</f>
        <v>65</v>
      </c>
    </row>
    <row r="650" spans="1:28" x14ac:dyDescent="0.25">
      <c r="A650" t="s">
        <v>2474</v>
      </c>
      <c r="B650" s="1">
        <v>45259</v>
      </c>
      <c r="C650" t="s">
        <v>1190</v>
      </c>
      <c r="D650" t="s">
        <v>1600</v>
      </c>
      <c r="E650" t="s">
        <v>1779</v>
      </c>
      <c r="F650">
        <v>1</v>
      </c>
      <c r="G650">
        <v>566.5</v>
      </c>
      <c r="H650">
        <v>0.25</v>
      </c>
      <c r="I650" t="s">
        <v>1829</v>
      </c>
      <c r="J650" s="12">
        <v>424.875</v>
      </c>
      <c r="K650" t="str">
        <f>_xlfn.XLOOKUP(Table17[[#This Row],[Customer_ID]],Customer_Dim!A:A,Customer_Dim!B:B,"False Data")</f>
        <v>Erika Padilla</v>
      </c>
      <c r="L650" s="5">
        <f>_xlfn.XLOOKUP(Table17[[#This Row],[Customer_ID]],Customer_Dim!A:A,Customer_Dim!C:C,"False Data")</f>
        <v>50</v>
      </c>
      <c r="M650" s="5" t="str" cm="1">
        <f t="array" ref="M650">_xlfn.IFS(Table9[[#This Row],[Age]]&lt;=35,"Youth",Table9[[#This Row],[Age]]&lt;=55,"Adult",Table9[[#This Row],[Age]]&gt;55,"Senior")</f>
        <v>Adult</v>
      </c>
      <c r="N650" t="str">
        <f>_xlfn.XLOOKUP(Table17[[#This Row],[Customer_ID]],Customer_Dim!A:A,Customer_Dim!D:D,"False Data")</f>
        <v>Male</v>
      </c>
      <c r="O650" t="str">
        <f>_xlfn.XLOOKUP(Table17[[#This Row],[Customer_ID]],Customer_Dim!A:A,Customer_Dim!E:E,"False Data")</f>
        <v>Andrewsland</v>
      </c>
      <c r="P650" t="str">
        <f>_xlfn.XLOOKUP(Table17[[#This Row],[Customer_ID]],Customer_Dim!A:A,Customer_Dim!F:F,"False Data")</f>
        <v>Alabama</v>
      </c>
      <c r="Q650" t="str">
        <f>_xlfn.XLOOKUP(Table17[[#This Row],[Customer_ID]],Customer_Dim!A:A,Customer_Dim!G:G,"False Data")</f>
        <v>USA</v>
      </c>
      <c r="R650" t="str">
        <f>_xlfn.XLOOKUP(Table17[[#This Row],[Customer_ID]],Customer_Dim!A:A,Customer_Dim!H:H,"False Data")</f>
        <v>Silver</v>
      </c>
      <c r="S650" t="str">
        <f>_xlfn.XLOOKUP(Table17[[#This Row],[Store_ID]],Store_Dim!A:A,Store_Dim!B:B)</f>
        <v>Martinez-Mullins</v>
      </c>
      <c r="T650" t="str">
        <f>_xlfn.XLOOKUP(Table17[[#This Row],[Store_ID]],Store_Dim!A:A,Store_Dim!C:C)</f>
        <v>South</v>
      </c>
      <c r="U650" t="str">
        <f>_xlfn.XLOOKUP(Table17[[#This Row],[Store_ID]],Store_Dim!A:A,Store_Dim!D:D)</f>
        <v>Williamsfurt</v>
      </c>
      <c r="V650" t="str">
        <f>_xlfn.XLOOKUP(Table17[[#This Row],[Store_ID]],Store_Dim!A:A,Store_Dim!E:E)</f>
        <v>Online</v>
      </c>
      <c r="W650" t="str">
        <f>_xlfn.XLOOKUP(Table17[[#This Row],[Product_ID]],Product_Dim!A:A,Product_Dim!B:B)</f>
        <v>Wireless Bluetooth Speaker</v>
      </c>
      <c r="X650" t="str">
        <f>_xlfn.XLOOKUP(Table17[[#This Row],[Product_ID]],Product_Dim!A:A,Product_Dim!C:C)</f>
        <v>Electronics</v>
      </c>
      <c r="Y650" t="str">
        <f>_xlfn.XLOOKUP(Table17[[#This Row],[Product_ID]],Product_Dim!A:A,Product_Dim!D:D)</f>
        <v>Audio</v>
      </c>
      <c r="Z650" t="str">
        <f>_xlfn.XLOOKUP(Table17[[#This Row],[Product_ID]],Product_Dim!A:A,Product_Dim!E:E)</f>
        <v>Reed-Schmidt</v>
      </c>
      <c r="AA650">
        <f>_xlfn.XLOOKUP(Table17[[#This Row],[Product_ID]],Product_Dim!A:A,Product_Dim!F:F)</f>
        <v>322.41000000000003</v>
      </c>
      <c r="AB650">
        <f>_xlfn.XLOOKUP(Table17[[#This Row],[Product_ID]],Product_Dim!A:A,Product_Dim!G:G)</f>
        <v>213</v>
      </c>
    </row>
    <row r="651" spans="1:28" x14ac:dyDescent="0.25">
      <c r="A651" t="s">
        <v>2475</v>
      </c>
      <c r="B651" s="1">
        <v>45801</v>
      </c>
      <c r="C651" t="s">
        <v>1252</v>
      </c>
      <c r="D651" t="s">
        <v>1590</v>
      </c>
      <c r="E651" t="s">
        <v>1752</v>
      </c>
      <c r="F651">
        <v>2</v>
      </c>
      <c r="G651">
        <v>347.95</v>
      </c>
      <c r="H651">
        <v>0.13</v>
      </c>
      <c r="I651" t="s">
        <v>1829</v>
      </c>
      <c r="J651" s="12">
        <v>605.43299999999999</v>
      </c>
      <c r="K651" t="str">
        <f>_xlfn.XLOOKUP(Table17[[#This Row],[Customer_ID]],Customer_Dim!A:A,Customer_Dim!B:B,"False Data")</f>
        <v>Cassandra Perez</v>
      </c>
      <c r="L651" s="5">
        <f>_xlfn.XLOOKUP(Table17[[#This Row],[Customer_ID]],Customer_Dim!A:A,Customer_Dim!C:C,"False Data")</f>
        <v>31</v>
      </c>
      <c r="M651" s="5" t="str" cm="1">
        <f t="array" ref="M651">_xlfn.IFS(Table9[[#This Row],[Age]]&lt;=35,"Youth",Table9[[#This Row],[Age]]&lt;=55,"Adult",Table9[[#This Row],[Age]]&gt;55,"Senior")</f>
        <v>Youth</v>
      </c>
      <c r="N651" t="str">
        <f>_xlfn.XLOOKUP(Table17[[#This Row],[Customer_ID]],Customer_Dim!A:A,Customer_Dim!D:D,"False Data")</f>
        <v>Male</v>
      </c>
      <c r="O651" t="str">
        <f>_xlfn.XLOOKUP(Table17[[#This Row],[Customer_ID]],Customer_Dim!A:A,Customer_Dim!E:E,"False Data")</f>
        <v>Brandonville</v>
      </c>
      <c r="P651" t="str">
        <f>_xlfn.XLOOKUP(Table17[[#This Row],[Customer_ID]],Customer_Dim!A:A,Customer_Dim!F:F,"False Data")</f>
        <v>Mississippi</v>
      </c>
      <c r="Q651" t="str">
        <f>_xlfn.XLOOKUP(Table17[[#This Row],[Customer_ID]],Customer_Dim!A:A,Customer_Dim!G:G,"False Data")</f>
        <v>USA</v>
      </c>
      <c r="R651" t="str">
        <f>_xlfn.XLOOKUP(Table17[[#This Row],[Customer_ID]],Customer_Dim!A:A,Customer_Dim!H:H,"False Data")</f>
        <v>Bronze</v>
      </c>
      <c r="S651" t="str">
        <f>_xlfn.XLOOKUP(Table17[[#This Row],[Store_ID]],Store_Dim!A:A,Store_Dim!B:B)</f>
        <v>Rivera-Warner</v>
      </c>
      <c r="T651" t="str">
        <f>_xlfn.XLOOKUP(Table17[[#This Row],[Store_ID]],Store_Dim!A:A,Store_Dim!C:C)</f>
        <v>East</v>
      </c>
      <c r="U651" t="str">
        <f>_xlfn.XLOOKUP(Table17[[#This Row],[Store_ID]],Store_Dim!A:A,Store_Dim!D:D)</f>
        <v>Washingtonfurt</v>
      </c>
      <c r="V651" t="str">
        <f>_xlfn.XLOOKUP(Table17[[#This Row],[Store_ID]],Store_Dim!A:A,Store_Dim!E:E)</f>
        <v>Flagship</v>
      </c>
      <c r="W651" t="str">
        <f>_xlfn.XLOOKUP(Table17[[#This Row],[Product_ID]],Product_Dim!A:A,Product_Dim!B:B)</f>
        <v>Multi-Purpose Storage Box</v>
      </c>
      <c r="X651" t="str">
        <f>_xlfn.XLOOKUP(Table17[[#This Row],[Product_ID]],Product_Dim!A:A,Product_Dim!C:C)</f>
        <v>Home</v>
      </c>
      <c r="Y651" t="str">
        <f>_xlfn.XLOOKUP(Table17[[#This Row],[Product_ID]],Product_Dim!A:A,Product_Dim!D:D)</f>
        <v>Storage</v>
      </c>
      <c r="Z651" t="str">
        <f>_xlfn.XLOOKUP(Table17[[#This Row],[Product_ID]],Product_Dim!A:A,Product_Dim!E:E)</f>
        <v>Gardner-Montes</v>
      </c>
      <c r="AA651">
        <f>_xlfn.XLOOKUP(Table17[[#This Row],[Product_ID]],Product_Dim!A:A,Product_Dim!F:F)</f>
        <v>123.46</v>
      </c>
      <c r="AB651">
        <f>_xlfn.XLOOKUP(Table17[[#This Row],[Product_ID]],Product_Dim!A:A,Product_Dim!G:G)</f>
        <v>76</v>
      </c>
    </row>
    <row r="652" spans="1:28" x14ac:dyDescent="0.25">
      <c r="A652" t="s">
        <v>2476</v>
      </c>
      <c r="B652" s="1">
        <v>45347</v>
      </c>
      <c r="C652" t="s">
        <v>681</v>
      </c>
      <c r="D652" t="s">
        <v>1664</v>
      </c>
      <c r="E652" t="s">
        <v>1766</v>
      </c>
      <c r="F652">
        <v>2</v>
      </c>
      <c r="G652">
        <v>250.83</v>
      </c>
      <c r="H652">
        <v>0.15</v>
      </c>
      <c r="I652" t="s">
        <v>1826</v>
      </c>
      <c r="J652" s="12">
        <v>426.411</v>
      </c>
      <c r="K652" t="str">
        <f>_xlfn.XLOOKUP(Table17[[#This Row],[Customer_ID]],Customer_Dim!A:A,Customer_Dim!B:B,"False Data")</f>
        <v>Joan Johnson</v>
      </c>
      <c r="L652" s="5">
        <f>_xlfn.XLOOKUP(Table17[[#This Row],[Customer_ID]],Customer_Dim!A:A,Customer_Dim!C:C,"False Data")</f>
        <v>50</v>
      </c>
      <c r="M652" s="5" t="str" cm="1">
        <f t="array" ref="M652">_xlfn.IFS(Table9[[#This Row],[Age]]&lt;=35,"Youth",Table9[[#This Row],[Age]]&lt;=55,"Adult",Table9[[#This Row],[Age]]&gt;55,"Senior")</f>
        <v>Adult</v>
      </c>
      <c r="N652" t="str">
        <f>_xlfn.XLOOKUP(Table17[[#This Row],[Customer_ID]],Customer_Dim!A:A,Customer_Dim!D:D,"False Data")</f>
        <v>Female</v>
      </c>
      <c r="O652" t="str">
        <f>_xlfn.XLOOKUP(Table17[[#This Row],[Customer_ID]],Customer_Dim!A:A,Customer_Dim!E:E,"False Data")</f>
        <v>Lake Josephport</v>
      </c>
      <c r="P652" t="str">
        <f>_xlfn.XLOOKUP(Table17[[#This Row],[Customer_ID]],Customer_Dim!A:A,Customer_Dim!F:F,"False Data")</f>
        <v>Maine</v>
      </c>
      <c r="Q652" t="str">
        <f>_xlfn.XLOOKUP(Table17[[#This Row],[Customer_ID]],Customer_Dim!A:A,Customer_Dim!G:G,"False Data")</f>
        <v>USA</v>
      </c>
      <c r="R652" t="str">
        <f>_xlfn.XLOOKUP(Table17[[#This Row],[Customer_ID]],Customer_Dim!A:A,Customer_Dim!H:H,"False Data")</f>
        <v>Platinum</v>
      </c>
      <c r="S652" t="str">
        <f>_xlfn.XLOOKUP(Table17[[#This Row],[Store_ID]],Store_Dim!A:A,Store_Dim!B:B)</f>
        <v>Johnson-Wright</v>
      </c>
      <c r="T652" t="str">
        <f>_xlfn.XLOOKUP(Table17[[#This Row],[Store_ID]],Store_Dim!A:A,Store_Dim!C:C)</f>
        <v>North</v>
      </c>
      <c r="U652" t="str">
        <f>_xlfn.XLOOKUP(Table17[[#This Row],[Store_ID]],Store_Dim!A:A,Store_Dim!D:D)</f>
        <v>Hoodberg</v>
      </c>
      <c r="V652" t="str">
        <f>_xlfn.XLOOKUP(Table17[[#This Row],[Store_ID]],Store_Dim!A:A,Store_Dim!E:E)</f>
        <v>Outlet</v>
      </c>
      <c r="W652" t="str">
        <f>_xlfn.XLOOKUP(Table17[[#This Row],[Product_ID]],Product_Dim!A:A,Product_Dim!B:B)</f>
        <v>Womens Cotton Scarf</v>
      </c>
      <c r="X652" t="str">
        <f>_xlfn.XLOOKUP(Table17[[#This Row],[Product_ID]],Product_Dim!A:A,Product_Dim!C:C)</f>
        <v>Clothing</v>
      </c>
      <c r="Y652" t="str">
        <f>_xlfn.XLOOKUP(Table17[[#This Row],[Product_ID]],Product_Dim!A:A,Product_Dim!D:D)</f>
        <v>Accessories</v>
      </c>
      <c r="Z652" t="str">
        <f>_xlfn.XLOOKUP(Table17[[#This Row],[Product_ID]],Product_Dim!A:A,Product_Dim!E:E)</f>
        <v>Shepherd-Gould</v>
      </c>
      <c r="AA652">
        <f>_xlfn.XLOOKUP(Table17[[#This Row],[Product_ID]],Product_Dim!A:A,Product_Dim!F:F)</f>
        <v>113.83</v>
      </c>
      <c r="AB652">
        <f>_xlfn.XLOOKUP(Table17[[#This Row],[Product_ID]],Product_Dim!A:A,Product_Dim!G:G)</f>
        <v>485</v>
      </c>
    </row>
    <row r="653" spans="1:28" x14ac:dyDescent="0.25">
      <c r="A653" t="s">
        <v>2477</v>
      </c>
      <c r="B653" s="1">
        <v>45721</v>
      </c>
      <c r="C653" t="s">
        <v>502</v>
      </c>
      <c r="D653" t="s">
        <v>1690</v>
      </c>
      <c r="E653" t="s">
        <v>1757</v>
      </c>
      <c r="F653">
        <v>1</v>
      </c>
      <c r="G653">
        <v>888.05</v>
      </c>
      <c r="H653">
        <v>0.2</v>
      </c>
      <c r="I653" t="s">
        <v>1826</v>
      </c>
      <c r="J653" s="12">
        <v>710.44</v>
      </c>
      <c r="K653" t="str">
        <f>_xlfn.XLOOKUP(Table17[[#This Row],[Customer_ID]],Customer_Dim!A:A,Customer_Dim!B:B,"False Data")</f>
        <v>Denise Griffin</v>
      </c>
      <c r="L653" s="5">
        <f>_xlfn.XLOOKUP(Table17[[#This Row],[Customer_ID]],Customer_Dim!A:A,Customer_Dim!C:C,"False Data")</f>
        <v>33</v>
      </c>
      <c r="M653" s="5" t="str" cm="1">
        <f t="array" ref="M653">_xlfn.IFS(Table9[[#This Row],[Age]]&lt;=35,"Youth",Table9[[#This Row],[Age]]&lt;=55,"Adult",Table9[[#This Row],[Age]]&gt;55,"Senior")</f>
        <v>Youth</v>
      </c>
      <c r="N653" t="str">
        <f>_xlfn.XLOOKUP(Table17[[#This Row],[Customer_ID]],Customer_Dim!A:A,Customer_Dim!D:D,"False Data")</f>
        <v>Male</v>
      </c>
      <c r="O653" t="str">
        <f>_xlfn.XLOOKUP(Table17[[#This Row],[Customer_ID]],Customer_Dim!A:A,Customer_Dim!E:E,"False Data")</f>
        <v>West Markhaven</v>
      </c>
      <c r="P653" t="str">
        <f>_xlfn.XLOOKUP(Table17[[#This Row],[Customer_ID]],Customer_Dim!A:A,Customer_Dim!F:F,"False Data")</f>
        <v>Florida</v>
      </c>
      <c r="Q653" t="str">
        <f>_xlfn.XLOOKUP(Table17[[#This Row],[Customer_ID]],Customer_Dim!A:A,Customer_Dim!G:G,"False Data")</f>
        <v>USA</v>
      </c>
      <c r="R653" t="str">
        <f>_xlfn.XLOOKUP(Table17[[#This Row],[Customer_ID]],Customer_Dim!A:A,Customer_Dim!H:H,"False Data")</f>
        <v>Platinum</v>
      </c>
      <c r="S653" t="str">
        <f>_xlfn.XLOOKUP(Table17[[#This Row],[Store_ID]],Store_Dim!A:A,Store_Dim!B:B)</f>
        <v>Martinez, Adkins and Johnson</v>
      </c>
      <c r="T653" t="str">
        <f>_xlfn.XLOOKUP(Table17[[#This Row],[Store_ID]],Store_Dim!A:A,Store_Dim!C:C)</f>
        <v>North</v>
      </c>
      <c r="U653" t="str">
        <f>_xlfn.XLOOKUP(Table17[[#This Row],[Store_ID]],Store_Dim!A:A,Store_Dim!D:D)</f>
        <v>Danielmouth</v>
      </c>
      <c r="V653" t="str">
        <f>_xlfn.XLOOKUP(Table17[[#This Row],[Store_ID]],Store_Dim!A:A,Store_Dim!E:E)</f>
        <v>Flagship</v>
      </c>
      <c r="W653" t="str">
        <f>_xlfn.XLOOKUP(Table17[[#This Row],[Product_ID]],Product_Dim!A:A,Product_Dim!B:B)</f>
        <v>Hair Repair Oil Treatment</v>
      </c>
      <c r="X653" t="str">
        <f>_xlfn.XLOOKUP(Table17[[#This Row],[Product_ID]],Product_Dim!A:A,Product_Dim!C:C)</f>
        <v>Beauty</v>
      </c>
      <c r="Y653" t="str">
        <f>_xlfn.XLOOKUP(Table17[[#This Row],[Product_ID]],Product_Dim!A:A,Product_Dim!D:D)</f>
        <v>Haircare</v>
      </c>
      <c r="Z653" t="str">
        <f>_xlfn.XLOOKUP(Table17[[#This Row],[Product_ID]],Product_Dim!A:A,Product_Dim!E:E)</f>
        <v>Hopkins Ltd</v>
      </c>
      <c r="AA653">
        <f>_xlfn.XLOOKUP(Table17[[#This Row],[Product_ID]],Product_Dim!A:A,Product_Dim!F:F)</f>
        <v>214.32</v>
      </c>
      <c r="AB653">
        <f>_xlfn.XLOOKUP(Table17[[#This Row],[Product_ID]],Product_Dim!A:A,Product_Dim!G:G)</f>
        <v>383</v>
      </c>
    </row>
    <row r="654" spans="1:28" x14ac:dyDescent="0.25">
      <c r="A654" t="s">
        <v>2478</v>
      </c>
      <c r="B654" s="1">
        <v>45531</v>
      </c>
      <c r="C654" t="s">
        <v>36</v>
      </c>
      <c r="D654" t="s">
        <v>1626</v>
      </c>
      <c r="E654" t="s">
        <v>1810</v>
      </c>
      <c r="F654">
        <v>2</v>
      </c>
      <c r="G654">
        <v>673.02</v>
      </c>
      <c r="H654">
        <v>0.11</v>
      </c>
      <c r="I654" t="s">
        <v>1826</v>
      </c>
      <c r="J654" s="12">
        <v>1197.9756</v>
      </c>
      <c r="K654" t="str">
        <f>_xlfn.XLOOKUP(Table17[[#This Row],[Customer_ID]],Customer_Dim!A:A,Customer_Dim!B:B,"False Data")</f>
        <v>Amber Jackson</v>
      </c>
      <c r="L654" s="5">
        <f>_xlfn.XLOOKUP(Table17[[#This Row],[Customer_ID]],Customer_Dim!A:A,Customer_Dim!C:C,"False Data")</f>
        <v>29</v>
      </c>
      <c r="M654" s="5" t="str" cm="1">
        <f t="array" ref="M654">_xlfn.IFS(Table9[[#This Row],[Age]]&lt;=35,"Youth",Table9[[#This Row],[Age]]&lt;=55,"Adult",Table9[[#This Row],[Age]]&gt;55,"Senior")</f>
        <v>Youth</v>
      </c>
      <c r="N654" t="str">
        <f>_xlfn.XLOOKUP(Table17[[#This Row],[Customer_ID]],Customer_Dim!A:A,Customer_Dim!D:D,"False Data")</f>
        <v>Female</v>
      </c>
      <c r="O654" t="str">
        <f>_xlfn.XLOOKUP(Table17[[#This Row],[Customer_ID]],Customer_Dim!A:A,Customer_Dim!E:E,"False Data")</f>
        <v>Deborahborough</v>
      </c>
      <c r="P654" t="str">
        <f>_xlfn.XLOOKUP(Table17[[#This Row],[Customer_ID]],Customer_Dim!A:A,Customer_Dim!F:F,"False Data")</f>
        <v>South Dakota</v>
      </c>
      <c r="Q654" t="str">
        <f>_xlfn.XLOOKUP(Table17[[#This Row],[Customer_ID]],Customer_Dim!A:A,Customer_Dim!G:G,"False Data")</f>
        <v>USA</v>
      </c>
      <c r="R654" t="str">
        <f>_xlfn.XLOOKUP(Table17[[#This Row],[Customer_ID]],Customer_Dim!A:A,Customer_Dim!H:H,"False Data")</f>
        <v>Platinum</v>
      </c>
      <c r="S654" t="str">
        <f>_xlfn.XLOOKUP(Table17[[#This Row],[Store_ID]],Store_Dim!A:A,Store_Dim!B:B)</f>
        <v>Guerrero-Schmitt</v>
      </c>
      <c r="T654" t="str">
        <f>_xlfn.XLOOKUP(Table17[[#This Row],[Store_ID]],Store_Dim!A:A,Store_Dim!C:C)</f>
        <v>East</v>
      </c>
      <c r="U654" t="str">
        <f>_xlfn.XLOOKUP(Table17[[#This Row],[Store_ID]],Store_Dim!A:A,Store_Dim!D:D)</f>
        <v>East Stevechester</v>
      </c>
      <c r="V654" t="str">
        <f>_xlfn.XLOOKUP(Table17[[#This Row],[Store_ID]],Store_Dim!A:A,Store_Dim!E:E)</f>
        <v>Flagship</v>
      </c>
      <c r="W654" t="str">
        <f>_xlfn.XLOOKUP(Table17[[#This Row],[Product_ID]],Product_Dim!A:A,Product_Dim!B:B)</f>
        <v>Portable Power Bank</v>
      </c>
      <c r="X654" t="str">
        <f>_xlfn.XLOOKUP(Table17[[#This Row],[Product_ID]],Product_Dim!A:A,Product_Dim!C:C)</f>
        <v>Electronics</v>
      </c>
      <c r="Y654" t="str">
        <f>_xlfn.XLOOKUP(Table17[[#This Row],[Product_ID]],Product_Dim!A:A,Product_Dim!D:D)</f>
        <v>Mobile</v>
      </c>
      <c r="Z654" t="str">
        <f>_xlfn.XLOOKUP(Table17[[#This Row],[Product_ID]],Product_Dim!A:A,Product_Dim!E:E)</f>
        <v>Cummings and Sons</v>
      </c>
      <c r="AA654">
        <f>_xlfn.XLOOKUP(Table17[[#This Row],[Product_ID]],Product_Dim!A:A,Product_Dim!F:F)</f>
        <v>326.06</v>
      </c>
      <c r="AB654">
        <f>_xlfn.XLOOKUP(Table17[[#This Row],[Product_ID]],Product_Dim!A:A,Product_Dim!G:G)</f>
        <v>301</v>
      </c>
    </row>
    <row r="655" spans="1:28" x14ac:dyDescent="0.25">
      <c r="A655" t="s">
        <v>2479</v>
      </c>
      <c r="B655" s="1">
        <v>45332</v>
      </c>
      <c r="C655" t="s">
        <v>1362</v>
      </c>
      <c r="D655" t="s">
        <v>1676</v>
      </c>
      <c r="E655" t="s">
        <v>1766</v>
      </c>
      <c r="F655">
        <v>2</v>
      </c>
      <c r="G655">
        <v>492.62</v>
      </c>
      <c r="H655">
        <v>0.26</v>
      </c>
      <c r="I655" t="s">
        <v>1829</v>
      </c>
      <c r="J655" s="12">
        <v>729.07759999999996</v>
      </c>
      <c r="K655" t="str">
        <f>_xlfn.XLOOKUP(Table17[[#This Row],[Customer_ID]],Customer_Dim!A:A,Customer_Dim!B:B,"False Data")</f>
        <v>Tammy Trevino</v>
      </c>
      <c r="L655" s="5">
        <f>_xlfn.XLOOKUP(Table17[[#This Row],[Customer_ID]],Customer_Dim!A:A,Customer_Dim!C:C,"False Data")</f>
        <v>60</v>
      </c>
      <c r="M655" s="5" t="str" cm="1">
        <f t="array" ref="M655">_xlfn.IFS(Table9[[#This Row],[Age]]&lt;=35,"Youth",Table9[[#This Row],[Age]]&lt;=55,"Adult",Table9[[#This Row],[Age]]&gt;55,"Senior")</f>
        <v>Senior</v>
      </c>
      <c r="N655" t="str">
        <f>_xlfn.XLOOKUP(Table17[[#This Row],[Customer_ID]],Customer_Dim!A:A,Customer_Dim!D:D,"False Data")</f>
        <v>Male</v>
      </c>
      <c r="O655" t="str">
        <f>_xlfn.XLOOKUP(Table17[[#This Row],[Customer_ID]],Customer_Dim!A:A,Customer_Dim!E:E,"False Data")</f>
        <v>Justinberg</v>
      </c>
      <c r="P655" t="str">
        <f>_xlfn.XLOOKUP(Table17[[#This Row],[Customer_ID]],Customer_Dim!A:A,Customer_Dim!F:F,"False Data")</f>
        <v>North Dakota</v>
      </c>
      <c r="Q655" t="str">
        <f>_xlfn.XLOOKUP(Table17[[#This Row],[Customer_ID]],Customer_Dim!A:A,Customer_Dim!G:G,"False Data")</f>
        <v>USA</v>
      </c>
      <c r="R655" t="str">
        <f>_xlfn.XLOOKUP(Table17[[#This Row],[Customer_ID]],Customer_Dim!A:A,Customer_Dim!H:H,"False Data")</f>
        <v>Silver</v>
      </c>
      <c r="S655" t="str">
        <f>_xlfn.XLOOKUP(Table17[[#This Row],[Store_ID]],Store_Dim!A:A,Store_Dim!B:B)</f>
        <v>Johnson-Wright</v>
      </c>
      <c r="T655" t="str">
        <f>_xlfn.XLOOKUP(Table17[[#This Row],[Store_ID]],Store_Dim!A:A,Store_Dim!C:C)</f>
        <v>North</v>
      </c>
      <c r="U655" t="str">
        <f>_xlfn.XLOOKUP(Table17[[#This Row],[Store_ID]],Store_Dim!A:A,Store_Dim!D:D)</f>
        <v>Hoodberg</v>
      </c>
      <c r="V655" t="str">
        <f>_xlfn.XLOOKUP(Table17[[#This Row],[Store_ID]],Store_Dim!A:A,Store_Dim!E:E)</f>
        <v>Outlet</v>
      </c>
      <c r="W655" t="str">
        <f>_xlfn.XLOOKUP(Table17[[#This Row],[Product_ID]],Product_Dim!A:A,Product_Dim!B:B)</f>
        <v>Matte Lipstick Set</v>
      </c>
      <c r="X655" t="str">
        <f>_xlfn.XLOOKUP(Table17[[#This Row],[Product_ID]],Product_Dim!A:A,Product_Dim!C:C)</f>
        <v>Beauty</v>
      </c>
      <c r="Y655" t="str">
        <f>_xlfn.XLOOKUP(Table17[[#This Row],[Product_ID]],Product_Dim!A:A,Product_Dim!D:D)</f>
        <v>Makeup</v>
      </c>
      <c r="Z655" t="str">
        <f>_xlfn.XLOOKUP(Table17[[#This Row],[Product_ID]],Product_Dim!A:A,Product_Dim!E:E)</f>
        <v>Zhang Inc</v>
      </c>
      <c r="AA655">
        <f>_xlfn.XLOOKUP(Table17[[#This Row],[Product_ID]],Product_Dim!A:A,Product_Dim!F:F)</f>
        <v>299.11</v>
      </c>
      <c r="AB655">
        <f>_xlfn.XLOOKUP(Table17[[#This Row],[Product_ID]],Product_Dim!A:A,Product_Dim!G:G)</f>
        <v>118</v>
      </c>
    </row>
    <row r="656" spans="1:28" x14ac:dyDescent="0.25">
      <c r="A656" t="s">
        <v>2480</v>
      </c>
      <c r="B656" s="1">
        <v>45344</v>
      </c>
      <c r="C656" t="s">
        <v>1175</v>
      </c>
      <c r="D656" t="s">
        <v>1718</v>
      </c>
      <c r="E656" t="s">
        <v>1766</v>
      </c>
      <c r="F656">
        <v>4</v>
      </c>
      <c r="G656">
        <v>986.93</v>
      </c>
      <c r="H656">
        <v>0.01</v>
      </c>
      <c r="I656" t="s">
        <v>1824</v>
      </c>
      <c r="J656" s="12">
        <v>3908.2428</v>
      </c>
      <c r="K656" t="str">
        <f>_xlfn.XLOOKUP(Table17[[#This Row],[Customer_ID]],Customer_Dim!A:A,Customer_Dim!B:B,"False Data")</f>
        <v>Michele Burke</v>
      </c>
      <c r="L656" s="5">
        <f>_xlfn.XLOOKUP(Table17[[#This Row],[Customer_ID]],Customer_Dim!A:A,Customer_Dim!C:C,"False Data")</f>
        <v>30</v>
      </c>
      <c r="M656" s="5" t="str" cm="1">
        <f t="array" ref="M656">_xlfn.IFS(Table9[[#This Row],[Age]]&lt;=35,"Youth",Table9[[#This Row],[Age]]&lt;=55,"Adult",Table9[[#This Row],[Age]]&gt;55,"Senior")</f>
        <v>Youth</v>
      </c>
      <c r="N656" t="str">
        <f>_xlfn.XLOOKUP(Table17[[#This Row],[Customer_ID]],Customer_Dim!A:A,Customer_Dim!D:D,"False Data")</f>
        <v>Male</v>
      </c>
      <c r="O656" t="str">
        <f>_xlfn.XLOOKUP(Table17[[#This Row],[Customer_ID]],Customer_Dim!A:A,Customer_Dim!E:E,"False Data")</f>
        <v>Chambersberg</v>
      </c>
      <c r="P656" t="str">
        <f>_xlfn.XLOOKUP(Table17[[#This Row],[Customer_ID]],Customer_Dim!A:A,Customer_Dim!F:F,"False Data")</f>
        <v>Connecticut</v>
      </c>
      <c r="Q656" t="str">
        <f>_xlfn.XLOOKUP(Table17[[#This Row],[Customer_ID]],Customer_Dim!A:A,Customer_Dim!G:G,"False Data")</f>
        <v>USA</v>
      </c>
      <c r="R656" t="str">
        <f>_xlfn.XLOOKUP(Table17[[#This Row],[Customer_ID]],Customer_Dim!A:A,Customer_Dim!H:H,"False Data")</f>
        <v>Bronze</v>
      </c>
      <c r="S656" t="str">
        <f>_xlfn.XLOOKUP(Table17[[#This Row],[Store_ID]],Store_Dim!A:A,Store_Dim!B:B)</f>
        <v>Johnson-Wright</v>
      </c>
      <c r="T656" t="str">
        <f>_xlfn.XLOOKUP(Table17[[#This Row],[Store_ID]],Store_Dim!A:A,Store_Dim!C:C)</f>
        <v>North</v>
      </c>
      <c r="U656" t="str">
        <f>_xlfn.XLOOKUP(Table17[[#This Row],[Store_ID]],Store_Dim!A:A,Store_Dim!D:D)</f>
        <v>Hoodberg</v>
      </c>
      <c r="V656" t="str">
        <f>_xlfn.XLOOKUP(Table17[[#This Row],[Store_ID]],Store_Dim!A:A,Store_Dim!E:E)</f>
        <v>Outlet</v>
      </c>
      <c r="W656" t="str">
        <f>_xlfn.XLOOKUP(Table17[[#This Row],[Product_ID]],Product_Dim!A:A,Product_Dim!B:B)</f>
        <v>Women's Beanie Hat</v>
      </c>
      <c r="X656" t="str">
        <f>_xlfn.XLOOKUP(Table17[[#This Row],[Product_ID]],Product_Dim!A:A,Product_Dim!C:C)</f>
        <v>Clothing</v>
      </c>
      <c r="Y656" t="str">
        <f>_xlfn.XLOOKUP(Table17[[#This Row],[Product_ID]],Product_Dim!A:A,Product_Dim!D:D)</f>
        <v>Accessories</v>
      </c>
      <c r="Z656" t="str">
        <f>_xlfn.XLOOKUP(Table17[[#This Row],[Product_ID]],Product_Dim!A:A,Product_Dim!E:E)</f>
        <v>Richardson-Carrillo</v>
      </c>
      <c r="AA656">
        <f>_xlfn.XLOOKUP(Table17[[#This Row],[Product_ID]],Product_Dim!A:A,Product_Dim!F:F)</f>
        <v>119.57</v>
      </c>
      <c r="AB656">
        <f>_xlfn.XLOOKUP(Table17[[#This Row],[Product_ID]],Product_Dim!A:A,Product_Dim!G:G)</f>
        <v>210</v>
      </c>
    </row>
    <row r="657" spans="1:28" x14ac:dyDescent="0.25">
      <c r="A657" t="s">
        <v>2481</v>
      </c>
      <c r="B657" s="1">
        <v>45388</v>
      </c>
      <c r="C657" t="s">
        <v>1475</v>
      </c>
      <c r="D657" t="s">
        <v>1592</v>
      </c>
      <c r="E657" t="s">
        <v>1794</v>
      </c>
      <c r="F657">
        <v>4</v>
      </c>
      <c r="G657">
        <v>411.68</v>
      </c>
      <c r="H657">
        <v>0.06</v>
      </c>
      <c r="I657" t="s">
        <v>1826</v>
      </c>
      <c r="J657" s="12">
        <v>1547.9168</v>
      </c>
      <c r="K657" t="str">
        <f>_xlfn.XLOOKUP(Table17[[#This Row],[Customer_ID]],Customer_Dim!A:A,Customer_Dim!B:B,"False Data")</f>
        <v>Dylan Gutierrez</v>
      </c>
      <c r="L657" s="5">
        <f>_xlfn.XLOOKUP(Table17[[#This Row],[Customer_ID]],Customer_Dim!A:A,Customer_Dim!C:C,"False Data")</f>
        <v>40</v>
      </c>
      <c r="M657" s="5" t="str" cm="1">
        <f t="array" ref="M657">_xlfn.IFS(Table9[[#This Row],[Age]]&lt;=35,"Youth",Table9[[#This Row],[Age]]&lt;=55,"Adult",Table9[[#This Row],[Age]]&gt;55,"Senior")</f>
        <v>Adult</v>
      </c>
      <c r="N657" t="str">
        <f>_xlfn.XLOOKUP(Table17[[#This Row],[Customer_ID]],Customer_Dim!A:A,Customer_Dim!D:D,"False Data")</f>
        <v>Male</v>
      </c>
      <c r="O657" t="str">
        <f>_xlfn.XLOOKUP(Table17[[#This Row],[Customer_ID]],Customer_Dim!A:A,Customer_Dim!E:E,"False Data")</f>
        <v>New Jamesview</v>
      </c>
      <c r="P657" t="str">
        <f>_xlfn.XLOOKUP(Table17[[#This Row],[Customer_ID]],Customer_Dim!A:A,Customer_Dim!F:F,"False Data")</f>
        <v>West Virginia</v>
      </c>
      <c r="Q657" t="str">
        <f>_xlfn.XLOOKUP(Table17[[#This Row],[Customer_ID]],Customer_Dim!A:A,Customer_Dim!G:G,"False Data")</f>
        <v>USA</v>
      </c>
      <c r="R657" t="str">
        <f>_xlfn.XLOOKUP(Table17[[#This Row],[Customer_ID]],Customer_Dim!A:A,Customer_Dim!H:H,"False Data")</f>
        <v>Bronze</v>
      </c>
      <c r="S657" t="str">
        <f>_xlfn.XLOOKUP(Table17[[#This Row],[Store_ID]],Store_Dim!A:A,Store_Dim!B:B)</f>
        <v>Thomas, Bridges and Harris</v>
      </c>
      <c r="T657" t="str">
        <f>_xlfn.XLOOKUP(Table17[[#This Row],[Store_ID]],Store_Dim!A:A,Store_Dim!C:C)</f>
        <v>North</v>
      </c>
      <c r="U657" t="str">
        <f>_xlfn.XLOOKUP(Table17[[#This Row],[Store_ID]],Store_Dim!A:A,Store_Dim!D:D)</f>
        <v>Sabrinatown</v>
      </c>
      <c r="V657" t="str">
        <f>_xlfn.XLOOKUP(Table17[[#This Row],[Store_ID]],Store_Dim!A:A,Store_Dim!E:E)</f>
        <v>Online</v>
      </c>
      <c r="W657" t="str">
        <f>_xlfn.XLOOKUP(Table17[[#This Row],[Product_ID]],Product_Dim!A:A,Product_Dim!B:B)</f>
        <v>Carbon Fiber Tennis Racket</v>
      </c>
      <c r="X657" t="str">
        <f>_xlfn.XLOOKUP(Table17[[#This Row],[Product_ID]],Product_Dim!A:A,Product_Dim!C:C)</f>
        <v>Sports</v>
      </c>
      <c r="Y657" t="str">
        <f>_xlfn.XLOOKUP(Table17[[#This Row],[Product_ID]],Product_Dim!A:A,Product_Dim!D:D)</f>
        <v>Equipment</v>
      </c>
      <c r="Z657" t="str">
        <f>_xlfn.XLOOKUP(Table17[[#This Row],[Product_ID]],Product_Dim!A:A,Product_Dim!E:E)</f>
        <v>Flores, Pineda and Rodriguez</v>
      </c>
      <c r="AA657">
        <f>_xlfn.XLOOKUP(Table17[[#This Row],[Product_ID]],Product_Dim!A:A,Product_Dim!F:F)</f>
        <v>484.62</v>
      </c>
      <c r="AB657">
        <f>_xlfn.XLOOKUP(Table17[[#This Row],[Product_ID]],Product_Dim!A:A,Product_Dim!G:G)</f>
        <v>432</v>
      </c>
    </row>
    <row r="658" spans="1:28" x14ac:dyDescent="0.25">
      <c r="A658" t="s">
        <v>2482</v>
      </c>
      <c r="B658" s="1">
        <v>45397</v>
      </c>
      <c r="C658" t="s">
        <v>711</v>
      </c>
      <c r="D658" t="s">
        <v>1620</v>
      </c>
      <c r="E658" t="s">
        <v>1807</v>
      </c>
      <c r="F658">
        <v>2</v>
      </c>
      <c r="G658">
        <v>637.55999999999995</v>
      </c>
      <c r="H658">
        <v>0.05</v>
      </c>
      <c r="I658" t="s">
        <v>1829</v>
      </c>
      <c r="J658" s="12">
        <v>1211.364</v>
      </c>
      <c r="K658" t="str">
        <f>_xlfn.XLOOKUP(Table17[[#This Row],[Customer_ID]],Customer_Dim!A:A,Customer_Dim!B:B,"False Data")</f>
        <v>Jordan Wells</v>
      </c>
      <c r="L658" s="5">
        <f>_xlfn.XLOOKUP(Table17[[#This Row],[Customer_ID]],Customer_Dim!A:A,Customer_Dim!C:C,"False Data")</f>
        <v>47</v>
      </c>
      <c r="M658" s="5" t="str" cm="1">
        <f t="array" ref="M658">_xlfn.IFS(Table9[[#This Row],[Age]]&lt;=35,"Youth",Table9[[#This Row],[Age]]&lt;=55,"Adult",Table9[[#This Row],[Age]]&gt;55,"Senior")</f>
        <v>Adult</v>
      </c>
      <c r="N658" t="str">
        <f>_xlfn.XLOOKUP(Table17[[#This Row],[Customer_ID]],Customer_Dim!A:A,Customer_Dim!D:D,"False Data")</f>
        <v>Female</v>
      </c>
      <c r="O658" t="str">
        <f>_xlfn.XLOOKUP(Table17[[#This Row],[Customer_ID]],Customer_Dim!A:A,Customer_Dim!E:E,"False Data")</f>
        <v xml:space="preserve">Phillipschester   </v>
      </c>
      <c r="P658" t="str">
        <f>_xlfn.XLOOKUP(Table17[[#This Row],[Customer_ID]],Customer_Dim!A:A,Customer_Dim!F:F,"False Data")</f>
        <v>New Jersey</v>
      </c>
      <c r="Q658" t="str">
        <f>_xlfn.XLOOKUP(Table17[[#This Row],[Customer_ID]],Customer_Dim!A:A,Customer_Dim!G:G,"False Data")</f>
        <v>USA</v>
      </c>
      <c r="R658" t="str">
        <f>_xlfn.XLOOKUP(Table17[[#This Row],[Customer_ID]],Customer_Dim!A:A,Customer_Dim!H:H,"False Data")</f>
        <v>Gold</v>
      </c>
      <c r="S658" t="str">
        <f>_xlfn.XLOOKUP(Table17[[#This Row],[Store_ID]],Store_Dim!A:A,Store_Dim!B:B)</f>
        <v>Holloway Ltd</v>
      </c>
      <c r="T658" t="str">
        <f>_xlfn.XLOOKUP(Table17[[#This Row],[Store_ID]],Store_Dim!A:A,Store_Dim!C:C)</f>
        <v>North</v>
      </c>
      <c r="U658" t="str">
        <f>_xlfn.XLOOKUP(Table17[[#This Row],[Store_ID]],Store_Dim!A:A,Store_Dim!D:D)</f>
        <v>Bensonhaven</v>
      </c>
      <c r="V658" t="str">
        <f>_xlfn.XLOOKUP(Table17[[#This Row],[Store_ID]],Store_Dim!A:A,Store_Dim!E:E)</f>
        <v>Flagship</v>
      </c>
      <c r="W658" t="str">
        <f>_xlfn.XLOOKUP(Table17[[#This Row],[Product_ID]],Product_Dim!A:A,Product_Dim!B:B)</f>
        <v>Women's Summer Dress</v>
      </c>
      <c r="X658" t="str">
        <f>_xlfn.XLOOKUP(Table17[[#This Row],[Product_ID]],Product_Dim!A:A,Product_Dim!C:C)</f>
        <v>Clothing</v>
      </c>
      <c r="Y658" t="str">
        <f>_xlfn.XLOOKUP(Table17[[#This Row],[Product_ID]],Product_Dim!A:A,Product_Dim!D:D)</f>
        <v>Tops</v>
      </c>
      <c r="Z658" t="str">
        <f>_xlfn.XLOOKUP(Table17[[#This Row],[Product_ID]],Product_Dim!A:A,Product_Dim!E:E)</f>
        <v>Smith-Mills</v>
      </c>
      <c r="AA658">
        <f>_xlfn.XLOOKUP(Table17[[#This Row],[Product_ID]],Product_Dim!A:A,Product_Dim!F:F)</f>
        <v>223.43</v>
      </c>
      <c r="AB658">
        <f>_xlfn.XLOOKUP(Table17[[#This Row],[Product_ID]],Product_Dim!A:A,Product_Dim!G:G)</f>
        <v>154</v>
      </c>
    </row>
    <row r="659" spans="1:28" x14ac:dyDescent="0.25">
      <c r="A659" t="s">
        <v>2483</v>
      </c>
      <c r="B659" s="1">
        <v>45633</v>
      </c>
      <c r="C659" t="s">
        <v>67</v>
      </c>
      <c r="D659" t="s">
        <v>1574</v>
      </c>
      <c r="E659" t="s">
        <v>1766</v>
      </c>
      <c r="F659">
        <v>3</v>
      </c>
      <c r="G659">
        <v>706.87</v>
      </c>
      <c r="H659">
        <v>0.27</v>
      </c>
      <c r="I659" t="s">
        <v>1824</v>
      </c>
      <c r="J659" s="12">
        <v>1548.0453</v>
      </c>
      <c r="K659" t="str">
        <f>_xlfn.XLOOKUP(Table17[[#This Row],[Customer_ID]],Customer_Dim!A:A,Customer_Dim!B:B,"False Data")</f>
        <v>Ashley Cohen</v>
      </c>
      <c r="L659" s="5">
        <f>_xlfn.XLOOKUP(Table17[[#This Row],[Customer_ID]],Customer_Dim!A:A,Customer_Dim!C:C,"False Data")</f>
        <v>53</v>
      </c>
      <c r="M659" s="5" t="str" cm="1">
        <f t="array" ref="M659">_xlfn.IFS(Table9[[#This Row],[Age]]&lt;=35,"Youth",Table9[[#This Row],[Age]]&lt;=55,"Adult",Table9[[#This Row],[Age]]&gt;55,"Senior")</f>
        <v>Adult</v>
      </c>
      <c r="N659" t="str">
        <f>_xlfn.XLOOKUP(Table17[[#This Row],[Customer_ID]],Customer_Dim!A:A,Customer_Dim!D:D,"False Data")</f>
        <v>Female</v>
      </c>
      <c r="O659" t="str">
        <f>_xlfn.XLOOKUP(Table17[[#This Row],[Customer_ID]],Customer_Dim!A:A,Customer_Dim!E:E,"False Data")</f>
        <v>Lake Kristamouth</v>
      </c>
      <c r="P659" t="str">
        <f>_xlfn.XLOOKUP(Table17[[#This Row],[Customer_ID]],Customer_Dim!A:A,Customer_Dim!F:F,"False Data")</f>
        <v>Nebraska</v>
      </c>
      <c r="Q659" t="str">
        <f>_xlfn.XLOOKUP(Table17[[#This Row],[Customer_ID]],Customer_Dim!A:A,Customer_Dim!G:G,"False Data")</f>
        <v>USA</v>
      </c>
      <c r="R659" t="str">
        <f>_xlfn.XLOOKUP(Table17[[#This Row],[Customer_ID]],Customer_Dim!A:A,Customer_Dim!H:H,"False Data")</f>
        <v>Silver</v>
      </c>
      <c r="S659" t="str">
        <f>_xlfn.XLOOKUP(Table17[[#This Row],[Store_ID]],Store_Dim!A:A,Store_Dim!B:B)</f>
        <v>Johnson-Wright</v>
      </c>
      <c r="T659" t="str">
        <f>_xlfn.XLOOKUP(Table17[[#This Row],[Store_ID]],Store_Dim!A:A,Store_Dim!C:C)</f>
        <v>North</v>
      </c>
      <c r="U659" t="str">
        <f>_xlfn.XLOOKUP(Table17[[#This Row],[Store_ID]],Store_Dim!A:A,Store_Dim!D:D)</f>
        <v>Hoodberg</v>
      </c>
      <c r="V659" t="str">
        <f>_xlfn.XLOOKUP(Table17[[#This Row],[Store_ID]],Store_Dim!A:A,Store_Dim!E:E)</f>
        <v>Outlet</v>
      </c>
      <c r="W659" t="str">
        <f>_xlfn.XLOOKUP(Table17[[#This Row],[Product_ID]],Product_Dim!A:A,Product_Dim!B:B)</f>
        <v>USB-C Fast Charger</v>
      </c>
      <c r="X659" t="str">
        <f>_xlfn.XLOOKUP(Table17[[#This Row],[Product_ID]],Product_Dim!A:A,Product_Dim!C:C)</f>
        <v>Electronics</v>
      </c>
      <c r="Y659" t="str">
        <f>_xlfn.XLOOKUP(Table17[[#This Row],[Product_ID]],Product_Dim!A:A,Product_Dim!D:D)</f>
        <v>Accessories</v>
      </c>
      <c r="Z659" t="str">
        <f>_xlfn.XLOOKUP(Table17[[#This Row],[Product_ID]],Product_Dim!A:A,Product_Dim!E:E)</f>
        <v>Dawson-Perkins</v>
      </c>
      <c r="AA659">
        <f>_xlfn.XLOOKUP(Table17[[#This Row],[Product_ID]],Product_Dim!A:A,Product_Dim!F:F)</f>
        <v>242.23</v>
      </c>
      <c r="AB659">
        <f>_xlfn.XLOOKUP(Table17[[#This Row],[Product_ID]],Product_Dim!A:A,Product_Dim!G:G)</f>
        <v>453</v>
      </c>
    </row>
    <row r="660" spans="1:28" x14ac:dyDescent="0.25">
      <c r="A660" t="s">
        <v>2484</v>
      </c>
      <c r="B660" s="1">
        <v>45629</v>
      </c>
      <c r="C660" t="s">
        <v>208</v>
      </c>
      <c r="D660" t="s">
        <v>1578</v>
      </c>
      <c r="E660" t="s">
        <v>1776</v>
      </c>
      <c r="F660">
        <v>2</v>
      </c>
      <c r="G660">
        <v>884.48</v>
      </c>
      <c r="H660">
        <v>0</v>
      </c>
      <c r="I660" t="s">
        <v>1829</v>
      </c>
      <c r="J660" s="12">
        <v>1768.96</v>
      </c>
      <c r="K660" t="str">
        <f>_xlfn.XLOOKUP(Table17[[#This Row],[Customer_ID]],Customer_Dim!A:A,Customer_Dim!B:B,"False Data")</f>
        <v>Wayne Mcpherson</v>
      </c>
      <c r="L660" s="5">
        <f>_xlfn.XLOOKUP(Table17[[#This Row],[Customer_ID]],Customer_Dim!A:A,Customer_Dim!C:C,"False Data")</f>
        <v>56</v>
      </c>
      <c r="M660" s="5" t="str" cm="1">
        <f t="array" ref="M660">_xlfn.IFS(Table9[[#This Row],[Age]]&lt;=35,"Youth",Table9[[#This Row],[Age]]&lt;=55,"Adult",Table9[[#This Row],[Age]]&gt;55,"Senior")</f>
        <v>Senior</v>
      </c>
      <c r="N660" t="str">
        <f>_xlfn.XLOOKUP(Table17[[#This Row],[Customer_ID]],Customer_Dim!A:A,Customer_Dim!D:D,"False Data")</f>
        <v>Female</v>
      </c>
      <c r="O660" t="str">
        <f>_xlfn.XLOOKUP(Table17[[#This Row],[Customer_ID]],Customer_Dim!A:A,Customer_Dim!E:E,"False Data")</f>
        <v>Edwardsfort</v>
      </c>
      <c r="P660" t="str">
        <f>_xlfn.XLOOKUP(Table17[[#This Row],[Customer_ID]],Customer_Dim!A:A,Customer_Dim!F:F,"False Data")</f>
        <v>Minnesota</v>
      </c>
      <c r="Q660" t="str">
        <f>_xlfn.XLOOKUP(Table17[[#This Row],[Customer_ID]],Customer_Dim!A:A,Customer_Dim!G:G,"False Data")</f>
        <v>USA</v>
      </c>
      <c r="R660" t="str">
        <f>_xlfn.XLOOKUP(Table17[[#This Row],[Customer_ID]],Customer_Dim!A:A,Customer_Dim!H:H,"False Data")</f>
        <v>Bronze</v>
      </c>
      <c r="S660" t="str">
        <f>_xlfn.XLOOKUP(Table17[[#This Row],[Store_ID]],Store_Dim!A:A,Store_Dim!B:B)</f>
        <v>Benson-Elliott</v>
      </c>
      <c r="T660" t="str">
        <f>_xlfn.XLOOKUP(Table17[[#This Row],[Store_ID]],Store_Dim!A:A,Store_Dim!C:C)</f>
        <v>East</v>
      </c>
      <c r="U660" t="str">
        <f>_xlfn.XLOOKUP(Table17[[#This Row],[Store_ID]],Store_Dim!A:A,Store_Dim!D:D)</f>
        <v>Port Josephberg</v>
      </c>
      <c r="V660" t="str">
        <f>_xlfn.XLOOKUP(Table17[[#This Row],[Store_ID]],Store_Dim!A:A,Store_Dim!E:E)</f>
        <v>Online</v>
      </c>
      <c r="W660" t="str">
        <f>_xlfn.XLOOKUP(Table17[[#This Row],[Product_ID]],Product_Dim!A:A,Product_Dim!B:B)</f>
        <v>4K Home Projector</v>
      </c>
      <c r="X660" t="str">
        <f>_xlfn.XLOOKUP(Table17[[#This Row],[Product_ID]],Product_Dim!A:A,Product_Dim!C:C)</f>
        <v>Electronics</v>
      </c>
      <c r="Y660" t="str">
        <f>_xlfn.XLOOKUP(Table17[[#This Row],[Product_ID]],Product_Dim!A:A,Product_Dim!D:D)</f>
        <v>Appliances</v>
      </c>
      <c r="Z660" t="str">
        <f>_xlfn.XLOOKUP(Table17[[#This Row],[Product_ID]],Product_Dim!A:A,Product_Dim!E:E)</f>
        <v>Thomas LLC</v>
      </c>
      <c r="AA660">
        <f>_xlfn.XLOOKUP(Table17[[#This Row],[Product_ID]],Product_Dim!A:A,Product_Dim!F:F)</f>
        <v>465.34</v>
      </c>
      <c r="AB660">
        <f>_xlfn.XLOOKUP(Table17[[#This Row],[Product_ID]],Product_Dim!A:A,Product_Dim!G:G)</f>
        <v>301</v>
      </c>
    </row>
    <row r="661" spans="1:28" x14ac:dyDescent="0.25">
      <c r="A661" t="s">
        <v>2485</v>
      </c>
      <c r="B661" s="1">
        <v>45291</v>
      </c>
      <c r="C661" t="s">
        <v>181</v>
      </c>
      <c r="D661" t="s">
        <v>1732</v>
      </c>
      <c r="E661" t="s">
        <v>1769</v>
      </c>
      <c r="F661">
        <v>3</v>
      </c>
      <c r="G661">
        <v>718.23</v>
      </c>
      <c r="H661">
        <v>0.19</v>
      </c>
      <c r="I661" t="s">
        <v>1826</v>
      </c>
      <c r="J661" s="12">
        <v>1745.2989</v>
      </c>
      <c r="K661" t="str">
        <f>_xlfn.XLOOKUP(Table17[[#This Row],[Customer_ID]],Customer_Dim!A:A,Customer_Dim!B:B,"False Data")</f>
        <v>Gina Knight</v>
      </c>
      <c r="L661" s="5">
        <f>_xlfn.XLOOKUP(Table17[[#This Row],[Customer_ID]],Customer_Dim!A:A,Customer_Dim!C:C,"False Data")</f>
        <v>54</v>
      </c>
      <c r="M661" s="5" t="str" cm="1">
        <f t="array" ref="M661">_xlfn.IFS(Table9[[#This Row],[Age]]&lt;=35,"Youth",Table9[[#This Row],[Age]]&lt;=55,"Adult",Table9[[#This Row],[Age]]&gt;55,"Senior")</f>
        <v>Adult</v>
      </c>
      <c r="N661" t="str">
        <f>_xlfn.XLOOKUP(Table17[[#This Row],[Customer_ID]],Customer_Dim!A:A,Customer_Dim!D:D,"False Data")</f>
        <v>Female</v>
      </c>
      <c r="O661" t="str">
        <f>_xlfn.XLOOKUP(Table17[[#This Row],[Customer_ID]],Customer_Dim!A:A,Customer_Dim!E:E,"False Data")</f>
        <v>Lake Roberthaven</v>
      </c>
      <c r="P661" t="str">
        <f>_xlfn.XLOOKUP(Table17[[#This Row],[Customer_ID]],Customer_Dim!A:A,Customer_Dim!F:F,"False Data")</f>
        <v>Nevada</v>
      </c>
      <c r="Q661" t="str">
        <f>_xlfn.XLOOKUP(Table17[[#This Row],[Customer_ID]],Customer_Dim!A:A,Customer_Dim!G:G,"False Data")</f>
        <v>USA</v>
      </c>
      <c r="R661" t="str">
        <f>_xlfn.XLOOKUP(Table17[[#This Row],[Customer_ID]],Customer_Dim!A:A,Customer_Dim!H:H,"False Data")</f>
        <v>Silver</v>
      </c>
      <c r="S661" t="str">
        <f>_xlfn.XLOOKUP(Table17[[#This Row],[Store_ID]],Store_Dim!A:A,Store_Dim!B:B)</f>
        <v>Alexander Group</v>
      </c>
      <c r="T661" t="str">
        <f>_xlfn.XLOOKUP(Table17[[#This Row],[Store_ID]],Store_Dim!A:A,Store_Dim!C:C)</f>
        <v>South</v>
      </c>
      <c r="U661" t="str">
        <f>_xlfn.XLOOKUP(Table17[[#This Row],[Store_ID]],Store_Dim!A:A,Store_Dim!D:D)</f>
        <v>Port Sharon</v>
      </c>
      <c r="V661" t="str">
        <f>_xlfn.XLOOKUP(Table17[[#This Row],[Store_ID]],Store_Dim!A:A,Store_Dim!E:E)</f>
        <v>Online</v>
      </c>
      <c r="W661" t="str">
        <f>_xlfn.XLOOKUP(Table17[[#This Row],[Product_ID]],Product_Dim!A:A,Product_Dim!B:B)</f>
        <v>Microwave Oven</v>
      </c>
      <c r="X661" t="str">
        <f>_xlfn.XLOOKUP(Table17[[#This Row],[Product_ID]],Product_Dim!A:A,Product_Dim!C:C)</f>
        <v>Home</v>
      </c>
      <c r="Y661" t="str">
        <f>_xlfn.XLOOKUP(Table17[[#This Row],[Product_ID]],Product_Dim!A:A,Product_Dim!D:D)</f>
        <v>Appliances</v>
      </c>
      <c r="Z661" t="str">
        <f>_xlfn.XLOOKUP(Table17[[#This Row],[Product_ID]],Product_Dim!A:A,Product_Dim!E:E)</f>
        <v>Green, Powell and Palmer</v>
      </c>
      <c r="AA661">
        <f>_xlfn.XLOOKUP(Table17[[#This Row],[Product_ID]],Product_Dim!A:A,Product_Dim!F:F)</f>
        <v>447.43</v>
      </c>
      <c r="AB661">
        <f>_xlfn.XLOOKUP(Table17[[#This Row],[Product_ID]],Product_Dim!A:A,Product_Dim!G:G)</f>
        <v>191</v>
      </c>
    </row>
    <row r="662" spans="1:28" x14ac:dyDescent="0.25">
      <c r="A662" t="s">
        <v>2486</v>
      </c>
      <c r="B662" s="1">
        <v>45914</v>
      </c>
      <c r="C662" t="s">
        <v>595</v>
      </c>
      <c r="D662" t="s">
        <v>1728</v>
      </c>
      <c r="E662" t="s">
        <v>1810</v>
      </c>
      <c r="F662">
        <v>3</v>
      </c>
      <c r="G662">
        <v>107.44</v>
      </c>
      <c r="H662">
        <v>0.27</v>
      </c>
      <c r="I662" t="s">
        <v>1826</v>
      </c>
      <c r="J662" s="12">
        <v>235.2936</v>
      </c>
      <c r="K662" t="str">
        <f>_xlfn.XLOOKUP(Table17[[#This Row],[Customer_ID]],Customer_Dim!A:A,Customer_Dim!B:B,"False Data")</f>
        <v>Wesley Thompson</v>
      </c>
      <c r="L662" s="5">
        <f>_xlfn.XLOOKUP(Table17[[#This Row],[Customer_ID]],Customer_Dim!A:A,Customer_Dim!C:C,"False Data")</f>
        <v>38</v>
      </c>
      <c r="M662" s="5" t="str" cm="1">
        <f t="array" ref="M662">_xlfn.IFS(Table9[[#This Row],[Age]]&lt;=35,"Youth",Table9[[#This Row],[Age]]&lt;=55,"Adult",Table9[[#This Row],[Age]]&gt;55,"Senior")</f>
        <v>Adult</v>
      </c>
      <c r="N662" t="str">
        <f>_xlfn.XLOOKUP(Table17[[#This Row],[Customer_ID]],Customer_Dim!A:A,Customer_Dim!D:D,"False Data")</f>
        <v>Male</v>
      </c>
      <c r="O662" t="str">
        <f>_xlfn.XLOOKUP(Table17[[#This Row],[Customer_ID]],Customer_Dim!A:A,Customer_Dim!E:E,"False Data")</f>
        <v>East Davidmouth</v>
      </c>
      <c r="P662" t="str">
        <f>_xlfn.XLOOKUP(Table17[[#This Row],[Customer_ID]],Customer_Dim!A:A,Customer_Dim!F:F,"False Data")</f>
        <v>Maine</v>
      </c>
      <c r="Q662" t="str">
        <f>_xlfn.XLOOKUP(Table17[[#This Row],[Customer_ID]],Customer_Dim!A:A,Customer_Dim!G:G,"False Data")</f>
        <v>USA</v>
      </c>
      <c r="R662" t="str">
        <f>_xlfn.XLOOKUP(Table17[[#This Row],[Customer_ID]],Customer_Dim!A:A,Customer_Dim!H:H,"False Data")</f>
        <v>Bronze</v>
      </c>
      <c r="S662" t="str">
        <f>_xlfn.XLOOKUP(Table17[[#This Row],[Store_ID]],Store_Dim!A:A,Store_Dim!B:B)</f>
        <v>Guerrero-Schmitt</v>
      </c>
      <c r="T662" t="str">
        <f>_xlfn.XLOOKUP(Table17[[#This Row],[Store_ID]],Store_Dim!A:A,Store_Dim!C:C)</f>
        <v>East</v>
      </c>
      <c r="U662" t="str">
        <f>_xlfn.XLOOKUP(Table17[[#This Row],[Store_ID]],Store_Dim!A:A,Store_Dim!D:D)</f>
        <v>East Stevechester</v>
      </c>
      <c r="V662" t="str">
        <f>_xlfn.XLOOKUP(Table17[[#This Row],[Store_ID]],Store_Dim!A:A,Store_Dim!E:E)</f>
        <v>Flagship</v>
      </c>
      <c r="W662" t="str">
        <f>_xlfn.XLOOKUP(Table17[[#This Row],[Product_ID]],Product_Dim!A:A,Product_Dim!B:B)</f>
        <v>Gaming Mouse Pad XL</v>
      </c>
      <c r="X662" t="str">
        <f>_xlfn.XLOOKUP(Table17[[#This Row],[Product_ID]],Product_Dim!A:A,Product_Dim!C:C)</f>
        <v>Electronics</v>
      </c>
      <c r="Y662" t="str">
        <f>_xlfn.XLOOKUP(Table17[[#This Row],[Product_ID]],Product_Dim!A:A,Product_Dim!D:D)</f>
        <v>Accessories</v>
      </c>
      <c r="Z662" t="str">
        <f>_xlfn.XLOOKUP(Table17[[#This Row],[Product_ID]],Product_Dim!A:A,Product_Dim!E:E)</f>
        <v>Sharp, Taylor and Rodriguez</v>
      </c>
      <c r="AA662">
        <f>_xlfn.XLOOKUP(Table17[[#This Row],[Product_ID]],Product_Dim!A:A,Product_Dim!F:F)</f>
        <v>340.14</v>
      </c>
      <c r="AB662">
        <f>_xlfn.XLOOKUP(Table17[[#This Row],[Product_ID]],Product_Dim!A:A,Product_Dim!G:G)</f>
        <v>361</v>
      </c>
    </row>
    <row r="663" spans="1:28" x14ac:dyDescent="0.25">
      <c r="A663" t="s">
        <v>2487</v>
      </c>
      <c r="B663" s="1">
        <v>45673</v>
      </c>
      <c r="C663" t="s">
        <v>211</v>
      </c>
      <c r="D663" t="s">
        <v>1640</v>
      </c>
      <c r="E663" t="s">
        <v>1766</v>
      </c>
      <c r="F663">
        <v>4</v>
      </c>
      <c r="G663">
        <v>608.97</v>
      </c>
      <c r="H663">
        <v>0.14000000000000001</v>
      </c>
      <c r="I663" t="s">
        <v>1829</v>
      </c>
      <c r="J663" s="12">
        <v>2094.8568</v>
      </c>
      <c r="K663" t="str">
        <f>_xlfn.XLOOKUP(Table17[[#This Row],[Customer_ID]],Customer_Dim!A:A,Customer_Dim!B:B,"False Data")</f>
        <v>Christopher Sutton</v>
      </c>
      <c r="L663" s="5">
        <f>_xlfn.XLOOKUP(Table17[[#This Row],[Customer_ID]],Customer_Dim!A:A,Customer_Dim!C:C,"False Data")</f>
        <v>49</v>
      </c>
      <c r="M663" s="5" t="str" cm="1">
        <f t="array" ref="M663">_xlfn.IFS(Table9[[#This Row],[Age]]&lt;=35,"Youth",Table9[[#This Row],[Age]]&lt;=55,"Adult",Table9[[#This Row],[Age]]&gt;55,"Senior")</f>
        <v>Adult</v>
      </c>
      <c r="N663" t="str">
        <f>_xlfn.XLOOKUP(Table17[[#This Row],[Customer_ID]],Customer_Dim!A:A,Customer_Dim!D:D,"False Data")</f>
        <v>Female</v>
      </c>
      <c r="O663" t="str">
        <f>_xlfn.XLOOKUP(Table17[[#This Row],[Customer_ID]],Customer_Dim!A:A,Customer_Dim!E:E,"False Data")</f>
        <v>Deborahberg</v>
      </c>
      <c r="P663" t="str">
        <f>_xlfn.XLOOKUP(Table17[[#This Row],[Customer_ID]],Customer_Dim!A:A,Customer_Dim!F:F,"False Data")</f>
        <v>Pennsylvania</v>
      </c>
      <c r="Q663" t="str">
        <f>_xlfn.XLOOKUP(Table17[[#This Row],[Customer_ID]],Customer_Dim!A:A,Customer_Dim!G:G,"False Data")</f>
        <v>USA</v>
      </c>
      <c r="R663" t="str">
        <f>_xlfn.XLOOKUP(Table17[[#This Row],[Customer_ID]],Customer_Dim!A:A,Customer_Dim!H:H,"False Data")</f>
        <v>Gold</v>
      </c>
      <c r="S663" t="str">
        <f>_xlfn.XLOOKUP(Table17[[#This Row],[Store_ID]],Store_Dim!A:A,Store_Dim!B:B)</f>
        <v>Johnson-Wright</v>
      </c>
      <c r="T663" t="str">
        <f>_xlfn.XLOOKUP(Table17[[#This Row],[Store_ID]],Store_Dim!A:A,Store_Dim!C:C)</f>
        <v>North</v>
      </c>
      <c r="U663" t="str">
        <f>_xlfn.XLOOKUP(Table17[[#This Row],[Store_ID]],Store_Dim!A:A,Store_Dim!D:D)</f>
        <v>Hoodberg</v>
      </c>
      <c r="V663" t="str">
        <f>_xlfn.XLOOKUP(Table17[[#This Row],[Store_ID]],Store_Dim!A:A,Store_Dim!E:E)</f>
        <v>Outlet</v>
      </c>
      <c r="W663" t="str">
        <f>_xlfn.XLOOKUP(Table17[[#This Row],[Product_ID]],Product_Dim!A:A,Product_Dim!B:B)</f>
        <v>Men's Winter Jacket</v>
      </c>
      <c r="X663" t="str">
        <f>_xlfn.XLOOKUP(Table17[[#This Row],[Product_ID]],Product_Dim!A:A,Product_Dim!C:C)</f>
        <v>Clothing</v>
      </c>
      <c r="Y663" t="str">
        <f>_xlfn.XLOOKUP(Table17[[#This Row],[Product_ID]],Product_Dim!A:A,Product_Dim!D:D)</f>
        <v>Outerwear</v>
      </c>
      <c r="Z663" t="str">
        <f>_xlfn.XLOOKUP(Table17[[#This Row],[Product_ID]],Product_Dim!A:A,Product_Dim!E:E)</f>
        <v>Kelly, Smith and Perez</v>
      </c>
      <c r="AA663">
        <f>_xlfn.XLOOKUP(Table17[[#This Row],[Product_ID]],Product_Dim!A:A,Product_Dim!F:F)</f>
        <v>167.34</v>
      </c>
      <c r="AB663">
        <f>_xlfn.XLOOKUP(Table17[[#This Row],[Product_ID]],Product_Dim!A:A,Product_Dim!G:G)</f>
        <v>296</v>
      </c>
    </row>
    <row r="664" spans="1:28" x14ac:dyDescent="0.25">
      <c r="A664" t="s">
        <v>2488</v>
      </c>
      <c r="B664" s="1">
        <v>45689</v>
      </c>
      <c r="C664" t="s">
        <v>1109</v>
      </c>
      <c r="D664" t="s">
        <v>1670</v>
      </c>
      <c r="E664" t="s">
        <v>1776</v>
      </c>
      <c r="F664">
        <v>3</v>
      </c>
      <c r="G664">
        <v>260.45999999999998</v>
      </c>
      <c r="H664">
        <v>0.09</v>
      </c>
      <c r="I664" t="s">
        <v>1824</v>
      </c>
      <c r="J664" s="12">
        <v>711.05579999999986</v>
      </c>
      <c r="K664" t="str">
        <f>_xlfn.XLOOKUP(Table17[[#This Row],[Customer_ID]],Customer_Dim!A:A,Customer_Dim!B:B,"False Data")</f>
        <v>Ryan Torres</v>
      </c>
      <c r="L664" s="5">
        <f>_xlfn.XLOOKUP(Table17[[#This Row],[Customer_ID]],Customer_Dim!A:A,Customer_Dim!C:C,"False Data")</f>
        <v>38</v>
      </c>
      <c r="M664" s="5" t="str" cm="1">
        <f t="array" ref="M664">_xlfn.IFS(Table9[[#This Row],[Age]]&lt;=35,"Youth",Table9[[#This Row],[Age]]&lt;=55,"Adult",Table9[[#This Row],[Age]]&gt;55,"Senior")</f>
        <v>Adult</v>
      </c>
      <c r="N664" t="str">
        <f>_xlfn.XLOOKUP(Table17[[#This Row],[Customer_ID]],Customer_Dim!A:A,Customer_Dim!D:D,"False Data")</f>
        <v>Male</v>
      </c>
      <c r="O664" t="str">
        <f>_xlfn.XLOOKUP(Table17[[#This Row],[Customer_ID]],Customer_Dim!A:A,Customer_Dim!E:E,"False Data")</f>
        <v>Guerreroport</v>
      </c>
      <c r="P664" t="str">
        <f>_xlfn.XLOOKUP(Table17[[#This Row],[Customer_ID]],Customer_Dim!A:A,Customer_Dim!F:F,"False Data")</f>
        <v>Connecticut</v>
      </c>
      <c r="Q664" t="str">
        <f>_xlfn.XLOOKUP(Table17[[#This Row],[Customer_ID]],Customer_Dim!A:A,Customer_Dim!G:G,"False Data")</f>
        <v>USA</v>
      </c>
      <c r="R664" t="str">
        <f>_xlfn.XLOOKUP(Table17[[#This Row],[Customer_ID]],Customer_Dim!A:A,Customer_Dim!H:H,"False Data")</f>
        <v>Silver</v>
      </c>
      <c r="S664" t="str">
        <f>_xlfn.XLOOKUP(Table17[[#This Row],[Store_ID]],Store_Dim!A:A,Store_Dim!B:B)</f>
        <v>Benson-Elliott</v>
      </c>
      <c r="T664" t="str">
        <f>_xlfn.XLOOKUP(Table17[[#This Row],[Store_ID]],Store_Dim!A:A,Store_Dim!C:C)</f>
        <v>East</v>
      </c>
      <c r="U664" t="str">
        <f>_xlfn.XLOOKUP(Table17[[#This Row],[Store_ID]],Store_Dim!A:A,Store_Dim!D:D)</f>
        <v>Port Josephberg</v>
      </c>
      <c r="V664" t="str">
        <f>_xlfn.XLOOKUP(Table17[[#This Row],[Store_ID]],Store_Dim!A:A,Store_Dim!E:E)</f>
        <v>Online</v>
      </c>
      <c r="W664" t="str">
        <f>_xlfn.XLOOKUP(Table17[[#This Row],[Product_ID]],Product_Dim!A:A,Product_Dim!B:B)</f>
        <v>Tennis Ball 3-Pack</v>
      </c>
      <c r="X664" t="str">
        <f>_xlfn.XLOOKUP(Table17[[#This Row],[Product_ID]],Product_Dim!A:A,Product_Dim!C:C)</f>
        <v>Sports</v>
      </c>
      <c r="Y664" t="str">
        <f>_xlfn.XLOOKUP(Table17[[#This Row],[Product_ID]],Product_Dim!A:A,Product_Dim!D:D)</f>
        <v>Equipment</v>
      </c>
      <c r="Z664" t="str">
        <f>_xlfn.XLOOKUP(Table17[[#This Row],[Product_ID]],Product_Dim!A:A,Product_Dim!E:E)</f>
        <v>Lopez LLC</v>
      </c>
      <c r="AA664">
        <f>_xlfn.XLOOKUP(Table17[[#This Row],[Product_ID]],Product_Dim!A:A,Product_Dim!F:F)</f>
        <v>103.45</v>
      </c>
      <c r="AB664">
        <f>_xlfn.XLOOKUP(Table17[[#This Row],[Product_ID]],Product_Dim!A:A,Product_Dim!G:G)</f>
        <v>465</v>
      </c>
    </row>
    <row r="665" spans="1:28" x14ac:dyDescent="0.25">
      <c r="A665" t="s">
        <v>2489</v>
      </c>
      <c r="B665" s="1">
        <v>45646</v>
      </c>
      <c r="C665" t="s">
        <v>425</v>
      </c>
      <c r="D665" t="s">
        <v>1592</v>
      </c>
      <c r="E665" t="s">
        <v>1776</v>
      </c>
      <c r="F665">
        <v>1</v>
      </c>
      <c r="G665">
        <v>747.03</v>
      </c>
      <c r="H665">
        <v>0.01</v>
      </c>
      <c r="I665" t="s">
        <v>1824</v>
      </c>
      <c r="J665" s="12">
        <v>739.55970000000002</v>
      </c>
      <c r="K665" t="str">
        <f>_xlfn.XLOOKUP(Table17[[#This Row],[Customer_ID]],Customer_Dim!A:A,Customer_Dim!B:B,"False Data")</f>
        <v>Erin Hopkins</v>
      </c>
      <c r="L665" s="5">
        <f>_xlfn.XLOOKUP(Table17[[#This Row],[Customer_ID]],Customer_Dim!A:A,Customer_Dim!C:C,"False Data")</f>
        <v>40</v>
      </c>
      <c r="M665" s="5" t="str" cm="1">
        <f t="array" ref="M665">_xlfn.IFS(Table9[[#This Row],[Age]]&lt;=35,"Youth",Table9[[#This Row],[Age]]&lt;=55,"Adult",Table9[[#This Row],[Age]]&gt;55,"Senior")</f>
        <v>Adult</v>
      </c>
      <c r="N665" t="str">
        <f>_xlfn.XLOOKUP(Table17[[#This Row],[Customer_ID]],Customer_Dim!A:A,Customer_Dim!D:D,"False Data")</f>
        <v>Male</v>
      </c>
      <c r="O665" t="str">
        <f>_xlfn.XLOOKUP(Table17[[#This Row],[Customer_ID]],Customer_Dim!A:A,Customer_Dim!E:E,"False Data")</f>
        <v>North Sabrina</v>
      </c>
      <c r="P665" t="str">
        <f>_xlfn.XLOOKUP(Table17[[#This Row],[Customer_ID]],Customer_Dim!A:A,Customer_Dim!F:F,"False Data")</f>
        <v>Iowa</v>
      </c>
      <c r="Q665" t="str">
        <f>_xlfn.XLOOKUP(Table17[[#This Row],[Customer_ID]],Customer_Dim!A:A,Customer_Dim!G:G,"False Data")</f>
        <v>USA</v>
      </c>
      <c r="R665" t="str">
        <f>_xlfn.XLOOKUP(Table17[[#This Row],[Customer_ID]],Customer_Dim!A:A,Customer_Dim!H:H,"False Data")</f>
        <v>Silver</v>
      </c>
      <c r="S665" t="str">
        <f>_xlfn.XLOOKUP(Table17[[#This Row],[Store_ID]],Store_Dim!A:A,Store_Dim!B:B)</f>
        <v>Benson-Elliott</v>
      </c>
      <c r="T665" t="str">
        <f>_xlfn.XLOOKUP(Table17[[#This Row],[Store_ID]],Store_Dim!A:A,Store_Dim!C:C)</f>
        <v>East</v>
      </c>
      <c r="U665" t="str">
        <f>_xlfn.XLOOKUP(Table17[[#This Row],[Store_ID]],Store_Dim!A:A,Store_Dim!D:D)</f>
        <v>Port Josephberg</v>
      </c>
      <c r="V665" t="str">
        <f>_xlfn.XLOOKUP(Table17[[#This Row],[Store_ID]],Store_Dim!A:A,Store_Dim!E:E)</f>
        <v>Online</v>
      </c>
      <c r="W665" t="str">
        <f>_xlfn.XLOOKUP(Table17[[#This Row],[Product_ID]],Product_Dim!A:A,Product_Dim!B:B)</f>
        <v>Carbon Fiber Tennis Racket</v>
      </c>
      <c r="X665" t="str">
        <f>_xlfn.XLOOKUP(Table17[[#This Row],[Product_ID]],Product_Dim!A:A,Product_Dim!C:C)</f>
        <v>Sports</v>
      </c>
      <c r="Y665" t="str">
        <f>_xlfn.XLOOKUP(Table17[[#This Row],[Product_ID]],Product_Dim!A:A,Product_Dim!D:D)</f>
        <v>Equipment</v>
      </c>
      <c r="Z665" t="str">
        <f>_xlfn.XLOOKUP(Table17[[#This Row],[Product_ID]],Product_Dim!A:A,Product_Dim!E:E)</f>
        <v>Flores, Pineda and Rodriguez</v>
      </c>
      <c r="AA665">
        <f>_xlfn.XLOOKUP(Table17[[#This Row],[Product_ID]],Product_Dim!A:A,Product_Dim!F:F)</f>
        <v>484.62</v>
      </c>
      <c r="AB665">
        <f>_xlfn.XLOOKUP(Table17[[#This Row],[Product_ID]],Product_Dim!A:A,Product_Dim!G:G)</f>
        <v>432</v>
      </c>
    </row>
    <row r="666" spans="1:28" x14ac:dyDescent="0.25">
      <c r="A666" t="s">
        <v>2490</v>
      </c>
      <c r="B666" s="1">
        <v>45475</v>
      </c>
      <c r="C666" t="s">
        <v>1257</v>
      </c>
      <c r="D666" t="s">
        <v>1580</v>
      </c>
      <c r="E666" t="s">
        <v>1782</v>
      </c>
      <c r="F666">
        <v>4</v>
      </c>
      <c r="G666">
        <v>700.88</v>
      </c>
      <c r="H666">
        <v>0.23</v>
      </c>
      <c r="I666" t="s">
        <v>1826</v>
      </c>
      <c r="J666" s="12">
        <v>2158.7103999999999</v>
      </c>
      <c r="K666" t="str">
        <f>_xlfn.XLOOKUP(Table17[[#This Row],[Customer_ID]],Customer_Dim!A:A,Customer_Dim!B:B,"False Data")</f>
        <v>David Ross</v>
      </c>
      <c r="L666" s="5">
        <f>_xlfn.XLOOKUP(Table17[[#This Row],[Customer_ID]],Customer_Dim!A:A,Customer_Dim!C:C,"False Data")</f>
        <v>22</v>
      </c>
      <c r="M666" s="5" t="str" cm="1">
        <f t="array" ref="M666">_xlfn.IFS(Table9[[#This Row],[Age]]&lt;=35,"Youth",Table9[[#This Row],[Age]]&lt;=55,"Adult",Table9[[#This Row],[Age]]&gt;55,"Senior")</f>
        <v>Youth</v>
      </c>
      <c r="N666" t="str">
        <f>_xlfn.XLOOKUP(Table17[[#This Row],[Customer_ID]],Customer_Dim!A:A,Customer_Dim!D:D,"False Data")</f>
        <v>Female</v>
      </c>
      <c r="O666" t="str">
        <f>_xlfn.XLOOKUP(Table17[[#This Row],[Customer_ID]],Customer_Dim!A:A,Customer_Dim!E:E,"False Data")</f>
        <v>South Angela</v>
      </c>
      <c r="P666" t="str">
        <f>_xlfn.XLOOKUP(Table17[[#This Row],[Customer_ID]],Customer_Dim!A:A,Customer_Dim!F:F,"False Data")</f>
        <v>Arkansas</v>
      </c>
      <c r="Q666" t="str">
        <f>_xlfn.XLOOKUP(Table17[[#This Row],[Customer_ID]],Customer_Dim!A:A,Customer_Dim!G:G,"False Data")</f>
        <v>USA</v>
      </c>
      <c r="R666" t="str">
        <f>_xlfn.XLOOKUP(Table17[[#This Row],[Customer_ID]],Customer_Dim!A:A,Customer_Dim!H:H,"False Data")</f>
        <v>Silver</v>
      </c>
      <c r="S666" t="str">
        <f>_xlfn.XLOOKUP(Table17[[#This Row],[Store_ID]],Store_Dim!A:A,Store_Dim!B:B)</f>
        <v>Bean, Jones and Park</v>
      </c>
      <c r="T666" t="str">
        <f>_xlfn.XLOOKUP(Table17[[#This Row],[Store_ID]],Store_Dim!A:A,Store_Dim!C:C)</f>
        <v>West</v>
      </c>
      <c r="U666" t="str">
        <f>_xlfn.XLOOKUP(Table17[[#This Row],[Store_ID]],Store_Dim!A:A,Store_Dim!D:D)</f>
        <v>Thompsonborough</v>
      </c>
      <c r="V666" t="str">
        <f>_xlfn.XLOOKUP(Table17[[#This Row],[Store_ID]],Store_Dim!A:A,Store_Dim!E:E)</f>
        <v>Online</v>
      </c>
      <c r="W666" t="str">
        <f>_xlfn.XLOOKUP(Table17[[#This Row],[Product_ID]],Product_Dim!A:A,Product_Dim!B:B)</f>
        <v>Beard Grooming Kit</v>
      </c>
      <c r="X666" t="str">
        <f>_xlfn.XLOOKUP(Table17[[#This Row],[Product_ID]],Product_Dim!A:A,Product_Dim!C:C)</f>
        <v>Beauty</v>
      </c>
      <c r="Y666" t="str">
        <f>_xlfn.XLOOKUP(Table17[[#This Row],[Product_ID]],Product_Dim!A:A,Product_Dim!D:D)</f>
        <v>Grooming</v>
      </c>
      <c r="Z666" t="str">
        <f>_xlfn.XLOOKUP(Table17[[#This Row],[Product_ID]],Product_Dim!A:A,Product_Dim!E:E)</f>
        <v>Erickson-Green</v>
      </c>
      <c r="AA666">
        <f>_xlfn.XLOOKUP(Table17[[#This Row],[Product_ID]],Product_Dim!A:A,Product_Dim!F:F)</f>
        <v>337.42</v>
      </c>
      <c r="AB666">
        <f>_xlfn.XLOOKUP(Table17[[#This Row],[Product_ID]],Product_Dim!A:A,Product_Dim!G:G)</f>
        <v>256</v>
      </c>
    </row>
    <row r="667" spans="1:28" x14ac:dyDescent="0.25">
      <c r="A667" t="s">
        <v>2491</v>
      </c>
      <c r="B667" s="1">
        <v>45781</v>
      </c>
      <c r="C667" t="s">
        <v>185</v>
      </c>
      <c r="D667" t="s">
        <v>1738</v>
      </c>
      <c r="E667" t="s">
        <v>1799</v>
      </c>
      <c r="F667">
        <v>4</v>
      </c>
      <c r="G667">
        <v>20.09</v>
      </c>
      <c r="H667">
        <v>0.16</v>
      </c>
      <c r="I667" t="s">
        <v>1826</v>
      </c>
      <c r="J667" s="12">
        <v>67.502399999999994</v>
      </c>
      <c r="K667" t="str">
        <f>_xlfn.XLOOKUP(Table17[[#This Row],[Customer_ID]],Customer_Dim!A:A,Customer_Dim!B:B,"False Data")</f>
        <v>April Mullins</v>
      </c>
      <c r="L667" s="5">
        <f>_xlfn.XLOOKUP(Table17[[#This Row],[Customer_ID]],Customer_Dim!A:A,Customer_Dim!C:C,"False Data")</f>
        <v>54</v>
      </c>
      <c r="M667" s="5" t="str" cm="1">
        <f t="array" ref="M667">_xlfn.IFS(Table9[[#This Row],[Age]]&lt;=35,"Youth",Table9[[#This Row],[Age]]&lt;=55,"Adult",Table9[[#This Row],[Age]]&gt;55,"Senior")</f>
        <v>Adult</v>
      </c>
      <c r="N667" t="str">
        <f>_xlfn.XLOOKUP(Table17[[#This Row],[Customer_ID]],Customer_Dim!A:A,Customer_Dim!D:D,"False Data")</f>
        <v>Male</v>
      </c>
      <c r="O667" t="str">
        <f>_xlfn.XLOOKUP(Table17[[#This Row],[Customer_ID]],Customer_Dim!A:A,Customer_Dim!E:E,"False Data")</f>
        <v>Dawsonbury</v>
      </c>
      <c r="P667" t="str">
        <f>_xlfn.XLOOKUP(Table17[[#This Row],[Customer_ID]],Customer_Dim!A:A,Customer_Dim!F:F,"False Data")</f>
        <v>North Carolina</v>
      </c>
      <c r="Q667" t="str">
        <f>_xlfn.XLOOKUP(Table17[[#This Row],[Customer_ID]],Customer_Dim!A:A,Customer_Dim!G:G,"False Data")</f>
        <v>USA</v>
      </c>
      <c r="R667" t="str">
        <f>_xlfn.XLOOKUP(Table17[[#This Row],[Customer_ID]],Customer_Dim!A:A,Customer_Dim!H:H,"False Data")</f>
        <v>Platinum</v>
      </c>
      <c r="S667" t="str">
        <f>_xlfn.XLOOKUP(Table17[[#This Row],[Store_ID]],Store_Dim!A:A,Store_Dim!B:B)</f>
        <v>Mcdonald Inc</v>
      </c>
      <c r="T667" t="str">
        <f>_xlfn.XLOOKUP(Table17[[#This Row],[Store_ID]],Store_Dim!A:A,Store_Dim!C:C)</f>
        <v>South</v>
      </c>
      <c r="U667" t="str">
        <f>_xlfn.XLOOKUP(Table17[[#This Row],[Store_ID]],Store_Dim!A:A,Store_Dim!D:D)</f>
        <v>Christopherland</v>
      </c>
      <c r="V667" t="str">
        <f>_xlfn.XLOOKUP(Table17[[#This Row],[Store_ID]],Store_Dim!A:A,Store_Dim!E:E)</f>
        <v>Outlet</v>
      </c>
      <c r="W667" t="str">
        <f>_xlfn.XLOOKUP(Table17[[#This Row],[Product_ID]],Product_Dim!A:A,Product_Dim!B:B)</f>
        <v>Sports Stopwatch Basic</v>
      </c>
      <c r="X667" t="str">
        <f>_xlfn.XLOOKUP(Table17[[#This Row],[Product_ID]],Product_Dim!A:A,Product_Dim!C:C)</f>
        <v>Sports</v>
      </c>
      <c r="Y667" t="str">
        <f>_xlfn.XLOOKUP(Table17[[#This Row],[Product_ID]],Product_Dim!A:A,Product_Dim!D:D)</f>
        <v>Accessories</v>
      </c>
      <c r="Z667" t="str">
        <f>_xlfn.XLOOKUP(Table17[[#This Row],[Product_ID]],Product_Dim!A:A,Product_Dim!E:E)</f>
        <v>Wilson Group</v>
      </c>
      <c r="AA667">
        <f>_xlfn.XLOOKUP(Table17[[#This Row],[Product_ID]],Product_Dim!A:A,Product_Dim!F:F)</f>
        <v>60.65</v>
      </c>
      <c r="AB667">
        <f>_xlfn.XLOOKUP(Table17[[#This Row],[Product_ID]],Product_Dim!A:A,Product_Dim!G:G)</f>
        <v>75</v>
      </c>
    </row>
    <row r="668" spans="1:28" x14ac:dyDescent="0.25">
      <c r="A668" t="s">
        <v>2492</v>
      </c>
      <c r="B668" s="1">
        <v>45654</v>
      </c>
      <c r="C668" t="s">
        <v>230</v>
      </c>
      <c r="D668" t="s">
        <v>1622</v>
      </c>
      <c r="E668" t="s">
        <v>1792</v>
      </c>
      <c r="F668">
        <v>3</v>
      </c>
      <c r="G668">
        <v>917.64</v>
      </c>
      <c r="H668">
        <v>0.24</v>
      </c>
      <c r="I668" t="s">
        <v>1826</v>
      </c>
      <c r="J668" s="12">
        <v>2092.2192</v>
      </c>
      <c r="K668" t="str">
        <f>_xlfn.XLOOKUP(Table17[[#This Row],[Customer_ID]],Customer_Dim!A:A,Customer_Dim!B:B,"False Data")</f>
        <v>James Bean</v>
      </c>
      <c r="L668" s="5">
        <f>_xlfn.XLOOKUP(Table17[[#This Row],[Customer_ID]],Customer_Dim!A:A,Customer_Dim!C:C,"False Data")</f>
        <v>50</v>
      </c>
      <c r="M668" s="5" t="str" cm="1">
        <f t="array" ref="M668">_xlfn.IFS(Table9[[#This Row],[Age]]&lt;=35,"Youth",Table9[[#This Row],[Age]]&lt;=55,"Adult",Table9[[#This Row],[Age]]&gt;55,"Senior")</f>
        <v>Adult</v>
      </c>
      <c r="N668" t="str">
        <f>_xlfn.XLOOKUP(Table17[[#This Row],[Customer_ID]],Customer_Dim!A:A,Customer_Dim!D:D,"False Data")</f>
        <v>Male</v>
      </c>
      <c r="O668" t="str">
        <f>_xlfn.XLOOKUP(Table17[[#This Row],[Customer_ID]],Customer_Dim!A:A,Customer_Dim!E:E,"False Data")</f>
        <v>Stevensonton</v>
      </c>
      <c r="P668" t="str">
        <f>_xlfn.XLOOKUP(Table17[[#This Row],[Customer_ID]],Customer_Dim!A:A,Customer_Dim!F:F,"False Data")</f>
        <v>New Mexico</v>
      </c>
      <c r="Q668" t="str">
        <f>_xlfn.XLOOKUP(Table17[[#This Row],[Customer_ID]],Customer_Dim!A:A,Customer_Dim!G:G,"False Data")</f>
        <v>USA</v>
      </c>
      <c r="R668" t="str">
        <f>_xlfn.XLOOKUP(Table17[[#This Row],[Customer_ID]],Customer_Dim!A:A,Customer_Dim!H:H,"False Data")</f>
        <v>Bronze</v>
      </c>
      <c r="S668" t="str">
        <f>_xlfn.XLOOKUP(Table17[[#This Row],[Store_ID]],Store_Dim!A:A,Store_Dim!B:B)</f>
        <v>Aguirre-Keller</v>
      </c>
      <c r="T668" t="str">
        <f>_xlfn.XLOOKUP(Table17[[#This Row],[Store_ID]],Store_Dim!A:A,Store_Dim!C:C)</f>
        <v>South</v>
      </c>
      <c r="U668" t="str">
        <f>_xlfn.XLOOKUP(Table17[[#This Row],[Store_ID]],Store_Dim!A:A,Store_Dim!D:D)</f>
        <v>Lake Michael</v>
      </c>
      <c r="V668" t="str">
        <f>_xlfn.XLOOKUP(Table17[[#This Row],[Store_ID]],Store_Dim!A:A,Store_Dim!E:E)</f>
        <v>Online</v>
      </c>
      <c r="W668" t="str">
        <f>_xlfn.XLOOKUP(Table17[[#This Row],[Product_ID]],Product_Dim!A:A,Product_Dim!B:B)</f>
        <v>Men's Casual Sneakers</v>
      </c>
      <c r="X668" t="str">
        <f>_xlfn.XLOOKUP(Table17[[#This Row],[Product_ID]],Product_Dim!A:A,Product_Dim!C:C)</f>
        <v>Clothing</v>
      </c>
      <c r="Y668" t="str">
        <f>_xlfn.XLOOKUP(Table17[[#This Row],[Product_ID]],Product_Dim!A:A,Product_Dim!D:D)</f>
        <v>Footwear</v>
      </c>
      <c r="Z668" t="str">
        <f>_xlfn.XLOOKUP(Table17[[#This Row],[Product_ID]],Product_Dim!A:A,Product_Dim!E:E)</f>
        <v>Hogan-Lee</v>
      </c>
      <c r="AA668">
        <f>_xlfn.XLOOKUP(Table17[[#This Row],[Product_ID]],Product_Dim!A:A,Product_Dim!F:F)</f>
        <v>353.47</v>
      </c>
      <c r="AB668">
        <f>_xlfn.XLOOKUP(Table17[[#This Row],[Product_ID]],Product_Dim!A:A,Product_Dim!G:G)</f>
        <v>214</v>
      </c>
    </row>
    <row r="669" spans="1:28" x14ac:dyDescent="0.25">
      <c r="A669" t="s">
        <v>2493</v>
      </c>
      <c r="B669" s="1">
        <v>45594</v>
      </c>
      <c r="C669" t="s">
        <v>195</v>
      </c>
      <c r="D669" t="s">
        <v>1590</v>
      </c>
      <c r="E669" t="s">
        <v>1752</v>
      </c>
      <c r="F669">
        <v>1</v>
      </c>
      <c r="G669">
        <v>242.08</v>
      </c>
      <c r="H669">
        <v>0.18</v>
      </c>
      <c r="I669" t="s">
        <v>1826</v>
      </c>
      <c r="J669" s="12">
        <v>198.50559999999999</v>
      </c>
      <c r="K669" t="str">
        <f>_xlfn.XLOOKUP(Table17[[#This Row],[Customer_ID]],Customer_Dim!A:A,Customer_Dim!B:B,"False Data")</f>
        <v>Sarah Rodgers</v>
      </c>
      <c r="L669" s="5">
        <f>_xlfn.XLOOKUP(Table17[[#This Row],[Customer_ID]],Customer_Dim!A:A,Customer_Dim!C:C,"False Data")</f>
        <v>23</v>
      </c>
      <c r="M669" s="5" t="str" cm="1">
        <f t="array" ref="M669">_xlfn.IFS(Table9[[#This Row],[Age]]&lt;=35,"Youth",Table9[[#This Row],[Age]]&lt;=55,"Adult",Table9[[#This Row],[Age]]&gt;55,"Senior")</f>
        <v>Youth</v>
      </c>
      <c r="N669" t="str">
        <f>_xlfn.XLOOKUP(Table17[[#This Row],[Customer_ID]],Customer_Dim!A:A,Customer_Dim!D:D,"False Data")</f>
        <v>Female</v>
      </c>
      <c r="O669" t="str">
        <f>_xlfn.XLOOKUP(Table17[[#This Row],[Customer_ID]],Customer_Dim!A:A,Customer_Dim!E:E,"False Data")</f>
        <v>New Julia</v>
      </c>
      <c r="P669" t="str">
        <f>_xlfn.XLOOKUP(Table17[[#This Row],[Customer_ID]],Customer_Dim!A:A,Customer_Dim!F:F,"False Data")</f>
        <v>West Virginia</v>
      </c>
      <c r="Q669" t="str">
        <f>_xlfn.XLOOKUP(Table17[[#This Row],[Customer_ID]],Customer_Dim!A:A,Customer_Dim!G:G,"False Data")</f>
        <v>USA</v>
      </c>
      <c r="R669" t="str">
        <f>_xlfn.XLOOKUP(Table17[[#This Row],[Customer_ID]],Customer_Dim!A:A,Customer_Dim!H:H,"False Data")</f>
        <v>Gold</v>
      </c>
      <c r="S669" t="str">
        <f>_xlfn.XLOOKUP(Table17[[#This Row],[Store_ID]],Store_Dim!A:A,Store_Dim!B:B)</f>
        <v>Rivera-Warner</v>
      </c>
      <c r="T669" t="str">
        <f>_xlfn.XLOOKUP(Table17[[#This Row],[Store_ID]],Store_Dim!A:A,Store_Dim!C:C)</f>
        <v>East</v>
      </c>
      <c r="U669" t="str">
        <f>_xlfn.XLOOKUP(Table17[[#This Row],[Store_ID]],Store_Dim!A:A,Store_Dim!D:D)</f>
        <v>Washingtonfurt</v>
      </c>
      <c r="V669" t="str">
        <f>_xlfn.XLOOKUP(Table17[[#This Row],[Store_ID]],Store_Dim!A:A,Store_Dim!E:E)</f>
        <v>Flagship</v>
      </c>
      <c r="W669" t="str">
        <f>_xlfn.XLOOKUP(Table17[[#This Row],[Product_ID]],Product_Dim!A:A,Product_Dim!B:B)</f>
        <v>Multi-Purpose Storage Box</v>
      </c>
      <c r="X669" t="str">
        <f>_xlfn.XLOOKUP(Table17[[#This Row],[Product_ID]],Product_Dim!A:A,Product_Dim!C:C)</f>
        <v>Home</v>
      </c>
      <c r="Y669" t="str">
        <f>_xlfn.XLOOKUP(Table17[[#This Row],[Product_ID]],Product_Dim!A:A,Product_Dim!D:D)</f>
        <v>Storage</v>
      </c>
      <c r="Z669" t="str">
        <f>_xlfn.XLOOKUP(Table17[[#This Row],[Product_ID]],Product_Dim!A:A,Product_Dim!E:E)</f>
        <v>Gardner-Montes</v>
      </c>
      <c r="AA669">
        <f>_xlfn.XLOOKUP(Table17[[#This Row],[Product_ID]],Product_Dim!A:A,Product_Dim!F:F)</f>
        <v>123.46</v>
      </c>
      <c r="AB669">
        <f>_xlfn.XLOOKUP(Table17[[#This Row],[Product_ID]],Product_Dim!A:A,Product_Dim!G:G)</f>
        <v>76</v>
      </c>
    </row>
    <row r="670" spans="1:28" x14ac:dyDescent="0.25">
      <c r="A670" t="s">
        <v>2494</v>
      </c>
      <c r="B670" s="1">
        <v>45581</v>
      </c>
      <c r="C670" t="s">
        <v>214</v>
      </c>
      <c r="D670" t="s">
        <v>1674</v>
      </c>
      <c r="E670" t="s">
        <v>1779</v>
      </c>
      <c r="F670">
        <v>1</v>
      </c>
      <c r="G670">
        <v>536.67999999999995</v>
      </c>
      <c r="H670">
        <v>0.27</v>
      </c>
      <c r="I670" t="s">
        <v>1824</v>
      </c>
      <c r="J670" s="12">
        <v>391.77640000000002</v>
      </c>
      <c r="K670" t="str">
        <f>_xlfn.XLOOKUP(Table17[[#This Row],[Customer_ID]],Customer_Dim!A:A,Customer_Dim!B:B,"False Data")</f>
        <v>Jay Patel</v>
      </c>
      <c r="L670" s="5">
        <f>_xlfn.XLOOKUP(Table17[[#This Row],[Customer_ID]],Customer_Dim!A:A,Customer_Dim!C:C,"False Data")</f>
        <v>43</v>
      </c>
      <c r="M670" s="5" t="str" cm="1">
        <f t="array" ref="M670">_xlfn.IFS(Table9[[#This Row],[Age]]&lt;=35,"Youth",Table9[[#This Row],[Age]]&lt;=55,"Adult",Table9[[#This Row],[Age]]&gt;55,"Senior")</f>
        <v>Adult</v>
      </c>
      <c r="N670" t="str">
        <f>_xlfn.XLOOKUP(Table17[[#This Row],[Customer_ID]],Customer_Dim!A:A,Customer_Dim!D:D,"False Data")</f>
        <v>Female</v>
      </c>
      <c r="O670" t="str">
        <f>_xlfn.XLOOKUP(Table17[[#This Row],[Customer_ID]],Customer_Dim!A:A,Customer_Dim!E:E,"False Data")</f>
        <v>Morrisbury</v>
      </c>
      <c r="P670" t="str">
        <f>_xlfn.XLOOKUP(Table17[[#This Row],[Customer_ID]],Customer_Dim!A:A,Customer_Dim!F:F,"False Data")</f>
        <v>Rhode Island</v>
      </c>
      <c r="Q670" t="str">
        <f>_xlfn.XLOOKUP(Table17[[#This Row],[Customer_ID]],Customer_Dim!A:A,Customer_Dim!G:G,"False Data")</f>
        <v>USA</v>
      </c>
      <c r="R670" t="str">
        <f>_xlfn.XLOOKUP(Table17[[#This Row],[Customer_ID]],Customer_Dim!A:A,Customer_Dim!H:H,"False Data")</f>
        <v>Platinum</v>
      </c>
      <c r="S670" t="str">
        <f>_xlfn.XLOOKUP(Table17[[#This Row],[Store_ID]],Store_Dim!A:A,Store_Dim!B:B)</f>
        <v>Martinez-Mullins</v>
      </c>
      <c r="T670" t="str">
        <f>_xlfn.XLOOKUP(Table17[[#This Row],[Store_ID]],Store_Dim!A:A,Store_Dim!C:C)</f>
        <v>South</v>
      </c>
      <c r="U670" t="str">
        <f>_xlfn.XLOOKUP(Table17[[#This Row],[Store_ID]],Store_Dim!A:A,Store_Dim!D:D)</f>
        <v>Williamsfurt</v>
      </c>
      <c r="V670" t="str">
        <f>_xlfn.XLOOKUP(Table17[[#This Row],[Store_ID]],Store_Dim!A:A,Store_Dim!E:E)</f>
        <v>Online</v>
      </c>
      <c r="W670" t="str">
        <f>_xlfn.XLOOKUP(Table17[[#This Row],[Product_ID]],Product_Dim!A:A,Product_Dim!B:B)</f>
        <v>Organic Sunscreen Lotion</v>
      </c>
      <c r="X670" t="str">
        <f>_xlfn.XLOOKUP(Table17[[#This Row],[Product_ID]],Product_Dim!A:A,Product_Dim!C:C)</f>
        <v>Beauty</v>
      </c>
      <c r="Y670" t="str">
        <f>_xlfn.XLOOKUP(Table17[[#This Row],[Product_ID]],Product_Dim!A:A,Product_Dim!D:D)</f>
        <v>Skincare</v>
      </c>
      <c r="Z670" t="str">
        <f>_xlfn.XLOOKUP(Table17[[#This Row],[Product_ID]],Product_Dim!A:A,Product_Dim!E:E)</f>
        <v>Anderson-Riley</v>
      </c>
      <c r="AA670">
        <f>_xlfn.XLOOKUP(Table17[[#This Row],[Product_ID]],Product_Dim!A:A,Product_Dim!F:F)</f>
        <v>266.86</v>
      </c>
      <c r="AB670">
        <f>_xlfn.XLOOKUP(Table17[[#This Row],[Product_ID]],Product_Dim!A:A,Product_Dim!G:G)</f>
        <v>458</v>
      </c>
    </row>
    <row r="671" spans="1:28" x14ac:dyDescent="0.25">
      <c r="A671" t="s">
        <v>2495</v>
      </c>
      <c r="B671" s="1">
        <v>45748</v>
      </c>
      <c r="C671" t="s">
        <v>338</v>
      </c>
      <c r="D671" t="s">
        <v>1606</v>
      </c>
      <c r="E671" t="s">
        <v>1769</v>
      </c>
      <c r="F671">
        <v>2</v>
      </c>
      <c r="G671">
        <v>145.18</v>
      </c>
      <c r="H671">
        <v>0.26</v>
      </c>
      <c r="I671" t="s">
        <v>1826</v>
      </c>
      <c r="J671" s="12">
        <v>214.8664</v>
      </c>
      <c r="K671" t="str">
        <f>_xlfn.XLOOKUP(Table17[[#This Row],[Customer_ID]],Customer_Dim!A:A,Customer_Dim!B:B,"False Data")</f>
        <v>David Patterson</v>
      </c>
      <c r="L671" s="5">
        <f>_xlfn.XLOOKUP(Table17[[#This Row],[Customer_ID]],Customer_Dim!A:A,Customer_Dim!C:C,"False Data")</f>
        <v>43</v>
      </c>
      <c r="M671" s="5" t="str" cm="1">
        <f t="array" ref="M671">_xlfn.IFS(Table9[[#This Row],[Age]]&lt;=35,"Youth",Table9[[#This Row],[Age]]&lt;=55,"Adult",Table9[[#This Row],[Age]]&gt;55,"Senior")</f>
        <v>Adult</v>
      </c>
      <c r="N671" t="str">
        <f>_xlfn.XLOOKUP(Table17[[#This Row],[Customer_ID]],Customer_Dim!A:A,Customer_Dim!D:D,"False Data")</f>
        <v>Female</v>
      </c>
      <c r="O671" t="str">
        <f>_xlfn.XLOOKUP(Table17[[#This Row],[Customer_ID]],Customer_Dim!A:A,Customer_Dim!E:E,"False Data")</f>
        <v>New Amyport</v>
      </c>
      <c r="P671" t="str">
        <f>_xlfn.XLOOKUP(Table17[[#This Row],[Customer_ID]],Customer_Dim!A:A,Customer_Dim!F:F,"False Data")</f>
        <v>Nevada</v>
      </c>
      <c r="Q671" t="str">
        <f>_xlfn.XLOOKUP(Table17[[#This Row],[Customer_ID]],Customer_Dim!A:A,Customer_Dim!G:G,"False Data")</f>
        <v>USA</v>
      </c>
      <c r="R671" t="str">
        <f>_xlfn.XLOOKUP(Table17[[#This Row],[Customer_ID]],Customer_Dim!A:A,Customer_Dim!H:H,"False Data")</f>
        <v>Gold</v>
      </c>
      <c r="S671" t="str">
        <f>_xlfn.XLOOKUP(Table17[[#This Row],[Store_ID]],Store_Dim!A:A,Store_Dim!B:B)</f>
        <v>Alexander Group</v>
      </c>
      <c r="T671" t="str">
        <f>_xlfn.XLOOKUP(Table17[[#This Row],[Store_ID]],Store_Dim!A:A,Store_Dim!C:C)</f>
        <v>South</v>
      </c>
      <c r="U671" t="str">
        <f>_xlfn.XLOOKUP(Table17[[#This Row],[Store_ID]],Store_Dim!A:A,Store_Dim!D:D)</f>
        <v>Port Sharon</v>
      </c>
      <c r="V671" t="str">
        <f>_xlfn.XLOOKUP(Table17[[#This Row],[Store_ID]],Store_Dim!A:A,Store_Dim!E:E)</f>
        <v>Online</v>
      </c>
      <c r="W671" t="str">
        <f>_xlfn.XLOOKUP(Table17[[#This Row],[Product_ID]],Product_Dim!A:A,Product_Dim!B:B)</f>
        <v>Fabric Sofa Throw Blanket</v>
      </c>
      <c r="X671" t="str">
        <f>_xlfn.XLOOKUP(Table17[[#This Row],[Product_ID]],Product_Dim!A:A,Product_Dim!C:C)</f>
        <v>Home</v>
      </c>
      <c r="Y671" t="str">
        <f>_xlfn.XLOOKUP(Table17[[#This Row],[Product_ID]],Product_Dim!A:A,Product_Dim!D:D)</f>
        <v>Decor</v>
      </c>
      <c r="Z671" t="str">
        <f>_xlfn.XLOOKUP(Table17[[#This Row],[Product_ID]],Product_Dim!A:A,Product_Dim!E:E)</f>
        <v>Hoffman Group</v>
      </c>
      <c r="AA671">
        <f>_xlfn.XLOOKUP(Table17[[#This Row],[Product_ID]],Product_Dim!A:A,Product_Dim!F:F)</f>
        <v>218.48</v>
      </c>
      <c r="AB671">
        <f>_xlfn.XLOOKUP(Table17[[#This Row],[Product_ID]],Product_Dim!A:A,Product_Dim!G:G)</f>
        <v>276</v>
      </c>
    </row>
    <row r="672" spans="1:28" x14ac:dyDescent="0.25">
      <c r="A672" t="s">
        <v>2496</v>
      </c>
      <c r="B672" s="1">
        <v>45369</v>
      </c>
      <c r="C672" t="s">
        <v>716</v>
      </c>
      <c r="D672" t="s">
        <v>1682</v>
      </c>
      <c r="E672" t="s">
        <v>1769</v>
      </c>
      <c r="F672">
        <v>2</v>
      </c>
      <c r="G672">
        <v>132.77000000000001</v>
      </c>
      <c r="H672">
        <v>0.13</v>
      </c>
      <c r="I672" t="s">
        <v>1829</v>
      </c>
      <c r="J672" s="12">
        <v>231.0198</v>
      </c>
      <c r="K672" t="str">
        <f>_xlfn.XLOOKUP(Table17[[#This Row],[Customer_ID]],Customer_Dim!A:A,Customer_Dim!B:B,"False Data")</f>
        <v>Lisa Young</v>
      </c>
      <c r="L672" s="5">
        <f>_xlfn.XLOOKUP(Table17[[#This Row],[Customer_ID]],Customer_Dim!A:A,Customer_Dim!C:C,"False Data")</f>
        <v>38</v>
      </c>
      <c r="M672" s="5" t="str" cm="1">
        <f t="array" ref="M672">_xlfn.IFS(Table9[[#This Row],[Age]]&lt;=35,"Youth",Table9[[#This Row],[Age]]&lt;=55,"Adult",Table9[[#This Row],[Age]]&gt;55,"Senior")</f>
        <v>Adult</v>
      </c>
      <c r="N672" t="str">
        <f>_xlfn.XLOOKUP(Table17[[#This Row],[Customer_ID]],Customer_Dim!A:A,Customer_Dim!D:D,"False Data")</f>
        <v>Male</v>
      </c>
      <c r="O672" t="str">
        <f>_xlfn.XLOOKUP(Table17[[#This Row],[Customer_ID]],Customer_Dim!A:A,Customer_Dim!E:E,"False Data")</f>
        <v>Maybury</v>
      </c>
      <c r="P672" t="str">
        <f>_xlfn.XLOOKUP(Table17[[#This Row],[Customer_ID]],Customer_Dim!A:A,Customer_Dim!F:F,"False Data")</f>
        <v>Georgia</v>
      </c>
      <c r="Q672" t="str">
        <f>_xlfn.XLOOKUP(Table17[[#This Row],[Customer_ID]],Customer_Dim!A:A,Customer_Dim!G:G,"False Data")</f>
        <v>USA</v>
      </c>
      <c r="R672" t="str">
        <f>_xlfn.XLOOKUP(Table17[[#This Row],[Customer_ID]],Customer_Dim!A:A,Customer_Dim!H:H,"False Data")</f>
        <v>Platinum</v>
      </c>
      <c r="S672" t="str">
        <f>_xlfn.XLOOKUP(Table17[[#This Row],[Store_ID]],Store_Dim!A:A,Store_Dim!B:B)</f>
        <v>Alexander Group</v>
      </c>
      <c r="T672" t="str">
        <f>_xlfn.XLOOKUP(Table17[[#This Row],[Store_ID]],Store_Dim!A:A,Store_Dim!C:C)</f>
        <v>South</v>
      </c>
      <c r="U672" t="str">
        <f>_xlfn.XLOOKUP(Table17[[#This Row],[Store_ID]],Store_Dim!A:A,Store_Dim!D:D)</f>
        <v>Port Sharon</v>
      </c>
      <c r="V672" t="str">
        <f>_xlfn.XLOOKUP(Table17[[#This Row],[Store_ID]],Store_Dim!A:A,Store_Dim!E:E)</f>
        <v>Online</v>
      </c>
      <c r="W672" t="str">
        <f>_xlfn.XLOOKUP(Table17[[#This Row],[Product_ID]],Product_Dim!A:A,Product_Dim!B:B)</f>
        <v>Smart LED Light Strip</v>
      </c>
      <c r="X672" t="str">
        <f>_xlfn.XLOOKUP(Table17[[#This Row],[Product_ID]],Product_Dim!A:A,Product_Dim!C:C)</f>
        <v>Electronics</v>
      </c>
      <c r="Y672" t="str">
        <f>_xlfn.XLOOKUP(Table17[[#This Row],[Product_ID]],Product_Dim!A:A,Product_Dim!D:D)</f>
        <v>Accessories</v>
      </c>
      <c r="Z672" t="str">
        <f>_xlfn.XLOOKUP(Table17[[#This Row],[Product_ID]],Product_Dim!A:A,Product_Dim!E:E)</f>
        <v>Flores-Davis</v>
      </c>
      <c r="AA672">
        <f>_xlfn.XLOOKUP(Table17[[#This Row],[Product_ID]],Product_Dim!A:A,Product_Dim!F:F)</f>
        <v>349.17</v>
      </c>
      <c r="AB672">
        <f>_xlfn.XLOOKUP(Table17[[#This Row],[Product_ID]],Product_Dim!A:A,Product_Dim!G:G)</f>
        <v>476</v>
      </c>
    </row>
    <row r="673" spans="1:28" x14ac:dyDescent="0.25">
      <c r="A673" t="s">
        <v>2497</v>
      </c>
      <c r="B673" s="1">
        <v>45701</v>
      </c>
      <c r="C673" t="s">
        <v>63</v>
      </c>
      <c r="D673" t="s">
        <v>1630</v>
      </c>
      <c r="E673" t="s">
        <v>1786</v>
      </c>
      <c r="F673">
        <v>4</v>
      </c>
      <c r="G673">
        <v>682.11</v>
      </c>
      <c r="H673">
        <v>0.14000000000000001</v>
      </c>
      <c r="I673" t="s">
        <v>1824</v>
      </c>
      <c r="J673" s="12">
        <v>2346.4584</v>
      </c>
      <c r="K673" t="str">
        <f>_xlfn.XLOOKUP(Table17[[#This Row],[Customer_ID]],Customer_Dim!A:A,Customer_Dim!B:B,"False Data")</f>
        <v>Nathan Hernandez</v>
      </c>
      <c r="L673" s="5">
        <f>_xlfn.XLOOKUP(Table17[[#This Row],[Customer_ID]],Customer_Dim!A:A,Customer_Dim!C:C,"False Data")</f>
        <v>32</v>
      </c>
      <c r="M673" s="5" t="str" cm="1">
        <f t="array" ref="M673">_xlfn.IFS(Table9[[#This Row],[Age]]&lt;=35,"Youth",Table9[[#This Row],[Age]]&lt;=55,"Adult",Table9[[#This Row],[Age]]&gt;55,"Senior")</f>
        <v>Youth</v>
      </c>
      <c r="N673" t="str">
        <f>_xlfn.XLOOKUP(Table17[[#This Row],[Customer_ID]],Customer_Dim!A:A,Customer_Dim!D:D,"False Data")</f>
        <v>Female</v>
      </c>
      <c r="O673" t="str">
        <f>_xlfn.XLOOKUP(Table17[[#This Row],[Customer_ID]],Customer_Dim!A:A,Customer_Dim!E:E,"False Data")</f>
        <v>New Becky</v>
      </c>
      <c r="P673" t="str">
        <f>_xlfn.XLOOKUP(Table17[[#This Row],[Customer_ID]],Customer_Dim!A:A,Customer_Dim!F:F,"False Data")</f>
        <v>Montana</v>
      </c>
      <c r="Q673" t="str">
        <f>_xlfn.XLOOKUP(Table17[[#This Row],[Customer_ID]],Customer_Dim!A:A,Customer_Dim!G:G,"False Data")</f>
        <v>USA</v>
      </c>
      <c r="R673" t="str">
        <f>_xlfn.XLOOKUP(Table17[[#This Row],[Customer_ID]],Customer_Dim!A:A,Customer_Dim!H:H,"False Data")</f>
        <v>Silver</v>
      </c>
      <c r="S673" t="str">
        <f>_xlfn.XLOOKUP(Table17[[#This Row],[Store_ID]],Store_Dim!A:A,Store_Dim!B:B)</f>
        <v>Moore, Padilla and Butler</v>
      </c>
      <c r="T673" t="str">
        <f>_xlfn.XLOOKUP(Table17[[#This Row],[Store_ID]],Store_Dim!A:A,Store_Dim!C:C)</f>
        <v>South</v>
      </c>
      <c r="U673" t="str">
        <f>_xlfn.XLOOKUP(Table17[[#This Row],[Store_ID]],Store_Dim!A:A,Store_Dim!D:D)</f>
        <v>East Johnstad</v>
      </c>
      <c r="V673" t="str">
        <f>_xlfn.XLOOKUP(Table17[[#This Row],[Store_ID]],Store_Dim!A:A,Store_Dim!E:E)</f>
        <v>Flagship</v>
      </c>
      <c r="W673" t="str">
        <f>_xlfn.XLOOKUP(Table17[[#This Row],[Product_ID]],Product_Dim!A:A,Product_Dim!B:B)</f>
        <v>Yoga Exercise Mat</v>
      </c>
      <c r="X673" t="str">
        <f>_xlfn.XLOOKUP(Table17[[#This Row],[Product_ID]],Product_Dim!A:A,Product_Dim!C:C)</f>
        <v>Sports</v>
      </c>
      <c r="Y673" t="str">
        <f>_xlfn.XLOOKUP(Table17[[#This Row],[Product_ID]],Product_Dim!A:A,Product_Dim!D:D)</f>
        <v>Fitness</v>
      </c>
      <c r="Z673" t="str">
        <f>_xlfn.XLOOKUP(Table17[[#This Row],[Product_ID]],Product_Dim!A:A,Product_Dim!E:E)</f>
        <v>Carroll, Long and Mendoza</v>
      </c>
      <c r="AA673">
        <f>_xlfn.XLOOKUP(Table17[[#This Row],[Product_ID]],Product_Dim!A:A,Product_Dim!F:F)</f>
        <v>313.26</v>
      </c>
      <c r="AB673">
        <f>_xlfn.XLOOKUP(Table17[[#This Row],[Product_ID]],Product_Dim!A:A,Product_Dim!G:G)</f>
        <v>369</v>
      </c>
    </row>
    <row r="674" spans="1:28" x14ac:dyDescent="0.25">
      <c r="A674" t="s">
        <v>2498</v>
      </c>
      <c r="B674" s="1">
        <v>45510</v>
      </c>
      <c r="C674" t="s">
        <v>1495</v>
      </c>
      <c r="D674" t="s">
        <v>1628</v>
      </c>
      <c r="E674" t="s">
        <v>1807</v>
      </c>
      <c r="F674">
        <v>4</v>
      </c>
      <c r="G674">
        <v>502.95</v>
      </c>
      <c r="H674">
        <v>0.14000000000000001</v>
      </c>
      <c r="I674" t="s">
        <v>1829</v>
      </c>
      <c r="J674" s="12">
        <v>1730.1479999999999</v>
      </c>
      <c r="K674" t="str">
        <f>_xlfn.XLOOKUP(Table17[[#This Row],[Customer_ID]],Customer_Dim!A:A,Customer_Dim!B:B,"False Data")</f>
        <v>Eric Lee</v>
      </c>
      <c r="L674" s="5">
        <f>_xlfn.XLOOKUP(Table17[[#This Row],[Customer_ID]],Customer_Dim!A:A,Customer_Dim!C:C,"False Data")</f>
        <v>22</v>
      </c>
      <c r="M674" s="5" t="str" cm="1">
        <f t="array" ref="M674">_xlfn.IFS(Table9[[#This Row],[Age]]&lt;=35,"Youth",Table9[[#This Row],[Age]]&lt;=55,"Adult",Table9[[#This Row],[Age]]&gt;55,"Senior")</f>
        <v>Youth</v>
      </c>
      <c r="N674" t="str">
        <f>_xlfn.XLOOKUP(Table17[[#This Row],[Customer_ID]],Customer_Dim!A:A,Customer_Dim!D:D,"False Data")</f>
        <v>Female</v>
      </c>
      <c r="O674" t="str">
        <f>_xlfn.XLOOKUP(Table17[[#This Row],[Customer_ID]],Customer_Dim!A:A,Customer_Dim!E:E,"False Data")</f>
        <v>Lake April</v>
      </c>
      <c r="P674" t="str">
        <f>_xlfn.XLOOKUP(Table17[[#This Row],[Customer_ID]],Customer_Dim!A:A,Customer_Dim!F:F,"False Data")</f>
        <v>Vermont</v>
      </c>
      <c r="Q674" t="str">
        <f>_xlfn.XLOOKUP(Table17[[#This Row],[Customer_ID]],Customer_Dim!A:A,Customer_Dim!G:G,"False Data")</f>
        <v>USA</v>
      </c>
      <c r="R674" t="str">
        <f>_xlfn.XLOOKUP(Table17[[#This Row],[Customer_ID]],Customer_Dim!A:A,Customer_Dim!H:H,"False Data")</f>
        <v>Bronze</v>
      </c>
      <c r="S674" t="str">
        <f>_xlfn.XLOOKUP(Table17[[#This Row],[Store_ID]],Store_Dim!A:A,Store_Dim!B:B)</f>
        <v>Holloway Ltd</v>
      </c>
      <c r="T674" t="str">
        <f>_xlfn.XLOOKUP(Table17[[#This Row],[Store_ID]],Store_Dim!A:A,Store_Dim!C:C)</f>
        <v>North</v>
      </c>
      <c r="U674" t="str">
        <f>_xlfn.XLOOKUP(Table17[[#This Row],[Store_ID]],Store_Dim!A:A,Store_Dim!D:D)</f>
        <v>Bensonhaven</v>
      </c>
      <c r="V674" t="str">
        <f>_xlfn.XLOOKUP(Table17[[#This Row],[Store_ID]],Store_Dim!A:A,Store_Dim!E:E)</f>
        <v>Flagship</v>
      </c>
      <c r="W674" t="str">
        <f>_xlfn.XLOOKUP(Table17[[#This Row],[Product_ID]],Product_Dim!A:A,Product_Dim!B:B)</f>
        <v>Noise-Canceling Headphones</v>
      </c>
      <c r="X674" t="str">
        <f>_xlfn.XLOOKUP(Table17[[#This Row],[Product_ID]],Product_Dim!A:A,Product_Dim!C:C)</f>
        <v>Electronics</v>
      </c>
      <c r="Y674" t="str">
        <f>_xlfn.XLOOKUP(Table17[[#This Row],[Product_ID]],Product_Dim!A:A,Product_Dim!D:D)</f>
        <v>Audio</v>
      </c>
      <c r="Z674" t="str">
        <f>_xlfn.XLOOKUP(Table17[[#This Row],[Product_ID]],Product_Dim!A:A,Product_Dim!E:E)</f>
        <v>Taylor-Hart</v>
      </c>
      <c r="AA674">
        <f>_xlfn.XLOOKUP(Table17[[#This Row],[Product_ID]],Product_Dim!A:A,Product_Dim!F:F)</f>
        <v>38.520000000000003</v>
      </c>
      <c r="AB674">
        <f>_xlfn.XLOOKUP(Table17[[#This Row],[Product_ID]],Product_Dim!A:A,Product_Dim!G:G)</f>
        <v>378</v>
      </c>
    </row>
    <row r="675" spans="1:28" x14ac:dyDescent="0.25">
      <c r="A675" t="s">
        <v>2499</v>
      </c>
      <c r="B675" s="1">
        <v>45538</v>
      </c>
      <c r="C675" t="s">
        <v>752</v>
      </c>
      <c r="D675" t="s">
        <v>1622</v>
      </c>
      <c r="E675" t="s">
        <v>1804</v>
      </c>
      <c r="F675">
        <v>2</v>
      </c>
      <c r="G675">
        <v>472.08</v>
      </c>
      <c r="H675">
        <v>7.0000000000000007E-2</v>
      </c>
      <c r="I675" t="s">
        <v>1824</v>
      </c>
      <c r="J675" s="12">
        <v>878.0687999999999</v>
      </c>
      <c r="K675" t="str">
        <f>_xlfn.XLOOKUP(Table17[[#This Row],[Customer_ID]],Customer_Dim!A:A,Customer_Dim!B:B,"False Data")</f>
        <v>Nathaniel Hill</v>
      </c>
      <c r="L675" s="5">
        <f>_xlfn.XLOOKUP(Table17[[#This Row],[Customer_ID]],Customer_Dim!A:A,Customer_Dim!C:C,"False Data")</f>
        <v>43</v>
      </c>
      <c r="M675" s="5" t="str" cm="1">
        <f t="array" ref="M675">_xlfn.IFS(Table9[[#This Row],[Age]]&lt;=35,"Youth",Table9[[#This Row],[Age]]&lt;=55,"Adult",Table9[[#This Row],[Age]]&gt;55,"Senior")</f>
        <v>Adult</v>
      </c>
      <c r="N675" t="str">
        <f>_xlfn.XLOOKUP(Table17[[#This Row],[Customer_ID]],Customer_Dim!A:A,Customer_Dim!D:D,"False Data")</f>
        <v>Female</v>
      </c>
      <c r="O675" t="str">
        <f>_xlfn.XLOOKUP(Table17[[#This Row],[Customer_ID]],Customer_Dim!A:A,Customer_Dim!E:E,"False Data")</f>
        <v>Lake Mark</v>
      </c>
      <c r="P675" t="str">
        <f>_xlfn.XLOOKUP(Table17[[#This Row],[Customer_ID]],Customer_Dim!A:A,Customer_Dim!F:F,"False Data")</f>
        <v>Kansas</v>
      </c>
      <c r="Q675" t="str">
        <f>_xlfn.XLOOKUP(Table17[[#This Row],[Customer_ID]],Customer_Dim!A:A,Customer_Dim!G:G,"False Data")</f>
        <v>USA</v>
      </c>
      <c r="R675" t="str">
        <f>_xlfn.XLOOKUP(Table17[[#This Row],[Customer_ID]],Customer_Dim!A:A,Customer_Dim!H:H,"False Data")</f>
        <v>Gold</v>
      </c>
      <c r="S675" t="str">
        <f>_xlfn.XLOOKUP(Table17[[#This Row],[Store_ID]],Store_Dim!A:A,Store_Dim!B:B)</f>
        <v>Frederick-Wright</v>
      </c>
      <c r="T675" t="str">
        <f>_xlfn.XLOOKUP(Table17[[#This Row],[Store_ID]],Store_Dim!A:A,Store_Dim!C:C)</f>
        <v>West</v>
      </c>
      <c r="U675" t="str">
        <f>_xlfn.XLOOKUP(Table17[[#This Row],[Store_ID]],Store_Dim!A:A,Store_Dim!D:D)</f>
        <v>New Jimmymouth</v>
      </c>
      <c r="V675" t="str">
        <f>_xlfn.XLOOKUP(Table17[[#This Row],[Store_ID]],Store_Dim!A:A,Store_Dim!E:E)</f>
        <v>Flagship</v>
      </c>
      <c r="W675" t="str">
        <f>_xlfn.XLOOKUP(Table17[[#This Row],[Product_ID]],Product_Dim!A:A,Product_Dim!B:B)</f>
        <v>Men's Casual Sneakers</v>
      </c>
      <c r="X675" t="str">
        <f>_xlfn.XLOOKUP(Table17[[#This Row],[Product_ID]],Product_Dim!A:A,Product_Dim!C:C)</f>
        <v>Clothing</v>
      </c>
      <c r="Y675" t="str">
        <f>_xlfn.XLOOKUP(Table17[[#This Row],[Product_ID]],Product_Dim!A:A,Product_Dim!D:D)</f>
        <v>Footwear</v>
      </c>
      <c r="Z675" t="str">
        <f>_xlfn.XLOOKUP(Table17[[#This Row],[Product_ID]],Product_Dim!A:A,Product_Dim!E:E)</f>
        <v>Hogan-Lee</v>
      </c>
      <c r="AA675">
        <f>_xlfn.XLOOKUP(Table17[[#This Row],[Product_ID]],Product_Dim!A:A,Product_Dim!F:F)</f>
        <v>353.47</v>
      </c>
      <c r="AB675">
        <f>_xlfn.XLOOKUP(Table17[[#This Row],[Product_ID]],Product_Dim!A:A,Product_Dim!G:G)</f>
        <v>214</v>
      </c>
    </row>
    <row r="676" spans="1:28" x14ac:dyDescent="0.25">
      <c r="A676" t="s">
        <v>2500</v>
      </c>
      <c r="B676" s="1">
        <v>45665</v>
      </c>
      <c r="C676" t="s">
        <v>1458</v>
      </c>
      <c r="D676" t="s">
        <v>1662</v>
      </c>
      <c r="E676" t="s">
        <v>1807</v>
      </c>
      <c r="F676">
        <v>2</v>
      </c>
      <c r="G676">
        <v>218.11</v>
      </c>
      <c r="H676">
        <v>0.02</v>
      </c>
      <c r="I676" t="s">
        <v>1829</v>
      </c>
      <c r="J676" s="12">
        <v>427.49560000000002</v>
      </c>
      <c r="K676" t="str">
        <f>_xlfn.XLOOKUP(Table17[[#This Row],[Customer_ID]],Customer_Dim!A:A,Customer_Dim!B:B,"False Data")</f>
        <v>Laura Mathews</v>
      </c>
      <c r="L676" s="5">
        <f>_xlfn.XLOOKUP(Table17[[#This Row],[Customer_ID]],Customer_Dim!A:A,Customer_Dim!C:C,"False Data")</f>
        <v>53</v>
      </c>
      <c r="M676" s="5" t="str" cm="1">
        <f t="array" ref="M676">_xlfn.IFS(Table9[[#This Row],[Age]]&lt;=35,"Youth",Table9[[#This Row],[Age]]&lt;=55,"Adult",Table9[[#This Row],[Age]]&gt;55,"Senior")</f>
        <v>Adult</v>
      </c>
      <c r="N676" t="str">
        <f>_xlfn.XLOOKUP(Table17[[#This Row],[Customer_ID]],Customer_Dim!A:A,Customer_Dim!D:D,"False Data")</f>
        <v>Male</v>
      </c>
      <c r="O676" t="str">
        <f>_xlfn.XLOOKUP(Table17[[#This Row],[Customer_ID]],Customer_Dim!A:A,Customer_Dim!E:E,"False Data")</f>
        <v>Chambersfurt</v>
      </c>
      <c r="P676" t="str">
        <f>_xlfn.XLOOKUP(Table17[[#This Row],[Customer_ID]],Customer_Dim!A:A,Customer_Dim!F:F,"False Data")</f>
        <v>Wisconsin</v>
      </c>
      <c r="Q676" t="str">
        <f>_xlfn.XLOOKUP(Table17[[#This Row],[Customer_ID]],Customer_Dim!A:A,Customer_Dim!G:G,"False Data")</f>
        <v>USA</v>
      </c>
      <c r="R676" t="str">
        <f>_xlfn.XLOOKUP(Table17[[#This Row],[Customer_ID]],Customer_Dim!A:A,Customer_Dim!H:H,"False Data")</f>
        <v>Bronze</v>
      </c>
      <c r="S676" t="str">
        <f>_xlfn.XLOOKUP(Table17[[#This Row],[Store_ID]],Store_Dim!A:A,Store_Dim!B:B)</f>
        <v>Holloway Ltd</v>
      </c>
      <c r="T676" t="str">
        <f>_xlfn.XLOOKUP(Table17[[#This Row],[Store_ID]],Store_Dim!A:A,Store_Dim!C:C)</f>
        <v>North</v>
      </c>
      <c r="U676" t="str">
        <f>_xlfn.XLOOKUP(Table17[[#This Row],[Store_ID]],Store_Dim!A:A,Store_Dim!D:D)</f>
        <v>Bensonhaven</v>
      </c>
      <c r="V676" t="str">
        <f>_xlfn.XLOOKUP(Table17[[#This Row],[Store_ID]],Store_Dim!A:A,Store_Dim!E:E)</f>
        <v>Flagship</v>
      </c>
      <c r="W676" t="str">
        <f>_xlfn.XLOOKUP(Table17[[#This Row],[Product_ID]],Product_Dim!A:A,Product_Dim!B:B)</f>
        <v>Foam Roller</v>
      </c>
      <c r="X676" t="str">
        <f>_xlfn.XLOOKUP(Table17[[#This Row],[Product_ID]],Product_Dim!A:A,Product_Dim!C:C)</f>
        <v>Sports</v>
      </c>
      <c r="Y676" t="str">
        <f>_xlfn.XLOOKUP(Table17[[#This Row],[Product_ID]],Product_Dim!A:A,Product_Dim!D:D)</f>
        <v>Fitness</v>
      </c>
      <c r="Z676" t="str">
        <f>_xlfn.XLOOKUP(Table17[[#This Row],[Product_ID]],Product_Dim!A:A,Product_Dim!E:E)</f>
        <v>Atkinson, Camacho and Oliver</v>
      </c>
      <c r="AA676">
        <f>_xlfn.XLOOKUP(Table17[[#This Row],[Product_ID]],Product_Dim!A:A,Product_Dim!F:F)</f>
        <v>30.62</v>
      </c>
      <c r="AB676">
        <f>_xlfn.XLOOKUP(Table17[[#This Row],[Product_ID]],Product_Dim!A:A,Product_Dim!G:G)</f>
        <v>138</v>
      </c>
    </row>
    <row r="677" spans="1:28" x14ac:dyDescent="0.25">
      <c r="A677" t="s">
        <v>2501</v>
      </c>
      <c r="B677" s="1">
        <v>45859</v>
      </c>
      <c r="C677" t="s">
        <v>214</v>
      </c>
      <c r="D677" t="s">
        <v>1546</v>
      </c>
      <c r="E677" t="s">
        <v>1776</v>
      </c>
      <c r="F677">
        <v>4</v>
      </c>
      <c r="G677">
        <v>845.58</v>
      </c>
      <c r="H677">
        <v>0.06</v>
      </c>
      <c r="I677" t="s">
        <v>1826</v>
      </c>
      <c r="J677" s="12">
        <v>3179.3807999999999</v>
      </c>
      <c r="K677" t="str">
        <f>_xlfn.XLOOKUP(Table17[[#This Row],[Customer_ID]],Customer_Dim!A:A,Customer_Dim!B:B,"False Data")</f>
        <v>Jay Patel</v>
      </c>
      <c r="L677" s="5">
        <f>_xlfn.XLOOKUP(Table17[[#This Row],[Customer_ID]],Customer_Dim!A:A,Customer_Dim!C:C,"False Data")</f>
        <v>43</v>
      </c>
      <c r="M677" s="5" t="str" cm="1">
        <f t="array" ref="M677">_xlfn.IFS(Table9[[#This Row],[Age]]&lt;=35,"Youth",Table9[[#This Row],[Age]]&lt;=55,"Adult",Table9[[#This Row],[Age]]&gt;55,"Senior")</f>
        <v>Adult</v>
      </c>
      <c r="N677" t="str">
        <f>_xlfn.XLOOKUP(Table17[[#This Row],[Customer_ID]],Customer_Dim!A:A,Customer_Dim!D:D,"False Data")</f>
        <v>Female</v>
      </c>
      <c r="O677" t="str">
        <f>_xlfn.XLOOKUP(Table17[[#This Row],[Customer_ID]],Customer_Dim!A:A,Customer_Dim!E:E,"False Data")</f>
        <v>Morrisbury</v>
      </c>
      <c r="P677" t="str">
        <f>_xlfn.XLOOKUP(Table17[[#This Row],[Customer_ID]],Customer_Dim!A:A,Customer_Dim!F:F,"False Data")</f>
        <v>Rhode Island</v>
      </c>
      <c r="Q677" t="str">
        <f>_xlfn.XLOOKUP(Table17[[#This Row],[Customer_ID]],Customer_Dim!A:A,Customer_Dim!G:G,"False Data")</f>
        <v>USA</v>
      </c>
      <c r="R677" t="str">
        <f>_xlfn.XLOOKUP(Table17[[#This Row],[Customer_ID]],Customer_Dim!A:A,Customer_Dim!H:H,"False Data")</f>
        <v>Platinum</v>
      </c>
      <c r="S677" t="str">
        <f>_xlfn.XLOOKUP(Table17[[#This Row],[Store_ID]],Store_Dim!A:A,Store_Dim!B:B)</f>
        <v>Benson-Elliott</v>
      </c>
      <c r="T677" t="str">
        <f>_xlfn.XLOOKUP(Table17[[#This Row],[Store_ID]],Store_Dim!A:A,Store_Dim!C:C)</f>
        <v>East</v>
      </c>
      <c r="U677" t="str">
        <f>_xlfn.XLOOKUP(Table17[[#This Row],[Store_ID]],Store_Dim!A:A,Store_Dim!D:D)</f>
        <v>Port Josephberg</v>
      </c>
      <c r="V677" t="str">
        <f>_xlfn.XLOOKUP(Table17[[#This Row],[Store_ID]],Store_Dim!A:A,Store_Dim!E:E)</f>
        <v>Online</v>
      </c>
      <c r="W677" t="str">
        <f>_xlfn.XLOOKUP(Table17[[#This Row],[Product_ID]],Product_Dim!A:A,Product_Dim!B:B)</f>
        <v>Men's Graphic T-Shirt</v>
      </c>
      <c r="X677" t="str">
        <f>_xlfn.XLOOKUP(Table17[[#This Row],[Product_ID]],Product_Dim!A:A,Product_Dim!C:C)</f>
        <v>Clothing</v>
      </c>
      <c r="Y677" t="str">
        <f>_xlfn.XLOOKUP(Table17[[#This Row],[Product_ID]],Product_Dim!A:A,Product_Dim!D:D)</f>
        <v>Tops</v>
      </c>
      <c r="Z677" t="str">
        <f>_xlfn.XLOOKUP(Table17[[#This Row],[Product_ID]],Product_Dim!A:A,Product_Dim!E:E)</f>
        <v>Terry-Moore</v>
      </c>
      <c r="AA677">
        <f>_xlfn.XLOOKUP(Table17[[#This Row],[Product_ID]],Product_Dim!A:A,Product_Dim!F:F)</f>
        <v>342.56</v>
      </c>
      <c r="AB677">
        <f>_xlfn.XLOOKUP(Table17[[#This Row],[Product_ID]],Product_Dim!A:A,Product_Dim!G:G)</f>
        <v>181</v>
      </c>
    </row>
    <row r="678" spans="1:28" x14ac:dyDescent="0.25">
      <c r="A678" t="s">
        <v>2502</v>
      </c>
      <c r="B678" s="1">
        <v>45255</v>
      </c>
      <c r="C678" t="s">
        <v>441</v>
      </c>
      <c r="D678" t="s">
        <v>1708</v>
      </c>
      <c r="E678" t="s">
        <v>1761</v>
      </c>
      <c r="F678">
        <v>2</v>
      </c>
      <c r="G678">
        <v>111.28</v>
      </c>
      <c r="H678">
        <v>0.14000000000000001</v>
      </c>
      <c r="I678" t="s">
        <v>1824</v>
      </c>
      <c r="J678" s="12">
        <v>191.4016</v>
      </c>
      <c r="K678" t="str">
        <f>_xlfn.XLOOKUP(Table17[[#This Row],[Customer_ID]],Customer_Dim!A:A,Customer_Dim!B:B,"False Data")</f>
        <v>Susan Mcdonald</v>
      </c>
      <c r="L678" s="5">
        <f>_xlfn.XLOOKUP(Table17[[#This Row],[Customer_ID]],Customer_Dim!A:A,Customer_Dim!C:C,"False Data")</f>
        <v>45</v>
      </c>
      <c r="M678" s="5" t="str" cm="1">
        <f t="array" ref="M678">_xlfn.IFS(Table9[[#This Row],[Age]]&lt;=35,"Youth",Table9[[#This Row],[Age]]&lt;=55,"Adult",Table9[[#This Row],[Age]]&gt;55,"Senior")</f>
        <v>Adult</v>
      </c>
      <c r="N678" t="str">
        <f>_xlfn.XLOOKUP(Table17[[#This Row],[Customer_ID]],Customer_Dim!A:A,Customer_Dim!D:D,"False Data")</f>
        <v>Male</v>
      </c>
      <c r="O678" t="str">
        <f>_xlfn.XLOOKUP(Table17[[#This Row],[Customer_ID]],Customer_Dim!A:A,Customer_Dim!E:E,"False Data")</f>
        <v>East Ellen</v>
      </c>
      <c r="P678" t="str">
        <f>_xlfn.XLOOKUP(Table17[[#This Row],[Customer_ID]],Customer_Dim!A:A,Customer_Dim!F:F,"False Data")</f>
        <v>Arkansas</v>
      </c>
      <c r="Q678" t="str">
        <f>_xlfn.XLOOKUP(Table17[[#This Row],[Customer_ID]],Customer_Dim!A:A,Customer_Dim!G:G,"False Data")</f>
        <v>USA</v>
      </c>
      <c r="R678" t="str">
        <f>_xlfn.XLOOKUP(Table17[[#This Row],[Customer_ID]],Customer_Dim!A:A,Customer_Dim!H:H,"False Data")</f>
        <v>Silver</v>
      </c>
      <c r="S678" t="str">
        <f>_xlfn.XLOOKUP(Table17[[#This Row],[Store_ID]],Store_Dim!A:A,Store_Dim!B:B)</f>
        <v>Black-Horn</v>
      </c>
      <c r="T678" t="str">
        <f>_xlfn.XLOOKUP(Table17[[#This Row],[Store_ID]],Store_Dim!A:A,Store_Dim!C:C)</f>
        <v>South</v>
      </c>
      <c r="U678" t="str">
        <f>_xlfn.XLOOKUP(Table17[[#This Row],[Store_ID]],Store_Dim!A:A,Store_Dim!D:D)</f>
        <v>North Nancyview</v>
      </c>
      <c r="V678" t="str">
        <f>_xlfn.XLOOKUP(Table17[[#This Row],[Store_ID]],Store_Dim!A:A,Store_Dim!E:E)</f>
        <v>Outlet</v>
      </c>
      <c r="W678" t="str">
        <f>_xlfn.XLOOKUP(Table17[[#This Row],[Product_ID]],Product_Dim!A:A,Product_Dim!B:B)</f>
        <v>Wall-Mounted Spice Rack</v>
      </c>
      <c r="X678" t="str">
        <f>_xlfn.XLOOKUP(Table17[[#This Row],[Product_ID]],Product_Dim!A:A,Product_Dim!C:C)</f>
        <v>Home</v>
      </c>
      <c r="Y678" t="str">
        <f>_xlfn.XLOOKUP(Table17[[#This Row],[Product_ID]],Product_Dim!A:A,Product_Dim!D:D)</f>
        <v>Kitchen</v>
      </c>
      <c r="Z678" t="str">
        <f>_xlfn.XLOOKUP(Table17[[#This Row],[Product_ID]],Product_Dim!A:A,Product_Dim!E:E)</f>
        <v>Allison Ltd</v>
      </c>
      <c r="AA678">
        <f>_xlfn.XLOOKUP(Table17[[#This Row],[Product_ID]],Product_Dim!A:A,Product_Dim!F:F)</f>
        <v>143.43</v>
      </c>
      <c r="AB678">
        <f>_xlfn.XLOOKUP(Table17[[#This Row],[Product_ID]],Product_Dim!A:A,Product_Dim!G:G)</f>
        <v>58</v>
      </c>
    </row>
    <row r="679" spans="1:28" x14ac:dyDescent="0.25">
      <c r="A679" t="s">
        <v>2503</v>
      </c>
      <c r="B679" s="1">
        <v>45842</v>
      </c>
      <c r="C679" t="s">
        <v>585</v>
      </c>
      <c r="D679" t="s">
        <v>1666</v>
      </c>
      <c r="E679" t="s">
        <v>1799</v>
      </c>
      <c r="F679">
        <v>2</v>
      </c>
      <c r="G679">
        <v>37.21</v>
      </c>
      <c r="H679">
        <v>0.19</v>
      </c>
      <c r="I679" t="s">
        <v>1824</v>
      </c>
      <c r="J679" s="12">
        <v>60.280200000000008</v>
      </c>
      <c r="K679" t="str">
        <f>_xlfn.XLOOKUP(Table17[[#This Row],[Customer_ID]],Customer_Dim!A:A,Customer_Dim!B:B,"False Data")</f>
        <v>Curtis Lam</v>
      </c>
      <c r="L679" s="5">
        <f>_xlfn.XLOOKUP(Table17[[#This Row],[Customer_ID]],Customer_Dim!A:A,Customer_Dim!C:C,"False Data")</f>
        <v>55</v>
      </c>
      <c r="M679" s="5" t="str" cm="1">
        <f t="array" ref="M679">_xlfn.IFS(Table9[[#This Row],[Age]]&lt;=35,"Youth",Table9[[#This Row],[Age]]&lt;=55,"Adult",Table9[[#This Row],[Age]]&gt;55,"Senior")</f>
        <v>Adult</v>
      </c>
      <c r="N679" t="str">
        <f>_xlfn.XLOOKUP(Table17[[#This Row],[Customer_ID]],Customer_Dim!A:A,Customer_Dim!D:D,"False Data")</f>
        <v>Male</v>
      </c>
      <c r="O679" t="str">
        <f>_xlfn.XLOOKUP(Table17[[#This Row],[Customer_ID]],Customer_Dim!A:A,Customer_Dim!E:E,"False Data")</f>
        <v>Butlerberg</v>
      </c>
      <c r="P679" t="str">
        <f>_xlfn.XLOOKUP(Table17[[#This Row],[Customer_ID]],Customer_Dim!A:A,Customer_Dim!F:F,"False Data")</f>
        <v>Kentucky</v>
      </c>
      <c r="Q679" t="str">
        <f>_xlfn.XLOOKUP(Table17[[#This Row],[Customer_ID]],Customer_Dim!A:A,Customer_Dim!G:G,"False Data")</f>
        <v>USA</v>
      </c>
      <c r="R679" t="str">
        <f>_xlfn.XLOOKUP(Table17[[#This Row],[Customer_ID]],Customer_Dim!A:A,Customer_Dim!H:H,"False Data")</f>
        <v>Platinum</v>
      </c>
      <c r="S679" t="str">
        <f>_xlfn.XLOOKUP(Table17[[#This Row],[Store_ID]],Store_Dim!A:A,Store_Dim!B:B)</f>
        <v>Mcdonald Inc</v>
      </c>
      <c r="T679" t="str">
        <f>_xlfn.XLOOKUP(Table17[[#This Row],[Store_ID]],Store_Dim!A:A,Store_Dim!C:C)</f>
        <v>South</v>
      </c>
      <c r="U679" t="str">
        <f>_xlfn.XLOOKUP(Table17[[#This Row],[Store_ID]],Store_Dim!A:A,Store_Dim!D:D)</f>
        <v>Christopherland</v>
      </c>
      <c r="V679" t="str">
        <f>_xlfn.XLOOKUP(Table17[[#This Row],[Store_ID]],Store_Dim!A:A,Store_Dim!E:E)</f>
        <v>Outlet</v>
      </c>
      <c r="W679" t="str">
        <f>_xlfn.XLOOKUP(Table17[[#This Row],[Product_ID]],Product_Dim!A:A,Product_Dim!B:B)</f>
        <v>Men's Hair Styling Gel</v>
      </c>
      <c r="X679" t="str">
        <f>_xlfn.XLOOKUP(Table17[[#This Row],[Product_ID]],Product_Dim!A:A,Product_Dim!C:C)</f>
        <v>Beauty</v>
      </c>
      <c r="Y679" t="str">
        <f>_xlfn.XLOOKUP(Table17[[#This Row],[Product_ID]],Product_Dim!A:A,Product_Dim!D:D)</f>
        <v>Haircare</v>
      </c>
      <c r="Z679" t="str">
        <f>_xlfn.XLOOKUP(Table17[[#This Row],[Product_ID]],Product_Dim!A:A,Product_Dim!E:E)</f>
        <v>Cline-Mccarthy</v>
      </c>
      <c r="AA679">
        <f>_xlfn.XLOOKUP(Table17[[#This Row],[Product_ID]],Product_Dim!A:A,Product_Dim!F:F)</f>
        <v>17.309999999999999</v>
      </c>
      <c r="AB679">
        <f>_xlfn.XLOOKUP(Table17[[#This Row],[Product_ID]],Product_Dim!A:A,Product_Dim!G:G)</f>
        <v>399</v>
      </c>
    </row>
    <row r="680" spans="1:28" x14ac:dyDescent="0.25">
      <c r="A680" t="s">
        <v>2504</v>
      </c>
      <c r="B680" s="1">
        <v>45220</v>
      </c>
      <c r="C680" t="s">
        <v>1295</v>
      </c>
      <c r="D680" t="s">
        <v>1672</v>
      </c>
      <c r="E680" t="s">
        <v>1797</v>
      </c>
      <c r="F680">
        <v>1</v>
      </c>
      <c r="G680">
        <v>331.73</v>
      </c>
      <c r="H680">
        <v>0.04</v>
      </c>
      <c r="I680" t="s">
        <v>1824</v>
      </c>
      <c r="J680" s="12">
        <v>318.46080000000001</v>
      </c>
      <c r="K680" t="str">
        <f>_xlfn.XLOOKUP(Table17[[#This Row],[Customer_ID]],Customer_Dim!A:A,Customer_Dim!B:B,"False Data")</f>
        <v>Karen King</v>
      </c>
      <c r="L680" s="5">
        <f>_xlfn.XLOOKUP(Table17[[#This Row],[Customer_ID]],Customer_Dim!A:A,Customer_Dim!C:C,"False Data")</f>
        <v>64</v>
      </c>
      <c r="M680" s="5" t="str" cm="1">
        <f t="array" ref="M680">_xlfn.IFS(Table9[[#This Row],[Age]]&lt;=35,"Youth",Table9[[#This Row],[Age]]&lt;=55,"Adult",Table9[[#This Row],[Age]]&gt;55,"Senior")</f>
        <v>Senior</v>
      </c>
      <c r="N680" t="str">
        <f>_xlfn.XLOOKUP(Table17[[#This Row],[Customer_ID]],Customer_Dim!A:A,Customer_Dim!D:D,"False Data")</f>
        <v>Female</v>
      </c>
      <c r="O680" t="str">
        <f>_xlfn.XLOOKUP(Table17[[#This Row],[Customer_ID]],Customer_Dim!A:A,Customer_Dim!E:E,"False Data")</f>
        <v>Kimburgh</v>
      </c>
      <c r="P680" t="str">
        <f>_xlfn.XLOOKUP(Table17[[#This Row],[Customer_ID]],Customer_Dim!A:A,Customer_Dim!F:F,"False Data")</f>
        <v>North Carolina</v>
      </c>
      <c r="Q680" t="str">
        <f>_xlfn.XLOOKUP(Table17[[#This Row],[Customer_ID]],Customer_Dim!A:A,Customer_Dim!G:G,"False Data")</f>
        <v>USA</v>
      </c>
      <c r="R680" t="str">
        <f>_xlfn.XLOOKUP(Table17[[#This Row],[Customer_ID]],Customer_Dim!A:A,Customer_Dim!H:H,"False Data")</f>
        <v>Bronze</v>
      </c>
      <c r="S680" t="str">
        <f>_xlfn.XLOOKUP(Table17[[#This Row],[Store_ID]],Store_Dim!A:A,Store_Dim!B:B)</f>
        <v>Gardner, Humphrey and Contreras</v>
      </c>
      <c r="T680" t="str">
        <f>_xlfn.XLOOKUP(Table17[[#This Row],[Store_ID]],Store_Dim!A:A,Store_Dim!C:C)</f>
        <v>East</v>
      </c>
      <c r="U680" t="str">
        <f>_xlfn.XLOOKUP(Table17[[#This Row],[Store_ID]],Store_Dim!A:A,Store_Dim!D:D)</f>
        <v>Johnsonville</v>
      </c>
      <c r="V680" t="str">
        <f>_xlfn.XLOOKUP(Table17[[#This Row],[Store_ID]],Store_Dim!A:A,Store_Dim!E:E)</f>
        <v>Flagship</v>
      </c>
      <c r="W680" t="str">
        <f>_xlfn.XLOOKUP(Table17[[#This Row],[Product_ID]],Product_Dim!A:A,Product_Dim!B:B)</f>
        <v>Laptop Cooling Pad</v>
      </c>
      <c r="X680" t="str">
        <f>_xlfn.XLOOKUP(Table17[[#This Row],[Product_ID]],Product_Dim!A:A,Product_Dim!C:C)</f>
        <v>Electronics</v>
      </c>
      <c r="Y680" t="str">
        <f>_xlfn.XLOOKUP(Table17[[#This Row],[Product_ID]],Product_Dim!A:A,Product_Dim!D:D)</f>
        <v>Computer</v>
      </c>
      <c r="Z680" t="str">
        <f>_xlfn.XLOOKUP(Table17[[#This Row],[Product_ID]],Product_Dim!A:A,Product_Dim!E:E)</f>
        <v>Murray, Gould and Ware</v>
      </c>
      <c r="AA680">
        <f>_xlfn.XLOOKUP(Table17[[#This Row],[Product_ID]],Product_Dim!A:A,Product_Dim!F:F)</f>
        <v>86.42</v>
      </c>
      <c r="AB680">
        <f>_xlfn.XLOOKUP(Table17[[#This Row],[Product_ID]],Product_Dim!A:A,Product_Dim!G:G)</f>
        <v>222</v>
      </c>
    </row>
    <row r="681" spans="1:28" x14ac:dyDescent="0.25">
      <c r="A681" t="s">
        <v>2505</v>
      </c>
      <c r="B681" s="1">
        <v>45273</v>
      </c>
      <c r="C681" t="s">
        <v>1139</v>
      </c>
      <c r="D681" t="s">
        <v>1688</v>
      </c>
      <c r="E681" t="s">
        <v>1794</v>
      </c>
      <c r="F681">
        <v>3</v>
      </c>
      <c r="G681">
        <v>306.70999999999998</v>
      </c>
      <c r="H681">
        <v>0.09</v>
      </c>
      <c r="I681" t="s">
        <v>1826</v>
      </c>
      <c r="J681" s="12">
        <v>837.31829999999991</v>
      </c>
      <c r="K681" t="str">
        <f>_xlfn.XLOOKUP(Table17[[#This Row],[Customer_ID]],Customer_Dim!A:A,Customer_Dim!B:B,"False Data")</f>
        <v>Chloe Aguilar</v>
      </c>
      <c r="L681" s="5">
        <f>_xlfn.XLOOKUP(Table17[[#This Row],[Customer_ID]],Customer_Dim!A:A,Customer_Dim!C:C,"False Data")</f>
        <v>58</v>
      </c>
      <c r="M681" s="5" t="str" cm="1">
        <f t="array" ref="M681">_xlfn.IFS(Table9[[#This Row],[Age]]&lt;=35,"Youth",Table9[[#This Row],[Age]]&lt;=55,"Adult",Table9[[#This Row],[Age]]&gt;55,"Senior")</f>
        <v>Senior</v>
      </c>
      <c r="N681" t="str">
        <f>_xlfn.XLOOKUP(Table17[[#This Row],[Customer_ID]],Customer_Dim!A:A,Customer_Dim!D:D,"False Data")</f>
        <v>Male</v>
      </c>
      <c r="O681" t="str">
        <f>_xlfn.XLOOKUP(Table17[[#This Row],[Customer_ID]],Customer_Dim!A:A,Customer_Dim!E:E,"False Data")</f>
        <v>Lake Johnside</v>
      </c>
      <c r="P681" t="str">
        <f>_xlfn.XLOOKUP(Table17[[#This Row],[Customer_ID]],Customer_Dim!A:A,Customer_Dim!F:F,"False Data")</f>
        <v>Arizona</v>
      </c>
      <c r="Q681" t="str">
        <f>_xlfn.XLOOKUP(Table17[[#This Row],[Customer_ID]],Customer_Dim!A:A,Customer_Dim!G:G,"False Data")</f>
        <v>USA</v>
      </c>
      <c r="R681" t="str">
        <f>_xlfn.XLOOKUP(Table17[[#This Row],[Customer_ID]],Customer_Dim!A:A,Customer_Dim!H:H,"False Data")</f>
        <v>Bronze</v>
      </c>
      <c r="S681" t="str">
        <f>_xlfn.XLOOKUP(Table17[[#This Row],[Store_ID]],Store_Dim!A:A,Store_Dim!B:B)</f>
        <v>Thomas, Bridges and Harris</v>
      </c>
      <c r="T681" t="str">
        <f>_xlfn.XLOOKUP(Table17[[#This Row],[Store_ID]],Store_Dim!A:A,Store_Dim!C:C)</f>
        <v>North</v>
      </c>
      <c r="U681" t="str">
        <f>_xlfn.XLOOKUP(Table17[[#This Row],[Store_ID]],Store_Dim!A:A,Store_Dim!D:D)</f>
        <v>Sabrinatown</v>
      </c>
      <c r="V681" t="str">
        <f>_xlfn.XLOOKUP(Table17[[#This Row],[Store_ID]],Store_Dim!A:A,Store_Dim!E:E)</f>
        <v>Online</v>
      </c>
      <c r="W681" t="str">
        <f>_xlfn.XLOOKUP(Table17[[#This Row],[Product_ID]],Product_Dim!A:A,Product_Dim!B:B)</f>
        <v>Kitchen Storage Rack</v>
      </c>
      <c r="X681" t="str">
        <f>_xlfn.XLOOKUP(Table17[[#This Row],[Product_ID]],Product_Dim!A:A,Product_Dim!C:C)</f>
        <v>Home</v>
      </c>
      <c r="Y681" t="str">
        <f>_xlfn.XLOOKUP(Table17[[#This Row],[Product_ID]],Product_Dim!A:A,Product_Dim!D:D)</f>
        <v>Storage</v>
      </c>
      <c r="Z681" t="str">
        <f>_xlfn.XLOOKUP(Table17[[#This Row],[Product_ID]],Product_Dim!A:A,Product_Dim!E:E)</f>
        <v>Duran Group</v>
      </c>
      <c r="AA681">
        <f>_xlfn.XLOOKUP(Table17[[#This Row],[Product_ID]],Product_Dim!A:A,Product_Dim!F:F)</f>
        <v>138.05000000000001</v>
      </c>
      <c r="AB681">
        <f>_xlfn.XLOOKUP(Table17[[#This Row],[Product_ID]],Product_Dim!A:A,Product_Dim!G:G)</f>
        <v>89</v>
      </c>
    </row>
    <row r="682" spans="1:28" x14ac:dyDescent="0.25">
      <c r="A682" t="s">
        <v>2506</v>
      </c>
      <c r="B682" s="1">
        <v>45456</v>
      </c>
      <c r="C682" t="s">
        <v>860</v>
      </c>
      <c r="D682" t="s">
        <v>1598</v>
      </c>
      <c r="E682" t="s">
        <v>1776</v>
      </c>
      <c r="F682">
        <v>4</v>
      </c>
      <c r="G682">
        <v>484.92</v>
      </c>
      <c r="H682">
        <v>0.28000000000000003</v>
      </c>
      <c r="I682" t="s">
        <v>1826</v>
      </c>
      <c r="J682" s="12">
        <v>1396.5696</v>
      </c>
      <c r="K682" t="str">
        <f>_xlfn.XLOOKUP(Table17[[#This Row],[Customer_ID]],Customer_Dim!A:A,Customer_Dim!B:B,"False Data")</f>
        <v>Brian Garcia</v>
      </c>
      <c r="L682" s="5">
        <f>_xlfn.XLOOKUP(Table17[[#This Row],[Customer_ID]],Customer_Dim!A:A,Customer_Dim!C:C,"False Data")</f>
        <v>31</v>
      </c>
      <c r="M682" s="5" t="str" cm="1">
        <f t="array" ref="M682">_xlfn.IFS(Table9[[#This Row],[Age]]&lt;=35,"Youth",Table9[[#This Row],[Age]]&lt;=55,"Adult",Table9[[#This Row],[Age]]&gt;55,"Senior")</f>
        <v>Youth</v>
      </c>
      <c r="N682" t="str">
        <f>_xlfn.XLOOKUP(Table17[[#This Row],[Customer_ID]],Customer_Dim!A:A,Customer_Dim!D:D,"False Data")</f>
        <v>Female</v>
      </c>
      <c r="O682" t="str">
        <f>_xlfn.XLOOKUP(Table17[[#This Row],[Customer_ID]],Customer_Dim!A:A,Customer_Dim!E:E,"False Data")</f>
        <v>Ramosmouth</v>
      </c>
      <c r="P682" t="str">
        <f>_xlfn.XLOOKUP(Table17[[#This Row],[Customer_ID]],Customer_Dim!A:A,Customer_Dim!F:F,"False Data")</f>
        <v>Louisiana</v>
      </c>
      <c r="Q682" t="str">
        <f>_xlfn.XLOOKUP(Table17[[#This Row],[Customer_ID]],Customer_Dim!A:A,Customer_Dim!G:G,"False Data")</f>
        <v>USA</v>
      </c>
      <c r="R682" t="str">
        <f>_xlfn.XLOOKUP(Table17[[#This Row],[Customer_ID]],Customer_Dim!A:A,Customer_Dim!H:H,"False Data")</f>
        <v>Gold</v>
      </c>
      <c r="S682" t="str">
        <f>_xlfn.XLOOKUP(Table17[[#This Row],[Store_ID]],Store_Dim!A:A,Store_Dim!B:B)</f>
        <v>Benson-Elliott</v>
      </c>
      <c r="T682" t="str">
        <f>_xlfn.XLOOKUP(Table17[[#This Row],[Store_ID]],Store_Dim!A:A,Store_Dim!C:C)</f>
        <v>East</v>
      </c>
      <c r="U682" t="str">
        <f>_xlfn.XLOOKUP(Table17[[#This Row],[Store_ID]],Store_Dim!A:A,Store_Dim!D:D)</f>
        <v>Port Josephberg</v>
      </c>
      <c r="V682" t="str">
        <f>_xlfn.XLOOKUP(Table17[[#This Row],[Store_ID]],Store_Dim!A:A,Store_Dim!E:E)</f>
        <v>Online</v>
      </c>
      <c r="W682" t="str">
        <f>_xlfn.XLOOKUP(Table17[[#This Row],[Product_ID]],Product_Dim!A:A,Product_Dim!B:B)</f>
        <v>Women's Scarf Set</v>
      </c>
      <c r="X682" t="str">
        <f>_xlfn.XLOOKUP(Table17[[#This Row],[Product_ID]],Product_Dim!A:A,Product_Dim!C:C)</f>
        <v>Clothing</v>
      </c>
      <c r="Y682" t="str">
        <f>_xlfn.XLOOKUP(Table17[[#This Row],[Product_ID]],Product_Dim!A:A,Product_Dim!D:D)</f>
        <v>Accessories</v>
      </c>
      <c r="Z682" t="str">
        <f>_xlfn.XLOOKUP(Table17[[#This Row],[Product_ID]],Product_Dim!A:A,Product_Dim!E:E)</f>
        <v>Brown and Sons</v>
      </c>
      <c r="AA682">
        <f>_xlfn.XLOOKUP(Table17[[#This Row],[Product_ID]],Product_Dim!A:A,Product_Dim!F:F)</f>
        <v>174.02</v>
      </c>
      <c r="AB682">
        <f>_xlfn.XLOOKUP(Table17[[#This Row],[Product_ID]],Product_Dim!A:A,Product_Dim!G:G)</f>
        <v>268</v>
      </c>
    </row>
    <row r="683" spans="1:28" x14ac:dyDescent="0.25">
      <c r="A683" t="s">
        <v>2507</v>
      </c>
      <c r="B683" s="1">
        <v>45292</v>
      </c>
      <c r="C683" t="s">
        <v>168</v>
      </c>
      <c r="D683" t="s">
        <v>1648</v>
      </c>
      <c r="E683" t="s">
        <v>1773</v>
      </c>
      <c r="F683">
        <v>2</v>
      </c>
      <c r="G683">
        <v>42.04</v>
      </c>
      <c r="H683">
        <v>7.0000000000000007E-2</v>
      </c>
      <c r="I683" t="s">
        <v>1824</v>
      </c>
      <c r="J683" s="12">
        <v>78.194399999999987</v>
      </c>
      <c r="K683" t="str">
        <f>_xlfn.XLOOKUP(Table17[[#This Row],[Customer_ID]],Customer_Dim!A:A,Customer_Dim!B:B,"False Data")</f>
        <v>Joseph Snow</v>
      </c>
      <c r="L683" s="5">
        <f>_xlfn.XLOOKUP(Table17[[#This Row],[Customer_ID]],Customer_Dim!A:A,Customer_Dim!C:C,"False Data")</f>
        <v>45</v>
      </c>
      <c r="M683" s="5" t="str" cm="1">
        <f t="array" ref="M683">_xlfn.IFS(Table9[[#This Row],[Age]]&lt;=35,"Youth",Table9[[#This Row],[Age]]&lt;=55,"Adult",Table9[[#This Row],[Age]]&gt;55,"Senior")</f>
        <v>Adult</v>
      </c>
      <c r="N683" t="str">
        <f>_xlfn.XLOOKUP(Table17[[#This Row],[Customer_ID]],Customer_Dim!A:A,Customer_Dim!D:D,"False Data")</f>
        <v>Male</v>
      </c>
      <c r="O683" t="str">
        <f>_xlfn.XLOOKUP(Table17[[#This Row],[Customer_ID]],Customer_Dim!A:A,Customer_Dim!E:E,"False Data")</f>
        <v>South Michaelfort</v>
      </c>
      <c r="P683" t="str">
        <f>_xlfn.XLOOKUP(Table17[[#This Row],[Customer_ID]],Customer_Dim!A:A,Customer_Dim!F:F,"False Data")</f>
        <v>Vermont</v>
      </c>
      <c r="Q683" t="str">
        <f>_xlfn.XLOOKUP(Table17[[#This Row],[Customer_ID]],Customer_Dim!A:A,Customer_Dim!G:G,"False Data")</f>
        <v>USA</v>
      </c>
      <c r="R683" t="str">
        <f>_xlfn.XLOOKUP(Table17[[#This Row],[Customer_ID]],Customer_Dim!A:A,Customer_Dim!H:H,"False Data")</f>
        <v>Gold</v>
      </c>
      <c r="S683" t="str">
        <f>_xlfn.XLOOKUP(Table17[[#This Row],[Store_ID]],Store_Dim!A:A,Store_Dim!B:B)</f>
        <v>Gray Ltd</v>
      </c>
      <c r="T683" t="str">
        <f>_xlfn.XLOOKUP(Table17[[#This Row],[Store_ID]],Store_Dim!A:A,Store_Dim!C:C)</f>
        <v>North</v>
      </c>
      <c r="U683" t="str">
        <f>_xlfn.XLOOKUP(Table17[[#This Row],[Store_ID]],Store_Dim!A:A,Store_Dim!D:D)</f>
        <v>New Michaelchester</v>
      </c>
      <c r="V683" t="str">
        <f>_xlfn.XLOOKUP(Table17[[#This Row],[Store_ID]],Store_Dim!A:A,Store_Dim!E:E)</f>
        <v>Outlet</v>
      </c>
      <c r="W683" t="str">
        <f>_xlfn.XLOOKUP(Table17[[#This Row],[Product_ID]],Product_Dim!A:A,Product_Dim!B:B)</f>
        <v>Boxing Hand Wraps</v>
      </c>
      <c r="X683" t="str">
        <f>_xlfn.XLOOKUP(Table17[[#This Row],[Product_ID]],Product_Dim!A:A,Product_Dim!C:C)</f>
        <v>Sports</v>
      </c>
      <c r="Y683" t="str">
        <f>_xlfn.XLOOKUP(Table17[[#This Row],[Product_ID]],Product_Dim!A:A,Product_Dim!D:D)</f>
        <v>Fitness</v>
      </c>
      <c r="Z683" t="str">
        <f>_xlfn.XLOOKUP(Table17[[#This Row],[Product_ID]],Product_Dim!A:A,Product_Dim!E:E)</f>
        <v>Smith-King</v>
      </c>
      <c r="AA683">
        <f>_xlfn.XLOOKUP(Table17[[#This Row],[Product_ID]],Product_Dim!A:A,Product_Dim!F:F)</f>
        <v>190.29</v>
      </c>
      <c r="AB683">
        <f>_xlfn.XLOOKUP(Table17[[#This Row],[Product_ID]],Product_Dim!A:A,Product_Dim!G:G)</f>
        <v>260</v>
      </c>
    </row>
    <row r="684" spans="1:28" x14ac:dyDescent="0.25">
      <c r="A684" t="s">
        <v>2508</v>
      </c>
      <c r="B684" s="1">
        <v>45278</v>
      </c>
      <c r="C684" t="s">
        <v>893</v>
      </c>
      <c r="D684" t="s">
        <v>1658</v>
      </c>
      <c r="E684" t="s">
        <v>1776</v>
      </c>
      <c r="F684">
        <v>3</v>
      </c>
      <c r="G684">
        <v>599.48</v>
      </c>
      <c r="H684">
        <v>0.22</v>
      </c>
      <c r="I684" t="s">
        <v>1826</v>
      </c>
      <c r="J684" s="12">
        <v>1402.7832000000001</v>
      </c>
      <c r="K684" t="str">
        <f>_xlfn.XLOOKUP(Table17[[#This Row],[Customer_ID]],Customer_Dim!A:A,Customer_Dim!B:B,"False Data")</f>
        <v>Brittany Watson</v>
      </c>
      <c r="L684" s="5">
        <f>_xlfn.XLOOKUP(Table17[[#This Row],[Customer_ID]],Customer_Dim!A:A,Customer_Dim!C:C,"False Data")</f>
        <v>59</v>
      </c>
      <c r="M684" s="5" t="str" cm="1">
        <f t="array" ref="M684">_xlfn.IFS(Table9[[#This Row],[Age]]&lt;=35,"Youth",Table9[[#This Row],[Age]]&lt;=55,"Adult",Table9[[#This Row],[Age]]&gt;55,"Senior")</f>
        <v>Senior</v>
      </c>
      <c r="N684" t="str">
        <f>_xlfn.XLOOKUP(Table17[[#This Row],[Customer_ID]],Customer_Dim!A:A,Customer_Dim!D:D,"False Data")</f>
        <v>Male</v>
      </c>
      <c r="O684" t="str">
        <f>_xlfn.XLOOKUP(Table17[[#This Row],[Customer_ID]],Customer_Dim!A:A,Customer_Dim!E:E,"False Data")</f>
        <v>North Joshualand</v>
      </c>
      <c r="P684" t="str">
        <f>_xlfn.XLOOKUP(Table17[[#This Row],[Customer_ID]],Customer_Dim!A:A,Customer_Dim!F:F,"False Data")</f>
        <v>Connecticut</v>
      </c>
      <c r="Q684" t="str">
        <f>_xlfn.XLOOKUP(Table17[[#This Row],[Customer_ID]],Customer_Dim!A:A,Customer_Dim!G:G,"False Data")</f>
        <v>USA</v>
      </c>
      <c r="R684" t="str">
        <f>_xlfn.XLOOKUP(Table17[[#This Row],[Customer_ID]],Customer_Dim!A:A,Customer_Dim!H:H,"False Data")</f>
        <v>Platinum</v>
      </c>
      <c r="S684" t="str">
        <f>_xlfn.XLOOKUP(Table17[[#This Row],[Store_ID]],Store_Dim!A:A,Store_Dim!B:B)</f>
        <v>Benson-Elliott</v>
      </c>
      <c r="T684" t="str">
        <f>_xlfn.XLOOKUP(Table17[[#This Row],[Store_ID]],Store_Dim!A:A,Store_Dim!C:C)</f>
        <v>East</v>
      </c>
      <c r="U684" t="str">
        <f>_xlfn.XLOOKUP(Table17[[#This Row],[Store_ID]],Store_Dim!A:A,Store_Dim!D:D)</f>
        <v>Port Josephberg</v>
      </c>
      <c r="V684" t="str">
        <f>_xlfn.XLOOKUP(Table17[[#This Row],[Store_ID]],Store_Dim!A:A,Store_Dim!E:E)</f>
        <v>Online</v>
      </c>
      <c r="W684" t="str">
        <f>_xlfn.XLOOKUP(Table17[[#This Row],[Product_ID]],Product_Dim!A:A,Product_Dim!B:B)</f>
        <v>Ceramic Plant Pot</v>
      </c>
      <c r="X684" t="str">
        <f>_xlfn.XLOOKUP(Table17[[#This Row],[Product_ID]],Product_Dim!A:A,Product_Dim!C:C)</f>
        <v>Home</v>
      </c>
      <c r="Y684" t="str">
        <f>_xlfn.XLOOKUP(Table17[[#This Row],[Product_ID]],Product_Dim!A:A,Product_Dim!D:D)</f>
        <v>Decor</v>
      </c>
      <c r="Z684" t="str">
        <f>_xlfn.XLOOKUP(Table17[[#This Row],[Product_ID]],Product_Dim!A:A,Product_Dim!E:E)</f>
        <v>Hatfield, Baird and Torres</v>
      </c>
      <c r="AA684">
        <f>_xlfn.XLOOKUP(Table17[[#This Row],[Product_ID]],Product_Dim!A:A,Product_Dim!F:F)</f>
        <v>81.75</v>
      </c>
      <c r="AB684">
        <f>_xlfn.XLOOKUP(Table17[[#This Row],[Product_ID]],Product_Dim!A:A,Product_Dim!G:G)</f>
        <v>0</v>
      </c>
    </row>
    <row r="685" spans="1:28" x14ac:dyDescent="0.25">
      <c r="A685" t="s">
        <v>2509</v>
      </c>
      <c r="B685" s="1">
        <v>45232</v>
      </c>
      <c r="C685" t="s">
        <v>1118</v>
      </c>
      <c r="D685" t="s">
        <v>1582</v>
      </c>
      <c r="E685" t="s">
        <v>1757</v>
      </c>
      <c r="F685">
        <v>3</v>
      </c>
      <c r="G685">
        <v>401.42</v>
      </c>
      <c r="H685">
        <v>0.01</v>
      </c>
      <c r="I685" t="s">
        <v>1829</v>
      </c>
      <c r="J685" s="12">
        <v>1192.2174</v>
      </c>
      <c r="K685" t="str">
        <f>_xlfn.XLOOKUP(Table17[[#This Row],[Customer_ID]],Customer_Dim!A:A,Customer_Dim!B:B,"False Data")</f>
        <v>Manuel Castillo</v>
      </c>
      <c r="L685" s="5">
        <f>_xlfn.XLOOKUP(Table17[[#This Row],[Customer_ID]],Customer_Dim!A:A,Customer_Dim!C:C,"False Data")</f>
        <v>41</v>
      </c>
      <c r="M685" s="5" t="str" cm="1">
        <f t="array" ref="M685">_xlfn.IFS(Table9[[#This Row],[Age]]&lt;=35,"Youth",Table9[[#This Row],[Age]]&lt;=55,"Adult",Table9[[#This Row],[Age]]&gt;55,"Senior")</f>
        <v>Adult</v>
      </c>
      <c r="N685" t="str">
        <f>_xlfn.XLOOKUP(Table17[[#This Row],[Customer_ID]],Customer_Dim!A:A,Customer_Dim!D:D,"False Data")</f>
        <v>Male</v>
      </c>
      <c r="O685" t="str">
        <f>_xlfn.XLOOKUP(Table17[[#This Row],[Customer_ID]],Customer_Dim!A:A,Customer_Dim!E:E,"False Data")</f>
        <v>Nealview</v>
      </c>
      <c r="P685" t="str">
        <f>_xlfn.XLOOKUP(Table17[[#This Row],[Customer_ID]],Customer_Dim!A:A,Customer_Dim!F:F,"False Data")</f>
        <v>Tennessee</v>
      </c>
      <c r="Q685" t="str">
        <f>_xlfn.XLOOKUP(Table17[[#This Row],[Customer_ID]],Customer_Dim!A:A,Customer_Dim!G:G,"False Data")</f>
        <v>USA</v>
      </c>
      <c r="R685" t="str">
        <f>_xlfn.XLOOKUP(Table17[[#This Row],[Customer_ID]],Customer_Dim!A:A,Customer_Dim!H:H,"False Data")</f>
        <v>Gold</v>
      </c>
      <c r="S685" t="str">
        <f>_xlfn.XLOOKUP(Table17[[#This Row],[Store_ID]],Store_Dim!A:A,Store_Dim!B:B)</f>
        <v>Martinez, Adkins and Johnson</v>
      </c>
      <c r="T685" t="str">
        <f>_xlfn.XLOOKUP(Table17[[#This Row],[Store_ID]],Store_Dim!A:A,Store_Dim!C:C)</f>
        <v>North</v>
      </c>
      <c r="U685" t="str">
        <f>_xlfn.XLOOKUP(Table17[[#This Row],[Store_ID]],Store_Dim!A:A,Store_Dim!D:D)</f>
        <v>Danielmouth</v>
      </c>
      <c r="V685" t="str">
        <f>_xlfn.XLOOKUP(Table17[[#This Row],[Store_ID]],Store_Dim!A:A,Store_Dim!E:E)</f>
        <v>Flagship</v>
      </c>
      <c r="W685" t="str">
        <f>_xlfn.XLOOKUP(Table17[[#This Row],[Product_ID]],Product_Dim!A:A,Product_Dim!B:B)</f>
        <v>Soccer Training Cone Set</v>
      </c>
      <c r="X685" t="str">
        <f>_xlfn.XLOOKUP(Table17[[#This Row],[Product_ID]],Product_Dim!A:A,Product_Dim!C:C)</f>
        <v>Sports</v>
      </c>
      <c r="Y685" t="str">
        <f>_xlfn.XLOOKUP(Table17[[#This Row],[Product_ID]],Product_Dim!A:A,Product_Dim!D:D)</f>
        <v>Accessories</v>
      </c>
      <c r="Z685" t="str">
        <f>_xlfn.XLOOKUP(Table17[[#This Row],[Product_ID]],Product_Dim!A:A,Product_Dim!E:E)</f>
        <v>Ford, Murphy and Wilson</v>
      </c>
      <c r="AA685">
        <f>_xlfn.XLOOKUP(Table17[[#This Row],[Product_ID]],Product_Dim!A:A,Product_Dim!F:F)</f>
        <v>144.53</v>
      </c>
      <c r="AB685">
        <f>_xlfn.XLOOKUP(Table17[[#This Row],[Product_ID]],Product_Dim!A:A,Product_Dim!G:G)</f>
        <v>367</v>
      </c>
    </row>
    <row r="686" spans="1:28" x14ac:dyDescent="0.25">
      <c r="A686" t="s">
        <v>2510</v>
      </c>
      <c r="B686" s="1">
        <v>45907</v>
      </c>
      <c r="C686" t="s">
        <v>631</v>
      </c>
      <c r="D686" t="s">
        <v>1640</v>
      </c>
      <c r="E686" t="s">
        <v>1782</v>
      </c>
      <c r="F686">
        <v>4</v>
      </c>
      <c r="G686">
        <v>442.54</v>
      </c>
      <c r="H686">
        <v>0.06</v>
      </c>
      <c r="I686" t="s">
        <v>1824</v>
      </c>
      <c r="J686" s="12">
        <v>1663.9503999999999</v>
      </c>
      <c r="K686" t="str">
        <f>_xlfn.XLOOKUP(Table17[[#This Row],[Customer_ID]],Customer_Dim!A:A,Customer_Dim!B:B,"False Data")</f>
        <v>Jacob Wood</v>
      </c>
      <c r="L686" s="5">
        <f>_xlfn.XLOOKUP(Table17[[#This Row],[Customer_ID]],Customer_Dim!A:A,Customer_Dim!C:C,"False Data")</f>
        <v>26</v>
      </c>
      <c r="M686" s="5" t="str" cm="1">
        <f t="array" ref="M686">_xlfn.IFS(Table9[[#This Row],[Age]]&lt;=35,"Youth",Table9[[#This Row],[Age]]&lt;=55,"Adult",Table9[[#This Row],[Age]]&gt;55,"Senior")</f>
        <v>Youth</v>
      </c>
      <c r="N686" t="str">
        <f>_xlfn.XLOOKUP(Table17[[#This Row],[Customer_ID]],Customer_Dim!A:A,Customer_Dim!D:D,"False Data")</f>
        <v>Male</v>
      </c>
      <c r="O686" t="str">
        <f>_xlfn.XLOOKUP(Table17[[#This Row],[Customer_ID]],Customer_Dim!A:A,Customer_Dim!E:E,"False Data")</f>
        <v>Lake Samanthafort</v>
      </c>
      <c r="P686" t="str">
        <f>_xlfn.XLOOKUP(Table17[[#This Row],[Customer_ID]],Customer_Dim!A:A,Customer_Dim!F:F,"False Data")</f>
        <v>Idaho</v>
      </c>
      <c r="Q686" t="str">
        <f>_xlfn.XLOOKUP(Table17[[#This Row],[Customer_ID]],Customer_Dim!A:A,Customer_Dim!G:G,"False Data")</f>
        <v>USA</v>
      </c>
      <c r="R686" t="str">
        <f>_xlfn.XLOOKUP(Table17[[#This Row],[Customer_ID]],Customer_Dim!A:A,Customer_Dim!H:H,"False Data")</f>
        <v>Gold</v>
      </c>
      <c r="S686" t="str">
        <f>_xlfn.XLOOKUP(Table17[[#This Row],[Store_ID]],Store_Dim!A:A,Store_Dim!B:B)</f>
        <v>Bean, Jones and Park</v>
      </c>
      <c r="T686" t="str">
        <f>_xlfn.XLOOKUP(Table17[[#This Row],[Store_ID]],Store_Dim!A:A,Store_Dim!C:C)</f>
        <v>West</v>
      </c>
      <c r="U686" t="str">
        <f>_xlfn.XLOOKUP(Table17[[#This Row],[Store_ID]],Store_Dim!A:A,Store_Dim!D:D)</f>
        <v>Thompsonborough</v>
      </c>
      <c r="V686" t="str">
        <f>_xlfn.XLOOKUP(Table17[[#This Row],[Store_ID]],Store_Dim!A:A,Store_Dim!E:E)</f>
        <v>Online</v>
      </c>
      <c r="W686" t="str">
        <f>_xlfn.XLOOKUP(Table17[[#This Row],[Product_ID]],Product_Dim!A:A,Product_Dim!B:B)</f>
        <v>Men's Winter Jacket</v>
      </c>
      <c r="X686" t="str">
        <f>_xlfn.XLOOKUP(Table17[[#This Row],[Product_ID]],Product_Dim!A:A,Product_Dim!C:C)</f>
        <v>Clothing</v>
      </c>
      <c r="Y686" t="str">
        <f>_xlfn.XLOOKUP(Table17[[#This Row],[Product_ID]],Product_Dim!A:A,Product_Dim!D:D)</f>
        <v>Outerwear</v>
      </c>
      <c r="Z686" t="str">
        <f>_xlfn.XLOOKUP(Table17[[#This Row],[Product_ID]],Product_Dim!A:A,Product_Dim!E:E)</f>
        <v>Kelly, Smith and Perez</v>
      </c>
      <c r="AA686">
        <f>_xlfn.XLOOKUP(Table17[[#This Row],[Product_ID]],Product_Dim!A:A,Product_Dim!F:F)</f>
        <v>167.34</v>
      </c>
      <c r="AB686">
        <f>_xlfn.XLOOKUP(Table17[[#This Row],[Product_ID]],Product_Dim!A:A,Product_Dim!G:G)</f>
        <v>296</v>
      </c>
    </row>
    <row r="687" spans="1:28" x14ac:dyDescent="0.25">
      <c r="A687" t="s">
        <v>2511</v>
      </c>
      <c r="B687" s="1">
        <v>45270</v>
      </c>
      <c r="C687" t="s">
        <v>1408</v>
      </c>
      <c r="D687" t="s">
        <v>1724</v>
      </c>
      <c r="E687" t="s">
        <v>1797</v>
      </c>
      <c r="F687">
        <v>4</v>
      </c>
      <c r="G687">
        <v>451.41</v>
      </c>
      <c r="H687">
        <v>0.06</v>
      </c>
      <c r="I687" t="s">
        <v>1826</v>
      </c>
      <c r="J687" s="12">
        <v>1697.3016</v>
      </c>
      <c r="K687" t="str">
        <f>_xlfn.XLOOKUP(Table17[[#This Row],[Customer_ID]],Customer_Dim!A:A,Customer_Dim!B:B,"False Data")</f>
        <v>Julie Powell</v>
      </c>
      <c r="L687" s="5">
        <f>_xlfn.XLOOKUP(Table17[[#This Row],[Customer_ID]],Customer_Dim!A:A,Customer_Dim!C:C,"False Data")</f>
        <v>59</v>
      </c>
      <c r="M687" s="5" t="str" cm="1">
        <f t="array" ref="M687">_xlfn.IFS(Table9[[#This Row],[Age]]&lt;=35,"Youth",Table9[[#This Row],[Age]]&lt;=55,"Adult",Table9[[#This Row],[Age]]&gt;55,"Senior")</f>
        <v>Senior</v>
      </c>
      <c r="N687" t="str">
        <f>_xlfn.XLOOKUP(Table17[[#This Row],[Customer_ID]],Customer_Dim!A:A,Customer_Dim!D:D,"False Data")</f>
        <v>Female</v>
      </c>
      <c r="O687" t="str">
        <f>_xlfn.XLOOKUP(Table17[[#This Row],[Customer_ID]],Customer_Dim!A:A,Customer_Dim!E:E,"False Data")</f>
        <v>South Barbara</v>
      </c>
      <c r="P687" t="str">
        <f>_xlfn.XLOOKUP(Table17[[#This Row],[Customer_ID]],Customer_Dim!A:A,Customer_Dim!F:F,"False Data")</f>
        <v>Arkansas</v>
      </c>
      <c r="Q687" t="str">
        <f>_xlfn.XLOOKUP(Table17[[#This Row],[Customer_ID]],Customer_Dim!A:A,Customer_Dim!G:G,"False Data")</f>
        <v>USA</v>
      </c>
      <c r="R687" t="str">
        <f>_xlfn.XLOOKUP(Table17[[#This Row],[Customer_ID]],Customer_Dim!A:A,Customer_Dim!H:H,"False Data")</f>
        <v>Gold</v>
      </c>
      <c r="S687" t="str">
        <f>_xlfn.XLOOKUP(Table17[[#This Row],[Store_ID]],Store_Dim!A:A,Store_Dim!B:B)</f>
        <v>Gardner, Humphrey and Contreras</v>
      </c>
      <c r="T687" t="str">
        <f>_xlfn.XLOOKUP(Table17[[#This Row],[Store_ID]],Store_Dim!A:A,Store_Dim!C:C)</f>
        <v>East</v>
      </c>
      <c r="U687" t="str">
        <f>_xlfn.XLOOKUP(Table17[[#This Row],[Store_ID]],Store_Dim!A:A,Store_Dim!D:D)</f>
        <v>Johnsonville</v>
      </c>
      <c r="V687" t="str">
        <f>_xlfn.XLOOKUP(Table17[[#This Row],[Store_ID]],Store_Dim!A:A,Store_Dim!E:E)</f>
        <v>Flagship</v>
      </c>
      <c r="W687" t="str">
        <f>_xlfn.XLOOKUP(Table17[[#This Row],[Product_ID]],Product_Dim!A:A,Product_Dim!B:B)</f>
        <v>Sports Wrist Sweatbands</v>
      </c>
      <c r="X687" t="str">
        <f>_xlfn.XLOOKUP(Table17[[#This Row],[Product_ID]],Product_Dim!A:A,Product_Dim!C:C)</f>
        <v>Sports</v>
      </c>
      <c r="Y687" t="str">
        <f>_xlfn.XLOOKUP(Table17[[#This Row],[Product_ID]],Product_Dim!A:A,Product_Dim!D:D)</f>
        <v>Accessories</v>
      </c>
      <c r="Z687" t="str">
        <f>_xlfn.XLOOKUP(Table17[[#This Row],[Product_ID]],Product_Dim!A:A,Product_Dim!E:E)</f>
        <v>Olsen-Daniels</v>
      </c>
      <c r="AA687">
        <f>_xlfn.XLOOKUP(Table17[[#This Row],[Product_ID]],Product_Dim!A:A,Product_Dim!F:F)</f>
        <v>131.24</v>
      </c>
      <c r="AB687">
        <f>_xlfn.XLOOKUP(Table17[[#This Row],[Product_ID]],Product_Dim!A:A,Product_Dim!G:G)</f>
        <v>232</v>
      </c>
    </row>
    <row r="688" spans="1:28" x14ac:dyDescent="0.25">
      <c r="A688" t="s">
        <v>2512</v>
      </c>
      <c r="B688" s="1">
        <v>45942</v>
      </c>
      <c r="C688" t="s">
        <v>846</v>
      </c>
      <c r="D688" t="s">
        <v>1730</v>
      </c>
      <c r="E688" t="s">
        <v>1786</v>
      </c>
      <c r="F688">
        <v>4</v>
      </c>
      <c r="G688">
        <v>547.21</v>
      </c>
      <c r="H688">
        <v>0.25</v>
      </c>
      <c r="I688" t="s">
        <v>1824</v>
      </c>
      <c r="J688" s="12">
        <v>1641.63</v>
      </c>
      <c r="K688" t="str">
        <f>_xlfn.XLOOKUP(Table17[[#This Row],[Customer_ID]],Customer_Dim!A:A,Customer_Dim!B:B,"False Data")</f>
        <v>Tracy Kelly</v>
      </c>
      <c r="L688" s="5">
        <f>_xlfn.XLOOKUP(Table17[[#This Row],[Customer_ID]],Customer_Dim!A:A,Customer_Dim!C:C,"False Data")</f>
        <v>38</v>
      </c>
      <c r="M688" s="5" t="str" cm="1">
        <f t="array" ref="M688">_xlfn.IFS(Table9[[#This Row],[Age]]&lt;=35,"Youth",Table9[[#This Row],[Age]]&lt;=55,"Adult",Table9[[#This Row],[Age]]&gt;55,"Senior")</f>
        <v>Adult</v>
      </c>
      <c r="N688" t="str">
        <f>_xlfn.XLOOKUP(Table17[[#This Row],[Customer_ID]],Customer_Dim!A:A,Customer_Dim!D:D,"False Data")</f>
        <v>Male</v>
      </c>
      <c r="O688" t="str">
        <f>_xlfn.XLOOKUP(Table17[[#This Row],[Customer_ID]],Customer_Dim!A:A,Customer_Dim!E:E,"False Data")</f>
        <v>West Jamieport</v>
      </c>
      <c r="P688" t="str">
        <f>_xlfn.XLOOKUP(Table17[[#This Row],[Customer_ID]],Customer_Dim!A:A,Customer_Dim!F:F,"False Data")</f>
        <v>Tennessee</v>
      </c>
      <c r="Q688" t="str">
        <f>_xlfn.XLOOKUP(Table17[[#This Row],[Customer_ID]],Customer_Dim!A:A,Customer_Dim!G:G,"False Data")</f>
        <v>USA</v>
      </c>
      <c r="R688" t="str">
        <f>_xlfn.XLOOKUP(Table17[[#This Row],[Customer_ID]],Customer_Dim!A:A,Customer_Dim!H:H,"False Data")</f>
        <v>Silver</v>
      </c>
      <c r="S688" t="str">
        <f>_xlfn.XLOOKUP(Table17[[#This Row],[Store_ID]],Store_Dim!A:A,Store_Dim!B:B)</f>
        <v>Moore, Padilla and Butler</v>
      </c>
      <c r="T688" t="str">
        <f>_xlfn.XLOOKUP(Table17[[#This Row],[Store_ID]],Store_Dim!A:A,Store_Dim!C:C)</f>
        <v>South</v>
      </c>
      <c r="U688" t="str">
        <f>_xlfn.XLOOKUP(Table17[[#This Row],[Store_ID]],Store_Dim!A:A,Store_Dim!D:D)</f>
        <v>East Johnstad</v>
      </c>
      <c r="V688" t="str">
        <f>_xlfn.XLOOKUP(Table17[[#This Row],[Store_ID]],Store_Dim!A:A,Store_Dim!E:E)</f>
        <v>Flagship</v>
      </c>
      <c r="W688" t="str">
        <f>_xlfn.XLOOKUP(Table17[[#This Row],[Product_ID]],Product_Dim!A:A,Product_Dim!B:B)</f>
        <v>Women's High Heels</v>
      </c>
      <c r="X688" t="str">
        <f>_xlfn.XLOOKUP(Table17[[#This Row],[Product_ID]],Product_Dim!A:A,Product_Dim!C:C)</f>
        <v>Clothing</v>
      </c>
      <c r="Y688" t="str">
        <f>_xlfn.XLOOKUP(Table17[[#This Row],[Product_ID]],Product_Dim!A:A,Product_Dim!D:D)</f>
        <v>Footwear</v>
      </c>
      <c r="Z688" t="str">
        <f>_xlfn.XLOOKUP(Table17[[#This Row],[Product_ID]],Product_Dim!A:A,Product_Dim!E:E)</f>
        <v>Smith-Charles</v>
      </c>
      <c r="AA688">
        <f>_xlfn.XLOOKUP(Table17[[#This Row],[Product_ID]],Product_Dim!A:A,Product_Dim!F:F)</f>
        <v>438.25</v>
      </c>
      <c r="AB688">
        <f>_xlfn.XLOOKUP(Table17[[#This Row],[Product_ID]],Product_Dim!A:A,Product_Dim!G:G)</f>
        <v>496</v>
      </c>
    </row>
    <row r="689" spans="1:28" x14ac:dyDescent="0.25">
      <c r="A689" t="s">
        <v>2513</v>
      </c>
      <c r="B689" s="1">
        <v>45750</v>
      </c>
      <c r="C689" t="s">
        <v>663</v>
      </c>
      <c r="D689" t="s">
        <v>1722</v>
      </c>
      <c r="E689" t="s">
        <v>1769</v>
      </c>
      <c r="F689">
        <v>1</v>
      </c>
      <c r="G689">
        <v>979.28</v>
      </c>
      <c r="H689">
        <v>0.2</v>
      </c>
      <c r="I689" t="s">
        <v>1826</v>
      </c>
      <c r="J689" s="12">
        <v>783.42399999999998</v>
      </c>
      <c r="K689" t="str">
        <f>_xlfn.XLOOKUP(Table17[[#This Row],[Customer_ID]],Customer_Dim!A:A,Customer_Dim!B:B,"False Data")</f>
        <v>Sarah Brady</v>
      </c>
      <c r="L689" s="5">
        <f>_xlfn.XLOOKUP(Table17[[#This Row],[Customer_ID]],Customer_Dim!A:A,Customer_Dim!C:C,"False Data")</f>
        <v>47</v>
      </c>
      <c r="M689" s="5" t="str" cm="1">
        <f t="array" ref="M689">_xlfn.IFS(Table9[[#This Row],[Age]]&lt;=35,"Youth",Table9[[#This Row],[Age]]&lt;=55,"Adult",Table9[[#This Row],[Age]]&gt;55,"Senior")</f>
        <v>Adult</v>
      </c>
      <c r="N689" t="str">
        <f>_xlfn.XLOOKUP(Table17[[#This Row],[Customer_ID]],Customer_Dim!A:A,Customer_Dim!D:D,"False Data")</f>
        <v>Male</v>
      </c>
      <c r="O689" t="str">
        <f>_xlfn.XLOOKUP(Table17[[#This Row],[Customer_ID]],Customer_Dim!A:A,Customer_Dim!E:E,"False Data")</f>
        <v>Johnsonland</v>
      </c>
      <c r="P689" t="str">
        <f>_xlfn.XLOOKUP(Table17[[#This Row],[Customer_ID]],Customer_Dim!A:A,Customer_Dim!F:F,"False Data")</f>
        <v>Iowa</v>
      </c>
      <c r="Q689" t="str">
        <f>_xlfn.XLOOKUP(Table17[[#This Row],[Customer_ID]],Customer_Dim!A:A,Customer_Dim!G:G,"False Data")</f>
        <v>USA</v>
      </c>
      <c r="R689" t="str">
        <f>_xlfn.XLOOKUP(Table17[[#This Row],[Customer_ID]],Customer_Dim!A:A,Customer_Dim!H:H,"False Data")</f>
        <v>Platinum</v>
      </c>
      <c r="S689" t="str">
        <f>_xlfn.XLOOKUP(Table17[[#This Row],[Store_ID]],Store_Dim!A:A,Store_Dim!B:B)</f>
        <v>Alexander Group</v>
      </c>
      <c r="T689" t="str">
        <f>_xlfn.XLOOKUP(Table17[[#This Row],[Store_ID]],Store_Dim!A:A,Store_Dim!C:C)</f>
        <v>South</v>
      </c>
      <c r="U689" t="str">
        <f>_xlfn.XLOOKUP(Table17[[#This Row],[Store_ID]],Store_Dim!A:A,Store_Dim!D:D)</f>
        <v>Port Sharon</v>
      </c>
      <c r="V689" t="str">
        <f>_xlfn.XLOOKUP(Table17[[#This Row],[Store_ID]],Store_Dim!A:A,Store_Dim!E:E)</f>
        <v>Online</v>
      </c>
      <c r="W689" t="str">
        <f>_xlfn.XLOOKUP(Table17[[#This Row],[Product_ID]],Product_Dim!A:A,Product_Dim!B:B)</f>
        <v>LED Bedside Lamp</v>
      </c>
      <c r="X689" t="str">
        <f>_xlfn.XLOOKUP(Table17[[#This Row],[Product_ID]],Product_Dim!A:A,Product_Dim!C:C)</f>
        <v>Home</v>
      </c>
      <c r="Y689" t="str">
        <f>_xlfn.XLOOKUP(Table17[[#This Row],[Product_ID]],Product_Dim!A:A,Product_Dim!D:D)</f>
        <v>Lighting</v>
      </c>
      <c r="Z689" t="str">
        <f>_xlfn.XLOOKUP(Table17[[#This Row],[Product_ID]],Product_Dim!A:A,Product_Dim!E:E)</f>
        <v>Aguilar, Horton and Lewis</v>
      </c>
      <c r="AA689">
        <f>_xlfn.XLOOKUP(Table17[[#This Row],[Product_ID]],Product_Dim!A:A,Product_Dim!F:F)</f>
        <v>371.38</v>
      </c>
      <c r="AB689">
        <f>_xlfn.XLOOKUP(Table17[[#This Row],[Product_ID]],Product_Dim!A:A,Product_Dim!G:G)</f>
        <v>220</v>
      </c>
    </row>
    <row r="690" spans="1:28" x14ac:dyDescent="0.25">
      <c r="A690" t="s">
        <v>2514</v>
      </c>
      <c r="B690" s="1">
        <v>45300</v>
      </c>
      <c r="C690" t="s">
        <v>1431</v>
      </c>
      <c r="D690" t="s">
        <v>1660</v>
      </c>
      <c r="E690" t="s">
        <v>1779</v>
      </c>
      <c r="F690">
        <v>4</v>
      </c>
      <c r="G690">
        <v>263.58999999999997</v>
      </c>
      <c r="H690">
        <v>0.04</v>
      </c>
      <c r="I690" t="s">
        <v>1824</v>
      </c>
      <c r="J690" s="12">
        <v>1012.1856</v>
      </c>
      <c r="K690" t="str">
        <f>_xlfn.XLOOKUP(Table17[[#This Row],[Customer_ID]],Customer_Dim!A:A,Customer_Dim!B:B,"False Data")</f>
        <v>David Pierce</v>
      </c>
      <c r="L690" s="5">
        <f>_xlfn.XLOOKUP(Table17[[#This Row],[Customer_ID]],Customer_Dim!A:A,Customer_Dim!C:C,"False Data")</f>
        <v>45</v>
      </c>
      <c r="M690" s="5" t="str" cm="1">
        <f t="array" ref="M690">_xlfn.IFS(Table9[[#This Row],[Age]]&lt;=35,"Youth",Table9[[#This Row],[Age]]&lt;=55,"Adult",Table9[[#This Row],[Age]]&gt;55,"Senior")</f>
        <v>Adult</v>
      </c>
      <c r="N690" t="str">
        <f>_xlfn.XLOOKUP(Table17[[#This Row],[Customer_ID]],Customer_Dim!A:A,Customer_Dim!D:D,"False Data")</f>
        <v>Female</v>
      </c>
      <c r="O690" t="str">
        <f>_xlfn.XLOOKUP(Table17[[#This Row],[Customer_ID]],Customer_Dim!A:A,Customer_Dim!E:E,"False Data")</f>
        <v>Grayland</v>
      </c>
      <c r="P690" t="str">
        <f>_xlfn.XLOOKUP(Table17[[#This Row],[Customer_ID]],Customer_Dim!A:A,Customer_Dim!F:F,"False Data")</f>
        <v>Washington</v>
      </c>
      <c r="Q690" t="str">
        <f>_xlfn.XLOOKUP(Table17[[#This Row],[Customer_ID]],Customer_Dim!A:A,Customer_Dim!G:G,"False Data")</f>
        <v>USA</v>
      </c>
      <c r="R690" t="str">
        <f>_xlfn.XLOOKUP(Table17[[#This Row],[Customer_ID]],Customer_Dim!A:A,Customer_Dim!H:H,"False Data")</f>
        <v>Platinum</v>
      </c>
      <c r="S690" t="str">
        <f>_xlfn.XLOOKUP(Table17[[#This Row],[Store_ID]],Store_Dim!A:A,Store_Dim!B:B)</f>
        <v>Martinez-Mullins</v>
      </c>
      <c r="T690" t="str">
        <f>_xlfn.XLOOKUP(Table17[[#This Row],[Store_ID]],Store_Dim!A:A,Store_Dim!C:C)</f>
        <v>South</v>
      </c>
      <c r="U690" t="str">
        <f>_xlfn.XLOOKUP(Table17[[#This Row],[Store_ID]],Store_Dim!A:A,Store_Dim!D:D)</f>
        <v>Williamsfurt</v>
      </c>
      <c r="V690" t="str">
        <f>_xlfn.XLOOKUP(Table17[[#This Row],[Store_ID]],Store_Dim!A:A,Store_Dim!E:E)</f>
        <v>Online</v>
      </c>
      <c r="W690" t="str">
        <f>_xlfn.XLOOKUP(Table17[[#This Row],[Product_ID]],Product_Dim!A:A,Product_Dim!B:B)</f>
        <v>Premium Blanket Throw</v>
      </c>
      <c r="X690" t="str">
        <f>_xlfn.XLOOKUP(Table17[[#This Row],[Product_ID]],Product_Dim!A:A,Product_Dim!C:C)</f>
        <v>Home</v>
      </c>
      <c r="Y690" t="str">
        <f>_xlfn.XLOOKUP(Table17[[#This Row],[Product_ID]],Product_Dim!A:A,Product_Dim!D:D)</f>
        <v>Decor</v>
      </c>
      <c r="Z690" t="str">
        <f>_xlfn.XLOOKUP(Table17[[#This Row],[Product_ID]],Product_Dim!A:A,Product_Dim!E:E)</f>
        <v>Hernandez, Kennedy and Porter</v>
      </c>
      <c r="AA690">
        <f>_xlfn.XLOOKUP(Table17[[#This Row],[Product_ID]],Product_Dim!A:A,Product_Dim!F:F)</f>
        <v>461.47</v>
      </c>
      <c r="AB690">
        <f>_xlfn.XLOOKUP(Table17[[#This Row],[Product_ID]],Product_Dim!A:A,Product_Dim!G:G)</f>
        <v>190</v>
      </c>
    </row>
    <row r="691" spans="1:28" x14ac:dyDescent="0.25">
      <c r="A691" t="s">
        <v>2515</v>
      </c>
      <c r="B691" s="1">
        <v>45876</v>
      </c>
      <c r="C691" t="s">
        <v>20</v>
      </c>
      <c r="D691" t="s">
        <v>1656</v>
      </c>
      <c r="E691" t="s">
        <v>1773</v>
      </c>
      <c r="F691">
        <v>1</v>
      </c>
      <c r="G691">
        <v>692.75</v>
      </c>
      <c r="H691">
        <v>0.11</v>
      </c>
      <c r="I691" t="s">
        <v>1829</v>
      </c>
      <c r="J691" s="12">
        <v>616.54750000000001</v>
      </c>
      <c r="K691" t="str">
        <f>_xlfn.XLOOKUP(Table17[[#This Row],[Customer_ID]],Customer_Dim!A:A,Customer_Dim!B:B,"False Data")</f>
        <v>Dr. Benjamin Price</v>
      </c>
      <c r="L691" s="5">
        <f>_xlfn.XLOOKUP(Table17[[#This Row],[Customer_ID]],Customer_Dim!A:A,Customer_Dim!C:C,"False Data")</f>
        <v>29</v>
      </c>
      <c r="M691" s="5" t="str" cm="1">
        <f t="array" ref="M691">_xlfn.IFS(Table9[[#This Row],[Age]]&lt;=35,"Youth",Table9[[#This Row],[Age]]&lt;=55,"Adult",Table9[[#This Row],[Age]]&gt;55,"Senior")</f>
        <v>Youth</v>
      </c>
      <c r="N691" t="str">
        <f>_xlfn.XLOOKUP(Table17[[#This Row],[Customer_ID]],Customer_Dim!A:A,Customer_Dim!D:D,"False Data")</f>
        <v>Female</v>
      </c>
      <c r="O691" t="str">
        <f>_xlfn.XLOOKUP(Table17[[#This Row],[Customer_ID]],Customer_Dim!A:A,Customer_Dim!E:E,"False Data")</f>
        <v>Kylebury</v>
      </c>
      <c r="P691" t="str">
        <f>_xlfn.XLOOKUP(Table17[[#This Row],[Customer_ID]],Customer_Dim!A:A,Customer_Dim!F:F,"False Data")</f>
        <v>Alabama</v>
      </c>
      <c r="Q691" t="str">
        <f>_xlfn.XLOOKUP(Table17[[#This Row],[Customer_ID]],Customer_Dim!A:A,Customer_Dim!G:G,"False Data")</f>
        <v>USA</v>
      </c>
      <c r="R691" t="str">
        <f>_xlfn.XLOOKUP(Table17[[#This Row],[Customer_ID]],Customer_Dim!A:A,Customer_Dim!H:H,"False Data")</f>
        <v>Platinum</v>
      </c>
      <c r="S691" t="str">
        <f>_xlfn.XLOOKUP(Table17[[#This Row],[Store_ID]],Store_Dim!A:A,Store_Dim!B:B)</f>
        <v>Gray Ltd</v>
      </c>
      <c r="T691" t="str">
        <f>_xlfn.XLOOKUP(Table17[[#This Row],[Store_ID]],Store_Dim!A:A,Store_Dim!C:C)</f>
        <v>North</v>
      </c>
      <c r="U691" t="str">
        <f>_xlfn.XLOOKUP(Table17[[#This Row],[Store_ID]],Store_Dim!A:A,Store_Dim!D:D)</f>
        <v>New Michaelchester</v>
      </c>
      <c r="V691" t="str">
        <f>_xlfn.XLOOKUP(Table17[[#This Row],[Store_ID]],Store_Dim!A:A,Store_Dim!E:E)</f>
        <v>Outlet</v>
      </c>
      <c r="W691" t="str">
        <f>_xlfn.XLOOKUP(Table17[[#This Row],[Product_ID]],Product_Dim!A:A,Product_Dim!B:B)</f>
        <v>Sports Stopwatch Pro</v>
      </c>
      <c r="X691" t="str">
        <f>_xlfn.XLOOKUP(Table17[[#This Row],[Product_ID]],Product_Dim!A:A,Product_Dim!C:C)</f>
        <v>Sports</v>
      </c>
      <c r="Y691" t="str">
        <f>_xlfn.XLOOKUP(Table17[[#This Row],[Product_ID]],Product_Dim!A:A,Product_Dim!D:D)</f>
        <v>Accessories</v>
      </c>
      <c r="Z691" t="str">
        <f>_xlfn.XLOOKUP(Table17[[#This Row],[Product_ID]],Product_Dim!A:A,Product_Dim!E:E)</f>
        <v>Thompson-French</v>
      </c>
      <c r="AA691">
        <f>_xlfn.XLOOKUP(Table17[[#This Row],[Product_ID]],Product_Dim!A:A,Product_Dim!F:F)</f>
        <v>434.84</v>
      </c>
      <c r="AB691">
        <f>_xlfn.XLOOKUP(Table17[[#This Row],[Product_ID]],Product_Dim!A:A,Product_Dim!G:G)</f>
        <v>185</v>
      </c>
    </row>
    <row r="692" spans="1:28" x14ac:dyDescent="0.25">
      <c r="A692" t="s">
        <v>2516</v>
      </c>
      <c r="B692" s="1">
        <v>45301</v>
      </c>
      <c r="C692" t="s">
        <v>544</v>
      </c>
      <c r="D692" t="s">
        <v>1674</v>
      </c>
      <c r="E692" t="s">
        <v>1766</v>
      </c>
      <c r="F692">
        <v>3</v>
      </c>
      <c r="G692">
        <v>142.83000000000001</v>
      </c>
      <c r="H692">
        <v>0.01</v>
      </c>
      <c r="I692" t="s">
        <v>1824</v>
      </c>
      <c r="J692" s="12">
        <v>424.20510000000002</v>
      </c>
      <c r="K692" t="str">
        <f>_xlfn.XLOOKUP(Table17[[#This Row],[Customer_ID]],Customer_Dim!A:A,Customer_Dim!B:B,"False Data")</f>
        <v>Joseph Jones</v>
      </c>
      <c r="L692" s="5">
        <f>_xlfn.XLOOKUP(Table17[[#This Row],[Customer_ID]],Customer_Dim!A:A,Customer_Dim!C:C,"False Data")</f>
        <v>21</v>
      </c>
      <c r="M692" s="5" t="str" cm="1">
        <f t="array" ref="M692">_xlfn.IFS(Table9[[#This Row],[Age]]&lt;=35,"Youth",Table9[[#This Row],[Age]]&lt;=55,"Adult",Table9[[#This Row],[Age]]&gt;55,"Senior")</f>
        <v>Youth</v>
      </c>
      <c r="N692" t="str">
        <f>_xlfn.XLOOKUP(Table17[[#This Row],[Customer_ID]],Customer_Dim!A:A,Customer_Dim!D:D,"False Data")</f>
        <v>Male</v>
      </c>
      <c r="O692" t="str">
        <f>_xlfn.XLOOKUP(Table17[[#This Row],[Customer_ID]],Customer_Dim!A:A,Customer_Dim!E:E,"False Data")</f>
        <v>North Matthew</v>
      </c>
      <c r="P692" t="str">
        <f>_xlfn.XLOOKUP(Table17[[#This Row],[Customer_ID]],Customer_Dim!A:A,Customer_Dim!F:F,"False Data")</f>
        <v>Illinois</v>
      </c>
      <c r="Q692" t="str">
        <f>_xlfn.XLOOKUP(Table17[[#This Row],[Customer_ID]],Customer_Dim!A:A,Customer_Dim!G:G,"False Data")</f>
        <v>USA</v>
      </c>
      <c r="R692" t="str">
        <f>_xlfn.XLOOKUP(Table17[[#This Row],[Customer_ID]],Customer_Dim!A:A,Customer_Dim!H:H,"False Data")</f>
        <v>Bronze</v>
      </c>
      <c r="S692" t="str">
        <f>_xlfn.XLOOKUP(Table17[[#This Row],[Store_ID]],Store_Dim!A:A,Store_Dim!B:B)</f>
        <v>Johnson-Wright</v>
      </c>
      <c r="T692" t="str">
        <f>_xlfn.XLOOKUP(Table17[[#This Row],[Store_ID]],Store_Dim!A:A,Store_Dim!C:C)</f>
        <v>North</v>
      </c>
      <c r="U692" t="str">
        <f>_xlfn.XLOOKUP(Table17[[#This Row],[Store_ID]],Store_Dim!A:A,Store_Dim!D:D)</f>
        <v>Hoodberg</v>
      </c>
      <c r="V692" t="str">
        <f>_xlfn.XLOOKUP(Table17[[#This Row],[Store_ID]],Store_Dim!A:A,Store_Dim!E:E)</f>
        <v>Outlet</v>
      </c>
      <c r="W692" t="str">
        <f>_xlfn.XLOOKUP(Table17[[#This Row],[Product_ID]],Product_Dim!A:A,Product_Dim!B:B)</f>
        <v>Organic Sunscreen Lotion</v>
      </c>
      <c r="X692" t="str">
        <f>_xlfn.XLOOKUP(Table17[[#This Row],[Product_ID]],Product_Dim!A:A,Product_Dim!C:C)</f>
        <v>Beauty</v>
      </c>
      <c r="Y692" t="str">
        <f>_xlfn.XLOOKUP(Table17[[#This Row],[Product_ID]],Product_Dim!A:A,Product_Dim!D:D)</f>
        <v>Skincare</v>
      </c>
      <c r="Z692" t="str">
        <f>_xlfn.XLOOKUP(Table17[[#This Row],[Product_ID]],Product_Dim!A:A,Product_Dim!E:E)</f>
        <v>Anderson-Riley</v>
      </c>
      <c r="AA692">
        <f>_xlfn.XLOOKUP(Table17[[#This Row],[Product_ID]],Product_Dim!A:A,Product_Dim!F:F)</f>
        <v>266.86</v>
      </c>
      <c r="AB692">
        <f>_xlfn.XLOOKUP(Table17[[#This Row],[Product_ID]],Product_Dim!A:A,Product_Dim!G:G)</f>
        <v>458</v>
      </c>
    </row>
    <row r="693" spans="1:28" x14ac:dyDescent="0.25">
      <c r="A693" t="s">
        <v>2517</v>
      </c>
      <c r="B693" s="1">
        <v>45857</v>
      </c>
      <c r="C693" t="s">
        <v>428</v>
      </c>
      <c r="D693" t="s">
        <v>1592</v>
      </c>
      <c r="E693" t="s">
        <v>1761</v>
      </c>
      <c r="F693">
        <v>2</v>
      </c>
      <c r="G693">
        <v>419.25</v>
      </c>
      <c r="H693">
        <v>0.17</v>
      </c>
      <c r="I693" t="s">
        <v>1826</v>
      </c>
      <c r="J693" s="12">
        <v>695.95499999999993</v>
      </c>
      <c r="K693" t="str">
        <f>_xlfn.XLOOKUP(Table17[[#This Row],[Customer_ID]],Customer_Dim!A:A,Customer_Dim!B:B,"False Data")</f>
        <v>Donald Lee</v>
      </c>
      <c r="L693" s="5">
        <f>_xlfn.XLOOKUP(Table17[[#This Row],[Customer_ID]],Customer_Dim!A:A,Customer_Dim!C:C,"False Data")</f>
        <v>26</v>
      </c>
      <c r="M693" s="5" t="str" cm="1">
        <f t="array" ref="M693">_xlfn.IFS(Table9[[#This Row],[Age]]&lt;=35,"Youth",Table9[[#This Row],[Age]]&lt;=55,"Adult",Table9[[#This Row],[Age]]&gt;55,"Senior")</f>
        <v>Youth</v>
      </c>
      <c r="N693" t="str">
        <f>_xlfn.XLOOKUP(Table17[[#This Row],[Customer_ID]],Customer_Dim!A:A,Customer_Dim!D:D,"False Data")</f>
        <v>Male</v>
      </c>
      <c r="O693" t="str">
        <f>_xlfn.XLOOKUP(Table17[[#This Row],[Customer_ID]],Customer_Dim!A:A,Customer_Dim!E:E,"False Data")</f>
        <v>Wongberg</v>
      </c>
      <c r="P693" t="str">
        <f>_xlfn.XLOOKUP(Table17[[#This Row],[Customer_ID]],Customer_Dim!A:A,Customer_Dim!F:F,"False Data")</f>
        <v>Illinois</v>
      </c>
      <c r="Q693" t="str">
        <f>_xlfn.XLOOKUP(Table17[[#This Row],[Customer_ID]],Customer_Dim!A:A,Customer_Dim!G:G,"False Data")</f>
        <v>USA</v>
      </c>
      <c r="R693" t="str">
        <f>_xlfn.XLOOKUP(Table17[[#This Row],[Customer_ID]],Customer_Dim!A:A,Customer_Dim!H:H,"False Data")</f>
        <v>Bronze</v>
      </c>
      <c r="S693" t="str">
        <f>_xlfn.XLOOKUP(Table17[[#This Row],[Store_ID]],Store_Dim!A:A,Store_Dim!B:B)</f>
        <v>Black-Horn</v>
      </c>
      <c r="T693" t="str">
        <f>_xlfn.XLOOKUP(Table17[[#This Row],[Store_ID]],Store_Dim!A:A,Store_Dim!C:C)</f>
        <v>South</v>
      </c>
      <c r="U693" t="str">
        <f>_xlfn.XLOOKUP(Table17[[#This Row],[Store_ID]],Store_Dim!A:A,Store_Dim!D:D)</f>
        <v>North Nancyview</v>
      </c>
      <c r="V693" t="str">
        <f>_xlfn.XLOOKUP(Table17[[#This Row],[Store_ID]],Store_Dim!A:A,Store_Dim!E:E)</f>
        <v>Outlet</v>
      </c>
      <c r="W693" t="str">
        <f>_xlfn.XLOOKUP(Table17[[#This Row],[Product_ID]],Product_Dim!A:A,Product_Dim!B:B)</f>
        <v>Carbon Fiber Tennis Racket</v>
      </c>
      <c r="X693" t="str">
        <f>_xlfn.XLOOKUP(Table17[[#This Row],[Product_ID]],Product_Dim!A:A,Product_Dim!C:C)</f>
        <v>Sports</v>
      </c>
      <c r="Y693" t="str">
        <f>_xlfn.XLOOKUP(Table17[[#This Row],[Product_ID]],Product_Dim!A:A,Product_Dim!D:D)</f>
        <v>Equipment</v>
      </c>
      <c r="Z693" t="str">
        <f>_xlfn.XLOOKUP(Table17[[#This Row],[Product_ID]],Product_Dim!A:A,Product_Dim!E:E)</f>
        <v>Flores, Pineda and Rodriguez</v>
      </c>
      <c r="AA693">
        <f>_xlfn.XLOOKUP(Table17[[#This Row],[Product_ID]],Product_Dim!A:A,Product_Dim!F:F)</f>
        <v>484.62</v>
      </c>
      <c r="AB693">
        <f>_xlfn.XLOOKUP(Table17[[#This Row],[Product_ID]],Product_Dim!A:A,Product_Dim!G:G)</f>
        <v>432</v>
      </c>
    </row>
    <row r="694" spans="1:28" x14ac:dyDescent="0.25">
      <c r="A694" t="s">
        <v>2518</v>
      </c>
      <c r="B694" s="1">
        <v>45650</v>
      </c>
      <c r="C694" t="s">
        <v>770</v>
      </c>
      <c r="D694" t="s">
        <v>1600</v>
      </c>
      <c r="E694" t="s">
        <v>1813</v>
      </c>
      <c r="F694">
        <v>2</v>
      </c>
      <c r="G694">
        <v>800.84</v>
      </c>
      <c r="H694">
        <v>0.27</v>
      </c>
      <c r="I694" t="s">
        <v>1829</v>
      </c>
      <c r="J694" s="12">
        <v>1169.2264</v>
      </c>
      <c r="K694" t="str">
        <f>_xlfn.XLOOKUP(Table17[[#This Row],[Customer_ID]],Customer_Dim!A:A,Customer_Dim!B:B,"False Data")</f>
        <v>William Hull</v>
      </c>
      <c r="L694" s="5">
        <f>_xlfn.XLOOKUP(Table17[[#This Row],[Customer_ID]],Customer_Dim!A:A,Customer_Dim!C:C,"False Data")</f>
        <v>59</v>
      </c>
      <c r="M694" s="5" t="str" cm="1">
        <f t="array" ref="M694">_xlfn.IFS(Table9[[#This Row],[Age]]&lt;=35,"Youth",Table9[[#This Row],[Age]]&lt;=55,"Adult",Table9[[#This Row],[Age]]&gt;55,"Senior")</f>
        <v>Senior</v>
      </c>
      <c r="N694" t="str">
        <f>_xlfn.XLOOKUP(Table17[[#This Row],[Customer_ID]],Customer_Dim!A:A,Customer_Dim!D:D,"False Data")</f>
        <v>Female</v>
      </c>
      <c r="O694" t="str">
        <f>_xlfn.XLOOKUP(Table17[[#This Row],[Customer_ID]],Customer_Dim!A:A,Customer_Dim!E:E,"False Data")</f>
        <v>Heathfort</v>
      </c>
      <c r="P694" t="str">
        <f>_xlfn.XLOOKUP(Table17[[#This Row],[Customer_ID]],Customer_Dim!A:A,Customer_Dim!F:F,"False Data")</f>
        <v>Michigan</v>
      </c>
      <c r="Q694" t="str">
        <f>_xlfn.XLOOKUP(Table17[[#This Row],[Customer_ID]],Customer_Dim!A:A,Customer_Dim!G:G,"False Data")</f>
        <v>USA</v>
      </c>
      <c r="R694" t="str">
        <f>_xlfn.XLOOKUP(Table17[[#This Row],[Customer_ID]],Customer_Dim!A:A,Customer_Dim!H:H,"False Data")</f>
        <v>Platinum</v>
      </c>
      <c r="S694" t="str">
        <f>_xlfn.XLOOKUP(Table17[[#This Row],[Store_ID]],Store_Dim!A:A,Store_Dim!B:B)</f>
        <v>Mann-Austin</v>
      </c>
      <c r="T694" t="str">
        <f>_xlfn.XLOOKUP(Table17[[#This Row],[Store_ID]],Store_Dim!A:A,Store_Dim!C:C)</f>
        <v>East</v>
      </c>
      <c r="U694" t="str">
        <f>_xlfn.XLOOKUP(Table17[[#This Row],[Store_ID]],Store_Dim!A:A,Store_Dim!D:D)</f>
        <v>Vasquezborough</v>
      </c>
      <c r="V694" t="str">
        <f>_xlfn.XLOOKUP(Table17[[#This Row],[Store_ID]],Store_Dim!A:A,Store_Dim!E:E)</f>
        <v>Online</v>
      </c>
      <c r="W694" t="str">
        <f>_xlfn.XLOOKUP(Table17[[#This Row],[Product_ID]],Product_Dim!A:A,Product_Dim!B:B)</f>
        <v>Wireless Bluetooth Speaker</v>
      </c>
      <c r="X694" t="str">
        <f>_xlfn.XLOOKUP(Table17[[#This Row],[Product_ID]],Product_Dim!A:A,Product_Dim!C:C)</f>
        <v>Electronics</v>
      </c>
      <c r="Y694" t="str">
        <f>_xlfn.XLOOKUP(Table17[[#This Row],[Product_ID]],Product_Dim!A:A,Product_Dim!D:D)</f>
        <v>Audio</v>
      </c>
      <c r="Z694" t="str">
        <f>_xlfn.XLOOKUP(Table17[[#This Row],[Product_ID]],Product_Dim!A:A,Product_Dim!E:E)</f>
        <v>Reed-Schmidt</v>
      </c>
      <c r="AA694">
        <f>_xlfn.XLOOKUP(Table17[[#This Row],[Product_ID]],Product_Dim!A:A,Product_Dim!F:F)</f>
        <v>322.41000000000003</v>
      </c>
      <c r="AB694">
        <f>_xlfn.XLOOKUP(Table17[[#This Row],[Product_ID]],Product_Dim!A:A,Product_Dim!G:G)</f>
        <v>213</v>
      </c>
    </row>
    <row r="695" spans="1:28" x14ac:dyDescent="0.25">
      <c r="A695" t="s">
        <v>2519</v>
      </c>
      <c r="B695" s="1">
        <v>45520</v>
      </c>
      <c r="C695" t="s">
        <v>14</v>
      </c>
      <c r="D695" t="s">
        <v>1644</v>
      </c>
      <c r="E695" t="s">
        <v>1761</v>
      </c>
      <c r="F695">
        <v>1</v>
      </c>
      <c r="G695">
        <v>301.24</v>
      </c>
      <c r="H695">
        <v>0.11</v>
      </c>
      <c r="I695" t="s">
        <v>1826</v>
      </c>
      <c r="J695" s="12">
        <v>268.10359999999997</v>
      </c>
      <c r="K695" t="str">
        <f>_xlfn.XLOOKUP(Table17[[#This Row],[Customer_ID]],Customer_Dim!A:A,Customer_Dim!B:B,"False Data")</f>
        <v>Eugene Nelson</v>
      </c>
      <c r="L695" s="5">
        <f>_xlfn.XLOOKUP(Table17[[#This Row],[Customer_ID]],Customer_Dim!A:A,Customer_Dim!C:C,"False Data")</f>
        <v>26</v>
      </c>
      <c r="M695" s="5" t="str" cm="1">
        <f t="array" ref="M695">_xlfn.IFS(Table9[[#This Row],[Age]]&lt;=35,"Youth",Table9[[#This Row],[Age]]&lt;=55,"Adult",Table9[[#This Row],[Age]]&gt;55,"Senior")</f>
        <v>Youth</v>
      </c>
      <c r="N695" t="str">
        <f>_xlfn.XLOOKUP(Table17[[#This Row],[Customer_ID]],Customer_Dim!A:A,Customer_Dim!D:D,"False Data")</f>
        <v>Female</v>
      </c>
      <c r="O695" t="str">
        <f>_xlfn.XLOOKUP(Table17[[#This Row],[Customer_ID]],Customer_Dim!A:A,Customer_Dim!E:E,"False Data")</f>
        <v>Phillipsmouth</v>
      </c>
      <c r="P695" t="str">
        <f>_xlfn.XLOOKUP(Table17[[#This Row],[Customer_ID]],Customer_Dim!A:A,Customer_Dim!F:F,"False Data")</f>
        <v>North Dakota</v>
      </c>
      <c r="Q695" t="str">
        <f>_xlfn.XLOOKUP(Table17[[#This Row],[Customer_ID]],Customer_Dim!A:A,Customer_Dim!G:G,"False Data")</f>
        <v>USA</v>
      </c>
      <c r="R695" t="str">
        <f>_xlfn.XLOOKUP(Table17[[#This Row],[Customer_ID]],Customer_Dim!A:A,Customer_Dim!H:H,"False Data")</f>
        <v>Platinum</v>
      </c>
      <c r="S695" t="str">
        <f>_xlfn.XLOOKUP(Table17[[#This Row],[Store_ID]],Store_Dim!A:A,Store_Dim!B:B)</f>
        <v>Black-Horn</v>
      </c>
      <c r="T695" t="str">
        <f>_xlfn.XLOOKUP(Table17[[#This Row],[Store_ID]],Store_Dim!A:A,Store_Dim!C:C)</f>
        <v>South</v>
      </c>
      <c r="U695" t="str">
        <f>_xlfn.XLOOKUP(Table17[[#This Row],[Store_ID]],Store_Dim!A:A,Store_Dim!D:D)</f>
        <v>North Nancyview</v>
      </c>
      <c r="V695" t="str">
        <f>_xlfn.XLOOKUP(Table17[[#This Row],[Store_ID]],Store_Dim!A:A,Store_Dim!E:E)</f>
        <v>Outlet</v>
      </c>
      <c r="W695" t="str">
        <f>_xlfn.XLOOKUP(Table17[[#This Row],[Product_ID]],Product_Dim!A:A,Product_Dim!B:B)</f>
        <v>Car Dashboard Phone Holder</v>
      </c>
      <c r="X695" t="str">
        <f>_xlfn.XLOOKUP(Table17[[#This Row],[Product_ID]],Product_Dim!A:A,Product_Dim!C:C)</f>
        <v>Electronics</v>
      </c>
      <c r="Y695" t="str">
        <f>_xlfn.XLOOKUP(Table17[[#This Row],[Product_ID]],Product_Dim!A:A,Product_Dim!D:D)</f>
        <v>Accessories</v>
      </c>
      <c r="Z695" t="str">
        <f>_xlfn.XLOOKUP(Table17[[#This Row],[Product_ID]],Product_Dim!A:A,Product_Dim!E:E)</f>
        <v>Byrd, Stewart and Valdez</v>
      </c>
      <c r="AA695">
        <f>_xlfn.XLOOKUP(Table17[[#This Row],[Product_ID]],Product_Dim!A:A,Product_Dim!F:F)</f>
        <v>177.98</v>
      </c>
      <c r="AB695">
        <f>_xlfn.XLOOKUP(Table17[[#This Row],[Product_ID]],Product_Dim!A:A,Product_Dim!G:G)</f>
        <v>103</v>
      </c>
    </row>
    <row r="696" spans="1:28" x14ac:dyDescent="0.25">
      <c r="A696" t="s">
        <v>2520</v>
      </c>
      <c r="B696" s="1">
        <v>45497</v>
      </c>
      <c r="C696" t="s">
        <v>914</v>
      </c>
      <c r="D696" t="s">
        <v>1718</v>
      </c>
      <c r="E696" t="s">
        <v>1773</v>
      </c>
      <c r="F696">
        <v>2</v>
      </c>
      <c r="G696">
        <v>701.49</v>
      </c>
      <c r="H696">
        <v>0.09</v>
      </c>
      <c r="I696" t="s">
        <v>1826</v>
      </c>
      <c r="J696" s="12">
        <v>1276.7118</v>
      </c>
      <c r="K696" t="str">
        <f>_xlfn.XLOOKUP(Table17[[#This Row],[Customer_ID]],Customer_Dim!A:A,Customer_Dim!B:B,"False Data")</f>
        <v>Misty Ferguson</v>
      </c>
      <c r="L696" s="5">
        <f>_xlfn.XLOOKUP(Table17[[#This Row],[Customer_ID]],Customer_Dim!A:A,Customer_Dim!C:C,"False Data")</f>
        <v>58</v>
      </c>
      <c r="M696" s="5" t="str" cm="1">
        <f t="array" ref="M696">_xlfn.IFS(Table9[[#This Row],[Age]]&lt;=35,"Youth",Table9[[#This Row],[Age]]&lt;=55,"Adult",Table9[[#This Row],[Age]]&gt;55,"Senior")</f>
        <v>Senior</v>
      </c>
      <c r="N696" t="str">
        <f>_xlfn.XLOOKUP(Table17[[#This Row],[Customer_ID]],Customer_Dim!A:A,Customer_Dim!D:D,"False Data")</f>
        <v>Male</v>
      </c>
      <c r="O696" t="str">
        <f>_xlfn.XLOOKUP(Table17[[#This Row],[Customer_ID]],Customer_Dim!A:A,Customer_Dim!E:E,"False Data")</f>
        <v>North Joseside</v>
      </c>
      <c r="P696" t="str">
        <f>_xlfn.XLOOKUP(Table17[[#This Row],[Customer_ID]],Customer_Dim!A:A,Customer_Dim!F:F,"False Data")</f>
        <v>Connecticut</v>
      </c>
      <c r="Q696" t="str">
        <f>_xlfn.XLOOKUP(Table17[[#This Row],[Customer_ID]],Customer_Dim!A:A,Customer_Dim!G:G,"False Data")</f>
        <v>USA</v>
      </c>
      <c r="R696" t="str">
        <f>_xlfn.XLOOKUP(Table17[[#This Row],[Customer_ID]],Customer_Dim!A:A,Customer_Dim!H:H,"False Data")</f>
        <v>Gold</v>
      </c>
      <c r="S696" t="str">
        <f>_xlfn.XLOOKUP(Table17[[#This Row],[Store_ID]],Store_Dim!A:A,Store_Dim!B:B)</f>
        <v>Gray Ltd</v>
      </c>
      <c r="T696" t="str">
        <f>_xlfn.XLOOKUP(Table17[[#This Row],[Store_ID]],Store_Dim!A:A,Store_Dim!C:C)</f>
        <v>North</v>
      </c>
      <c r="U696" t="str">
        <f>_xlfn.XLOOKUP(Table17[[#This Row],[Store_ID]],Store_Dim!A:A,Store_Dim!D:D)</f>
        <v>New Michaelchester</v>
      </c>
      <c r="V696" t="str">
        <f>_xlfn.XLOOKUP(Table17[[#This Row],[Store_ID]],Store_Dim!A:A,Store_Dim!E:E)</f>
        <v>Outlet</v>
      </c>
      <c r="W696" t="str">
        <f>_xlfn.XLOOKUP(Table17[[#This Row],[Product_ID]],Product_Dim!A:A,Product_Dim!B:B)</f>
        <v>Women's Beanie Hat</v>
      </c>
      <c r="X696" t="str">
        <f>_xlfn.XLOOKUP(Table17[[#This Row],[Product_ID]],Product_Dim!A:A,Product_Dim!C:C)</f>
        <v>Clothing</v>
      </c>
      <c r="Y696" t="str">
        <f>_xlfn.XLOOKUP(Table17[[#This Row],[Product_ID]],Product_Dim!A:A,Product_Dim!D:D)</f>
        <v>Accessories</v>
      </c>
      <c r="Z696" t="str">
        <f>_xlfn.XLOOKUP(Table17[[#This Row],[Product_ID]],Product_Dim!A:A,Product_Dim!E:E)</f>
        <v>Richardson-Carrillo</v>
      </c>
      <c r="AA696">
        <f>_xlfn.XLOOKUP(Table17[[#This Row],[Product_ID]],Product_Dim!A:A,Product_Dim!F:F)</f>
        <v>119.57</v>
      </c>
      <c r="AB696">
        <f>_xlfn.XLOOKUP(Table17[[#This Row],[Product_ID]],Product_Dim!A:A,Product_Dim!G:G)</f>
        <v>210</v>
      </c>
    </row>
    <row r="697" spans="1:28" x14ac:dyDescent="0.25">
      <c r="A697" t="s">
        <v>2521</v>
      </c>
      <c r="B697" s="1">
        <v>45615</v>
      </c>
      <c r="C697" t="s">
        <v>1101</v>
      </c>
      <c r="D697" t="s">
        <v>1600</v>
      </c>
      <c r="E697" t="s">
        <v>1789</v>
      </c>
      <c r="F697">
        <v>4</v>
      </c>
      <c r="G697">
        <v>413.48</v>
      </c>
      <c r="H697">
        <v>0.02</v>
      </c>
      <c r="I697" t="s">
        <v>1826</v>
      </c>
      <c r="J697" s="12">
        <v>1620.8416</v>
      </c>
      <c r="K697" t="str">
        <f>_xlfn.XLOOKUP(Table17[[#This Row],[Customer_ID]],Customer_Dim!A:A,Customer_Dim!B:B,"False Data")</f>
        <v>Jeffrey Mccarthy</v>
      </c>
      <c r="L697" s="5">
        <f>_xlfn.XLOOKUP(Table17[[#This Row],[Customer_ID]],Customer_Dim!A:A,Customer_Dim!C:C,"False Data")</f>
        <v>25</v>
      </c>
      <c r="M697" s="5" t="str" cm="1">
        <f t="array" ref="M697">_xlfn.IFS(Table9[[#This Row],[Age]]&lt;=35,"Youth",Table9[[#This Row],[Age]]&lt;=55,"Adult",Table9[[#This Row],[Age]]&gt;55,"Senior")</f>
        <v>Youth</v>
      </c>
      <c r="N697" t="str">
        <f>_xlfn.XLOOKUP(Table17[[#This Row],[Customer_ID]],Customer_Dim!A:A,Customer_Dim!D:D,"False Data")</f>
        <v>Female</v>
      </c>
      <c r="O697" t="str">
        <f>_xlfn.XLOOKUP(Table17[[#This Row],[Customer_ID]],Customer_Dim!A:A,Customer_Dim!E:E,"False Data")</f>
        <v>North Samuel</v>
      </c>
      <c r="P697" t="str">
        <f>_xlfn.XLOOKUP(Table17[[#This Row],[Customer_ID]],Customer_Dim!A:A,Customer_Dim!F:F,"False Data")</f>
        <v>Nebraska</v>
      </c>
      <c r="Q697" t="str">
        <f>_xlfn.XLOOKUP(Table17[[#This Row],[Customer_ID]],Customer_Dim!A:A,Customer_Dim!G:G,"False Data")</f>
        <v>USA</v>
      </c>
      <c r="R697" t="str">
        <f>_xlfn.XLOOKUP(Table17[[#This Row],[Customer_ID]],Customer_Dim!A:A,Customer_Dim!H:H,"False Data")</f>
        <v>Bronze</v>
      </c>
      <c r="S697" t="str">
        <f>_xlfn.XLOOKUP(Table17[[#This Row],[Store_ID]],Store_Dim!A:A,Store_Dim!B:B)</f>
        <v>Hill, Wagner and Ballard</v>
      </c>
      <c r="T697" t="str">
        <f>_xlfn.XLOOKUP(Table17[[#This Row],[Store_ID]],Store_Dim!A:A,Store_Dim!C:C)</f>
        <v>East</v>
      </c>
      <c r="U697" t="str">
        <f>_xlfn.XLOOKUP(Table17[[#This Row],[Store_ID]],Store_Dim!A:A,Store_Dim!D:D)</f>
        <v>East Davidville</v>
      </c>
      <c r="V697" t="str">
        <f>_xlfn.XLOOKUP(Table17[[#This Row],[Store_ID]],Store_Dim!A:A,Store_Dim!E:E)</f>
        <v>Online</v>
      </c>
      <c r="W697" t="str">
        <f>_xlfn.XLOOKUP(Table17[[#This Row],[Product_ID]],Product_Dim!A:A,Product_Dim!B:B)</f>
        <v>Wireless Bluetooth Speaker</v>
      </c>
      <c r="X697" t="str">
        <f>_xlfn.XLOOKUP(Table17[[#This Row],[Product_ID]],Product_Dim!A:A,Product_Dim!C:C)</f>
        <v>Electronics</v>
      </c>
      <c r="Y697" t="str">
        <f>_xlfn.XLOOKUP(Table17[[#This Row],[Product_ID]],Product_Dim!A:A,Product_Dim!D:D)</f>
        <v>Audio</v>
      </c>
      <c r="Z697" t="str">
        <f>_xlfn.XLOOKUP(Table17[[#This Row],[Product_ID]],Product_Dim!A:A,Product_Dim!E:E)</f>
        <v>Reed-Schmidt</v>
      </c>
      <c r="AA697">
        <f>_xlfn.XLOOKUP(Table17[[#This Row],[Product_ID]],Product_Dim!A:A,Product_Dim!F:F)</f>
        <v>322.41000000000003</v>
      </c>
      <c r="AB697">
        <f>_xlfn.XLOOKUP(Table17[[#This Row],[Product_ID]],Product_Dim!A:A,Product_Dim!G:G)</f>
        <v>213</v>
      </c>
    </row>
    <row r="698" spans="1:28" x14ac:dyDescent="0.25">
      <c r="A698" t="s">
        <v>2522</v>
      </c>
      <c r="B698" s="1">
        <v>45365</v>
      </c>
      <c r="C698" t="s">
        <v>646</v>
      </c>
      <c r="D698" t="s">
        <v>1562</v>
      </c>
      <c r="E698" t="s">
        <v>1757</v>
      </c>
      <c r="F698">
        <v>4</v>
      </c>
      <c r="G698">
        <v>167.83</v>
      </c>
      <c r="H698">
        <v>0.15</v>
      </c>
      <c r="I698" t="s">
        <v>1824</v>
      </c>
      <c r="J698" s="12">
        <v>570.62200000000007</v>
      </c>
      <c r="K698" t="str">
        <f>_xlfn.XLOOKUP(Table17[[#This Row],[Customer_ID]],Customer_Dim!A:A,Customer_Dim!B:B,"False Data")</f>
        <v>Andrea Jacobs</v>
      </c>
      <c r="L698" s="5">
        <f>_xlfn.XLOOKUP(Table17[[#This Row],[Customer_ID]],Customer_Dim!A:A,Customer_Dim!C:C,"False Data")</f>
        <v>45</v>
      </c>
      <c r="M698" s="5" t="str" cm="1">
        <f t="array" ref="M698">_xlfn.IFS(Table9[[#This Row],[Age]]&lt;=35,"Youth",Table9[[#This Row],[Age]]&lt;=55,"Adult",Table9[[#This Row],[Age]]&gt;55,"Senior")</f>
        <v>Adult</v>
      </c>
      <c r="N698" t="str">
        <f>_xlfn.XLOOKUP(Table17[[#This Row],[Customer_ID]],Customer_Dim!A:A,Customer_Dim!D:D,"False Data")</f>
        <v>Female</v>
      </c>
      <c r="O698" t="str">
        <f>_xlfn.XLOOKUP(Table17[[#This Row],[Customer_ID]],Customer_Dim!A:A,Customer_Dim!E:E,"False Data")</f>
        <v>Christopherland</v>
      </c>
      <c r="P698" t="str">
        <f>_xlfn.XLOOKUP(Table17[[#This Row],[Customer_ID]],Customer_Dim!A:A,Customer_Dim!F:F,"False Data")</f>
        <v>Minnesota</v>
      </c>
      <c r="Q698" t="str">
        <f>_xlfn.XLOOKUP(Table17[[#This Row],[Customer_ID]],Customer_Dim!A:A,Customer_Dim!G:G,"False Data")</f>
        <v>USA</v>
      </c>
      <c r="R698" t="str">
        <f>_xlfn.XLOOKUP(Table17[[#This Row],[Customer_ID]],Customer_Dim!A:A,Customer_Dim!H:H,"False Data")</f>
        <v>Platinum</v>
      </c>
      <c r="S698" t="str">
        <f>_xlfn.XLOOKUP(Table17[[#This Row],[Store_ID]],Store_Dim!A:A,Store_Dim!B:B)</f>
        <v>Martinez, Adkins and Johnson</v>
      </c>
      <c r="T698" t="str">
        <f>_xlfn.XLOOKUP(Table17[[#This Row],[Store_ID]],Store_Dim!A:A,Store_Dim!C:C)</f>
        <v>North</v>
      </c>
      <c r="U698" t="str">
        <f>_xlfn.XLOOKUP(Table17[[#This Row],[Store_ID]],Store_Dim!A:A,Store_Dim!D:D)</f>
        <v>Danielmouth</v>
      </c>
      <c r="V698" t="str">
        <f>_xlfn.XLOOKUP(Table17[[#This Row],[Store_ID]],Store_Dim!A:A,Store_Dim!E:E)</f>
        <v>Flagship</v>
      </c>
      <c r="W698" t="str">
        <f>_xlfn.XLOOKUP(Table17[[#This Row],[Product_ID]],Product_Dim!A:A,Product_Dim!B:B)</f>
        <v>Wireless Bluetooth Earbuds</v>
      </c>
      <c r="X698" t="str">
        <f>_xlfn.XLOOKUP(Table17[[#This Row],[Product_ID]],Product_Dim!A:A,Product_Dim!C:C)</f>
        <v>Electronics</v>
      </c>
      <c r="Y698" t="str">
        <f>_xlfn.XLOOKUP(Table17[[#This Row],[Product_ID]],Product_Dim!A:A,Product_Dim!D:D)</f>
        <v>Audio</v>
      </c>
      <c r="Z698" t="str">
        <f>_xlfn.XLOOKUP(Table17[[#This Row],[Product_ID]],Product_Dim!A:A,Product_Dim!E:E)</f>
        <v>Perez-Johnston</v>
      </c>
      <c r="AA698">
        <f>_xlfn.XLOOKUP(Table17[[#This Row],[Product_ID]],Product_Dim!A:A,Product_Dim!F:F)</f>
        <v>439.07</v>
      </c>
      <c r="AB698">
        <f>_xlfn.XLOOKUP(Table17[[#This Row],[Product_ID]],Product_Dim!A:A,Product_Dim!G:G)</f>
        <v>142</v>
      </c>
    </row>
    <row r="699" spans="1:28" x14ac:dyDescent="0.25">
      <c r="A699" t="s">
        <v>2523</v>
      </c>
      <c r="B699" s="1">
        <v>45832</v>
      </c>
      <c r="C699" t="s">
        <v>472</v>
      </c>
      <c r="D699" t="s">
        <v>1578</v>
      </c>
      <c r="E699" t="s">
        <v>1810</v>
      </c>
      <c r="F699">
        <v>2</v>
      </c>
      <c r="G699">
        <v>669.12</v>
      </c>
      <c r="H699">
        <v>0.22</v>
      </c>
      <c r="I699" t="s">
        <v>1824</v>
      </c>
      <c r="J699" s="12">
        <v>1043.8271999999999</v>
      </c>
      <c r="K699" t="str">
        <f>_xlfn.XLOOKUP(Table17[[#This Row],[Customer_ID]],Customer_Dim!A:A,Customer_Dim!B:B,"False Data")</f>
        <v>Brian Holder</v>
      </c>
      <c r="L699" s="5">
        <f>_xlfn.XLOOKUP(Table17[[#This Row],[Customer_ID]],Customer_Dim!A:A,Customer_Dim!C:C,"False Data")</f>
        <v>32</v>
      </c>
      <c r="M699" s="5" t="str" cm="1">
        <f t="array" ref="M699">_xlfn.IFS(Table9[[#This Row],[Age]]&lt;=35,"Youth",Table9[[#This Row],[Age]]&lt;=55,"Adult",Table9[[#This Row],[Age]]&gt;55,"Senior")</f>
        <v>Youth</v>
      </c>
      <c r="N699" t="str">
        <f>_xlfn.XLOOKUP(Table17[[#This Row],[Customer_ID]],Customer_Dim!A:A,Customer_Dim!D:D,"False Data")</f>
        <v>Male</v>
      </c>
      <c r="O699" t="str">
        <f>_xlfn.XLOOKUP(Table17[[#This Row],[Customer_ID]],Customer_Dim!A:A,Customer_Dim!E:E,"False Data")</f>
        <v>Port Travis</v>
      </c>
      <c r="P699" t="str">
        <f>_xlfn.XLOOKUP(Table17[[#This Row],[Customer_ID]],Customer_Dim!A:A,Customer_Dim!F:F,"False Data")</f>
        <v>Utah</v>
      </c>
      <c r="Q699" t="str">
        <f>_xlfn.XLOOKUP(Table17[[#This Row],[Customer_ID]],Customer_Dim!A:A,Customer_Dim!G:G,"False Data")</f>
        <v>USA</v>
      </c>
      <c r="R699" t="str">
        <f>_xlfn.XLOOKUP(Table17[[#This Row],[Customer_ID]],Customer_Dim!A:A,Customer_Dim!H:H,"False Data")</f>
        <v>Bronze</v>
      </c>
      <c r="S699" t="str">
        <f>_xlfn.XLOOKUP(Table17[[#This Row],[Store_ID]],Store_Dim!A:A,Store_Dim!B:B)</f>
        <v>Guerrero-Schmitt</v>
      </c>
      <c r="T699" t="str">
        <f>_xlfn.XLOOKUP(Table17[[#This Row],[Store_ID]],Store_Dim!A:A,Store_Dim!C:C)</f>
        <v>East</v>
      </c>
      <c r="U699" t="str">
        <f>_xlfn.XLOOKUP(Table17[[#This Row],[Store_ID]],Store_Dim!A:A,Store_Dim!D:D)</f>
        <v>East Stevechester</v>
      </c>
      <c r="V699" t="str">
        <f>_xlfn.XLOOKUP(Table17[[#This Row],[Store_ID]],Store_Dim!A:A,Store_Dim!E:E)</f>
        <v>Flagship</v>
      </c>
      <c r="W699" t="str">
        <f>_xlfn.XLOOKUP(Table17[[#This Row],[Product_ID]],Product_Dim!A:A,Product_Dim!B:B)</f>
        <v>4K Home Projector</v>
      </c>
      <c r="X699" t="str">
        <f>_xlfn.XLOOKUP(Table17[[#This Row],[Product_ID]],Product_Dim!A:A,Product_Dim!C:C)</f>
        <v>Electronics</v>
      </c>
      <c r="Y699" t="str">
        <f>_xlfn.XLOOKUP(Table17[[#This Row],[Product_ID]],Product_Dim!A:A,Product_Dim!D:D)</f>
        <v>Appliances</v>
      </c>
      <c r="Z699" t="str">
        <f>_xlfn.XLOOKUP(Table17[[#This Row],[Product_ID]],Product_Dim!A:A,Product_Dim!E:E)</f>
        <v>Thomas LLC</v>
      </c>
      <c r="AA699">
        <f>_xlfn.XLOOKUP(Table17[[#This Row],[Product_ID]],Product_Dim!A:A,Product_Dim!F:F)</f>
        <v>465.34</v>
      </c>
      <c r="AB699">
        <f>_xlfn.XLOOKUP(Table17[[#This Row],[Product_ID]],Product_Dim!A:A,Product_Dim!G:G)</f>
        <v>301</v>
      </c>
    </row>
    <row r="700" spans="1:28" x14ac:dyDescent="0.25">
      <c r="A700" t="s">
        <v>2524</v>
      </c>
      <c r="B700" s="1">
        <v>45530</v>
      </c>
      <c r="C700" t="s">
        <v>153</v>
      </c>
      <c r="D700" t="s">
        <v>1622</v>
      </c>
      <c r="E700" t="s">
        <v>1779</v>
      </c>
      <c r="F700">
        <v>3</v>
      </c>
      <c r="G700">
        <v>346.77</v>
      </c>
      <c r="H700">
        <v>0.18</v>
      </c>
      <c r="I700" t="s">
        <v>1826</v>
      </c>
      <c r="J700" s="12">
        <v>853.05420000000004</v>
      </c>
      <c r="K700" t="str">
        <f>_xlfn.XLOOKUP(Table17[[#This Row],[Customer_ID]],Customer_Dim!A:A,Customer_Dim!B:B,"False Data")</f>
        <v>Tonya Reynolds</v>
      </c>
      <c r="L700" s="5">
        <f>_xlfn.XLOOKUP(Table17[[#This Row],[Customer_ID]],Customer_Dim!A:A,Customer_Dim!C:C,"False Data")</f>
        <v>55</v>
      </c>
      <c r="M700" s="5" t="str" cm="1">
        <f t="array" ref="M700">_xlfn.IFS(Table9[[#This Row],[Age]]&lt;=35,"Youth",Table9[[#This Row],[Age]]&lt;=55,"Adult",Table9[[#This Row],[Age]]&gt;55,"Senior")</f>
        <v>Adult</v>
      </c>
      <c r="N700" t="str">
        <f>_xlfn.XLOOKUP(Table17[[#This Row],[Customer_ID]],Customer_Dim!A:A,Customer_Dim!D:D,"False Data")</f>
        <v>Female</v>
      </c>
      <c r="O700" t="str">
        <f>_xlfn.XLOOKUP(Table17[[#This Row],[Customer_ID]],Customer_Dim!A:A,Customer_Dim!E:E,"False Data")</f>
        <v>Darleneton</v>
      </c>
      <c r="P700" t="str">
        <f>_xlfn.XLOOKUP(Table17[[#This Row],[Customer_ID]],Customer_Dim!A:A,Customer_Dim!F:F,"False Data")</f>
        <v>Michigan</v>
      </c>
      <c r="Q700" t="str">
        <f>_xlfn.XLOOKUP(Table17[[#This Row],[Customer_ID]],Customer_Dim!A:A,Customer_Dim!G:G,"False Data")</f>
        <v>USA</v>
      </c>
      <c r="R700" t="str">
        <f>_xlfn.XLOOKUP(Table17[[#This Row],[Customer_ID]],Customer_Dim!A:A,Customer_Dim!H:H,"False Data")</f>
        <v>Gold</v>
      </c>
      <c r="S700" t="str">
        <f>_xlfn.XLOOKUP(Table17[[#This Row],[Store_ID]],Store_Dim!A:A,Store_Dim!B:B)</f>
        <v>Martinez-Mullins</v>
      </c>
      <c r="T700" t="str">
        <f>_xlfn.XLOOKUP(Table17[[#This Row],[Store_ID]],Store_Dim!A:A,Store_Dim!C:C)</f>
        <v>South</v>
      </c>
      <c r="U700" t="str">
        <f>_xlfn.XLOOKUP(Table17[[#This Row],[Store_ID]],Store_Dim!A:A,Store_Dim!D:D)</f>
        <v>Williamsfurt</v>
      </c>
      <c r="V700" t="str">
        <f>_xlfn.XLOOKUP(Table17[[#This Row],[Store_ID]],Store_Dim!A:A,Store_Dim!E:E)</f>
        <v>Online</v>
      </c>
      <c r="W700" t="str">
        <f>_xlfn.XLOOKUP(Table17[[#This Row],[Product_ID]],Product_Dim!A:A,Product_Dim!B:B)</f>
        <v>Men's Casual Sneakers</v>
      </c>
      <c r="X700" t="str">
        <f>_xlfn.XLOOKUP(Table17[[#This Row],[Product_ID]],Product_Dim!A:A,Product_Dim!C:C)</f>
        <v>Clothing</v>
      </c>
      <c r="Y700" t="str">
        <f>_xlfn.XLOOKUP(Table17[[#This Row],[Product_ID]],Product_Dim!A:A,Product_Dim!D:D)</f>
        <v>Footwear</v>
      </c>
      <c r="Z700" t="str">
        <f>_xlfn.XLOOKUP(Table17[[#This Row],[Product_ID]],Product_Dim!A:A,Product_Dim!E:E)</f>
        <v>Hogan-Lee</v>
      </c>
      <c r="AA700">
        <f>_xlfn.XLOOKUP(Table17[[#This Row],[Product_ID]],Product_Dim!A:A,Product_Dim!F:F)</f>
        <v>353.47</v>
      </c>
      <c r="AB700">
        <f>_xlfn.XLOOKUP(Table17[[#This Row],[Product_ID]],Product_Dim!A:A,Product_Dim!G:G)</f>
        <v>214</v>
      </c>
    </row>
    <row r="701" spans="1:28" x14ac:dyDescent="0.25">
      <c r="A701" t="s">
        <v>2525</v>
      </c>
      <c r="B701" s="1">
        <v>45939</v>
      </c>
      <c r="C701" t="s">
        <v>221</v>
      </c>
      <c r="D701" t="s">
        <v>1594</v>
      </c>
      <c r="E701" t="s">
        <v>1813</v>
      </c>
      <c r="F701">
        <v>3</v>
      </c>
      <c r="G701">
        <v>648.33000000000004</v>
      </c>
      <c r="H701">
        <v>0.2</v>
      </c>
      <c r="I701" t="s">
        <v>1829</v>
      </c>
      <c r="J701" s="12">
        <v>1555.992</v>
      </c>
      <c r="K701" t="str">
        <f>_xlfn.XLOOKUP(Table17[[#This Row],[Customer_ID]],Customer_Dim!A:A,Customer_Dim!B:B,"False Data")</f>
        <v>Alyssa Vargas</v>
      </c>
      <c r="L701" s="5">
        <f>_xlfn.XLOOKUP(Table17[[#This Row],[Customer_ID]],Customer_Dim!A:A,Customer_Dim!C:C,"False Data")</f>
        <v>53</v>
      </c>
      <c r="M701" s="5" t="str" cm="1">
        <f t="array" ref="M701">_xlfn.IFS(Table9[[#This Row],[Age]]&lt;=35,"Youth",Table9[[#This Row],[Age]]&lt;=55,"Adult",Table9[[#This Row],[Age]]&gt;55,"Senior")</f>
        <v>Adult</v>
      </c>
      <c r="N701" t="str">
        <f>_xlfn.XLOOKUP(Table17[[#This Row],[Customer_ID]],Customer_Dim!A:A,Customer_Dim!D:D,"False Data")</f>
        <v>Male</v>
      </c>
      <c r="O701" t="str">
        <f>_xlfn.XLOOKUP(Table17[[#This Row],[Customer_ID]],Customer_Dim!A:A,Customer_Dim!E:E,"False Data")</f>
        <v>New Kathrynland</v>
      </c>
      <c r="P701" t="str">
        <f>_xlfn.XLOOKUP(Table17[[#This Row],[Customer_ID]],Customer_Dim!A:A,Customer_Dim!F:F,"False Data")</f>
        <v>Montana</v>
      </c>
      <c r="Q701" t="str">
        <f>_xlfn.XLOOKUP(Table17[[#This Row],[Customer_ID]],Customer_Dim!A:A,Customer_Dim!G:G,"False Data")</f>
        <v>USA</v>
      </c>
      <c r="R701" t="str">
        <f>_xlfn.XLOOKUP(Table17[[#This Row],[Customer_ID]],Customer_Dim!A:A,Customer_Dim!H:H,"False Data")</f>
        <v>Platinum</v>
      </c>
      <c r="S701" t="str">
        <f>_xlfn.XLOOKUP(Table17[[#This Row],[Store_ID]],Store_Dim!A:A,Store_Dim!B:B)</f>
        <v>Mann-Austin</v>
      </c>
      <c r="T701" t="str">
        <f>_xlfn.XLOOKUP(Table17[[#This Row],[Store_ID]],Store_Dim!A:A,Store_Dim!C:C)</f>
        <v>East</v>
      </c>
      <c r="U701" t="str">
        <f>_xlfn.XLOOKUP(Table17[[#This Row],[Store_ID]],Store_Dim!A:A,Store_Dim!D:D)</f>
        <v>Vasquezborough</v>
      </c>
      <c r="V701" t="str">
        <f>_xlfn.XLOOKUP(Table17[[#This Row],[Store_ID]],Store_Dim!A:A,Store_Dim!E:E)</f>
        <v>Online</v>
      </c>
      <c r="W701" t="str">
        <f>_xlfn.XLOOKUP(Table17[[#This Row],[Product_ID]],Product_Dim!A:A,Product_Dim!B:B)</f>
        <v>Men's Formal Shirt</v>
      </c>
      <c r="X701" t="str">
        <f>_xlfn.XLOOKUP(Table17[[#This Row],[Product_ID]],Product_Dim!A:A,Product_Dim!C:C)</f>
        <v>Clothing</v>
      </c>
      <c r="Y701" t="str">
        <f>_xlfn.XLOOKUP(Table17[[#This Row],[Product_ID]],Product_Dim!A:A,Product_Dim!D:D)</f>
        <v>Tops</v>
      </c>
      <c r="Z701" t="str">
        <f>_xlfn.XLOOKUP(Table17[[#This Row],[Product_ID]],Product_Dim!A:A,Product_Dim!E:E)</f>
        <v>Moon, Mora and Santos</v>
      </c>
      <c r="AA701">
        <f>_xlfn.XLOOKUP(Table17[[#This Row],[Product_ID]],Product_Dim!A:A,Product_Dim!F:F)</f>
        <v>283</v>
      </c>
      <c r="AB701">
        <f>_xlfn.XLOOKUP(Table17[[#This Row],[Product_ID]],Product_Dim!A:A,Product_Dim!G:G)</f>
        <v>360</v>
      </c>
    </row>
    <row r="702" spans="1:28" x14ac:dyDescent="0.25">
      <c r="A702" t="s">
        <v>2526</v>
      </c>
      <c r="B702" s="1">
        <v>45401</v>
      </c>
      <c r="C702" t="s">
        <v>905</v>
      </c>
      <c r="D702" t="s">
        <v>1557</v>
      </c>
      <c r="E702" t="s">
        <v>1761</v>
      </c>
      <c r="F702">
        <v>4</v>
      </c>
      <c r="G702">
        <v>254.94</v>
      </c>
      <c r="H702">
        <v>0.06</v>
      </c>
      <c r="I702" t="s">
        <v>1826</v>
      </c>
      <c r="J702" s="12">
        <v>958.57439999999997</v>
      </c>
      <c r="K702" t="str">
        <f>_xlfn.XLOOKUP(Table17[[#This Row],[Customer_ID]],Customer_Dim!A:A,Customer_Dim!B:B,"False Data")</f>
        <v>Donna Guerra</v>
      </c>
      <c r="L702" s="5">
        <f>_xlfn.XLOOKUP(Table17[[#This Row],[Customer_ID]],Customer_Dim!A:A,Customer_Dim!C:C,"False Data")</f>
        <v>46</v>
      </c>
      <c r="M702" s="5" t="str" cm="1">
        <f t="array" ref="M702">_xlfn.IFS(Table9[[#This Row],[Age]]&lt;=35,"Youth",Table9[[#This Row],[Age]]&lt;=55,"Adult",Table9[[#This Row],[Age]]&gt;55,"Senior")</f>
        <v>Adult</v>
      </c>
      <c r="N702" t="str">
        <f>_xlfn.XLOOKUP(Table17[[#This Row],[Customer_ID]],Customer_Dim!A:A,Customer_Dim!D:D,"False Data")</f>
        <v>Female</v>
      </c>
      <c r="O702" t="str">
        <f>_xlfn.XLOOKUP(Table17[[#This Row],[Customer_ID]],Customer_Dim!A:A,Customer_Dim!E:E,"False Data")</f>
        <v>North Robert</v>
      </c>
      <c r="P702" t="str">
        <f>_xlfn.XLOOKUP(Table17[[#This Row],[Customer_ID]],Customer_Dim!A:A,Customer_Dim!F:F,"False Data")</f>
        <v>Massachusetts</v>
      </c>
      <c r="Q702" t="str">
        <f>_xlfn.XLOOKUP(Table17[[#This Row],[Customer_ID]],Customer_Dim!A:A,Customer_Dim!G:G,"False Data")</f>
        <v>USA</v>
      </c>
      <c r="R702" t="str">
        <f>_xlfn.XLOOKUP(Table17[[#This Row],[Customer_ID]],Customer_Dim!A:A,Customer_Dim!H:H,"False Data")</f>
        <v>Silver</v>
      </c>
      <c r="S702" t="str">
        <f>_xlfn.XLOOKUP(Table17[[#This Row],[Store_ID]],Store_Dim!A:A,Store_Dim!B:B)</f>
        <v>Black-Horn</v>
      </c>
      <c r="T702" t="str">
        <f>_xlfn.XLOOKUP(Table17[[#This Row],[Store_ID]],Store_Dim!A:A,Store_Dim!C:C)</f>
        <v>South</v>
      </c>
      <c r="U702" t="str">
        <f>_xlfn.XLOOKUP(Table17[[#This Row],[Store_ID]],Store_Dim!A:A,Store_Dim!D:D)</f>
        <v>North Nancyview</v>
      </c>
      <c r="V702" t="str">
        <f>_xlfn.XLOOKUP(Table17[[#This Row],[Store_ID]],Store_Dim!A:A,Store_Dim!E:E)</f>
        <v>Outlet</v>
      </c>
      <c r="W702" t="str">
        <f>_xlfn.XLOOKUP(Table17[[#This Row],[Product_ID]],Product_Dim!A:A,Product_Dim!B:B)</f>
        <v>Herbal Face Moisturizer</v>
      </c>
      <c r="X702" t="str">
        <f>_xlfn.XLOOKUP(Table17[[#This Row],[Product_ID]],Product_Dim!A:A,Product_Dim!C:C)</f>
        <v>Beauty</v>
      </c>
      <c r="Y702" t="str">
        <f>_xlfn.XLOOKUP(Table17[[#This Row],[Product_ID]],Product_Dim!A:A,Product_Dim!D:D)</f>
        <v>Skincare</v>
      </c>
      <c r="Z702" t="str">
        <f>_xlfn.XLOOKUP(Table17[[#This Row],[Product_ID]],Product_Dim!A:A,Product_Dim!E:E)</f>
        <v>Davidson PLC</v>
      </c>
      <c r="AA702">
        <f>_xlfn.XLOOKUP(Table17[[#This Row],[Product_ID]],Product_Dim!A:A,Product_Dim!F:F)</f>
        <v>312.8</v>
      </c>
      <c r="AB702">
        <f>_xlfn.XLOOKUP(Table17[[#This Row],[Product_ID]],Product_Dim!A:A,Product_Dim!G:G)</f>
        <v>350</v>
      </c>
    </row>
    <row r="703" spans="1:28" x14ac:dyDescent="0.25">
      <c r="A703" t="s">
        <v>2527</v>
      </c>
      <c r="B703" s="1">
        <v>45420</v>
      </c>
      <c r="C703" t="s">
        <v>1062</v>
      </c>
      <c r="D703" t="s">
        <v>1710</v>
      </c>
      <c r="E703" t="s">
        <v>1769</v>
      </c>
      <c r="F703">
        <v>1</v>
      </c>
      <c r="G703">
        <v>445.5</v>
      </c>
      <c r="H703">
        <v>0.28000000000000003</v>
      </c>
      <c r="I703" t="s">
        <v>1824</v>
      </c>
      <c r="J703" s="12">
        <v>320.76</v>
      </c>
      <c r="K703" t="str">
        <f>_xlfn.XLOOKUP(Table17[[#This Row],[Customer_ID]],Customer_Dim!A:A,Customer_Dim!B:B,"False Data")</f>
        <v>Jasmine Snyder</v>
      </c>
      <c r="L703" s="5">
        <f>_xlfn.XLOOKUP(Table17[[#This Row],[Customer_ID]],Customer_Dim!A:A,Customer_Dim!C:C,"False Data")</f>
        <v>46</v>
      </c>
      <c r="M703" s="5" t="str" cm="1">
        <f t="array" ref="M703">_xlfn.IFS(Table9[[#This Row],[Age]]&lt;=35,"Youth",Table9[[#This Row],[Age]]&lt;=55,"Adult",Table9[[#This Row],[Age]]&gt;55,"Senior")</f>
        <v>Adult</v>
      </c>
      <c r="N703" t="str">
        <f>_xlfn.XLOOKUP(Table17[[#This Row],[Customer_ID]],Customer_Dim!A:A,Customer_Dim!D:D,"False Data")</f>
        <v>Female</v>
      </c>
      <c r="O703" t="str">
        <f>_xlfn.XLOOKUP(Table17[[#This Row],[Customer_ID]],Customer_Dim!A:A,Customer_Dim!E:E,"False Data")</f>
        <v>Hudsonfort</v>
      </c>
      <c r="P703" t="str">
        <f>_xlfn.XLOOKUP(Table17[[#This Row],[Customer_ID]],Customer_Dim!A:A,Customer_Dim!F:F,"False Data")</f>
        <v>Connecticut</v>
      </c>
      <c r="Q703" t="str">
        <f>_xlfn.XLOOKUP(Table17[[#This Row],[Customer_ID]],Customer_Dim!A:A,Customer_Dim!G:G,"False Data")</f>
        <v>USA</v>
      </c>
      <c r="R703" t="str">
        <f>_xlfn.XLOOKUP(Table17[[#This Row],[Customer_ID]],Customer_Dim!A:A,Customer_Dim!H:H,"False Data")</f>
        <v>Silver</v>
      </c>
      <c r="S703" t="str">
        <f>_xlfn.XLOOKUP(Table17[[#This Row],[Store_ID]],Store_Dim!A:A,Store_Dim!B:B)</f>
        <v>Alexander Group</v>
      </c>
      <c r="T703" t="str">
        <f>_xlfn.XLOOKUP(Table17[[#This Row],[Store_ID]],Store_Dim!A:A,Store_Dim!C:C)</f>
        <v>South</v>
      </c>
      <c r="U703" t="str">
        <f>_xlfn.XLOOKUP(Table17[[#This Row],[Store_ID]],Store_Dim!A:A,Store_Dim!D:D)</f>
        <v>Port Sharon</v>
      </c>
      <c r="V703" t="str">
        <f>_xlfn.XLOOKUP(Table17[[#This Row],[Store_ID]],Store_Dim!A:A,Store_Dim!E:E)</f>
        <v>Online</v>
      </c>
      <c r="W703" t="str">
        <f>_xlfn.XLOOKUP(Table17[[#This Row],[Product_ID]],Product_Dim!A:A,Product_Dim!B:B)</f>
        <v>Badminton Racket Set</v>
      </c>
      <c r="X703" t="str">
        <f>_xlfn.XLOOKUP(Table17[[#This Row],[Product_ID]],Product_Dim!A:A,Product_Dim!C:C)</f>
        <v>Sports</v>
      </c>
      <c r="Y703" t="str">
        <f>_xlfn.XLOOKUP(Table17[[#This Row],[Product_ID]],Product_Dim!A:A,Product_Dim!D:D)</f>
        <v>Equipment</v>
      </c>
      <c r="Z703" t="str">
        <f>_xlfn.XLOOKUP(Table17[[#This Row],[Product_ID]],Product_Dim!A:A,Product_Dim!E:E)</f>
        <v>Robinson-Brown</v>
      </c>
      <c r="AA703">
        <f>_xlfn.XLOOKUP(Table17[[#This Row],[Product_ID]],Product_Dim!A:A,Product_Dim!F:F)</f>
        <v>285.54000000000002</v>
      </c>
      <c r="AB703">
        <f>_xlfn.XLOOKUP(Table17[[#This Row],[Product_ID]],Product_Dim!A:A,Product_Dim!G:G)</f>
        <v>358</v>
      </c>
    </row>
    <row r="704" spans="1:28" x14ac:dyDescent="0.25">
      <c r="A704" t="s">
        <v>2528</v>
      </c>
      <c r="B704" s="1">
        <v>45459</v>
      </c>
      <c r="C704" t="s">
        <v>716</v>
      </c>
      <c r="D704" t="s">
        <v>1728</v>
      </c>
      <c r="E704" t="s">
        <v>1769</v>
      </c>
      <c r="F704">
        <v>1</v>
      </c>
      <c r="G704">
        <v>900.94</v>
      </c>
      <c r="H704">
        <v>0.1</v>
      </c>
      <c r="I704" t="s">
        <v>1824</v>
      </c>
      <c r="J704" s="12">
        <v>810.84600000000012</v>
      </c>
      <c r="K704" t="str">
        <f>_xlfn.XLOOKUP(Table17[[#This Row],[Customer_ID]],Customer_Dim!A:A,Customer_Dim!B:B,"False Data")</f>
        <v>Lisa Young</v>
      </c>
      <c r="L704" s="5">
        <f>_xlfn.XLOOKUP(Table17[[#This Row],[Customer_ID]],Customer_Dim!A:A,Customer_Dim!C:C,"False Data")</f>
        <v>38</v>
      </c>
      <c r="M704" s="5" t="str" cm="1">
        <f t="array" ref="M704">_xlfn.IFS(Table9[[#This Row],[Age]]&lt;=35,"Youth",Table9[[#This Row],[Age]]&lt;=55,"Adult",Table9[[#This Row],[Age]]&gt;55,"Senior")</f>
        <v>Adult</v>
      </c>
      <c r="N704" t="str">
        <f>_xlfn.XLOOKUP(Table17[[#This Row],[Customer_ID]],Customer_Dim!A:A,Customer_Dim!D:D,"False Data")</f>
        <v>Male</v>
      </c>
      <c r="O704" t="str">
        <f>_xlfn.XLOOKUP(Table17[[#This Row],[Customer_ID]],Customer_Dim!A:A,Customer_Dim!E:E,"False Data")</f>
        <v>Maybury</v>
      </c>
      <c r="P704" t="str">
        <f>_xlfn.XLOOKUP(Table17[[#This Row],[Customer_ID]],Customer_Dim!A:A,Customer_Dim!F:F,"False Data")</f>
        <v>Georgia</v>
      </c>
      <c r="Q704" t="str">
        <f>_xlfn.XLOOKUP(Table17[[#This Row],[Customer_ID]],Customer_Dim!A:A,Customer_Dim!G:G,"False Data")</f>
        <v>USA</v>
      </c>
      <c r="R704" t="str">
        <f>_xlfn.XLOOKUP(Table17[[#This Row],[Customer_ID]],Customer_Dim!A:A,Customer_Dim!H:H,"False Data")</f>
        <v>Platinum</v>
      </c>
      <c r="S704" t="str">
        <f>_xlfn.XLOOKUP(Table17[[#This Row],[Store_ID]],Store_Dim!A:A,Store_Dim!B:B)</f>
        <v>Alexander Group</v>
      </c>
      <c r="T704" t="str">
        <f>_xlfn.XLOOKUP(Table17[[#This Row],[Store_ID]],Store_Dim!A:A,Store_Dim!C:C)</f>
        <v>South</v>
      </c>
      <c r="U704" t="str">
        <f>_xlfn.XLOOKUP(Table17[[#This Row],[Store_ID]],Store_Dim!A:A,Store_Dim!D:D)</f>
        <v>Port Sharon</v>
      </c>
      <c r="V704" t="str">
        <f>_xlfn.XLOOKUP(Table17[[#This Row],[Store_ID]],Store_Dim!A:A,Store_Dim!E:E)</f>
        <v>Online</v>
      </c>
      <c r="W704" t="str">
        <f>_xlfn.XLOOKUP(Table17[[#This Row],[Product_ID]],Product_Dim!A:A,Product_Dim!B:B)</f>
        <v>Gaming Mouse Pad XL</v>
      </c>
      <c r="X704" t="str">
        <f>_xlfn.XLOOKUP(Table17[[#This Row],[Product_ID]],Product_Dim!A:A,Product_Dim!C:C)</f>
        <v>Electronics</v>
      </c>
      <c r="Y704" t="str">
        <f>_xlfn.XLOOKUP(Table17[[#This Row],[Product_ID]],Product_Dim!A:A,Product_Dim!D:D)</f>
        <v>Accessories</v>
      </c>
      <c r="Z704" t="str">
        <f>_xlfn.XLOOKUP(Table17[[#This Row],[Product_ID]],Product_Dim!A:A,Product_Dim!E:E)</f>
        <v>Sharp, Taylor and Rodriguez</v>
      </c>
      <c r="AA704">
        <f>_xlfn.XLOOKUP(Table17[[#This Row],[Product_ID]],Product_Dim!A:A,Product_Dim!F:F)</f>
        <v>340.14</v>
      </c>
      <c r="AB704">
        <f>_xlfn.XLOOKUP(Table17[[#This Row],[Product_ID]],Product_Dim!A:A,Product_Dim!G:G)</f>
        <v>361</v>
      </c>
    </row>
    <row r="705" spans="1:28" x14ac:dyDescent="0.25">
      <c r="A705" t="s">
        <v>2529</v>
      </c>
      <c r="B705" s="1">
        <v>45429</v>
      </c>
      <c r="C705" t="s">
        <v>643</v>
      </c>
      <c r="D705" t="s">
        <v>1578</v>
      </c>
      <c r="E705" t="s">
        <v>1804</v>
      </c>
      <c r="F705">
        <v>3</v>
      </c>
      <c r="G705">
        <v>262.69</v>
      </c>
      <c r="H705">
        <v>0.04</v>
      </c>
      <c r="I705" t="s">
        <v>1826</v>
      </c>
      <c r="J705" s="12">
        <v>756.54719999999986</v>
      </c>
      <c r="K705" t="str">
        <f>_xlfn.XLOOKUP(Table17[[#This Row],[Customer_ID]],Customer_Dim!A:A,Customer_Dim!B:B,"False Data")</f>
        <v>Megan Greer</v>
      </c>
      <c r="L705" s="5">
        <f>_xlfn.XLOOKUP(Table17[[#This Row],[Customer_ID]],Customer_Dim!A:A,Customer_Dim!C:C,"False Data")</f>
        <v>18</v>
      </c>
      <c r="M705" s="5" t="str" cm="1">
        <f t="array" ref="M705">_xlfn.IFS(Table9[[#This Row],[Age]]&lt;=35,"Youth",Table9[[#This Row],[Age]]&lt;=55,"Adult",Table9[[#This Row],[Age]]&gt;55,"Senior")</f>
        <v>Youth</v>
      </c>
      <c r="N705" t="str">
        <f>_xlfn.XLOOKUP(Table17[[#This Row],[Customer_ID]],Customer_Dim!A:A,Customer_Dim!D:D,"False Data")</f>
        <v>Female</v>
      </c>
      <c r="O705" t="str">
        <f>_xlfn.XLOOKUP(Table17[[#This Row],[Customer_ID]],Customer_Dim!A:A,Customer_Dim!E:E,"False Data")</f>
        <v>West John</v>
      </c>
      <c r="P705" t="str">
        <f>_xlfn.XLOOKUP(Table17[[#This Row],[Customer_ID]],Customer_Dim!A:A,Customer_Dim!F:F,"False Data")</f>
        <v>Alaska</v>
      </c>
      <c r="Q705" t="str">
        <f>_xlfn.XLOOKUP(Table17[[#This Row],[Customer_ID]],Customer_Dim!A:A,Customer_Dim!G:G,"False Data")</f>
        <v>USA</v>
      </c>
      <c r="R705" t="str">
        <f>_xlfn.XLOOKUP(Table17[[#This Row],[Customer_ID]],Customer_Dim!A:A,Customer_Dim!H:H,"False Data")</f>
        <v>Platinum</v>
      </c>
      <c r="S705" t="str">
        <f>_xlfn.XLOOKUP(Table17[[#This Row],[Store_ID]],Store_Dim!A:A,Store_Dim!B:B)</f>
        <v>Frederick-Wright</v>
      </c>
      <c r="T705" t="str">
        <f>_xlfn.XLOOKUP(Table17[[#This Row],[Store_ID]],Store_Dim!A:A,Store_Dim!C:C)</f>
        <v>West</v>
      </c>
      <c r="U705" t="str">
        <f>_xlfn.XLOOKUP(Table17[[#This Row],[Store_ID]],Store_Dim!A:A,Store_Dim!D:D)</f>
        <v>New Jimmymouth</v>
      </c>
      <c r="V705" t="str">
        <f>_xlfn.XLOOKUP(Table17[[#This Row],[Store_ID]],Store_Dim!A:A,Store_Dim!E:E)</f>
        <v>Flagship</v>
      </c>
      <c r="W705" t="str">
        <f>_xlfn.XLOOKUP(Table17[[#This Row],[Product_ID]],Product_Dim!A:A,Product_Dim!B:B)</f>
        <v>4K Home Projector</v>
      </c>
      <c r="X705" t="str">
        <f>_xlfn.XLOOKUP(Table17[[#This Row],[Product_ID]],Product_Dim!A:A,Product_Dim!C:C)</f>
        <v>Electronics</v>
      </c>
      <c r="Y705" t="str">
        <f>_xlfn.XLOOKUP(Table17[[#This Row],[Product_ID]],Product_Dim!A:A,Product_Dim!D:D)</f>
        <v>Appliances</v>
      </c>
      <c r="Z705" t="str">
        <f>_xlfn.XLOOKUP(Table17[[#This Row],[Product_ID]],Product_Dim!A:A,Product_Dim!E:E)</f>
        <v>Thomas LLC</v>
      </c>
      <c r="AA705">
        <f>_xlfn.XLOOKUP(Table17[[#This Row],[Product_ID]],Product_Dim!A:A,Product_Dim!F:F)</f>
        <v>465.34</v>
      </c>
      <c r="AB705">
        <f>_xlfn.XLOOKUP(Table17[[#This Row],[Product_ID]],Product_Dim!A:A,Product_Dim!G:G)</f>
        <v>301</v>
      </c>
    </row>
    <row r="706" spans="1:28" x14ac:dyDescent="0.25">
      <c r="A706" t="s">
        <v>2530</v>
      </c>
      <c r="B706" s="1">
        <v>45386</v>
      </c>
      <c r="C706" t="s">
        <v>1484</v>
      </c>
      <c r="D706" t="s">
        <v>1684</v>
      </c>
      <c r="E706" t="s">
        <v>1761</v>
      </c>
      <c r="F706">
        <v>3</v>
      </c>
      <c r="G706">
        <v>212.72</v>
      </c>
      <c r="H706">
        <v>0.22</v>
      </c>
      <c r="I706" t="s">
        <v>1826</v>
      </c>
      <c r="J706" s="12">
        <v>497.76479999999998</v>
      </c>
      <c r="K706" t="str">
        <f>_xlfn.XLOOKUP(Table17[[#This Row],[Customer_ID]],Customer_Dim!A:A,Customer_Dim!B:B,"False Data")</f>
        <v>Sheri Joyce</v>
      </c>
      <c r="L706" s="5">
        <f>_xlfn.XLOOKUP(Table17[[#This Row],[Customer_ID]],Customer_Dim!A:A,Customer_Dim!C:C,"False Data")</f>
        <v>26</v>
      </c>
      <c r="M706" s="5" t="str" cm="1">
        <f t="array" ref="M706">_xlfn.IFS(Table9[[#This Row],[Age]]&lt;=35,"Youth",Table9[[#This Row],[Age]]&lt;=55,"Adult",Table9[[#This Row],[Age]]&gt;55,"Senior")</f>
        <v>Youth</v>
      </c>
      <c r="N706" t="str">
        <f>_xlfn.XLOOKUP(Table17[[#This Row],[Customer_ID]],Customer_Dim!A:A,Customer_Dim!D:D,"False Data")</f>
        <v>Male</v>
      </c>
      <c r="O706" t="str">
        <f>_xlfn.XLOOKUP(Table17[[#This Row],[Customer_ID]],Customer_Dim!A:A,Customer_Dim!E:E,"False Data")</f>
        <v>West Tylerfort</v>
      </c>
      <c r="P706" t="str">
        <f>_xlfn.XLOOKUP(Table17[[#This Row],[Customer_ID]],Customer_Dim!A:A,Customer_Dim!F:F,"False Data")</f>
        <v>Kentucky</v>
      </c>
      <c r="Q706" t="str">
        <f>_xlfn.XLOOKUP(Table17[[#This Row],[Customer_ID]],Customer_Dim!A:A,Customer_Dim!G:G,"False Data")</f>
        <v>USA</v>
      </c>
      <c r="R706" t="str">
        <f>_xlfn.XLOOKUP(Table17[[#This Row],[Customer_ID]],Customer_Dim!A:A,Customer_Dim!H:H,"False Data")</f>
        <v>Platinum</v>
      </c>
      <c r="S706" t="str">
        <f>_xlfn.XLOOKUP(Table17[[#This Row],[Store_ID]],Store_Dim!A:A,Store_Dim!B:B)</f>
        <v>Black-Horn</v>
      </c>
      <c r="T706" t="str">
        <f>_xlfn.XLOOKUP(Table17[[#This Row],[Store_ID]],Store_Dim!A:A,Store_Dim!C:C)</f>
        <v>South</v>
      </c>
      <c r="U706" t="str">
        <f>_xlfn.XLOOKUP(Table17[[#This Row],[Store_ID]],Store_Dim!A:A,Store_Dim!D:D)</f>
        <v>North Nancyview</v>
      </c>
      <c r="V706" t="str">
        <f>_xlfn.XLOOKUP(Table17[[#This Row],[Store_ID]],Store_Dim!A:A,Store_Dim!E:E)</f>
        <v>Outlet</v>
      </c>
      <c r="W706" t="str">
        <f>_xlfn.XLOOKUP(Table17[[#This Row],[Product_ID]],Product_Dim!A:A,Product_Dim!B:B)</f>
        <v>Wooden Nightstand</v>
      </c>
      <c r="X706" t="str">
        <f>_xlfn.XLOOKUP(Table17[[#This Row],[Product_ID]],Product_Dim!A:A,Product_Dim!C:C)</f>
        <v>Home</v>
      </c>
      <c r="Y706" t="str">
        <f>_xlfn.XLOOKUP(Table17[[#This Row],[Product_ID]],Product_Dim!A:A,Product_Dim!D:D)</f>
        <v>Furniture</v>
      </c>
      <c r="Z706" t="str">
        <f>_xlfn.XLOOKUP(Table17[[#This Row],[Product_ID]],Product_Dim!A:A,Product_Dim!E:E)</f>
        <v>Wolfe, Ross and Hester</v>
      </c>
      <c r="AA706">
        <f>_xlfn.XLOOKUP(Table17[[#This Row],[Product_ID]],Product_Dim!A:A,Product_Dim!F:F)</f>
        <v>243.7</v>
      </c>
      <c r="AB706">
        <f>_xlfn.XLOOKUP(Table17[[#This Row],[Product_ID]],Product_Dim!A:A,Product_Dim!G:G)</f>
        <v>130</v>
      </c>
    </row>
    <row r="707" spans="1:28" x14ac:dyDescent="0.25">
      <c r="A707" t="s">
        <v>2531</v>
      </c>
      <c r="B707" s="1">
        <v>45803</v>
      </c>
      <c r="C707" t="s">
        <v>508</v>
      </c>
      <c r="D707" t="s">
        <v>1596</v>
      </c>
      <c r="E707" t="s">
        <v>1810</v>
      </c>
      <c r="F707">
        <v>4</v>
      </c>
      <c r="G707">
        <v>757.9</v>
      </c>
      <c r="H707">
        <v>0.22</v>
      </c>
      <c r="I707" t="s">
        <v>1826</v>
      </c>
      <c r="J707" s="12">
        <v>2364.6480000000001</v>
      </c>
      <c r="K707" t="str">
        <f>_xlfn.XLOOKUP(Table17[[#This Row],[Customer_ID]],Customer_Dim!A:A,Customer_Dim!B:B,"False Data")</f>
        <v>Michael Davies</v>
      </c>
      <c r="L707" s="5">
        <f>_xlfn.XLOOKUP(Table17[[#This Row],[Customer_ID]],Customer_Dim!A:A,Customer_Dim!C:C,"False Data")</f>
        <v>25</v>
      </c>
      <c r="M707" s="5" t="str" cm="1">
        <f t="array" ref="M707">_xlfn.IFS(Table9[[#This Row],[Age]]&lt;=35,"Youth",Table9[[#This Row],[Age]]&lt;=55,"Adult",Table9[[#This Row],[Age]]&gt;55,"Senior")</f>
        <v>Youth</v>
      </c>
      <c r="N707" t="str">
        <f>_xlfn.XLOOKUP(Table17[[#This Row],[Customer_ID]],Customer_Dim!A:A,Customer_Dim!D:D,"False Data")</f>
        <v>Female</v>
      </c>
      <c r="O707" t="str">
        <f>_xlfn.XLOOKUP(Table17[[#This Row],[Customer_ID]],Customer_Dim!A:A,Customer_Dim!E:E,"False Data")</f>
        <v>Lake Stevenfort</v>
      </c>
      <c r="P707" t="str">
        <f>_xlfn.XLOOKUP(Table17[[#This Row],[Customer_ID]],Customer_Dim!A:A,Customer_Dim!F:F,"False Data")</f>
        <v>Oregon</v>
      </c>
      <c r="Q707" t="str">
        <f>_xlfn.XLOOKUP(Table17[[#This Row],[Customer_ID]],Customer_Dim!A:A,Customer_Dim!G:G,"False Data")</f>
        <v>USA</v>
      </c>
      <c r="R707" t="str">
        <f>_xlfn.XLOOKUP(Table17[[#This Row],[Customer_ID]],Customer_Dim!A:A,Customer_Dim!H:H,"False Data")</f>
        <v>Gold</v>
      </c>
      <c r="S707" t="str">
        <f>_xlfn.XLOOKUP(Table17[[#This Row],[Store_ID]],Store_Dim!A:A,Store_Dim!B:B)</f>
        <v>Guerrero-Schmitt</v>
      </c>
      <c r="T707" t="str">
        <f>_xlfn.XLOOKUP(Table17[[#This Row],[Store_ID]],Store_Dim!A:A,Store_Dim!C:C)</f>
        <v>East</v>
      </c>
      <c r="U707" t="str">
        <f>_xlfn.XLOOKUP(Table17[[#This Row],[Store_ID]],Store_Dim!A:A,Store_Dim!D:D)</f>
        <v>East Stevechester</v>
      </c>
      <c r="V707" t="str">
        <f>_xlfn.XLOOKUP(Table17[[#This Row],[Store_ID]],Store_Dim!A:A,Store_Dim!E:E)</f>
        <v>Flagship</v>
      </c>
      <c r="W707" t="str">
        <f>_xlfn.XLOOKUP(Table17[[#This Row],[Product_ID]],Product_Dim!A:A,Product_Dim!B:B)</f>
        <v>Foldable Camping Chair</v>
      </c>
      <c r="X707" t="str">
        <f>_xlfn.XLOOKUP(Table17[[#This Row],[Product_ID]],Product_Dim!A:A,Product_Dim!C:C)</f>
        <v>Sports</v>
      </c>
      <c r="Y707" t="str">
        <f>_xlfn.XLOOKUP(Table17[[#This Row],[Product_ID]],Product_Dim!A:A,Product_Dim!D:D)</f>
        <v>Outdoor</v>
      </c>
      <c r="Z707" t="str">
        <f>_xlfn.XLOOKUP(Table17[[#This Row],[Product_ID]],Product_Dim!A:A,Product_Dim!E:E)</f>
        <v>Cook Ltd</v>
      </c>
      <c r="AA707">
        <f>_xlfn.XLOOKUP(Table17[[#This Row],[Product_ID]],Product_Dim!A:A,Product_Dim!F:F)</f>
        <v>166.06</v>
      </c>
      <c r="AB707">
        <f>_xlfn.XLOOKUP(Table17[[#This Row],[Product_ID]],Product_Dim!A:A,Product_Dim!G:G)</f>
        <v>340</v>
      </c>
    </row>
    <row r="708" spans="1:28" x14ac:dyDescent="0.25">
      <c r="A708" t="s">
        <v>2532</v>
      </c>
      <c r="B708" s="1">
        <v>45346</v>
      </c>
      <c r="C708" t="s">
        <v>78</v>
      </c>
      <c r="D708" t="s">
        <v>1708</v>
      </c>
      <c r="E708" t="s">
        <v>1807</v>
      </c>
      <c r="F708">
        <v>1</v>
      </c>
      <c r="G708">
        <v>846.04</v>
      </c>
      <c r="H708">
        <v>0.08</v>
      </c>
      <c r="I708" t="s">
        <v>1826</v>
      </c>
      <c r="J708" s="12">
        <v>778.35680000000002</v>
      </c>
      <c r="K708" t="str">
        <f>_xlfn.XLOOKUP(Table17[[#This Row],[Customer_ID]],Customer_Dim!A:A,Customer_Dim!B:B,"False Data")</f>
        <v>Adam Cruz</v>
      </c>
      <c r="L708" s="5">
        <f>_xlfn.XLOOKUP(Table17[[#This Row],[Customer_ID]],Customer_Dim!A:A,Customer_Dim!C:C,"False Data")</f>
        <v>60</v>
      </c>
      <c r="M708" s="5" t="str" cm="1">
        <f t="array" ref="M708">_xlfn.IFS(Table9[[#This Row],[Age]]&lt;=35,"Youth",Table9[[#This Row],[Age]]&lt;=55,"Adult",Table9[[#This Row],[Age]]&gt;55,"Senior")</f>
        <v>Senior</v>
      </c>
      <c r="N708" t="str">
        <f>_xlfn.XLOOKUP(Table17[[#This Row],[Customer_ID]],Customer_Dim!A:A,Customer_Dim!D:D,"False Data")</f>
        <v>Female</v>
      </c>
      <c r="O708" t="str">
        <f>_xlfn.XLOOKUP(Table17[[#This Row],[Customer_ID]],Customer_Dim!A:A,Customer_Dim!E:E,"False Data")</f>
        <v>Brandonville</v>
      </c>
      <c r="P708" t="str">
        <f>_xlfn.XLOOKUP(Table17[[#This Row],[Customer_ID]],Customer_Dim!A:A,Customer_Dim!F:F,"False Data")</f>
        <v>Georgia</v>
      </c>
      <c r="Q708" t="str">
        <f>_xlfn.XLOOKUP(Table17[[#This Row],[Customer_ID]],Customer_Dim!A:A,Customer_Dim!G:G,"False Data")</f>
        <v>USA</v>
      </c>
      <c r="R708" t="str">
        <f>_xlfn.XLOOKUP(Table17[[#This Row],[Customer_ID]],Customer_Dim!A:A,Customer_Dim!H:H,"False Data")</f>
        <v>Platinum</v>
      </c>
      <c r="S708" t="str">
        <f>_xlfn.XLOOKUP(Table17[[#This Row],[Store_ID]],Store_Dim!A:A,Store_Dim!B:B)</f>
        <v>Holloway Ltd</v>
      </c>
      <c r="T708" t="str">
        <f>_xlfn.XLOOKUP(Table17[[#This Row],[Store_ID]],Store_Dim!A:A,Store_Dim!C:C)</f>
        <v>North</v>
      </c>
      <c r="U708" t="str">
        <f>_xlfn.XLOOKUP(Table17[[#This Row],[Store_ID]],Store_Dim!A:A,Store_Dim!D:D)</f>
        <v>Bensonhaven</v>
      </c>
      <c r="V708" t="str">
        <f>_xlfn.XLOOKUP(Table17[[#This Row],[Store_ID]],Store_Dim!A:A,Store_Dim!E:E)</f>
        <v>Flagship</v>
      </c>
      <c r="W708" t="str">
        <f>_xlfn.XLOOKUP(Table17[[#This Row],[Product_ID]],Product_Dim!A:A,Product_Dim!B:B)</f>
        <v>Wall-Mounted Spice Rack</v>
      </c>
      <c r="X708" t="str">
        <f>_xlfn.XLOOKUP(Table17[[#This Row],[Product_ID]],Product_Dim!A:A,Product_Dim!C:C)</f>
        <v>Home</v>
      </c>
      <c r="Y708" t="str">
        <f>_xlfn.XLOOKUP(Table17[[#This Row],[Product_ID]],Product_Dim!A:A,Product_Dim!D:D)</f>
        <v>Kitchen</v>
      </c>
      <c r="Z708" t="str">
        <f>_xlfn.XLOOKUP(Table17[[#This Row],[Product_ID]],Product_Dim!A:A,Product_Dim!E:E)</f>
        <v>Allison Ltd</v>
      </c>
      <c r="AA708">
        <f>_xlfn.XLOOKUP(Table17[[#This Row],[Product_ID]],Product_Dim!A:A,Product_Dim!F:F)</f>
        <v>143.43</v>
      </c>
      <c r="AB708">
        <f>_xlfn.XLOOKUP(Table17[[#This Row],[Product_ID]],Product_Dim!A:A,Product_Dim!G:G)</f>
        <v>58</v>
      </c>
    </row>
    <row r="709" spans="1:28" x14ac:dyDescent="0.25">
      <c r="A709" t="s">
        <v>2533</v>
      </c>
      <c r="B709" s="1">
        <v>45267</v>
      </c>
      <c r="C709" t="s">
        <v>532</v>
      </c>
      <c r="D709" t="s">
        <v>1624</v>
      </c>
      <c r="E709" t="s">
        <v>1779</v>
      </c>
      <c r="F709">
        <v>3</v>
      </c>
      <c r="G709">
        <v>179.7</v>
      </c>
      <c r="H709">
        <v>0.17</v>
      </c>
      <c r="I709" t="s">
        <v>1829</v>
      </c>
      <c r="J709" s="12">
        <v>447.45299999999992</v>
      </c>
      <c r="K709" t="str">
        <f>_xlfn.XLOOKUP(Table17[[#This Row],[Customer_ID]],Customer_Dim!A:A,Customer_Dim!B:B,"False Data")</f>
        <v>Brian Choi</v>
      </c>
      <c r="L709" s="5">
        <f>_xlfn.XLOOKUP(Table17[[#This Row],[Customer_ID]],Customer_Dim!A:A,Customer_Dim!C:C,"False Data")</f>
        <v>46</v>
      </c>
      <c r="M709" s="5" t="str" cm="1">
        <f t="array" ref="M709">_xlfn.IFS(Table9[[#This Row],[Age]]&lt;=35,"Youth",Table9[[#This Row],[Age]]&lt;=55,"Adult",Table9[[#This Row],[Age]]&gt;55,"Senior")</f>
        <v>Adult</v>
      </c>
      <c r="N709" t="str">
        <f>_xlfn.XLOOKUP(Table17[[#This Row],[Customer_ID]],Customer_Dim!A:A,Customer_Dim!D:D,"False Data")</f>
        <v>Female</v>
      </c>
      <c r="O709" t="str">
        <f>_xlfn.XLOOKUP(Table17[[#This Row],[Customer_ID]],Customer_Dim!A:A,Customer_Dim!E:E,"False Data")</f>
        <v>Floydton</v>
      </c>
      <c r="P709" t="str">
        <f>_xlfn.XLOOKUP(Table17[[#This Row],[Customer_ID]],Customer_Dim!A:A,Customer_Dim!F:F,"False Data")</f>
        <v>New Jersey</v>
      </c>
      <c r="Q709" t="str">
        <f>_xlfn.XLOOKUP(Table17[[#This Row],[Customer_ID]],Customer_Dim!A:A,Customer_Dim!G:G,"False Data")</f>
        <v>USA</v>
      </c>
      <c r="R709" t="str">
        <f>_xlfn.XLOOKUP(Table17[[#This Row],[Customer_ID]],Customer_Dim!A:A,Customer_Dim!H:H,"False Data")</f>
        <v>Gold</v>
      </c>
      <c r="S709" t="str">
        <f>_xlfn.XLOOKUP(Table17[[#This Row],[Store_ID]],Store_Dim!A:A,Store_Dim!B:B)</f>
        <v>Martinez-Mullins</v>
      </c>
      <c r="T709" t="str">
        <f>_xlfn.XLOOKUP(Table17[[#This Row],[Store_ID]],Store_Dim!A:A,Store_Dim!C:C)</f>
        <v>South</v>
      </c>
      <c r="U709" t="str">
        <f>_xlfn.XLOOKUP(Table17[[#This Row],[Store_ID]],Store_Dim!A:A,Store_Dim!D:D)</f>
        <v>Williamsfurt</v>
      </c>
      <c r="V709" t="str">
        <f>_xlfn.XLOOKUP(Table17[[#This Row],[Store_ID]],Store_Dim!A:A,Store_Dim!E:E)</f>
        <v>Online</v>
      </c>
      <c r="W709" t="str">
        <f>_xlfn.XLOOKUP(Table17[[#This Row],[Product_ID]],Product_Dim!A:A,Product_Dim!B:B)</f>
        <v>Sports Water Hydration Pack</v>
      </c>
      <c r="X709" t="str">
        <f>_xlfn.XLOOKUP(Table17[[#This Row],[Product_ID]],Product_Dim!A:A,Product_Dim!C:C)</f>
        <v>Sports</v>
      </c>
      <c r="Y709" t="str">
        <f>_xlfn.XLOOKUP(Table17[[#This Row],[Product_ID]],Product_Dim!A:A,Product_Dim!D:D)</f>
        <v>Outdoor</v>
      </c>
      <c r="Z709" t="str">
        <f>_xlfn.XLOOKUP(Table17[[#This Row],[Product_ID]],Product_Dim!A:A,Product_Dim!E:E)</f>
        <v>Sims-Smith</v>
      </c>
      <c r="AA709">
        <f>_xlfn.XLOOKUP(Table17[[#This Row],[Product_ID]],Product_Dim!A:A,Product_Dim!F:F)</f>
        <v>135.61000000000001</v>
      </c>
      <c r="AB709">
        <f>_xlfn.XLOOKUP(Table17[[#This Row],[Product_ID]],Product_Dim!A:A,Product_Dim!G:G)</f>
        <v>394</v>
      </c>
    </row>
    <row r="710" spans="1:28" x14ac:dyDescent="0.25">
      <c r="A710" t="s">
        <v>2534</v>
      </c>
      <c r="B710" s="1">
        <v>45572</v>
      </c>
      <c r="C710" t="s">
        <v>1380</v>
      </c>
      <c r="D710" t="s">
        <v>1610</v>
      </c>
      <c r="E710" t="s">
        <v>1769</v>
      </c>
      <c r="F710">
        <v>4</v>
      </c>
      <c r="G710">
        <v>681.08</v>
      </c>
      <c r="H710">
        <v>0</v>
      </c>
      <c r="I710" t="s">
        <v>1826</v>
      </c>
      <c r="J710" s="12">
        <v>2724.32</v>
      </c>
      <c r="K710" t="str">
        <f>_xlfn.XLOOKUP(Table17[[#This Row],[Customer_ID]],Customer_Dim!A:A,Customer_Dim!B:B,"False Data")</f>
        <v>Shannon Turner</v>
      </c>
      <c r="L710" s="5">
        <f>_xlfn.XLOOKUP(Table17[[#This Row],[Customer_ID]],Customer_Dim!A:A,Customer_Dim!C:C,"False Data")</f>
        <v>35</v>
      </c>
      <c r="M710" s="5" t="str" cm="1">
        <f t="array" ref="M710">_xlfn.IFS(Table9[[#This Row],[Age]]&lt;=35,"Youth",Table9[[#This Row],[Age]]&lt;=55,"Adult",Table9[[#This Row],[Age]]&gt;55,"Senior")</f>
        <v>Youth</v>
      </c>
      <c r="N710" t="str">
        <f>_xlfn.XLOOKUP(Table17[[#This Row],[Customer_ID]],Customer_Dim!A:A,Customer_Dim!D:D,"False Data")</f>
        <v>Male</v>
      </c>
      <c r="O710" t="str">
        <f>_xlfn.XLOOKUP(Table17[[#This Row],[Customer_ID]],Customer_Dim!A:A,Customer_Dim!E:E,"False Data")</f>
        <v>West Jorge</v>
      </c>
      <c r="P710" t="str">
        <f>_xlfn.XLOOKUP(Table17[[#This Row],[Customer_ID]],Customer_Dim!A:A,Customer_Dim!F:F,"False Data")</f>
        <v>Oklahoma</v>
      </c>
      <c r="Q710" t="str">
        <f>_xlfn.XLOOKUP(Table17[[#This Row],[Customer_ID]],Customer_Dim!A:A,Customer_Dim!G:G,"False Data")</f>
        <v>USA</v>
      </c>
      <c r="R710" t="str">
        <f>_xlfn.XLOOKUP(Table17[[#This Row],[Customer_ID]],Customer_Dim!A:A,Customer_Dim!H:H,"False Data")</f>
        <v>Silver</v>
      </c>
      <c r="S710" t="str">
        <f>_xlfn.XLOOKUP(Table17[[#This Row],[Store_ID]],Store_Dim!A:A,Store_Dim!B:B)</f>
        <v>Alexander Group</v>
      </c>
      <c r="T710" t="str">
        <f>_xlfn.XLOOKUP(Table17[[#This Row],[Store_ID]],Store_Dim!A:A,Store_Dim!C:C)</f>
        <v>South</v>
      </c>
      <c r="U710" t="str">
        <f>_xlfn.XLOOKUP(Table17[[#This Row],[Store_ID]],Store_Dim!A:A,Store_Dim!D:D)</f>
        <v>Port Sharon</v>
      </c>
      <c r="V710" t="str">
        <f>_xlfn.XLOOKUP(Table17[[#This Row],[Store_ID]],Store_Dim!A:A,Store_Dim!E:E)</f>
        <v>Online</v>
      </c>
      <c r="W710" t="str">
        <f>_xlfn.XLOOKUP(Table17[[#This Row],[Product_ID]],Product_Dim!A:A,Product_Dim!B:B)</f>
        <v>Basketball</v>
      </c>
      <c r="X710" t="str">
        <f>_xlfn.XLOOKUP(Table17[[#This Row],[Product_ID]],Product_Dim!A:A,Product_Dim!C:C)</f>
        <v>Sports</v>
      </c>
      <c r="Y710" t="str">
        <f>_xlfn.XLOOKUP(Table17[[#This Row],[Product_ID]],Product_Dim!A:A,Product_Dim!D:D)</f>
        <v>Team Sports</v>
      </c>
      <c r="Z710" t="str">
        <f>_xlfn.XLOOKUP(Table17[[#This Row],[Product_ID]],Product_Dim!A:A,Product_Dim!E:E)</f>
        <v>Nolan-Snow</v>
      </c>
      <c r="AA710">
        <f>_xlfn.XLOOKUP(Table17[[#This Row],[Product_ID]],Product_Dim!A:A,Product_Dim!F:F)</f>
        <v>204.39</v>
      </c>
      <c r="AB710">
        <f>_xlfn.XLOOKUP(Table17[[#This Row],[Product_ID]],Product_Dim!A:A,Product_Dim!G:G)</f>
        <v>281</v>
      </c>
    </row>
    <row r="711" spans="1:28" x14ac:dyDescent="0.25">
      <c r="A711" t="s">
        <v>2535</v>
      </c>
      <c r="B711" s="1">
        <v>45252</v>
      </c>
      <c r="C711" t="s">
        <v>1254</v>
      </c>
      <c r="D711" t="s">
        <v>1553</v>
      </c>
      <c r="E711" t="s">
        <v>1779</v>
      </c>
      <c r="F711">
        <v>4</v>
      </c>
      <c r="G711">
        <v>723.44</v>
      </c>
      <c r="H711">
        <v>0.14000000000000001</v>
      </c>
      <c r="I711" t="s">
        <v>1826</v>
      </c>
      <c r="J711" s="12">
        <v>2488.6336000000001</v>
      </c>
      <c r="K711" t="str">
        <f>_xlfn.XLOOKUP(Table17[[#This Row],[Customer_ID]],Customer_Dim!A:A,Customer_Dim!B:B,"False Data")</f>
        <v>Justin Ingram</v>
      </c>
      <c r="L711" s="5">
        <f>_xlfn.XLOOKUP(Table17[[#This Row],[Customer_ID]],Customer_Dim!A:A,Customer_Dim!C:C,"False Data")</f>
        <v>34</v>
      </c>
      <c r="M711" s="5" t="str" cm="1">
        <f t="array" ref="M711">_xlfn.IFS(Table9[[#This Row],[Age]]&lt;=35,"Youth",Table9[[#This Row],[Age]]&lt;=55,"Adult",Table9[[#This Row],[Age]]&gt;55,"Senior")</f>
        <v>Youth</v>
      </c>
      <c r="N711" t="str">
        <f>_xlfn.XLOOKUP(Table17[[#This Row],[Customer_ID]],Customer_Dim!A:A,Customer_Dim!D:D,"False Data")</f>
        <v>Male</v>
      </c>
      <c r="O711" t="str">
        <f>_xlfn.XLOOKUP(Table17[[#This Row],[Customer_ID]],Customer_Dim!A:A,Customer_Dim!E:E,"False Data")</f>
        <v>Lake Lisaland</v>
      </c>
      <c r="P711" t="str">
        <f>_xlfn.XLOOKUP(Table17[[#This Row],[Customer_ID]],Customer_Dim!A:A,Customer_Dim!F:F,"False Data")</f>
        <v>Louisiana</v>
      </c>
      <c r="Q711" t="str">
        <f>_xlfn.XLOOKUP(Table17[[#This Row],[Customer_ID]],Customer_Dim!A:A,Customer_Dim!G:G,"False Data")</f>
        <v>USA</v>
      </c>
      <c r="R711" t="str">
        <f>_xlfn.XLOOKUP(Table17[[#This Row],[Customer_ID]],Customer_Dim!A:A,Customer_Dim!H:H,"False Data")</f>
        <v>Bronze</v>
      </c>
      <c r="S711" t="str">
        <f>_xlfn.XLOOKUP(Table17[[#This Row],[Store_ID]],Store_Dim!A:A,Store_Dim!B:B)</f>
        <v>Martinez-Mullins</v>
      </c>
      <c r="T711" t="str">
        <f>_xlfn.XLOOKUP(Table17[[#This Row],[Store_ID]],Store_Dim!A:A,Store_Dim!C:C)</f>
        <v>South</v>
      </c>
      <c r="U711" t="str">
        <f>_xlfn.XLOOKUP(Table17[[#This Row],[Store_ID]],Store_Dim!A:A,Store_Dim!D:D)</f>
        <v>Williamsfurt</v>
      </c>
      <c r="V711" t="str">
        <f>_xlfn.XLOOKUP(Table17[[#This Row],[Store_ID]],Store_Dim!A:A,Store_Dim!E:E)</f>
        <v>Online</v>
      </c>
      <c r="W711" t="str">
        <f>_xlfn.XLOOKUP(Table17[[#This Row],[Product_ID]],Product_Dim!A:A,Product_Dim!B:B)</f>
        <v>Women's Yoga Pants</v>
      </c>
      <c r="X711" t="str">
        <f>_xlfn.XLOOKUP(Table17[[#This Row],[Product_ID]],Product_Dim!A:A,Product_Dim!C:C)</f>
        <v>Clothing</v>
      </c>
      <c r="Y711" t="str">
        <f>_xlfn.XLOOKUP(Table17[[#This Row],[Product_ID]],Product_Dim!A:A,Product_Dim!D:D)</f>
        <v>Bottoms</v>
      </c>
      <c r="Z711" t="str">
        <f>_xlfn.XLOOKUP(Table17[[#This Row],[Product_ID]],Product_Dim!A:A,Product_Dim!E:E)</f>
        <v>Gonzales-Davis</v>
      </c>
      <c r="AA711">
        <f>_xlfn.XLOOKUP(Table17[[#This Row],[Product_ID]],Product_Dim!A:A,Product_Dim!F:F)</f>
        <v>306.45999999999998</v>
      </c>
      <c r="AB711">
        <f>_xlfn.XLOOKUP(Table17[[#This Row],[Product_ID]],Product_Dim!A:A,Product_Dim!G:G)</f>
        <v>487</v>
      </c>
    </row>
    <row r="712" spans="1:28" x14ac:dyDescent="0.25">
      <c r="A712" t="s">
        <v>2536</v>
      </c>
      <c r="B712" s="1">
        <v>45939</v>
      </c>
      <c r="C712" t="s">
        <v>435</v>
      </c>
      <c r="D712" t="s">
        <v>1610</v>
      </c>
      <c r="E712" t="s">
        <v>1799</v>
      </c>
      <c r="F712">
        <v>4</v>
      </c>
      <c r="G712">
        <v>471.89</v>
      </c>
      <c r="H712">
        <v>0.12</v>
      </c>
      <c r="I712" t="s">
        <v>1829</v>
      </c>
      <c r="J712" s="12">
        <v>1661.0527999999999</v>
      </c>
      <c r="K712" t="str">
        <f>_xlfn.XLOOKUP(Table17[[#This Row],[Customer_ID]],Customer_Dim!A:A,Customer_Dim!B:B,"False Data")</f>
        <v>James Wolfe</v>
      </c>
      <c r="L712" s="5">
        <f>_xlfn.XLOOKUP(Table17[[#This Row],[Customer_ID]],Customer_Dim!A:A,Customer_Dim!C:C,"False Data")</f>
        <v>62</v>
      </c>
      <c r="M712" s="5" t="str" cm="1">
        <f t="array" ref="M712">_xlfn.IFS(Table9[[#This Row],[Age]]&lt;=35,"Youth",Table9[[#This Row],[Age]]&lt;=55,"Adult",Table9[[#This Row],[Age]]&gt;55,"Senior")</f>
        <v>Senior</v>
      </c>
      <c r="N712" t="str">
        <f>_xlfn.XLOOKUP(Table17[[#This Row],[Customer_ID]],Customer_Dim!A:A,Customer_Dim!D:D,"False Data")</f>
        <v>Female</v>
      </c>
      <c r="O712" t="str">
        <f>_xlfn.XLOOKUP(Table17[[#This Row],[Customer_ID]],Customer_Dim!A:A,Customer_Dim!E:E,"False Data")</f>
        <v>Benjaminton</v>
      </c>
      <c r="P712" t="str">
        <f>_xlfn.XLOOKUP(Table17[[#This Row],[Customer_ID]],Customer_Dim!A:A,Customer_Dim!F:F,"False Data")</f>
        <v>Arizona</v>
      </c>
      <c r="Q712" t="str">
        <f>_xlfn.XLOOKUP(Table17[[#This Row],[Customer_ID]],Customer_Dim!A:A,Customer_Dim!G:G,"False Data")</f>
        <v>USA</v>
      </c>
      <c r="R712" t="str">
        <f>_xlfn.XLOOKUP(Table17[[#This Row],[Customer_ID]],Customer_Dim!A:A,Customer_Dim!H:H,"False Data")</f>
        <v>Gold</v>
      </c>
      <c r="S712" t="str">
        <f>_xlfn.XLOOKUP(Table17[[#This Row],[Store_ID]],Store_Dim!A:A,Store_Dim!B:B)</f>
        <v>Mcdonald Inc</v>
      </c>
      <c r="T712" t="str">
        <f>_xlfn.XLOOKUP(Table17[[#This Row],[Store_ID]],Store_Dim!A:A,Store_Dim!C:C)</f>
        <v>South</v>
      </c>
      <c r="U712" t="str">
        <f>_xlfn.XLOOKUP(Table17[[#This Row],[Store_ID]],Store_Dim!A:A,Store_Dim!D:D)</f>
        <v>Christopherland</v>
      </c>
      <c r="V712" t="str">
        <f>_xlfn.XLOOKUP(Table17[[#This Row],[Store_ID]],Store_Dim!A:A,Store_Dim!E:E)</f>
        <v>Outlet</v>
      </c>
      <c r="W712" t="str">
        <f>_xlfn.XLOOKUP(Table17[[#This Row],[Product_ID]],Product_Dim!A:A,Product_Dim!B:B)</f>
        <v>Basketball</v>
      </c>
      <c r="X712" t="str">
        <f>_xlfn.XLOOKUP(Table17[[#This Row],[Product_ID]],Product_Dim!A:A,Product_Dim!C:C)</f>
        <v>Sports</v>
      </c>
      <c r="Y712" t="str">
        <f>_xlfn.XLOOKUP(Table17[[#This Row],[Product_ID]],Product_Dim!A:A,Product_Dim!D:D)</f>
        <v>Team Sports</v>
      </c>
      <c r="Z712" t="str">
        <f>_xlfn.XLOOKUP(Table17[[#This Row],[Product_ID]],Product_Dim!A:A,Product_Dim!E:E)</f>
        <v>Nolan-Snow</v>
      </c>
      <c r="AA712">
        <f>_xlfn.XLOOKUP(Table17[[#This Row],[Product_ID]],Product_Dim!A:A,Product_Dim!F:F)</f>
        <v>204.39</v>
      </c>
      <c r="AB712">
        <f>_xlfn.XLOOKUP(Table17[[#This Row],[Product_ID]],Product_Dim!A:A,Product_Dim!G:G)</f>
        <v>281</v>
      </c>
    </row>
    <row r="713" spans="1:28" x14ac:dyDescent="0.25">
      <c r="A713" t="s">
        <v>2537</v>
      </c>
      <c r="B713" s="1">
        <v>45559</v>
      </c>
      <c r="C713" t="s">
        <v>1145</v>
      </c>
      <c r="D713" t="s">
        <v>1690</v>
      </c>
      <c r="E713" t="s">
        <v>1807</v>
      </c>
      <c r="F713">
        <v>1</v>
      </c>
      <c r="G713">
        <v>613.17999999999995</v>
      </c>
      <c r="H713">
        <v>0.14000000000000001</v>
      </c>
      <c r="I713" t="s">
        <v>1829</v>
      </c>
      <c r="J713" s="12">
        <v>527.33479999999997</v>
      </c>
      <c r="K713" t="str">
        <f>_xlfn.XLOOKUP(Table17[[#This Row],[Customer_ID]],Customer_Dim!A:A,Customer_Dim!B:B,"False Data")</f>
        <v>Mallory Allen</v>
      </c>
      <c r="L713" s="5">
        <f>_xlfn.XLOOKUP(Table17[[#This Row],[Customer_ID]],Customer_Dim!A:A,Customer_Dim!C:C,"False Data")</f>
        <v>40</v>
      </c>
      <c r="M713" s="5" t="str" cm="1">
        <f t="array" ref="M713">_xlfn.IFS(Table9[[#This Row],[Age]]&lt;=35,"Youth",Table9[[#This Row],[Age]]&lt;=55,"Adult",Table9[[#This Row],[Age]]&gt;55,"Senior")</f>
        <v>Adult</v>
      </c>
      <c r="N713" t="str">
        <f>_xlfn.XLOOKUP(Table17[[#This Row],[Customer_ID]],Customer_Dim!A:A,Customer_Dim!D:D,"False Data")</f>
        <v>Female</v>
      </c>
      <c r="O713" t="str">
        <f>_xlfn.XLOOKUP(Table17[[#This Row],[Customer_ID]],Customer_Dim!A:A,Customer_Dim!E:E,"False Data")</f>
        <v>North Theresa</v>
      </c>
      <c r="P713" t="str">
        <f>_xlfn.XLOOKUP(Table17[[#This Row],[Customer_ID]],Customer_Dim!A:A,Customer_Dim!F:F,"False Data")</f>
        <v>Alabama</v>
      </c>
      <c r="Q713" t="str">
        <f>_xlfn.XLOOKUP(Table17[[#This Row],[Customer_ID]],Customer_Dim!A:A,Customer_Dim!G:G,"False Data")</f>
        <v>USA</v>
      </c>
      <c r="R713" t="str">
        <f>_xlfn.XLOOKUP(Table17[[#This Row],[Customer_ID]],Customer_Dim!A:A,Customer_Dim!H:H,"False Data")</f>
        <v>Platinum</v>
      </c>
      <c r="S713" t="str">
        <f>_xlfn.XLOOKUP(Table17[[#This Row],[Store_ID]],Store_Dim!A:A,Store_Dim!B:B)</f>
        <v>Holloway Ltd</v>
      </c>
      <c r="T713" t="str">
        <f>_xlfn.XLOOKUP(Table17[[#This Row],[Store_ID]],Store_Dim!A:A,Store_Dim!C:C)</f>
        <v>North</v>
      </c>
      <c r="U713" t="str">
        <f>_xlfn.XLOOKUP(Table17[[#This Row],[Store_ID]],Store_Dim!A:A,Store_Dim!D:D)</f>
        <v>Bensonhaven</v>
      </c>
      <c r="V713" t="str">
        <f>_xlfn.XLOOKUP(Table17[[#This Row],[Store_ID]],Store_Dim!A:A,Store_Dim!E:E)</f>
        <v>Flagship</v>
      </c>
      <c r="W713" t="str">
        <f>_xlfn.XLOOKUP(Table17[[#This Row],[Product_ID]],Product_Dim!A:A,Product_Dim!B:B)</f>
        <v>Hair Repair Oil Treatment</v>
      </c>
      <c r="X713" t="str">
        <f>_xlfn.XLOOKUP(Table17[[#This Row],[Product_ID]],Product_Dim!A:A,Product_Dim!C:C)</f>
        <v>Beauty</v>
      </c>
      <c r="Y713" t="str">
        <f>_xlfn.XLOOKUP(Table17[[#This Row],[Product_ID]],Product_Dim!A:A,Product_Dim!D:D)</f>
        <v>Haircare</v>
      </c>
      <c r="Z713" t="str">
        <f>_xlfn.XLOOKUP(Table17[[#This Row],[Product_ID]],Product_Dim!A:A,Product_Dim!E:E)</f>
        <v>Hopkins Ltd</v>
      </c>
      <c r="AA713">
        <f>_xlfn.XLOOKUP(Table17[[#This Row],[Product_ID]],Product_Dim!A:A,Product_Dim!F:F)</f>
        <v>214.32</v>
      </c>
      <c r="AB713">
        <f>_xlfn.XLOOKUP(Table17[[#This Row],[Product_ID]],Product_Dim!A:A,Product_Dim!G:G)</f>
        <v>383</v>
      </c>
    </row>
    <row r="714" spans="1:28" x14ac:dyDescent="0.25">
      <c r="A714" t="s">
        <v>2538</v>
      </c>
      <c r="B714" s="1">
        <v>45229</v>
      </c>
      <c r="C714" t="s">
        <v>195</v>
      </c>
      <c r="D714" t="s">
        <v>1634</v>
      </c>
      <c r="E714" t="s">
        <v>1769</v>
      </c>
      <c r="F714">
        <v>1</v>
      </c>
      <c r="G714">
        <v>651.30999999999995</v>
      </c>
      <c r="H714">
        <v>0.24</v>
      </c>
      <c r="I714" t="s">
        <v>1826</v>
      </c>
      <c r="J714" s="12">
        <v>494.99560000000002</v>
      </c>
      <c r="K714" t="str">
        <f>_xlfn.XLOOKUP(Table17[[#This Row],[Customer_ID]],Customer_Dim!A:A,Customer_Dim!B:B,"False Data")</f>
        <v>Sarah Rodgers</v>
      </c>
      <c r="L714" s="5">
        <f>_xlfn.XLOOKUP(Table17[[#This Row],[Customer_ID]],Customer_Dim!A:A,Customer_Dim!C:C,"False Data")</f>
        <v>23</v>
      </c>
      <c r="M714" s="5" t="str" cm="1">
        <f t="array" ref="M714">_xlfn.IFS(Table9[[#This Row],[Age]]&lt;=35,"Youth",Table9[[#This Row],[Age]]&lt;=55,"Adult",Table9[[#This Row],[Age]]&gt;55,"Senior")</f>
        <v>Youth</v>
      </c>
      <c r="N714" t="str">
        <f>_xlfn.XLOOKUP(Table17[[#This Row],[Customer_ID]],Customer_Dim!A:A,Customer_Dim!D:D,"False Data")</f>
        <v>Female</v>
      </c>
      <c r="O714" t="str">
        <f>_xlfn.XLOOKUP(Table17[[#This Row],[Customer_ID]],Customer_Dim!A:A,Customer_Dim!E:E,"False Data")</f>
        <v>New Julia</v>
      </c>
      <c r="P714" t="str">
        <f>_xlfn.XLOOKUP(Table17[[#This Row],[Customer_ID]],Customer_Dim!A:A,Customer_Dim!F:F,"False Data")</f>
        <v>West Virginia</v>
      </c>
      <c r="Q714" t="str">
        <f>_xlfn.XLOOKUP(Table17[[#This Row],[Customer_ID]],Customer_Dim!A:A,Customer_Dim!G:G,"False Data")</f>
        <v>USA</v>
      </c>
      <c r="R714" t="str">
        <f>_xlfn.XLOOKUP(Table17[[#This Row],[Customer_ID]],Customer_Dim!A:A,Customer_Dim!H:H,"False Data")</f>
        <v>Gold</v>
      </c>
      <c r="S714" t="str">
        <f>_xlfn.XLOOKUP(Table17[[#This Row],[Store_ID]],Store_Dim!A:A,Store_Dim!B:B)</f>
        <v>Alexander Group</v>
      </c>
      <c r="T714" t="str">
        <f>_xlfn.XLOOKUP(Table17[[#This Row],[Store_ID]],Store_Dim!A:A,Store_Dim!C:C)</f>
        <v>South</v>
      </c>
      <c r="U714" t="str">
        <f>_xlfn.XLOOKUP(Table17[[#This Row],[Store_ID]],Store_Dim!A:A,Store_Dim!D:D)</f>
        <v>Port Sharon</v>
      </c>
      <c r="V714" t="str">
        <f>_xlfn.XLOOKUP(Table17[[#This Row],[Store_ID]],Store_Dim!A:A,Store_Dim!E:E)</f>
        <v>Online</v>
      </c>
      <c r="W714" t="str">
        <f>_xlfn.XLOOKUP(Table17[[#This Row],[Product_ID]],Product_Dim!A:A,Product_Dim!B:B)</f>
        <v>USB External Hard Drive</v>
      </c>
      <c r="X714" t="str">
        <f>_xlfn.XLOOKUP(Table17[[#This Row],[Product_ID]],Product_Dim!A:A,Product_Dim!C:C)</f>
        <v>Electronics</v>
      </c>
      <c r="Y714" t="str">
        <f>_xlfn.XLOOKUP(Table17[[#This Row],[Product_ID]],Product_Dim!A:A,Product_Dim!D:D)</f>
        <v>Computer</v>
      </c>
      <c r="Z714" t="str">
        <f>_xlfn.XLOOKUP(Table17[[#This Row],[Product_ID]],Product_Dim!A:A,Product_Dim!E:E)</f>
        <v>Robinson Inc</v>
      </c>
      <c r="AA714">
        <f>_xlfn.XLOOKUP(Table17[[#This Row],[Product_ID]],Product_Dim!A:A,Product_Dim!F:F)</f>
        <v>253.33</v>
      </c>
      <c r="AB714">
        <f>_xlfn.XLOOKUP(Table17[[#This Row],[Product_ID]],Product_Dim!A:A,Product_Dim!G:G)</f>
        <v>266</v>
      </c>
    </row>
    <row r="715" spans="1:28" x14ac:dyDescent="0.25">
      <c r="A715" t="s">
        <v>2539</v>
      </c>
      <c r="B715" s="1">
        <v>45333</v>
      </c>
      <c r="C715" t="s">
        <v>103</v>
      </c>
      <c r="D715" t="s">
        <v>1551</v>
      </c>
      <c r="E715" t="s">
        <v>1776</v>
      </c>
      <c r="F715">
        <v>2</v>
      </c>
      <c r="G715">
        <v>635.14</v>
      </c>
      <c r="H715">
        <v>0.1</v>
      </c>
      <c r="I715" t="s">
        <v>1829</v>
      </c>
      <c r="J715" s="12">
        <v>1143.252</v>
      </c>
      <c r="K715" t="str">
        <f>_xlfn.XLOOKUP(Table17[[#This Row],[Customer_ID]],Customer_Dim!A:A,Customer_Dim!B:B,"False Data")</f>
        <v>Heather Collins</v>
      </c>
      <c r="L715" s="5">
        <f>_xlfn.XLOOKUP(Table17[[#This Row],[Customer_ID]],Customer_Dim!A:A,Customer_Dim!C:C,"False Data")</f>
        <v>40</v>
      </c>
      <c r="M715" s="5" t="str" cm="1">
        <f t="array" ref="M715">_xlfn.IFS(Table9[[#This Row],[Age]]&lt;=35,"Youth",Table9[[#This Row],[Age]]&lt;=55,"Adult",Table9[[#This Row],[Age]]&gt;55,"Senior")</f>
        <v>Adult</v>
      </c>
      <c r="N715" t="str">
        <f>_xlfn.XLOOKUP(Table17[[#This Row],[Customer_ID]],Customer_Dim!A:A,Customer_Dim!D:D,"False Data")</f>
        <v>Male</v>
      </c>
      <c r="O715" t="str">
        <f>_xlfn.XLOOKUP(Table17[[#This Row],[Customer_ID]],Customer_Dim!A:A,Customer_Dim!E:E,"False Data")</f>
        <v>Rogerschester</v>
      </c>
      <c r="P715" t="str">
        <f>_xlfn.XLOOKUP(Table17[[#This Row],[Customer_ID]],Customer_Dim!A:A,Customer_Dim!F:F,"False Data")</f>
        <v>Idaho</v>
      </c>
      <c r="Q715" t="str">
        <f>_xlfn.XLOOKUP(Table17[[#This Row],[Customer_ID]],Customer_Dim!A:A,Customer_Dim!G:G,"False Data")</f>
        <v>USA</v>
      </c>
      <c r="R715" t="str">
        <f>_xlfn.XLOOKUP(Table17[[#This Row],[Customer_ID]],Customer_Dim!A:A,Customer_Dim!H:H,"False Data")</f>
        <v>Platinum</v>
      </c>
      <c r="S715" t="str">
        <f>_xlfn.XLOOKUP(Table17[[#This Row],[Store_ID]],Store_Dim!A:A,Store_Dim!B:B)</f>
        <v>Benson-Elliott</v>
      </c>
      <c r="T715" t="str">
        <f>_xlfn.XLOOKUP(Table17[[#This Row],[Store_ID]],Store_Dim!A:A,Store_Dim!C:C)</f>
        <v>East</v>
      </c>
      <c r="U715" t="str">
        <f>_xlfn.XLOOKUP(Table17[[#This Row],[Store_ID]],Store_Dim!A:A,Store_Dim!D:D)</f>
        <v>Port Josephberg</v>
      </c>
      <c r="V715" t="str">
        <f>_xlfn.XLOOKUP(Table17[[#This Row],[Store_ID]],Store_Dim!A:A,Store_Dim!E:E)</f>
        <v>Online</v>
      </c>
      <c r="W715" t="str">
        <f>_xlfn.XLOOKUP(Table17[[#This Row],[Product_ID]],Product_Dim!A:A,Product_Dim!B:B)</f>
        <v>Men's Running Jacket</v>
      </c>
      <c r="X715" t="str">
        <f>_xlfn.XLOOKUP(Table17[[#This Row],[Product_ID]],Product_Dim!A:A,Product_Dim!C:C)</f>
        <v>Clothing</v>
      </c>
      <c r="Y715" t="str">
        <f>_xlfn.XLOOKUP(Table17[[#This Row],[Product_ID]],Product_Dim!A:A,Product_Dim!D:D)</f>
        <v>Outerwear</v>
      </c>
      <c r="Z715" t="str">
        <f>_xlfn.XLOOKUP(Table17[[#This Row],[Product_ID]],Product_Dim!A:A,Product_Dim!E:E)</f>
        <v>Pineda Ltd</v>
      </c>
      <c r="AA715">
        <f>_xlfn.XLOOKUP(Table17[[#This Row],[Product_ID]],Product_Dim!A:A,Product_Dim!F:F)</f>
        <v>364.67</v>
      </c>
      <c r="AB715">
        <f>_xlfn.XLOOKUP(Table17[[#This Row],[Product_ID]],Product_Dim!A:A,Product_Dim!G:G)</f>
        <v>452</v>
      </c>
    </row>
    <row r="716" spans="1:28" x14ac:dyDescent="0.25">
      <c r="A716" t="s">
        <v>2540</v>
      </c>
      <c r="B716" s="1">
        <v>45752</v>
      </c>
      <c r="C716" t="s">
        <v>1187</v>
      </c>
      <c r="D716" t="s">
        <v>1744</v>
      </c>
      <c r="E716" t="s">
        <v>1799</v>
      </c>
      <c r="F716">
        <v>4</v>
      </c>
      <c r="G716">
        <v>912.61</v>
      </c>
      <c r="H716">
        <v>0.14000000000000001</v>
      </c>
      <c r="I716" t="s">
        <v>1824</v>
      </c>
      <c r="J716" s="12">
        <v>3139.3784000000001</v>
      </c>
      <c r="K716" t="str">
        <f>_xlfn.XLOOKUP(Table17[[#This Row],[Customer_ID]],Customer_Dim!A:A,Customer_Dim!B:B,"False Data")</f>
        <v>Shelley Ponce</v>
      </c>
      <c r="L716" s="5">
        <f>_xlfn.XLOOKUP(Table17[[#This Row],[Customer_ID]],Customer_Dim!A:A,Customer_Dim!C:C,"False Data")</f>
        <v>23</v>
      </c>
      <c r="M716" s="5" t="str" cm="1">
        <f t="array" ref="M716">_xlfn.IFS(Table9[[#This Row],[Age]]&lt;=35,"Youth",Table9[[#This Row],[Age]]&lt;=55,"Adult",Table9[[#This Row],[Age]]&gt;55,"Senior")</f>
        <v>Youth</v>
      </c>
      <c r="N716" t="str">
        <f>_xlfn.XLOOKUP(Table17[[#This Row],[Customer_ID]],Customer_Dim!A:A,Customer_Dim!D:D,"False Data")</f>
        <v>Male</v>
      </c>
      <c r="O716" t="str">
        <f>_xlfn.XLOOKUP(Table17[[#This Row],[Customer_ID]],Customer_Dim!A:A,Customer_Dim!E:E,"False Data")</f>
        <v>South Cassandrachester</v>
      </c>
      <c r="P716" t="str">
        <f>_xlfn.XLOOKUP(Table17[[#This Row],[Customer_ID]],Customer_Dim!A:A,Customer_Dim!F:F,"False Data")</f>
        <v>Rhode Island</v>
      </c>
      <c r="Q716" t="str">
        <f>_xlfn.XLOOKUP(Table17[[#This Row],[Customer_ID]],Customer_Dim!A:A,Customer_Dim!G:G,"False Data")</f>
        <v>USA</v>
      </c>
      <c r="R716" t="str">
        <f>_xlfn.XLOOKUP(Table17[[#This Row],[Customer_ID]],Customer_Dim!A:A,Customer_Dim!H:H,"False Data")</f>
        <v>Gold</v>
      </c>
      <c r="S716" t="str">
        <f>_xlfn.XLOOKUP(Table17[[#This Row],[Store_ID]],Store_Dim!A:A,Store_Dim!B:B)</f>
        <v>Mcdonald Inc</v>
      </c>
      <c r="T716" t="str">
        <f>_xlfn.XLOOKUP(Table17[[#This Row],[Store_ID]],Store_Dim!A:A,Store_Dim!C:C)</f>
        <v>South</v>
      </c>
      <c r="U716" t="str">
        <f>_xlfn.XLOOKUP(Table17[[#This Row],[Store_ID]],Store_Dim!A:A,Store_Dim!D:D)</f>
        <v>Christopherland</v>
      </c>
      <c r="V716" t="str">
        <f>_xlfn.XLOOKUP(Table17[[#This Row],[Store_ID]],Store_Dim!A:A,Store_Dim!E:E)</f>
        <v>Outlet</v>
      </c>
      <c r="W716" t="str">
        <f>_xlfn.XLOOKUP(Table17[[#This Row],[Product_ID]],Product_Dim!A:A,Product_Dim!B:B)</f>
        <v>Portable Bluetooth Speaker</v>
      </c>
      <c r="X716" t="str">
        <f>_xlfn.XLOOKUP(Table17[[#This Row],[Product_ID]],Product_Dim!A:A,Product_Dim!C:C)</f>
        <v>Electronics</v>
      </c>
      <c r="Y716" t="str">
        <f>_xlfn.XLOOKUP(Table17[[#This Row],[Product_ID]],Product_Dim!A:A,Product_Dim!D:D)</f>
        <v>Audio</v>
      </c>
      <c r="Z716" t="str">
        <f>_xlfn.XLOOKUP(Table17[[#This Row],[Product_ID]],Product_Dim!A:A,Product_Dim!E:E)</f>
        <v>Flores-King</v>
      </c>
      <c r="AA716">
        <f>_xlfn.XLOOKUP(Table17[[#This Row],[Product_ID]],Product_Dim!A:A,Product_Dim!F:F)</f>
        <v>431.67</v>
      </c>
      <c r="AB716">
        <f>_xlfn.XLOOKUP(Table17[[#This Row],[Product_ID]],Product_Dim!A:A,Product_Dim!G:G)</f>
        <v>73</v>
      </c>
    </row>
    <row r="717" spans="1:28" x14ac:dyDescent="0.25">
      <c r="A717" t="s">
        <v>2541</v>
      </c>
      <c r="B717" s="1">
        <v>45795</v>
      </c>
      <c r="C717" t="s">
        <v>872</v>
      </c>
      <c r="D717" t="s">
        <v>1642</v>
      </c>
      <c r="E717" t="s">
        <v>1779</v>
      </c>
      <c r="F717">
        <v>3</v>
      </c>
      <c r="G717">
        <v>79.77</v>
      </c>
      <c r="H717">
        <v>0.09</v>
      </c>
      <c r="I717" t="s">
        <v>1824</v>
      </c>
      <c r="J717" s="12">
        <v>217.77209999999999</v>
      </c>
      <c r="K717" t="str">
        <f>_xlfn.XLOOKUP(Table17[[#This Row],[Customer_ID]],Customer_Dim!A:A,Customer_Dim!B:B,"False Data")</f>
        <v>Sarah Lane</v>
      </c>
      <c r="L717" s="5">
        <f>_xlfn.XLOOKUP(Table17[[#This Row],[Customer_ID]],Customer_Dim!A:A,Customer_Dim!C:C,"False Data")</f>
        <v>38</v>
      </c>
      <c r="M717" s="5" t="str" cm="1">
        <f t="array" ref="M717">_xlfn.IFS(Table9[[#This Row],[Age]]&lt;=35,"Youth",Table9[[#This Row],[Age]]&lt;=55,"Adult",Table9[[#This Row],[Age]]&gt;55,"Senior")</f>
        <v>Adult</v>
      </c>
      <c r="N717" t="str">
        <f>_xlfn.XLOOKUP(Table17[[#This Row],[Customer_ID]],Customer_Dim!A:A,Customer_Dim!D:D,"False Data")</f>
        <v>Male</v>
      </c>
      <c r="O717" t="str">
        <f>_xlfn.XLOOKUP(Table17[[#This Row],[Customer_ID]],Customer_Dim!A:A,Customer_Dim!E:E,"False Data")</f>
        <v>Edwardborough</v>
      </c>
      <c r="P717" t="str">
        <f>_xlfn.XLOOKUP(Table17[[#This Row],[Customer_ID]],Customer_Dim!A:A,Customer_Dim!F:F,"False Data")</f>
        <v>Vermont</v>
      </c>
      <c r="Q717" t="str">
        <f>_xlfn.XLOOKUP(Table17[[#This Row],[Customer_ID]],Customer_Dim!A:A,Customer_Dim!G:G,"False Data")</f>
        <v>USA</v>
      </c>
      <c r="R717" t="str">
        <f>_xlfn.XLOOKUP(Table17[[#This Row],[Customer_ID]],Customer_Dim!A:A,Customer_Dim!H:H,"False Data")</f>
        <v>Silver</v>
      </c>
      <c r="S717" t="str">
        <f>_xlfn.XLOOKUP(Table17[[#This Row],[Store_ID]],Store_Dim!A:A,Store_Dim!B:B)</f>
        <v>Martinez-Mullins</v>
      </c>
      <c r="T717" t="str">
        <f>_xlfn.XLOOKUP(Table17[[#This Row],[Store_ID]],Store_Dim!A:A,Store_Dim!C:C)</f>
        <v>South</v>
      </c>
      <c r="U717" t="str">
        <f>_xlfn.XLOOKUP(Table17[[#This Row],[Store_ID]],Store_Dim!A:A,Store_Dim!D:D)</f>
        <v>Williamsfurt</v>
      </c>
      <c r="V717" t="str">
        <f>_xlfn.XLOOKUP(Table17[[#This Row],[Store_ID]],Store_Dim!A:A,Store_Dim!E:E)</f>
        <v>Online</v>
      </c>
      <c r="W717" t="str">
        <f>_xlfn.XLOOKUP(Table17[[#This Row],[Product_ID]],Product_Dim!A:A,Product_Dim!B:B)</f>
        <v>Makeup Brush Set</v>
      </c>
      <c r="X717" t="str">
        <f>_xlfn.XLOOKUP(Table17[[#This Row],[Product_ID]],Product_Dim!A:A,Product_Dim!C:C)</f>
        <v>Beauty</v>
      </c>
      <c r="Y717" t="str">
        <f>_xlfn.XLOOKUP(Table17[[#This Row],[Product_ID]],Product_Dim!A:A,Product_Dim!D:D)</f>
        <v>Makeup</v>
      </c>
      <c r="Z717" t="str">
        <f>_xlfn.XLOOKUP(Table17[[#This Row],[Product_ID]],Product_Dim!A:A,Product_Dim!E:E)</f>
        <v>Cook Inc</v>
      </c>
      <c r="AA717">
        <f>_xlfn.XLOOKUP(Table17[[#This Row],[Product_ID]],Product_Dim!A:A,Product_Dim!F:F)</f>
        <v>241</v>
      </c>
      <c r="AB717">
        <f>_xlfn.XLOOKUP(Table17[[#This Row],[Product_ID]],Product_Dim!A:A,Product_Dim!G:G)</f>
        <v>431</v>
      </c>
    </row>
    <row r="718" spans="1:28" x14ac:dyDescent="0.25">
      <c r="A718" t="s">
        <v>2542</v>
      </c>
      <c r="B718" s="1">
        <v>45755</v>
      </c>
      <c r="C718" t="s">
        <v>881</v>
      </c>
      <c r="D718" t="s">
        <v>1736</v>
      </c>
      <c r="E718" t="s">
        <v>1801</v>
      </c>
      <c r="F718">
        <v>4</v>
      </c>
      <c r="G718">
        <v>603.52</v>
      </c>
      <c r="H718">
        <v>0.25</v>
      </c>
      <c r="I718" t="s">
        <v>1824</v>
      </c>
      <c r="J718" s="12">
        <v>1810.56</v>
      </c>
      <c r="K718" t="str">
        <f>_xlfn.XLOOKUP(Table17[[#This Row],[Customer_ID]],Customer_Dim!A:A,Customer_Dim!B:B,"False Data")</f>
        <v>Jeffrey Gomez</v>
      </c>
      <c r="L718" s="5">
        <f>_xlfn.XLOOKUP(Table17[[#This Row],[Customer_ID]],Customer_Dim!A:A,Customer_Dim!C:C,"False Data")</f>
        <v>22</v>
      </c>
      <c r="M718" s="5" t="str" cm="1">
        <f t="array" ref="M718">_xlfn.IFS(Table9[[#This Row],[Age]]&lt;=35,"Youth",Table9[[#This Row],[Age]]&lt;=55,"Adult",Table9[[#This Row],[Age]]&gt;55,"Senior")</f>
        <v>Youth</v>
      </c>
      <c r="N718" t="str">
        <f>_xlfn.XLOOKUP(Table17[[#This Row],[Customer_ID]],Customer_Dim!A:A,Customer_Dim!D:D,"False Data")</f>
        <v>Female</v>
      </c>
      <c r="O718" t="str">
        <f>_xlfn.XLOOKUP(Table17[[#This Row],[Customer_ID]],Customer_Dim!A:A,Customer_Dim!E:E,"False Data")</f>
        <v>Lake Nicole</v>
      </c>
      <c r="P718" t="str">
        <f>_xlfn.XLOOKUP(Table17[[#This Row],[Customer_ID]],Customer_Dim!A:A,Customer_Dim!F:F,"False Data")</f>
        <v>Colorado</v>
      </c>
      <c r="Q718" t="str">
        <f>_xlfn.XLOOKUP(Table17[[#This Row],[Customer_ID]],Customer_Dim!A:A,Customer_Dim!G:G,"False Data")</f>
        <v>USA</v>
      </c>
      <c r="R718" t="str">
        <f>_xlfn.XLOOKUP(Table17[[#This Row],[Customer_ID]],Customer_Dim!A:A,Customer_Dim!H:H,"False Data")</f>
        <v>Platinum</v>
      </c>
      <c r="S718" t="str">
        <f>_xlfn.XLOOKUP(Table17[[#This Row],[Store_ID]],Store_Dim!A:A,Store_Dim!B:B)</f>
        <v>Shelton PLC</v>
      </c>
      <c r="T718" t="str">
        <f>_xlfn.XLOOKUP(Table17[[#This Row],[Store_ID]],Store_Dim!A:A,Store_Dim!C:C)</f>
        <v>North</v>
      </c>
      <c r="U718" t="str">
        <f>_xlfn.XLOOKUP(Table17[[#This Row],[Store_ID]],Store_Dim!A:A,Store_Dim!D:D)</f>
        <v>East Jenniferstad</v>
      </c>
      <c r="V718" t="str">
        <f>_xlfn.XLOOKUP(Table17[[#This Row],[Store_ID]],Store_Dim!A:A,Store_Dim!E:E)</f>
        <v>Flagship</v>
      </c>
      <c r="W718" t="str">
        <f>_xlfn.XLOOKUP(Table17[[#This Row],[Product_ID]],Product_Dim!A:A,Product_Dim!B:B)</f>
        <v>Vitamin E Body Lotion</v>
      </c>
      <c r="X718" t="str">
        <f>_xlfn.XLOOKUP(Table17[[#This Row],[Product_ID]],Product_Dim!A:A,Product_Dim!C:C)</f>
        <v>Beauty</v>
      </c>
      <c r="Y718" t="str">
        <f>_xlfn.XLOOKUP(Table17[[#This Row],[Product_ID]],Product_Dim!A:A,Product_Dim!D:D)</f>
        <v>Skincare</v>
      </c>
      <c r="Z718" t="str">
        <f>_xlfn.XLOOKUP(Table17[[#This Row],[Product_ID]],Product_Dim!A:A,Product_Dim!E:E)</f>
        <v>Hoffman-Williams</v>
      </c>
      <c r="AA718">
        <f>_xlfn.XLOOKUP(Table17[[#This Row],[Product_ID]],Product_Dim!A:A,Product_Dim!F:F)</f>
        <v>358.47</v>
      </c>
      <c r="AB718">
        <f>_xlfn.XLOOKUP(Table17[[#This Row],[Product_ID]],Product_Dim!A:A,Product_Dim!G:G)</f>
        <v>213</v>
      </c>
    </row>
    <row r="719" spans="1:28" x14ac:dyDescent="0.25">
      <c r="A719" t="s">
        <v>2543</v>
      </c>
      <c r="B719" s="1">
        <v>45625</v>
      </c>
      <c r="C719" t="s">
        <v>281</v>
      </c>
      <c r="D719" t="s">
        <v>1702</v>
      </c>
      <c r="E719" t="s">
        <v>1794</v>
      </c>
      <c r="F719">
        <v>4</v>
      </c>
      <c r="G719">
        <v>453.12</v>
      </c>
      <c r="H719">
        <v>0.23</v>
      </c>
      <c r="I719" t="s">
        <v>1829</v>
      </c>
      <c r="J719" s="12">
        <v>1395.6096</v>
      </c>
      <c r="K719" t="str">
        <f>_xlfn.XLOOKUP(Table17[[#This Row],[Customer_ID]],Customer_Dim!A:A,Customer_Dim!B:B,"False Data")</f>
        <v>Katherine Young</v>
      </c>
      <c r="L719" s="5">
        <f>_xlfn.XLOOKUP(Table17[[#This Row],[Customer_ID]],Customer_Dim!A:A,Customer_Dim!C:C,"False Data")</f>
        <v>29</v>
      </c>
      <c r="M719" s="5" t="str" cm="1">
        <f t="array" ref="M719">_xlfn.IFS(Table9[[#This Row],[Age]]&lt;=35,"Youth",Table9[[#This Row],[Age]]&lt;=55,"Adult",Table9[[#This Row],[Age]]&gt;55,"Senior")</f>
        <v>Youth</v>
      </c>
      <c r="N719" t="str">
        <f>_xlfn.XLOOKUP(Table17[[#This Row],[Customer_ID]],Customer_Dim!A:A,Customer_Dim!D:D,"False Data")</f>
        <v>Male</v>
      </c>
      <c r="O719" t="str">
        <f>_xlfn.XLOOKUP(Table17[[#This Row],[Customer_ID]],Customer_Dim!A:A,Customer_Dim!E:E,"False Data")</f>
        <v>North Valeriemouth</v>
      </c>
      <c r="P719" t="str">
        <f>_xlfn.XLOOKUP(Table17[[#This Row],[Customer_ID]],Customer_Dim!A:A,Customer_Dim!F:F,"False Data")</f>
        <v>Vermont</v>
      </c>
      <c r="Q719" t="str">
        <f>_xlfn.XLOOKUP(Table17[[#This Row],[Customer_ID]],Customer_Dim!A:A,Customer_Dim!G:G,"False Data")</f>
        <v>USA</v>
      </c>
      <c r="R719" t="str">
        <f>_xlfn.XLOOKUP(Table17[[#This Row],[Customer_ID]],Customer_Dim!A:A,Customer_Dim!H:H,"False Data")</f>
        <v>Gold</v>
      </c>
      <c r="S719" t="str">
        <f>_xlfn.XLOOKUP(Table17[[#This Row],[Store_ID]],Store_Dim!A:A,Store_Dim!B:B)</f>
        <v>Thomas, Bridges and Harris</v>
      </c>
      <c r="T719" t="str">
        <f>_xlfn.XLOOKUP(Table17[[#This Row],[Store_ID]],Store_Dim!A:A,Store_Dim!C:C)</f>
        <v>North</v>
      </c>
      <c r="U719" t="str">
        <f>_xlfn.XLOOKUP(Table17[[#This Row],[Store_ID]],Store_Dim!A:A,Store_Dim!D:D)</f>
        <v>Sabrinatown</v>
      </c>
      <c r="V719" t="str">
        <f>_xlfn.XLOOKUP(Table17[[#This Row],[Store_ID]],Store_Dim!A:A,Store_Dim!E:E)</f>
        <v>Online</v>
      </c>
      <c r="W719" t="str">
        <f>_xlfn.XLOOKUP(Table17[[#This Row],[Product_ID]],Product_Dim!A:A,Product_Dim!B:B)</f>
        <v>WiFi Mesh Router</v>
      </c>
      <c r="X719" t="str">
        <f>_xlfn.XLOOKUP(Table17[[#This Row],[Product_ID]],Product_Dim!A:A,Product_Dim!C:C)</f>
        <v>Electronics</v>
      </c>
      <c r="Y719" t="str">
        <f>_xlfn.XLOOKUP(Table17[[#This Row],[Product_ID]],Product_Dim!A:A,Product_Dim!D:D)</f>
        <v>Appliances</v>
      </c>
      <c r="Z719" t="str">
        <f>_xlfn.XLOOKUP(Table17[[#This Row],[Product_ID]],Product_Dim!A:A,Product_Dim!E:E)</f>
        <v>White, Reeves and Woods</v>
      </c>
      <c r="AA719">
        <f>_xlfn.XLOOKUP(Table17[[#This Row],[Product_ID]],Product_Dim!A:A,Product_Dim!F:F)</f>
        <v>480.9</v>
      </c>
      <c r="AB719">
        <f>_xlfn.XLOOKUP(Table17[[#This Row],[Product_ID]],Product_Dim!A:A,Product_Dim!G:G)</f>
        <v>104</v>
      </c>
    </row>
    <row r="720" spans="1:28" x14ac:dyDescent="0.25">
      <c r="A720" t="s">
        <v>2544</v>
      </c>
      <c r="B720" s="1">
        <v>45656</v>
      </c>
      <c r="C720" t="s">
        <v>1527</v>
      </c>
      <c r="D720" t="s">
        <v>1614</v>
      </c>
      <c r="E720" t="s">
        <v>1786</v>
      </c>
      <c r="F720">
        <v>2</v>
      </c>
      <c r="G720">
        <v>974.35</v>
      </c>
      <c r="H720">
        <v>0.15</v>
      </c>
      <c r="I720" t="s">
        <v>1824</v>
      </c>
      <c r="J720" s="12">
        <v>1656.395</v>
      </c>
      <c r="K720" t="str">
        <f>_xlfn.XLOOKUP(Table17[[#This Row],[Customer_ID]],Customer_Dim!A:A,Customer_Dim!B:B,"False Data")</f>
        <v>Sarah Marsh</v>
      </c>
      <c r="L720" s="5">
        <f>_xlfn.XLOOKUP(Table17[[#This Row],[Customer_ID]],Customer_Dim!A:A,Customer_Dim!C:C,"False Data")</f>
        <v>47</v>
      </c>
      <c r="M720" s="5" t="str" cm="1">
        <f t="array" ref="M720">_xlfn.IFS(Table9[[#This Row],[Age]]&lt;=35,"Youth",Table9[[#This Row],[Age]]&lt;=55,"Adult",Table9[[#This Row],[Age]]&gt;55,"Senior")</f>
        <v>Adult</v>
      </c>
      <c r="N720" t="str">
        <f>_xlfn.XLOOKUP(Table17[[#This Row],[Customer_ID]],Customer_Dim!A:A,Customer_Dim!D:D,"False Data")</f>
        <v>Female</v>
      </c>
      <c r="O720" t="str">
        <f>_xlfn.XLOOKUP(Table17[[#This Row],[Customer_ID]],Customer_Dim!A:A,Customer_Dim!E:E,"False Data")</f>
        <v>Port William</v>
      </c>
      <c r="P720" t="str">
        <f>_xlfn.XLOOKUP(Table17[[#This Row],[Customer_ID]],Customer_Dim!A:A,Customer_Dim!F:F,"False Data")</f>
        <v>New York</v>
      </c>
      <c r="Q720" t="str">
        <f>_xlfn.XLOOKUP(Table17[[#This Row],[Customer_ID]],Customer_Dim!A:A,Customer_Dim!G:G,"False Data")</f>
        <v>USA</v>
      </c>
      <c r="R720" t="str">
        <f>_xlfn.XLOOKUP(Table17[[#This Row],[Customer_ID]],Customer_Dim!A:A,Customer_Dim!H:H,"False Data")</f>
        <v>Gold</v>
      </c>
      <c r="S720" t="str">
        <f>_xlfn.XLOOKUP(Table17[[#This Row],[Store_ID]],Store_Dim!A:A,Store_Dim!B:B)</f>
        <v>Moore, Padilla and Butler</v>
      </c>
      <c r="T720" t="str">
        <f>_xlfn.XLOOKUP(Table17[[#This Row],[Store_ID]],Store_Dim!A:A,Store_Dim!C:C)</f>
        <v>South</v>
      </c>
      <c r="U720" t="str">
        <f>_xlfn.XLOOKUP(Table17[[#This Row],[Store_ID]],Store_Dim!A:A,Store_Dim!D:D)</f>
        <v>East Johnstad</v>
      </c>
      <c r="V720" t="str">
        <f>_xlfn.XLOOKUP(Table17[[#This Row],[Store_ID]],Store_Dim!A:A,Store_Dim!E:E)</f>
        <v>Flagship</v>
      </c>
      <c r="W720" t="str">
        <f>_xlfn.XLOOKUP(Table17[[#This Row],[Product_ID]],Product_Dim!A:A,Product_Dim!B:B)</f>
        <v>Modern Wall Clock</v>
      </c>
      <c r="X720" t="str">
        <f>_xlfn.XLOOKUP(Table17[[#This Row],[Product_ID]],Product_Dim!A:A,Product_Dim!C:C)</f>
        <v>Home</v>
      </c>
      <c r="Y720" t="str">
        <f>_xlfn.XLOOKUP(Table17[[#This Row],[Product_ID]],Product_Dim!A:A,Product_Dim!D:D)</f>
        <v>Decor</v>
      </c>
      <c r="Z720" t="str">
        <f>_xlfn.XLOOKUP(Table17[[#This Row],[Product_ID]],Product_Dim!A:A,Product_Dim!E:E)</f>
        <v>Weiss-Watson</v>
      </c>
      <c r="AA720">
        <f>_xlfn.XLOOKUP(Table17[[#This Row],[Product_ID]],Product_Dim!A:A,Product_Dim!F:F)</f>
        <v>179.77</v>
      </c>
      <c r="AB720">
        <f>_xlfn.XLOOKUP(Table17[[#This Row],[Product_ID]],Product_Dim!A:A,Product_Dim!G:G)</f>
        <v>305</v>
      </c>
    </row>
    <row r="721" spans="1:28" x14ac:dyDescent="0.25">
      <c r="A721" t="s">
        <v>2545</v>
      </c>
      <c r="B721" s="1">
        <v>45824</v>
      </c>
      <c r="C721" t="s">
        <v>1466</v>
      </c>
      <c r="D721" t="s">
        <v>1738</v>
      </c>
      <c r="E721" t="s">
        <v>1807</v>
      </c>
      <c r="F721">
        <v>4</v>
      </c>
      <c r="G721">
        <v>52.35</v>
      </c>
      <c r="H721">
        <v>0.23</v>
      </c>
      <c r="I721" t="s">
        <v>1829</v>
      </c>
      <c r="J721" s="12">
        <v>161.238</v>
      </c>
      <c r="K721" t="str">
        <f>_xlfn.XLOOKUP(Table17[[#This Row],[Customer_ID]],Customer_Dim!A:A,Customer_Dim!B:B,"False Data")</f>
        <v>Elizabeth Foster</v>
      </c>
      <c r="L721" s="5">
        <f>_xlfn.XLOOKUP(Table17[[#This Row],[Customer_ID]],Customer_Dim!A:A,Customer_Dim!C:C,"False Data")</f>
        <v>33</v>
      </c>
      <c r="M721" s="5" t="str" cm="1">
        <f t="array" ref="M721">_xlfn.IFS(Table9[[#This Row],[Age]]&lt;=35,"Youth",Table9[[#This Row],[Age]]&lt;=55,"Adult",Table9[[#This Row],[Age]]&gt;55,"Senior")</f>
        <v>Youth</v>
      </c>
      <c r="N721" t="str">
        <f>_xlfn.XLOOKUP(Table17[[#This Row],[Customer_ID]],Customer_Dim!A:A,Customer_Dim!D:D,"False Data")</f>
        <v>Female</v>
      </c>
      <c r="O721" t="str">
        <f>_xlfn.XLOOKUP(Table17[[#This Row],[Customer_ID]],Customer_Dim!A:A,Customer_Dim!E:E,"False Data")</f>
        <v>Anthonymouth</v>
      </c>
      <c r="P721" t="str">
        <f>_xlfn.XLOOKUP(Table17[[#This Row],[Customer_ID]],Customer_Dim!A:A,Customer_Dim!F:F,"False Data")</f>
        <v>Oklahoma</v>
      </c>
      <c r="Q721" t="str">
        <f>_xlfn.XLOOKUP(Table17[[#This Row],[Customer_ID]],Customer_Dim!A:A,Customer_Dim!G:G,"False Data")</f>
        <v>USA</v>
      </c>
      <c r="R721" t="str">
        <f>_xlfn.XLOOKUP(Table17[[#This Row],[Customer_ID]],Customer_Dim!A:A,Customer_Dim!H:H,"False Data")</f>
        <v>Gold</v>
      </c>
      <c r="S721" t="str">
        <f>_xlfn.XLOOKUP(Table17[[#This Row],[Store_ID]],Store_Dim!A:A,Store_Dim!B:B)</f>
        <v>Holloway Ltd</v>
      </c>
      <c r="T721" t="str">
        <f>_xlfn.XLOOKUP(Table17[[#This Row],[Store_ID]],Store_Dim!A:A,Store_Dim!C:C)</f>
        <v>North</v>
      </c>
      <c r="U721" t="str">
        <f>_xlfn.XLOOKUP(Table17[[#This Row],[Store_ID]],Store_Dim!A:A,Store_Dim!D:D)</f>
        <v>Bensonhaven</v>
      </c>
      <c r="V721" t="str">
        <f>_xlfn.XLOOKUP(Table17[[#This Row],[Store_ID]],Store_Dim!A:A,Store_Dim!E:E)</f>
        <v>Flagship</v>
      </c>
      <c r="W721" t="str">
        <f>_xlfn.XLOOKUP(Table17[[#This Row],[Product_ID]],Product_Dim!A:A,Product_Dim!B:B)</f>
        <v>Sports Stopwatch Basic</v>
      </c>
      <c r="X721" t="str">
        <f>_xlfn.XLOOKUP(Table17[[#This Row],[Product_ID]],Product_Dim!A:A,Product_Dim!C:C)</f>
        <v>Sports</v>
      </c>
      <c r="Y721" t="str">
        <f>_xlfn.XLOOKUP(Table17[[#This Row],[Product_ID]],Product_Dim!A:A,Product_Dim!D:D)</f>
        <v>Accessories</v>
      </c>
      <c r="Z721" t="str">
        <f>_xlfn.XLOOKUP(Table17[[#This Row],[Product_ID]],Product_Dim!A:A,Product_Dim!E:E)</f>
        <v>Wilson Group</v>
      </c>
      <c r="AA721">
        <f>_xlfn.XLOOKUP(Table17[[#This Row],[Product_ID]],Product_Dim!A:A,Product_Dim!F:F)</f>
        <v>60.65</v>
      </c>
      <c r="AB721">
        <f>_xlfn.XLOOKUP(Table17[[#This Row],[Product_ID]],Product_Dim!A:A,Product_Dim!G:G)</f>
        <v>75</v>
      </c>
    </row>
    <row r="722" spans="1:28" x14ac:dyDescent="0.25">
      <c r="A722" t="s">
        <v>2546</v>
      </c>
      <c r="B722" s="1">
        <v>45824</v>
      </c>
      <c r="C722" t="s">
        <v>1157</v>
      </c>
      <c r="D722" t="s">
        <v>1678</v>
      </c>
      <c r="E722" t="s">
        <v>1807</v>
      </c>
      <c r="F722">
        <v>3</v>
      </c>
      <c r="G722">
        <v>681.58</v>
      </c>
      <c r="H722">
        <v>0.23</v>
      </c>
      <c r="I722" t="s">
        <v>1824</v>
      </c>
      <c r="J722" s="12">
        <v>1574.4498000000001</v>
      </c>
      <c r="K722" t="str">
        <f>_xlfn.XLOOKUP(Table17[[#This Row],[Customer_ID]],Customer_Dim!A:A,Customer_Dim!B:B,"False Data")</f>
        <v>James Holloway Jr.</v>
      </c>
      <c r="L722" s="5">
        <f>_xlfn.XLOOKUP(Table17[[#This Row],[Customer_ID]],Customer_Dim!A:A,Customer_Dim!C:C,"False Data")</f>
        <v>45</v>
      </c>
      <c r="M722" s="5" t="str" cm="1">
        <f t="array" ref="M722">_xlfn.IFS(Table9[[#This Row],[Age]]&lt;=35,"Youth",Table9[[#This Row],[Age]]&lt;=55,"Adult",Table9[[#This Row],[Age]]&gt;55,"Senior")</f>
        <v>Adult</v>
      </c>
      <c r="N722" t="str">
        <f>_xlfn.XLOOKUP(Table17[[#This Row],[Customer_ID]],Customer_Dim!A:A,Customer_Dim!D:D,"False Data")</f>
        <v>Male</v>
      </c>
      <c r="O722" t="str">
        <f>_xlfn.XLOOKUP(Table17[[#This Row],[Customer_ID]],Customer_Dim!A:A,Customer_Dim!E:E,"False Data")</f>
        <v>Millston</v>
      </c>
      <c r="P722" t="str">
        <f>_xlfn.XLOOKUP(Table17[[#This Row],[Customer_ID]],Customer_Dim!A:A,Customer_Dim!F:F,"False Data")</f>
        <v>Indiana</v>
      </c>
      <c r="Q722" t="str">
        <f>_xlfn.XLOOKUP(Table17[[#This Row],[Customer_ID]],Customer_Dim!A:A,Customer_Dim!G:G,"False Data")</f>
        <v>USA</v>
      </c>
      <c r="R722" t="str">
        <f>_xlfn.XLOOKUP(Table17[[#This Row],[Customer_ID]],Customer_Dim!A:A,Customer_Dim!H:H,"False Data")</f>
        <v>Silver</v>
      </c>
      <c r="S722" t="str">
        <f>_xlfn.XLOOKUP(Table17[[#This Row],[Store_ID]],Store_Dim!A:A,Store_Dim!B:B)</f>
        <v>Holloway Ltd</v>
      </c>
      <c r="T722" t="str">
        <f>_xlfn.XLOOKUP(Table17[[#This Row],[Store_ID]],Store_Dim!A:A,Store_Dim!C:C)</f>
        <v>North</v>
      </c>
      <c r="U722" t="str">
        <f>_xlfn.XLOOKUP(Table17[[#This Row],[Store_ID]],Store_Dim!A:A,Store_Dim!D:D)</f>
        <v>Bensonhaven</v>
      </c>
      <c r="V722" t="str">
        <f>_xlfn.XLOOKUP(Table17[[#This Row],[Store_ID]],Store_Dim!A:A,Store_Dim!E:E)</f>
        <v>Flagship</v>
      </c>
      <c r="W722" t="str">
        <f>_xlfn.XLOOKUP(Table17[[#This Row],[Product_ID]],Product_Dim!A:A,Product_Dim!B:B)</f>
        <v>Adjustable Dumbbells 20kg</v>
      </c>
      <c r="X722" t="str">
        <f>_xlfn.XLOOKUP(Table17[[#This Row],[Product_ID]],Product_Dim!A:A,Product_Dim!C:C)</f>
        <v>Sports</v>
      </c>
      <c r="Y722" t="str">
        <f>_xlfn.XLOOKUP(Table17[[#This Row],[Product_ID]],Product_Dim!A:A,Product_Dim!D:D)</f>
        <v>Fitness</v>
      </c>
      <c r="Z722" t="str">
        <f>_xlfn.XLOOKUP(Table17[[#This Row],[Product_ID]],Product_Dim!A:A,Product_Dim!E:E)</f>
        <v>Montgomery, Benton and Miller</v>
      </c>
      <c r="AA722">
        <f>_xlfn.XLOOKUP(Table17[[#This Row],[Product_ID]],Product_Dim!A:A,Product_Dim!F:F)</f>
        <v>240.63</v>
      </c>
      <c r="AB722">
        <f>_xlfn.XLOOKUP(Table17[[#This Row],[Product_ID]],Product_Dim!A:A,Product_Dim!G:G)</f>
        <v>423</v>
      </c>
    </row>
    <row r="723" spans="1:28" x14ac:dyDescent="0.25">
      <c r="A723" t="s">
        <v>2547</v>
      </c>
      <c r="B723" s="1">
        <v>45384</v>
      </c>
      <c r="C723" t="s">
        <v>585</v>
      </c>
      <c r="D723" t="s">
        <v>1714</v>
      </c>
      <c r="E723" t="s">
        <v>1801</v>
      </c>
      <c r="F723">
        <v>3</v>
      </c>
      <c r="G723">
        <v>71.23</v>
      </c>
      <c r="H723">
        <v>0.03</v>
      </c>
      <c r="I723" t="s">
        <v>1824</v>
      </c>
      <c r="J723" s="12">
        <v>207.27930000000001</v>
      </c>
      <c r="K723" t="str">
        <f>_xlfn.XLOOKUP(Table17[[#This Row],[Customer_ID]],Customer_Dim!A:A,Customer_Dim!B:B,"False Data")</f>
        <v>Curtis Lam</v>
      </c>
      <c r="L723" s="5">
        <f>_xlfn.XLOOKUP(Table17[[#This Row],[Customer_ID]],Customer_Dim!A:A,Customer_Dim!C:C,"False Data")</f>
        <v>55</v>
      </c>
      <c r="M723" s="5" t="str" cm="1">
        <f t="array" ref="M723">_xlfn.IFS(Table9[[#This Row],[Age]]&lt;=35,"Youth",Table9[[#This Row],[Age]]&lt;=55,"Adult",Table9[[#This Row],[Age]]&gt;55,"Senior")</f>
        <v>Adult</v>
      </c>
      <c r="N723" t="str">
        <f>_xlfn.XLOOKUP(Table17[[#This Row],[Customer_ID]],Customer_Dim!A:A,Customer_Dim!D:D,"False Data")</f>
        <v>Male</v>
      </c>
      <c r="O723" t="str">
        <f>_xlfn.XLOOKUP(Table17[[#This Row],[Customer_ID]],Customer_Dim!A:A,Customer_Dim!E:E,"False Data")</f>
        <v>Butlerberg</v>
      </c>
      <c r="P723" t="str">
        <f>_xlfn.XLOOKUP(Table17[[#This Row],[Customer_ID]],Customer_Dim!A:A,Customer_Dim!F:F,"False Data")</f>
        <v>Kentucky</v>
      </c>
      <c r="Q723" t="str">
        <f>_xlfn.XLOOKUP(Table17[[#This Row],[Customer_ID]],Customer_Dim!A:A,Customer_Dim!G:G,"False Data")</f>
        <v>USA</v>
      </c>
      <c r="R723" t="str">
        <f>_xlfn.XLOOKUP(Table17[[#This Row],[Customer_ID]],Customer_Dim!A:A,Customer_Dim!H:H,"False Data")</f>
        <v>Platinum</v>
      </c>
      <c r="S723" t="str">
        <f>_xlfn.XLOOKUP(Table17[[#This Row],[Store_ID]],Store_Dim!A:A,Store_Dim!B:B)</f>
        <v>Shelton PLC</v>
      </c>
      <c r="T723" t="str">
        <f>_xlfn.XLOOKUP(Table17[[#This Row],[Store_ID]],Store_Dim!A:A,Store_Dim!C:C)</f>
        <v>North</v>
      </c>
      <c r="U723" t="str">
        <f>_xlfn.XLOOKUP(Table17[[#This Row],[Store_ID]],Store_Dim!A:A,Store_Dim!D:D)</f>
        <v>East Jenniferstad</v>
      </c>
      <c r="V723" t="str">
        <f>_xlfn.XLOOKUP(Table17[[#This Row],[Store_ID]],Store_Dim!A:A,Store_Dim!E:E)</f>
        <v>Flagship</v>
      </c>
      <c r="W723" t="str">
        <f>_xlfn.XLOOKUP(Table17[[#This Row],[Product_ID]],Product_Dim!A:A,Product_Dim!B:B)</f>
        <v>Hydrating Face Cleanser</v>
      </c>
      <c r="X723" t="str">
        <f>_xlfn.XLOOKUP(Table17[[#This Row],[Product_ID]],Product_Dim!A:A,Product_Dim!C:C)</f>
        <v>Beauty</v>
      </c>
      <c r="Y723" t="str">
        <f>_xlfn.XLOOKUP(Table17[[#This Row],[Product_ID]],Product_Dim!A:A,Product_Dim!D:D)</f>
        <v>Skincare</v>
      </c>
      <c r="Z723" t="str">
        <f>_xlfn.XLOOKUP(Table17[[#This Row],[Product_ID]],Product_Dim!A:A,Product_Dim!E:E)</f>
        <v>Butler Group</v>
      </c>
      <c r="AA723">
        <f>_xlfn.XLOOKUP(Table17[[#This Row],[Product_ID]],Product_Dim!A:A,Product_Dim!F:F)</f>
        <v>305.49</v>
      </c>
      <c r="AB723">
        <f>_xlfn.XLOOKUP(Table17[[#This Row],[Product_ID]],Product_Dim!A:A,Product_Dim!G:G)</f>
        <v>159</v>
      </c>
    </row>
    <row r="724" spans="1:28" x14ac:dyDescent="0.25">
      <c r="A724" t="s">
        <v>2548</v>
      </c>
      <c r="B724" s="1">
        <v>45379</v>
      </c>
      <c r="C724" t="s">
        <v>773</v>
      </c>
      <c r="D724" t="s">
        <v>1578</v>
      </c>
      <c r="E724" t="s">
        <v>1799</v>
      </c>
      <c r="F724">
        <v>1</v>
      </c>
      <c r="G724">
        <v>31.36</v>
      </c>
      <c r="H724">
        <v>0.21</v>
      </c>
      <c r="I724" t="s">
        <v>1829</v>
      </c>
      <c r="J724" s="12">
        <v>24.7744</v>
      </c>
      <c r="K724" t="str">
        <f>_xlfn.XLOOKUP(Table17[[#This Row],[Customer_ID]],Customer_Dim!A:A,Customer_Dim!B:B,"False Data")</f>
        <v>Mr. William Horton</v>
      </c>
      <c r="L724" s="5">
        <f>_xlfn.XLOOKUP(Table17[[#This Row],[Customer_ID]],Customer_Dim!A:A,Customer_Dim!C:C,"False Data")</f>
        <v>31</v>
      </c>
      <c r="M724" s="5" t="str" cm="1">
        <f t="array" ref="M724">_xlfn.IFS(Table9[[#This Row],[Age]]&lt;=35,"Youth",Table9[[#This Row],[Age]]&lt;=55,"Adult",Table9[[#This Row],[Age]]&gt;55,"Senior")</f>
        <v>Youth</v>
      </c>
      <c r="N724" t="str">
        <f>_xlfn.XLOOKUP(Table17[[#This Row],[Customer_ID]],Customer_Dim!A:A,Customer_Dim!D:D,"False Data")</f>
        <v>Male</v>
      </c>
      <c r="O724" t="str">
        <f>_xlfn.XLOOKUP(Table17[[#This Row],[Customer_ID]],Customer_Dim!A:A,Customer_Dim!E:E,"False Data")</f>
        <v>Dawsonchester</v>
      </c>
      <c r="P724" t="str">
        <f>_xlfn.XLOOKUP(Table17[[#This Row],[Customer_ID]],Customer_Dim!A:A,Customer_Dim!F:F,"False Data")</f>
        <v>Virginia</v>
      </c>
      <c r="Q724" t="str">
        <f>_xlfn.XLOOKUP(Table17[[#This Row],[Customer_ID]],Customer_Dim!A:A,Customer_Dim!G:G,"False Data")</f>
        <v>USA</v>
      </c>
      <c r="R724" t="str">
        <f>_xlfn.XLOOKUP(Table17[[#This Row],[Customer_ID]],Customer_Dim!A:A,Customer_Dim!H:H,"False Data")</f>
        <v>Platinum</v>
      </c>
      <c r="S724" t="str">
        <f>_xlfn.XLOOKUP(Table17[[#This Row],[Store_ID]],Store_Dim!A:A,Store_Dim!B:B)</f>
        <v>Mcdonald Inc</v>
      </c>
      <c r="T724" t="str">
        <f>_xlfn.XLOOKUP(Table17[[#This Row],[Store_ID]],Store_Dim!A:A,Store_Dim!C:C)</f>
        <v>South</v>
      </c>
      <c r="U724" t="str">
        <f>_xlfn.XLOOKUP(Table17[[#This Row],[Store_ID]],Store_Dim!A:A,Store_Dim!D:D)</f>
        <v>Christopherland</v>
      </c>
      <c r="V724" t="str">
        <f>_xlfn.XLOOKUP(Table17[[#This Row],[Store_ID]],Store_Dim!A:A,Store_Dim!E:E)</f>
        <v>Outlet</v>
      </c>
      <c r="W724" t="str">
        <f>_xlfn.XLOOKUP(Table17[[#This Row],[Product_ID]],Product_Dim!A:A,Product_Dim!B:B)</f>
        <v>4K Home Projector</v>
      </c>
      <c r="X724" t="str">
        <f>_xlfn.XLOOKUP(Table17[[#This Row],[Product_ID]],Product_Dim!A:A,Product_Dim!C:C)</f>
        <v>Electronics</v>
      </c>
      <c r="Y724" t="str">
        <f>_xlfn.XLOOKUP(Table17[[#This Row],[Product_ID]],Product_Dim!A:A,Product_Dim!D:D)</f>
        <v>Appliances</v>
      </c>
      <c r="Z724" t="str">
        <f>_xlfn.XLOOKUP(Table17[[#This Row],[Product_ID]],Product_Dim!A:A,Product_Dim!E:E)</f>
        <v>Thomas LLC</v>
      </c>
      <c r="AA724">
        <f>_xlfn.XLOOKUP(Table17[[#This Row],[Product_ID]],Product_Dim!A:A,Product_Dim!F:F)</f>
        <v>465.34</v>
      </c>
      <c r="AB724">
        <f>_xlfn.XLOOKUP(Table17[[#This Row],[Product_ID]],Product_Dim!A:A,Product_Dim!G:G)</f>
        <v>301</v>
      </c>
    </row>
    <row r="725" spans="1:28" x14ac:dyDescent="0.25">
      <c r="A725" t="s">
        <v>2549</v>
      </c>
      <c r="B725" s="1">
        <v>45674</v>
      </c>
      <c r="C725" t="s">
        <v>1071</v>
      </c>
      <c r="D725" t="s">
        <v>1630</v>
      </c>
      <c r="E725" t="s">
        <v>1797</v>
      </c>
      <c r="F725">
        <v>2</v>
      </c>
      <c r="G725">
        <v>555.54999999999995</v>
      </c>
      <c r="H725">
        <v>0.14000000000000001</v>
      </c>
      <c r="I725" t="s">
        <v>1824</v>
      </c>
      <c r="J725" s="12">
        <v>955.54599999999994</v>
      </c>
      <c r="K725" t="str">
        <f>_xlfn.XLOOKUP(Table17[[#This Row],[Customer_ID]],Customer_Dim!A:A,Customer_Dim!B:B,"False Data")</f>
        <v>Angela Williams</v>
      </c>
      <c r="L725" s="5">
        <f>_xlfn.XLOOKUP(Table17[[#This Row],[Customer_ID]],Customer_Dim!A:A,Customer_Dim!C:C,"False Data")</f>
        <v>56</v>
      </c>
      <c r="M725" s="5" t="str" cm="1">
        <f t="array" ref="M725">_xlfn.IFS(Table9[[#This Row],[Age]]&lt;=35,"Youth",Table9[[#This Row],[Age]]&lt;=55,"Adult",Table9[[#This Row],[Age]]&gt;55,"Senior")</f>
        <v>Senior</v>
      </c>
      <c r="N725" t="str">
        <f>_xlfn.XLOOKUP(Table17[[#This Row],[Customer_ID]],Customer_Dim!A:A,Customer_Dim!D:D,"False Data")</f>
        <v>Female</v>
      </c>
      <c r="O725" t="str">
        <f>_xlfn.XLOOKUP(Table17[[#This Row],[Customer_ID]],Customer_Dim!A:A,Customer_Dim!E:E,"False Data")</f>
        <v>Lake Alyssaburgh</v>
      </c>
      <c r="P725" t="str">
        <f>_xlfn.XLOOKUP(Table17[[#This Row],[Customer_ID]],Customer_Dim!A:A,Customer_Dim!F:F,"False Data")</f>
        <v>Illinois</v>
      </c>
      <c r="Q725" t="str">
        <f>_xlfn.XLOOKUP(Table17[[#This Row],[Customer_ID]],Customer_Dim!A:A,Customer_Dim!G:G,"False Data")</f>
        <v>USA</v>
      </c>
      <c r="R725" t="str">
        <f>_xlfn.XLOOKUP(Table17[[#This Row],[Customer_ID]],Customer_Dim!A:A,Customer_Dim!H:H,"False Data")</f>
        <v>Bronze</v>
      </c>
      <c r="S725" t="str">
        <f>_xlfn.XLOOKUP(Table17[[#This Row],[Store_ID]],Store_Dim!A:A,Store_Dim!B:B)</f>
        <v>Gardner, Humphrey and Contreras</v>
      </c>
      <c r="T725" t="str">
        <f>_xlfn.XLOOKUP(Table17[[#This Row],[Store_ID]],Store_Dim!A:A,Store_Dim!C:C)</f>
        <v>East</v>
      </c>
      <c r="U725" t="str">
        <f>_xlfn.XLOOKUP(Table17[[#This Row],[Store_ID]],Store_Dim!A:A,Store_Dim!D:D)</f>
        <v>Johnsonville</v>
      </c>
      <c r="V725" t="str">
        <f>_xlfn.XLOOKUP(Table17[[#This Row],[Store_ID]],Store_Dim!A:A,Store_Dim!E:E)</f>
        <v>Flagship</v>
      </c>
      <c r="W725" t="str">
        <f>_xlfn.XLOOKUP(Table17[[#This Row],[Product_ID]],Product_Dim!A:A,Product_Dim!B:B)</f>
        <v>Yoga Exercise Mat</v>
      </c>
      <c r="X725" t="str">
        <f>_xlfn.XLOOKUP(Table17[[#This Row],[Product_ID]],Product_Dim!A:A,Product_Dim!C:C)</f>
        <v>Sports</v>
      </c>
      <c r="Y725" t="str">
        <f>_xlfn.XLOOKUP(Table17[[#This Row],[Product_ID]],Product_Dim!A:A,Product_Dim!D:D)</f>
        <v>Fitness</v>
      </c>
      <c r="Z725" t="str">
        <f>_xlfn.XLOOKUP(Table17[[#This Row],[Product_ID]],Product_Dim!A:A,Product_Dim!E:E)</f>
        <v>Carroll, Long and Mendoza</v>
      </c>
      <c r="AA725">
        <f>_xlfn.XLOOKUP(Table17[[#This Row],[Product_ID]],Product_Dim!A:A,Product_Dim!F:F)</f>
        <v>313.26</v>
      </c>
      <c r="AB725">
        <f>_xlfn.XLOOKUP(Table17[[#This Row],[Product_ID]],Product_Dim!A:A,Product_Dim!G:G)</f>
        <v>369</v>
      </c>
    </row>
    <row r="726" spans="1:28" x14ac:dyDescent="0.25">
      <c r="A726" t="s">
        <v>2550</v>
      </c>
      <c r="B726" s="1">
        <v>45760</v>
      </c>
      <c r="C726" t="s">
        <v>803</v>
      </c>
      <c r="D726" t="s">
        <v>1680</v>
      </c>
      <c r="E726" t="s">
        <v>1804</v>
      </c>
      <c r="F726">
        <v>4</v>
      </c>
      <c r="G726">
        <v>805.99</v>
      </c>
      <c r="H726">
        <v>0.06</v>
      </c>
      <c r="I726" t="s">
        <v>1824</v>
      </c>
      <c r="J726" s="12">
        <v>3030.5223999999998</v>
      </c>
      <c r="K726" t="str">
        <f>_xlfn.XLOOKUP(Table17[[#This Row],[Customer_ID]],Customer_Dim!A:A,Customer_Dim!B:B,"False Data")</f>
        <v>Tyler Garner</v>
      </c>
      <c r="L726" s="5">
        <f>_xlfn.XLOOKUP(Table17[[#This Row],[Customer_ID]],Customer_Dim!A:A,Customer_Dim!C:C,"False Data")</f>
        <v>64</v>
      </c>
      <c r="M726" s="5" t="str" cm="1">
        <f t="array" ref="M726">_xlfn.IFS(Table9[[#This Row],[Age]]&lt;=35,"Youth",Table9[[#This Row],[Age]]&lt;=55,"Adult",Table9[[#This Row],[Age]]&gt;55,"Senior")</f>
        <v>Senior</v>
      </c>
      <c r="N726" t="str">
        <f>_xlfn.XLOOKUP(Table17[[#This Row],[Customer_ID]],Customer_Dim!A:A,Customer_Dim!D:D,"False Data")</f>
        <v>Male</v>
      </c>
      <c r="O726" t="str">
        <f>_xlfn.XLOOKUP(Table17[[#This Row],[Customer_ID]],Customer_Dim!A:A,Customer_Dim!E:E,"False Data")</f>
        <v>Port Coreyfort</v>
      </c>
      <c r="P726" t="str">
        <f>_xlfn.XLOOKUP(Table17[[#This Row],[Customer_ID]],Customer_Dim!A:A,Customer_Dim!F:F,"False Data")</f>
        <v>Alabama</v>
      </c>
      <c r="Q726" t="str">
        <f>_xlfn.XLOOKUP(Table17[[#This Row],[Customer_ID]],Customer_Dim!A:A,Customer_Dim!G:G,"False Data")</f>
        <v>USA</v>
      </c>
      <c r="R726" t="str">
        <f>_xlfn.XLOOKUP(Table17[[#This Row],[Customer_ID]],Customer_Dim!A:A,Customer_Dim!H:H,"False Data")</f>
        <v>Silver</v>
      </c>
      <c r="S726" t="str">
        <f>_xlfn.XLOOKUP(Table17[[#This Row],[Store_ID]],Store_Dim!A:A,Store_Dim!B:B)</f>
        <v>Frederick-Wright</v>
      </c>
      <c r="T726" t="str">
        <f>_xlfn.XLOOKUP(Table17[[#This Row],[Store_ID]],Store_Dim!A:A,Store_Dim!C:C)</f>
        <v>West</v>
      </c>
      <c r="U726" t="str">
        <f>_xlfn.XLOOKUP(Table17[[#This Row],[Store_ID]],Store_Dim!A:A,Store_Dim!D:D)</f>
        <v>New Jimmymouth</v>
      </c>
      <c r="V726" t="str">
        <f>_xlfn.XLOOKUP(Table17[[#This Row],[Store_ID]],Store_Dim!A:A,Store_Dim!E:E)</f>
        <v>Flagship</v>
      </c>
      <c r="W726" t="str">
        <f>_xlfn.XLOOKUP(Table17[[#This Row],[Product_ID]],Product_Dim!A:A,Product_Dim!B:B)</f>
        <v>Women's Hair Dryer Brush</v>
      </c>
      <c r="X726" t="str">
        <f>_xlfn.XLOOKUP(Table17[[#This Row],[Product_ID]],Product_Dim!A:A,Product_Dim!C:C)</f>
        <v>Beauty</v>
      </c>
      <c r="Y726" t="str">
        <f>_xlfn.XLOOKUP(Table17[[#This Row],[Product_ID]],Product_Dim!A:A,Product_Dim!D:D)</f>
        <v>Haircare</v>
      </c>
      <c r="Z726" t="str">
        <f>_xlfn.XLOOKUP(Table17[[#This Row],[Product_ID]],Product_Dim!A:A,Product_Dim!E:E)</f>
        <v>Torres, Spencer and Potter</v>
      </c>
      <c r="AA726">
        <f>_xlfn.XLOOKUP(Table17[[#This Row],[Product_ID]],Product_Dim!A:A,Product_Dim!F:F)</f>
        <v>340.39</v>
      </c>
      <c r="AB726">
        <f>_xlfn.XLOOKUP(Table17[[#This Row],[Product_ID]],Product_Dim!A:A,Product_Dim!G:G)</f>
        <v>177</v>
      </c>
    </row>
    <row r="727" spans="1:28" x14ac:dyDescent="0.25">
      <c r="A727" t="s">
        <v>2551</v>
      </c>
      <c r="B727" s="1">
        <v>45474</v>
      </c>
      <c r="C727" t="s">
        <v>1211</v>
      </c>
      <c r="D727" t="s">
        <v>1690</v>
      </c>
      <c r="E727" t="s">
        <v>1757</v>
      </c>
      <c r="F727">
        <v>1</v>
      </c>
      <c r="G727">
        <v>506.55</v>
      </c>
      <c r="H727">
        <v>0.28000000000000003</v>
      </c>
      <c r="I727" t="s">
        <v>1824</v>
      </c>
      <c r="J727" s="12">
        <v>364.71600000000001</v>
      </c>
      <c r="K727" t="str">
        <f>_xlfn.XLOOKUP(Table17[[#This Row],[Customer_ID]],Customer_Dim!A:A,Customer_Dim!B:B,"False Data")</f>
        <v>Timothy Valenzuela</v>
      </c>
      <c r="L727" s="5">
        <f>_xlfn.XLOOKUP(Table17[[#This Row],[Customer_ID]],Customer_Dim!A:A,Customer_Dim!C:C,"False Data")</f>
        <v>53</v>
      </c>
      <c r="M727" s="5" t="str" cm="1">
        <f t="array" ref="M727">_xlfn.IFS(Table9[[#This Row],[Age]]&lt;=35,"Youth",Table9[[#This Row],[Age]]&lt;=55,"Adult",Table9[[#This Row],[Age]]&gt;55,"Senior")</f>
        <v>Adult</v>
      </c>
      <c r="N727" t="str">
        <f>_xlfn.XLOOKUP(Table17[[#This Row],[Customer_ID]],Customer_Dim!A:A,Customer_Dim!D:D,"False Data")</f>
        <v>Male</v>
      </c>
      <c r="O727" t="str">
        <f>_xlfn.XLOOKUP(Table17[[#This Row],[Customer_ID]],Customer_Dim!A:A,Customer_Dim!E:E,"False Data")</f>
        <v>Stevensshire</v>
      </c>
      <c r="P727" t="str">
        <f>_xlfn.XLOOKUP(Table17[[#This Row],[Customer_ID]],Customer_Dim!A:A,Customer_Dim!F:F,"False Data")</f>
        <v>Missouri</v>
      </c>
      <c r="Q727" t="str">
        <f>_xlfn.XLOOKUP(Table17[[#This Row],[Customer_ID]],Customer_Dim!A:A,Customer_Dim!G:G,"False Data")</f>
        <v>USA</v>
      </c>
      <c r="R727" t="str">
        <f>_xlfn.XLOOKUP(Table17[[#This Row],[Customer_ID]],Customer_Dim!A:A,Customer_Dim!H:H,"False Data")</f>
        <v>Platinum</v>
      </c>
      <c r="S727" t="str">
        <f>_xlfn.XLOOKUP(Table17[[#This Row],[Store_ID]],Store_Dim!A:A,Store_Dim!B:B)</f>
        <v>Martinez, Adkins and Johnson</v>
      </c>
      <c r="T727" t="str">
        <f>_xlfn.XLOOKUP(Table17[[#This Row],[Store_ID]],Store_Dim!A:A,Store_Dim!C:C)</f>
        <v>North</v>
      </c>
      <c r="U727" t="str">
        <f>_xlfn.XLOOKUP(Table17[[#This Row],[Store_ID]],Store_Dim!A:A,Store_Dim!D:D)</f>
        <v>Danielmouth</v>
      </c>
      <c r="V727" t="str">
        <f>_xlfn.XLOOKUP(Table17[[#This Row],[Store_ID]],Store_Dim!A:A,Store_Dim!E:E)</f>
        <v>Flagship</v>
      </c>
      <c r="W727" t="str">
        <f>_xlfn.XLOOKUP(Table17[[#This Row],[Product_ID]],Product_Dim!A:A,Product_Dim!B:B)</f>
        <v>Hair Repair Oil Treatment</v>
      </c>
      <c r="X727" t="str">
        <f>_xlfn.XLOOKUP(Table17[[#This Row],[Product_ID]],Product_Dim!A:A,Product_Dim!C:C)</f>
        <v>Beauty</v>
      </c>
      <c r="Y727" t="str">
        <f>_xlfn.XLOOKUP(Table17[[#This Row],[Product_ID]],Product_Dim!A:A,Product_Dim!D:D)</f>
        <v>Haircare</v>
      </c>
      <c r="Z727" t="str">
        <f>_xlfn.XLOOKUP(Table17[[#This Row],[Product_ID]],Product_Dim!A:A,Product_Dim!E:E)</f>
        <v>Hopkins Ltd</v>
      </c>
      <c r="AA727">
        <f>_xlfn.XLOOKUP(Table17[[#This Row],[Product_ID]],Product_Dim!A:A,Product_Dim!F:F)</f>
        <v>214.32</v>
      </c>
      <c r="AB727">
        <f>_xlfn.XLOOKUP(Table17[[#This Row],[Product_ID]],Product_Dim!A:A,Product_Dim!G:G)</f>
        <v>383</v>
      </c>
    </row>
    <row r="728" spans="1:28" x14ac:dyDescent="0.25">
      <c r="A728" t="s">
        <v>2552</v>
      </c>
      <c r="B728" s="1">
        <v>45640</v>
      </c>
      <c r="C728" t="s">
        <v>447</v>
      </c>
      <c r="D728" t="s">
        <v>1630</v>
      </c>
      <c r="E728" t="s">
        <v>1792</v>
      </c>
      <c r="F728">
        <v>3</v>
      </c>
      <c r="G728">
        <v>28.69</v>
      </c>
      <c r="H728">
        <v>0.02</v>
      </c>
      <c r="I728" t="s">
        <v>1824</v>
      </c>
      <c r="J728" s="12">
        <v>84.348600000000005</v>
      </c>
      <c r="K728" t="str">
        <f>_xlfn.XLOOKUP(Table17[[#This Row],[Customer_ID]],Customer_Dim!A:A,Customer_Dim!B:B,"False Data")</f>
        <v>Jamie Reyes</v>
      </c>
      <c r="L728" s="5">
        <f>_xlfn.XLOOKUP(Table17[[#This Row],[Customer_ID]],Customer_Dim!A:A,Customer_Dim!C:C,"False Data")</f>
        <v>29</v>
      </c>
      <c r="M728" s="5" t="str" cm="1">
        <f t="array" ref="M728">_xlfn.IFS(Table9[[#This Row],[Age]]&lt;=35,"Youth",Table9[[#This Row],[Age]]&lt;=55,"Adult",Table9[[#This Row],[Age]]&gt;55,"Senior")</f>
        <v>Youth</v>
      </c>
      <c r="N728" t="str">
        <f>_xlfn.XLOOKUP(Table17[[#This Row],[Customer_ID]],Customer_Dim!A:A,Customer_Dim!D:D,"False Data")</f>
        <v>Male</v>
      </c>
      <c r="O728" t="str">
        <f>_xlfn.XLOOKUP(Table17[[#This Row],[Customer_ID]],Customer_Dim!A:A,Customer_Dim!E:E,"False Data")</f>
        <v xml:space="preserve">   jonesbury </v>
      </c>
      <c r="P728" t="str">
        <f>_xlfn.XLOOKUP(Table17[[#This Row],[Customer_ID]],Customer_Dim!A:A,Customer_Dim!F:F,"False Data")</f>
        <v>Connecticut</v>
      </c>
      <c r="Q728" t="str">
        <f>_xlfn.XLOOKUP(Table17[[#This Row],[Customer_ID]],Customer_Dim!A:A,Customer_Dim!G:G,"False Data")</f>
        <v>United States of America</v>
      </c>
      <c r="R728" t="str">
        <f>_xlfn.XLOOKUP(Table17[[#This Row],[Customer_ID]],Customer_Dim!A:A,Customer_Dim!H:H,"False Data")</f>
        <v>Platinum</v>
      </c>
      <c r="S728" t="str">
        <f>_xlfn.XLOOKUP(Table17[[#This Row],[Store_ID]],Store_Dim!A:A,Store_Dim!B:B)</f>
        <v>Aguirre-Keller</v>
      </c>
      <c r="T728" t="str">
        <f>_xlfn.XLOOKUP(Table17[[#This Row],[Store_ID]],Store_Dim!A:A,Store_Dim!C:C)</f>
        <v>South</v>
      </c>
      <c r="U728" t="str">
        <f>_xlfn.XLOOKUP(Table17[[#This Row],[Store_ID]],Store_Dim!A:A,Store_Dim!D:D)</f>
        <v>Lake Michael</v>
      </c>
      <c r="V728" t="str">
        <f>_xlfn.XLOOKUP(Table17[[#This Row],[Store_ID]],Store_Dim!A:A,Store_Dim!E:E)</f>
        <v>Online</v>
      </c>
      <c r="W728" t="str">
        <f>_xlfn.XLOOKUP(Table17[[#This Row],[Product_ID]],Product_Dim!A:A,Product_Dim!B:B)</f>
        <v>Yoga Exercise Mat</v>
      </c>
      <c r="X728" t="str">
        <f>_xlfn.XLOOKUP(Table17[[#This Row],[Product_ID]],Product_Dim!A:A,Product_Dim!C:C)</f>
        <v>Sports</v>
      </c>
      <c r="Y728" t="str">
        <f>_xlfn.XLOOKUP(Table17[[#This Row],[Product_ID]],Product_Dim!A:A,Product_Dim!D:D)</f>
        <v>Fitness</v>
      </c>
      <c r="Z728" t="str">
        <f>_xlfn.XLOOKUP(Table17[[#This Row],[Product_ID]],Product_Dim!A:A,Product_Dim!E:E)</f>
        <v>Carroll, Long and Mendoza</v>
      </c>
      <c r="AA728">
        <f>_xlfn.XLOOKUP(Table17[[#This Row],[Product_ID]],Product_Dim!A:A,Product_Dim!F:F)</f>
        <v>313.26</v>
      </c>
      <c r="AB728">
        <f>_xlfn.XLOOKUP(Table17[[#This Row],[Product_ID]],Product_Dim!A:A,Product_Dim!G:G)</f>
        <v>369</v>
      </c>
    </row>
    <row r="729" spans="1:28" x14ac:dyDescent="0.25">
      <c r="A729" t="s">
        <v>2553</v>
      </c>
      <c r="B729" s="1">
        <v>45253</v>
      </c>
      <c r="C729" t="s">
        <v>1208</v>
      </c>
      <c r="D729" t="s">
        <v>1700</v>
      </c>
      <c r="E729" t="s">
        <v>1769</v>
      </c>
      <c r="F729">
        <v>1</v>
      </c>
      <c r="G729">
        <v>106.07</v>
      </c>
      <c r="H729">
        <v>0.23</v>
      </c>
      <c r="I729" t="s">
        <v>1829</v>
      </c>
      <c r="J729" s="12">
        <v>81.673900000000003</v>
      </c>
      <c r="K729" t="str">
        <f>_xlfn.XLOOKUP(Table17[[#This Row],[Customer_ID]],Customer_Dim!A:A,Customer_Dim!B:B,"False Data")</f>
        <v>Timothy Gardner</v>
      </c>
      <c r="L729" s="5">
        <f>_xlfn.XLOOKUP(Table17[[#This Row],[Customer_ID]],Customer_Dim!A:A,Customer_Dim!C:C,"False Data")</f>
        <v>28</v>
      </c>
      <c r="M729" s="5" t="str" cm="1">
        <f t="array" ref="M729">_xlfn.IFS(Table9[[#This Row],[Age]]&lt;=35,"Youth",Table9[[#This Row],[Age]]&lt;=55,"Adult",Table9[[#This Row],[Age]]&gt;55,"Senior")</f>
        <v>Youth</v>
      </c>
      <c r="N729" t="str">
        <f>_xlfn.XLOOKUP(Table17[[#This Row],[Customer_ID]],Customer_Dim!A:A,Customer_Dim!D:D,"False Data")</f>
        <v>Female</v>
      </c>
      <c r="O729" t="str">
        <f>_xlfn.XLOOKUP(Table17[[#This Row],[Customer_ID]],Customer_Dim!A:A,Customer_Dim!E:E,"False Data")</f>
        <v>New Dawn</v>
      </c>
      <c r="P729" t="str">
        <f>_xlfn.XLOOKUP(Table17[[#This Row],[Customer_ID]],Customer_Dim!A:A,Customer_Dim!F:F,"False Data")</f>
        <v>New Jersey</v>
      </c>
      <c r="Q729" t="str">
        <f>_xlfn.XLOOKUP(Table17[[#This Row],[Customer_ID]],Customer_Dim!A:A,Customer_Dim!G:G,"False Data")</f>
        <v>USA</v>
      </c>
      <c r="R729" t="str">
        <f>_xlfn.XLOOKUP(Table17[[#This Row],[Customer_ID]],Customer_Dim!A:A,Customer_Dim!H:H,"False Data")</f>
        <v>Silver</v>
      </c>
      <c r="S729" t="str">
        <f>_xlfn.XLOOKUP(Table17[[#This Row],[Store_ID]],Store_Dim!A:A,Store_Dim!B:B)</f>
        <v>Alexander Group</v>
      </c>
      <c r="T729" t="str">
        <f>_xlfn.XLOOKUP(Table17[[#This Row],[Store_ID]],Store_Dim!A:A,Store_Dim!C:C)</f>
        <v>South</v>
      </c>
      <c r="U729" t="str">
        <f>_xlfn.XLOOKUP(Table17[[#This Row],[Store_ID]],Store_Dim!A:A,Store_Dim!D:D)</f>
        <v>Port Sharon</v>
      </c>
      <c r="V729" t="str">
        <f>_xlfn.XLOOKUP(Table17[[#This Row],[Store_ID]],Store_Dim!A:A,Store_Dim!E:E)</f>
        <v>Online</v>
      </c>
      <c r="W729" t="str">
        <f>_xlfn.XLOOKUP(Table17[[#This Row],[Product_ID]],Product_Dim!A:A,Product_Dim!B:B)</f>
        <v>Wireless Mouse</v>
      </c>
      <c r="X729" t="str">
        <f>_xlfn.XLOOKUP(Table17[[#This Row],[Product_ID]],Product_Dim!A:A,Product_Dim!C:C)</f>
        <v>Electronics</v>
      </c>
      <c r="Y729" t="str">
        <f>_xlfn.XLOOKUP(Table17[[#This Row],[Product_ID]],Product_Dim!A:A,Product_Dim!D:D)</f>
        <v>Computer</v>
      </c>
      <c r="Z729" t="str">
        <f>_xlfn.XLOOKUP(Table17[[#This Row],[Product_ID]],Product_Dim!A:A,Product_Dim!E:E)</f>
        <v>Larson Ltd</v>
      </c>
      <c r="AA729">
        <f>_xlfn.XLOOKUP(Table17[[#This Row],[Product_ID]],Product_Dim!A:A,Product_Dim!F:F)</f>
        <v>392.89</v>
      </c>
      <c r="AB729">
        <f>_xlfn.XLOOKUP(Table17[[#This Row],[Product_ID]],Product_Dim!A:A,Product_Dim!G:G)</f>
        <v>320</v>
      </c>
    </row>
    <row r="730" spans="1:28" x14ac:dyDescent="0.25">
      <c r="A730" t="s">
        <v>2554</v>
      </c>
      <c r="B730" s="1">
        <v>45225</v>
      </c>
      <c r="C730" t="s">
        <v>830</v>
      </c>
      <c r="D730" t="s">
        <v>1730</v>
      </c>
      <c r="E730" t="s">
        <v>1752</v>
      </c>
      <c r="F730">
        <v>4</v>
      </c>
      <c r="G730">
        <v>289.77</v>
      </c>
      <c r="H730">
        <v>0.06</v>
      </c>
      <c r="I730" t="s">
        <v>1826</v>
      </c>
      <c r="J730" s="12">
        <v>1089.5352</v>
      </c>
      <c r="K730" t="str">
        <f>_xlfn.XLOOKUP(Table17[[#This Row],[Customer_ID]],Customer_Dim!A:A,Customer_Dim!B:B,"False Data")</f>
        <v>Russell Lamb</v>
      </c>
      <c r="L730" s="5">
        <f>_xlfn.XLOOKUP(Table17[[#This Row],[Customer_ID]],Customer_Dim!A:A,Customer_Dim!C:C,"False Data")</f>
        <v>63</v>
      </c>
      <c r="M730" s="5" t="str" cm="1">
        <f t="array" ref="M730">_xlfn.IFS(Table9[[#This Row],[Age]]&lt;=35,"Youth",Table9[[#This Row],[Age]]&lt;=55,"Adult",Table9[[#This Row],[Age]]&gt;55,"Senior")</f>
        <v>Senior</v>
      </c>
      <c r="N730" t="str">
        <f>_xlfn.XLOOKUP(Table17[[#This Row],[Customer_ID]],Customer_Dim!A:A,Customer_Dim!D:D,"False Data")</f>
        <v>Female</v>
      </c>
      <c r="O730" t="str">
        <f>_xlfn.XLOOKUP(Table17[[#This Row],[Customer_ID]],Customer_Dim!A:A,Customer_Dim!E:E,"False Data")</f>
        <v>North Jonathon</v>
      </c>
      <c r="P730" t="str">
        <f>_xlfn.XLOOKUP(Table17[[#This Row],[Customer_ID]],Customer_Dim!A:A,Customer_Dim!F:F,"False Data")</f>
        <v>Arizona</v>
      </c>
      <c r="Q730" t="str">
        <f>_xlfn.XLOOKUP(Table17[[#This Row],[Customer_ID]],Customer_Dim!A:A,Customer_Dim!G:G,"False Data")</f>
        <v>USA</v>
      </c>
      <c r="R730" t="str">
        <f>_xlfn.XLOOKUP(Table17[[#This Row],[Customer_ID]],Customer_Dim!A:A,Customer_Dim!H:H,"False Data")</f>
        <v>Platinum</v>
      </c>
      <c r="S730" t="str">
        <f>_xlfn.XLOOKUP(Table17[[#This Row],[Store_ID]],Store_Dim!A:A,Store_Dim!B:B)</f>
        <v>Rivera-Warner</v>
      </c>
      <c r="T730" t="str">
        <f>_xlfn.XLOOKUP(Table17[[#This Row],[Store_ID]],Store_Dim!A:A,Store_Dim!C:C)</f>
        <v>East</v>
      </c>
      <c r="U730" t="str">
        <f>_xlfn.XLOOKUP(Table17[[#This Row],[Store_ID]],Store_Dim!A:A,Store_Dim!D:D)</f>
        <v>Washingtonfurt</v>
      </c>
      <c r="V730" t="str">
        <f>_xlfn.XLOOKUP(Table17[[#This Row],[Store_ID]],Store_Dim!A:A,Store_Dim!E:E)</f>
        <v>Flagship</v>
      </c>
      <c r="W730" t="str">
        <f>_xlfn.XLOOKUP(Table17[[#This Row],[Product_ID]],Product_Dim!A:A,Product_Dim!B:B)</f>
        <v>Women's High Heels</v>
      </c>
      <c r="X730" t="str">
        <f>_xlfn.XLOOKUP(Table17[[#This Row],[Product_ID]],Product_Dim!A:A,Product_Dim!C:C)</f>
        <v>Clothing</v>
      </c>
      <c r="Y730" t="str">
        <f>_xlfn.XLOOKUP(Table17[[#This Row],[Product_ID]],Product_Dim!A:A,Product_Dim!D:D)</f>
        <v>Footwear</v>
      </c>
      <c r="Z730" t="str">
        <f>_xlfn.XLOOKUP(Table17[[#This Row],[Product_ID]],Product_Dim!A:A,Product_Dim!E:E)</f>
        <v>Smith-Charles</v>
      </c>
      <c r="AA730">
        <f>_xlfn.XLOOKUP(Table17[[#This Row],[Product_ID]],Product_Dim!A:A,Product_Dim!F:F)</f>
        <v>438.25</v>
      </c>
      <c r="AB730">
        <f>_xlfn.XLOOKUP(Table17[[#This Row],[Product_ID]],Product_Dim!A:A,Product_Dim!G:G)</f>
        <v>496</v>
      </c>
    </row>
    <row r="731" spans="1:28" x14ac:dyDescent="0.25">
      <c r="A731" t="s">
        <v>2555</v>
      </c>
      <c r="B731" s="1">
        <v>45263</v>
      </c>
      <c r="C731" t="s">
        <v>523</v>
      </c>
      <c r="D731" t="s">
        <v>1714</v>
      </c>
      <c r="E731" t="s">
        <v>1810</v>
      </c>
      <c r="F731">
        <v>2</v>
      </c>
      <c r="G731">
        <v>354.26</v>
      </c>
      <c r="H731">
        <v>0.01</v>
      </c>
      <c r="I731" t="s">
        <v>1829</v>
      </c>
      <c r="J731" s="12">
        <v>701.4348</v>
      </c>
      <c r="K731" t="str">
        <f>_xlfn.XLOOKUP(Table17[[#This Row],[Customer_ID]],Customer_Dim!A:A,Customer_Dim!B:B,"False Data")</f>
        <v>Maria Sanchez</v>
      </c>
      <c r="L731" s="5">
        <f>_xlfn.XLOOKUP(Table17[[#This Row],[Customer_ID]],Customer_Dim!A:A,Customer_Dim!C:C,"False Data")</f>
        <v>46</v>
      </c>
      <c r="M731" s="5" t="str" cm="1">
        <f t="array" ref="M731">_xlfn.IFS(Table9[[#This Row],[Age]]&lt;=35,"Youth",Table9[[#This Row],[Age]]&lt;=55,"Adult",Table9[[#This Row],[Age]]&gt;55,"Senior")</f>
        <v>Adult</v>
      </c>
      <c r="N731" t="str">
        <f>_xlfn.XLOOKUP(Table17[[#This Row],[Customer_ID]],Customer_Dim!A:A,Customer_Dim!D:D,"False Data")</f>
        <v>Male</v>
      </c>
      <c r="O731" t="str">
        <f>_xlfn.XLOOKUP(Table17[[#This Row],[Customer_ID]],Customer_Dim!A:A,Customer_Dim!E:E,"False Data")</f>
        <v>East Peterbury</v>
      </c>
      <c r="P731" t="str">
        <f>_xlfn.XLOOKUP(Table17[[#This Row],[Customer_ID]],Customer_Dim!A:A,Customer_Dim!F:F,"False Data")</f>
        <v>North Dakota</v>
      </c>
      <c r="Q731" t="str">
        <f>_xlfn.XLOOKUP(Table17[[#This Row],[Customer_ID]],Customer_Dim!A:A,Customer_Dim!G:G,"False Data")</f>
        <v>USA</v>
      </c>
      <c r="R731" t="str">
        <f>_xlfn.XLOOKUP(Table17[[#This Row],[Customer_ID]],Customer_Dim!A:A,Customer_Dim!H:H,"False Data")</f>
        <v>Bronze</v>
      </c>
      <c r="S731" t="str">
        <f>_xlfn.XLOOKUP(Table17[[#This Row],[Store_ID]],Store_Dim!A:A,Store_Dim!B:B)</f>
        <v>Guerrero-Schmitt</v>
      </c>
      <c r="T731" t="str">
        <f>_xlfn.XLOOKUP(Table17[[#This Row],[Store_ID]],Store_Dim!A:A,Store_Dim!C:C)</f>
        <v>East</v>
      </c>
      <c r="U731" t="str">
        <f>_xlfn.XLOOKUP(Table17[[#This Row],[Store_ID]],Store_Dim!A:A,Store_Dim!D:D)</f>
        <v>East Stevechester</v>
      </c>
      <c r="V731" t="str">
        <f>_xlfn.XLOOKUP(Table17[[#This Row],[Store_ID]],Store_Dim!A:A,Store_Dim!E:E)</f>
        <v>Flagship</v>
      </c>
      <c r="W731" t="str">
        <f>_xlfn.XLOOKUP(Table17[[#This Row],[Product_ID]],Product_Dim!A:A,Product_Dim!B:B)</f>
        <v>Hydrating Face Cleanser</v>
      </c>
      <c r="X731" t="str">
        <f>_xlfn.XLOOKUP(Table17[[#This Row],[Product_ID]],Product_Dim!A:A,Product_Dim!C:C)</f>
        <v>Beauty</v>
      </c>
      <c r="Y731" t="str">
        <f>_xlfn.XLOOKUP(Table17[[#This Row],[Product_ID]],Product_Dim!A:A,Product_Dim!D:D)</f>
        <v>Skincare</v>
      </c>
      <c r="Z731" t="str">
        <f>_xlfn.XLOOKUP(Table17[[#This Row],[Product_ID]],Product_Dim!A:A,Product_Dim!E:E)</f>
        <v>Butler Group</v>
      </c>
      <c r="AA731">
        <f>_xlfn.XLOOKUP(Table17[[#This Row],[Product_ID]],Product_Dim!A:A,Product_Dim!F:F)</f>
        <v>305.49</v>
      </c>
      <c r="AB731">
        <f>_xlfn.XLOOKUP(Table17[[#This Row],[Product_ID]],Product_Dim!A:A,Product_Dim!G:G)</f>
        <v>159</v>
      </c>
    </row>
    <row r="732" spans="1:28" x14ac:dyDescent="0.25">
      <c r="A732" t="s">
        <v>2556</v>
      </c>
      <c r="B732" s="1">
        <v>45554</v>
      </c>
      <c r="C732" t="s">
        <v>1202</v>
      </c>
      <c r="D732" t="s">
        <v>1684</v>
      </c>
      <c r="E732" t="s">
        <v>1799</v>
      </c>
      <c r="F732">
        <v>1</v>
      </c>
      <c r="G732">
        <v>522.72</v>
      </c>
      <c r="H732">
        <v>0.25</v>
      </c>
      <c r="I732" t="s">
        <v>1826</v>
      </c>
      <c r="J732" s="12">
        <v>392.04</v>
      </c>
      <c r="K732" t="str">
        <f>_xlfn.XLOOKUP(Table17[[#This Row],[Customer_ID]],Customer_Dim!A:A,Customer_Dim!B:B,"False Data")</f>
        <v>Tammy Brennan</v>
      </c>
      <c r="L732" s="5">
        <f>_xlfn.XLOOKUP(Table17[[#This Row],[Customer_ID]],Customer_Dim!A:A,Customer_Dim!C:C,"False Data")</f>
        <v>60</v>
      </c>
      <c r="M732" s="5" t="str" cm="1">
        <f t="array" ref="M732">_xlfn.IFS(Table9[[#This Row],[Age]]&lt;=35,"Youth",Table9[[#This Row],[Age]]&lt;=55,"Adult",Table9[[#This Row],[Age]]&gt;55,"Senior")</f>
        <v>Senior</v>
      </c>
      <c r="N732" t="str">
        <f>_xlfn.XLOOKUP(Table17[[#This Row],[Customer_ID]],Customer_Dim!A:A,Customer_Dim!D:D,"False Data")</f>
        <v>Male</v>
      </c>
      <c r="O732" t="str">
        <f>_xlfn.XLOOKUP(Table17[[#This Row],[Customer_ID]],Customer_Dim!A:A,Customer_Dim!E:E,"False Data")</f>
        <v>Lake Brandontown</v>
      </c>
      <c r="P732" t="str">
        <f>_xlfn.XLOOKUP(Table17[[#This Row],[Customer_ID]],Customer_Dim!A:A,Customer_Dim!F:F,"False Data")</f>
        <v>South Carolina</v>
      </c>
      <c r="Q732" t="str">
        <f>_xlfn.XLOOKUP(Table17[[#This Row],[Customer_ID]],Customer_Dim!A:A,Customer_Dim!G:G,"False Data")</f>
        <v>USA</v>
      </c>
      <c r="R732" t="str">
        <f>_xlfn.XLOOKUP(Table17[[#This Row],[Customer_ID]],Customer_Dim!A:A,Customer_Dim!H:H,"False Data")</f>
        <v>Gold</v>
      </c>
      <c r="S732" t="str">
        <f>_xlfn.XLOOKUP(Table17[[#This Row],[Store_ID]],Store_Dim!A:A,Store_Dim!B:B)</f>
        <v>Mcdonald Inc</v>
      </c>
      <c r="T732" t="str">
        <f>_xlfn.XLOOKUP(Table17[[#This Row],[Store_ID]],Store_Dim!A:A,Store_Dim!C:C)</f>
        <v>South</v>
      </c>
      <c r="U732" t="str">
        <f>_xlfn.XLOOKUP(Table17[[#This Row],[Store_ID]],Store_Dim!A:A,Store_Dim!D:D)</f>
        <v>Christopherland</v>
      </c>
      <c r="V732" t="str">
        <f>_xlfn.XLOOKUP(Table17[[#This Row],[Store_ID]],Store_Dim!A:A,Store_Dim!E:E)</f>
        <v>Outlet</v>
      </c>
      <c r="W732" t="str">
        <f>_xlfn.XLOOKUP(Table17[[#This Row],[Product_ID]],Product_Dim!A:A,Product_Dim!B:B)</f>
        <v>Wooden Nightstand</v>
      </c>
      <c r="X732" t="str">
        <f>_xlfn.XLOOKUP(Table17[[#This Row],[Product_ID]],Product_Dim!A:A,Product_Dim!C:C)</f>
        <v>Home</v>
      </c>
      <c r="Y732" t="str">
        <f>_xlfn.XLOOKUP(Table17[[#This Row],[Product_ID]],Product_Dim!A:A,Product_Dim!D:D)</f>
        <v>Furniture</v>
      </c>
      <c r="Z732" t="str">
        <f>_xlfn.XLOOKUP(Table17[[#This Row],[Product_ID]],Product_Dim!A:A,Product_Dim!E:E)</f>
        <v>Wolfe, Ross and Hester</v>
      </c>
      <c r="AA732">
        <f>_xlfn.XLOOKUP(Table17[[#This Row],[Product_ID]],Product_Dim!A:A,Product_Dim!F:F)</f>
        <v>243.7</v>
      </c>
      <c r="AB732">
        <f>_xlfn.XLOOKUP(Table17[[#This Row],[Product_ID]],Product_Dim!A:A,Product_Dim!G:G)</f>
        <v>130</v>
      </c>
    </row>
    <row r="733" spans="1:28" x14ac:dyDescent="0.25">
      <c r="A733" t="s">
        <v>2557</v>
      </c>
      <c r="B733" s="1">
        <v>45569</v>
      </c>
      <c r="C733" t="s">
        <v>214</v>
      </c>
      <c r="D733" t="s">
        <v>1555</v>
      </c>
      <c r="E733" t="s">
        <v>1786</v>
      </c>
      <c r="F733">
        <v>3</v>
      </c>
      <c r="G733">
        <v>966.02</v>
      </c>
      <c r="H733">
        <v>0.03</v>
      </c>
      <c r="I733" t="s">
        <v>1829</v>
      </c>
      <c r="J733" s="12">
        <v>2811.1181999999999</v>
      </c>
      <c r="K733" t="str">
        <f>_xlfn.XLOOKUP(Table17[[#This Row],[Customer_ID]],Customer_Dim!A:A,Customer_Dim!B:B,"False Data")</f>
        <v>Jay Patel</v>
      </c>
      <c r="L733" s="5">
        <f>_xlfn.XLOOKUP(Table17[[#This Row],[Customer_ID]],Customer_Dim!A:A,Customer_Dim!C:C,"False Data")</f>
        <v>43</v>
      </c>
      <c r="M733" s="5" t="str" cm="1">
        <f t="array" ref="M733">_xlfn.IFS(Table9[[#This Row],[Age]]&lt;=35,"Youth",Table9[[#This Row],[Age]]&lt;=55,"Adult",Table9[[#This Row],[Age]]&gt;55,"Senior")</f>
        <v>Adult</v>
      </c>
      <c r="N733" t="str">
        <f>_xlfn.XLOOKUP(Table17[[#This Row],[Customer_ID]],Customer_Dim!A:A,Customer_Dim!D:D,"False Data")</f>
        <v>Female</v>
      </c>
      <c r="O733" t="str">
        <f>_xlfn.XLOOKUP(Table17[[#This Row],[Customer_ID]],Customer_Dim!A:A,Customer_Dim!E:E,"False Data")</f>
        <v>Morrisbury</v>
      </c>
      <c r="P733" t="str">
        <f>_xlfn.XLOOKUP(Table17[[#This Row],[Customer_ID]],Customer_Dim!A:A,Customer_Dim!F:F,"False Data")</f>
        <v>Rhode Island</v>
      </c>
      <c r="Q733" t="str">
        <f>_xlfn.XLOOKUP(Table17[[#This Row],[Customer_ID]],Customer_Dim!A:A,Customer_Dim!G:G,"False Data")</f>
        <v>USA</v>
      </c>
      <c r="R733" t="str">
        <f>_xlfn.XLOOKUP(Table17[[#This Row],[Customer_ID]],Customer_Dim!A:A,Customer_Dim!H:H,"False Data")</f>
        <v>Platinum</v>
      </c>
      <c r="S733" t="str">
        <f>_xlfn.XLOOKUP(Table17[[#This Row],[Store_ID]],Store_Dim!A:A,Store_Dim!B:B)</f>
        <v>Moore, Padilla and Butler</v>
      </c>
      <c r="T733" t="str">
        <f>_xlfn.XLOOKUP(Table17[[#This Row],[Store_ID]],Store_Dim!A:A,Store_Dim!C:C)</f>
        <v>South</v>
      </c>
      <c r="U733" t="str">
        <f>_xlfn.XLOOKUP(Table17[[#This Row],[Store_ID]],Store_Dim!A:A,Store_Dim!D:D)</f>
        <v>East Johnstad</v>
      </c>
      <c r="V733" t="str">
        <f>_xlfn.XLOOKUP(Table17[[#This Row],[Store_ID]],Store_Dim!A:A,Store_Dim!E:E)</f>
        <v>Flagship</v>
      </c>
      <c r="W733" t="str">
        <f>_xlfn.XLOOKUP(Table17[[#This Row],[Product_ID]],Product_Dim!A:A,Product_Dim!B:B)</f>
        <v>Men's Leather Belt</v>
      </c>
      <c r="X733" t="str">
        <f>_xlfn.XLOOKUP(Table17[[#This Row],[Product_ID]],Product_Dim!A:A,Product_Dim!C:C)</f>
        <v>Clothing</v>
      </c>
      <c r="Y733" t="str">
        <f>_xlfn.XLOOKUP(Table17[[#This Row],[Product_ID]],Product_Dim!A:A,Product_Dim!D:D)</f>
        <v>Accessories</v>
      </c>
      <c r="Z733" t="str">
        <f>_xlfn.XLOOKUP(Table17[[#This Row],[Product_ID]],Product_Dim!A:A,Product_Dim!E:E)</f>
        <v>Baldwin, Garza and Gonzalez</v>
      </c>
      <c r="AA733">
        <f>_xlfn.XLOOKUP(Table17[[#This Row],[Product_ID]],Product_Dim!A:A,Product_Dim!F:F)</f>
        <v>261</v>
      </c>
      <c r="AB733">
        <f>_xlfn.XLOOKUP(Table17[[#This Row],[Product_ID]],Product_Dim!A:A,Product_Dim!G:G)</f>
        <v>59</v>
      </c>
    </row>
    <row r="734" spans="1:28" x14ac:dyDescent="0.25">
      <c r="A734" t="s">
        <v>2558</v>
      </c>
      <c r="B734" s="1">
        <v>45217</v>
      </c>
      <c r="C734" t="s">
        <v>724</v>
      </c>
      <c r="D734" t="s">
        <v>1648</v>
      </c>
      <c r="E734" t="s">
        <v>1807</v>
      </c>
      <c r="F734">
        <v>1</v>
      </c>
      <c r="G734">
        <v>498.61</v>
      </c>
      <c r="H734">
        <v>0.04</v>
      </c>
      <c r="I734" t="s">
        <v>1826</v>
      </c>
      <c r="J734" s="12">
        <v>478.66559999999998</v>
      </c>
      <c r="K734" t="str">
        <f>_xlfn.XLOOKUP(Table17[[#This Row],[Customer_ID]],Customer_Dim!A:A,Customer_Dim!B:B,"False Data")</f>
        <v>Anthony Morgan</v>
      </c>
      <c r="L734" s="5">
        <f>_xlfn.XLOOKUP(Table17[[#This Row],[Customer_ID]],Customer_Dim!A:A,Customer_Dim!C:C,"False Data")</f>
        <v>29</v>
      </c>
      <c r="M734" s="5" t="str" cm="1">
        <f t="array" ref="M734">_xlfn.IFS(Table9[[#This Row],[Age]]&lt;=35,"Youth",Table9[[#This Row],[Age]]&lt;=55,"Adult",Table9[[#This Row],[Age]]&gt;55,"Senior")</f>
        <v>Youth</v>
      </c>
      <c r="N734" t="str">
        <f>_xlfn.XLOOKUP(Table17[[#This Row],[Customer_ID]],Customer_Dim!A:A,Customer_Dim!D:D,"False Data")</f>
        <v>Male</v>
      </c>
      <c r="O734" t="str">
        <f>_xlfn.XLOOKUP(Table17[[#This Row],[Customer_ID]],Customer_Dim!A:A,Customer_Dim!E:E,"False Data")</f>
        <v>New Anthonyfurt</v>
      </c>
      <c r="P734" t="str">
        <f>_xlfn.XLOOKUP(Table17[[#This Row],[Customer_ID]],Customer_Dim!A:A,Customer_Dim!F:F,"False Data")</f>
        <v>Missouri</v>
      </c>
      <c r="Q734" t="str">
        <f>_xlfn.XLOOKUP(Table17[[#This Row],[Customer_ID]],Customer_Dim!A:A,Customer_Dim!G:G,"False Data")</f>
        <v>USA</v>
      </c>
      <c r="R734" t="str">
        <f>_xlfn.XLOOKUP(Table17[[#This Row],[Customer_ID]],Customer_Dim!A:A,Customer_Dim!H:H,"False Data")</f>
        <v>Silver</v>
      </c>
      <c r="S734" t="str">
        <f>_xlfn.XLOOKUP(Table17[[#This Row],[Store_ID]],Store_Dim!A:A,Store_Dim!B:B)</f>
        <v>Holloway Ltd</v>
      </c>
      <c r="T734" t="str">
        <f>_xlfn.XLOOKUP(Table17[[#This Row],[Store_ID]],Store_Dim!A:A,Store_Dim!C:C)</f>
        <v>North</v>
      </c>
      <c r="U734" t="str">
        <f>_xlfn.XLOOKUP(Table17[[#This Row],[Store_ID]],Store_Dim!A:A,Store_Dim!D:D)</f>
        <v>Bensonhaven</v>
      </c>
      <c r="V734" t="str">
        <f>_xlfn.XLOOKUP(Table17[[#This Row],[Store_ID]],Store_Dim!A:A,Store_Dim!E:E)</f>
        <v>Flagship</v>
      </c>
      <c r="W734" t="str">
        <f>_xlfn.XLOOKUP(Table17[[#This Row],[Product_ID]],Product_Dim!A:A,Product_Dim!B:B)</f>
        <v>Boxing Hand Wraps</v>
      </c>
      <c r="X734" t="str">
        <f>_xlfn.XLOOKUP(Table17[[#This Row],[Product_ID]],Product_Dim!A:A,Product_Dim!C:C)</f>
        <v>Sports</v>
      </c>
      <c r="Y734" t="str">
        <f>_xlfn.XLOOKUP(Table17[[#This Row],[Product_ID]],Product_Dim!A:A,Product_Dim!D:D)</f>
        <v>Fitness</v>
      </c>
      <c r="Z734" t="str">
        <f>_xlfn.XLOOKUP(Table17[[#This Row],[Product_ID]],Product_Dim!A:A,Product_Dim!E:E)</f>
        <v>Smith-King</v>
      </c>
      <c r="AA734">
        <f>_xlfn.XLOOKUP(Table17[[#This Row],[Product_ID]],Product_Dim!A:A,Product_Dim!F:F)</f>
        <v>190.29</v>
      </c>
      <c r="AB734">
        <f>_xlfn.XLOOKUP(Table17[[#This Row],[Product_ID]],Product_Dim!A:A,Product_Dim!G:G)</f>
        <v>260</v>
      </c>
    </row>
    <row r="735" spans="1:28" x14ac:dyDescent="0.25">
      <c r="A735" t="s">
        <v>2559</v>
      </c>
      <c r="B735" s="1">
        <v>45783</v>
      </c>
      <c r="C735" t="s">
        <v>1038</v>
      </c>
      <c r="D735" t="s">
        <v>1632</v>
      </c>
      <c r="E735" t="s">
        <v>1776</v>
      </c>
      <c r="F735">
        <v>4</v>
      </c>
      <c r="G735">
        <v>758.27</v>
      </c>
      <c r="H735">
        <v>0.05</v>
      </c>
      <c r="I735" t="s">
        <v>1826</v>
      </c>
      <c r="J735" s="12">
        <v>2881.4259999999999</v>
      </c>
      <c r="K735" t="str">
        <f>_xlfn.XLOOKUP(Table17[[#This Row],[Customer_ID]],Customer_Dim!A:A,Customer_Dim!B:B,"False Data")</f>
        <v>Pamela Mcguire</v>
      </c>
      <c r="L735" s="5">
        <f>_xlfn.XLOOKUP(Table17[[#This Row],[Customer_ID]],Customer_Dim!A:A,Customer_Dim!C:C,"False Data")</f>
        <v>54</v>
      </c>
      <c r="M735" s="5" t="str" cm="1">
        <f t="array" ref="M735">_xlfn.IFS(Table9[[#This Row],[Age]]&lt;=35,"Youth",Table9[[#This Row],[Age]]&lt;=55,"Adult",Table9[[#This Row],[Age]]&gt;55,"Senior")</f>
        <v>Adult</v>
      </c>
      <c r="N735" t="str">
        <f>_xlfn.XLOOKUP(Table17[[#This Row],[Customer_ID]],Customer_Dim!A:A,Customer_Dim!D:D,"False Data")</f>
        <v>Male</v>
      </c>
      <c r="O735" t="str">
        <f>_xlfn.XLOOKUP(Table17[[#This Row],[Customer_ID]],Customer_Dim!A:A,Customer_Dim!E:E,"False Data")</f>
        <v>South Jasontown</v>
      </c>
      <c r="P735" t="str">
        <f>_xlfn.XLOOKUP(Table17[[#This Row],[Customer_ID]],Customer_Dim!A:A,Customer_Dim!F:F,"False Data")</f>
        <v>Illinois</v>
      </c>
      <c r="Q735" t="str">
        <f>_xlfn.XLOOKUP(Table17[[#This Row],[Customer_ID]],Customer_Dim!A:A,Customer_Dim!G:G,"False Data")</f>
        <v>USA</v>
      </c>
      <c r="R735" t="str">
        <f>_xlfn.XLOOKUP(Table17[[#This Row],[Customer_ID]],Customer_Dim!A:A,Customer_Dim!H:H,"False Data")</f>
        <v>Platinum</v>
      </c>
      <c r="S735" t="str">
        <f>_xlfn.XLOOKUP(Table17[[#This Row],[Store_ID]],Store_Dim!A:A,Store_Dim!B:B)</f>
        <v>Benson-Elliott</v>
      </c>
      <c r="T735" t="str">
        <f>_xlfn.XLOOKUP(Table17[[#This Row],[Store_ID]],Store_Dim!A:A,Store_Dim!C:C)</f>
        <v>East</v>
      </c>
      <c r="U735" t="str">
        <f>_xlfn.XLOOKUP(Table17[[#This Row],[Store_ID]],Store_Dim!A:A,Store_Dim!D:D)</f>
        <v>Port Josephberg</v>
      </c>
      <c r="V735" t="str">
        <f>_xlfn.XLOOKUP(Table17[[#This Row],[Store_ID]],Store_Dim!A:A,Store_Dim!E:E)</f>
        <v>Online</v>
      </c>
      <c r="W735" t="str">
        <f>_xlfn.XLOOKUP(Table17[[#This Row],[Product_ID]],Product_Dim!A:A,Product_Dim!B:B)</f>
        <v>Smart Home WiFi Camera</v>
      </c>
      <c r="X735" t="str">
        <f>_xlfn.XLOOKUP(Table17[[#This Row],[Product_ID]],Product_Dim!A:A,Product_Dim!C:C)</f>
        <v>Electronics</v>
      </c>
      <c r="Y735" t="str">
        <f>_xlfn.XLOOKUP(Table17[[#This Row],[Product_ID]],Product_Dim!A:A,Product_Dim!D:D)</f>
        <v>Accessories</v>
      </c>
      <c r="Z735" t="str">
        <f>_xlfn.XLOOKUP(Table17[[#This Row],[Product_ID]],Product_Dim!A:A,Product_Dim!E:E)</f>
        <v>Holmes LLC</v>
      </c>
      <c r="AA735">
        <f>_xlfn.XLOOKUP(Table17[[#This Row],[Product_ID]],Product_Dim!A:A,Product_Dim!F:F)</f>
        <v>450.71</v>
      </c>
      <c r="AB735">
        <f>_xlfn.XLOOKUP(Table17[[#This Row],[Product_ID]],Product_Dim!A:A,Product_Dim!G:G)</f>
        <v>389</v>
      </c>
    </row>
    <row r="736" spans="1:28" x14ac:dyDescent="0.25">
      <c r="A736" t="s">
        <v>2560</v>
      </c>
      <c r="B736" s="1">
        <v>45371</v>
      </c>
      <c r="C736" t="s">
        <v>648</v>
      </c>
      <c r="D736" t="s">
        <v>1551</v>
      </c>
      <c r="E736" t="s">
        <v>1761</v>
      </c>
      <c r="F736">
        <v>2</v>
      </c>
      <c r="G736">
        <v>371.03</v>
      </c>
      <c r="H736">
        <v>0.23</v>
      </c>
      <c r="I736" t="s">
        <v>1826</v>
      </c>
      <c r="J736" s="12">
        <v>571.38619999999992</v>
      </c>
      <c r="K736" t="str">
        <f>_xlfn.XLOOKUP(Table17[[#This Row],[Customer_ID]],Customer_Dim!A:A,Customer_Dim!B:B,"False Data")</f>
        <v>Wanda Snyder</v>
      </c>
      <c r="L736" s="5">
        <f>_xlfn.XLOOKUP(Table17[[#This Row],[Customer_ID]],Customer_Dim!A:A,Customer_Dim!C:C,"False Data")</f>
        <v>54</v>
      </c>
      <c r="M736" s="5" t="str" cm="1">
        <f t="array" ref="M736">_xlfn.IFS(Table9[[#This Row],[Age]]&lt;=35,"Youth",Table9[[#This Row],[Age]]&lt;=55,"Adult",Table9[[#This Row],[Age]]&gt;55,"Senior")</f>
        <v>Adult</v>
      </c>
      <c r="N736" t="str">
        <f>_xlfn.XLOOKUP(Table17[[#This Row],[Customer_ID]],Customer_Dim!A:A,Customer_Dim!D:D,"False Data")</f>
        <v>Male</v>
      </c>
      <c r="O736" t="str">
        <f>_xlfn.XLOOKUP(Table17[[#This Row],[Customer_ID]],Customer_Dim!A:A,Customer_Dim!E:E,"False Data")</f>
        <v>Frostmouth</v>
      </c>
      <c r="P736" t="str">
        <f>_xlfn.XLOOKUP(Table17[[#This Row],[Customer_ID]],Customer_Dim!A:A,Customer_Dim!F:F,"False Data")</f>
        <v>Vermont</v>
      </c>
      <c r="Q736" t="str">
        <f>_xlfn.XLOOKUP(Table17[[#This Row],[Customer_ID]],Customer_Dim!A:A,Customer_Dim!G:G,"False Data")</f>
        <v>USA</v>
      </c>
      <c r="R736" t="str">
        <f>_xlfn.XLOOKUP(Table17[[#This Row],[Customer_ID]],Customer_Dim!A:A,Customer_Dim!H:H,"False Data")</f>
        <v>Bronze</v>
      </c>
      <c r="S736" t="str">
        <f>_xlfn.XLOOKUP(Table17[[#This Row],[Store_ID]],Store_Dim!A:A,Store_Dim!B:B)</f>
        <v>Black-Horn</v>
      </c>
      <c r="T736" t="str">
        <f>_xlfn.XLOOKUP(Table17[[#This Row],[Store_ID]],Store_Dim!A:A,Store_Dim!C:C)</f>
        <v>South</v>
      </c>
      <c r="U736" t="str">
        <f>_xlfn.XLOOKUP(Table17[[#This Row],[Store_ID]],Store_Dim!A:A,Store_Dim!D:D)</f>
        <v>North Nancyview</v>
      </c>
      <c r="V736" t="str">
        <f>_xlfn.XLOOKUP(Table17[[#This Row],[Store_ID]],Store_Dim!A:A,Store_Dim!E:E)</f>
        <v>Outlet</v>
      </c>
      <c r="W736" t="str">
        <f>_xlfn.XLOOKUP(Table17[[#This Row],[Product_ID]],Product_Dim!A:A,Product_Dim!B:B)</f>
        <v>Men's Running Jacket</v>
      </c>
      <c r="X736" t="str">
        <f>_xlfn.XLOOKUP(Table17[[#This Row],[Product_ID]],Product_Dim!A:A,Product_Dim!C:C)</f>
        <v>Clothing</v>
      </c>
      <c r="Y736" t="str">
        <f>_xlfn.XLOOKUP(Table17[[#This Row],[Product_ID]],Product_Dim!A:A,Product_Dim!D:D)</f>
        <v>Outerwear</v>
      </c>
      <c r="Z736" t="str">
        <f>_xlfn.XLOOKUP(Table17[[#This Row],[Product_ID]],Product_Dim!A:A,Product_Dim!E:E)</f>
        <v>Pineda Ltd</v>
      </c>
      <c r="AA736">
        <f>_xlfn.XLOOKUP(Table17[[#This Row],[Product_ID]],Product_Dim!A:A,Product_Dim!F:F)</f>
        <v>364.67</v>
      </c>
      <c r="AB736">
        <f>_xlfn.XLOOKUP(Table17[[#This Row],[Product_ID]],Product_Dim!A:A,Product_Dim!G:G)</f>
        <v>452</v>
      </c>
    </row>
    <row r="737" spans="1:28" x14ac:dyDescent="0.25">
      <c r="A737" t="s">
        <v>2561</v>
      </c>
      <c r="B737" s="1">
        <v>45453</v>
      </c>
      <c r="C737" t="s">
        <v>1112</v>
      </c>
      <c r="D737" t="s">
        <v>1730</v>
      </c>
      <c r="E737" t="s">
        <v>1807</v>
      </c>
      <c r="F737">
        <v>1</v>
      </c>
      <c r="G737">
        <v>230.32</v>
      </c>
      <c r="H737">
        <v>0.05</v>
      </c>
      <c r="I737" t="s">
        <v>1829</v>
      </c>
      <c r="J737" s="12">
        <v>218.804</v>
      </c>
      <c r="K737" t="str">
        <f>_xlfn.XLOOKUP(Table17[[#This Row],[Customer_ID]],Customer_Dim!A:A,Customer_Dim!B:B,"False Data")</f>
        <v>Carlos Flores</v>
      </c>
      <c r="L737" s="5">
        <f>_xlfn.XLOOKUP(Table17[[#This Row],[Customer_ID]],Customer_Dim!A:A,Customer_Dim!C:C,"False Data")</f>
        <v>20</v>
      </c>
      <c r="M737" s="5" t="str" cm="1">
        <f t="array" ref="M737">_xlfn.IFS(Table9[[#This Row],[Age]]&lt;=35,"Youth",Table9[[#This Row],[Age]]&lt;=55,"Adult",Table9[[#This Row],[Age]]&gt;55,"Senior")</f>
        <v>Youth</v>
      </c>
      <c r="N737" t="str">
        <f>_xlfn.XLOOKUP(Table17[[#This Row],[Customer_ID]],Customer_Dim!A:A,Customer_Dim!D:D,"False Data")</f>
        <v>Male</v>
      </c>
      <c r="O737" t="str">
        <f>_xlfn.XLOOKUP(Table17[[#This Row],[Customer_ID]],Customer_Dim!A:A,Customer_Dim!E:E,"False Data")</f>
        <v>North Johnfurt</v>
      </c>
      <c r="P737" t="str">
        <f>_xlfn.XLOOKUP(Table17[[#This Row],[Customer_ID]],Customer_Dim!A:A,Customer_Dim!F:F,"False Data")</f>
        <v>Washington</v>
      </c>
      <c r="Q737" t="str">
        <f>_xlfn.XLOOKUP(Table17[[#This Row],[Customer_ID]],Customer_Dim!A:A,Customer_Dim!G:G,"False Data")</f>
        <v>USA</v>
      </c>
      <c r="R737" t="str">
        <f>_xlfn.XLOOKUP(Table17[[#This Row],[Customer_ID]],Customer_Dim!A:A,Customer_Dim!H:H,"False Data")</f>
        <v>Gold</v>
      </c>
      <c r="S737" t="str">
        <f>_xlfn.XLOOKUP(Table17[[#This Row],[Store_ID]],Store_Dim!A:A,Store_Dim!B:B)</f>
        <v>Holloway Ltd</v>
      </c>
      <c r="T737" t="str">
        <f>_xlfn.XLOOKUP(Table17[[#This Row],[Store_ID]],Store_Dim!A:A,Store_Dim!C:C)</f>
        <v>North</v>
      </c>
      <c r="U737" t="str">
        <f>_xlfn.XLOOKUP(Table17[[#This Row],[Store_ID]],Store_Dim!A:A,Store_Dim!D:D)</f>
        <v>Bensonhaven</v>
      </c>
      <c r="V737" t="str">
        <f>_xlfn.XLOOKUP(Table17[[#This Row],[Store_ID]],Store_Dim!A:A,Store_Dim!E:E)</f>
        <v>Flagship</v>
      </c>
      <c r="W737" t="str">
        <f>_xlfn.XLOOKUP(Table17[[#This Row],[Product_ID]],Product_Dim!A:A,Product_Dim!B:B)</f>
        <v>Women's High Heels</v>
      </c>
      <c r="X737" t="str">
        <f>_xlfn.XLOOKUP(Table17[[#This Row],[Product_ID]],Product_Dim!A:A,Product_Dim!C:C)</f>
        <v>Clothing</v>
      </c>
      <c r="Y737" t="str">
        <f>_xlfn.XLOOKUP(Table17[[#This Row],[Product_ID]],Product_Dim!A:A,Product_Dim!D:D)</f>
        <v>Footwear</v>
      </c>
      <c r="Z737" t="str">
        <f>_xlfn.XLOOKUP(Table17[[#This Row],[Product_ID]],Product_Dim!A:A,Product_Dim!E:E)</f>
        <v>Smith-Charles</v>
      </c>
      <c r="AA737">
        <f>_xlfn.XLOOKUP(Table17[[#This Row],[Product_ID]],Product_Dim!A:A,Product_Dim!F:F)</f>
        <v>438.25</v>
      </c>
      <c r="AB737">
        <f>_xlfn.XLOOKUP(Table17[[#This Row],[Product_ID]],Product_Dim!A:A,Product_Dim!G:G)</f>
        <v>496</v>
      </c>
    </row>
    <row r="738" spans="1:28" x14ac:dyDescent="0.25">
      <c r="A738" t="s">
        <v>2562</v>
      </c>
      <c r="B738" s="1">
        <v>45526</v>
      </c>
      <c r="C738" t="s">
        <v>1074</v>
      </c>
      <c r="D738" t="s">
        <v>1670</v>
      </c>
      <c r="E738" t="s">
        <v>1776</v>
      </c>
      <c r="F738">
        <v>2</v>
      </c>
      <c r="G738">
        <v>985.43</v>
      </c>
      <c r="H738">
        <v>0.28000000000000003</v>
      </c>
      <c r="I738" t="s">
        <v>1829</v>
      </c>
      <c r="J738" s="12">
        <v>1419.0192</v>
      </c>
      <c r="K738" t="str">
        <f>_xlfn.XLOOKUP(Table17[[#This Row],[Customer_ID]],Customer_Dim!A:A,Customer_Dim!B:B,"False Data")</f>
        <v>Michelle Cunningham</v>
      </c>
      <c r="L738" s="5">
        <f>_xlfn.XLOOKUP(Table17[[#This Row],[Customer_ID]],Customer_Dim!A:A,Customer_Dim!C:C,"False Data")</f>
        <v>30</v>
      </c>
      <c r="M738" s="5" t="str" cm="1">
        <f t="array" ref="M738">_xlfn.IFS(Table9[[#This Row],[Age]]&lt;=35,"Youth",Table9[[#This Row],[Age]]&lt;=55,"Adult",Table9[[#This Row],[Age]]&gt;55,"Senior")</f>
        <v>Youth</v>
      </c>
      <c r="N738" t="str">
        <f>_xlfn.XLOOKUP(Table17[[#This Row],[Customer_ID]],Customer_Dim!A:A,Customer_Dim!D:D,"False Data")</f>
        <v>Female</v>
      </c>
      <c r="O738" t="str">
        <f>_xlfn.XLOOKUP(Table17[[#This Row],[Customer_ID]],Customer_Dim!A:A,Customer_Dim!E:E,"False Data")</f>
        <v>Amandaborough</v>
      </c>
      <c r="P738" t="str">
        <f>_xlfn.XLOOKUP(Table17[[#This Row],[Customer_ID]],Customer_Dim!A:A,Customer_Dim!F:F,"False Data")</f>
        <v>Connecticut</v>
      </c>
      <c r="Q738" t="str">
        <f>_xlfn.XLOOKUP(Table17[[#This Row],[Customer_ID]],Customer_Dim!A:A,Customer_Dim!G:G,"False Data")</f>
        <v>USA</v>
      </c>
      <c r="R738" t="str">
        <f>_xlfn.XLOOKUP(Table17[[#This Row],[Customer_ID]],Customer_Dim!A:A,Customer_Dim!H:H,"False Data")</f>
        <v>Bronze</v>
      </c>
      <c r="S738" t="str">
        <f>_xlfn.XLOOKUP(Table17[[#This Row],[Store_ID]],Store_Dim!A:A,Store_Dim!B:B)</f>
        <v>Benson-Elliott</v>
      </c>
      <c r="T738" t="str">
        <f>_xlfn.XLOOKUP(Table17[[#This Row],[Store_ID]],Store_Dim!A:A,Store_Dim!C:C)</f>
        <v>East</v>
      </c>
      <c r="U738" t="str">
        <f>_xlfn.XLOOKUP(Table17[[#This Row],[Store_ID]],Store_Dim!A:A,Store_Dim!D:D)</f>
        <v>Port Josephberg</v>
      </c>
      <c r="V738" t="str">
        <f>_xlfn.XLOOKUP(Table17[[#This Row],[Store_ID]],Store_Dim!A:A,Store_Dim!E:E)</f>
        <v>Online</v>
      </c>
      <c r="W738" t="str">
        <f>_xlfn.XLOOKUP(Table17[[#This Row],[Product_ID]],Product_Dim!A:A,Product_Dim!B:B)</f>
        <v>Tennis Ball 3-Pack</v>
      </c>
      <c r="X738" t="str">
        <f>_xlfn.XLOOKUP(Table17[[#This Row],[Product_ID]],Product_Dim!A:A,Product_Dim!C:C)</f>
        <v>Sports</v>
      </c>
      <c r="Y738" t="str">
        <f>_xlfn.XLOOKUP(Table17[[#This Row],[Product_ID]],Product_Dim!A:A,Product_Dim!D:D)</f>
        <v>Equipment</v>
      </c>
      <c r="Z738" t="str">
        <f>_xlfn.XLOOKUP(Table17[[#This Row],[Product_ID]],Product_Dim!A:A,Product_Dim!E:E)</f>
        <v>Lopez LLC</v>
      </c>
      <c r="AA738">
        <f>_xlfn.XLOOKUP(Table17[[#This Row],[Product_ID]],Product_Dim!A:A,Product_Dim!F:F)</f>
        <v>103.45</v>
      </c>
      <c r="AB738">
        <f>_xlfn.XLOOKUP(Table17[[#This Row],[Product_ID]],Product_Dim!A:A,Product_Dim!G:G)</f>
        <v>465</v>
      </c>
    </row>
    <row r="739" spans="1:28" x14ac:dyDescent="0.25">
      <c r="A739" t="s">
        <v>2563</v>
      </c>
      <c r="B739" s="1">
        <v>45756</v>
      </c>
      <c r="C739" t="s">
        <v>1310</v>
      </c>
      <c r="D739" t="s">
        <v>1565</v>
      </c>
      <c r="E739" t="s">
        <v>1769</v>
      </c>
      <c r="F739">
        <v>2</v>
      </c>
      <c r="G739">
        <v>492.5</v>
      </c>
      <c r="H739">
        <v>0.3</v>
      </c>
      <c r="I739" t="s">
        <v>1826</v>
      </c>
      <c r="J739" s="12">
        <v>689.5</v>
      </c>
      <c r="K739" t="str">
        <f>_xlfn.XLOOKUP(Table17[[#This Row],[Customer_ID]],Customer_Dim!A:A,Customer_Dim!B:B,"False Data")</f>
        <v>Brittany Edwards Dds</v>
      </c>
      <c r="L739" s="5">
        <f>_xlfn.XLOOKUP(Table17[[#This Row],[Customer_ID]],Customer_Dim!A:A,Customer_Dim!C:C,"False Data")</f>
        <v>42</v>
      </c>
      <c r="M739" s="5" t="str" cm="1">
        <f t="array" ref="M739">_xlfn.IFS(Table9[[#This Row],[Age]]&lt;=35,"Youth",Table9[[#This Row],[Age]]&lt;=55,"Adult",Table9[[#This Row],[Age]]&gt;55,"Senior")</f>
        <v>Adult</v>
      </c>
      <c r="N739" t="str">
        <f>_xlfn.XLOOKUP(Table17[[#This Row],[Customer_ID]],Customer_Dim!A:A,Customer_Dim!D:D,"False Data")</f>
        <v>Female</v>
      </c>
      <c r="O739" t="str">
        <f>_xlfn.XLOOKUP(Table17[[#This Row],[Customer_ID]],Customer_Dim!A:A,Customer_Dim!E:E,"False Data")</f>
        <v>Aliciahaven</v>
      </c>
      <c r="P739" t="str">
        <f>_xlfn.XLOOKUP(Table17[[#This Row],[Customer_ID]],Customer_Dim!A:A,Customer_Dim!F:F,"False Data")</f>
        <v>Kansas</v>
      </c>
      <c r="Q739" t="str">
        <f>_xlfn.XLOOKUP(Table17[[#This Row],[Customer_ID]],Customer_Dim!A:A,Customer_Dim!G:G,"False Data")</f>
        <v>USA</v>
      </c>
      <c r="R739" t="str">
        <f>_xlfn.XLOOKUP(Table17[[#This Row],[Customer_ID]],Customer_Dim!A:A,Customer_Dim!H:H,"False Data")</f>
        <v>Platinum</v>
      </c>
      <c r="S739" t="str">
        <f>_xlfn.XLOOKUP(Table17[[#This Row],[Store_ID]],Store_Dim!A:A,Store_Dim!B:B)</f>
        <v>Alexander Group</v>
      </c>
      <c r="T739" t="str">
        <f>_xlfn.XLOOKUP(Table17[[#This Row],[Store_ID]],Store_Dim!A:A,Store_Dim!C:C)</f>
        <v>South</v>
      </c>
      <c r="U739" t="str">
        <f>_xlfn.XLOOKUP(Table17[[#This Row],[Store_ID]],Store_Dim!A:A,Store_Dim!D:D)</f>
        <v>Port Sharon</v>
      </c>
      <c r="V739" t="str">
        <f>_xlfn.XLOOKUP(Table17[[#This Row],[Store_ID]],Store_Dim!A:A,Store_Dim!E:E)</f>
        <v>Online</v>
      </c>
      <c r="W739" t="str">
        <f>_xlfn.XLOOKUP(Table17[[#This Row],[Product_ID]],Product_Dim!A:A,Product_Dim!B:B)</f>
        <v>Adjustable Dumbbell Set</v>
      </c>
      <c r="X739" t="str">
        <f>_xlfn.XLOOKUP(Table17[[#This Row],[Product_ID]],Product_Dim!A:A,Product_Dim!C:C)</f>
        <v>Sports</v>
      </c>
      <c r="Y739" t="str">
        <f>_xlfn.XLOOKUP(Table17[[#This Row],[Product_ID]],Product_Dim!A:A,Product_Dim!D:D)</f>
        <v>Fitness</v>
      </c>
      <c r="Z739" t="str">
        <f>_xlfn.XLOOKUP(Table17[[#This Row],[Product_ID]],Product_Dim!A:A,Product_Dim!E:E)</f>
        <v>Hill PLC</v>
      </c>
      <c r="AA739">
        <f>_xlfn.XLOOKUP(Table17[[#This Row],[Product_ID]],Product_Dim!A:A,Product_Dim!F:F)</f>
        <v>495.72</v>
      </c>
      <c r="AB739">
        <f>_xlfn.XLOOKUP(Table17[[#This Row],[Product_ID]],Product_Dim!A:A,Product_Dim!G:G)</f>
        <v>323</v>
      </c>
    </row>
    <row r="740" spans="1:28" x14ac:dyDescent="0.25">
      <c r="A740" t="s">
        <v>2564</v>
      </c>
      <c r="B740" s="1">
        <v>45657</v>
      </c>
      <c r="C740" t="s">
        <v>1139</v>
      </c>
      <c r="D740" t="s">
        <v>1640</v>
      </c>
      <c r="E740" t="s">
        <v>1792</v>
      </c>
      <c r="F740">
        <v>2</v>
      </c>
      <c r="G740">
        <v>213.69</v>
      </c>
      <c r="H740">
        <v>0.28000000000000003</v>
      </c>
      <c r="I740" t="s">
        <v>1826</v>
      </c>
      <c r="J740" s="12">
        <v>307.71359999999999</v>
      </c>
      <c r="K740" t="str">
        <f>_xlfn.XLOOKUP(Table17[[#This Row],[Customer_ID]],Customer_Dim!A:A,Customer_Dim!B:B,"False Data")</f>
        <v>Chloe Aguilar</v>
      </c>
      <c r="L740" s="5">
        <f>_xlfn.XLOOKUP(Table17[[#This Row],[Customer_ID]],Customer_Dim!A:A,Customer_Dim!C:C,"False Data")</f>
        <v>58</v>
      </c>
      <c r="M740" s="5" t="str" cm="1">
        <f t="array" ref="M740">_xlfn.IFS(Table9[[#This Row],[Age]]&lt;=35,"Youth",Table9[[#This Row],[Age]]&lt;=55,"Adult",Table9[[#This Row],[Age]]&gt;55,"Senior")</f>
        <v>Senior</v>
      </c>
      <c r="N740" t="str">
        <f>_xlfn.XLOOKUP(Table17[[#This Row],[Customer_ID]],Customer_Dim!A:A,Customer_Dim!D:D,"False Data")</f>
        <v>Male</v>
      </c>
      <c r="O740" t="str">
        <f>_xlfn.XLOOKUP(Table17[[#This Row],[Customer_ID]],Customer_Dim!A:A,Customer_Dim!E:E,"False Data")</f>
        <v>Lake Johnside</v>
      </c>
      <c r="P740" t="str">
        <f>_xlfn.XLOOKUP(Table17[[#This Row],[Customer_ID]],Customer_Dim!A:A,Customer_Dim!F:F,"False Data")</f>
        <v>Arizona</v>
      </c>
      <c r="Q740" t="str">
        <f>_xlfn.XLOOKUP(Table17[[#This Row],[Customer_ID]],Customer_Dim!A:A,Customer_Dim!G:G,"False Data")</f>
        <v>USA</v>
      </c>
      <c r="R740" t="str">
        <f>_xlfn.XLOOKUP(Table17[[#This Row],[Customer_ID]],Customer_Dim!A:A,Customer_Dim!H:H,"False Data")</f>
        <v>Bronze</v>
      </c>
      <c r="S740" t="str">
        <f>_xlfn.XLOOKUP(Table17[[#This Row],[Store_ID]],Store_Dim!A:A,Store_Dim!B:B)</f>
        <v>Aguirre-Keller</v>
      </c>
      <c r="T740" t="str">
        <f>_xlfn.XLOOKUP(Table17[[#This Row],[Store_ID]],Store_Dim!A:A,Store_Dim!C:C)</f>
        <v>South</v>
      </c>
      <c r="U740" t="str">
        <f>_xlfn.XLOOKUP(Table17[[#This Row],[Store_ID]],Store_Dim!A:A,Store_Dim!D:D)</f>
        <v>Lake Michael</v>
      </c>
      <c r="V740" t="str">
        <f>_xlfn.XLOOKUP(Table17[[#This Row],[Store_ID]],Store_Dim!A:A,Store_Dim!E:E)</f>
        <v>Online</v>
      </c>
      <c r="W740" t="str">
        <f>_xlfn.XLOOKUP(Table17[[#This Row],[Product_ID]],Product_Dim!A:A,Product_Dim!B:B)</f>
        <v>Men's Winter Jacket</v>
      </c>
      <c r="X740" t="str">
        <f>_xlfn.XLOOKUP(Table17[[#This Row],[Product_ID]],Product_Dim!A:A,Product_Dim!C:C)</f>
        <v>Clothing</v>
      </c>
      <c r="Y740" t="str">
        <f>_xlfn.XLOOKUP(Table17[[#This Row],[Product_ID]],Product_Dim!A:A,Product_Dim!D:D)</f>
        <v>Outerwear</v>
      </c>
      <c r="Z740" t="str">
        <f>_xlfn.XLOOKUP(Table17[[#This Row],[Product_ID]],Product_Dim!A:A,Product_Dim!E:E)</f>
        <v>Kelly, Smith and Perez</v>
      </c>
      <c r="AA740">
        <f>_xlfn.XLOOKUP(Table17[[#This Row],[Product_ID]],Product_Dim!A:A,Product_Dim!F:F)</f>
        <v>167.34</v>
      </c>
      <c r="AB740">
        <f>_xlfn.XLOOKUP(Table17[[#This Row],[Product_ID]],Product_Dim!A:A,Product_Dim!G:G)</f>
        <v>296</v>
      </c>
    </row>
    <row r="741" spans="1:28" x14ac:dyDescent="0.25">
      <c r="A741" t="s">
        <v>2565</v>
      </c>
      <c r="B741" s="1">
        <v>45716</v>
      </c>
      <c r="C741" t="s">
        <v>241</v>
      </c>
      <c r="D741" t="s">
        <v>1588</v>
      </c>
      <c r="E741" t="s">
        <v>1782</v>
      </c>
      <c r="F741">
        <v>4</v>
      </c>
      <c r="G741">
        <v>618.83000000000004</v>
      </c>
      <c r="H741">
        <v>0.08</v>
      </c>
      <c r="I741" t="s">
        <v>1826</v>
      </c>
      <c r="J741" s="12">
        <v>2277.2944000000002</v>
      </c>
      <c r="K741" t="str">
        <f>_xlfn.XLOOKUP(Table17[[#This Row],[Customer_ID]],Customer_Dim!A:A,Customer_Dim!B:B,"False Data")</f>
        <v>Michael Thomas</v>
      </c>
      <c r="L741" s="5">
        <f>_xlfn.XLOOKUP(Table17[[#This Row],[Customer_ID]],Customer_Dim!A:A,Customer_Dim!C:C,"False Data")</f>
        <v>21</v>
      </c>
      <c r="M741" s="5" t="str" cm="1">
        <f t="array" ref="M741">_xlfn.IFS(Table9[[#This Row],[Age]]&lt;=35,"Youth",Table9[[#This Row],[Age]]&lt;=55,"Adult",Table9[[#This Row],[Age]]&gt;55,"Senior")</f>
        <v>Youth</v>
      </c>
      <c r="N741" t="str">
        <f>_xlfn.XLOOKUP(Table17[[#This Row],[Customer_ID]],Customer_Dim!A:A,Customer_Dim!D:D,"False Data")</f>
        <v>Female</v>
      </c>
      <c r="O741" t="str">
        <f>_xlfn.XLOOKUP(Table17[[#This Row],[Customer_ID]],Customer_Dim!A:A,Customer_Dim!E:E,"False Data")</f>
        <v>Woodmouth</v>
      </c>
      <c r="P741" t="str">
        <f>_xlfn.XLOOKUP(Table17[[#This Row],[Customer_ID]],Customer_Dim!A:A,Customer_Dim!F:F,"False Data")</f>
        <v>Nevada</v>
      </c>
      <c r="Q741" t="str">
        <f>_xlfn.XLOOKUP(Table17[[#This Row],[Customer_ID]],Customer_Dim!A:A,Customer_Dim!G:G,"False Data")</f>
        <v>USA</v>
      </c>
      <c r="R741" t="str">
        <f>_xlfn.XLOOKUP(Table17[[#This Row],[Customer_ID]],Customer_Dim!A:A,Customer_Dim!H:H,"False Data")</f>
        <v>Silver</v>
      </c>
      <c r="S741" t="str">
        <f>_xlfn.XLOOKUP(Table17[[#This Row],[Store_ID]],Store_Dim!A:A,Store_Dim!B:B)</f>
        <v>Bean, Jones and Park</v>
      </c>
      <c r="T741" t="str">
        <f>_xlfn.XLOOKUP(Table17[[#This Row],[Store_ID]],Store_Dim!A:A,Store_Dim!C:C)</f>
        <v>West</v>
      </c>
      <c r="U741" t="str">
        <f>_xlfn.XLOOKUP(Table17[[#This Row],[Store_ID]],Store_Dim!A:A,Store_Dim!D:D)</f>
        <v>Thompsonborough</v>
      </c>
      <c r="V741" t="str">
        <f>_xlfn.XLOOKUP(Table17[[#This Row],[Store_ID]],Store_Dim!A:A,Store_Dim!E:E)</f>
        <v>Online</v>
      </c>
      <c r="W741" t="str">
        <f>_xlfn.XLOOKUP(Table17[[#This Row],[Product_ID]],Product_Dim!A:A,Product_Dim!B:B)</f>
        <v>Outdoor Sports Water Bottle</v>
      </c>
      <c r="X741" t="str">
        <f>_xlfn.XLOOKUP(Table17[[#This Row],[Product_ID]],Product_Dim!A:A,Product_Dim!C:C)</f>
        <v>Sports</v>
      </c>
      <c r="Y741" t="str">
        <f>_xlfn.XLOOKUP(Table17[[#This Row],[Product_ID]],Product_Dim!A:A,Product_Dim!D:D)</f>
        <v>Accessories</v>
      </c>
      <c r="Z741" t="str">
        <f>_xlfn.XLOOKUP(Table17[[#This Row],[Product_ID]],Product_Dim!A:A,Product_Dim!E:E)</f>
        <v>Soto-Ellis</v>
      </c>
      <c r="AA741">
        <f>_xlfn.XLOOKUP(Table17[[#This Row],[Product_ID]],Product_Dim!A:A,Product_Dim!F:F)</f>
        <v>131.51</v>
      </c>
      <c r="AB741">
        <f>_xlfn.XLOOKUP(Table17[[#This Row],[Product_ID]],Product_Dim!A:A,Product_Dim!G:G)</f>
        <v>0</v>
      </c>
    </row>
    <row r="742" spans="1:28" x14ac:dyDescent="0.25">
      <c r="A742" t="s">
        <v>2566</v>
      </c>
      <c r="B742" s="1">
        <v>45313</v>
      </c>
      <c r="C742" t="s">
        <v>335</v>
      </c>
      <c r="D742" t="s">
        <v>1666</v>
      </c>
      <c r="E742" t="s">
        <v>1792</v>
      </c>
      <c r="F742">
        <v>2</v>
      </c>
      <c r="G742">
        <v>81.16</v>
      </c>
      <c r="H742">
        <v>0.16</v>
      </c>
      <c r="I742" t="s">
        <v>1826</v>
      </c>
      <c r="J742" s="12">
        <v>136.34880000000001</v>
      </c>
      <c r="K742" t="str">
        <f>_xlfn.XLOOKUP(Table17[[#This Row],[Customer_ID]],Customer_Dim!A:A,Customer_Dim!B:B,"False Data")</f>
        <v>Christy Vasquez</v>
      </c>
      <c r="L742" s="5">
        <f>_xlfn.XLOOKUP(Table17[[#This Row],[Customer_ID]],Customer_Dim!A:A,Customer_Dim!C:C,"False Data")</f>
        <v>28</v>
      </c>
      <c r="M742" s="5" t="str" cm="1">
        <f t="array" ref="M742">_xlfn.IFS(Table9[[#This Row],[Age]]&lt;=35,"Youth",Table9[[#This Row],[Age]]&lt;=55,"Adult",Table9[[#This Row],[Age]]&gt;55,"Senior")</f>
        <v>Youth</v>
      </c>
      <c r="N742" t="str">
        <f>_xlfn.XLOOKUP(Table17[[#This Row],[Customer_ID]],Customer_Dim!A:A,Customer_Dim!D:D,"False Data")</f>
        <v>Female</v>
      </c>
      <c r="O742" t="str">
        <f>_xlfn.XLOOKUP(Table17[[#This Row],[Customer_ID]],Customer_Dim!A:A,Customer_Dim!E:E,"False Data")</f>
        <v>Port Travisstad</v>
      </c>
      <c r="P742" t="str">
        <f>_xlfn.XLOOKUP(Table17[[#This Row],[Customer_ID]],Customer_Dim!A:A,Customer_Dim!F:F,"False Data")</f>
        <v>South Carolina</v>
      </c>
      <c r="Q742" t="str">
        <f>_xlfn.XLOOKUP(Table17[[#This Row],[Customer_ID]],Customer_Dim!A:A,Customer_Dim!G:G,"False Data")</f>
        <v>USA</v>
      </c>
      <c r="R742" t="str">
        <f>_xlfn.XLOOKUP(Table17[[#This Row],[Customer_ID]],Customer_Dim!A:A,Customer_Dim!H:H,"False Data")</f>
        <v>Gold</v>
      </c>
      <c r="S742" t="str">
        <f>_xlfn.XLOOKUP(Table17[[#This Row],[Store_ID]],Store_Dim!A:A,Store_Dim!B:B)</f>
        <v>Aguirre-Keller</v>
      </c>
      <c r="T742" t="str">
        <f>_xlfn.XLOOKUP(Table17[[#This Row],[Store_ID]],Store_Dim!A:A,Store_Dim!C:C)</f>
        <v>South</v>
      </c>
      <c r="U742" t="str">
        <f>_xlfn.XLOOKUP(Table17[[#This Row],[Store_ID]],Store_Dim!A:A,Store_Dim!D:D)</f>
        <v>Lake Michael</v>
      </c>
      <c r="V742" t="str">
        <f>_xlfn.XLOOKUP(Table17[[#This Row],[Store_ID]],Store_Dim!A:A,Store_Dim!E:E)</f>
        <v>Online</v>
      </c>
      <c r="W742" t="str">
        <f>_xlfn.XLOOKUP(Table17[[#This Row],[Product_ID]],Product_Dim!A:A,Product_Dim!B:B)</f>
        <v>Men's Hair Styling Gel</v>
      </c>
      <c r="X742" t="str">
        <f>_xlfn.XLOOKUP(Table17[[#This Row],[Product_ID]],Product_Dim!A:A,Product_Dim!C:C)</f>
        <v>Beauty</v>
      </c>
      <c r="Y742" t="str">
        <f>_xlfn.XLOOKUP(Table17[[#This Row],[Product_ID]],Product_Dim!A:A,Product_Dim!D:D)</f>
        <v>Haircare</v>
      </c>
      <c r="Z742" t="str">
        <f>_xlfn.XLOOKUP(Table17[[#This Row],[Product_ID]],Product_Dim!A:A,Product_Dim!E:E)</f>
        <v>Cline-Mccarthy</v>
      </c>
      <c r="AA742">
        <f>_xlfn.XLOOKUP(Table17[[#This Row],[Product_ID]],Product_Dim!A:A,Product_Dim!F:F)</f>
        <v>17.309999999999999</v>
      </c>
      <c r="AB742">
        <f>_xlfn.XLOOKUP(Table17[[#This Row],[Product_ID]],Product_Dim!A:A,Product_Dim!G:G)</f>
        <v>399</v>
      </c>
    </row>
    <row r="743" spans="1:28" x14ac:dyDescent="0.25">
      <c r="A743" t="s">
        <v>2567</v>
      </c>
      <c r="B743" s="1">
        <v>45372</v>
      </c>
      <c r="C743" t="s">
        <v>20</v>
      </c>
      <c r="D743" t="s">
        <v>1720</v>
      </c>
      <c r="E743" t="s">
        <v>1786</v>
      </c>
      <c r="F743">
        <v>1</v>
      </c>
      <c r="G743">
        <v>431.69</v>
      </c>
      <c r="H743">
        <v>0.09</v>
      </c>
      <c r="I743" t="s">
        <v>1824</v>
      </c>
      <c r="J743" s="12">
        <v>392.83789999999999</v>
      </c>
      <c r="K743" t="str">
        <f>_xlfn.XLOOKUP(Table17[[#This Row],[Customer_ID]],Customer_Dim!A:A,Customer_Dim!B:B,"False Data")</f>
        <v>Dr. Benjamin Price</v>
      </c>
      <c r="L743" s="5">
        <f>_xlfn.XLOOKUP(Table17[[#This Row],[Customer_ID]],Customer_Dim!A:A,Customer_Dim!C:C,"False Data")</f>
        <v>29</v>
      </c>
      <c r="M743" s="5" t="str" cm="1">
        <f t="array" ref="M743">_xlfn.IFS(Table9[[#This Row],[Age]]&lt;=35,"Youth",Table9[[#This Row],[Age]]&lt;=55,"Adult",Table9[[#This Row],[Age]]&gt;55,"Senior")</f>
        <v>Youth</v>
      </c>
      <c r="N743" t="str">
        <f>_xlfn.XLOOKUP(Table17[[#This Row],[Customer_ID]],Customer_Dim!A:A,Customer_Dim!D:D,"False Data")</f>
        <v>Female</v>
      </c>
      <c r="O743" t="str">
        <f>_xlfn.XLOOKUP(Table17[[#This Row],[Customer_ID]],Customer_Dim!A:A,Customer_Dim!E:E,"False Data")</f>
        <v>Kylebury</v>
      </c>
      <c r="P743" t="str">
        <f>_xlfn.XLOOKUP(Table17[[#This Row],[Customer_ID]],Customer_Dim!A:A,Customer_Dim!F:F,"False Data")</f>
        <v>Alabama</v>
      </c>
      <c r="Q743" t="str">
        <f>_xlfn.XLOOKUP(Table17[[#This Row],[Customer_ID]],Customer_Dim!A:A,Customer_Dim!G:G,"False Data")</f>
        <v>USA</v>
      </c>
      <c r="R743" t="str">
        <f>_xlfn.XLOOKUP(Table17[[#This Row],[Customer_ID]],Customer_Dim!A:A,Customer_Dim!H:H,"False Data")</f>
        <v>Platinum</v>
      </c>
      <c r="S743" t="str">
        <f>_xlfn.XLOOKUP(Table17[[#This Row],[Store_ID]],Store_Dim!A:A,Store_Dim!B:B)</f>
        <v>Moore, Padilla and Butler</v>
      </c>
      <c r="T743" t="str">
        <f>_xlfn.XLOOKUP(Table17[[#This Row],[Store_ID]],Store_Dim!A:A,Store_Dim!C:C)</f>
        <v>South</v>
      </c>
      <c r="U743" t="str">
        <f>_xlfn.XLOOKUP(Table17[[#This Row],[Store_ID]],Store_Dim!A:A,Store_Dim!D:D)</f>
        <v>East Johnstad</v>
      </c>
      <c r="V743" t="str">
        <f>_xlfn.XLOOKUP(Table17[[#This Row],[Store_ID]],Store_Dim!A:A,Store_Dim!E:E)</f>
        <v>Flagship</v>
      </c>
      <c r="W743" t="str">
        <f>_xlfn.XLOOKUP(Table17[[#This Row],[Product_ID]],Product_Dim!A:A,Product_Dim!B:B)</f>
        <v>Kitchen Cutting Board</v>
      </c>
      <c r="X743" t="str">
        <f>_xlfn.XLOOKUP(Table17[[#This Row],[Product_ID]],Product_Dim!A:A,Product_Dim!C:C)</f>
        <v>Home</v>
      </c>
      <c r="Y743" t="str">
        <f>_xlfn.XLOOKUP(Table17[[#This Row],[Product_ID]],Product_Dim!A:A,Product_Dim!D:D)</f>
        <v>Kitchen</v>
      </c>
      <c r="Z743" t="str">
        <f>_xlfn.XLOOKUP(Table17[[#This Row],[Product_ID]],Product_Dim!A:A,Product_Dim!E:E)</f>
        <v>Taylor, Dodson and Johnston</v>
      </c>
      <c r="AA743">
        <f>_xlfn.XLOOKUP(Table17[[#This Row],[Product_ID]],Product_Dim!A:A,Product_Dim!F:F)</f>
        <v>176.07</v>
      </c>
      <c r="AB743">
        <f>_xlfn.XLOOKUP(Table17[[#This Row],[Product_ID]],Product_Dim!A:A,Product_Dim!G:G)</f>
        <v>82</v>
      </c>
    </row>
    <row r="744" spans="1:28" x14ac:dyDescent="0.25">
      <c r="A744" t="s">
        <v>2568</v>
      </c>
      <c r="B744" s="1">
        <v>45648</v>
      </c>
      <c r="C744" t="s">
        <v>1260</v>
      </c>
      <c r="D744" t="s">
        <v>1584</v>
      </c>
      <c r="E744" t="s">
        <v>1773</v>
      </c>
      <c r="F744">
        <v>3</v>
      </c>
      <c r="G744">
        <v>438.65</v>
      </c>
      <c r="H744">
        <v>0.28999999999999998</v>
      </c>
      <c r="I744" t="s">
        <v>1826</v>
      </c>
      <c r="J744" s="12">
        <v>934.32449999999983</v>
      </c>
      <c r="K744" t="str">
        <f>_xlfn.XLOOKUP(Table17[[#This Row],[Customer_ID]],Customer_Dim!A:A,Customer_Dim!B:B,"False Data")</f>
        <v>Eric Wolfe</v>
      </c>
      <c r="L744" s="5">
        <f>_xlfn.XLOOKUP(Table17[[#This Row],[Customer_ID]],Customer_Dim!A:A,Customer_Dim!C:C,"False Data")</f>
        <v>18</v>
      </c>
      <c r="M744" s="5" t="str" cm="1">
        <f t="array" ref="M744">_xlfn.IFS(Table9[[#This Row],[Age]]&lt;=35,"Youth",Table9[[#This Row],[Age]]&lt;=55,"Adult",Table9[[#This Row],[Age]]&gt;55,"Senior")</f>
        <v>Youth</v>
      </c>
      <c r="N744" t="str">
        <f>_xlfn.XLOOKUP(Table17[[#This Row],[Customer_ID]],Customer_Dim!A:A,Customer_Dim!D:D,"False Data")</f>
        <v>Female</v>
      </c>
      <c r="O744" t="str">
        <f>_xlfn.XLOOKUP(Table17[[#This Row],[Customer_ID]],Customer_Dim!A:A,Customer_Dim!E:E,"False Data")</f>
        <v>Garciaview</v>
      </c>
      <c r="P744" t="str">
        <f>_xlfn.XLOOKUP(Table17[[#This Row],[Customer_ID]],Customer_Dim!A:A,Customer_Dim!F:F,"False Data")</f>
        <v>Louisiana</v>
      </c>
      <c r="Q744" t="str">
        <f>_xlfn.XLOOKUP(Table17[[#This Row],[Customer_ID]],Customer_Dim!A:A,Customer_Dim!G:G,"False Data")</f>
        <v>USA</v>
      </c>
      <c r="R744" t="str">
        <f>_xlfn.XLOOKUP(Table17[[#This Row],[Customer_ID]],Customer_Dim!A:A,Customer_Dim!H:H,"False Data")</f>
        <v>Gold</v>
      </c>
      <c r="S744" t="str">
        <f>_xlfn.XLOOKUP(Table17[[#This Row],[Store_ID]],Store_Dim!A:A,Store_Dim!B:B)</f>
        <v>Gray Ltd</v>
      </c>
      <c r="T744" t="str">
        <f>_xlfn.XLOOKUP(Table17[[#This Row],[Store_ID]],Store_Dim!A:A,Store_Dim!C:C)</f>
        <v>North</v>
      </c>
      <c r="U744" t="str">
        <f>_xlfn.XLOOKUP(Table17[[#This Row],[Store_ID]],Store_Dim!A:A,Store_Dim!D:D)</f>
        <v>New Michaelchester</v>
      </c>
      <c r="V744" t="str">
        <f>_xlfn.XLOOKUP(Table17[[#This Row],[Store_ID]],Store_Dim!A:A,Store_Dim!E:E)</f>
        <v>Outlet</v>
      </c>
      <c r="W744" t="str">
        <f>_xlfn.XLOOKUP(Table17[[#This Row],[Product_ID]],Product_Dim!A:A,Product_Dim!B:B)</f>
        <v>Women's Denim Jeans</v>
      </c>
      <c r="X744" t="str">
        <f>_xlfn.XLOOKUP(Table17[[#This Row],[Product_ID]],Product_Dim!A:A,Product_Dim!C:C)</f>
        <v>Clothing</v>
      </c>
      <c r="Y744" t="str">
        <f>_xlfn.XLOOKUP(Table17[[#This Row],[Product_ID]],Product_Dim!A:A,Product_Dim!D:D)</f>
        <v>Bottoms</v>
      </c>
      <c r="Z744" t="str">
        <f>_xlfn.XLOOKUP(Table17[[#This Row],[Product_ID]],Product_Dim!A:A,Product_Dim!E:E)</f>
        <v>Guerra-Hendrix</v>
      </c>
      <c r="AA744">
        <f>_xlfn.XLOOKUP(Table17[[#This Row],[Product_ID]],Product_Dim!A:A,Product_Dim!F:F)</f>
        <v>303.74</v>
      </c>
      <c r="AB744">
        <f>_xlfn.XLOOKUP(Table17[[#This Row],[Product_ID]],Product_Dim!A:A,Product_Dim!G:G)</f>
        <v>343</v>
      </c>
    </row>
    <row r="745" spans="1:28" x14ac:dyDescent="0.25">
      <c r="A745" t="s">
        <v>2569</v>
      </c>
      <c r="B745" s="1">
        <v>45384</v>
      </c>
      <c r="C745" t="s">
        <v>571</v>
      </c>
      <c r="D745" t="s">
        <v>1706</v>
      </c>
      <c r="E745" t="s">
        <v>1766</v>
      </c>
      <c r="F745">
        <v>3</v>
      </c>
      <c r="G745">
        <v>339.41</v>
      </c>
      <c r="H745">
        <v>0.26</v>
      </c>
      <c r="I745" t="s">
        <v>1824</v>
      </c>
      <c r="J745" s="12">
        <v>753.49019999999996</v>
      </c>
      <c r="K745" t="str">
        <f>_xlfn.XLOOKUP(Table17[[#This Row],[Customer_ID]],Customer_Dim!A:A,Customer_Dim!B:B,"False Data")</f>
        <v>Thomas Rhodes</v>
      </c>
      <c r="L745" s="5">
        <f>_xlfn.XLOOKUP(Table17[[#This Row],[Customer_ID]],Customer_Dim!A:A,Customer_Dim!C:C,"False Data")</f>
        <v>41</v>
      </c>
      <c r="M745" s="5" t="str" cm="1">
        <f t="array" ref="M745">_xlfn.IFS(Table9[[#This Row],[Age]]&lt;=35,"Youth",Table9[[#This Row],[Age]]&lt;=55,"Adult",Table9[[#This Row],[Age]]&gt;55,"Senior")</f>
        <v>Adult</v>
      </c>
      <c r="N745" t="str">
        <f>_xlfn.XLOOKUP(Table17[[#This Row],[Customer_ID]],Customer_Dim!A:A,Customer_Dim!D:D,"False Data")</f>
        <v>Female</v>
      </c>
      <c r="O745" t="str">
        <f>_xlfn.XLOOKUP(Table17[[#This Row],[Customer_ID]],Customer_Dim!A:A,Customer_Dim!E:E,"False Data")</f>
        <v>Port Richard</v>
      </c>
      <c r="P745" t="str">
        <f>_xlfn.XLOOKUP(Table17[[#This Row],[Customer_ID]],Customer_Dim!A:A,Customer_Dim!F:F,"False Data")</f>
        <v>West Virginia</v>
      </c>
      <c r="Q745" t="str">
        <f>_xlfn.XLOOKUP(Table17[[#This Row],[Customer_ID]],Customer_Dim!A:A,Customer_Dim!G:G,"False Data")</f>
        <v>USA</v>
      </c>
      <c r="R745" t="str">
        <f>_xlfn.XLOOKUP(Table17[[#This Row],[Customer_ID]],Customer_Dim!A:A,Customer_Dim!H:H,"False Data")</f>
        <v>Bronze</v>
      </c>
      <c r="S745" t="str">
        <f>_xlfn.XLOOKUP(Table17[[#This Row],[Store_ID]],Store_Dim!A:A,Store_Dim!B:B)</f>
        <v>Johnson-Wright</v>
      </c>
      <c r="T745" t="str">
        <f>_xlfn.XLOOKUP(Table17[[#This Row],[Store_ID]],Store_Dim!A:A,Store_Dim!C:C)</f>
        <v>North</v>
      </c>
      <c r="U745" t="str">
        <f>_xlfn.XLOOKUP(Table17[[#This Row],[Store_ID]],Store_Dim!A:A,Store_Dim!D:D)</f>
        <v>Hoodberg</v>
      </c>
      <c r="V745" t="str">
        <f>_xlfn.XLOOKUP(Table17[[#This Row],[Store_ID]],Store_Dim!A:A,Store_Dim!E:E)</f>
        <v>Outlet</v>
      </c>
      <c r="W745" t="str">
        <f>_xlfn.XLOOKUP(Table17[[#This Row],[Product_ID]],Product_Dim!A:A,Product_Dim!B:B)</f>
        <v>Decorative Lamp Shade</v>
      </c>
      <c r="X745" t="str">
        <f>_xlfn.XLOOKUP(Table17[[#This Row],[Product_ID]],Product_Dim!A:A,Product_Dim!C:C)</f>
        <v>Home</v>
      </c>
      <c r="Y745" t="str">
        <f>_xlfn.XLOOKUP(Table17[[#This Row],[Product_ID]],Product_Dim!A:A,Product_Dim!D:D)</f>
        <v>Lighting</v>
      </c>
      <c r="Z745" t="str">
        <f>_xlfn.XLOOKUP(Table17[[#This Row],[Product_ID]],Product_Dim!A:A,Product_Dim!E:E)</f>
        <v>Ramirez-Hanson</v>
      </c>
      <c r="AA745">
        <f>_xlfn.XLOOKUP(Table17[[#This Row],[Product_ID]],Product_Dim!A:A,Product_Dim!F:F)</f>
        <v>228.53</v>
      </c>
      <c r="AB745">
        <f>_xlfn.XLOOKUP(Table17[[#This Row],[Product_ID]],Product_Dim!A:A,Product_Dim!G:G)</f>
        <v>469</v>
      </c>
    </row>
    <row r="746" spans="1:28" x14ac:dyDescent="0.25">
      <c r="A746" t="s">
        <v>2570</v>
      </c>
      <c r="B746" s="1">
        <v>45687</v>
      </c>
      <c r="C746" t="s">
        <v>1449</v>
      </c>
      <c r="D746" t="s">
        <v>1706</v>
      </c>
      <c r="E746" t="s">
        <v>1786</v>
      </c>
      <c r="F746">
        <v>4</v>
      </c>
      <c r="G746">
        <v>848.47</v>
      </c>
      <c r="H746">
        <v>0.21</v>
      </c>
      <c r="I746" t="s">
        <v>1829</v>
      </c>
      <c r="J746" s="12">
        <v>2681.1651999999999</v>
      </c>
      <c r="K746" t="str">
        <f>_xlfn.XLOOKUP(Table17[[#This Row],[Customer_ID]],Customer_Dim!A:A,Customer_Dim!B:B,"False Data")</f>
        <v>Manuel Fisher</v>
      </c>
      <c r="L746" s="5">
        <f>_xlfn.XLOOKUP(Table17[[#This Row],[Customer_ID]],Customer_Dim!A:A,Customer_Dim!C:C,"False Data")</f>
        <v>21</v>
      </c>
      <c r="M746" s="5" t="str" cm="1">
        <f t="array" ref="M746">_xlfn.IFS(Table9[[#This Row],[Age]]&lt;=35,"Youth",Table9[[#This Row],[Age]]&lt;=55,"Adult",Table9[[#This Row],[Age]]&gt;55,"Senior")</f>
        <v>Youth</v>
      </c>
      <c r="N746" t="str">
        <f>_xlfn.XLOOKUP(Table17[[#This Row],[Customer_ID]],Customer_Dim!A:A,Customer_Dim!D:D,"False Data")</f>
        <v>Female</v>
      </c>
      <c r="O746" t="str">
        <f>_xlfn.XLOOKUP(Table17[[#This Row],[Customer_ID]],Customer_Dim!A:A,Customer_Dim!E:E,"False Data")</f>
        <v>Kanebury</v>
      </c>
      <c r="P746" t="str">
        <f>_xlfn.XLOOKUP(Table17[[#This Row],[Customer_ID]],Customer_Dim!A:A,Customer_Dim!F:F,"False Data")</f>
        <v>New Hampshire</v>
      </c>
      <c r="Q746" t="str">
        <f>_xlfn.XLOOKUP(Table17[[#This Row],[Customer_ID]],Customer_Dim!A:A,Customer_Dim!G:G,"False Data")</f>
        <v>USA</v>
      </c>
      <c r="R746" t="str">
        <f>_xlfn.XLOOKUP(Table17[[#This Row],[Customer_ID]],Customer_Dim!A:A,Customer_Dim!H:H,"False Data")</f>
        <v>Gold</v>
      </c>
      <c r="S746" t="str">
        <f>_xlfn.XLOOKUP(Table17[[#This Row],[Store_ID]],Store_Dim!A:A,Store_Dim!B:B)</f>
        <v>Moore, Padilla and Butler</v>
      </c>
      <c r="T746" t="str">
        <f>_xlfn.XLOOKUP(Table17[[#This Row],[Store_ID]],Store_Dim!A:A,Store_Dim!C:C)</f>
        <v>South</v>
      </c>
      <c r="U746" t="str">
        <f>_xlfn.XLOOKUP(Table17[[#This Row],[Store_ID]],Store_Dim!A:A,Store_Dim!D:D)</f>
        <v>East Johnstad</v>
      </c>
      <c r="V746" t="str">
        <f>_xlfn.XLOOKUP(Table17[[#This Row],[Store_ID]],Store_Dim!A:A,Store_Dim!E:E)</f>
        <v>Flagship</v>
      </c>
      <c r="W746" t="str">
        <f>_xlfn.XLOOKUP(Table17[[#This Row],[Product_ID]],Product_Dim!A:A,Product_Dim!B:B)</f>
        <v>Decorative Lamp Shade</v>
      </c>
      <c r="X746" t="str">
        <f>_xlfn.XLOOKUP(Table17[[#This Row],[Product_ID]],Product_Dim!A:A,Product_Dim!C:C)</f>
        <v>Home</v>
      </c>
      <c r="Y746" t="str">
        <f>_xlfn.XLOOKUP(Table17[[#This Row],[Product_ID]],Product_Dim!A:A,Product_Dim!D:D)</f>
        <v>Lighting</v>
      </c>
      <c r="Z746" t="str">
        <f>_xlfn.XLOOKUP(Table17[[#This Row],[Product_ID]],Product_Dim!A:A,Product_Dim!E:E)</f>
        <v>Ramirez-Hanson</v>
      </c>
      <c r="AA746">
        <f>_xlfn.XLOOKUP(Table17[[#This Row],[Product_ID]],Product_Dim!A:A,Product_Dim!F:F)</f>
        <v>228.53</v>
      </c>
      <c r="AB746">
        <f>_xlfn.XLOOKUP(Table17[[#This Row],[Product_ID]],Product_Dim!A:A,Product_Dim!G:G)</f>
        <v>469</v>
      </c>
    </row>
    <row r="747" spans="1:28" x14ac:dyDescent="0.25">
      <c r="A747" t="s">
        <v>2571</v>
      </c>
      <c r="B747" s="1">
        <v>45747</v>
      </c>
      <c r="C747" t="s">
        <v>631</v>
      </c>
      <c r="D747" t="s">
        <v>1682</v>
      </c>
      <c r="E747" t="s">
        <v>1782</v>
      </c>
      <c r="F747">
        <v>1</v>
      </c>
      <c r="G747">
        <v>664.87</v>
      </c>
      <c r="H747">
        <v>0.08</v>
      </c>
      <c r="I747" t="s">
        <v>1826</v>
      </c>
      <c r="J747" s="12">
        <v>611.68040000000008</v>
      </c>
      <c r="K747" t="str">
        <f>_xlfn.XLOOKUP(Table17[[#This Row],[Customer_ID]],Customer_Dim!A:A,Customer_Dim!B:B,"False Data")</f>
        <v>Jacob Wood</v>
      </c>
      <c r="L747" s="5">
        <f>_xlfn.XLOOKUP(Table17[[#This Row],[Customer_ID]],Customer_Dim!A:A,Customer_Dim!C:C,"False Data")</f>
        <v>26</v>
      </c>
      <c r="M747" s="5" t="str" cm="1">
        <f t="array" ref="M747">_xlfn.IFS(Table9[[#This Row],[Age]]&lt;=35,"Youth",Table9[[#This Row],[Age]]&lt;=55,"Adult",Table9[[#This Row],[Age]]&gt;55,"Senior")</f>
        <v>Youth</v>
      </c>
      <c r="N747" t="str">
        <f>_xlfn.XLOOKUP(Table17[[#This Row],[Customer_ID]],Customer_Dim!A:A,Customer_Dim!D:D,"False Data")</f>
        <v>Male</v>
      </c>
      <c r="O747" t="str">
        <f>_xlfn.XLOOKUP(Table17[[#This Row],[Customer_ID]],Customer_Dim!A:A,Customer_Dim!E:E,"False Data")</f>
        <v>Lake Samanthafort</v>
      </c>
      <c r="P747" t="str">
        <f>_xlfn.XLOOKUP(Table17[[#This Row],[Customer_ID]],Customer_Dim!A:A,Customer_Dim!F:F,"False Data")</f>
        <v>Idaho</v>
      </c>
      <c r="Q747" t="str">
        <f>_xlfn.XLOOKUP(Table17[[#This Row],[Customer_ID]],Customer_Dim!A:A,Customer_Dim!G:G,"False Data")</f>
        <v>USA</v>
      </c>
      <c r="R747" t="str">
        <f>_xlfn.XLOOKUP(Table17[[#This Row],[Customer_ID]],Customer_Dim!A:A,Customer_Dim!H:H,"False Data")</f>
        <v>Gold</v>
      </c>
      <c r="S747" t="str">
        <f>_xlfn.XLOOKUP(Table17[[#This Row],[Store_ID]],Store_Dim!A:A,Store_Dim!B:B)</f>
        <v>Bean, Jones and Park</v>
      </c>
      <c r="T747" t="str">
        <f>_xlfn.XLOOKUP(Table17[[#This Row],[Store_ID]],Store_Dim!A:A,Store_Dim!C:C)</f>
        <v>West</v>
      </c>
      <c r="U747" t="str">
        <f>_xlfn.XLOOKUP(Table17[[#This Row],[Store_ID]],Store_Dim!A:A,Store_Dim!D:D)</f>
        <v>Thompsonborough</v>
      </c>
      <c r="V747" t="str">
        <f>_xlfn.XLOOKUP(Table17[[#This Row],[Store_ID]],Store_Dim!A:A,Store_Dim!E:E)</f>
        <v>Online</v>
      </c>
      <c r="W747" t="str">
        <f>_xlfn.XLOOKUP(Table17[[#This Row],[Product_ID]],Product_Dim!A:A,Product_Dim!B:B)</f>
        <v>Smart LED Light Strip</v>
      </c>
      <c r="X747" t="str">
        <f>_xlfn.XLOOKUP(Table17[[#This Row],[Product_ID]],Product_Dim!A:A,Product_Dim!C:C)</f>
        <v>Electronics</v>
      </c>
      <c r="Y747" t="str">
        <f>_xlfn.XLOOKUP(Table17[[#This Row],[Product_ID]],Product_Dim!A:A,Product_Dim!D:D)</f>
        <v>Accessories</v>
      </c>
      <c r="Z747" t="str">
        <f>_xlfn.XLOOKUP(Table17[[#This Row],[Product_ID]],Product_Dim!A:A,Product_Dim!E:E)</f>
        <v>Flores-Davis</v>
      </c>
      <c r="AA747">
        <f>_xlfn.XLOOKUP(Table17[[#This Row],[Product_ID]],Product_Dim!A:A,Product_Dim!F:F)</f>
        <v>349.17</v>
      </c>
      <c r="AB747">
        <f>_xlfn.XLOOKUP(Table17[[#This Row],[Product_ID]],Product_Dim!A:A,Product_Dim!G:G)</f>
        <v>476</v>
      </c>
    </row>
    <row r="748" spans="1:28" x14ac:dyDescent="0.25">
      <c r="A748" t="s">
        <v>2572</v>
      </c>
      <c r="B748" s="1">
        <v>45687</v>
      </c>
      <c r="C748" t="s">
        <v>353</v>
      </c>
      <c r="D748" t="s">
        <v>1596</v>
      </c>
      <c r="E748" t="s">
        <v>1779</v>
      </c>
      <c r="F748">
        <v>1</v>
      </c>
      <c r="G748">
        <v>412.11</v>
      </c>
      <c r="H748">
        <v>0.23</v>
      </c>
      <c r="I748" t="s">
        <v>1826</v>
      </c>
      <c r="J748" s="12">
        <v>317.32470000000001</v>
      </c>
      <c r="K748" t="str">
        <f>_xlfn.XLOOKUP(Table17[[#This Row],[Customer_ID]],Customer_Dim!A:A,Customer_Dim!B:B,"False Data")</f>
        <v>Sheila Wilson</v>
      </c>
      <c r="L748" s="5">
        <f>_xlfn.XLOOKUP(Table17[[#This Row],[Customer_ID]],Customer_Dim!A:A,Customer_Dim!C:C,"False Data")</f>
        <v>35</v>
      </c>
      <c r="M748" s="5" t="str" cm="1">
        <f t="array" ref="M748">_xlfn.IFS(Table9[[#This Row],[Age]]&lt;=35,"Youth",Table9[[#This Row],[Age]]&lt;=55,"Adult",Table9[[#This Row],[Age]]&gt;55,"Senior")</f>
        <v>Youth</v>
      </c>
      <c r="N748" t="str">
        <f>_xlfn.XLOOKUP(Table17[[#This Row],[Customer_ID]],Customer_Dim!A:A,Customer_Dim!D:D,"False Data")</f>
        <v>Male</v>
      </c>
      <c r="O748" t="str">
        <f>_xlfn.XLOOKUP(Table17[[#This Row],[Customer_ID]],Customer_Dim!A:A,Customer_Dim!E:E,"False Data")</f>
        <v>South Dustin</v>
      </c>
      <c r="P748" t="str">
        <f>_xlfn.XLOOKUP(Table17[[#This Row],[Customer_ID]],Customer_Dim!A:A,Customer_Dim!F:F,"False Data")</f>
        <v>Tennessee</v>
      </c>
      <c r="Q748" t="str">
        <f>_xlfn.XLOOKUP(Table17[[#This Row],[Customer_ID]],Customer_Dim!A:A,Customer_Dim!G:G,"False Data")</f>
        <v>USA</v>
      </c>
      <c r="R748" t="str">
        <f>_xlfn.XLOOKUP(Table17[[#This Row],[Customer_ID]],Customer_Dim!A:A,Customer_Dim!H:H,"False Data")</f>
        <v>Silver</v>
      </c>
      <c r="S748" t="str">
        <f>_xlfn.XLOOKUP(Table17[[#This Row],[Store_ID]],Store_Dim!A:A,Store_Dim!B:B)</f>
        <v>Martinez-Mullins</v>
      </c>
      <c r="T748" t="str">
        <f>_xlfn.XLOOKUP(Table17[[#This Row],[Store_ID]],Store_Dim!A:A,Store_Dim!C:C)</f>
        <v>South</v>
      </c>
      <c r="U748" t="str">
        <f>_xlfn.XLOOKUP(Table17[[#This Row],[Store_ID]],Store_Dim!A:A,Store_Dim!D:D)</f>
        <v>Williamsfurt</v>
      </c>
      <c r="V748" t="str">
        <f>_xlfn.XLOOKUP(Table17[[#This Row],[Store_ID]],Store_Dim!A:A,Store_Dim!E:E)</f>
        <v>Online</v>
      </c>
      <c r="W748" t="str">
        <f>_xlfn.XLOOKUP(Table17[[#This Row],[Product_ID]],Product_Dim!A:A,Product_Dim!B:B)</f>
        <v>Foldable Camping Chair</v>
      </c>
      <c r="X748" t="str">
        <f>_xlfn.XLOOKUP(Table17[[#This Row],[Product_ID]],Product_Dim!A:A,Product_Dim!C:C)</f>
        <v>Sports</v>
      </c>
      <c r="Y748" t="str">
        <f>_xlfn.XLOOKUP(Table17[[#This Row],[Product_ID]],Product_Dim!A:A,Product_Dim!D:D)</f>
        <v>Outdoor</v>
      </c>
      <c r="Z748" t="str">
        <f>_xlfn.XLOOKUP(Table17[[#This Row],[Product_ID]],Product_Dim!A:A,Product_Dim!E:E)</f>
        <v>Cook Ltd</v>
      </c>
      <c r="AA748">
        <f>_xlfn.XLOOKUP(Table17[[#This Row],[Product_ID]],Product_Dim!A:A,Product_Dim!F:F)</f>
        <v>166.06</v>
      </c>
      <c r="AB748">
        <f>_xlfn.XLOOKUP(Table17[[#This Row],[Product_ID]],Product_Dim!A:A,Product_Dim!G:G)</f>
        <v>340</v>
      </c>
    </row>
    <row r="749" spans="1:28" x14ac:dyDescent="0.25">
      <c r="A749" t="s">
        <v>2573</v>
      </c>
      <c r="B749" s="1">
        <v>45916</v>
      </c>
      <c r="C749" t="s">
        <v>422</v>
      </c>
      <c r="D749" t="s">
        <v>1736</v>
      </c>
      <c r="E749" t="s">
        <v>1757</v>
      </c>
      <c r="F749">
        <v>1</v>
      </c>
      <c r="G749">
        <v>126.09</v>
      </c>
      <c r="H749">
        <v>0.05</v>
      </c>
      <c r="I749" t="s">
        <v>1829</v>
      </c>
      <c r="J749" s="12">
        <v>119.7855</v>
      </c>
      <c r="K749" t="str">
        <f>_xlfn.XLOOKUP(Table17[[#This Row],[Customer_ID]],Customer_Dim!A:A,Customer_Dim!B:B,"False Data")</f>
        <v>Michael Chang</v>
      </c>
      <c r="L749" s="5">
        <f>_xlfn.XLOOKUP(Table17[[#This Row],[Customer_ID]],Customer_Dim!A:A,Customer_Dim!C:C,"False Data")</f>
        <v>50</v>
      </c>
      <c r="M749" s="5" t="str" cm="1">
        <f t="array" ref="M749">_xlfn.IFS(Table9[[#This Row],[Age]]&lt;=35,"Youth",Table9[[#This Row],[Age]]&lt;=55,"Adult",Table9[[#This Row],[Age]]&gt;55,"Senior")</f>
        <v>Adult</v>
      </c>
      <c r="N749" t="str">
        <f>_xlfn.XLOOKUP(Table17[[#This Row],[Customer_ID]],Customer_Dim!A:A,Customer_Dim!D:D,"False Data")</f>
        <v>Male</v>
      </c>
      <c r="O749" t="str">
        <f>_xlfn.XLOOKUP(Table17[[#This Row],[Customer_ID]],Customer_Dim!A:A,Customer_Dim!E:E,"False Data")</f>
        <v>Kathrynport</v>
      </c>
      <c r="P749" t="str">
        <f>_xlfn.XLOOKUP(Table17[[#This Row],[Customer_ID]],Customer_Dim!A:A,Customer_Dim!F:F,"False Data")</f>
        <v>North Carolina</v>
      </c>
      <c r="Q749" t="str">
        <f>_xlfn.XLOOKUP(Table17[[#This Row],[Customer_ID]],Customer_Dim!A:A,Customer_Dim!G:G,"False Data")</f>
        <v>USA</v>
      </c>
      <c r="R749" t="str">
        <f>_xlfn.XLOOKUP(Table17[[#This Row],[Customer_ID]],Customer_Dim!A:A,Customer_Dim!H:H,"False Data")</f>
        <v>Platinum</v>
      </c>
      <c r="S749" t="str">
        <f>_xlfn.XLOOKUP(Table17[[#This Row],[Store_ID]],Store_Dim!A:A,Store_Dim!B:B)</f>
        <v>Martinez, Adkins and Johnson</v>
      </c>
      <c r="T749" t="str">
        <f>_xlfn.XLOOKUP(Table17[[#This Row],[Store_ID]],Store_Dim!A:A,Store_Dim!C:C)</f>
        <v>North</v>
      </c>
      <c r="U749" t="str">
        <f>_xlfn.XLOOKUP(Table17[[#This Row],[Store_ID]],Store_Dim!A:A,Store_Dim!D:D)</f>
        <v>Danielmouth</v>
      </c>
      <c r="V749" t="str">
        <f>_xlfn.XLOOKUP(Table17[[#This Row],[Store_ID]],Store_Dim!A:A,Store_Dim!E:E)</f>
        <v>Flagship</v>
      </c>
      <c r="W749" t="str">
        <f>_xlfn.XLOOKUP(Table17[[#This Row],[Product_ID]],Product_Dim!A:A,Product_Dim!B:B)</f>
        <v>Vitamin E Body Lotion</v>
      </c>
      <c r="X749" t="str">
        <f>_xlfn.XLOOKUP(Table17[[#This Row],[Product_ID]],Product_Dim!A:A,Product_Dim!C:C)</f>
        <v>Beauty</v>
      </c>
      <c r="Y749" t="str">
        <f>_xlfn.XLOOKUP(Table17[[#This Row],[Product_ID]],Product_Dim!A:A,Product_Dim!D:D)</f>
        <v>Skincare</v>
      </c>
      <c r="Z749" t="str">
        <f>_xlfn.XLOOKUP(Table17[[#This Row],[Product_ID]],Product_Dim!A:A,Product_Dim!E:E)</f>
        <v>Hoffman-Williams</v>
      </c>
      <c r="AA749">
        <f>_xlfn.XLOOKUP(Table17[[#This Row],[Product_ID]],Product_Dim!A:A,Product_Dim!F:F)</f>
        <v>358.47</v>
      </c>
      <c r="AB749">
        <f>_xlfn.XLOOKUP(Table17[[#This Row],[Product_ID]],Product_Dim!A:A,Product_Dim!G:G)</f>
        <v>213</v>
      </c>
    </row>
    <row r="750" spans="1:28" x14ac:dyDescent="0.25">
      <c r="A750" t="s">
        <v>2574</v>
      </c>
      <c r="B750" s="1">
        <v>45917</v>
      </c>
      <c r="C750" t="s">
        <v>648</v>
      </c>
      <c r="D750" t="s">
        <v>1682</v>
      </c>
      <c r="E750" t="s">
        <v>1789</v>
      </c>
      <c r="F750">
        <v>4</v>
      </c>
      <c r="G750">
        <v>602.39</v>
      </c>
      <c r="H750">
        <v>0.19</v>
      </c>
      <c r="I750" t="s">
        <v>1829</v>
      </c>
      <c r="J750" s="12">
        <v>1951.7436</v>
      </c>
      <c r="K750" t="str">
        <f>_xlfn.XLOOKUP(Table17[[#This Row],[Customer_ID]],Customer_Dim!A:A,Customer_Dim!B:B,"False Data")</f>
        <v>Wanda Snyder</v>
      </c>
      <c r="L750" s="5">
        <f>_xlfn.XLOOKUP(Table17[[#This Row],[Customer_ID]],Customer_Dim!A:A,Customer_Dim!C:C,"False Data")</f>
        <v>54</v>
      </c>
      <c r="M750" s="5" t="str" cm="1">
        <f t="array" ref="M750">_xlfn.IFS(Table9[[#This Row],[Age]]&lt;=35,"Youth",Table9[[#This Row],[Age]]&lt;=55,"Adult",Table9[[#This Row],[Age]]&gt;55,"Senior")</f>
        <v>Adult</v>
      </c>
      <c r="N750" t="str">
        <f>_xlfn.XLOOKUP(Table17[[#This Row],[Customer_ID]],Customer_Dim!A:A,Customer_Dim!D:D,"False Data")</f>
        <v>Male</v>
      </c>
      <c r="O750" t="str">
        <f>_xlfn.XLOOKUP(Table17[[#This Row],[Customer_ID]],Customer_Dim!A:A,Customer_Dim!E:E,"False Data")</f>
        <v>Frostmouth</v>
      </c>
      <c r="P750" t="str">
        <f>_xlfn.XLOOKUP(Table17[[#This Row],[Customer_ID]],Customer_Dim!A:A,Customer_Dim!F:F,"False Data")</f>
        <v>Vermont</v>
      </c>
      <c r="Q750" t="str">
        <f>_xlfn.XLOOKUP(Table17[[#This Row],[Customer_ID]],Customer_Dim!A:A,Customer_Dim!G:G,"False Data")</f>
        <v>USA</v>
      </c>
      <c r="R750" t="str">
        <f>_xlfn.XLOOKUP(Table17[[#This Row],[Customer_ID]],Customer_Dim!A:A,Customer_Dim!H:H,"False Data")</f>
        <v>Bronze</v>
      </c>
      <c r="S750" t="str">
        <f>_xlfn.XLOOKUP(Table17[[#This Row],[Store_ID]],Store_Dim!A:A,Store_Dim!B:B)</f>
        <v>Hill, Wagner and Ballard</v>
      </c>
      <c r="T750" t="str">
        <f>_xlfn.XLOOKUP(Table17[[#This Row],[Store_ID]],Store_Dim!A:A,Store_Dim!C:C)</f>
        <v>East</v>
      </c>
      <c r="U750" t="str">
        <f>_xlfn.XLOOKUP(Table17[[#This Row],[Store_ID]],Store_Dim!A:A,Store_Dim!D:D)</f>
        <v>East Davidville</v>
      </c>
      <c r="V750" t="str">
        <f>_xlfn.XLOOKUP(Table17[[#This Row],[Store_ID]],Store_Dim!A:A,Store_Dim!E:E)</f>
        <v>Online</v>
      </c>
      <c r="W750" t="str">
        <f>_xlfn.XLOOKUP(Table17[[#This Row],[Product_ID]],Product_Dim!A:A,Product_Dim!B:B)</f>
        <v>Smart LED Light Strip</v>
      </c>
      <c r="X750" t="str">
        <f>_xlfn.XLOOKUP(Table17[[#This Row],[Product_ID]],Product_Dim!A:A,Product_Dim!C:C)</f>
        <v>Electronics</v>
      </c>
      <c r="Y750" t="str">
        <f>_xlfn.XLOOKUP(Table17[[#This Row],[Product_ID]],Product_Dim!A:A,Product_Dim!D:D)</f>
        <v>Accessories</v>
      </c>
      <c r="Z750" t="str">
        <f>_xlfn.XLOOKUP(Table17[[#This Row],[Product_ID]],Product_Dim!A:A,Product_Dim!E:E)</f>
        <v>Flores-Davis</v>
      </c>
      <c r="AA750">
        <f>_xlfn.XLOOKUP(Table17[[#This Row],[Product_ID]],Product_Dim!A:A,Product_Dim!F:F)</f>
        <v>349.17</v>
      </c>
      <c r="AB750">
        <f>_xlfn.XLOOKUP(Table17[[#This Row],[Product_ID]],Product_Dim!A:A,Product_Dim!G:G)</f>
        <v>476</v>
      </c>
    </row>
    <row r="751" spans="1:28" x14ac:dyDescent="0.25">
      <c r="A751" t="s">
        <v>2575</v>
      </c>
      <c r="B751" s="1">
        <v>45941</v>
      </c>
      <c r="C751" t="s">
        <v>1023</v>
      </c>
      <c r="D751" t="s">
        <v>1712</v>
      </c>
      <c r="E751" t="s">
        <v>1766</v>
      </c>
      <c r="F751">
        <v>3</v>
      </c>
      <c r="G751">
        <v>447.69</v>
      </c>
      <c r="H751">
        <v>0.02</v>
      </c>
      <c r="I751" t="s">
        <v>1829</v>
      </c>
      <c r="J751" s="12">
        <v>1316.2085999999999</v>
      </c>
      <c r="K751" t="str">
        <f>_xlfn.XLOOKUP(Table17[[#This Row],[Customer_ID]],Customer_Dim!A:A,Customer_Dim!B:B,"False Data")</f>
        <v>Andrew Smith</v>
      </c>
      <c r="L751" s="5">
        <f>_xlfn.XLOOKUP(Table17[[#This Row],[Customer_ID]],Customer_Dim!A:A,Customer_Dim!C:C,"False Data")</f>
        <v>60</v>
      </c>
      <c r="M751" s="5" t="str" cm="1">
        <f t="array" ref="M751">_xlfn.IFS(Table9[[#This Row],[Age]]&lt;=35,"Youth",Table9[[#This Row],[Age]]&lt;=55,"Adult",Table9[[#This Row],[Age]]&gt;55,"Senior")</f>
        <v>Senior</v>
      </c>
      <c r="N751" t="str">
        <f>_xlfn.XLOOKUP(Table17[[#This Row],[Customer_ID]],Customer_Dim!A:A,Customer_Dim!D:D,"False Data")</f>
        <v>Male</v>
      </c>
      <c r="O751" t="str">
        <f>_xlfn.XLOOKUP(Table17[[#This Row],[Customer_ID]],Customer_Dim!A:A,Customer_Dim!E:E,"False Data")</f>
        <v>East Matthew</v>
      </c>
      <c r="P751" t="str">
        <f>_xlfn.XLOOKUP(Table17[[#This Row],[Customer_ID]],Customer_Dim!A:A,Customer_Dim!F:F,"False Data")</f>
        <v>Wisconsin</v>
      </c>
      <c r="Q751" t="str">
        <f>_xlfn.XLOOKUP(Table17[[#This Row],[Customer_ID]],Customer_Dim!A:A,Customer_Dim!G:G,"False Data")</f>
        <v>USA</v>
      </c>
      <c r="R751" t="str">
        <f>_xlfn.XLOOKUP(Table17[[#This Row],[Customer_ID]],Customer_Dim!A:A,Customer_Dim!H:H,"False Data")</f>
        <v>Bronze</v>
      </c>
      <c r="S751" t="str">
        <f>_xlfn.XLOOKUP(Table17[[#This Row],[Store_ID]],Store_Dim!A:A,Store_Dim!B:B)</f>
        <v>Johnson-Wright</v>
      </c>
      <c r="T751" t="str">
        <f>_xlfn.XLOOKUP(Table17[[#This Row],[Store_ID]],Store_Dim!A:A,Store_Dim!C:C)</f>
        <v>North</v>
      </c>
      <c r="U751" t="str">
        <f>_xlfn.XLOOKUP(Table17[[#This Row],[Store_ID]],Store_Dim!A:A,Store_Dim!D:D)</f>
        <v>Hoodberg</v>
      </c>
      <c r="V751" t="str">
        <f>_xlfn.XLOOKUP(Table17[[#This Row],[Store_ID]],Store_Dim!A:A,Store_Dim!E:E)</f>
        <v>Outlet</v>
      </c>
      <c r="W751" t="str">
        <f>_xlfn.XLOOKUP(Table17[[#This Row],[Product_ID]],Product_Dim!A:A,Product_Dim!B:B)</f>
        <v>Fitness Resistance Bands</v>
      </c>
      <c r="X751" t="str">
        <f>_xlfn.XLOOKUP(Table17[[#This Row],[Product_ID]],Product_Dim!A:A,Product_Dim!C:C)</f>
        <v>Sports</v>
      </c>
      <c r="Y751" t="str">
        <f>_xlfn.XLOOKUP(Table17[[#This Row],[Product_ID]],Product_Dim!A:A,Product_Dim!D:D)</f>
        <v>Fitness</v>
      </c>
      <c r="Z751" t="str">
        <f>_xlfn.XLOOKUP(Table17[[#This Row],[Product_ID]],Product_Dim!A:A,Product_Dim!E:E)</f>
        <v>Reese-Watson</v>
      </c>
      <c r="AA751">
        <f>_xlfn.XLOOKUP(Table17[[#This Row],[Product_ID]],Product_Dim!A:A,Product_Dim!F:F)</f>
        <v>152.91999999999999</v>
      </c>
      <c r="AB751">
        <f>_xlfn.XLOOKUP(Table17[[#This Row],[Product_ID]],Product_Dim!A:A,Product_Dim!G:G)</f>
        <v>281</v>
      </c>
    </row>
    <row r="752" spans="1:28" x14ac:dyDescent="0.25">
      <c r="A752" t="s">
        <v>2576</v>
      </c>
      <c r="B752" s="1">
        <v>45778</v>
      </c>
      <c r="C752" t="s">
        <v>794</v>
      </c>
      <c r="D752" t="s">
        <v>1616</v>
      </c>
      <c r="E752" t="s">
        <v>1766</v>
      </c>
      <c r="F752">
        <v>3</v>
      </c>
      <c r="G752">
        <v>35.159999999999997</v>
      </c>
      <c r="H752">
        <v>0.04</v>
      </c>
      <c r="I752" t="s">
        <v>1829</v>
      </c>
      <c r="J752" s="12">
        <v>101.2608</v>
      </c>
      <c r="K752" t="str">
        <f>_xlfn.XLOOKUP(Table17[[#This Row],[Customer_ID]],Customer_Dim!A:A,Customer_Dim!B:B,"False Data")</f>
        <v>Nicholas Webb</v>
      </c>
      <c r="L752" s="5">
        <f>_xlfn.XLOOKUP(Table17[[#This Row],[Customer_ID]],Customer_Dim!A:A,Customer_Dim!C:C,"False Data")</f>
        <v>19</v>
      </c>
      <c r="M752" s="5" t="str" cm="1">
        <f t="array" ref="M752">_xlfn.IFS(Table9[[#This Row],[Age]]&lt;=35,"Youth",Table9[[#This Row],[Age]]&lt;=55,"Adult",Table9[[#This Row],[Age]]&gt;55,"Senior")</f>
        <v>Youth</v>
      </c>
      <c r="N752" t="str">
        <f>_xlfn.XLOOKUP(Table17[[#This Row],[Customer_ID]],Customer_Dim!A:A,Customer_Dim!D:D,"False Data")</f>
        <v>Male</v>
      </c>
      <c r="O752" t="str">
        <f>_xlfn.XLOOKUP(Table17[[#This Row],[Customer_ID]],Customer_Dim!A:A,Customer_Dim!E:E,"False Data")</f>
        <v>Lake Timothy</v>
      </c>
      <c r="P752" t="str">
        <f>_xlfn.XLOOKUP(Table17[[#This Row],[Customer_ID]],Customer_Dim!A:A,Customer_Dim!F:F,"False Data")</f>
        <v>Nevada</v>
      </c>
      <c r="Q752" t="str">
        <f>_xlfn.XLOOKUP(Table17[[#This Row],[Customer_ID]],Customer_Dim!A:A,Customer_Dim!G:G,"False Data")</f>
        <v>USA</v>
      </c>
      <c r="R752" t="str">
        <f>_xlfn.XLOOKUP(Table17[[#This Row],[Customer_ID]],Customer_Dim!A:A,Customer_Dim!H:H,"False Data")</f>
        <v>Gold</v>
      </c>
      <c r="S752" t="str">
        <f>_xlfn.XLOOKUP(Table17[[#This Row],[Store_ID]],Store_Dim!A:A,Store_Dim!B:B)</f>
        <v>Johnson-Wright</v>
      </c>
      <c r="T752" t="str">
        <f>_xlfn.XLOOKUP(Table17[[#This Row],[Store_ID]],Store_Dim!A:A,Store_Dim!C:C)</f>
        <v>North</v>
      </c>
      <c r="U752" t="str">
        <f>_xlfn.XLOOKUP(Table17[[#This Row],[Store_ID]],Store_Dim!A:A,Store_Dim!D:D)</f>
        <v>Hoodberg</v>
      </c>
      <c r="V752" t="str">
        <f>_xlfn.XLOOKUP(Table17[[#This Row],[Store_ID]],Store_Dim!A:A,Store_Dim!E:E)</f>
        <v>Outlet</v>
      </c>
      <c r="W752" t="str">
        <f>_xlfn.XLOOKUP(Table17[[#This Row],[Product_ID]],Product_Dim!A:A,Product_Dim!B:B)</f>
        <v>Gaming Mechanical Keyboard</v>
      </c>
      <c r="X752" t="str">
        <f>_xlfn.XLOOKUP(Table17[[#This Row],[Product_ID]],Product_Dim!A:A,Product_Dim!C:C)</f>
        <v>Electronics</v>
      </c>
      <c r="Y752" t="str">
        <f>_xlfn.XLOOKUP(Table17[[#This Row],[Product_ID]],Product_Dim!A:A,Product_Dim!D:D)</f>
        <v>Computer</v>
      </c>
      <c r="Z752" t="str">
        <f>_xlfn.XLOOKUP(Table17[[#This Row],[Product_ID]],Product_Dim!A:A,Product_Dim!E:E)</f>
        <v>Lucero LLC</v>
      </c>
      <c r="AA752">
        <f>_xlfn.XLOOKUP(Table17[[#This Row],[Product_ID]],Product_Dim!A:A,Product_Dim!F:F)</f>
        <v>419.28</v>
      </c>
      <c r="AB752">
        <f>_xlfn.XLOOKUP(Table17[[#This Row],[Product_ID]],Product_Dim!A:A,Product_Dim!G:G)</f>
        <v>86</v>
      </c>
    </row>
    <row r="753" spans="1:28" x14ac:dyDescent="0.25">
      <c r="A753" t="s">
        <v>2577</v>
      </c>
      <c r="B753" s="1">
        <v>45740</v>
      </c>
      <c r="C753" t="s">
        <v>1038</v>
      </c>
      <c r="D753" t="s">
        <v>1692</v>
      </c>
      <c r="E753" t="s">
        <v>1792</v>
      </c>
      <c r="F753">
        <v>2</v>
      </c>
      <c r="G753">
        <v>838.59</v>
      </c>
      <c r="H753">
        <v>0.18</v>
      </c>
      <c r="I753" t="s">
        <v>1829</v>
      </c>
      <c r="J753" s="12">
        <v>1375.2876000000001</v>
      </c>
      <c r="K753" t="str">
        <f>_xlfn.XLOOKUP(Table17[[#This Row],[Customer_ID]],Customer_Dim!A:A,Customer_Dim!B:B,"False Data")</f>
        <v>Pamela Mcguire</v>
      </c>
      <c r="L753" s="5">
        <f>_xlfn.XLOOKUP(Table17[[#This Row],[Customer_ID]],Customer_Dim!A:A,Customer_Dim!C:C,"False Data")</f>
        <v>54</v>
      </c>
      <c r="M753" s="5" t="str" cm="1">
        <f t="array" ref="M753">_xlfn.IFS(Table9[[#This Row],[Age]]&lt;=35,"Youth",Table9[[#This Row],[Age]]&lt;=55,"Adult",Table9[[#This Row],[Age]]&gt;55,"Senior")</f>
        <v>Adult</v>
      </c>
      <c r="N753" t="str">
        <f>_xlfn.XLOOKUP(Table17[[#This Row],[Customer_ID]],Customer_Dim!A:A,Customer_Dim!D:D,"False Data")</f>
        <v>Male</v>
      </c>
      <c r="O753" t="str">
        <f>_xlfn.XLOOKUP(Table17[[#This Row],[Customer_ID]],Customer_Dim!A:A,Customer_Dim!E:E,"False Data")</f>
        <v>South Jasontown</v>
      </c>
      <c r="P753" t="str">
        <f>_xlfn.XLOOKUP(Table17[[#This Row],[Customer_ID]],Customer_Dim!A:A,Customer_Dim!F:F,"False Data")</f>
        <v>Illinois</v>
      </c>
      <c r="Q753" t="str">
        <f>_xlfn.XLOOKUP(Table17[[#This Row],[Customer_ID]],Customer_Dim!A:A,Customer_Dim!G:G,"False Data")</f>
        <v>USA</v>
      </c>
      <c r="R753" t="str">
        <f>_xlfn.XLOOKUP(Table17[[#This Row],[Customer_ID]],Customer_Dim!A:A,Customer_Dim!H:H,"False Data")</f>
        <v>Platinum</v>
      </c>
      <c r="S753" t="str">
        <f>_xlfn.XLOOKUP(Table17[[#This Row],[Store_ID]],Store_Dim!A:A,Store_Dim!B:B)</f>
        <v>Aguirre-Keller</v>
      </c>
      <c r="T753" t="str">
        <f>_xlfn.XLOOKUP(Table17[[#This Row],[Store_ID]],Store_Dim!A:A,Store_Dim!C:C)</f>
        <v>South</v>
      </c>
      <c r="U753" t="str">
        <f>_xlfn.XLOOKUP(Table17[[#This Row],[Store_ID]],Store_Dim!A:A,Store_Dim!D:D)</f>
        <v>Lake Michael</v>
      </c>
      <c r="V753" t="str">
        <f>_xlfn.XLOOKUP(Table17[[#This Row],[Store_ID]],Store_Dim!A:A,Store_Dim!E:E)</f>
        <v>Online</v>
      </c>
      <c r="W753" t="str">
        <f>_xlfn.XLOOKUP(Table17[[#This Row],[Product_ID]],Product_Dim!A:A,Product_Dim!B:B)</f>
        <v>Professional Jump Rope</v>
      </c>
      <c r="X753" t="str">
        <f>_xlfn.XLOOKUP(Table17[[#This Row],[Product_ID]],Product_Dim!A:A,Product_Dim!C:C)</f>
        <v>Sports</v>
      </c>
      <c r="Y753" t="str">
        <f>_xlfn.XLOOKUP(Table17[[#This Row],[Product_ID]],Product_Dim!A:A,Product_Dim!D:D)</f>
        <v>Fitness</v>
      </c>
      <c r="Z753" t="str">
        <f>_xlfn.XLOOKUP(Table17[[#This Row],[Product_ID]],Product_Dim!A:A,Product_Dim!E:E)</f>
        <v>Davis PLC</v>
      </c>
      <c r="AA753">
        <f>_xlfn.XLOOKUP(Table17[[#This Row],[Product_ID]],Product_Dim!A:A,Product_Dim!F:F)</f>
        <v>477.61</v>
      </c>
      <c r="AB753">
        <f>_xlfn.XLOOKUP(Table17[[#This Row],[Product_ID]],Product_Dim!A:A,Product_Dim!G:G)</f>
        <v>300</v>
      </c>
    </row>
    <row r="754" spans="1:28" x14ac:dyDescent="0.25">
      <c r="A754" t="s">
        <v>2578</v>
      </c>
      <c r="B754" s="1">
        <v>45598</v>
      </c>
      <c r="C754" t="s">
        <v>321</v>
      </c>
      <c r="D754" t="s">
        <v>1666</v>
      </c>
      <c r="E754" t="s">
        <v>1776</v>
      </c>
      <c r="F754">
        <v>4</v>
      </c>
      <c r="G754">
        <v>867.94</v>
      </c>
      <c r="H754">
        <v>0.26</v>
      </c>
      <c r="I754" t="s">
        <v>1826</v>
      </c>
      <c r="J754" s="12">
        <v>2569.1024000000002</v>
      </c>
      <c r="K754" t="str">
        <f>_xlfn.XLOOKUP(Table17[[#This Row],[Customer_ID]],Customer_Dim!A:A,Customer_Dim!B:B,"False Data")</f>
        <v>Jamie Yoder</v>
      </c>
      <c r="L754" s="5">
        <f>_xlfn.XLOOKUP(Table17[[#This Row],[Customer_ID]],Customer_Dim!A:A,Customer_Dim!C:C,"False Data")</f>
        <v>43</v>
      </c>
      <c r="M754" s="5" t="str" cm="1">
        <f t="array" ref="M754">_xlfn.IFS(Table9[[#This Row],[Age]]&lt;=35,"Youth",Table9[[#This Row],[Age]]&lt;=55,"Adult",Table9[[#This Row],[Age]]&gt;55,"Senior")</f>
        <v>Adult</v>
      </c>
      <c r="N754" t="str">
        <f>_xlfn.XLOOKUP(Table17[[#This Row],[Customer_ID]],Customer_Dim!A:A,Customer_Dim!D:D,"False Data")</f>
        <v>Male</v>
      </c>
      <c r="O754" t="str">
        <f>_xlfn.XLOOKUP(Table17[[#This Row],[Customer_ID]],Customer_Dim!A:A,Customer_Dim!E:E,"False Data")</f>
        <v>New Gabrielleville</v>
      </c>
      <c r="P754" t="str">
        <f>_xlfn.XLOOKUP(Table17[[#This Row],[Customer_ID]],Customer_Dim!A:A,Customer_Dim!F:F,"False Data")</f>
        <v>Wisconsin</v>
      </c>
      <c r="Q754" t="str">
        <f>_xlfn.XLOOKUP(Table17[[#This Row],[Customer_ID]],Customer_Dim!A:A,Customer_Dim!G:G,"False Data")</f>
        <v>USA</v>
      </c>
      <c r="R754" t="str">
        <f>_xlfn.XLOOKUP(Table17[[#This Row],[Customer_ID]],Customer_Dim!A:A,Customer_Dim!H:H,"False Data")</f>
        <v>Platinum</v>
      </c>
      <c r="S754" t="str">
        <f>_xlfn.XLOOKUP(Table17[[#This Row],[Store_ID]],Store_Dim!A:A,Store_Dim!B:B)</f>
        <v>Benson-Elliott</v>
      </c>
      <c r="T754" t="str">
        <f>_xlfn.XLOOKUP(Table17[[#This Row],[Store_ID]],Store_Dim!A:A,Store_Dim!C:C)</f>
        <v>East</v>
      </c>
      <c r="U754" t="str">
        <f>_xlfn.XLOOKUP(Table17[[#This Row],[Store_ID]],Store_Dim!A:A,Store_Dim!D:D)</f>
        <v>Port Josephberg</v>
      </c>
      <c r="V754" t="str">
        <f>_xlfn.XLOOKUP(Table17[[#This Row],[Store_ID]],Store_Dim!A:A,Store_Dim!E:E)</f>
        <v>Online</v>
      </c>
      <c r="W754" t="str">
        <f>_xlfn.XLOOKUP(Table17[[#This Row],[Product_ID]],Product_Dim!A:A,Product_Dim!B:B)</f>
        <v>Men's Hair Styling Gel</v>
      </c>
      <c r="X754" t="str">
        <f>_xlfn.XLOOKUP(Table17[[#This Row],[Product_ID]],Product_Dim!A:A,Product_Dim!C:C)</f>
        <v>Beauty</v>
      </c>
      <c r="Y754" t="str">
        <f>_xlfn.XLOOKUP(Table17[[#This Row],[Product_ID]],Product_Dim!A:A,Product_Dim!D:D)</f>
        <v>Haircare</v>
      </c>
      <c r="Z754" t="str">
        <f>_xlfn.XLOOKUP(Table17[[#This Row],[Product_ID]],Product_Dim!A:A,Product_Dim!E:E)</f>
        <v>Cline-Mccarthy</v>
      </c>
      <c r="AA754">
        <f>_xlfn.XLOOKUP(Table17[[#This Row],[Product_ID]],Product_Dim!A:A,Product_Dim!F:F)</f>
        <v>17.309999999999999</v>
      </c>
      <c r="AB754">
        <f>_xlfn.XLOOKUP(Table17[[#This Row],[Product_ID]],Product_Dim!A:A,Product_Dim!G:G)</f>
        <v>399</v>
      </c>
    </row>
    <row r="755" spans="1:28" x14ac:dyDescent="0.25">
      <c r="A755" t="s">
        <v>2579</v>
      </c>
      <c r="B755" s="1">
        <v>45591</v>
      </c>
      <c r="C755" t="s">
        <v>643</v>
      </c>
      <c r="D755" t="s">
        <v>1626</v>
      </c>
      <c r="E755" t="s">
        <v>1807</v>
      </c>
      <c r="F755">
        <v>1</v>
      </c>
      <c r="G755">
        <v>623.88</v>
      </c>
      <c r="H755">
        <v>0.25</v>
      </c>
      <c r="I755" t="s">
        <v>1824</v>
      </c>
      <c r="J755" s="12">
        <v>467.91</v>
      </c>
      <c r="K755" t="str">
        <f>_xlfn.XLOOKUP(Table17[[#This Row],[Customer_ID]],Customer_Dim!A:A,Customer_Dim!B:B,"False Data")</f>
        <v>Megan Greer</v>
      </c>
      <c r="L755" s="5">
        <f>_xlfn.XLOOKUP(Table17[[#This Row],[Customer_ID]],Customer_Dim!A:A,Customer_Dim!C:C,"False Data")</f>
        <v>18</v>
      </c>
      <c r="M755" s="5" t="str" cm="1">
        <f t="array" ref="M755">_xlfn.IFS(Table9[[#This Row],[Age]]&lt;=35,"Youth",Table9[[#This Row],[Age]]&lt;=55,"Adult",Table9[[#This Row],[Age]]&gt;55,"Senior")</f>
        <v>Youth</v>
      </c>
      <c r="N755" t="str">
        <f>_xlfn.XLOOKUP(Table17[[#This Row],[Customer_ID]],Customer_Dim!A:A,Customer_Dim!D:D,"False Data")</f>
        <v>Female</v>
      </c>
      <c r="O755" t="str">
        <f>_xlfn.XLOOKUP(Table17[[#This Row],[Customer_ID]],Customer_Dim!A:A,Customer_Dim!E:E,"False Data")</f>
        <v>West John</v>
      </c>
      <c r="P755" t="str">
        <f>_xlfn.XLOOKUP(Table17[[#This Row],[Customer_ID]],Customer_Dim!A:A,Customer_Dim!F:F,"False Data")</f>
        <v>Alaska</v>
      </c>
      <c r="Q755" t="str">
        <f>_xlfn.XLOOKUP(Table17[[#This Row],[Customer_ID]],Customer_Dim!A:A,Customer_Dim!G:G,"False Data")</f>
        <v>USA</v>
      </c>
      <c r="R755" t="str">
        <f>_xlfn.XLOOKUP(Table17[[#This Row],[Customer_ID]],Customer_Dim!A:A,Customer_Dim!H:H,"False Data")</f>
        <v>Platinum</v>
      </c>
      <c r="S755" t="str">
        <f>_xlfn.XLOOKUP(Table17[[#This Row],[Store_ID]],Store_Dim!A:A,Store_Dim!B:B)</f>
        <v>Holloway Ltd</v>
      </c>
      <c r="T755" t="str">
        <f>_xlfn.XLOOKUP(Table17[[#This Row],[Store_ID]],Store_Dim!A:A,Store_Dim!C:C)</f>
        <v>North</v>
      </c>
      <c r="U755" t="str">
        <f>_xlfn.XLOOKUP(Table17[[#This Row],[Store_ID]],Store_Dim!A:A,Store_Dim!D:D)</f>
        <v>Bensonhaven</v>
      </c>
      <c r="V755" t="str">
        <f>_xlfn.XLOOKUP(Table17[[#This Row],[Store_ID]],Store_Dim!A:A,Store_Dim!E:E)</f>
        <v>Flagship</v>
      </c>
      <c r="W755" t="str">
        <f>_xlfn.XLOOKUP(Table17[[#This Row],[Product_ID]],Product_Dim!A:A,Product_Dim!B:B)</f>
        <v>Portable Power Bank</v>
      </c>
      <c r="X755" t="str">
        <f>_xlfn.XLOOKUP(Table17[[#This Row],[Product_ID]],Product_Dim!A:A,Product_Dim!C:C)</f>
        <v>Electronics</v>
      </c>
      <c r="Y755" t="str">
        <f>_xlfn.XLOOKUP(Table17[[#This Row],[Product_ID]],Product_Dim!A:A,Product_Dim!D:D)</f>
        <v>Mobile</v>
      </c>
      <c r="Z755" t="str">
        <f>_xlfn.XLOOKUP(Table17[[#This Row],[Product_ID]],Product_Dim!A:A,Product_Dim!E:E)</f>
        <v>Cummings and Sons</v>
      </c>
      <c r="AA755">
        <f>_xlfn.XLOOKUP(Table17[[#This Row],[Product_ID]],Product_Dim!A:A,Product_Dim!F:F)</f>
        <v>326.06</v>
      </c>
      <c r="AB755">
        <f>_xlfn.XLOOKUP(Table17[[#This Row],[Product_ID]],Product_Dim!A:A,Product_Dim!G:G)</f>
        <v>301</v>
      </c>
    </row>
    <row r="756" spans="1:28" x14ac:dyDescent="0.25">
      <c r="A756" t="s">
        <v>2580</v>
      </c>
      <c r="B756" s="1">
        <v>45546</v>
      </c>
      <c r="C756" t="s">
        <v>585</v>
      </c>
      <c r="D756" t="s">
        <v>1632</v>
      </c>
      <c r="E756" t="s">
        <v>1799</v>
      </c>
      <c r="F756">
        <v>2</v>
      </c>
      <c r="G756">
        <v>567.95000000000005</v>
      </c>
      <c r="H756">
        <v>0.12</v>
      </c>
      <c r="I756" t="s">
        <v>1826</v>
      </c>
      <c r="J756" s="12">
        <v>999.5920000000001</v>
      </c>
      <c r="K756" t="str">
        <f>_xlfn.XLOOKUP(Table17[[#This Row],[Customer_ID]],Customer_Dim!A:A,Customer_Dim!B:B,"False Data")</f>
        <v>Curtis Lam</v>
      </c>
      <c r="L756" s="5">
        <f>_xlfn.XLOOKUP(Table17[[#This Row],[Customer_ID]],Customer_Dim!A:A,Customer_Dim!C:C,"False Data")</f>
        <v>55</v>
      </c>
      <c r="M756" s="5" t="str" cm="1">
        <f t="array" ref="M756">_xlfn.IFS(Table9[[#This Row],[Age]]&lt;=35,"Youth",Table9[[#This Row],[Age]]&lt;=55,"Adult",Table9[[#This Row],[Age]]&gt;55,"Senior")</f>
        <v>Adult</v>
      </c>
      <c r="N756" t="str">
        <f>_xlfn.XLOOKUP(Table17[[#This Row],[Customer_ID]],Customer_Dim!A:A,Customer_Dim!D:D,"False Data")</f>
        <v>Male</v>
      </c>
      <c r="O756" t="str">
        <f>_xlfn.XLOOKUP(Table17[[#This Row],[Customer_ID]],Customer_Dim!A:A,Customer_Dim!E:E,"False Data")</f>
        <v>Butlerberg</v>
      </c>
      <c r="P756" t="str">
        <f>_xlfn.XLOOKUP(Table17[[#This Row],[Customer_ID]],Customer_Dim!A:A,Customer_Dim!F:F,"False Data")</f>
        <v>Kentucky</v>
      </c>
      <c r="Q756" t="str">
        <f>_xlfn.XLOOKUP(Table17[[#This Row],[Customer_ID]],Customer_Dim!A:A,Customer_Dim!G:G,"False Data")</f>
        <v>USA</v>
      </c>
      <c r="R756" t="str">
        <f>_xlfn.XLOOKUP(Table17[[#This Row],[Customer_ID]],Customer_Dim!A:A,Customer_Dim!H:H,"False Data")</f>
        <v>Platinum</v>
      </c>
      <c r="S756" t="str">
        <f>_xlfn.XLOOKUP(Table17[[#This Row],[Store_ID]],Store_Dim!A:A,Store_Dim!B:B)</f>
        <v>Mcdonald Inc</v>
      </c>
      <c r="T756" t="str">
        <f>_xlfn.XLOOKUP(Table17[[#This Row],[Store_ID]],Store_Dim!A:A,Store_Dim!C:C)</f>
        <v>South</v>
      </c>
      <c r="U756" t="str">
        <f>_xlfn.XLOOKUP(Table17[[#This Row],[Store_ID]],Store_Dim!A:A,Store_Dim!D:D)</f>
        <v>Christopherland</v>
      </c>
      <c r="V756" t="str">
        <f>_xlfn.XLOOKUP(Table17[[#This Row],[Store_ID]],Store_Dim!A:A,Store_Dim!E:E)</f>
        <v>Outlet</v>
      </c>
      <c r="W756" t="str">
        <f>_xlfn.XLOOKUP(Table17[[#This Row],[Product_ID]],Product_Dim!A:A,Product_Dim!B:B)</f>
        <v>Smart Home WiFi Camera</v>
      </c>
      <c r="X756" t="str">
        <f>_xlfn.XLOOKUP(Table17[[#This Row],[Product_ID]],Product_Dim!A:A,Product_Dim!C:C)</f>
        <v>Electronics</v>
      </c>
      <c r="Y756" t="str">
        <f>_xlfn.XLOOKUP(Table17[[#This Row],[Product_ID]],Product_Dim!A:A,Product_Dim!D:D)</f>
        <v>Accessories</v>
      </c>
      <c r="Z756" t="str">
        <f>_xlfn.XLOOKUP(Table17[[#This Row],[Product_ID]],Product_Dim!A:A,Product_Dim!E:E)</f>
        <v>Holmes LLC</v>
      </c>
      <c r="AA756">
        <f>_xlfn.XLOOKUP(Table17[[#This Row],[Product_ID]],Product_Dim!A:A,Product_Dim!F:F)</f>
        <v>450.71</v>
      </c>
      <c r="AB756">
        <f>_xlfn.XLOOKUP(Table17[[#This Row],[Product_ID]],Product_Dim!A:A,Product_Dim!G:G)</f>
        <v>389</v>
      </c>
    </row>
    <row r="757" spans="1:28" x14ac:dyDescent="0.25">
      <c r="A757" t="s">
        <v>2581</v>
      </c>
      <c r="B757" s="1">
        <v>45483</v>
      </c>
      <c r="C757" t="s">
        <v>1017</v>
      </c>
      <c r="D757" t="s">
        <v>1610</v>
      </c>
      <c r="E757" t="s">
        <v>1810</v>
      </c>
      <c r="F757">
        <v>2</v>
      </c>
      <c r="G757">
        <v>671.69</v>
      </c>
      <c r="H757">
        <v>0.19</v>
      </c>
      <c r="I757" t="s">
        <v>1824</v>
      </c>
      <c r="J757" s="12">
        <v>1088.1378</v>
      </c>
      <c r="K757" t="str">
        <f>_xlfn.XLOOKUP(Table17[[#This Row],[Customer_ID]],Customer_Dim!A:A,Customer_Dim!B:B,"False Data")</f>
        <v>Kristy Dunlap</v>
      </c>
      <c r="L757" s="5">
        <f>_xlfn.XLOOKUP(Table17[[#This Row],[Customer_ID]],Customer_Dim!A:A,Customer_Dim!C:C,"False Data")</f>
        <v>64</v>
      </c>
      <c r="M757" s="5" t="str" cm="1">
        <f t="array" ref="M757">_xlfn.IFS(Table9[[#This Row],[Age]]&lt;=35,"Youth",Table9[[#This Row],[Age]]&lt;=55,"Adult",Table9[[#This Row],[Age]]&gt;55,"Senior")</f>
        <v>Senior</v>
      </c>
      <c r="N757" t="str">
        <f>_xlfn.XLOOKUP(Table17[[#This Row],[Customer_ID]],Customer_Dim!A:A,Customer_Dim!D:D,"False Data")</f>
        <v>Female</v>
      </c>
      <c r="O757" t="str">
        <f>_xlfn.XLOOKUP(Table17[[#This Row],[Customer_ID]],Customer_Dim!A:A,Customer_Dim!E:E,"False Data")</f>
        <v>Whiteport</v>
      </c>
      <c r="P757" t="str">
        <f>_xlfn.XLOOKUP(Table17[[#This Row],[Customer_ID]],Customer_Dim!A:A,Customer_Dim!F:F,"False Data")</f>
        <v>North Carolina</v>
      </c>
      <c r="Q757" t="str">
        <f>_xlfn.XLOOKUP(Table17[[#This Row],[Customer_ID]],Customer_Dim!A:A,Customer_Dim!G:G,"False Data")</f>
        <v>USA</v>
      </c>
      <c r="R757" t="str">
        <f>_xlfn.XLOOKUP(Table17[[#This Row],[Customer_ID]],Customer_Dim!A:A,Customer_Dim!H:H,"False Data")</f>
        <v>Platinum</v>
      </c>
      <c r="S757" t="str">
        <f>_xlfn.XLOOKUP(Table17[[#This Row],[Store_ID]],Store_Dim!A:A,Store_Dim!B:B)</f>
        <v>Guerrero-Schmitt</v>
      </c>
      <c r="T757" t="str">
        <f>_xlfn.XLOOKUP(Table17[[#This Row],[Store_ID]],Store_Dim!A:A,Store_Dim!C:C)</f>
        <v>East</v>
      </c>
      <c r="U757" t="str">
        <f>_xlfn.XLOOKUP(Table17[[#This Row],[Store_ID]],Store_Dim!A:A,Store_Dim!D:D)</f>
        <v>East Stevechester</v>
      </c>
      <c r="V757" t="str">
        <f>_xlfn.XLOOKUP(Table17[[#This Row],[Store_ID]],Store_Dim!A:A,Store_Dim!E:E)</f>
        <v>Flagship</v>
      </c>
      <c r="W757" t="str">
        <f>_xlfn.XLOOKUP(Table17[[#This Row],[Product_ID]],Product_Dim!A:A,Product_Dim!B:B)</f>
        <v>Basketball</v>
      </c>
      <c r="X757" t="str">
        <f>_xlfn.XLOOKUP(Table17[[#This Row],[Product_ID]],Product_Dim!A:A,Product_Dim!C:C)</f>
        <v>Sports</v>
      </c>
      <c r="Y757" t="str">
        <f>_xlfn.XLOOKUP(Table17[[#This Row],[Product_ID]],Product_Dim!A:A,Product_Dim!D:D)</f>
        <v>Team Sports</v>
      </c>
      <c r="Z757" t="str">
        <f>_xlfn.XLOOKUP(Table17[[#This Row],[Product_ID]],Product_Dim!A:A,Product_Dim!E:E)</f>
        <v>Nolan-Snow</v>
      </c>
      <c r="AA757">
        <f>_xlfn.XLOOKUP(Table17[[#This Row],[Product_ID]],Product_Dim!A:A,Product_Dim!F:F)</f>
        <v>204.39</v>
      </c>
      <c r="AB757">
        <f>_xlfn.XLOOKUP(Table17[[#This Row],[Product_ID]],Product_Dim!A:A,Product_Dim!G:G)</f>
        <v>281</v>
      </c>
    </row>
    <row r="758" spans="1:28" x14ac:dyDescent="0.25">
      <c r="A758" t="s">
        <v>2582</v>
      </c>
      <c r="B758" s="1">
        <v>45786</v>
      </c>
      <c r="C758" t="s">
        <v>672</v>
      </c>
      <c r="D758" t="s">
        <v>1557</v>
      </c>
      <c r="E758" t="s">
        <v>1779</v>
      </c>
      <c r="F758">
        <v>2</v>
      </c>
      <c r="G758">
        <v>257.95999999999998</v>
      </c>
      <c r="H758">
        <v>0.21</v>
      </c>
      <c r="I758" t="s">
        <v>1826</v>
      </c>
      <c r="J758" s="12">
        <v>407.57679999999999</v>
      </c>
      <c r="K758" t="str">
        <f>_xlfn.XLOOKUP(Table17[[#This Row],[Customer_ID]],Customer_Dim!A:A,Customer_Dim!B:B,"False Data")</f>
        <v>Ronald Jones</v>
      </c>
      <c r="L758" s="5">
        <f>_xlfn.XLOOKUP(Table17[[#This Row],[Customer_ID]],Customer_Dim!A:A,Customer_Dim!C:C,"False Data")</f>
        <v>26</v>
      </c>
      <c r="M758" s="5" t="str" cm="1">
        <f t="array" ref="M758">_xlfn.IFS(Table9[[#This Row],[Age]]&lt;=35,"Youth",Table9[[#This Row],[Age]]&lt;=55,"Adult",Table9[[#This Row],[Age]]&gt;55,"Senior")</f>
        <v>Youth</v>
      </c>
      <c r="N758" t="str">
        <f>_xlfn.XLOOKUP(Table17[[#This Row],[Customer_ID]],Customer_Dim!A:A,Customer_Dim!D:D,"False Data")</f>
        <v>Female</v>
      </c>
      <c r="O758" t="str">
        <f>_xlfn.XLOOKUP(Table17[[#This Row],[Customer_ID]],Customer_Dim!A:A,Customer_Dim!E:E,"False Data")</f>
        <v>Brownshire</v>
      </c>
      <c r="P758" t="str">
        <f>_xlfn.XLOOKUP(Table17[[#This Row],[Customer_ID]],Customer_Dim!A:A,Customer_Dim!F:F,"False Data")</f>
        <v>Tennessee</v>
      </c>
      <c r="Q758" t="str">
        <f>_xlfn.XLOOKUP(Table17[[#This Row],[Customer_ID]],Customer_Dim!A:A,Customer_Dim!G:G,"False Data")</f>
        <v>USA</v>
      </c>
      <c r="R758" t="str">
        <f>_xlfn.XLOOKUP(Table17[[#This Row],[Customer_ID]],Customer_Dim!A:A,Customer_Dim!H:H,"False Data")</f>
        <v>Silver</v>
      </c>
      <c r="S758" t="str">
        <f>_xlfn.XLOOKUP(Table17[[#This Row],[Store_ID]],Store_Dim!A:A,Store_Dim!B:B)</f>
        <v>Martinez-Mullins</v>
      </c>
      <c r="T758" t="str">
        <f>_xlfn.XLOOKUP(Table17[[#This Row],[Store_ID]],Store_Dim!A:A,Store_Dim!C:C)</f>
        <v>South</v>
      </c>
      <c r="U758" t="str">
        <f>_xlfn.XLOOKUP(Table17[[#This Row],[Store_ID]],Store_Dim!A:A,Store_Dim!D:D)</f>
        <v>Williamsfurt</v>
      </c>
      <c r="V758" t="str">
        <f>_xlfn.XLOOKUP(Table17[[#This Row],[Store_ID]],Store_Dim!A:A,Store_Dim!E:E)</f>
        <v>Online</v>
      </c>
      <c r="W758" t="str">
        <f>_xlfn.XLOOKUP(Table17[[#This Row],[Product_ID]],Product_Dim!A:A,Product_Dim!B:B)</f>
        <v>Herbal Face Moisturizer</v>
      </c>
      <c r="X758" t="str">
        <f>_xlfn.XLOOKUP(Table17[[#This Row],[Product_ID]],Product_Dim!A:A,Product_Dim!C:C)</f>
        <v>Beauty</v>
      </c>
      <c r="Y758" t="str">
        <f>_xlfn.XLOOKUP(Table17[[#This Row],[Product_ID]],Product_Dim!A:A,Product_Dim!D:D)</f>
        <v>Skincare</v>
      </c>
      <c r="Z758" t="str">
        <f>_xlfn.XLOOKUP(Table17[[#This Row],[Product_ID]],Product_Dim!A:A,Product_Dim!E:E)</f>
        <v>Davidson PLC</v>
      </c>
      <c r="AA758">
        <f>_xlfn.XLOOKUP(Table17[[#This Row],[Product_ID]],Product_Dim!A:A,Product_Dim!F:F)</f>
        <v>312.8</v>
      </c>
      <c r="AB758">
        <f>_xlfn.XLOOKUP(Table17[[#This Row],[Product_ID]],Product_Dim!A:A,Product_Dim!G:G)</f>
        <v>350</v>
      </c>
    </row>
    <row r="759" spans="1:28" x14ac:dyDescent="0.25">
      <c r="A759" t="s">
        <v>2583</v>
      </c>
      <c r="B759" s="1">
        <v>45475</v>
      </c>
      <c r="C759" t="s">
        <v>666</v>
      </c>
      <c r="D759" t="s">
        <v>1744</v>
      </c>
      <c r="E759" t="s">
        <v>1813</v>
      </c>
      <c r="F759">
        <v>4</v>
      </c>
      <c r="G759">
        <v>281.48</v>
      </c>
      <c r="H759">
        <v>0.27</v>
      </c>
      <c r="I759" t="s">
        <v>1826</v>
      </c>
      <c r="J759" s="12">
        <v>821.92160000000001</v>
      </c>
      <c r="K759" t="str">
        <f>_xlfn.XLOOKUP(Table17[[#This Row],[Customer_ID]],Customer_Dim!A:A,Customer_Dim!B:B,"False Data")</f>
        <v>Tiffany Herrera</v>
      </c>
      <c r="L759" s="5">
        <f>_xlfn.XLOOKUP(Table17[[#This Row],[Customer_ID]],Customer_Dim!A:A,Customer_Dim!C:C,"False Data")</f>
        <v>52</v>
      </c>
      <c r="M759" s="5" t="str" cm="1">
        <f t="array" ref="M759">_xlfn.IFS(Table9[[#This Row],[Age]]&lt;=35,"Youth",Table9[[#This Row],[Age]]&lt;=55,"Adult",Table9[[#This Row],[Age]]&gt;55,"Senior")</f>
        <v>Adult</v>
      </c>
      <c r="N759" t="str">
        <f>_xlfn.XLOOKUP(Table17[[#This Row],[Customer_ID]],Customer_Dim!A:A,Customer_Dim!D:D,"False Data")</f>
        <v>Male</v>
      </c>
      <c r="O759" t="str">
        <f>_xlfn.XLOOKUP(Table17[[#This Row],[Customer_ID]],Customer_Dim!A:A,Customer_Dim!E:E,"False Data")</f>
        <v>New Dianebury</v>
      </c>
      <c r="P759" t="str">
        <f>_xlfn.XLOOKUP(Table17[[#This Row],[Customer_ID]],Customer_Dim!A:A,Customer_Dim!F:F,"False Data")</f>
        <v>Virginia</v>
      </c>
      <c r="Q759" t="str">
        <f>_xlfn.XLOOKUP(Table17[[#This Row],[Customer_ID]],Customer_Dim!A:A,Customer_Dim!G:G,"False Data")</f>
        <v>USA</v>
      </c>
      <c r="R759" t="str">
        <f>_xlfn.XLOOKUP(Table17[[#This Row],[Customer_ID]],Customer_Dim!A:A,Customer_Dim!H:H,"False Data")</f>
        <v>Platinum</v>
      </c>
      <c r="S759" t="str">
        <f>_xlfn.XLOOKUP(Table17[[#This Row],[Store_ID]],Store_Dim!A:A,Store_Dim!B:B)</f>
        <v>Mann-Austin</v>
      </c>
      <c r="T759" t="str">
        <f>_xlfn.XLOOKUP(Table17[[#This Row],[Store_ID]],Store_Dim!A:A,Store_Dim!C:C)</f>
        <v>East</v>
      </c>
      <c r="U759" t="str">
        <f>_xlfn.XLOOKUP(Table17[[#This Row],[Store_ID]],Store_Dim!A:A,Store_Dim!D:D)</f>
        <v>Vasquezborough</v>
      </c>
      <c r="V759" t="str">
        <f>_xlfn.XLOOKUP(Table17[[#This Row],[Store_ID]],Store_Dim!A:A,Store_Dim!E:E)</f>
        <v>Online</v>
      </c>
      <c r="W759" t="str">
        <f>_xlfn.XLOOKUP(Table17[[#This Row],[Product_ID]],Product_Dim!A:A,Product_Dim!B:B)</f>
        <v>Portable Bluetooth Speaker</v>
      </c>
      <c r="X759" t="str">
        <f>_xlfn.XLOOKUP(Table17[[#This Row],[Product_ID]],Product_Dim!A:A,Product_Dim!C:C)</f>
        <v>Electronics</v>
      </c>
      <c r="Y759" t="str">
        <f>_xlfn.XLOOKUP(Table17[[#This Row],[Product_ID]],Product_Dim!A:A,Product_Dim!D:D)</f>
        <v>Audio</v>
      </c>
      <c r="Z759" t="str">
        <f>_xlfn.XLOOKUP(Table17[[#This Row],[Product_ID]],Product_Dim!A:A,Product_Dim!E:E)</f>
        <v>Flores-King</v>
      </c>
      <c r="AA759">
        <f>_xlfn.XLOOKUP(Table17[[#This Row],[Product_ID]],Product_Dim!A:A,Product_Dim!F:F)</f>
        <v>431.67</v>
      </c>
      <c r="AB759">
        <f>_xlfn.XLOOKUP(Table17[[#This Row],[Product_ID]],Product_Dim!A:A,Product_Dim!G:G)</f>
        <v>73</v>
      </c>
    </row>
    <row r="760" spans="1:28" x14ac:dyDescent="0.25">
      <c r="A760" t="s">
        <v>2584</v>
      </c>
      <c r="B760" s="1">
        <v>45470</v>
      </c>
      <c r="C760" t="s">
        <v>996</v>
      </c>
      <c r="D760" t="s">
        <v>1588</v>
      </c>
      <c r="E760" t="s">
        <v>1792</v>
      </c>
      <c r="F760">
        <v>1</v>
      </c>
      <c r="G760">
        <v>202.13</v>
      </c>
      <c r="H760">
        <v>0.13</v>
      </c>
      <c r="I760" t="s">
        <v>1829</v>
      </c>
      <c r="J760" s="12">
        <v>175.85310000000001</v>
      </c>
      <c r="K760" t="str">
        <f>_xlfn.XLOOKUP(Table17[[#This Row],[Customer_ID]],Customer_Dim!A:A,Customer_Dim!B:B,"False Data")</f>
        <v>Robert House</v>
      </c>
      <c r="L760" s="5">
        <f>_xlfn.XLOOKUP(Table17[[#This Row],[Customer_ID]],Customer_Dim!A:A,Customer_Dim!C:C,"False Data")</f>
        <v>34</v>
      </c>
      <c r="M760" s="5" t="str" cm="1">
        <f t="array" ref="M760">_xlfn.IFS(Table9[[#This Row],[Age]]&lt;=35,"Youth",Table9[[#This Row],[Age]]&lt;=55,"Adult",Table9[[#This Row],[Age]]&gt;55,"Senior")</f>
        <v>Youth</v>
      </c>
      <c r="N760" t="str">
        <f>_xlfn.XLOOKUP(Table17[[#This Row],[Customer_ID]],Customer_Dim!A:A,Customer_Dim!D:D,"False Data")</f>
        <v>Male</v>
      </c>
      <c r="O760" t="str">
        <f>_xlfn.XLOOKUP(Table17[[#This Row],[Customer_ID]],Customer_Dim!A:A,Customer_Dim!E:E,"False Data")</f>
        <v>Lake James</v>
      </c>
      <c r="P760" t="str">
        <f>_xlfn.XLOOKUP(Table17[[#This Row],[Customer_ID]],Customer_Dim!A:A,Customer_Dim!F:F,"False Data")</f>
        <v>Maryland</v>
      </c>
      <c r="Q760" t="str">
        <f>_xlfn.XLOOKUP(Table17[[#This Row],[Customer_ID]],Customer_Dim!A:A,Customer_Dim!G:G,"False Data")</f>
        <v>USA</v>
      </c>
      <c r="R760" t="str">
        <f>_xlfn.XLOOKUP(Table17[[#This Row],[Customer_ID]],Customer_Dim!A:A,Customer_Dim!H:H,"False Data")</f>
        <v>Gold</v>
      </c>
      <c r="S760" t="str">
        <f>_xlfn.XLOOKUP(Table17[[#This Row],[Store_ID]],Store_Dim!A:A,Store_Dim!B:B)</f>
        <v>Aguirre-Keller</v>
      </c>
      <c r="T760" t="str">
        <f>_xlfn.XLOOKUP(Table17[[#This Row],[Store_ID]],Store_Dim!A:A,Store_Dim!C:C)</f>
        <v>South</v>
      </c>
      <c r="U760" t="str">
        <f>_xlfn.XLOOKUP(Table17[[#This Row],[Store_ID]],Store_Dim!A:A,Store_Dim!D:D)</f>
        <v>Lake Michael</v>
      </c>
      <c r="V760" t="str">
        <f>_xlfn.XLOOKUP(Table17[[#This Row],[Store_ID]],Store_Dim!A:A,Store_Dim!E:E)</f>
        <v>Online</v>
      </c>
      <c r="W760" t="str">
        <f>_xlfn.XLOOKUP(Table17[[#This Row],[Product_ID]],Product_Dim!A:A,Product_Dim!B:B)</f>
        <v>Outdoor Sports Water Bottle</v>
      </c>
      <c r="X760" t="str">
        <f>_xlfn.XLOOKUP(Table17[[#This Row],[Product_ID]],Product_Dim!A:A,Product_Dim!C:C)</f>
        <v>Sports</v>
      </c>
      <c r="Y760" t="str">
        <f>_xlfn.XLOOKUP(Table17[[#This Row],[Product_ID]],Product_Dim!A:A,Product_Dim!D:D)</f>
        <v>Accessories</v>
      </c>
      <c r="Z760" t="str">
        <f>_xlfn.XLOOKUP(Table17[[#This Row],[Product_ID]],Product_Dim!A:A,Product_Dim!E:E)</f>
        <v>Soto-Ellis</v>
      </c>
      <c r="AA760">
        <f>_xlfn.XLOOKUP(Table17[[#This Row],[Product_ID]],Product_Dim!A:A,Product_Dim!F:F)</f>
        <v>131.51</v>
      </c>
      <c r="AB760">
        <f>_xlfn.XLOOKUP(Table17[[#This Row],[Product_ID]],Product_Dim!A:A,Product_Dim!G:G)</f>
        <v>0</v>
      </c>
    </row>
    <row r="761" spans="1:28" x14ac:dyDescent="0.25">
      <c r="A761" t="s">
        <v>2585</v>
      </c>
      <c r="B761" s="1">
        <v>45243</v>
      </c>
      <c r="C761" t="s">
        <v>863</v>
      </c>
      <c r="D761" t="s">
        <v>1696</v>
      </c>
      <c r="E761" t="s">
        <v>1773</v>
      </c>
      <c r="F761">
        <v>1</v>
      </c>
      <c r="G761">
        <v>370.66</v>
      </c>
      <c r="H761">
        <v>0.01</v>
      </c>
      <c r="I761" t="s">
        <v>1826</v>
      </c>
      <c r="J761" s="12">
        <v>366.95339999999999</v>
      </c>
      <c r="K761" t="str">
        <f>_xlfn.XLOOKUP(Table17[[#This Row],[Customer_ID]],Customer_Dim!A:A,Customer_Dim!B:B,"False Data")</f>
        <v>Daisy Johnson Dds</v>
      </c>
      <c r="L761" s="5">
        <f>_xlfn.XLOOKUP(Table17[[#This Row],[Customer_ID]],Customer_Dim!A:A,Customer_Dim!C:C,"False Data")</f>
        <v>64</v>
      </c>
      <c r="M761" s="5" t="str" cm="1">
        <f t="array" ref="M761">_xlfn.IFS(Table9[[#This Row],[Age]]&lt;=35,"Youth",Table9[[#This Row],[Age]]&lt;=55,"Adult",Table9[[#This Row],[Age]]&gt;55,"Senior")</f>
        <v>Senior</v>
      </c>
      <c r="N761" t="str">
        <f>_xlfn.XLOOKUP(Table17[[#This Row],[Customer_ID]],Customer_Dim!A:A,Customer_Dim!D:D,"False Data")</f>
        <v>Male</v>
      </c>
      <c r="O761" t="str">
        <f>_xlfn.XLOOKUP(Table17[[#This Row],[Customer_ID]],Customer_Dim!A:A,Customer_Dim!E:E,"False Data")</f>
        <v>North Stephanie</v>
      </c>
      <c r="P761" t="str">
        <f>_xlfn.XLOOKUP(Table17[[#This Row],[Customer_ID]],Customer_Dim!A:A,Customer_Dim!F:F,"False Data")</f>
        <v>Nebraska</v>
      </c>
      <c r="Q761" t="str">
        <f>_xlfn.XLOOKUP(Table17[[#This Row],[Customer_ID]],Customer_Dim!A:A,Customer_Dim!G:G,"False Data")</f>
        <v>USA</v>
      </c>
      <c r="R761" t="str">
        <f>_xlfn.XLOOKUP(Table17[[#This Row],[Customer_ID]],Customer_Dim!A:A,Customer_Dim!H:H,"False Data")</f>
        <v>Platinum</v>
      </c>
      <c r="S761" t="str">
        <f>_xlfn.XLOOKUP(Table17[[#This Row],[Store_ID]],Store_Dim!A:A,Store_Dim!B:B)</f>
        <v>Gray Ltd</v>
      </c>
      <c r="T761" t="str">
        <f>_xlfn.XLOOKUP(Table17[[#This Row],[Store_ID]],Store_Dim!A:A,Store_Dim!C:C)</f>
        <v>North</v>
      </c>
      <c r="U761" t="str">
        <f>_xlfn.XLOOKUP(Table17[[#This Row],[Store_ID]],Store_Dim!A:A,Store_Dim!D:D)</f>
        <v>New Michaelchester</v>
      </c>
      <c r="V761" t="str">
        <f>_xlfn.XLOOKUP(Table17[[#This Row],[Store_ID]],Store_Dim!A:A,Store_Dim!E:E)</f>
        <v>Outlet</v>
      </c>
      <c r="W761" t="str">
        <f>_xlfn.XLOOKUP(Table17[[#This Row],[Product_ID]],Product_Dim!A:A,Product_Dim!B:B)</f>
        <v>Bluetooth Car Audio System</v>
      </c>
      <c r="X761" t="str">
        <f>_xlfn.XLOOKUP(Table17[[#This Row],[Product_ID]],Product_Dim!A:A,Product_Dim!C:C)</f>
        <v>Electronics</v>
      </c>
      <c r="Y761" t="str">
        <f>_xlfn.XLOOKUP(Table17[[#This Row],[Product_ID]],Product_Dim!A:A,Product_Dim!D:D)</f>
        <v>Audio</v>
      </c>
      <c r="Z761" t="str">
        <f>_xlfn.XLOOKUP(Table17[[#This Row],[Product_ID]],Product_Dim!A:A,Product_Dim!E:E)</f>
        <v>Bruce-Bowen</v>
      </c>
      <c r="AA761">
        <f>_xlfn.XLOOKUP(Table17[[#This Row],[Product_ID]],Product_Dim!A:A,Product_Dim!F:F)</f>
        <v>403.71</v>
      </c>
      <c r="AB761">
        <f>_xlfn.XLOOKUP(Table17[[#This Row],[Product_ID]],Product_Dim!A:A,Product_Dim!G:G)</f>
        <v>159</v>
      </c>
    </row>
    <row r="762" spans="1:28" x14ac:dyDescent="0.25">
      <c r="A762" t="s">
        <v>2586</v>
      </c>
      <c r="B762" s="1">
        <v>45341</v>
      </c>
      <c r="C762" t="s">
        <v>32</v>
      </c>
      <c r="D762" t="s">
        <v>1670</v>
      </c>
      <c r="E762" t="s">
        <v>1794</v>
      </c>
      <c r="F762">
        <v>4</v>
      </c>
      <c r="G762">
        <v>731.53</v>
      </c>
      <c r="H762">
        <v>0.12</v>
      </c>
      <c r="I762" t="s">
        <v>1824</v>
      </c>
      <c r="J762" s="12">
        <v>2574.9856</v>
      </c>
      <c r="K762" t="str">
        <f>_xlfn.XLOOKUP(Table17[[#This Row],[Customer_ID]],Customer_Dim!A:A,Customer_Dim!B:B,"False Data")</f>
        <v>Christine Vaughn</v>
      </c>
      <c r="L762" s="5">
        <f>_xlfn.XLOOKUP(Table17[[#This Row],[Customer_ID]],Customer_Dim!A:A,Customer_Dim!C:C,"False Data")</f>
        <v>24</v>
      </c>
      <c r="M762" s="5" t="str" cm="1">
        <f t="array" ref="M762">_xlfn.IFS(Table9[[#This Row],[Age]]&lt;=35,"Youth",Table9[[#This Row],[Age]]&lt;=55,"Adult",Table9[[#This Row],[Age]]&gt;55,"Senior")</f>
        <v>Youth</v>
      </c>
      <c r="N762" t="str">
        <f>_xlfn.XLOOKUP(Table17[[#This Row],[Customer_ID]],Customer_Dim!A:A,Customer_Dim!D:D,"False Data")</f>
        <v>Male</v>
      </c>
      <c r="O762" t="str">
        <f>_xlfn.XLOOKUP(Table17[[#This Row],[Customer_ID]],Customer_Dim!A:A,Customer_Dim!E:E,"False Data")</f>
        <v>East Amandamouth</v>
      </c>
      <c r="P762" t="str">
        <f>_xlfn.XLOOKUP(Table17[[#This Row],[Customer_ID]],Customer_Dim!A:A,Customer_Dim!F:F,"False Data")</f>
        <v>Oregon</v>
      </c>
      <c r="Q762" t="str">
        <f>_xlfn.XLOOKUP(Table17[[#This Row],[Customer_ID]],Customer_Dim!A:A,Customer_Dim!G:G,"False Data")</f>
        <v>USA</v>
      </c>
      <c r="R762" t="str">
        <f>_xlfn.XLOOKUP(Table17[[#This Row],[Customer_ID]],Customer_Dim!A:A,Customer_Dim!H:H,"False Data")</f>
        <v>Bronze</v>
      </c>
      <c r="S762" t="str">
        <f>_xlfn.XLOOKUP(Table17[[#This Row],[Store_ID]],Store_Dim!A:A,Store_Dim!B:B)</f>
        <v>Thomas, Bridges and Harris</v>
      </c>
      <c r="T762" t="str">
        <f>_xlfn.XLOOKUP(Table17[[#This Row],[Store_ID]],Store_Dim!A:A,Store_Dim!C:C)</f>
        <v>North</v>
      </c>
      <c r="U762" t="str">
        <f>_xlfn.XLOOKUP(Table17[[#This Row],[Store_ID]],Store_Dim!A:A,Store_Dim!D:D)</f>
        <v>Sabrinatown</v>
      </c>
      <c r="V762" t="str">
        <f>_xlfn.XLOOKUP(Table17[[#This Row],[Store_ID]],Store_Dim!A:A,Store_Dim!E:E)</f>
        <v>Online</v>
      </c>
      <c r="W762" t="str">
        <f>_xlfn.XLOOKUP(Table17[[#This Row],[Product_ID]],Product_Dim!A:A,Product_Dim!B:B)</f>
        <v>Tennis Ball 3-Pack</v>
      </c>
      <c r="X762" t="str">
        <f>_xlfn.XLOOKUP(Table17[[#This Row],[Product_ID]],Product_Dim!A:A,Product_Dim!C:C)</f>
        <v>Sports</v>
      </c>
      <c r="Y762" t="str">
        <f>_xlfn.XLOOKUP(Table17[[#This Row],[Product_ID]],Product_Dim!A:A,Product_Dim!D:D)</f>
        <v>Equipment</v>
      </c>
      <c r="Z762" t="str">
        <f>_xlfn.XLOOKUP(Table17[[#This Row],[Product_ID]],Product_Dim!A:A,Product_Dim!E:E)</f>
        <v>Lopez LLC</v>
      </c>
      <c r="AA762">
        <f>_xlfn.XLOOKUP(Table17[[#This Row],[Product_ID]],Product_Dim!A:A,Product_Dim!F:F)</f>
        <v>103.45</v>
      </c>
      <c r="AB762">
        <f>_xlfn.XLOOKUP(Table17[[#This Row],[Product_ID]],Product_Dim!A:A,Product_Dim!G:G)</f>
        <v>465</v>
      </c>
    </row>
    <row r="763" spans="1:28" x14ac:dyDescent="0.25">
      <c r="A763" t="s">
        <v>2587</v>
      </c>
      <c r="B763" s="1">
        <v>45371</v>
      </c>
      <c r="C763" t="s">
        <v>550</v>
      </c>
      <c r="D763" t="s">
        <v>1704</v>
      </c>
      <c r="E763" t="s">
        <v>1757</v>
      </c>
      <c r="F763">
        <v>3</v>
      </c>
      <c r="G763">
        <v>468.25</v>
      </c>
      <c r="H763">
        <v>7.0000000000000007E-2</v>
      </c>
      <c r="I763" t="s">
        <v>1826</v>
      </c>
      <c r="J763" s="12">
        <v>1306.4175</v>
      </c>
      <c r="K763" t="str">
        <f>_xlfn.XLOOKUP(Table17[[#This Row],[Customer_ID]],Customer_Dim!A:A,Customer_Dim!B:B,"False Data")</f>
        <v>Jason Wheeler</v>
      </c>
      <c r="L763" s="5">
        <f>_xlfn.XLOOKUP(Table17[[#This Row],[Customer_ID]],Customer_Dim!A:A,Customer_Dim!C:C,"False Data")</f>
        <v>47</v>
      </c>
      <c r="M763" s="5" t="str" cm="1">
        <f t="array" ref="M763">_xlfn.IFS(Table9[[#This Row],[Age]]&lt;=35,"Youth",Table9[[#This Row],[Age]]&lt;=55,"Adult",Table9[[#This Row],[Age]]&gt;55,"Senior")</f>
        <v>Adult</v>
      </c>
      <c r="N763" t="str">
        <f>_xlfn.XLOOKUP(Table17[[#This Row],[Customer_ID]],Customer_Dim!A:A,Customer_Dim!D:D,"False Data")</f>
        <v>Female</v>
      </c>
      <c r="O763" t="str">
        <f>_xlfn.XLOOKUP(Table17[[#This Row],[Customer_ID]],Customer_Dim!A:A,Customer_Dim!E:E,"False Data")</f>
        <v>Carolview</v>
      </c>
      <c r="P763" t="str">
        <f>_xlfn.XLOOKUP(Table17[[#This Row],[Customer_ID]],Customer_Dim!A:A,Customer_Dim!F:F,"False Data")</f>
        <v>Illinois</v>
      </c>
      <c r="Q763" t="str">
        <f>_xlfn.XLOOKUP(Table17[[#This Row],[Customer_ID]],Customer_Dim!A:A,Customer_Dim!G:G,"False Data")</f>
        <v>USA</v>
      </c>
      <c r="R763" t="str">
        <f>_xlfn.XLOOKUP(Table17[[#This Row],[Customer_ID]],Customer_Dim!A:A,Customer_Dim!H:H,"False Data")</f>
        <v>Platinum</v>
      </c>
      <c r="S763" t="str">
        <f>_xlfn.XLOOKUP(Table17[[#This Row],[Store_ID]],Store_Dim!A:A,Store_Dim!B:B)</f>
        <v>Martinez, Adkins and Johnson</v>
      </c>
      <c r="T763" t="str">
        <f>_xlfn.XLOOKUP(Table17[[#This Row],[Store_ID]],Store_Dim!A:A,Store_Dim!C:C)</f>
        <v>North</v>
      </c>
      <c r="U763" t="str">
        <f>_xlfn.XLOOKUP(Table17[[#This Row],[Store_ID]],Store_Dim!A:A,Store_Dim!D:D)</f>
        <v>Danielmouth</v>
      </c>
      <c r="V763" t="str">
        <f>_xlfn.XLOOKUP(Table17[[#This Row],[Store_ID]],Store_Dim!A:A,Store_Dim!E:E)</f>
        <v>Flagship</v>
      </c>
      <c r="W763" t="str">
        <f>_xlfn.XLOOKUP(Table17[[#This Row],[Product_ID]],Product_Dim!A:A,Product_Dim!B:B)</f>
        <v>Essential Oil Diffuser</v>
      </c>
      <c r="X763" t="str">
        <f>_xlfn.XLOOKUP(Table17[[#This Row],[Product_ID]],Product_Dim!A:A,Product_Dim!C:C)</f>
        <v>Home</v>
      </c>
      <c r="Y763" t="str">
        <f>_xlfn.XLOOKUP(Table17[[#This Row],[Product_ID]],Product_Dim!A:A,Product_Dim!D:D)</f>
        <v>Decor</v>
      </c>
      <c r="Z763" t="str">
        <f>_xlfn.XLOOKUP(Table17[[#This Row],[Product_ID]],Product_Dim!A:A,Product_Dim!E:E)</f>
        <v>Hernandez Inc</v>
      </c>
      <c r="AA763">
        <f>_xlfn.XLOOKUP(Table17[[#This Row],[Product_ID]],Product_Dim!A:A,Product_Dim!F:F)</f>
        <v>325.26</v>
      </c>
      <c r="AB763">
        <f>_xlfn.XLOOKUP(Table17[[#This Row],[Product_ID]],Product_Dim!A:A,Product_Dim!G:G)</f>
        <v>400</v>
      </c>
    </row>
    <row r="764" spans="1:28" x14ac:dyDescent="0.25">
      <c r="A764" t="s">
        <v>2588</v>
      </c>
      <c r="B764" s="1">
        <v>45360</v>
      </c>
      <c r="C764" t="s">
        <v>14</v>
      </c>
      <c r="D764" t="s">
        <v>1682</v>
      </c>
      <c r="E764" t="s">
        <v>1752</v>
      </c>
      <c r="F764">
        <v>1</v>
      </c>
      <c r="G764">
        <v>928.72</v>
      </c>
      <c r="H764">
        <v>0.1</v>
      </c>
      <c r="I764" t="s">
        <v>1829</v>
      </c>
      <c r="J764" s="12">
        <v>835.84800000000007</v>
      </c>
      <c r="K764" t="str">
        <f>_xlfn.XLOOKUP(Table17[[#This Row],[Customer_ID]],Customer_Dim!A:A,Customer_Dim!B:B,"False Data")</f>
        <v>Eugene Nelson</v>
      </c>
      <c r="L764" s="5">
        <f>_xlfn.XLOOKUP(Table17[[#This Row],[Customer_ID]],Customer_Dim!A:A,Customer_Dim!C:C,"False Data")</f>
        <v>26</v>
      </c>
      <c r="M764" s="5" t="str" cm="1">
        <f t="array" ref="M764">_xlfn.IFS(Table9[[#This Row],[Age]]&lt;=35,"Youth",Table9[[#This Row],[Age]]&lt;=55,"Adult",Table9[[#This Row],[Age]]&gt;55,"Senior")</f>
        <v>Youth</v>
      </c>
      <c r="N764" t="str">
        <f>_xlfn.XLOOKUP(Table17[[#This Row],[Customer_ID]],Customer_Dim!A:A,Customer_Dim!D:D,"False Data")</f>
        <v>Female</v>
      </c>
      <c r="O764" t="str">
        <f>_xlfn.XLOOKUP(Table17[[#This Row],[Customer_ID]],Customer_Dim!A:A,Customer_Dim!E:E,"False Data")</f>
        <v>Phillipsmouth</v>
      </c>
      <c r="P764" t="str">
        <f>_xlfn.XLOOKUP(Table17[[#This Row],[Customer_ID]],Customer_Dim!A:A,Customer_Dim!F:F,"False Data")</f>
        <v>North Dakota</v>
      </c>
      <c r="Q764" t="str">
        <f>_xlfn.XLOOKUP(Table17[[#This Row],[Customer_ID]],Customer_Dim!A:A,Customer_Dim!G:G,"False Data")</f>
        <v>USA</v>
      </c>
      <c r="R764" t="str">
        <f>_xlfn.XLOOKUP(Table17[[#This Row],[Customer_ID]],Customer_Dim!A:A,Customer_Dim!H:H,"False Data")</f>
        <v>Platinum</v>
      </c>
      <c r="S764" t="str">
        <f>_xlfn.XLOOKUP(Table17[[#This Row],[Store_ID]],Store_Dim!A:A,Store_Dim!B:B)</f>
        <v>Rivera-Warner</v>
      </c>
      <c r="T764" t="str">
        <f>_xlfn.XLOOKUP(Table17[[#This Row],[Store_ID]],Store_Dim!A:A,Store_Dim!C:C)</f>
        <v>East</v>
      </c>
      <c r="U764" t="str">
        <f>_xlfn.XLOOKUP(Table17[[#This Row],[Store_ID]],Store_Dim!A:A,Store_Dim!D:D)</f>
        <v>Washingtonfurt</v>
      </c>
      <c r="V764" t="str">
        <f>_xlfn.XLOOKUP(Table17[[#This Row],[Store_ID]],Store_Dim!A:A,Store_Dim!E:E)</f>
        <v>Flagship</v>
      </c>
      <c r="W764" t="str">
        <f>_xlfn.XLOOKUP(Table17[[#This Row],[Product_ID]],Product_Dim!A:A,Product_Dim!B:B)</f>
        <v>Smart LED Light Strip</v>
      </c>
      <c r="X764" t="str">
        <f>_xlfn.XLOOKUP(Table17[[#This Row],[Product_ID]],Product_Dim!A:A,Product_Dim!C:C)</f>
        <v>Electronics</v>
      </c>
      <c r="Y764" t="str">
        <f>_xlfn.XLOOKUP(Table17[[#This Row],[Product_ID]],Product_Dim!A:A,Product_Dim!D:D)</f>
        <v>Accessories</v>
      </c>
      <c r="Z764" t="str">
        <f>_xlfn.XLOOKUP(Table17[[#This Row],[Product_ID]],Product_Dim!A:A,Product_Dim!E:E)</f>
        <v>Flores-Davis</v>
      </c>
      <c r="AA764">
        <f>_xlfn.XLOOKUP(Table17[[#This Row],[Product_ID]],Product_Dim!A:A,Product_Dim!F:F)</f>
        <v>349.17</v>
      </c>
      <c r="AB764">
        <f>_xlfn.XLOOKUP(Table17[[#This Row],[Product_ID]],Product_Dim!A:A,Product_Dim!G:G)</f>
        <v>476</v>
      </c>
    </row>
    <row r="765" spans="1:28" x14ac:dyDescent="0.25">
      <c r="A765" t="s">
        <v>2589</v>
      </c>
      <c r="B765" s="1">
        <v>45499</v>
      </c>
      <c r="C765" t="s">
        <v>360</v>
      </c>
      <c r="D765" t="s">
        <v>1553</v>
      </c>
      <c r="E765" t="s">
        <v>1810</v>
      </c>
      <c r="F765">
        <v>3</v>
      </c>
      <c r="G765">
        <v>217.22</v>
      </c>
      <c r="H765">
        <v>0.06</v>
      </c>
      <c r="I765" t="s">
        <v>1826</v>
      </c>
      <c r="J765" s="12">
        <v>612.56039999999996</v>
      </c>
      <c r="K765" t="str">
        <f>_xlfn.XLOOKUP(Table17[[#This Row],[Customer_ID]],Customer_Dim!A:A,Customer_Dim!B:B,"False Data")</f>
        <v>Colleen Maynard</v>
      </c>
      <c r="L765" s="5">
        <f>_xlfn.XLOOKUP(Table17[[#This Row],[Customer_ID]],Customer_Dim!A:A,Customer_Dim!C:C,"False Data")</f>
        <v>29</v>
      </c>
      <c r="M765" s="5" t="str" cm="1">
        <f t="array" ref="M765">_xlfn.IFS(Table9[[#This Row],[Age]]&lt;=35,"Youth",Table9[[#This Row],[Age]]&lt;=55,"Adult",Table9[[#This Row],[Age]]&gt;55,"Senior")</f>
        <v>Youth</v>
      </c>
      <c r="N765" t="str">
        <f>_xlfn.XLOOKUP(Table17[[#This Row],[Customer_ID]],Customer_Dim!A:A,Customer_Dim!D:D,"False Data")</f>
        <v>Male</v>
      </c>
      <c r="O765" t="str">
        <f>_xlfn.XLOOKUP(Table17[[#This Row],[Customer_ID]],Customer_Dim!A:A,Customer_Dim!E:E,"False Data")</f>
        <v>Singletonmouth</v>
      </c>
      <c r="P765" t="str">
        <f>_xlfn.XLOOKUP(Table17[[#This Row],[Customer_ID]],Customer_Dim!A:A,Customer_Dim!F:F,"False Data")</f>
        <v>Utah</v>
      </c>
      <c r="Q765" t="str">
        <f>_xlfn.XLOOKUP(Table17[[#This Row],[Customer_ID]],Customer_Dim!A:A,Customer_Dim!G:G,"False Data")</f>
        <v>USA</v>
      </c>
      <c r="R765" t="str">
        <f>_xlfn.XLOOKUP(Table17[[#This Row],[Customer_ID]],Customer_Dim!A:A,Customer_Dim!H:H,"False Data")</f>
        <v>Gold</v>
      </c>
      <c r="S765" t="str">
        <f>_xlfn.XLOOKUP(Table17[[#This Row],[Store_ID]],Store_Dim!A:A,Store_Dim!B:B)</f>
        <v>Guerrero-Schmitt</v>
      </c>
      <c r="T765" t="str">
        <f>_xlfn.XLOOKUP(Table17[[#This Row],[Store_ID]],Store_Dim!A:A,Store_Dim!C:C)</f>
        <v>East</v>
      </c>
      <c r="U765" t="str">
        <f>_xlfn.XLOOKUP(Table17[[#This Row],[Store_ID]],Store_Dim!A:A,Store_Dim!D:D)</f>
        <v>East Stevechester</v>
      </c>
      <c r="V765" t="str">
        <f>_xlfn.XLOOKUP(Table17[[#This Row],[Store_ID]],Store_Dim!A:A,Store_Dim!E:E)</f>
        <v>Flagship</v>
      </c>
      <c r="W765" t="str">
        <f>_xlfn.XLOOKUP(Table17[[#This Row],[Product_ID]],Product_Dim!A:A,Product_Dim!B:B)</f>
        <v>Women's Yoga Pants</v>
      </c>
      <c r="X765" t="str">
        <f>_xlfn.XLOOKUP(Table17[[#This Row],[Product_ID]],Product_Dim!A:A,Product_Dim!C:C)</f>
        <v>Clothing</v>
      </c>
      <c r="Y765" t="str">
        <f>_xlfn.XLOOKUP(Table17[[#This Row],[Product_ID]],Product_Dim!A:A,Product_Dim!D:D)</f>
        <v>Bottoms</v>
      </c>
      <c r="Z765" t="str">
        <f>_xlfn.XLOOKUP(Table17[[#This Row],[Product_ID]],Product_Dim!A:A,Product_Dim!E:E)</f>
        <v>Gonzales-Davis</v>
      </c>
      <c r="AA765">
        <f>_xlfn.XLOOKUP(Table17[[#This Row],[Product_ID]],Product_Dim!A:A,Product_Dim!F:F)</f>
        <v>306.45999999999998</v>
      </c>
      <c r="AB765">
        <f>_xlfn.XLOOKUP(Table17[[#This Row],[Product_ID]],Product_Dim!A:A,Product_Dim!G:G)</f>
        <v>487</v>
      </c>
    </row>
    <row r="766" spans="1:28" x14ac:dyDescent="0.25">
      <c r="A766" t="s">
        <v>2590</v>
      </c>
      <c r="B766" s="1">
        <v>45745</v>
      </c>
      <c r="C766" t="s">
        <v>1260</v>
      </c>
      <c r="D766" t="s">
        <v>1596</v>
      </c>
      <c r="E766" t="s">
        <v>1766</v>
      </c>
      <c r="F766">
        <v>1</v>
      </c>
      <c r="G766">
        <v>387.99</v>
      </c>
      <c r="H766">
        <v>0.3</v>
      </c>
      <c r="I766" t="s">
        <v>1824</v>
      </c>
      <c r="J766" s="12">
        <v>271.59300000000002</v>
      </c>
      <c r="K766" t="str">
        <f>_xlfn.XLOOKUP(Table17[[#This Row],[Customer_ID]],Customer_Dim!A:A,Customer_Dim!B:B,"False Data")</f>
        <v>Eric Wolfe</v>
      </c>
      <c r="L766" s="5">
        <f>_xlfn.XLOOKUP(Table17[[#This Row],[Customer_ID]],Customer_Dim!A:A,Customer_Dim!C:C,"False Data")</f>
        <v>18</v>
      </c>
      <c r="M766" s="5" t="str" cm="1">
        <f t="array" ref="M766">_xlfn.IFS(Table9[[#This Row],[Age]]&lt;=35,"Youth",Table9[[#This Row],[Age]]&lt;=55,"Adult",Table9[[#This Row],[Age]]&gt;55,"Senior")</f>
        <v>Youth</v>
      </c>
      <c r="N766" t="str">
        <f>_xlfn.XLOOKUP(Table17[[#This Row],[Customer_ID]],Customer_Dim!A:A,Customer_Dim!D:D,"False Data")</f>
        <v>Female</v>
      </c>
      <c r="O766" t="str">
        <f>_xlfn.XLOOKUP(Table17[[#This Row],[Customer_ID]],Customer_Dim!A:A,Customer_Dim!E:E,"False Data")</f>
        <v>Garciaview</v>
      </c>
      <c r="P766" t="str">
        <f>_xlfn.XLOOKUP(Table17[[#This Row],[Customer_ID]],Customer_Dim!A:A,Customer_Dim!F:F,"False Data")</f>
        <v>Louisiana</v>
      </c>
      <c r="Q766" t="str">
        <f>_xlfn.XLOOKUP(Table17[[#This Row],[Customer_ID]],Customer_Dim!A:A,Customer_Dim!G:G,"False Data")</f>
        <v>USA</v>
      </c>
      <c r="R766" t="str">
        <f>_xlfn.XLOOKUP(Table17[[#This Row],[Customer_ID]],Customer_Dim!A:A,Customer_Dim!H:H,"False Data")</f>
        <v>Gold</v>
      </c>
      <c r="S766" t="str">
        <f>_xlfn.XLOOKUP(Table17[[#This Row],[Store_ID]],Store_Dim!A:A,Store_Dim!B:B)</f>
        <v>Johnson-Wright</v>
      </c>
      <c r="T766" t="str">
        <f>_xlfn.XLOOKUP(Table17[[#This Row],[Store_ID]],Store_Dim!A:A,Store_Dim!C:C)</f>
        <v>North</v>
      </c>
      <c r="U766" t="str">
        <f>_xlfn.XLOOKUP(Table17[[#This Row],[Store_ID]],Store_Dim!A:A,Store_Dim!D:D)</f>
        <v>Hoodberg</v>
      </c>
      <c r="V766" t="str">
        <f>_xlfn.XLOOKUP(Table17[[#This Row],[Store_ID]],Store_Dim!A:A,Store_Dim!E:E)</f>
        <v>Outlet</v>
      </c>
      <c r="W766" t="str">
        <f>_xlfn.XLOOKUP(Table17[[#This Row],[Product_ID]],Product_Dim!A:A,Product_Dim!B:B)</f>
        <v>Foldable Camping Chair</v>
      </c>
      <c r="X766" t="str">
        <f>_xlfn.XLOOKUP(Table17[[#This Row],[Product_ID]],Product_Dim!A:A,Product_Dim!C:C)</f>
        <v>Sports</v>
      </c>
      <c r="Y766" t="str">
        <f>_xlfn.XLOOKUP(Table17[[#This Row],[Product_ID]],Product_Dim!A:A,Product_Dim!D:D)</f>
        <v>Outdoor</v>
      </c>
      <c r="Z766" t="str">
        <f>_xlfn.XLOOKUP(Table17[[#This Row],[Product_ID]],Product_Dim!A:A,Product_Dim!E:E)</f>
        <v>Cook Ltd</v>
      </c>
      <c r="AA766">
        <f>_xlfn.XLOOKUP(Table17[[#This Row],[Product_ID]],Product_Dim!A:A,Product_Dim!F:F)</f>
        <v>166.06</v>
      </c>
      <c r="AB766">
        <f>_xlfn.XLOOKUP(Table17[[#This Row],[Product_ID]],Product_Dim!A:A,Product_Dim!G:G)</f>
        <v>340</v>
      </c>
    </row>
    <row r="767" spans="1:28" x14ac:dyDescent="0.25">
      <c r="A767" t="s">
        <v>2591</v>
      </c>
      <c r="B767" s="1">
        <v>45718</v>
      </c>
      <c r="C767" t="s">
        <v>1466</v>
      </c>
      <c r="D767" t="s">
        <v>1584</v>
      </c>
      <c r="E767" t="s">
        <v>1776</v>
      </c>
      <c r="F767">
        <v>4</v>
      </c>
      <c r="G767">
        <v>186.24</v>
      </c>
      <c r="H767">
        <v>0.23</v>
      </c>
      <c r="I767" t="s">
        <v>1824</v>
      </c>
      <c r="J767" s="12">
        <v>573.61920000000009</v>
      </c>
      <c r="K767" t="str">
        <f>_xlfn.XLOOKUP(Table17[[#This Row],[Customer_ID]],Customer_Dim!A:A,Customer_Dim!B:B,"False Data")</f>
        <v>Elizabeth Foster</v>
      </c>
      <c r="L767" s="5">
        <f>_xlfn.XLOOKUP(Table17[[#This Row],[Customer_ID]],Customer_Dim!A:A,Customer_Dim!C:C,"False Data")</f>
        <v>33</v>
      </c>
      <c r="M767" s="5" t="str" cm="1">
        <f t="array" ref="M767">_xlfn.IFS(Table9[[#This Row],[Age]]&lt;=35,"Youth",Table9[[#This Row],[Age]]&lt;=55,"Adult",Table9[[#This Row],[Age]]&gt;55,"Senior")</f>
        <v>Youth</v>
      </c>
      <c r="N767" t="str">
        <f>_xlfn.XLOOKUP(Table17[[#This Row],[Customer_ID]],Customer_Dim!A:A,Customer_Dim!D:D,"False Data")</f>
        <v>Female</v>
      </c>
      <c r="O767" t="str">
        <f>_xlfn.XLOOKUP(Table17[[#This Row],[Customer_ID]],Customer_Dim!A:A,Customer_Dim!E:E,"False Data")</f>
        <v>Anthonymouth</v>
      </c>
      <c r="P767" t="str">
        <f>_xlfn.XLOOKUP(Table17[[#This Row],[Customer_ID]],Customer_Dim!A:A,Customer_Dim!F:F,"False Data")</f>
        <v>Oklahoma</v>
      </c>
      <c r="Q767" t="str">
        <f>_xlfn.XLOOKUP(Table17[[#This Row],[Customer_ID]],Customer_Dim!A:A,Customer_Dim!G:G,"False Data")</f>
        <v>USA</v>
      </c>
      <c r="R767" t="str">
        <f>_xlfn.XLOOKUP(Table17[[#This Row],[Customer_ID]],Customer_Dim!A:A,Customer_Dim!H:H,"False Data")</f>
        <v>Gold</v>
      </c>
      <c r="S767" t="str">
        <f>_xlfn.XLOOKUP(Table17[[#This Row],[Store_ID]],Store_Dim!A:A,Store_Dim!B:B)</f>
        <v>Benson-Elliott</v>
      </c>
      <c r="T767" t="str">
        <f>_xlfn.XLOOKUP(Table17[[#This Row],[Store_ID]],Store_Dim!A:A,Store_Dim!C:C)</f>
        <v>East</v>
      </c>
      <c r="U767" t="str">
        <f>_xlfn.XLOOKUP(Table17[[#This Row],[Store_ID]],Store_Dim!A:A,Store_Dim!D:D)</f>
        <v>Port Josephberg</v>
      </c>
      <c r="V767" t="str">
        <f>_xlfn.XLOOKUP(Table17[[#This Row],[Store_ID]],Store_Dim!A:A,Store_Dim!E:E)</f>
        <v>Online</v>
      </c>
      <c r="W767" t="str">
        <f>_xlfn.XLOOKUP(Table17[[#This Row],[Product_ID]],Product_Dim!A:A,Product_Dim!B:B)</f>
        <v>Women's Denim Jeans</v>
      </c>
      <c r="X767" t="str">
        <f>_xlfn.XLOOKUP(Table17[[#This Row],[Product_ID]],Product_Dim!A:A,Product_Dim!C:C)</f>
        <v>Clothing</v>
      </c>
      <c r="Y767" t="str">
        <f>_xlfn.XLOOKUP(Table17[[#This Row],[Product_ID]],Product_Dim!A:A,Product_Dim!D:D)</f>
        <v>Bottoms</v>
      </c>
      <c r="Z767" t="str">
        <f>_xlfn.XLOOKUP(Table17[[#This Row],[Product_ID]],Product_Dim!A:A,Product_Dim!E:E)</f>
        <v>Guerra-Hendrix</v>
      </c>
      <c r="AA767">
        <f>_xlfn.XLOOKUP(Table17[[#This Row],[Product_ID]],Product_Dim!A:A,Product_Dim!F:F)</f>
        <v>303.74</v>
      </c>
      <c r="AB767">
        <f>_xlfn.XLOOKUP(Table17[[#This Row],[Product_ID]],Product_Dim!A:A,Product_Dim!G:G)</f>
        <v>343</v>
      </c>
    </row>
    <row r="768" spans="1:28" x14ac:dyDescent="0.25">
      <c r="A768" t="s">
        <v>2592</v>
      </c>
      <c r="B768" s="1">
        <v>45454</v>
      </c>
      <c r="C768" t="s">
        <v>937</v>
      </c>
      <c r="D768" t="s">
        <v>1628</v>
      </c>
      <c r="E768" t="s">
        <v>1782</v>
      </c>
      <c r="F768">
        <v>4</v>
      </c>
      <c r="G768">
        <v>609.05999999999995</v>
      </c>
      <c r="H768">
        <v>0.22</v>
      </c>
      <c r="I768" t="s">
        <v>1829</v>
      </c>
      <c r="J768" s="12">
        <v>1900.2672</v>
      </c>
      <c r="K768" t="str">
        <f>_xlfn.XLOOKUP(Table17[[#This Row],[Customer_ID]],Customer_Dim!A:A,Customer_Dim!B:B,"False Data")</f>
        <v>Jared Moran</v>
      </c>
      <c r="L768" s="5">
        <f>_xlfn.XLOOKUP(Table17[[#This Row],[Customer_ID]],Customer_Dim!A:A,Customer_Dim!C:C,"False Data")</f>
        <v>28</v>
      </c>
      <c r="M768" s="5" t="str" cm="1">
        <f t="array" ref="M768">_xlfn.IFS(Table9[[#This Row],[Age]]&lt;=35,"Youth",Table9[[#This Row],[Age]]&lt;=55,"Adult",Table9[[#This Row],[Age]]&gt;55,"Senior")</f>
        <v>Youth</v>
      </c>
      <c r="N768" t="str">
        <f>_xlfn.XLOOKUP(Table17[[#This Row],[Customer_ID]],Customer_Dim!A:A,Customer_Dim!D:D,"False Data")</f>
        <v>Female</v>
      </c>
      <c r="O768" t="str">
        <f>_xlfn.XLOOKUP(Table17[[#This Row],[Customer_ID]],Customer_Dim!A:A,Customer_Dim!E:E,"False Data")</f>
        <v>South David</v>
      </c>
      <c r="P768" t="str">
        <f>_xlfn.XLOOKUP(Table17[[#This Row],[Customer_ID]],Customer_Dim!A:A,Customer_Dim!F:F,"False Data")</f>
        <v>West Virginia</v>
      </c>
      <c r="Q768" t="str">
        <f>_xlfn.XLOOKUP(Table17[[#This Row],[Customer_ID]],Customer_Dim!A:A,Customer_Dim!G:G,"False Data")</f>
        <v>USA</v>
      </c>
      <c r="R768" t="str">
        <f>_xlfn.XLOOKUP(Table17[[#This Row],[Customer_ID]],Customer_Dim!A:A,Customer_Dim!H:H,"False Data")</f>
        <v>Bronze</v>
      </c>
      <c r="S768" t="str">
        <f>_xlfn.XLOOKUP(Table17[[#This Row],[Store_ID]],Store_Dim!A:A,Store_Dim!B:B)</f>
        <v>Bean, Jones and Park</v>
      </c>
      <c r="T768" t="str">
        <f>_xlfn.XLOOKUP(Table17[[#This Row],[Store_ID]],Store_Dim!A:A,Store_Dim!C:C)</f>
        <v>West</v>
      </c>
      <c r="U768" t="str">
        <f>_xlfn.XLOOKUP(Table17[[#This Row],[Store_ID]],Store_Dim!A:A,Store_Dim!D:D)</f>
        <v>Thompsonborough</v>
      </c>
      <c r="V768" t="str">
        <f>_xlfn.XLOOKUP(Table17[[#This Row],[Store_ID]],Store_Dim!A:A,Store_Dim!E:E)</f>
        <v>Online</v>
      </c>
      <c r="W768" t="str">
        <f>_xlfn.XLOOKUP(Table17[[#This Row],[Product_ID]],Product_Dim!A:A,Product_Dim!B:B)</f>
        <v>Noise-Canceling Headphones</v>
      </c>
      <c r="X768" t="str">
        <f>_xlfn.XLOOKUP(Table17[[#This Row],[Product_ID]],Product_Dim!A:A,Product_Dim!C:C)</f>
        <v>Electronics</v>
      </c>
      <c r="Y768" t="str">
        <f>_xlfn.XLOOKUP(Table17[[#This Row],[Product_ID]],Product_Dim!A:A,Product_Dim!D:D)</f>
        <v>Audio</v>
      </c>
      <c r="Z768" t="str">
        <f>_xlfn.XLOOKUP(Table17[[#This Row],[Product_ID]],Product_Dim!A:A,Product_Dim!E:E)</f>
        <v>Taylor-Hart</v>
      </c>
      <c r="AA768">
        <f>_xlfn.XLOOKUP(Table17[[#This Row],[Product_ID]],Product_Dim!A:A,Product_Dim!F:F)</f>
        <v>38.520000000000003</v>
      </c>
      <c r="AB768">
        <f>_xlfn.XLOOKUP(Table17[[#This Row],[Product_ID]],Product_Dim!A:A,Product_Dim!G:G)</f>
        <v>378</v>
      </c>
    </row>
    <row r="769" spans="1:28" x14ac:dyDescent="0.25">
      <c r="A769" t="s">
        <v>2593</v>
      </c>
      <c r="B769" s="1">
        <v>45434</v>
      </c>
      <c r="C769" t="s">
        <v>1355</v>
      </c>
      <c r="D769" t="s">
        <v>1614</v>
      </c>
      <c r="E769" t="s">
        <v>1792</v>
      </c>
      <c r="F769">
        <v>1</v>
      </c>
      <c r="G769">
        <v>827.91</v>
      </c>
      <c r="H769">
        <v>0.21</v>
      </c>
      <c r="I769" t="s">
        <v>1826</v>
      </c>
      <c r="J769" s="12">
        <v>654.0489</v>
      </c>
      <c r="K769" t="str">
        <f>_xlfn.XLOOKUP(Table17[[#This Row],[Customer_ID]],Customer_Dim!A:A,Customer_Dim!B:B,"False Data")</f>
        <v>Melinda Rivera</v>
      </c>
      <c r="L769" s="5">
        <f>_xlfn.XLOOKUP(Table17[[#This Row],[Customer_ID]],Customer_Dim!A:A,Customer_Dim!C:C,"False Data")</f>
        <v>47</v>
      </c>
      <c r="M769" s="5" t="str" cm="1">
        <f t="array" ref="M769">_xlfn.IFS(Table9[[#This Row],[Age]]&lt;=35,"Youth",Table9[[#This Row],[Age]]&lt;=55,"Adult",Table9[[#This Row],[Age]]&gt;55,"Senior")</f>
        <v>Adult</v>
      </c>
      <c r="N769" t="str">
        <f>_xlfn.XLOOKUP(Table17[[#This Row],[Customer_ID]],Customer_Dim!A:A,Customer_Dim!D:D,"False Data")</f>
        <v>Female</v>
      </c>
      <c r="O769" t="str">
        <f>_xlfn.XLOOKUP(Table17[[#This Row],[Customer_ID]],Customer_Dim!A:A,Customer_Dim!E:E,"False Data")</f>
        <v>East Davidmouth</v>
      </c>
      <c r="P769" t="str">
        <f>_xlfn.XLOOKUP(Table17[[#This Row],[Customer_ID]],Customer_Dim!A:A,Customer_Dim!F:F,"False Data")</f>
        <v>New Hampshire</v>
      </c>
      <c r="Q769" t="str">
        <f>_xlfn.XLOOKUP(Table17[[#This Row],[Customer_ID]],Customer_Dim!A:A,Customer_Dim!G:G,"False Data")</f>
        <v>USA</v>
      </c>
      <c r="R769" t="str">
        <f>_xlfn.XLOOKUP(Table17[[#This Row],[Customer_ID]],Customer_Dim!A:A,Customer_Dim!H:H,"False Data")</f>
        <v>Platinum</v>
      </c>
      <c r="S769" t="str">
        <f>_xlfn.XLOOKUP(Table17[[#This Row],[Store_ID]],Store_Dim!A:A,Store_Dim!B:B)</f>
        <v>Aguirre-Keller</v>
      </c>
      <c r="T769" t="str">
        <f>_xlfn.XLOOKUP(Table17[[#This Row],[Store_ID]],Store_Dim!A:A,Store_Dim!C:C)</f>
        <v>South</v>
      </c>
      <c r="U769" t="str">
        <f>_xlfn.XLOOKUP(Table17[[#This Row],[Store_ID]],Store_Dim!A:A,Store_Dim!D:D)</f>
        <v>Lake Michael</v>
      </c>
      <c r="V769" t="str">
        <f>_xlfn.XLOOKUP(Table17[[#This Row],[Store_ID]],Store_Dim!A:A,Store_Dim!E:E)</f>
        <v>Online</v>
      </c>
      <c r="W769" t="str">
        <f>_xlfn.XLOOKUP(Table17[[#This Row],[Product_ID]],Product_Dim!A:A,Product_Dim!B:B)</f>
        <v>Modern Wall Clock</v>
      </c>
      <c r="X769" t="str">
        <f>_xlfn.XLOOKUP(Table17[[#This Row],[Product_ID]],Product_Dim!A:A,Product_Dim!C:C)</f>
        <v>Home</v>
      </c>
      <c r="Y769" t="str">
        <f>_xlfn.XLOOKUP(Table17[[#This Row],[Product_ID]],Product_Dim!A:A,Product_Dim!D:D)</f>
        <v>Decor</v>
      </c>
      <c r="Z769" t="str">
        <f>_xlfn.XLOOKUP(Table17[[#This Row],[Product_ID]],Product_Dim!A:A,Product_Dim!E:E)</f>
        <v>Weiss-Watson</v>
      </c>
      <c r="AA769">
        <f>_xlfn.XLOOKUP(Table17[[#This Row],[Product_ID]],Product_Dim!A:A,Product_Dim!F:F)</f>
        <v>179.77</v>
      </c>
      <c r="AB769">
        <f>_xlfn.XLOOKUP(Table17[[#This Row],[Product_ID]],Product_Dim!A:A,Product_Dim!G:G)</f>
        <v>305</v>
      </c>
    </row>
    <row r="770" spans="1:28" x14ac:dyDescent="0.25">
      <c r="A770" t="s">
        <v>2594</v>
      </c>
      <c r="B770" s="1">
        <v>45486</v>
      </c>
      <c r="C770" t="s">
        <v>582</v>
      </c>
      <c r="D770" t="s">
        <v>1714</v>
      </c>
      <c r="E770" t="s">
        <v>1752</v>
      </c>
      <c r="F770">
        <v>1</v>
      </c>
      <c r="G770">
        <v>303.79000000000002</v>
      </c>
      <c r="H770">
        <v>0.24</v>
      </c>
      <c r="I770" t="s">
        <v>1826</v>
      </c>
      <c r="J770" s="12">
        <v>230.88040000000001</v>
      </c>
      <c r="K770" t="str">
        <f>_xlfn.XLOOKUP(Table17[[#This Row],[Customer_ID]],Customer_Dim!A:A,Customer_Dim!B:B,"False Data")</f>
        <v>John Bradford</v>
      </c>
      <c r="L770" s="5">
        <f>_xlfn.XLOOKUP(Table17[[#This Row],[Customer_ID]],Customer_Dim!A:A,Customer_Dim!C:C,"False Data")</f>
        <v>48</v>
      </c>
      <c r="M770" s="5" t="str" cm="1">
        <f t="array" ref="M770">_xlfn.IFS(Table9[[#This Row],[Age]]&lt;=35,"Youth",Table9[[#This Row],[Age]]&lt;=55,"Adult",Table9[[#This Row],[Age]]&gt;55,"Senior")</f>
        <v>Adult</v>
      </c>
      <c r="N770" t="str">
        <f>_xlfn.XLOOKUP(Table17[[#This Row],[Customer_ID]],Customer_Dim!A:A,Customer_Dim!D:D,"False Data")</f>
        <v>Male</v>
      </c>
      <c r="O770" t="str">
        <f>_xlfn.XLOOKUP(Table17[[#This Row],[Customer_ID]],Customer_Dim!A:A,Customer_Dim!E:E,"False Data")</f>
        <v>Anabury</v>
      </c>
      <c r="P770" t="str">
        <f>_xlfn.XLOOKUP(Table17[[#This Row],[Customer_ID]],Customer_Dim!A:A,Customer_Dim!F:F,"False Data")</f>
        <v>Vermont</v>
      </c>
      <c r="Q770" t="str">
        <f>_xlfn.XLOOKUP(Table17[[#This Row],[Customer_ID]],Customer_Dim!A:A,Customer_Dim!G:G,"False Data")</f>
        <v>USA</v>
      </c>
      <c r="R770" t="str">
        <f>_xlfn.XLOOKUP(Table17[[#This Row],[Customer_ID]],Customer_Dim!A:A,Customer_Dim!H:H,"False Data")</f>
        <v>Silver</v>
      </c>
      <c r="S770" t="str">
        <f>_xlfn.XLOOKUP(Table17[[#This Row],[Store_ID]],Store_Dim!A:A,Store_Dim!B:B)</f>
        <v>Rivera-Warner</v>
      </c>
      <c r="T770" t="str">
        <f>_xlfn.XLOOKUP(Table17[[#This Row],[Store_ID]],Store_Dim!A:A,Store_Dim!C:C)</f>
        <v>East</v>
      </c>
      <c r="U770" t="str">
        <f>_xlfn.XLOOKUP(Table17[[#This Row],[Store_ID]],Store_Dim!A:A,Store_Dim!D:D)</f>
        <v>Washingtonfurt</v>
      </c>
      <c r="V770" t="str">
        <f>_xlfn.XLOOKUP(Table17[[#This Row],[Store_ID]],Store_Dim!A:A,Store_Dim!E:E)</f>
        <v>Flagship</v>
      </c>
      <c r="W770" t="str">
        <f>_xlfn.XLOOKUP(Table17[[#This Row],[Product_ID]],Product_Dim!A:A,Product_Dim!B:B)</f>
        <v>Hydrating Face Cleanser</v>
      </c>
      <c r="X770" t="str">
        <f>_xlfn.XLOOKUP(Table17[[#This Row],[Product_ID]],Product_Dim!A:A,Product_Dim!C:C)</f>
        <v>Beauty</v>
      </c>
      <c r="Y770" t="str">
        <f>_xlfn.XLOOKUP(Table17[[#This Row],[Product_ID]],Product_Dim!A:A,Product_Dim!D:D)</f>
        <v>Skincare</v>
      </c>
      <c r="Z770" t="str">
        <f>_xlfn.XLOOKUP(Table17[[#This Row],[Product_ID]],Product_Dim!A:A,Product_Dim!E:E)</f>
        <v>Butler Group</v>
      </c>
      <c r="AA770">
        <f>_xlfn.XLOOKUP(Table17[[#This Row],[Product_ID]],Product_Dim!A:A,Product_Dim!F:F)</f>
        <v>305.49</v>
      </c>
      <c r="AB770">
        <f>_xlfn.XLOOKUP(Table17[[#This Row],[Product_ID]],Product_Dim!A:A,Product_Dim!G:G)</f>
        <v>159</v>
      </c>
    </row>
    <row r="771" spans="1:28" x14ac:dyDescent="0.25">
      <c r="A771" t="s">
        <v>2595</v>
      </c>
      <c r="B771" s="1">
        <v>45902</v>
      </c>
      <c r="C771" t="s">
        <v>369</v>
      </c>
      <c r="D771" t="s">
        <v>1622</v>
      </c>
      <c r="E771" t="s">
        <v>1776</v>
      </c>
      <c r="F771">
        <v>2</v>
      </c>
      <c r="G771">
        <v>365.91</v>
      </c>
      <c r="H771">
        <v>0.14000000000000001</v>
      </c>
      <c r="I771" t="s">
        <v>1829</v>
      </c>
      <c r="J771" s="12">
        <v>629.36520000000007</v>
      </c>
      <c r="K771" t="str">
        <f>_xlfn.XLOOKUP(Table17[[#This Row],[Customer_ID]],Customer_Dim!A:A,Customer_Dim!B:B,"False Data")</f>
        <v>Christopher Lester</v>
      </c>
      <c r="L771" s="5">
        <f>_xlfn.XLOOKUP(Table17[[#This Row],[Customer_ID]],Customer_Dim!A:A,Customer_Dim!C:C,"False Data")</f>
        <v>64</v>
      </c>
      <c r="M771" s="5" t="str" cm="1">
        <f t="array" ref="M771">_xlfn.IFS(Table9[[#This Row],[Age]]&lt;=35,"Youth",Table9[[#This Row],[Age]]&lt;=55,"Adult",Table9[[#This Row],[Age]]&gt;55,"Senior")</f>
        <v>Senior</v>
      </c>
      <c r="N771" t="str">
        <f>_xlfn.XLOOKUP(Table17[[#This Row],[Customer_ID]],Customer_Dim!A:A,Customer_Dim!D:D,"False Data")</f>
        <v>Male</v>
      </c>
      <c r="O771" t="str">
        <f>_xlfn.XLOOKUP(Table17[[#This Row],[Customer_ID]],Customer_Dim!A:A,Customer_Dim!E:E,"False Data")</f>
        <v>South Jenniferville</v>
      </c>
      <c r="P771" t="str">
        <f>_xlfn.XLOOKUP(Table17[[#This Row],[Customer_ID]],Customer_Dim!A:A,Customer_Dim!F:F,"False Data")</f>
        <v>Georgia</v>
      </c>
      <c r="Q771" t="str">
        <f>_xlfn.XLOOKUP(Table17[[#This Row],[Customer_ID]],Customer_Dim!A:A,Customer_Dim!G:G,"False Data")</f>
        <v>USA</v>
      </c>
      <c r="R771" t="str">
        <f>_xlfn.XLOOKUP(Table17[[#This Row],[Customer_ID]],Customer_Dim!A:A,Customer_Dim!H:H,"False Data")</f>
        <v>Silver</v>
      </c>
      <c r="S771" t="str">
        <f>_xlfn.XLOOKUP(Table17[[#This Row],[Store_ID]],Store_Dim!A:A,Store_Dim!B:B)</f>
        <v>Benson-Elliott</v>
      </c>
      <c r="T771" t="str">
        <f>_xlfn.XLOOKUP(Table17[[#This Row],[Store_ID]],Store_Dim!A:A,Store_Dim!C:C)</f>
        <v>East</v>
      </c>
      <c r="U771" t="str">
        <f>_xlfn.XLOOKUP(Table17[[#This Row],[Store_ID]],Store_Dim!A:A,Store_Dim!D:D)</f>
        <v>Port Josephberg</v>
      </c>
      <c r="V771" t="str">
        <f>_xlfn.XLOOKUP(Table17[[#This Row],[Store_ID]],Store_Dim!A:A,Store_Dim!E:E)</f>
        <v>Online</v>
      </c>
      <c r="W771" t="str">
        <f>_xlfn.XLOOKUP(Table17[[#This Row],[Product_ID]],Product_Dim!A:A,Product_Dim!B:B)</f>
        <v>Men's Casual Sneakers</v>
      </c>
      <c r="X771" t="str">
        <f>_xlfn.XLOOKUP(Table17[[#This Row],[Product_ID]],Product_Dim!A:A,Product_Dim!C:C)</f>
        <v>Clothing</v>
      </c>
      <c r="Y771" t="str">
        <f>_xlfn.XLOOKUP(Table17[[#This Row],[Product_ID]],Product_Dim!A:A,Product_Dim!D:D)</f>
        <v>Footwear</v>
      </c>
      <c r="Z771" t="str">
        <f>_xlfn.XLOOKUP(Table17[[#This Row],[Product_ID]],Product_Dim!A:A,Product_Dim!E:E)</f>
        <v>Hogan-Lee</v>
      </c>
      <c r="AA771">
        <f>_xlfn.XLOOKUP(Table17[[#This Row],[Product_ID]],Product_Dim!A:A,Product_Dim!F:F)</f>
        <v>353.47</v>
      </c>
      <c r="AB771">
        <f>_xlfn.XLOOKUP(Table17[[#This Row],[Product_ID]],Product_Dim!A:A,Product_Dim!G:G)</f>
        <v>214</v>
      </c>
    </row>
    <row r="772" spans="1:28" x14ac:dyDescent="0.25">
      <c r="A772" t="s">
        <v>2596</v>
      </c>
      <c r="B772" s="1">
        <v>45762</v>
      </c>
      <c r="C772" t="s">
        <v>255</v>
      </c>
      <c r="D772" t="s">
        <v>1598</v>
      </c>
      <c r="E772" t="s">
        <v>1807</v>
      </c>
      <c r="F772">
        <v>3</v>
      </c>
      <c r="G772">
        <v>852.72</v>
      </c>
      <c r="H772">
        <v>0.16</v>
      </c>
      <c r="I772" t="s">
        <v>1824</v>
      </c>
      <c r="J772" s="12">
        <v>2148.8544000000002</v>
      </c>
      <c r="K772" t="str">
        <f>_xlfn.XLOOKUP(Table17[[#This Row],[Customer_ID]],Customer_Dim!A:A,Customer_Dim!B:B,"False Data")</f>
        <v>Roy Cole</v>
      </c>
      <c r="L772" s="5">
        <f>_xlfn.XLOOKUP(Table17[[#This Row],[Customer_ID]],Customer_Dim!A:A,Customer_Dim!C:C,"False Data")</f>
        <v>24</v>
      </c>
      <c r="M772" s="5" t="str" cm="1">
        <f t="array" ref="M772">_xlfn.IFS(Table9[[#This Row],[Age]]&lt;=35,"Youth",Table9[[#This Row],[Age]]&lt;=55,"Adult",Table9[[#This Row],[Age]]&gt;55,"Senior")</f>
        <v>Youth</v>
      </c>
      <c r="N772" t="str">
        <f>_xlfn.XLOOKUP(Table17[[#This Row],[Customer_ID]],Customer_Dim!A:A,Customer_Dim!D:D,"False Data")</f>
        <v>Female</v>
      </c>
      <c r="O772" t="str">
        <f>_xlfn.XLOOKUP(Table17[[#This Row],[Customer_ID]],Customer_Dim!A:A,Customer_Dim!E:E,"False Data")</f>
        <v>North Cynthiatown</v>
      </c>
      <c r="P772" t="str">
        <f>_xlfn.XLOOKUP(Table17[[#This Row],[Customer_ID]],Customer_Dim!A:A,Customer_Dim!F:F,"False Data")</f>
        <v>New Jersey</v>
      </c>
      <c r="Q772" t="str">
        <f>_xlfn.XLOOKUP(Table17[[#This Row],[Customer_ID]],Customer_Dim!A:A,Customer_Dim!G:G,"False Data")</f>
        <v>USA</v>
      </c>
      <c r="R772" t="str">
        <f>_xlfn.XLOOKUP(Table17[[#This Row],[Customer_ID]],Customer_Dim!A:A,Customer_Dim!H:H,"False Data")</f>
        <v>Platinum</v>
      </c>
      <c r="S772" t="str">
        <f>_xlfn.XLOOKUP(Table17[[#This Row],[Store_ID]],Store_Dim!A:A,Store_Dim!B:B)</f>
        <v>Holloway Ltd</v>
      </c>
      <c r="T772" t="str">
        <f>_xlfn.XLOOKUP(Table17[[#This Row],[Store_ID]],Store_Dim!A:A,Store_Dim!C:C)</f>
        <v>North</v>
      </c>
      <c r="U772" t="str">
        <f>_xlfn.XLOOKUP(Table17[[#This Row],[Store_ID]],Store_Dim!A:A,Store_Dim!D:D)</f>
        <v>Bensonhaven</v>
      </c>
      <c r="V772" t="str">
        <f>_xlfn.XLOOKUP(Table17[[#This Row],[Store_ID]],Store_Dim!A:A,Store_Dim!E:E)</f>
        <v>Flagship</v>
      </c>
      <c r="W772" t="str">
        <f>_xlfn.XLOOKUP(Table17[[#This Row],[Product_ID]],Product_Dim!A:A,Product_Dim!B:B)</f>
        <v>Women's Scarf Set</v>
      </c>
      <c r="X772" t="str">
        <f>_xlfn.XLOOKUP(Table17[[#This Row],[Product_ID]],Product_Dim!A:A,Product_Dim!C:C)</f>
        <v>Clothing</v>
      </c>
      <c r="Y772" t="str">
        <f>_xlfn.XLOOKUP(Table17[[#This Row],[Product_ID]],Product_Dim!A:A,Product_Dim!D:D)</f>
        <v>Accessories</v>
      </c>
      <c r="Z772" t="str">
        <f>_xlfn.XLOOKUP(Table17[[#This Row],[Product_ID]],Product_Dim!A:A,Product_Dim!E:E)</f>
        <v>Brown and Sons</v>
      </c>
      <c r="AA772">
        <f>_xlfn.XLOOKUP(Table17[[#This Row],[Product_ID]],Product_Dim!A:A,Product_Dim!F:F)</f>
        <v>174.02</v>
      </c>
      <c r="AB772">
        <f>_xlfn.XLOOKUP(Table17[[#This Row],[Product_ID]],Product_Dim!A:A,Product_Dim!G:G)</f>
        <v>268</v>
      </c>
    </row>
    <row r="773" spans="1:28" x14ac:dyDescent="0.25">
      <c r="A773" t="s">
        <v>2597</v>
      </c>
      <c r="B773" s="1">
        <v>45752</v>
      </c>
      <c r="C773" t="s">
        <v>791</v>
      </c>
      <c r="D773" t="s">
        <v>1568</v>
      </c>
      <c r="E773" t="s">
        <v>1769</v>
      </c>
      <c r="F773">
        <v>1</v>
      </c>
      <c r="G773">
        <v>768.25</v>
      </c>
      <c r="H773">
        <v>0.18</v>
      </c>
      <c r="I773" t="s">
        <v>1824</v>
      </c>
      <c r="J773" s="12">
        <v>629.96500000000003</v>
      </c>
      <c r="K773" t="str">
        <f>_xlfn.XLOOKUP(Table17[[#This Row],[Customer_ID]],Customer_Dim!A:A,Customer_Dim!B:B,"False Data")</f>
        <v>Douglas Rhodes</v>
      </c>
      <c r="L773" s="5">
        <f>_xlfn.XLOOKUP(Table17[[#This Row],[Customer_ID]],Customer_Dim!A:A,Customer_Dim!C:C,"False Data")</f>
        <v>32</v>
      </c>
      <c r="M773" s="5" t="str" cm="1">
        <f t="array" ref="M773">_xlfn.IFS(Table9[[#This Row],[Age]]&lt;=35,"Youth",Table9[[#This Row],[Age]]&lt;=55,"Adult",Table9[[#This Row],[Age]]&gt;55,"Senior")</f>
        <v>Youth</v>
      </c>
      <c r="N773" t="str">
        <f>_xlfn.XLOOKUP(Table17[[#This Row],[Customer_ID]],Customer_Dim!A:A,Customer_Dim!D:D,"False Data")</f>
        <v>Male</v>
      </c>
      <c r="O773" t="str">
        <f>_xlfn.XLOOKUP(Table17[[#This Row],[Customer_ID]],Customer_Dim!A:A,Customer_Dim!E:E,"False Data")</f>
        <v>Mikehaven</v>
      </c>
      <c r="P773" t="str">
        <f>_xlfn.XLOOKUP(Table17[[#This Row],[Customer_ID]],Customer_Dim!A:A,Customer_Dim!F:F,"False Data")</f>
        <v>New Hampshire</v>
      </c>
      <c r="Q773" t="str">
        <f>_xlfn.XLOOKUP(Table17[[#This Row],[Customer_ID]],Customer_Dim!A:A,Customer_Dim!G:G,"False Data")</f>
        <v>USA</v>
      </c>
      <c r="R773" t="str">
        <f>_xlfn.XLOOKUP(Table17[[#This Row],[Customer_ID]],Customer_Dim!A:A,Customer_Dim!H:H,"False Data")</f>
        <v>Platinum</v>
      </c>
      <c r="S773" t="str">
        <f>_xlfn.XLOOKUP(Table17[[#This Row],[Store_ID]],Store_Dim!A:A,Store_Dim!B:B)</f>
        <v>Alexander Group</v>
      </c>
      <c r="T773" t="str">
        <f>_xlfn.XLOOKUP(Table17[[#This Row],[Store_ID]],Store_Dim!A:A,Store_Dim!C:C)</f>
        <v>South</v>
      </c>
      <c r="U773" t="str">
        <f>_xlfn.XLOOKUP(Table17[[#This Row],[Store_ID]],Store_Dim!A:A,Store_Dim!D:D)</f>
        <v>Port Sharon</v>
      </c>
      <c r="V773" t="str">
        <f>_xlfn.XLOOKUP(Table17[[#This Row],[Store_ID]],Store_Dim!A:A,Store_Dim!E:E)</f>
        <v>Online</v>
      </c>
      <c r="W773" t="str">
        <f>_xlfn.XLOOKUP(Table17[[#This Row],[Product_ID]],Product_Dim!A:A,Product_Dim!B:B)</f>
        <v>Ceramic Kitchen Bowl Set</v>
      </c>
      <c r="X773" t="str">
        <f>_xlfn.XLOOKUP(Table17[[#This Row],[Product_ID]],Product_Dim!A:A,Product_Dim!C:C)</f>
        <v>Home</v>
      </c>
      <c r="Y773" t="str">
        <f>_xlfn.XLOOKUP(Table17[[#This Row],[Product_ID]],Product_Dim!A:A,Product_Dim!D:D)</f>
        <v>Kitchen</v>
      </c>
      <c r="Z773" t="str">
        <f>_xlfn.XLOOKUP(Table17[[#This Row],[Product_ID]],Product_Dim!A:A,Product_Dim!E:E)</f>
        <v>Hamilton Group</v>
      </c>
      <c r="AA773">
        <f>_xlfn.XLOOKUP(Table17[[#This Row],[Product_ID]],Product_Dim!A:A,Product_Dim!F:F)</f>
        <v>298.86</v>
      </c>
      <c r="AB773">
        <f>_xlfn.XLOOKUP(Table17[[#This Row],[Product_ID]],Product_Dim!A:A,Product_Dim!G:G)</f>
        <v>308</v>
      </c>
    </row>
    <row r="774" spans="1:28" x14ac:dyDescent="0.25">
      <c r="A774" t="s">
        <v>2598</v>
      </c>
      <c r="B774" s="1">
        <v>45254</v>
      </c>
      <c r="C774" t="s">
        <v>1098</v>
      </c>
      <c r="D774" t="s">
        <v>1732</v>
      </c>
      <c r="E774" t="s">
        <v>1813</v>
      </c>
      <c r="F774">
        <v>2</v>
      </c>
      <c r="G774">
        <v>318.62</v>
      </c>
      <c r="H774">
        <v>0.02</v>
      </c>
      <c r="I774" t="s">
        <v>1829</v>
      </c>
      <c r="J774" s="12">
        <v>624.49519999999995</v>
      </c>
      <c r="K774" t="str">
        <f>_xlfn.XLOOKUP(Table17[[#This Row],[Customer_ID]],Customer_Dim!A:A,Customer_Dim!B:B,"False Data")</f>
        <v>Charles Miller</v>
      </c>
      <c r="L774" s="5">
        <f>_xlfn.XLOOKUP(Table17[[#This Row],[Customer_ID]],Customer_Dim!A:A,Customer_Dim!C:C,"False Data")</f>
        <v>26</v>
      </c>
      <c r="M774" s="5" t="str" cm="1">
        <f t="array" ref="M774">_xlfn.IFS(Table9[[#This Row],[Age]]&lt;=35,"Youth",Table9[[#This Row],[Age]]&lt;=55,"Adult",Table9[[#This Row],[Age]]&gt;55,"Senior")</f>
        <v>Youth</v>
      </c>
      <c r="N774" t="str">
        <f>_xlfn.XLOOKUP(Table17[[#This Row],[Customer_ID]],Customer_Dim!A:A,Customer_Dim!D:D,"False Data")</f>
        <v>Male</v>
      </c>
      <c r="O774" t="str">
        <f>_xlfn.XLOOKUP(Table17[[#This Row],[Customer_ID]],Customer_Dim!A:A,Customer_Dim!E:E,"False Data")</f>
        <v>Lake Allisonborough</v>
      </c>
      <c r="P774" t="str">
        <f>_xlfn.XLOOKUP(Table17[[#This Row],[Customer_ID]],Customer_Dim!A:A,Customer_Dim!F:F,"False Data")</f>
        <v>Iowa</v>
      </c>
      <c r="Q774" t="str">
        <f>_xlfn.XLOOKUP(Table17[[#This Row],[Customer_ID]],Customer_Dim!A:A,Customer_Dim!G:G,"False Data")</f>
        <v>USA</v>
      </c>
      <c r="R774" t="str">
        <f>_xlfn.XLOOKUP(Table17[[#This Row],[Customer_ID]],Customer_Dim!A:A,Customer_Dim!H:H,"False Data")</f>
        <v>Silver</v>
      </c>
      <c r="S774" t="str">
        <f>_xlfn.XLOOKUP(Table17[[#This Row],[Store_ID]],Store_Dim!A:A,Store_Dim!B:B)</f>
        <v>Mann-Austin</v>
      </c>
      <c r="T774" t="str">
        <f>_xlfn.XLOOKUP(Table17[[#This Row],[Store_ID]],Store_Dim!A:A,Store_Dim!C:C)</f>
        <v>East</v>
      </c>
      <c r="U774" t="str">
        <f>_xlfn.XLOOKUP(Table17[[#This Row],[Store_ID]],Store_Dim!A:A,Store_Dim!D:D)</f>
        <v>Vasquezborough</v>
      </c>
      <c r="V774" t="str">
        <f>_xlfn.XLOOKUP(Table17[[#This Row],[Store_ID]],Store_Dim!A:A,Store_Dim!E:E)</f>
        <v>Online</v>
      </c>
      <c r="W774" t="str">
        <f>_xlfn.XLOOKUP(Table17[[#This Row],[Product_ID]],Product_Dim!A:A,Product_Dim!B:B)</f>
        <v>Microwave Oven</v>
      </c>
      <c r="X774" t="str">
        <f>_xlfn.XLOOKUP(Table17[[#This Row],[Product_ID]],Product_Dim!A:A,Product_Dim!C:C)</f>
        <v>Home</v>
      </c>
      <c r="Y774" t="str">
        <f>_xlfn.XLOOKUP(Table17[[#This Row],[Product_ID]],Product_Dim!A:A,Product_Dim!D:D)</f>
        <v>Appliances</v>
      </c>
      <c r="Z774" t="str">
        <f>_xlfn.XLOOKUP(Table17[[#This Row],[Product_ID]],Product_Dim!A:A,Product_Dim!E:E)</f>
        <v>Green, Powell and Palmer</v>
      </c>
      <c r="AA774">
        <f>_xlfn.XLOOKUP(Table17[[#This Row],[Product_ID]],Product_Dim!A:A,Product_Dim!F:F)</f>
        <v>447.43</v>
      </c>
      <c r="AB774">
        <f>_xlfn.XLOOKUP(Table17[[#This Row],[Product_ID]],Product_Dim!A:A,Product_Dim!G:G)</f>
        <v>191</v>
      </c>
    </row>
    <row r="775" spans="1:28" x14ac:dyDescent="0.25">
      <c r="A775" t="s">
        <v>2599</v>
      </c>
      <c r="B775" s="1">
        <v>45683</v>
      </c>
      <c r="C775" t="s">
        <v>188</v>
      </c>
      <c r="D775" t="s">
        <v>1700</v>
      </c>
      <c r="E775" t="s">
        <v>1761</v>
      </c>
      <c r="F775">
        <v>4</v>
      </c>
      <c r="G775">
        <v>402.11</v>
      </c>
      <c r="H775">
        <v>0.14000000000000001</v>
      </c>
      <c r="I775" t="s">
        <v>1826</v>
      </c>
      <c r="J775" s="12">
        <v>1383.2583999999999</v>
      </c>
      <c r="K775" t="str">
        <f>_xlfn.XLOOKUP(Table17[[#This Row],[Customer_ID]],Customer_Dim!A:A,Customer_Dim!B:B,"False Data")</f>
        <v>Timothy Weaver</v>
      </c>
      <c r="L775" s="5">
        <f>_xlfn.XLOOKUP(Table17[[#This Row],[Customer_ID]],Customer_Dim!A:A,Customer_Dim!C:C,"False Data")</f>
        <v>45</v>
      </c>
      <c r="M775" s="5" t="str" cm="1">
        <f t="array" ref="M775">_xlfn.IFS(Table9[[#This Row],[Age]]&lt;=35,"Youth",Table9[[#This Row],[Age]]&lt;=55,"Adult",Table9[[#This Row],[Age]]&gt;55,"Senior")</f>
        <v>Adult</v>
      </c>
      <c r="N775" t="str">
        <f>_xlfn.XLOOKUP(Table17[[#This Row],[Customer_ID]],Customer_Dim!A:A,Customer_Dim!D:D,"False Data")</f>
        <v>Female</v>
      </c>
      <c r="O775" t="str">
        <f>_xlfn.XLOOKUP(Table17[[#This Row],[Customer_ID]],Customer_Dim!A:A,Customer_Dim!E:E,"False Data")</f>
        <v>New Amy</v>
      </c>
      <c r="P775" t="str">
        <f>_xlfn.XLOOKUP(Table17[[#This Row],[Customer_ID]],Customer_Dim!A:A,Customer_Dim!F:F,"False Data")</f>
        <v>Ohio</v>
      </c>
      <c r="Q775" t="str">
        <f>_xlfn.XLOOKUP(Table17[[#This Row],[Customer_ID]],Customer_Dim!A:A,Customer_Dim!G:G,"False Data")</f>
        <v>USA</v>
      </c>
      <c r="R775" t="str">
        <f>_xlfn.XLOOKUP(Table17[[#This Row],[Customer_ID]],Customer_Dim!A:A,Customer_Dim!H:H,"False Data")</f>
        <v>Gold</v>
      </c>
      <c r="S775" t="str">
        <f>_xlfn.XLOOKUP(Table17[[#This Row],[Store_ID]],Store_Dim!A:A,Store_Dim!B:B)</f>
        <v>Black-Horn</v>
      </c>
      <c r="T775" t="str">
        <f>_xlfn.XLOOKUP(Table17[[#This Row],[Store_ID]],Store_Dim!A:A,Store_Dim!C:C)</f>
        <v>South</v>
      </c>
      <c r="U775" t="str">
        <f>_xlfn.XLOOKUP(Table17[[#This Row],[Store_ID]],Store_Dim!A:A,Store_Dim!D:D)</f>
        <v>North Nancyview</v>
      </c>
      <c r="V775" t="str">
        <f>_xlfn.XLOOKUP(Table17[[#This Row],[Store_ID]],Store_Dim!A:A,Store_Dim!E:E)</f>
        <v>Outlet</v>
      </c>
      <c r="W775" t="str">
        <f>_xlfn.XLOOKUP(Table17[[#This Row],[Product_ID]],Product_Dim!A:A,Product_Dim!B:B)</f>
        <v>Wireless Mouse</v>
      </c>
      <c r="X775" t="str">
        <f>_xlfn.XLOOKUP(Table17[[#This Row],[Product_ID]],Product_Dim!A:A,Product_Dim!C:C)</f>
        <v>Electronics</v>
      </c>
      <c r="Y775" t="str">
        <f>_xlfn.XLOOKUP(Table17[[#This Row],[Product_ID]],Product_Dim!A:A,Product_Dim!D:D)</f>
        <v>Computer</v>
      </c>
      <c r="Z775" t="str">
        <f>_xlfn.XLOOKUP(Table17[[#This Row],[Product_ID]],Product_Dim!A:A,Product_Dim!E:E)</f>
        <v>Larson Ltd</v>
      </c>
      <c r="AA775">
        <f>_xlfn.XLOOKUP(Table17[[#This Row],[Product_ID]],Product_Dim!A:A,Product_Dim!F:F)</f>
        <v>392.89</v>
      </c>
      <c r="AB775">
        <f>_xlfn.XLOOKUP(Table17[[#This Row],[Product_ID]],Product_Dim!A:A,Product_Dim!G:G)</f>
        <v>320</v>
      </c>
    </row>
    <row r="776" spans="1:28" x14ac:dyDescent="0.25">
      <c r="A776" t="s">
        <v>2600</v>
      </c>
      <c r="B776" s="1">
        <v>45804</v>
      </c>
      <c r="C776" t="s">
        <v>1269</v>
      </c>
      <c r="D776" t="s">
        <v>1716</v>
      </c>
      <c r="E776" t="s">
        <v>1807</v>
      </c>
      <c r="F776">
        <v>3</v>
      </c>
      <c r="G776">
        <v>846.31</v>
      </c>
      <c r="H776">
        <v>0.18</v>
      </c>
      <c r="I776" t="s">
        <v>1829</v>
      </c>
      <c r="J776" s="12">
        <v>2081.9225999999999</v>
      </c>
      <c r="K776" t="str">
        <f>_xlfn.XLOOKUP(Table17[[#This Row],[Customer_ID]],Customer_Dim!A:A,Customer_Dim!B:B,"False Data")</f>
        <v>Isabel Foster</v>
      </c>
      <c r="L776" s="5">
        <f>_xlfn.XLOOKUP(Table17[[#This Row],[Customer_ID]],Customer_Dim!A:A,Customer_Dim!C:C,"False Data")</f>
        <v>36</v>
      </c>
      <c r="M776" s="5" t="str" cm="1">
        <f t="array" ref="M776">_xlfn.IFS(Table9[[#This Row],[Age]]&lt;=35,"Youth",Table9[[#This Row],[Age]]&lt;=55,"Adult",Table9[[#This Row],[Age]]&gt;55,"Senior")</f>
        <v>Adult</v>
      </c>
      <c r="N776" t="str">
        <f>_xlfn.XLOOKUP(Table17[[#This Row],[Customer_ID]],Customer_Dim!A:A,Customer_Dim!D:D,"False Data")</f>
        <v>Male</v>
      </c>
      <c r="O776" t="str">
        <f>_xlfn.XLOOKUP(Table17[[#This Row],[Customer_ID]],Customer_Dim!A:A,Customer_Dim!E:E,"False Data")</f>
        <v>Port Joshuaville</v>
      </c>
      <c r="P776" t="str">
        <f>_xlfn.XLOOKUP(Table17[[#This Row],[Customer_ID]],Customer_Dim!A:A,Customer_Dim!F:F,"False Data")</f>
        <v>New Jersey</v>
      </c>
      <c r="Q776" t="str">
        <f>_xlfn.XLOOKUP(Table17[[#This Row],[Customer_ID]],Customer_Dim!A:A,Customer_Dim!G:G,"False Data")</f>
        <v>USA</v>
      </c>
      <c r="R776" t="str">
        <f>_xlfn.XLOOKUP(Table17[[#This Row],[Customer_ID]],Customer_Dim!A:A,Customer_Dim!H:H,"False Data")</f>
        <v>Gold</v>
      </c>
      <c r="S776" t="str">
        <f>_xlfn.XLOOKUP(Table17[[#This Row],[Store_ID]],Store_Dim!A:A,Store_Dim!B:B)</f>
        <v>Holloway Ltd</v>
      </c>
      <c r="T776" t="str">
        <f>_xlfn.XLOOKUP(Table17[[#This Row],[Store_ID]],Store_Dim!A:A,Store_Dim!C:C)</f>
        <v>North</v>
      </c>
      <c r="U776" t="str">
        <f>_xlfn.XLOOKUP(Table17[[#This Row],[Store_ID]],Store_Dim!A:A,Store_Dim!D:D)</f>
        <v>Bensonhaven</v>
      </c>
      <c r="V776" t="str">
        <f>_xlfn.XLOOKUP(Table17[[#This Row],[Store_ID]],Store_Dim!A:A,Store_Dim!E:E)</f>
        <v>Flagship</v>
      </c>
      <c r="W776" t="str">
        <f>_xlfn.XLOOKUP(Table17[[#This Row],[Product_ID]],Product_Dim!A:A,Product_Dim!B:B)</f>
        <v>Wooden Bookshelf</v>
      </c>
      <c r="X776" t="str">
        <f>_xlfn.XLOOKUP(Table17[[#This Row],[Product_ID]],Product_Dim!A:A,Product_Dim!C:C)</f>
        <v>Home</v>
      </c>
      <c r="Y776" t="str">
        <f>_xlfn.XLOOKUP(Table17[[#This Row],[Product_ID]],Product_Dim!A:A,Product_Dim!D:D)</f>
        <v>Furniture</v>
      </c>
      <c r="Z776" t="str">
        <f>_xlfn.XLOOKUP(Table17[[#This Row],[Product_ID]],Product_Dim!A:A,Product_Dim!E:E)</f>
        <v>Collins-Stephenson</v>
      </c>
      <c r="AA776">
        <f>_xlfn.XLOOKUP(Table17[[#This Row],[Product_ID]],Product_Dim!A:A,Product_Dim!F:F)</f>
        <v>388.46</v>
      </c>
      <c r="AB776">
        <f>_xlfn.XLOOKUP(Table17[[#This Row],[Product_ID]],Product_Dim!A:A,Product_Dim!G:G)</f>
        <v>208</v>
      </c>
    </row>
    <row r="777" spans="1:28" x14ac:dyDescent="0.25">
      <c r="A777" t="s">
        <v>2601</v>
      </c>
      <c r="B777" s="1">
        <v>45821</v>
      </c>
      <c r="C777" t="s">
        <v>559</v>
      </c>
      <c r="D777" t="s">
        <v>1736</v>
      </c>
      <c r="E777" t="s">
        <v>1799</v>
      </c>
      <c r="F777">
        <v>1</v>
      </c>
      <c r="G777">
        <v>269.94</v>
      </c>
      <c r="H777">
        <v>7.0000000000000007E-2</v>
      </c>
      <c r="I777" t="s">
        <v>1829</v>
      </c>
      <c r="J777" s="12">
        <v>251.04419999999999</v>
      </c>
      <c r="K777" t="str">
        <f>_xlfn.XLOOKUP(Table17[[#This Row],[Customer_ID]],Customer_Dim!A:A,Customer_Dim!B:B,"False Data")</f>
        <v>Daniel Contreras</v>
      </c>
      <c r="L777" s="5">
        <f>_xlfn.XLOOKUP(Table17[[#This Row],[Customer_ID]],Customer_Dim!A:A,Customer_Dim!C:C,"False Data")</f>
        <v>36</v>
      </c>
      <c r="M777" s="5" t="str" cm="1">
        <f t="array" ref="M777">_xlfn.IFS(Table9[[#This Row],[Age]]&lt;=35,"Youth",Table9[[#This Row],[Age]]&lt;=55,"Adult",Table9[[#This Row],[Age]]&gt;55,"Senior")</f>
        <v>Adult</v>
      </c>
      <c r="N777" t="str">
        <f>_xlfn.XLOOKUP(Table17[[#This Row],[Customer_ID]],Customer_Dim!A:A,Customer_Dim!D:D,"False Data")</f>
        <v>Female</v>
      </c>
      <c r="O777" t="str">
        <f>_xlfn.XLOOKUP(Table17[[#This Row],[Customer_ID]],Customer_Dim!A:A,Customer_Dim!E:E,"False Data")</f>
        <v>Robertview</v>
      </c>
      <c r="P777" t="str">
        <f>_xlfn.XLOOKUP(Table17[[#This Row],[Customer_ID]],Customer_Dim!A:A,Customer_Dim!F:F,"False Data")</f>
        <v>Florida</v>
      </c>
      <c r="Q777" t="str">
        <f>_xlfn.XLOOKUP(Table17[[#This Row],[Customer_ID]],Customer_Dim!A:A,Customer_Dim!G:G,"False Data")</f>
        <v>USA</v>
      </c>
      <c r="R777" t="str">
        <f>_xlfn.XLOOKUP(Table17[[#This Row],[Customer_ID]],Customer_Dim!A:A,Customer_Dim!H:H,"False Data")</f>
        <v>Platinum</v>
      </c>
      <c r="S777" t="str">
        <f>_xlfn.XLOOKUP(Table17[[#This Row],[Store_ID]],Store_Dim!A:A,Store_Dim!B:B)</f>
        <v>Mcdonald Inc</v>
      </c>
      <c r="T777" t="str">
        <f>_xlfn.XLOOKUP(Table17[[#This Row],[Store_ID]],Store_Dim!A:A,Store_Dim!C:C)</f>
        <v>South</v>
      </c>
      <c r="U777" t="str">
        <f>_xlfn.XLOOKUP(Table17[[#This Row],[Store_ID]],Store_Dim!A:A,Store_Dim!D:D)</f>
        <v>Christopherland</v>
      </c>
      <c r="V777" t="str">
        <f>_xlfn.XLOOKUP(Table17[[#This Row],[Store_ID]],Store_Dim!A:A,Store_Dim!E:E)</f>
        <v>Outlet</v>
      </c>
      <c r="W777" t="str">
        <f>_xlfn.XLOOKUP(Table17[[#This Row],[Product_ID]],Product_Dim!A:A,Product_Dim!B:B)</f>
        <v>Vitamin E Body Lotion</v>
      </c>
      <c r="X777" t="str">
        <f>_xlfn.XLOOKUP(Table17[[#This Row],[Product_ID]],Product_Dim!A:A,Product_Dim!C:C)</f>
        <v>Beauty</v>
      </c>
      <c r="Y777" t="str">
        <f>_xlfn.XLOOKUP(Table17[[#This Row],[Product_ID]],Product_Dim!A:A,Product_Dim!D:D)</f>
        <v>Skincare</v>
      </c>
      <c r="Z777" t="str">
        <f>_xlfn.XLOOKUP(Table17[[#This Row],[Product_ID]],Product_Dim!A:A,Product_Dim!E:E)</f>
        <v>Hoffman-Williams</v>
      </c>
      <c r="AA777">
        <f>_xlfn.XLOOKUP(Table17[[#This Row],[Product_ID]],Product_Dim!A:A,Product_Dim!F:F)</f>
        <v>358.47</v>
      </c>
      <c r="AB777">
        <f>_xlfn.XLOOKUP(Table17[[#This Row],[Product_ID]],Product_Dim!A:A,Product_Dim!G:G)</f>
        <v>213</v>
      </c>
    </row>
    <row r="778" spans="1:28" x14ac:dyDescent="0.25">
      <c r="A778" t="s">
        <v>2602</v>
      </c>
      <c r="B778" s="1">
        <v>45472</v>
      </c>
      <c r="C778" t="s">
        <v>773</v>
      </c>
      <c r="D778" t="s">
        <v>1588</v>
      </c>
      <c r="E778" t="s">
        <v>1769</v>
      </c>
      <c r="F778">
        <v>3</v>
      </c>
      <c r="G778">
        <v>909.25</v>
      </c>
      <c r="H778">
        <v>0.28999999999999998</v>
      </c>
      <c r="I778" t="s">
        <v>1829</v>
      </c>
      <c r="J778" s="12">
        <v>1936.7025000000001</v>
      </c>
      <c r="K778" t="str">
        <f>_xlfn.XLOOKUP(Table17[[#This Row],[Customer_ID]],Customer_Dim!A:A,Customer_Dim!B:B,"False Data")</f>
        <v>Mr. William Horton</v>
      </c>
      <c r="L778" s="5">
        <f>_xlfn.XLOOKUP(Table17[[#This Row],[Customer_ID]],Customer_Dim!A:A,Customer_Dim!C:C,"False Data")</f>
        <v>31</v>
      </c>
      <c r="M778" s="5" t="str" cm="1">
        <f t="array" ref="M778">_xlfn.IFS(Table9[[#This Row],[Age]]&lt;=35,"Youth",Table9[[#This Row],[Age]]&lt;=55,"Adult",Table9[[#This Row],[Age]]&gt;55,"Senior")</f>
        <v>Youth</v>
      </c>
      <c r="N778" t="str">
        <f>_xlfn.XLOOKUP(Table17[[#This Row],[Customer_ID]],Customer_Dim!A:A,Customer_Dim!D:D,"False Data")</f>
        <v>Male</v>
      </c>
      <c r="O778" t="str">
        <f>_xlfn.XLOOKUP(Table17[[#This Row],[Customer_ID]],Customer_Dim!A:A,Customer_Dim!E:E,"False Data")</f>
        <v>Dawsonchester</v>
      </c>
      <c r="P778" t="str">
        <f>_xlfn.XLOOKUP(Table17[[#This Row],[Customer_ID]],Customer_Dim!A:A,Customer_Dim!F:F,"False Data")</f>
        <v>Virginia</v>
      </c>
      <c r="Q778" t="str">
        <f>_xlfn.XLOOKUP(Table17[[#This Row],[Customer_ID]],Customer_Dim!A:A,Customer_Dim!G:G,"False Data")</f>
        <v>USA</v>
      </c>
      <c r="R778" t="str">
        <f>_xlfn.XLOOKUP(Table17[[#This Row],[Customer_ID]],Customer_Dim!A:A,Customer_Dim!H:H,"False Data")</f>
        <v>Platinum</v>
      </c>
      <c r="S778" t="str">
        <f>_xlfn.XLOOKUP(Table17[[#This Row],[Store_ID]],Store_Dim!A:A,Store_Dim!B:B)</f>
        <v>Alexander Group</v>
      </c>
      <c r="T778" t="str">
        <f>_xlfn.XLOOKUP(Table17[[#This Row],[Store_ID]],Store_Dim!A:A,Store_Dim!C:C)</f>
        <v>South</v>
      </c>
      <c r="U778" t="str">
        <f>_xlfn.XLOOKUP(Table17[[#This Row],[Store_ID]],Store_Dim!A:A,Store_Dim!D:D)</f>
        <v>Port Sharon</v>
      </c>
      <c r="V778" t="str">
        <f>_xlfn.XLOOKUP(Table17[[#This Row],[Store_ID]],Store_Dim!A:A,Store_Dim!E:E)</f>
        <v>Online</v>
      </c>
      <c r="W778" t="str">
        <f>_xlfn.XLOOKUP(Table17[[#This Row],[Product_ID]],Product_Dim!A:A,Product_Dim!B:B)</f>
        <v>Outdoor Sports Water Bottle</v>
      </c>
      <c r="X778" t="str">
        <f>_xlfn.XLOOKUP(Table17[[#This Row],[Product_ID]],Product_Dim!A:A,Product_Dim!C:C)</f>
        <v>Sports</v>
      </c>
      <c r="Y778" t="str">
        <f>_xlfn.XLOOKUP(Table17[[#This Row],[Product_ID]],Product_Dim!A:A,Product_Dim!D:D)</f>
        <v>Accessories</v>
      </c>
      <c r="Z778" t="str">
        <f>_xlfn.XLOOKUP(Table17[[#This Row],[Product_ID]],Product_Dim!A:A,Product_Dim!E:E)</f>
        <v>Soto-Ellis</v>
      </c>
      <c r="AA778">
        <f>_xlfn.XLOOKUP(Table17[[#This Row],[Product_ID]],Product_Dim!A:A,Product_Dim!F:F)</f>
        <v>131.51</v>
      </c>
      <c r="AB778">
        <f>_xlfn.XLOOKUP(Table17[[#This Row],[Product_ID]],Product_Dim!A:A,Product_Dim!G:G)</f>
        <v>0</v>
      </c>
    </row>
    <row r="779" spans="1:28" x14ac:dyDescent="0.25">
      <c r="A779" t="s">
        <v>2603</v>
      </c>
      <c r="B779" s="1">
        <v>45331</v>
      </c>
      <c r="C779" t="s">
        <v>1136</v>
      </c>
      <c r="D779" t="s">
        <v>1730</v>
      </c>
      <c r="E779" t="s">
        <v>1794</v>
      </c>
      <c r="F779">
        <v>2</v>
      </c>
      <c r="G779">
        <v>229.81</v>
      </c>
      <c r="H779">
        <v>0.21</v>
      </c>
      <c r="I779" t="s">
        <v>1829</v>
      </c>
      <c r="J779" s="12">
        <v>363.09980000000002</v>
      </c>
      <c r="K779" t="str">
        <f>_xlfn.XLOOKUP(Table17[[#This Row],[Customer_ID]],Customer_Dim!A:A,Customer_Dim!B:B,"False Data")</f>
        <v>Elizabeth Smith</v>
      </c>
      <c r="L779" s="5">
        <f>_xlfn.XLOOKUP(Table17[[#This Row],[Customer_ID]],Customer_Dim!A:A,Customer_Dim!C:C,"False Data")</f>
        <v>23</v>
      </c>
      <c r="M779" s="5" t="str" cm="1">
        <f t="array" ref="M779">_xlfn.IFS(Table9[[#This Row],[Age]]&lt;=35,"Youth",Table9[[#This Row],[Age]]&lt;=55,"Adult",Table9[[#This Row],[Age]]&gt;55,"Senior")</f>
        <v>Youth</v>
      </c>
      <c r="N779" t="str">
        <f>_xlfn.XLOOKUP(Table17[[#This Row],[Customer_ID]],Customer_Dim!A:A,Customer_Dim!D:D,"False Data")</f>
        <v>Male</v>
      </c>
      <c r="O779" t="str">
        <f>_xlfn.XLOOKUP(Table17[[#This Row],[Customer_ID]],Customer_Dim!A:A,Customer_Dim!E:E,"False Data")</f>
        <v>Murphytown</v>
      </c>
      <c r="P779" t="str">
        <f>_xlfn.XLOOKUP(Table17[[#This Row],[Customer_ID]],Customer_Dim!A:A,Customer_Dim!F:F,"False Data")</f>
        <v>Ohio</v>
      </c>
      <c r="Q779" t="str">
        <f>_xlfn.XLOOKUP(Table17[[#This Row],[Customer_ID]],Customer_Dim!A:A,Customer_Dim!G:G,"False Data")</f>
        <v>USA</v>
      </c>
      <c r="R779" t="str">
        <f>_xlfn.XLOOKUP(Table17[[#This Row],[Customer_ID]],Customer_Dim!A:A,Customer_Dim!H:H,"False Data")</f>
        <v>Bronze</v>
      </c>
      <c r="S779" t="str">
        <f>_xlfn.XLOOKUP(Table17[[#This Row],[Store_ID]],Store_Dim!A:A,Store_Dim!B:B)</f>
        <v>Thomas, Bridges and Harris</v>
      </c>
      <c r="T779" t="str">
        <f>_xlfn.XLOOKUP(Table17[[#This Row],[Store_ID]],Store_Dim!A:A,Store_Dim!C:C)</f>
        <v>North</v>
      </c>
      <c r="U779" t="str">
        <f>_xlfn.XLOOKUP(Table17[[#This Row],[Store_ID]],Store_Dim!A:A,Store_Dim!D:D)</f>
        <v>Sabrinatown</v>
      </c>
      <c r="V779" t="str">
        <f>_xlfn.XLOOKUP(Table17[[#This Row],[Store_ID]],Store_Dim!A:A,Store_Dim!E:E)</f>
        <v>Online</v>
      </c>
      <c r="W779" t="str">
        <f>_xlfn.XLOOKUP(Table17[[#This Row],[Product_ID]],Product_Dim!A:A,Product_Dim!B:B)</f>
        <v>Women's High Heels</v>
      </c>
      <c r="X779" t="str">
        <f>_xlfn.XLOOKUP(Table17[[#This Row],[Product_ID]],Product_Dim!A:A,Product_Dim!C:C)</f>
        <v>Clothing</v>
      </c>
      <c r="Y779" t="str">
        <f>_xlfn.XLOOKUP(Table17[[#This Row],[Product_ID]],Product_Dim!A:A,Product_Dim!D:D)</f>
        <v>Footwear</v>
      </c>
      <c r="Z779" t="str">
        <f>_xlfn.XLOOKUP(Table17[[#This Row],[Product_ID]],Product_Dim!A:A,Product_Dim!E:E)</f>
        <v>Smith-Charles</v>
      </c>
      <c r="AA779">
        <f>_xlfn.XLOOKUP(Table17[[#This Row],[Product_ID]],Product_Dim!A:A,Product_Dim!F:F)</f>
        <v>438.25</v>
      </c>
      <c r="AB779">
        <f>_xlfn.XLOOKUP(Table17[[#This Row],[Product_ID]],Product_Dim!A:A,Product_Dim!G:G)</f>
        <v>496</v>
      </c>
    </row>
    <row r="780" spans="1:28" x14ac:dyDescent="0.25">
      <c r="A780" t="s">
        <v>2604</v>
      </c>
      <c r="B780" s="1">
        <v>45451</v>
      </c>
      <c r="C780" t="s">
        <v>147</v>
      </c>
      <c r="D780" t="s">
        <v>1704</v>
      </c>
      <c r="E780" t="s">
        <v>1801</v>
      </c>
      <c r="F780">
        <v>3</v>
      </c>
      <c r="G780">
        <v>442.36</v>
      </c>
      <c r="H780">
        <v>0.06</v>
      </c>
      <c r="I780" t="s">
        <v>1826</v>
      </c>
      <c r="J780" s="12">
        <v>1247.4552000000001</v>
      </c>
      <c r="K780" t="str">
        <f>_xlfn.XLOOKUP(Table17[[#This Row],[Customer_ID]],Customer_Dim!A:A,Customer_Dim!B:B,"False Data")</f>
        <v>Christopher Carter</v>
      </c>
      <c r="L780" s="5">
        <f>_xlfn.XLOOKUP(Table17[[#This Row],[Customer_ID]],Customer_Dim!A:A,Customer_Dim!C:C,"False Data")</f>
        <v>27</v>
      </c>
      <c r="M780" s="5" t="str" cm="1">
        <f t="array" ref="M780">_xlfn.IFS(Table9[[#This Row],[Age]]&lt;=35,"Youth",Table9[[#This Row],[Age]]&lt;=55,"Adult",Table9[[#This Row],[Age]]&gt;55,"Senior")</f>
        <v>Youth</v>
      </c>
      <c r="N780" t="str">
        <f>_xlfn.XLOOKUP(Table17[[#This Row],[Customer_ID]],Customer_Dim!A:A,Customer_Dim!D:D,"False Data")</f>
        <v>Female</v>
      </c>
      <c r="O780" t="str">
        <f>_xlfn.XLOOKUP(Table17[[#This Row],[Customer_ID]],Customer_Dim!A:A,Customer_Dim!E:E,"False Data")</f>
        <v>Brendastad</v>
      </c>
      <c r="P780" t="str">
        <f>_xlfn.XLOOKUP(Table17[[#This Row],[Customer_ID]],Customer_Dim!A:A,Customer_Dim!F:F,"False Data")</f>
        <v>South Dakota</v>
      </c>
      <c r="Q780" t="str">
        <f>_xlfn.XLOOKUP(Table17[[#This Row],[Customer_ID]],Customer_Dim!A:A,Customer_Dim!G:G,"False Data")</f>
        <v>USA</v>
      </c>
      <c r="R780" t="str">
        <f>_xlfn.XLOOKUP(Table17[[#This Row],[Customer_ID]],Customer_Dim!A:A,Customer_Dim!H:H,"False Data")</f>
        <v>Silver</v>
      </c>
      <c r="S780" t="str">
        <f>_xlfn.XLOOKUP(Table17[[#This Row],[Store_ID]],Store_Dim!A:A,Store_Dim!B:B)</f>
        <v>Shelton PLC</v>
      </c>
      <c r="T780" t="str">
        <f>_xlfn.XLOOKUP(Table17[[#This Row],[Store_ID]],Store_Dim!A:A,Store_Dim!C:C)</f>
        <v>North</v>
      </c>
      <c r="U780" t="str">
        <f>_xlfn.XLOOKUP(Table17[[#This Row],[Store_ID]],Store_Dim!A:A,Store_Dim!D:D)</f>
        <v>East Jenniferstad</v>
      </c>
      <c r="V780" t="str">
        <f>_xlfn.XLOOKUP(Table17[[#This Row],[Store_ID]],Store_Dim!A:A,Store_Dim!E:E)</f>
        <v>Flagship</v>
      </c>
      <c r="W780" t="str">
        <f>_xlfn.XLOOKUP(Table17[[#This Row],[Product_ID]],Product_Dim!A:A,Product_Dim!B:B)</f>
        <v>Essential Oil Diffuser</v>
      </c>
      <c r="X780" t="str">
        <f>_xlfn.XLOOKUP(Table17[[#This Row],[Product_ID]],Product_Dim!A:A,Product_Dim!C:C)</f>
        <v>Home</v>
      </c>
      <c r="Y780" t="str">
        <f>_xlfn.XLOOKUP(Table17[[#This Row],[Product_ID]],Product_Dim!A:A,Product_Dim!D:D)</f>
        <v>Decor</v>
      </c>
      <c r="Z780" t="str">
        <f>_xlfn.XLOOKUP(Table17[[#This Row],[Product_ID]],Product_Dim!A:A,Product_Dim!E:E)</f>
        <v>Hernandez Inc</v>
      </c>
      <c r="AA780">
        <f>_xlfn.XLOOKUP(Table17[[#This Row],[Product_ID]],Product_Dim!A:A,Product_Dim!F:F)</f>
        <v>325.26</v>
      </c>
      <c r="AB780">
        <f>_xlfn.XLOOKUP(Table17[[#This Row],[Product_ID]],Product_Dim!A:A,Product_Dim!G:G)</f>
        <v>400</v>
      </c>
    </row>
    <row r="781" spans="1:28" x14ac:dyDescent="0.25">
      <c r="A781" t="s">
        <v>2605</v>
      </c>
      <c r="B781" s="1">
        <v>45386</v>
      </c>
      <c r="C781" t="s">
        <v>767</v>
      </c>
      <c r="D781" t="s">
        <v>1720</v>
      </c>
      <c r="E781" t="s">
        <v>1766</v>
      </c>
      <c r="F781">
        <v>3</v>
      </c>
      <c r="G781">
        <v>413.74</v>
      </c>
      <c r="H781">
        <v>0.01</v>
      </c>
      <c r="I781" t="s">
        <v>1824</v>
      </c>
      <c r="J781" s="12">
        <v>1228.8078</v>
      </c>
      <c r="K781" t="str">
        <f>_xlfn.XLOOKUP(Table17[[#This Row],[Customer_ID]],Customer_Dim!A:A,Customer_Dim!B:B,"False Data")</f>
        <v>Maria Hill</v>
      </c>
      <c r="L781" s="5">
        <f>_xlfn.XLOOKUP(Table17[[#This Row],[Customer_ID]],Customer_Dim!A:A,Customer_Dim!C:C,"False Data")</f>
        <v>58</v>
      </c>
      <c r="M781" s="5" t="str" cm="1">
        <f t="array" ref="M781">_xlfn.IFS(Table9[[#This Row],[Age]]&lt;=35,"Youth",Table9[[#This Row],[Age]]&lt;=55,"Adult",Table9[[#This Row],[Age]]&gt;55,"Senior")</f>
        <v>Senior</v>
      </c>
      <c r="N781" t="str">
        <f>_xlfn.XLOOKUP(Table17[[#This Row],[Customer_ID]],Customer_Dim!A:A,Customer_Dim!D:D,"False Data")</f>
        <v>Female</v>
      </c>
      <c r="O781" t="str">
        <f>_xlfn.XLOOKUP(Table17[[#This Row],[Customer_ID]],Customer_Dim!A:A,Customer_Dim!E:E,"False Data")</f>
        <v>Zamoraborough</v>
      </c>
      <c r="P781" t="str">
        <f>_xlfn.XLOOKUP(Table17[[#This Row],[Customer_ID]],Customer_Dim!A:A,Customer_Dim!F:F,"False Data")</f>
        <v>Nevada</v>
      </c>
      <c r="Q781" t="str">
        <f>_xlfn.XLOOKUP(Table17[[#This Row],[Customer_ID]],Customer_Dim!A:A,Customer_Dim!G:G,"False Data")</f>
        <v>USA</v>
      </c>
      <c r="R781" t="str">
        <f>_xlfn.XLOOKUP(Table17[[#This Row],[Customer_ID]],Customer_Dim!A:A,Customer_Dim!H:H,"False Data")</f>
        <v>Platinum</v>
      </c>
      <c r="S781" t="str">
        <f>_xlfn.XLOOKUP(Table17[[#This Row],[Store_ID]],Store_Dim!A:A,Store_Dim!B:B)</f>
        <v>Johnson-Wright</v>
      </c>
      <c r="T781" t="str">
        <f>_xlfn.XLOOKUP(Table17[[#This Row],[Store_ID]],Store_Dim!A:A,Store_Dim!C:C)</f>
        <v>North</v>
      </c>
      <c r="U781" t="str">
        <f>_xlfn.XLOOKUP(Table17[[#This Row],[Store_ID]],Store_Dim!A:A,Store_Dim!D:D)</f>
        <v>Hoodberg</v>
      </c>
      <c r="V781" t="str">
        <f>_xlfn.XLOOKUP(Table17[[#This Row],[Store_ID]],Store_Dim!A:A,Store_Dim!E:E)</f>
        <v>Outlet</v>
      </c>
      <c r="W781" t="str">
        <f>_xlfn.XLOOKUP(Table17[[#This Row],[Product_ID]],Product_Dim!A:A,Product_Dim!B:B)</f>
        <v>Kitchen Cutting Board</v>
      </c>
      <c r="X781" t="str">
        <f>_xlfn.XLOOKUP(Table17[[#This Row],[Product_ID]],Product_Dim!A:A,Product_Dim!C:C)</f>
        <v>Home</v>
      </c>
      <c r="Y781" t="str">
        <f>_xlfn.XLOOKUP(Table17[[#This Row],[Product_ID]],Product_Dim!A:A,Product_Dim!D:D)</f>
        <v>Kitchen</v>
      </c>
      <c r="Z781" t="str">
        <f>_xlfn.XLOOKUP(Table17[[#This Row],[Product_ID]],Product_Dim!A:A,Product_Dim!E:E)</f>
        <v>Taylor, Dodson and Johnston</v>
      </c>
      <c r="AA781">
        <f>_xlfn.XLOOKUP(Table17[[#This Row],[Product_ID]],Product_Dim!A:A,Product_Dim!F:F)</f>
        <v>176.07</v>
      </c>
      <c r="AB781">
        <f>_xlfn.XLOOKUP(Table17[[#This Row],[Product_ID]],Product_Dim!A:A,Product_Dim!G:G)</f>
        <v>82</v>
      </c>
    </row>
    <row r="782" spans="1:28" x14ac:dyDescent="0.25">
      <c r="A782" t="s">
        <v>2606</v>
      </c>
      <c r="B782" s="1">
        <v>45477</v>
      </c>
      <c r="C782" t="s">
        <v>1524</v>
      </c>
      <c r="D782" t="s">
        <v>1726</v>
      </c>
      <c r="E782" t="s">
        <v>1799</v>
      </c>
      <c r="F782">
        <v>4</v>
      </c>
      <c r="G782">
        <v>79.75</v>
      </c>
      <c r="H782">
        <v>0.18</v>
      </c>
      <c r="I782" t="s">
        <v>1826</v>
      </c>
      <c r="J782" s="12">
        <v>261.58</v>
      </c>
      <c r="K782" t="str">
        <f>_xlfn.XLOOKUP(Table17[[#This Row],[Customer_ID]],Customer_Dim!A:A,Customer_Dim!B:B,"False Data")</f>
        <v>Christopher Ford</v>
      </c>
      <c r="L782" s="5">
        <f>_xlfn.XLOOKUP(Table17[[#This Row],[Customer_ID]],Customer_Dim!A:A,Customer_Dim!C:C,"False Data")</f>
        <v>56</v>
      </c>
      <c r="M782" s="5" t="str" cm="1">
        <f t="array" ref="M782">_xlfn.IFS(Table9[[#This Row],[Age]]&lt;=35,"Youth",Table9[[#This Row],[Age]]&lt;=55,"Adult",Table9[[#This Row],[Age]]&gt;55,"Senior")</f>
        <v>Senior</v>
      </c>
      <c r="N782" t="str">
        <f>_xlfn.XLOOKUP(Table17[[#This Row],[Customer_ID]],Customer_Dim!A:A,Customer_Dim!D:D,"False Data")</f>
        <v>Male</v>
      </c>
      <c r="O782" t="str">
        <f>_xlfn.XLOOKUP(Table17[[#This Row],[Customer_ID]],Customer_Dim!A:A,Customer_Dim!E:E,"False Data")</f>
        <v>North Seanfurt</v>
      </c>
      <c r="P782" t="str">
        <f>_xlfn.XLOOKUP(Table17[[#This Row],[Customer_ID]],Customer_Dim!A:A,Customer_Dim!F:F,"False Data")</f>
        <v>Ohio</v>
      </c>
      <c r="Q782" t="str">
        <f>_xlfn.XLOOKUP(Table17[[#This Row],[Customer_ID]],Customer_Dim!A:A,Customer_Dim!G:G,"False Data")</f>
        <v>USA</v>
      </c>
      <c r="R782" t="str">
        <f>_xlfn.XLOOKUP(Table17[[#This Row],[Customer_ID]],Customer_Dim!A:A,Customer_Dim!H:H,"False Data")</f>
        <v>Bronze</v>
      </c>
      <c r="S782" t="str">
        <f>_xlfn.XLOOKUP(Table17[[#This Row],[Store_ID]],Store_Dim!A:A,Store_Dim!B:B)</f>
        <v>Mcdonald Inc</v>
      </c>
      <c r="T782" t="str">
        <f>_xlfn.XLOOKUP(Table17[[#This Row],[Store_ID]],Store_Dim!A:A,Store_Dim!C:C)</f>
        <v>South</v>
      </c>
      <c r="U782" t="str">
        <f>_xlfn.XLOOKUP(Table17[[#This Row],[Store_ID]],Store_Dim!A:A,Store_Dim!D:D)</f>
        <v>Christopherland</v>
      </c>
      <c r="V782" t="str">
        <f>_xlfn.XLOOKUP(Table17[[#This Row],[Store_ID]],Store_Dim!A:A,Store_Dim!E:E)</f>
        <v>Outlet</v>
      </c>
      <c r="W782" t="str">
        <f>_xlfn.XLOOKUP(Table17[[#This Row],[Product_ID]],Product_Dim!A:A,Product_Dim!B:B)</f>
        <v>Face Foundation Kit</v>
      </c>
      <c r="X782" t="str">
        <f>_xlfn.XLOOKUP(Table17[[#This Row],[Product_ID]],Product_Dim!A:A,Product_Dim!C:C)</f>
        <v>Beauty</v>
      </c>
      <c r="Y782" t="str">
        <f>_xlfn.XLOOKUP(Table17[[#This Row],[Product_ID]],Product_Dim!A:A,Product_Dim!D:D)</f>
        <v>Makeup</v>
      </c>
      <c r="Z782" t="str">
        <f>_xlfn.XLOOKUP(Table17[[#This Row],[Product_ID]],Product_Dim!A:A,Product_Dim!E:E)</f>
        <v>Taylor-Elliott</v>
      </c>
      <c r="AA782">
        <f>_xlfn.XLOOKUP(Table17[[#This Row],[Product_ID]],Product_Dim!A:A,Product_Dim!F:F)</f>
        <v>183.04</v>
      </c>
      <c r="AB782">
        <f>_xlfn.XLOOKUP(Table17[[#This Row],[Product_ID]],Product_Dim!A:A,Product_Dim!G:G)</f>
        <v>457</v>
      </c>
    </row>
    <row r="783" spans="1:28" x14ac:dyDescent="0.25">
      <c r="A783" t="s">
        <v>2607</v>
      </c>
      <c r="B783" s="1">
        <v>45433</v>
      </c>
      <c r="C783" t="s">
        <v>1521</v>
      </c>
      <c r="D783" t="s">
        <v>1628</v>
      </c>
      <c r="E783" t="s">
        <v>1794</v>
      </c>
      <c r="F783">
        <v>4</v>
      </c>
      <c r="G783">
        <v>95.06</v>
      </c>
      <c r="H783">
        <v>0.03</v>
      </c>
      <c r="I783" t="s">
        <v>1824</v>
      </c>
      <c r="J783" s="12">
        <v>368.83280000000002</v>
      </c>
      <c r="K783" t="str">
        <f>_xlfn.XLOOKUP(Table17[[#This Row],[Customer_ID]],Customer_Dim!A:A,Customer_Dim!B:B,"False Data")</f>
        <v>James Berger</v>
      </c>
      <c r="L783" s="5">
        <f>_xlfn.XLOOKUP(Table17[[#This Row],[Customer_ID]],Customer_Dim!A:A,Customer_Dim!C:C,"False Data")</f>
        <v>23</v>
      </c>
      <c r="M783" s="5" t="str" cm="1">
        <f t="array" ref="M783">_xlfn.IFS(Table9[[#This Row],[Age]]&lt;=35,"Youth",Table9[[#This Row],[Age]]&lt;=55,"Adult",Table9[[#This Row],[Age]]&gt;55,"Senior")</f>
        <v>Youth</v>
      </c>
      <c r="N783" t="str">
        <f>_xlfn.XLOOKUP(Table17[[#This Row],[Customer_ID]],Customer_Dim!A:A,Customer_Dim!D:D,"False Data")</f>
        <v>Female</v>
      </c>
      <c r="O783" t="str">
        <f>_xlfn.XLOOKUP(Table17[[#This Row],[Customer_ID]],Customer_Dim!A:A,Customer_Dim!E:E,"False Data")</f>
        <v>Bryanmouth</v>
      </c>
      <c r="P783" t="str">
        <f>_xlfn.XLOOKUP(Table17[[#This Row],[Customer_ID]],Customer_Dim!A:A,Customer_Dim!F:F,"False Data")</f>
        <v>Delaware</v>
      </c>
      <c r="Q783" t="str">
        <f>_xlfn.XLOOKUP(Table17[[#This Row],[Customer_ID]],Customer_Dim!A:A,Customer_Dim!G:G,"False Data")</f>
        <v>USA</v>
      </c>
      <c r="R783" t="str">
        <f>_xlfn.XLOOKUP(Table17[[#This Row],[Customer_ID]],Customer_Dim!A:A,Customer_Dim!H:H,"False Data")</f>
        <v>Bronze</v>
      </c>
      <c r="S783" t="str">
        <f>_xlfn.XLOOKUP(Table17[[#This Row],[Store_ID]],Store_Dim!A:A,Store_Dim!B:B)</f>
        <v>Thomas, Bridges and Harris</v>
      </c>
      <c r="T783" t="str">
        <f>_xlfn.XLOOKUP(Table17[[#This Row],[Store_ID]],Store_Dim!A:A,Store_Dim!C:C)</f>
        <v>North</v>
      </c>
      <c r="U783" t="str">
        <f>_xlfn.XLOOKUP(Table17[[#This Row],[Store_ID]],Store_Dim!A:A,Store_Dim!D:D)</f>
        <v>Sabrinatown</v>
      </c>
      <c r="V783" t="str">
        <f>_xlfn.XLOOKUP(Table17[[#This Row],[Store_ID]],Store_Dim!A:A,Store_Dim!E:E)</f>
        <v>Online</v>
      </c>
      <c r="W783" t="str">
        <f>_xlfn.XLOOKUP(Table17[[#This Row],[Product_ID]],Product_Dim!A:A,Product_Dim!B:B)</f>
        <v>Noise-Canceling Headphones</v>
      </c>
      <c r="X783" t="str">
        <f>_xlfn.XLOOKUP(Table17[[#This Row],[Product_ID]],Product_Dim!A:A,Product_Dim!C:C)</f>
        <v>Electronics</v>
      </c>
      <c r="Y783" t="str">
        <f>_xlfn.XLOOKUP(Table17[[#This Row],[Product_ID]],Product_Dim!A:A,Product_Dim!D:D)</f>
        <v>Audio</v>
      </c>
      <c r="Z783" t="str">
        <f>_xlfn.XLOOKUP(Table17[[#This Row],[Product_ID]],Product_Dim!A:A,Product_Dim!E:E)</f>
        <v>Taylor-Hart</v>
      </c>
      <c r="AA783">
        <f>_xlfn.XLOOKUP(Table17[[#This Row],[Product_ID]],Product_Dim!A:A,Product_Dim!F:F)</f>
        <v>38.520000000000003</v>
      </c>
      <c r="AB783">
        <f>_xlfn.XLOOKUP(Table17[[#This Row],[Product_ID]],Product_Dim!A:A,Product_Dim!G:G)</f>
        <v>378</v>
      </c>
    </row>
    <row r="784" spans="1:28" x14ac:dyDescent="0.25">
      <c r="A784" t="s">
        <v>2608</v>
      </c>
      <c r="B784" s="1">
        <v>45759</v>
      </c>
      <c r="C784" t="s">
        <v>1292</v>
      </c>
      <c r="D784" t="s">
        <v>1744</v>
      </c>
      <c r="E784" t="s">
        <v>1779</v>
      </c>
      <c r="F784">
        <v>4</v>
      </c>
      <c r="G784">
        <v>107.08</v>
      </c>
      <c r="H784">
        <v>0.27</v>
      </c>
      <c r="I784" t="s">
        <v>1829</v>
      </c>
      <c r="J784" s="12">
        <v>312.67360000000002</v>
      </c>
      <c r="K784" t="str">
        <f>_xlfn.XLOOKUP(Table17[[#This Row],[Customer_ID]],Customer_Dim!A:A,Customer_Dim!B:B,"False Data")</f>
        <v>Jennifer Myers</v>
      </c>
      <c r="L784" s="5">
        <f>_xlfn.XLOOKUP(Table17[[#This Row],[Customer_ID]],Customer_Dim!A:A,Customer_Dim!C:C,"False Data")</f>
        <v>46</v>
      </c>
      <c r="M784" s="5" t="str" cm="1">
        <f t="array" ref="M784">_xlfn.IFS(Table9[[#This Row],[Age]]&lt;=35,"Youth",Table9[[#This Row],[Age]]&lt;=55,"Adult",Table9[[#This Row],[Age]]&gt;55,"Senior")</f>
        <v>Adult</v>
      </c>
      <c r="N784" t="str">
        <f>_xlfn.XLOOKUP(Table17[[#This Row],[Customer_ID]],Customer_Dim!A:A,Customer_Dim!D:D,"False Data")</f>
        <v>Male</v>
      </c>
      <c r="O784" t="str">
        <f>_xlfn.XLOOKUP(Table17[[#This Row],[Customer_ID]],Customer_Dim!A:A,Customer_Dim!E:E,"False Data")</f>
        <v>Marthaborough</v>
      </c>
      <c r="P784" t="str">
        <f>_xlfn.XLOOKUP(Table17[[#This Row],[Customer_ID]],Customer_Dim!A:A,Customer_Dim!F:F,"False Data")</f>
        <v>Wisconsin</v>
      </c>
      <c r="Q784" t="str">
        <f>_xlfn.XLOOKUP(Table17[[#This Row],[Customer_ID]],Customer_Dim!A:A,Customer_Dim!G:G,"False Data")</f>
        <v>USA</v>
      </c>
      <c r="R784" t="str">
        <f>_xlfn.XLOOKUP(Table17[[#This Row],[Customer_ID]],Customer_Dim!A:A,Customer_Dim!H:H,"False Data")</f>
        <v>Platinum</v>
      </c>
      <c r="S784" t="str">
        <f>_xlfn.XLOOKUP(Table17[[#This Row],[Store_ID]],Store_Dim!A:A,Store_Dim!B:B)</f>
        <v>Martinez-Mullins</v>
      </c>
      <c r="T784" t="str">
        <f>_xlfn.XLOOKUP(Table17[[#This Row],[Store_ID]],Store_Dim!A:A,Store_Dim!C:C)</f>
        <v>South</v>
      </c>
      <c r="U784" t="str">
        <f>_xlfn.XLOOKUP(Table17[[#This Row],[Store_ID]],Store_Dim!A:A,Store_Dim!D:D)</f>
        <v>Williamsfurt</v>
      </c>
      <c r="V784" t="str">
        <f>_xlfn.XLOOKUP(Table17[[#This Row],[Store_ID]],Store_Dim!A:A,Store_Dim!E:E)</f>
        <v>Online</v>
      </c>
      <c r="W784" t="str">
        <f>_xlfn.XLOOKUP(Table17[[#This Row],[Product_ID]],Product_Dim!A:A,Product_Dim!B:B)</f>
        <v>Portable Bluetooth Speaker</v>
      </c>
      <c r="X784" t="str">
        <f>_xlfn.XLOOKUP(Table17[[#This Row],[Product_ID]],Product_Dim!A:A,Product_Dim!C:C)</f>
        <v>Electronics</v>
      </c>
      <c r="Y784" t="str">
        <f>_xlfn.XLOOKUP(Table17[[#This Row],[Product_ID]],Product_Dim!A:A,Product_Dim!D:D)</f>
        <v>Audio</v>
      </c>
      <c r="Z784" t="str">
        <f>_xlfn.XLOOKUP(Table17[[#This Row],[Product_ID]],Product_Dim!A:A,Product_Dim!E:E)</f>
        <v>Flores-King</v>
      </c>
      <c r="AA784">
        <f>_xlfn.XLOOKUP(Table17[[#This Row],[Product_ID]],Product_Dim!A:A,Product_Dim!F:F)</f>
        <v>431.67</v>
      </c>
      <c r="AB784">
        <f>_xlfn.XLOOKUP(Table17[[#This Row],[Product_ID]],Product_Dim!A:A,Product_Dim!G:G)</f>
        <v>73</v>
      </c>
    </row>
    <row r="785" spans="1:28" x14ac:dyDescent="0.25">
      <c r="A785" t="s">
        <v>2609</v>
      </c>
      <c r="B785" s="1">
        <v>45794</v>
      </c>
      <c r="C785" t="s">
        <v>1461</v>
      </c>
      <c r="D785" t="s">
        <v>1746</v>
      </c>
      <c r="E785" t="s">
        <v>1810</v>
      </c>
      <c r="F785">
        <v>1</v>
      </c>
      <c r="G785">
        <v>873.18</v>
      </c>
      <c r="H785">
        <v>0.03</v>
      </c>
      <c r="I785" t="s">
        <v>1829</v>
      </c>
      <c r="J785" s="12">
        <v>846.98459999999989</v>
      </c>
      <c r="K785" t="str">
        <f>_xlfn.XLOOKUP(Table17[[#This Row],[Customer_ID]],Customer_Dim!A:A,Customer_Dim!B:B,"False Data")</f>
        <v>Joshua Howard</v>
      </c>
      <c r="L785" s="5">
        <f>_xlfn.XLOOKUP(Table17[[#This Row],[Customer_ID]],Customer_Dim!A:A,Customer_Dim!C:C,"False Data")</f>
        <v>32</v>
      </c>
      <c r="M785" s="5" t="str" cm="1">
        <f t="array" ref="M785">_xlfn.IFS(Table9[[#This Row],[Age]]&lt;=35,"Youth",Table9[[#This Row],[Age]]&lt;=55,"Adult",Table9[[#This Row],[Age]]&gt;55,"Senior")</f>
        <v>Youth</v>
      </c>
      <c r="N785" t="str">
        <f>_xlfn.XLOOKUP(Table17[[#This Row],[Customer_ID]],Customer_Dim!A:A,Customer_Dim!D:D,"False Data")</f>
        <v>Female</v>
      </c>
      <c r="O785" t="str">
        <f>_xlfn.XLOOKUP(Table17[[#This Row],[Customer_ID]],Customer_Dim!A:A,Customer_Dim!E:E,"False Data")</f>
        <v>East Christopherhaven</v>
      </c>
      <c r="P785" t="str">
        <f>_xlfn.XLOOKUP(Table17[[#This Row],[Customer_ID]],Customer_Dim!A:A,Customer_Dim!F:F,"False Data")</f>
        <v>South Dakota</v>
      </c>
      <c r="Q785" t="str">
        <f>_xlfn.XLOOKUP(Table17[[#This Row],[Customer_ID]],Customer_Dim!A:A,Customer_Dim!G:G,"False Data")</f>
        <v>USA</v>
      </c>
      <c r="R785" t="str">
        <f>_xlfn.XLOOKUP(Table17[[#This Row],[Customer_ID]],Customer_Dim!A:A,Customer_Dim!H:H,"False Data")</f>
        <v>Platinum</v>
      </c>
      <c r="S785" t="str">
        <f>_xlfn.XLOOKUP(Table17[[#This Row],[Store_ID]],Store_Dim!A:A,Store_Dim!B:B)</f>
        <v>Guerrero-Schmitt</v>
      </c>
      <c r="T785" t="str">
        <f>_xlfn.XLOOKUP(Table17[[#This Row],[Store_ID]],Store_Dim!A:A,Store_Dim!C:C)</f>
        <v>East</v>
      </c>
      <c r="U785" t="str">
        <f>_xlfn.XLOOKUP(Table17[[#This Row],[Store_ID]],Store_Dim!A:A,Store_Dim!D:D)</f>
        <v>East Stevechester</v>
      </c>
      <c r="V785" t="str">
        <f>_xlfn.XLOOKUP(Table17[[#This Row],[Store_ID]],Store_Dim!A:A,Store_Dim!E:E)</f>
        <v>Flagship</v>
      </c>
      <c r="W785" t="str">
        <f>_xlfn.XLOOKUP(Table17[[#This Row],[Product_ID]],Product_Dim!A:A,Product_Dim!B:B)</f>
        <v>Stainless Steel Cookware Set</v>
      </c>
      <c r="X785" t="str">
        <f>_xlfn.XLOOKUP(Table17[[#This Row],[Product_ID]],Product_Dim!A:A,Product_Dim!C:C)</f>
        <v>Home</v>
      </c>
      <c r="Y785" t="str">
        <f>_xlfn.XLOOKUP(Table17[[#This Row],[Product_ID]],Product_Dim!A:A,Product_Dim!D:D)</f>
        <v>Kitchen</v>
      </c>
      <c r="Z785" t="str">
        <f>_xlfn.XLOOKUP(Table17[[#This Row],[Product_ID]],Product_Dim!A:A,Product_Dim!E:E)</f>
        <v>Campbell Ltd</v>
      </c>
      <c r="AA785">
        <f>_xlfn.XLOOKUP(Table17[[#This Row],[Product_ID]],Product_Dim!A:A,Product_Dim!F:F)</f>
        <v>201.41</v>
      </c>
      <c r="AB785">
        <f>_xlfn.XLOOKUP(Table17[[#This Row],[Product_ID]],Product_Dim!A:A,Product_Dim!G:G)</f>
        <v>146</v>
      </c>
    </row>
    <row r="786" spans="1:28" x14ac:dyDescent="0.25">
      <c r="A786" t="s">
        <v>2610</v>
      </c>
      <c r="B786" s="1">
        <v>45764</v>
      </c>
      <c r="C786" t="s">
        <v>1178</v>
      </c>
      <c r="D786" t="s">
        <v>1688</v>
      </c>
      <c r="E786" t="s">
        <v>1810</v>
      </c>
      <c r="F786">
        <v>1</v>
      </c>
      <c r="G786">
        <v>914.75</v>
      </c>
      <c r="H786">
        <v>0.1</v>
      </c>
      <c r="I786" t="s">
        <v>1829</v>
      </c>
      <c r="J786" s="12">
        <v>823.27499999999998</v>
      </c>
      <c r="K786" t="str">
        <f>_xlfn.XLOOKUP(Table17[[#This Row],[Customer_ID]],Customer_Dim!A:A,Customer_Dim!B:B,"False Data")</f>
        <v>Charles Conley</v>
      </c>
      <c r="L786" s="5">
        <f>_xlfn.XLOOKUP(Table17[[#This Row],[Customer_ID]],Customer_Dim!A:A,Customer_Dim!C:C,"False Data")</f>
        <v>39</v>
      </c>
      <c r="M786" s="5" t="str" cm="1">
        <f t="array" ref="M786">_xlfn.IFS(Table9[[#This Row],[Age]]&lt;=35,"Youth",Table9[[#This Row],[Age]]&lt;=55,"Adult",Table9[[#This Row],[Age]]&gt;55,"Senior")</f>
        <v>Adult</v>
      </c>
      <c r="N786" t="str">
        <f>_xlfn.XLOOKUP(Table17[[#This Row],[Customer_ID]],Customer_Dim!A:A,Customer_Dim!D:D,"False Data")</f>
        <v>Female</v>
      </c>
      <c r="O786" t="str">
        <f>_xlfn.XLOOKUP(Table17[[#This Row],[Customer_ID]],Customer_Dim!A:A,Customer_Dim!E:E,"False Data")</f>
        <v>Nathanshire</v>
      </c>
      <c r="P786" t="str">
        <f>_xlfn.XLOOKUP(Table17[[#This Row],[Customer_ID]],Customer_Dim!A:A,Customer_Dim!F:F,"False Data")</f>
        <v>Maine</v>
      </c>
      <c r="Q786" t="str">
        <f>_xlfn.XLOOKUP(Table17[[#This Row],[Customer_ID]],Customer_Dim!A:A,Customer_Dim!G:G,"False Data")</f>
        <v>USA</v>
      </c>
      <c r="R786" t="str">
        <f>_xlfn.XLOOKUP(Table17[[#This Row],[Customer_ID]],Customer_Dim!A:A,Customer_Dim!H:H,"False Data")</f>
        <v>Gold</v>
      </c>
      <c r="S786" t="str">
        <f>_xlfn.XLOOKUP(Table17[[#This Row],[Store_ID]],Store_Dim!A:A,Store_Dim!B:B)</f>
        <v>Guerrero-Schmitt</v>
      </c>
      <c r="T786" t="str">
        <f>_xlfn.XLOOKUP(Table17[[#This Row],[Store_ID]],Store_Dim!A:A,Store_Dim!C:C)</f>
        <v>East</v>
      </c>
      <c r="U786" t="str">
        <f>_xlfn.XLOOKUP(Table17[[#This Row],[Store_ID]],Store_Dim!A:A,Store_Dim!D:D)</f>
        <v>East Stevechester</v>
      </c>
      <c r="V786" t="str">
        <f>_xlfn.XLOOKUP(Table17[[#This Row],[Store_ID]],Store_Dim!A:A,Store_Dim!E:E)</f>
        <v>Flagship</v>
      </c>
      <c r="W786" t="str">
        <f>_xlfn.XLOOKUP(Table17[[#This Row],[Product_ID]],Product_Dim!A:A,Product_Dim!B:B)</f>
        <v>Kitchen Storage Rack</v>
      </c>
      <c r="X786" t="str">
        <f>_xlfn.XLOOKUP(Table17[[#This Row],[Product_ID]],Product_Dim!A:A,Product_Dim!C:C)</f>
        <v>Home</v>
      </c>
      <c r="Y786" t="str">
        <f>_xlfn.XLOOKUP(Table17[[#This Row],[Product_ID]],Product_Dim!A:A,Product_Dim!D:D)</f>
        <v>Storage</v>
      </c>
      <c r="Z786" t="str">
        <f>_xlfn.XLOOKUP(Table17[[#This Row],[Product_ID]],Product_Dim!A:A,Product_Dim!E:E)</f>
        <v>Duran Group</v>
      </c>
      <c r="AA786">
        <f>_xlfn.XLOOKUP(Table17[[#This Row],[Product_ID]],Product_Dim!A:A,Product_Dim!F:F)</f>
        <v>138.05000000000001</v>
      </c>
      <c r="AB786">
        <f>_xlfn.XLOOKUP(Table17[[#This Row],[Product_ID]],Product_Dim!A:A,Product_Dim!G:G)</f>
        <v>89</v>
      </c>
    </row>
    <row r="787" spans="1:28" x14ac:dyDescent="0.25">
      <c r="A787" t="s">
        <v>2611</v>
      </c>
      <c r="B787" s="1">
        <v>45279</v>
      </c>
      <c r="C787" t="s">
        <v>188</v>
      </c>
      <c r="D787" t="s">
        <v>1694</v>
      </c>
      <c r="E787" t="s">
        <v>1797</v>
      </c>
      <c r="F787">
        <v>4</v>
      </c>
      <c r="G787">
        <v>457.33</v>
      </c>
      <c r="H787">
        <v>0.1</v>
      </c>
      <c r="I787" t="s">
        <v>1824</v>
      </c>
      <c r="J787" s="12">
        <v>1646.3879999999999</v>
      </c>
      <c r="K787" t="str">
        <f>_xlfn.XLOOKUP(Table17[[#This Row],[Customer_ID]],Customer_Dim!A:A,Customer_Dim!B:B,"False Data")</f>
        <v>Timothy Weaver</v>
      </c>
      <c r="L787" s="5">
        <f>_xlfn.XLOOKUP(Table17[[#This Row],[Customer_ID]],Customer_Dim!A:A,Customer_Dim!C:C,"False Data")</f>
        <v>45</v>
      </c>
      <c r="M787" s="5" t="str" cm="1">
        <f t="array" ref="M787">_xlfn.IFS(Table9[[#This Row],[Age]]&lt;=35,"Youth",Table9[[#This Row],[Age]]&lt;=55,"Adult",Table9[[#This Row],[Age]]&gt;55,"Senior")</f>
        <v>Adult</v>
      </c>
      <c r="N787" t="str">
        <f>_xlfn.XLOOKUP(Table17[[#This Row],[Customer_ID]],Customer_Dim!A:A,Customer_Dim!D:D,"False Data")</f>
        <v>Female</v>
      </c>
      <c r="O787" t="str">
        <f>_xlfn.XLOOKUP(Table17[[#This Row],[Customer_ID]],Customer_Dim!A:A,Customer_Dim!E:E,"False Data")</f>
        <v>New Amy</v>
      </c>
      <c r="P787" t="str">
        <f>_xlfn.XLOOKUP(Table17[[#This Row],[Customer_ID]],Customer_Dim!A:A,Customer_Dim!F:F,"False Data")</f>
        <v>Ohio</v>
      </c>
      <c r="Q787" t="str">
        <f>_xlfn.XLOOKUP(Table17[[#This Row],[Customer_ID]],Customer_Dim!A:A,Customer_Dim!G:G,"False Data")</f>
        <v>USA</v>
      </c>
      <c r="R787" t="str">
        <f>_xlfn.XLOOKUP(Table17[[#This Row],[Customer_ID]],Customer_Dim!A:A,Customer_Dim!H:H,"False Data")</f>
        <v>Gold</v>
      </c>
      <c r="S787" t="str">
        <f>_xlfn.XLOOKUP(Table17[[#This Row],[Store_ID]],Store_Dim!A:A,Store_Dim!B:B)</f>
        <v>Gardner, Humphrey and Contreras</v>
      </c>
      <c r="T787" t="str">
        <f>_xlfn.XLOOKUP(Table17[[#This Row],[Store_ID]],Store_Dim!A:A,Store_Dim!C:C)</f>
        <v>East</v>
      </c>
      <c r="U787" t="str">
        <f>_xlfn.XLOOKUP(Table17[[#This Row],[Store_ID]],Store_Dim!A:A,Store_Dim!D:D)</f>
        <v>Johnsonville</v>
      </c>
      <c r="V787" t="str">
        <f>_xlfn.XLOOKUP(Table17[[#This Row],[Store_ID]],Store_Dim!A:A,Store_Dim!E:E)</f>
        <v>Flagship</v>
      </c>
      <c r="W787" t="str">
        <f>_xlfn.XLOOKUP(Table17[[#This Row],[Product_ID]],Product_Dim!A:A,Product_Dim!B:B)</f>
        <v>Shin Guards – Adult</v>
      </c>
      <c r="X787" t="str">
        <f>_xlfn.XLOOKUP(Table17[[#This Row],[Product_ID]],Product_Dim!A:A,Product_Dim!C:C)</f>
        <v>Sports</v>
      </c>
      <c r="Y787" t="str">
        <f>_xlfn.XLOOKUP(Table17[[#This Row],[Product_ID]],Product_Dim!A:A,Product_Dim!D:D)</f>
        <v>Team Sports</v>
      </c>
      <c r="Z787" t="str">
        <f>_xlfn.XLOOKUP(Table17[[#This Row],[Product_ID]],Product_Dim!A:A,Product_Dim!E:E)</f>
        <v>French Ltd</v>
      </c>
      <c r="AA787">
        <f>_xlfn.XLOOKUP(Table17[[#This Row],[Product_ID]],Product_Dim!A:A,Product_Dim!F:F)</f>
        <v>107.06</v>
      </c>
      <c r="AB787">
        <f>_xlfn.XLOOKUP(Table17[[#This Row],[Product_ID]],Product_Dim!A:A,Product_Dim!G:G)</f>
        <v>359</v>
      </c>
    </row>
    <row r="788" spans="1:28" x14ac:dyDescent="0.25">
      <c r="A788" t="s">
        <v>2612</v>
      </c>
      <c r="B788" s="1">
        <v>45602</v>
      </c>
      <c r="C788" t="s">
        <v>926</v>
      </c>
      <c r="D788" t="s">
        <v>1746</v>
      </c>
      <c r="E788" t="s">
        <v>1766</v>
      </c>
      <c r="F788">
        <v>3</v>
      </c>
      <c r="G788">
        <v>761.88</v>
      </c>
      <c r="H788">
        <v>0.23</v>
      </c>
      <c r="I788" t="s">
        <v>1826</v>
      </c>
      <c r="J788" s="12">
        <v>1759.9428</v>
      </c>
      <c r="K788" t="str">
        <f>_xlfn.XLOOKUP(Table17[[#This Row],[Customer_ID]],Customer_Dim!A:A,Customer_Dim!B:B,"False Data")</f>
        <v>Ricardo Jones</v>
      </c>
      <c r="L788" s="5">
        <f>_xlfn.XLOOKUP(Table17[[#This Row],[Customer_ID]],Customer_Dim!A:A,Customer_Dim!C:C,"False Data")</f>
        <v>30</v>
      </c>
      <c r="M788" s="5" t="str" cm="1">
        <f t="array" ref="M788">_xlfn.IFS(Table9[[#This Row],[Age]]&lt;=35,"Youth",Table9[[#This Row],[Age]]&lt;=55,"Adult",Table9[[#This Row],[Age]]&gt;55,"Senior")</f>
        <v>Youth</v>
      </c>
      <c r="N788" t="str">
        <f>_xlfn.XLOOKUP(Table17[[#This Row],[Customer_ID]],Customer_Dim!A:A,Customer_Dim!D:D,"False Data")</f>
        <v>Male</v>
      </c>
      <c r="O788" t="str">
        <f>_xlfn.XLOOKUP(Table17[[#This Row],[Customer_ID]],Customer_Dim!A:A,Customer_Dim!E:E,"False Data")</f>
        <v>Danielland</v>
      </c>
      <c r="P788" t="str">
        <f>_xlfn.XLOOKUP(Table17[[#This Row],[Customer_ID]],Customer_Dim!A:A,Customer_Dim!F:F,"False Data")</f>
        <v>Minnesota</v>
      </c>
      <c r="Q788" t="str">
        <f>_xlfn.XLOOKUP(Table17[[#This Row],[Customer_ID]],Customer_Dim!A:A,Customer_Dim!G:G,"False Data")</f>
        <v>USA</v>
      </c>
      <c r="R788" t="str">
        <f>_xlfn.XLOOKUP(Table17[[#This Row],[Customer_ID]],Customer_Dim!A:A,Customer_Dim!H:H,"False Data")</f>
        <v>Silver</v>
      </c>
      <c r="S788" t="str">
        <f>_xlfn.XLOOKUP(Table17[[#This Row],[Store_ID]],Store_Dim!A:A,Store_Dim!B:B)</f>
        <v>Johnson-Wright</v>
      </c>
      <c r="T788" t="str">
        <f>_xlfn.XLOOKUP(Table17[[#This Row],[Store_ID]],Store_Dim!A:A,Store_Dim!C:C)</f>
        <v>North</v>
      </c>
      <c r="U788" t="str">
        <f>_xlfn.XLOOKUP(Table17[[#This Row],[Store_ID]],Store_Dim!A:A,Store_Dim!D:D)</f>
        <v>Hoodberg</v>
      </c>
      <c r="V788" t="str">
        <f>_xlfn.XLOOKUP(Table17[[#This Row],[Store_ID]],Store_Dim!A:A,Store_Dim!E:E)</f>
        <v>Outlet</v>
      </c>
      <c r="W788" t="str">
        <f>_xlfn.XLOOKUP(Table17[[#This Row],[Product_ID]],Product_Dim!A:A,Product_Dim!B:B)</f>
        <v>Stainless Steel Cookware Set</v>
      </c>
      <c r="X788" t="str">
        <f>_xlfn.XLOOKUP(Table17[[#This Row],[Product_ID]],Product_Dim!A:A,Product_Dim!C:C)</f>
        <v>Home</v>
      </c>
      <c r="Y788" t="str">
        <f>_xlfn.XLOOKUP(Table17[[#This Row],[Product_ID]],Product_Dim!A:A,Product_Dim!D:D)</f>
        <v>Kitchen</v>
      </c>
      <c r="Z788" t="str">
        <f>_xlfn.XLOOKUP(Table17[[#This Row],[Product_ID]],Product_Dim!A:A,Product_Dim!E:E)</f>
        <v>Campbell Ltd</v>
      </c>
      <c r="AA788">
        <f>_xlfn.XLOOKUP(Table17[[#This Row],[Product_ID]],Product_Dim!A:A,Product_Dim!F:F)</f>
        <v>201.41</v>
      </c>
      <c r="AB788">
        <f>_xlfn.XLOOKUP(Table17[[#This Row],[Product_ID]],Product_Dim!A:A,Product_Dim!G:G)</f>
        <v>146</v>
      </c>
    </row>
    <row r="789" spans="1:28" x14ac:dyDescent="0.25">
      <c r="A789" t="s">
        <v>2613</v>
      </c>
      <c r="B789" s="1">
        <v>45793</v>
      </c>
      <c r="C789" t="s">
        <v>585</v>
      </c>
      <c r="D789" t="s">
        <v>1622</v>
      </c>
      <c r="E789" t="s">
        <v>1813</v>
      </c>
      <c r="F789">
        <v>4</v>
      </c>
      <c r="G789">
        <v>122.87</v>
      </c>
      <c r="H789">
        <v>0.13</v>
      </c>
      <c r="I789" t="s">
        <v>1824</v>
      </c>
      <c r="J789" s="12">
        <v>427.58760000000001</v>
      </c>
      <c r="K789" t="str">
        <f>_xlfn.XLOOKUP(Table17[[#This Row],[Customer_ID]],Customer_Dim!A:A,Customer_Dim!B:B,"False Data")</f>
        <v>Curtis Lam</v>
      </c>
      <c r="L789" s="5">
        <f>_xlfn.XLOOKUP(Table17[[#This Row],[Customer_ID]],Customer_Dim!A:A,Customer_Dim!C:C,"False Data")</f>
        <v>55</v>
      </c>
      <c r="M789" s="5" t="str" cm="1">
        <f t="array" ref="M789">_xlfn.IFS(Table9[[#This Row],[Age]]&lt;=35,"Youth",Table9[[#This Row],[Age]]&lt;=55,"Adult",Table9[[#This Row],[Age]]&gt;55,"Senior")</f>
        <v>Adult</v>
      </c>
      <c r="N789" t="str">
        <f>_xlfn.XLOOKUP(Table17[[#This Row],[Customer_ID]],Customer_Dim!A:A,Customer_Dim!D:D,"False Data")</f>
        <v>Male</v>
      </c>
      <c r="O789" t="str">
        <f>_xlfn.XLOOKUP(Table17[[#This Row],[Customer_ID]],Customer_Dim!A:A,Customer_Dim!E:E,"False Data")</f>
        <v>Butlerberg</v>
      </c>
      <c r="P789" t="str">
        <f>_xlfn.XLOOKUP(Table17[[#This Row],[Customer_ID]],Customer_Dim!A:A,Customer_Dim!F:F,"False Data")</f>
        <v>Kentucky</v>
      </c>
      <c r="Q789" t="str">
        <f>_xlfn.XLOOKUP(Table17[[#This Row],[Customer_ID]],Customer_Dim!A:A,Customer_Dim!G:G,"False Data")</f>
        <v>USA</v>
      </c>
      <c r="R789" t="str">
        <f>_xlfn.XLOOKUP(Table17[[#This Row],[Customer_ID]],Customer_Dim!A:A,Customer_Dim!H:H,"False Data")</f>
        <v>Platinum</v>
      </c>
      <c r="S789" t="str">
        <f>_xlfn.XLOOKUP(Table17[[#This Row],[Store_ID]],Store_Dim!A:A,Store_Dim!B:B)</f>
        <v>Mann-Austin</v>
      </c>
      <c r="T789" t="str">
        <f>_xlfn.XLOOKUP(Table17[[#This Row],[Store_ID]],Store_Dim!A:A,Store_Dim!C:C)</f>
        <v>East</v>
      </c>
      <c r="U789" t="str">
        <f>_xlfn.XLOOKUP(Table17[[#This Row],[Store_ID]],Store_Dim!A:A,Store_Dim!D:D)</f>
        <v>Vasquezborough</v>
      </c>
      <c r="V789" t="str">
        <f>_xlfn.XLOOKUP(Table17[[#This Row],[Store_ID]],Store_Dim!A:A,Store_Dim!E:E)</f>
        <v>Online</v>
      </c>
      <c r="W789" t="str">
        <f>_xlfn.XLOOKUP(Table17[[#This Row],[Product_ID]],Product_Dim!A:A,Product_Dim!B:B)</f>
        <v>Men's Casual Sneakers</v>
      </c>
      <c r="X789" t="str">
        <f>_xlfn.XLOOKUP(Table17[[#This Row],[Product_ID]],Product_Dim!A:A,Product_Dim!C:C)</f>
        <v>Clothing</v>
      </c>
      <c r="Y789" t="str">
        <f>_xlfn.XLOOKUP(Table17[[#This Row],[Product_ID]],Product_Dim!A:A,Product_Dim!D:D)</f>
        <v>Footwear</v>
      </c>
      <c r="Z789" t="str">
        <f>_xlfn.XLOOKUP(Table17[[#This Row],[Product_ID]],Product_Dim!A:A,Product_Dim!E:E)</f>
        <v>Hogan-Lee</v>
      </c>
      <c r="AA789">
        <f>_xlfn.XLOOKUP(Table17[[#This Row],[Product_ID]],Product_Dim!A:A,Product_Dim!F:F)</f>
        <v>353.47</v>
      </c>
      <c r="AB789">
        <f>_xlfn.XLOOKUP(Table17[[#This Row],[Product_ID]],Product_Dim!A:A,Product_Dim!G:G)</f>
        <v>214</v>
      </c>
    </row>
    <row r="790" spans="1:28" x14ac:dyDescent="0.25">
      <c r="A790" t="s">
        <v>2614</v>
      </c>
      <c r="B790" s="1">
        <v>45778</v>
      </c>
      <c r="C790" t="s">
        <v>1464</v>
      </c>
      <c r="D790" t="s">
        <v>1694</v>
      </c>
      <c r="E790" t="s">
        <v>1769</v>
      </c>
      <c r="F790">
        <v>4</v>
      </c>
      <c r="G790">
        <v>753</v>
      </c>
      <c r="H790">
        <v>0.28000000000000003</v>
      </c>
      <c r="I790" t="s">
        <v>1829</v>
      </c>
      <c r="J790" s="12">
        <v>2168.64</v>
      </c>
      <c r="K790" t="str">
        <f>_xlfn.XLOOKUP(Table17[[#This Row],[Customer_ID]],Customer_Dim!A:A,Customer_Dim!B:B,"False Data")</f>
        <v>Barbara Berry</v>
      </c>
      <c r="L790" s="5">
        <f>_xlfn.XLOOKUP(Table17[[#This Row],[Customer_ID]],Customer_Dim!A:A,Customer_Dim!C:C,"False Data")</f>
        <v>18</v>
      </c>
      <c r="M790" s="5" t="str" cm="1">
        <f t="array" ref="M790">_xlfn.IFS(Table9[[#This Row],[Age]]&lt;=35,"Youth",Table9[[#This Row],[Age]]&lt;=55,"Adult",Table9[[#This Row],[Age]]&gt;55,"Senior")</f>
        <v>Youth</v>
      </c>
      <c r="N790" t="str">
        <f>_xlfn.XLOOKUP(Table17[[#This Row],[Customer_ID]],Customer_Dim!A:A,Customer_Dim!D:D,"False Data")</f>
        <v>Female</v>
      </c>
      <c r="O790" t="str">
        <f>_xlfn.XLOOKUP(Table17[[#This Row],[Customer_ID]],Customer_Dim!A:A,Customer_Dim!E:E,"False Data")</f>
        <v>Lake Michael</v>
      </c>
      <c r="P790" t="str">
        <f>_xlfn.XLOOKUP(Table17[[#This Row],[Customer_ID]],Customer_Dim!A:A,Customer_Dim!F:F,"False Data")</f>
        <v>Vermont</v>
      </c>
      <c r="Q790" t="str">
        <f>_xlfn.XLOOKUP(Table17[[#This Row],[Customer_ID]],Customer_Dim!A:A,Customer_Dim!G:G,"False Data")</f>
        <v>USA</v>
      </c>
      <c r="R790" t="str">
        <f>_xlfn.XLOOKUP(Table17[[#This Row],[Customer_ID]],Customer_Dim!A:A,Customer_Dim!H:H,"False Data")</f>
        <v>Platinum</v>
      </c>
      <c r="S790" t="str">
        <f>_xlfn.XLOOKUP(Table17[[#This Row],[Store_ID]],Store_Dim!A:A,Store_Dim!B:B)</f>
        <v>Alexander Group</v>
      </c>
      <c r="T790" t="str">
        <f>_xlfn.XLOOKUP(Table17[[#This Row],[Store_ID]],Store_Dim!A:A,Store_Dim!C:C)</f>
        <v>South</v>
      </c>
      <c r="U790" t="str">
        <f>_xlfn.XLOOKUP(Table17[[#This Row],[Store_ID]],Store_Dim!A:A,Store_Dim!D:D)</f>
        <v>Port Sharon</v>
      </c>
      <c r="V790" t="str">
        <f>_xlfn.XLOOKUP(Table17[[#This Row],[Store_ID]],Store_Dim!A:A,Store_Dim!E:E)</f>
        <v>Online</v>
      </c>
      <c r="W790" t="str">
        <f>_xlfn.XLOOKUP(Table17[[#This Row],[Product_ID]],Product_Dim!A:A,Product_Dim!B:B)</f>
        <v>Shin Guards – Adult</v>
      </c>
      <c r="X790" t="str">
        <f>_xlfn.XLOOKUP(Table17[[#This Row],[Product_ID]],Product_Dim!A:A,Product_Dim!C:C)</f>
        <v>Sports</v>
      </c>
      <c r="Y790" t="str">
        <f>_xlfn.XLOOKUP(Table17[[#This Row],[Product_ID]],Product_Dim!A:A,Product_Dim!D:D)</f>
        <v>Team Sports</v>
      </c>
      <c r="Z790" t="str">
        <f>_xlfn.XLOOKUP(Table17[[#This Row],[Product_ID]],Product_Dim!A:A,Product_Dim!E:E)</f>
        <v>French Ltd</v>
      </c>
      <c r="AA790">
        <f>_xlfn.XLOOKUP(Table17[[#This Row],[Product_ID]],Product_Dim!A:A,Product_Dim!F:F)</f>
        <v>107.06</v>
      </c>
      <c r="AB790">
        <f>_xlfn.XLOOKUP(Table17[[#This Row],[Product_ID]],Product_Dim!A:A,Product_Dim!G:G)</f>
        <v>359</v>
      </c>
    </row>
    <row r="791" spans="1:28" x14ac:dyDescent="0.25">
      <c r="A791" t="s">
        <v>2615</v>
      </c>
      <c r="B791" s="1">
        <v>45325</v>
      </c>
      <c r="C791" t="s">
        <v>1157</v>
      </c>
      <c r="D791" t="s">
        <v>1555</v>
      </c>
      <c r="E791" t="s">
        <v>1773</v>
      </c>
      <c r="F791">
        <v>2</v>
      </c>
      <c r="G791">
        <v>788.05</v>
      </c>
      <c r="H791">
        <v>0.21</v>
      </c>
      <c r="I791" t="s">
        <v>1824</v>
      </c>
      <c r="J791" s="12">
        <v>1245.1189999999999</v>
      </c>
      <c r="K791" t="str">
        <f>_xlfn.XLOOKUP(Table17[[#This Row],[Customer_ID]],Customer_Dim!A:A,Customer_Dim!B:B,"False Data")</f>
        <v>James Holloway Jr.</v>
      </c>
      <c r="L791" s="5">
        <f>_xlfn.XLOOKUP(Table17[[#This Row],[Customer_ID]],Customer_Dim!A:A,Customer_Dim!C:C,"False Data")</f>
        <v>45</v>
      </c>
      <c r="M791" s="5" t="str" cm="1">
        <f t="array" ref="M791">_xlfn.IFS(Table9[[#This Row],[Age]]&lt;=35,"Youth",Table9[[#This Row],[Age]]&lt;=55,"Adult",Table9[[#This Row],[Age]]&gt;55,"Senior")</f>
        <v>Adult</v>
      </c>
      <c r="N791" t="str">
        <f>_xlfn.XLOOKUP(Table17[[#This Row],[Customer_ID]],Customer_Dim!A:A,Customer_Dim!D:D,"False Data")</f>
        <v>Male</v>
      </c>
      <c r="O791" t="str">
        <f>_xlfn.XLOOKUP(Table17[[#This Row],[Customer_ID]],Customer_Dim!A:A,Customer_Dim!E:E,"False Data")</f>
        <v>Millston</v>
      </c>
      <c r="P791" t="str">
        <f>_xlfn.XLOOKUP(Table17[[#This Row],[Customer_ID]],Customer_Dim!A:A,Customer_Dim!F:F,"False Data")</f>
        <v>Indiana</v>
      </c>
      <c r="Q791" t="str">
        <f>_xlfn.XLOOKUP(Table17[[#This Row],[Customer_ID]],Customer_Dim!A:A,Customer_Dim!G:G,"False Data")</f>
        <v>USA</v>
      </c>
      <c r="R791" t="str">
        <f>_xlfn.XLOOKUP(Table17[[#This Row],[Customer_ID]],Customer_Dim!A:A,Customer_Dim!H:H,"False Data")</f>
        <v>Silver</v>
      </c>
      <c r="S791" t="str">
        <f>_xlfn.XLOOKUP(Table17[[#This Row],[Store_ID]],Store_Dim!A:A,Store_Dim!B:B)</f>
        <v>Gray Ltd</v>
      </c>
      <c r="T791" t="str">
        <f>_xlfn.XLOOKUP(Table17[[#This Row],[Store_ID]],Store_Dim!A:A,Store_Dim!C:C)</f>
        <v>North</v>
      </c>
      <c r="U791" t="str">
        <f>_xlfn.XLOOKUP(Table17[[#This Row],[Store_ID]],Store_Dim!A:A,Store_Dim!D:D)</f>
        <v>New Michaelchester</v>
      </c>
      <c r="V791" t="str">
        <f>_xlfn.XLOOKUP(Table17[[#This Row],[Store_ID]],Store_Dim!A:A,Store_Dim!E:E)</f>
        <v>Outlet</v>
      </c>
      <c r="W791" t="str">
        <f>_xlfn.XLOOKUP(Table17[[#This Row],[Product_ID]],Product_Dim!A:A,Product_Dim!B:B)</f>
        <v>Men's Leather Belt</v>
      </c>
      <c r="X791" t="str">
        <f>_xlfn.XLOOKUP(Table17[[#This Row],[Product_ID]],Product_Dim!A:A,Product_Dim!C:C)</f>
        <v>Clothing</v>
      </c>
      <c r="Y791" t="str">
        <f>_xlfn.XLOOKUP(Table17[[#This Row],[Product_ID]],Product_Dim!A:A,Product_Dim!D:D)</f>
        <v>Accessories</v>
      </c>
      <c r="Z791" t="str">
        <f>_xlfn.XLOOKUP(Table17[[#This Row],[Product_ID]],Product_Dim!A:A,Product_Dim!E:E)</f>
        <v>Baldwin, Garza and Gonzalez</v>
      </c>
      <c r="AA791">
        <f>_xlfn.XLOOKUP(Table17[[#This Row],[Product_ID]],Product_Dim!A:A,Product_Dim!F:F)</f>
        <v>261</v>
      </c>
      <c r="AB791">
        <f>_xlfn.XLOOKUP(Table17[[#This Row],[Product_ID]],Product_Dim!A:A,Product_Dim!G:G)</f>
        <v>59</v>
      </c>
    </row>
    <row r="792" spans="1:28" x14ac:dyDescent="0.25">
      <c r="A792" t="s">
        <v>2616</v>
      </c>
      <c r="B792" s="1">
        <v>45875</v>
      </c>
      <c r="C792" t="s">
        <v>1425</v>
      </c>
      <c r="D792" t="s">
        <v>1712</v>
      </c>
      <c r="E792" t="s">
        <v>1789</v>
      </c>
      <c r="F792">
        <v>2</v>
      </c>
      <c r="G792">
        <v>807.1</v>
      </c>
      <c r="H792">
        <v>0.28999999999999998</v>
      </c>
      <c r="I792" t="s">
        <v>1824</v>
      </c>
      <c r="J792" s="12">
        <v>1146.0820000000001</v>
      </c>
      <c r="K792" t="str">
        <f>_xlfn.XLOOKUP(Table17[[#This Row],[Customer_ID]],Customer_Dim!A:A,Customer_Dim!B:B,"False Data")</f>
        <v>Beth Martin</v>
      </c>
      <c r="L792" s="5">
        <f>_xlfn.XLOOKUP(Table17[[#This Row],[Customer_ID]],Customer_Dim!A:A,Customer_Dim!C:C,"False Data")</f>
        <v>34</v>
      </c>
      <c r="M792" s="5" t="str" cm="1">
        <f t="array" ref="M792">_xlfn.IFS(Table9[[#This Row],[Age]]&lt;=35,"Youth",Table9[[#This Row],[Age]]&lt;=55,"Adult",Table9[[#This Row],[Age]]&gt;55,"Senior")</f>
        <v>Youth</v>
      </c>
      <c r="N792" t="str">
        <f>_xlfn.XLOOKUP(Table17[[#This Row],[Customer_ID]],Customer_Dim!A:A,Customer_Dim!D:D,"False Data")</f>
        <v>Female</v>
      </c>
      <c r="O792" t="str">
        <f>_xlfn.XLOOKUP(Table17[[#This Row],[Customer_ID]],Customer_Dim!A:A,Customer_Dim!E:E,"False Data")</f>
        <v>Burkefurt</v>
      </c>
      <c r="P792" t="str">
        <f>_xlfn.XLOOKUP(Table17[[#This Row],[Customer_ID]],Customer_Dim!A:A,Customer_Dim!F:F,"False Data")</f>
        <v>West Virginia</v>
      </c>
      <c r="Q792" t="str">
        <f>_xlfn.XLOOKUP(Table17[[#This Row],[Customer_ID]],Customer_Dim!A:A,Customer_Dim!G:G,"False Data")</f>
        <v>USA</v>
      </c>
      <c r="R792" t="str">
        <f>_xlfn.XLOOKUP(Table17[[#This Row],[Customer_ID]],Customer_Dim!A:A,Customer_Dim!H:H,"False Data")</f>
        <v>Silver</v>
      </c>
      <c r="S792" t="str">
        <f>_xlfn.XLOOKUP(Table17[[#This Row],[Store_ID]],Store_Dim!A:A,Store_Dim!B:B)</f>
        <v>Hill, Wagner and Ballard</v>
      </c>
      <c r="T792" t="str">
        <f>_xlfn.XLOOKUP(Table17[[#This Row],[Store_ID]],Store_Dim!A:A,Store_Dim!C:C)</f>
        <v>East</v>
      </c>
      <c r="U792" t="str">
        <f>_xlfn.XLOOKUP(Table17[[#This Row],[Store_ID]],Store_Dim!A:A,Store_Dim!D:D)</f>
        <v>East Davidville</v>
      </c>
      <c r="V792" t="str">
        <f>_xlfn.XLOOKUP(Table17[[#This Row],[Store_ID]],Store_Dim!A:A,Store_Dim!E:E)</f>
        <v>Online</v>
      </c>
      <c r="W792" t="str">
        <f>_xlfn.XLOOKUP(Table17[[#This Row],[Product_ID]],Product_Dim!A:A,Product_Dim!B:B)</f>
        <v>Fitness Resistance Bands</v>
      </c>
      <c r="X792" t="str">
        <f>_xlfn.XLOOKUP(Table17[[#This Row],[Product_ID]],Product_Dim!A:A,Product_Dim!C:C)</f>
        <v>Sports</v>
      </c>
      <c r="Y792" t="str">
        <f>_xlfn.XLOOKUP(Table17[[#This Row],[Product_ID]],Product_Dim!A:A,Product_Dim!D:D)</f>
        <v>Fitness</v>
      </c>
      <c r="Z792" t="str">
        <f>_xlfn.XLOOKUP(Table17[[#This Row],[Product_ID]],Product_Dim!A:A,Product_Dim!E:E)</f>
        <v>Reese-Watson</v>
      </c>
      <c r="AA792">
        <f>_xlfn.XLOOKUP(Table17[[#This Row],[Product_ID]],Product_Dim!A:A,Product_Dim!F:F)</f>
        <v>152.91999999999999</v>
      </c>
      <c r="AB792">
        <f>_xlfn.XLOOKUP(Table17[[#This Row],[Product_ID]],Product_Dim!A:A,Product_Dim!G:G)</f>
        <v>281</v>
      </c>
    </row>
    <row r="793" spans="1:28" x14ac:dyDescent="0.25">
      <c r="A793" t="s">
        <v>2617</v>
      </c>
      <c r="B793" s="1">
        <v>45320</v>
      </c>
      <c r="C793" t="s">
        <v>458</v>
      </c>
      <c r="D793" t="s">
        <v>1562</v>
      </c>
      <c r="E793" t="s">
        <v>1757</v>
      </c>
      <c r="F793">
        <v>2</v>
      </c>
      <c r="G793">
        <v>443.09</v>
      </c>
      <c r="H793">
        <v>0.02</v>
      </c>
      <c r="I793" t="s">
        <v>1826</v>
      </c>
      <c r="J793" s="12">
        <v>868.45639999999992</v>
      </c>
      <c r="K793" t="str">
        <f>_xlfn.XLOOKUP(Table17[[#This Row],[Customer_ID]],Customer_Dim!A:A,Customer_Dim!B:B,"False Data")</f>
        <v>Morgan Bowen</v>
      </c>
      <c r="L793" s="5">
        <f>_xlfn.XLOOKUP(Table17[[#This Row],[Customer_ID]],Customer_Dim!A:A,Customer_Dim!C:C,"False Data")</f>
        <v>54</v>
      </c>
      <c r="M793" s="5" t="str" cm="1">
        <f t="array" ref="M793">_xlfn.IFS(Table9[[#This Row],[Age]]&lt;=35,"Youth",Table9[[#This Row],[Age]]&lt;=55,"Adult",Table9[[#This Row],[Age]]&gt;55,"Senior")</f>
        <v>Adult</v>
      </c>
      <c r="N793" t="str">
        <f>_xlfn.XLOOKUP(Table17[[#This Row],[Customer_ID]],Customer_Dim!A:A,Customer_Dim!D:D,"False Data")</f>
        <v>Male</v>
      </c>
      <c r="O793" t="str">
        <f>_xlfn.XLOOKUP(Table17[[#This Row],[Customer_ID]],Customer_Dim!A:A,Customer_Dim!E:E,"False Data")</f>
        <v>Parksfort</v>
      </c>
      <c r="P793" t="str">
        <f>_xlfn.XLOOKUP(Table17[[#This Row],[Customer_ID]],Customer_Dim!A:A,Customer_Dim!F:F,"False Data")</f>
        <v>Washington</v>
      </c>
      <c r="Q793" t="str">
        <f>_xlfn.XLOOKUP(Table17[[#This Row],[Customer_ID]],Customer_Dim!A:A,Customer_Dim!G:G,"False Data")</f>
        <v>USA</v>
      </c>
      <c r="R793" t="str">
        <f>_xlfn.XLOOKUP(Table17[[#This Row],[Customer_ID]],Customer_Dim!A:A,Customer_Dim!H:H,"False Data")</f>
        <v>Gold</v>
      </c>
      <c r="S793" t="str">
        <f>_xlfn.XLOOKUP(Table17[[#This Row],[Store_ID]],Store_Dim!A:A,Store_Dim!B:B)</f>
        <v>Martinez, Adkins and Johnson</v>
      </c>
      <c r="T793" t="str">
        <f>_xlfn.XLOOKUP(Table17[[#This Row],[Store_ID]],Store_Dim!A:A,Store_Dim!C:C)</f>
        <v>North</v>
      </c>
      <c r="U793" t="str">
        <f>_xlfn.XLOOKUP(Table17[[#This Row],[Store_ID]],Store_Dim!A:A,Store_Dim!D:D)</f>
        <v>Danielmouth</v>
      </c>
      <c r="V793" t="str">
        <f>_xlfn.XLOOKUP(Table17[[#This Row],[Store_ID]],Store_Dim!A:A,Store_Dim!E:E)</f>
        <v>Flagship</v>
      </c>
      <c r="W793" t="str">
        <f>_xlfn.XLOOKUP(Table17[[#This Row],[Product_ID]],Product_Dim!A:A,Product_Dim!B:B)</f>
        <v>Wireless Bluetooth Earbuds</v>
      </c>
      <c r="X793" t="str">
        <f>_xlfn.XLOOKUP(Table17[[#This Row],[Product_ID]],Product_Dim!A:A,Product_Dim!C:C)</f>
        <v>Electronics</v>
      </c>
      <c r="Y793" t="str">
        <f>_xlfn.XLOOKUP(Table17[[#This Row],[Product_ID]],Product_Dim!A:A,Product_Dim!D:D)</f>
        <v>Audio</v>
      </c>
      <c r="Z793" t="str">
        <f>_xlfn.XLOOKUP(Table17[[#This Row],[Product_ID]],Product_Dim!A:A,Product_Dim!E:E)</f>
        <v>Perez-Johnston</v>
      </c>
      <c r="AA793">
        <f>_xlfn.XLOOKUP(Table17[[#This Row],[Product_ID]],Product_Dim!A:A,Product_Dim!F:F)</f>
        <v>439.07</v>
      </c>
      <c r="AB793">
        <f>_xlfn.XLOOKUP(Table17[[#This Row],[Product_ID]],Product_Dim!A:A,Product_Dim!G:G)</f>
        <v>142</v>
      </c>
    </row>
    <row r="794" spans="1:28" x14ac:dyDescent="0.25">
      <c r="A794" t="s">
        <v>2618</v>
      </c>
      <c r="B794" s="1">
        <v>45870</v>
      </c>
      <c r="C794" t="s">
        <v>1443</v>
      </c>
      <c r="D794" t="s">
        <v>1586</v>
      </c>
      <c r="E794" t="s">
        <v>1801</v>
      </c>
      <c r="F794">
        <v>1</v>
      </c>
      <c r="G794">
        <v>512.16</v>
      </c>
      <c r="H794">
        <v>0.02</v>
      </c>
      <c r="I794" t="s">
        <v>1829</v>
      </c>
      <c r="J794" s="12">
        <v>501.91680000000002</v>
      </c>
      <c r="K794" t="str">
        <f>_xlfn.XLOOKUP(Table17[[#This Row],[Customer_ID]],Customer_Dim!A:A,Customer_Dim!B:B,"False Data")</f>
        <v>Gregory Curtis</v>
      </c>
      <c r="L794" s="5">
        <f>_xlfn.XLOOKUP(Table17[[#This Row],[Customer_ID]],Customer_Dim!A:A,Customer_Dim!C:C,"False Data")</f>
        <v>45</v>
      </c>
      <c r="M794" s="5" t="str" cm="1">
        <f t="array" ref="M794">_xlfn.IFS(Table9[[#This Row],[Age]]&lt;=35,"Youth",Table9[[#This Row],[Age]]&lt;=55,"Adult",Table9[[#This Row],[Age]]&gt;55,"Senior")</f>
        <v>Adult</v>
      </c>
      <c r="N794" t="str">
        <f>_xlfn.XLOOKUP(Table17[[#This Row],[Customer_ID]],Customer_Dim!A:A,Customer_Dim!D:D,"False Data")</f>
        <v>Male</v>
      </c>
      <c r="O794" t="str">
        <f>_xlfn.XLOOKUP(Table17[[#This Row],[Customer_ID]],Customer_Dim!A:A,Customer_Dim!E:E,"False Data")</f>
        <v>Bergermouth</v>
      </c>
      <c r="P794" t="str">
        <f>_xlfn.XLOOKUP(Table17[[#This Row],[Customer_ID]],Customer_Dim!A:A,Customer_Dim!F:F,"False Data")</f>
        <v>Vermont</v>
      </c>
      <c r="Q794" t="str">
        <f>_xlfn.XLOOKUP(Table17[[#This Row],[Customer_ID]],Customer_Dim!A:A,Customer_Dim!G:G,"False Data")</f>
        <v>USA</v>
      </c>
      <c r="R794" t="str">
        <f>_xlfn.XLOOKUP(Table17[[#This Row],[Customer_ID]],Customer_Dim!A:A,Customer_Dim!H:H,"False Data")</f>
        <v>Bronze</v>
      </c>
      <c r="S794" t="str">
        <f>_xlfn.XLOOKUP(Table17[[#This Row],[Store_ID]],Store_Dim!A:A,Store_Dim!B:B)</f>
        <v>Shelton PLC</v>
      </c>
      <c r="T794" t="str">
        <f>_xlfn.XLOOKUP(Table17[[#This Row],[Store_ID]],Store_Dim!A:A,Store_Dim!C:C)</f>
        <v>North</v>
      </c>
      <c r="U794" t="str">
        <f>_xlfn.XLOOKUP(Table17[[#This Row],[Store_ID]],Store_Dim!A:A,Store_Dim!D:D)</f>
        <v>East Jenniferstad</v>
      </c>
      <c r="V794" t="str">
        <f>_xlfn.XLOOKUP(Table17[[#This Row],[Store_ID]],Store_Dim!A:A,Store_Dim!E:E)</f>
        <v>Flagship</v>
      </c>
      <c r="W794" t="str">
        <f>_xlfn.XLOOKUP(Table17[[#This Row],[Product_ID]],Product_Dim!A:A,Product_Dim!B:B)</f>
        <v>Knee Support Brace</v>
      </c>
      <c r="X794" t="str">
        <f>_xlfn.XLOOKUP(Table17[[#This Row],[Product_ID]],Product_Dim!A:A,Product_Dim!C:C)</f>
        <v>Sports</v>
      </c>
      <c r="Y794" t="str">
        <f>_xlfn.XLOOKUP(Table17[[#This Row],[Product_ID]],Product_Dim!A:A,Product_Dim!D:D)</f>
        <v>Equipment</v>
      </c>
      <c r="Z794" t="str">
        <f>_xlfn.XLOOKUP(Table17[[#This Row],[Product_ID]],Product_Dim!A:A,Product_Dim!E:E)</f>
        <v>May-Reese</v>
      </c>
      <c r="AA794">
        <f>_xlfn.XLOOKUP(Table17[[#This Row],[Product_ID]],Product_Dim!A:A,Product_Dim!F:F)</f>
        <v>21.34</v>
      </c>
      <c r="AB794">
        <f>_xlfn.XLOOKUP(Table17[[#This Row],[Product_ID]],Product_Dim!A:A,Product_Dim!G:G)</f>
        <v>65</v>
      </c>
    </row>
    <row r="795" spans="1:28" x14ac:dyDescent="0.25">
      <c r="A795" t="s">
        <v>2619</v>
      </c>
      <c r="B795" s="1">
        <v>45577</v>
      </c>
      <c r="C795" t="s">
        <v>678</v>
      </c>
      <c r="D795" t="s">
        <v>1630</v>
      </c>
      <c r="E795" t="s">
        <v>1810</v>
      </c>
      <c r="F795">
        <v>2</v>
      </c>
      <c r="G795">
        <v>602.54999999999995</v>
      </c>
      <c r="H795">
        <v>0.23</v>
      </c>
      <c r="I795" t="s">
        <v>1829</v>
      </c>
      <c r="J795" s="12">
        <v>927.92699999999991</v>
      </c>
      <c r="K795" t="str">
        <f>_xlfn.XLOOKUP(Table17[[#This Row],[Customer_ID]],Customer_Dim!A:A,Customer_Dim!B:B,"False Data")</f>
        <v>John Perez</v>
      </c>
      <c r="L795" s="5">
        <f>_xlfn.XLOOKUP(Table17[[#This Row],[Customer_ID]],Customer_Dim!A:A,Customer_Dim!C:C,"False Data")</f>
        <v>54</v>
      </c>
      <c r="M795" s="5" t="str" cm="1">
        <f t="array" ref="M795">_xlfn.IFS(Table9[[#This Row],[Age]]&lt;=35,"Youth",Table9[[#This Row],[Age]]&lt;=55,"Adult",Table9[[#This Row],[Age]]&gt;55,"Senior")</f>
        <v>Adult</v>
      </c>
      <c r="N795" t="str">
        <f>_xlfn.XLOOKUP(Table17[[#This Row],[Customer_ID]],Customer_Dim!A:A,Customer_Dim!D:D,"False Data")</f>
        <v>Male</v>
      </c>
      <c r="O795" t="str">
        <f>_xlfn.XLOOKUP(Table17[[#This Row],[Customer_ID]],Customer_Dim!A:A,Customer_Dim!E:E,"False Data")</f>
        <v>Kathrynview</v>
      </c>
      <c r="P795" t="str">
        <f>_xlfn.XLOOKUP(Table17[[#This Row],[Customer_ID]],Customer_Dim!A:A,Customer_Dim!F:F,"False Data")</f>
        <v>Louisiana</v>
      </c>
      <c r="Q795" t="str">
        <f>_xlfn.XLOOKUP(Table17[[#This Row],[Customer_ID]],Customer_Dim!A:A,Customer_Dim!G:G,"False Data")</f>
        <v>USA</v>
      </c>
      <c r="R795" t="str">
        <f>_xlfn.XLOOKUP(Table17[[#This Row],[Customer_ID]],Customer_Dim!A:A,Customer_Dim!H:H,"False Data")</f>
        <v>Platinum</v>
      </c>
      <c r="S795" t="str">
        <f>_xlfn.XLOOKUP(Table17[[#This Row],[Store_ID]],Store_Dim!A:A,Store_Dim!B:B)</f>
        <v>Guerrero-Schmitt</v>
      </c>
      <c r="T795" t="str">
        <f>_xlfn.XLOOKUP(Table17[[#This Row],[Store_ID]],Store_Dim!A:A,Store_Dim!C:C)</f>
        <v>East</v>
      </c>
      <c r="U795" t="str">
        <f>_xlfn.XLOOKUP(Table17[[#This Row],[Store_ID]],Store_Dim!A:A,Store_Dim!D:D)</f>
        <v>East Stevechester</v>
      </c>
      <c r="V795" t="str">
        <f>_xlfn.XLOOKUP(Table17[[#This Row],[Store_ID]],Store_Dim!A:A,Store_Dim!E:E)</f>
        <v>Flagship</v>
      </c>
      <c r="W795" t="str">
        <f>_xlfn.XLOOKUP(Table17[[#This Row],[Product_ID]],Product_Dim!A:A,Product_Dim!B:B)</f>
        <v>Yoga Exercise Mat</v>
      </c>
      <c r="X795" t="str">
        <f>_xlfn.XLOOKUP(Table17[[#This Row],[Product_ID]],Product_Dim!A:A,Product_Dim!C:C)</f>
        <v>Sports</v>
      </c>
      <c r="Y795" t="str">
        <f>_xlfn.XLOOKUP(Table17[[#This Row],[Product_ID]],Product_Dim!A:A,Product_Dim!D:D)</f>
        <v>Fitness</v>
      </c>
      <c r="Z795" t="str">
        <f>_xlfn.XLOOKUP(Table17[[#This Row],[Product_ID]],Product_Dim!A:A,Product_Dim!E:E)</f>
        <v>Carroll, Long and Mendoza</v>
      </c>
      <c r="AA795">
        <f>_xlfn.XLOOKUP(Table17[[#This Row],[Product_ID]],Product_Dim!A:A,Product_Dim!F:F)</f>
        <v>313.26</v>
      </c>
      <c r="AB795">
        <f>_xlfn.XLOOKUP(Table17[[#This Row],[Product_ID]],Product_Dim!A:A,Product_Dim!G:G)</f>
        <v>369</v>
      </c>
    </row>
    <row r="796" spans="1:28" x14ac:dyDescent="0.25">
      <c r="A796" t="s">
        <v>2620</v>
      </c>
      <c r="B796" s="1">
        <v>45745</v>
      </c>
      <c r="C796" t="s">
        <v>547</v>
      </c>
      <c r="D796" t="s">
        <v>1632</v>
      </c>
      <c r="E796" t="s">
        <v>1752</v>
      </c>
      <c r="F796">
        <v>3</v>
      </c>
      <c r="G796">
        <v>846.19</v>
      </c>
      <c r="H796">
        <v>0.09</v>
      </c>
      <c r="I796" t="s">
        <v>1829</v>
      </c>
      <c r="J796" s="12">
        <v>2310.0987</v>
      </c>
      <c r="K796" t="str">
        <f>_xlfn.XLOOKUP(Table17[[#This Row],[Customer_ID]],Customer_Dim!A:A,Customer_Dim!B:B,"False Data")</f>
        <v>Daniel Rivas</v>
      </c>
      <c r="L796" s="5">
        <f>_xlfn.XLOOKUP(Table17[[#This Row],[Customer_ID]],Customer_Dim!A:A,Customer_Dim!C:C,"False Data")</f>
        <v>39</v>
      </c>
      <c r="M796" s="5" t="str" cm="1">
        <f t="array" ref="M796">_xlfn.IFS(Table9[[#This Row],[Age]]&lt;=35,"Youth",Table9[[#This Row],[Age]]&lt;=55,"Adult",Table9[[#This Row],[Age]]&gt;55,"Senior")</f>
        <v>Adult</v>
      </c>
      <c r="N796" t="str">
        <f>_xlfn.XLOOKUP(Table17[[#This Row],[Customer_ID]],Customer_Dim!A:A,Customer_Dim!D:D,"False Data")</f>
        <v>Female</v>
      </c>
      <c r="O796" t="str">
        <f>_xlfn.XLOOKUP(Table17[[#This Row],[Customer_ID]],Customer_Dim!A:A,Customer_Dim!E:E,"False Data")</f>
        <v>Dominiquefort</v>
      </c>
      <c r="P796" t="str">
        <f>_xlfn.XLOOKUP(Table17[[#This Row],[Customer_ID]],Customer_Dim!A:A,Customer_Dim!F:F,"False Data")</f>
        <v>Georgia</v>
      </c>
      <c r="Q796" t="str">
        <f>_xlfn.XLOOKUP(Table17[[#This Row],[Customer_ID]],Customer_Dim!A:A,Customer_Dim!G:G,"False Data")</f>
        <v>USA</v>
      </c>
      <c r="R796" t="str">
        <f>_xlfn.XLOOKUP(Table17[[#This Row],[Customer_ID]],Customer_Dim!A:A,Customer_Dim!H:H,"False Data")</f>
        <v>Silver</v>
      </c>
      <c r="S796" t="str">
        <f>_xlfn.XLOOKUP(Table17[[#This Row],[Store_ID]],Store_Dim!A:A,Store_Dim!B:B)</f>
        <v>Rivera-Warner</v>
      </c>
      <c r="T796" t="str">
        <f>_xlfn.XLOOKUP(Table17[[#This Row],[Store_ID]],Store_Dim!A:A,Store_Dim!C:C)</f>
        <v>East</v>
      </c>
      <c r="U796" t="str">
        <f>_xlfn.XLOOKUP(Table17[[#This Row],[Store_ID]],Store_Dim!A:A,Store_Dim!D:D)</f>
        <v>Washingtonfurt</v>
      </c>
      <c r="V796" t="str">
        <f>_xlfn.XLOOKUP(Table17[[#This Row],[Store_ID]],Store_Dim!A:A,Store_Dim!E:E)</f>
        <v>Flagship</v>
      </c>
      <c r="W796" t="str">
        <f>_xlfn.XLOOKUP(Table17[[#This Row],[Product_ID]],Product_Dim!A:A,Product_Dim!B:B)</f>
        <v>Smart Home WiFi Camera</v>
      </c>
      <c r="X796" t="str">
        <f>_xlfn.XLOOKUP(Table17[[#This Row],[Product_ID]],Product_Dim!A:A,Product_Dim!C:C)</f>
        <v>Electronics</v>
      </c>
      <c r="Y796" t="str">
        <f>_xlfn.XLOOKUP(Table17[[#This Row],[Product_ID]],Product_Dim!A:A,Product_Dim!D:D)</f>
        <v>Accessories</v>
      </c>
      <c r="Z796" t="str">
        <f>_xlfn.XLOOKUP(Table17[[#This Row],[Product_ID]],Product_Dim!A:A,Product_Dim!E:E)</f>
        <v>Holmes LLC</v>
      </c>
      <c r="AA796">
        <f>_xlfn.XLOOKUP(Table17[[#This Row],[Product_ID]],Product_Dim!A:A,Product_Dim!F:F)</f>
        <v>450.71</v>
      </c>
      <c r="AB796">
        <f>_xlfn.XLOOKUP(Table17[[#This Row],[Product_ID]],Product_Dim!A:A,Product_Dim!G:G)</f>
        <v>389</v>
      </c>
    </row>
    <row r="797" spans="1:28" x14ac:dyDescent="0.25">
      <c r="A797" t="s">
        <v>2621</v>
      </c>
      <c r="B797" s="1">
        <v>45772</v>
      </c>
      <c r="C797" t="s">
        <v>1026</v>
      </c>
      <c r="D797" t="s">
        <v>1686</v>
      </c>
      <c r="E797" t="s">
        <v>1782</v>
      </c>
      <c r="F797">
        <v>1</v>
      </c>
      <c r="G797">
        <v>506.73</v>
      </c>
      <c r="H797">
        <v>0.28999999999999998</v>
      </c>
      <c r="I797" t="s">
        <v>1824</v>
      </c>
      <c r="J797" s="12">
        <v>359.7783</v>
      </c>
      <c r="K797" t="str">
        <f>_xlfn.XLOOKUP(Table17[[#This Row],[Customer_ID]],Customer_Dim!A:A,Customer_Dim!B:B,"False Data")</f>
        <v>Robert King</v>
      </c>
      <c r="L797" s="5">
        <f>_xlfn.XLOOKUP(Table17[[#This Row],[Customer_ID]],Customer_Dim!A:A,Customer_Dim!C:C,"False Data")</f>
        <v>58</v>
      </c>
      <c r="M797" s="5" t="str" cm="1">
        <f t="array" ref="M797">_xlfn.IFS(Table9[[#This Row],[Age]]&lt;=35,"Youth",Table9[[#This Row],[Age]]&lt;=55,"Adult",Table9[[#This Row],[Age]]&gt;55,"Senior")</f>
        <v>Senior</v>
      </c>
      <c r="N797" t="str">
        <f>_xlfn.XLOOKUP(Table17[[#This Row],[Customer_ID]],Customer_Dim!A:A,Customer_Dim!D:D,"False Data")</f>
        <v>Female</v>
      </c>
      <c r="O797" t="str">
        <f>_xlfn.XLOOKUP(Table17[[#This Row],[Customer_ID]],Customer_Dim!A:A,Customer_Dim!E:E,"False Data")</f>
        <v>Cindyton</v>
      </c>
      <c r="P797" t="str">
        <f>_xlfn.XLOOKUP(Table17[[#This Row],[Customer_ID]],Customer_Dim!A:A,Customer_Dim!F:F,"False Data")</f>
        <v>Rhode Island</v>
      </c>
      <c r="Q797" t="str">
        <f>_xlfn.XLOOKUP(Table17[[#This Row],[Customer_ID]],Customer_Dim!A:A,Customer_Dim!G:G,"False Data")</f>
        <v>USA</v>
      </c>
      <c r="R797" t="str">
        <f>_xlfn.XLOOKUP(Table17[[#This Row],[Customer_ID]],Customer_Dim!A:A,Customer_Dim!H:H,"False Data")</f>
        <v>Gold</v>
      </c>
      <c r="S797" t="str">
        <f>_xlfn.XLOOKUP(Table17[[#This Row],[Store_ID]],Store_Dim!A:A,Store_Dim!B:B)</f>
        <v>Bean, Jones and Park</v>
      </c>
      <c r="T797" t="str">
        <f>_xlfn.XLOOKUP(Table17[[#This Row],[Store_ID]],Store_Dim!A:A,Store_Dim!C:C)</f>
        <v>West</v>
      </c>
      <c r="U797" t="str">
        <f>_xlfn.XLOOKUP(Table17[[#This Row],[Store_ID]],Store_Dim!A:A,Store_Dim!D:D)</f>
        <v>Thompsonborough</v>
      </c>
      <c r="V797" t="str">
        <f>_xlfn.XLOOKUP(Table17[[#This Row],[Store_ID]],Store_Dim!A:A,Store_Dim!E:E)</f>
        <v>Online</v>
      </c>
      <c r="W797" t="str">
        <f>_xlfn.XLOOKUP(Table17[[#This Row],[Product_ID]],Product_Dim!A:A,Product_Dim!B:B)</f>
        <v>Men's Sports Shorts</v>
      </c>
      <c r="X797" t="str">
        <f>_xlfn.XLOOKUP(Table17[[#This Row],[Product_ID]],Product_Dim!A:A,Product_Dim!C:C)</f>
        <v>Clothing</v>
      </c>
      <c r="Y797" t="str">
        <f>_xlfn.XLOOKUP(Table17[[#This Row],[Product_ID]],Product_Dim!A:A,Product_Dim!D:D)</f>
        <v>Bottoms</v>
      </c>
      <c r="Z797" t="str">
        <f>_xlfn.XLOOKUP(Table17[[#This Row],[Product_ID]],Product_Dim!A:A,Product_Dim!E:E)</f>
        <v>Fitzpatrick Ltd</v>
      </c>
      <c r="AA797">
        <f>_xlfn.XLOOKUP(Table17[[#This Row],[Product_ID]],Product_Dim!A:A,Product_Dim!F:F)</f>
        <v>218.22</v>
      </c>
      <c r="AB797">
        <f>_xlfn.XLOOKUP(Table17[[#This Row],[Product_ID]],Product_Dim!A:A,Product_Dim!G:G)</f>
        <v>224</v>
      </c>
    </row>
    <row r="798" spans="1:28" x14ac:dyDescent="0.25">
      <c r="A798" t="s">
        <v>2622</v>
      </c>
      <c r="B798" s="1">
        <v>45299</v>
      </c>
      <c r="C798" t="s">
        <v>198</v>
      </c>
      <c r="D798" t="s">
        <v>1650</v>
      </c>
      <c r="E798" t="s">
        <v>1804</v>
      </c>
      <c r="F798">
        <v>1</v>
      </c>
      <c r="G798">
        <v>408.66</v>
      </c>
      <c r="H798">
        <v>0.13</v>
      </c>
      <c r="I798" t="s">
        <v>1829</v>
      </c>
      <c r="J798" s="12">
        <v>355.5342</v>
      </c>
      <c r="K798" t="str">
        <f>_xlfn.XLOOKUP(Table17[[#This Row],[Customer_ID]],Customer_Dim!A:A,Customer_Dim!B:B,"False Data")</f>
        <v>Debra Liu</v>
      </c>
      <c r="L798" s="5">
        <f>_xlfn.XLOOKUP(Table17[[#This Row],[Customer_ID]],Customer_Dim!A:A,Customer_Dim!C:C,"False Data")</f>
        <v>55</v>
      </c>
      <c r="M798" s="5" t="str" cm="1">
        <f t="array" ref="M798">_xlfn.IFS(Table9[[#This Row],[Age]]&lt;=35,"Youth",Table9[[#This Row],[Age]]&lt;=55,"Adult",Table9[[#This Row],[Age]]&gt;55,"Senior")</f>
        <v>Adult</v>
      </c>
      <c r="N798" t="str">
        <f>_xlfn.XLOOKUP(Table17[[#This Row],[Customer_ID]],Customer_Dim!A:A,Customer_Dim!D:D,"False Data")</f>
        <v>Male</v>
      </c>
      <c r="O798" t="str">
        <f>_xlfn.XLOOKUP(Table17[[#This Row],[Customer_ID]],Customer_Dim!A:A,Customer_Dim!E:E,"False Data")</f>
        <v>South Timtown</v>
      </c>
      <c r="P798" t="str">
        <f>_xlfn.XLOOKUP(Table17[[#This Row],[Customer_ID]],Customer_Dim!A:A,Customer_Dim!F:F,"False Data")</f>
        <v>Minnesota</v>
      </c>
      <c r="Q798" t="str">
        <f>_xlfn.XLOOKUP(Table17[[#This Row],[Customer_ID]],Customer_Dim!A:A,Customer_Dim!G:G,"False Data")</f>
        <v>USA</v>
      </c>
      <c r="R798" t="str">
        <f>_xlfn.XLOOKUP(Table17[[#This Row],[Customer_ID]],Customer_Dim!A:A,Customer_Dim!H:H,"False Data")</f>
        <v>Bronze</v>
      </c>
      <c r="S798" t="str">
        <f>_xlfn.XLOOKUP(Table17[[#This Row],[Store_ID]],Store_Dim!A:A,Store_Dim!B:B)</f>
        <v>Frederick-Wright</v>
      </c>
      <c r="T798" t="str">
        <f>_xlfn.XLOOKUP(Table17[[#This Row],[Store_ID]],Store_Dim!A:A,Store_Dim!C:C)</f>
        <v>West</v>
      </c>
      <c r="U798" t="str">
        <f>_xlfn.XLOOKUP(Table17[[#This Row],[Store_ID]],Store_Dim!A:A,Store_Dim!D:D)</f>
        <v>New Jimmymouth</v>
      </c>
      <c r="V798" t="str">
        <f>_xlfn.XLOOKUP(Table17[[#This Row],[Store_ID]],Store_Dim!A:A,Store_Dim!E:E)</f>
        <v>Flagship</v>
      </c>
      <c r="W798" t="str">
        <f>_xlfn.XLOOKUP(Table17[[#This Row],[Product_ID]],Product_Dim!A:A,Product_Dim!B:B)</f>
        <v>HDMI Cable – 2m</v>
      </c>
      <c r="X798" t="str">
        <f>_xlfn.XLOOKUP(Table17[[#This Row],[Product_ID]],Product_Dim!A:A,Product_Dim!C:C)</f>
        <v>Electronics</v>
      </c>
      <c r="Y798" t="str">
        <f>_xlfn.XLOOKUP(Table17[[#This Row],[Product_ID]],Product_Dim!A:A,Product_Dim!D:D)</f>
        <v>Accessories</v>
      </c>
      <c r="Z798" t="str">
        <f>_xlfn.XLOOKUP(Table17[[#This Row],[Product_ID]],Product_Dim!A:A,Product_Dim!E:E)</f>
        <v>Bautista, Green and Hale</v>
      </c>
      <c r="AA798">
        <f>_xlfn.XLOOKUP(Table17[[#This Row],[Product_ID]],Product_Dim!A:A,Product_Dim!F:F)</f>
        <v>88.49</v>
      </c>
      <c r="AB798">
        <f>_xlfn.XLOOKUP(Table17[[#This Row],[Product_ID]],Product_Dim!A:A,Product_Dim!G:G)</f>
        <v>246</v>
      </c>
    </row>
    <row r="799" spans="1:28" x14ac:dyDescent="0.25">
      <c r="A799" t="s">
        <v>2623</v>
      </c>
      <c r="B799" s="1">
        <v>45447</v>
      </c>
      <c r="C799" t="s">
        <v>387</v>
      </c>
      <c r="D799" t="s">
        <v>1562</v>
      </c>
      <c r="E799" t="s">
        <v>1807</v>
      </c>
      <c r="F799">
        <v>3</v>
      </c>
      <c r="G799">
        <v>170.48</v>
      </c>
      <c r="H799">
        <v>0.06</v>
      </c>
      <c r="I799" t="s">
        <v>1829</v>
      </c>
      <c r="J799" s="12">
        <v>480.75359999999989</v>
      </c>
      <c r="K799" t="str">
        <f>_xlfn.XLOOKUP(Table17[[#This Row],[Customer_ID]],Customer_Dim!A:A,Customer_Dim!B:B,"False Data")</f>
        <v>Ashley Griffin</v>
      </c>
      <c r="L799" s="5">
        <f>_xlfn.XLOOKUP(Table17[[#This Row],[Customer_ID]],Customer_Dim!A:A,Customer_Dim!C:C,"False Data")</f>
        <v>40</v>
      </c>
      <c r="M799" s="5" t="str" cm="1">
        <f t="array" ref="M799">_xlfn.IFS(Table9[[#This Row],[Age]]&lt;=35,"Youth",Table9[[#This Row],[Age]]&lt;=55,"Adult",Table9[[#This Row],[Age]]&gt;55,"Senior")</f>
        <v>Adult</v>
      </c>
      <c r="N799" t="str">
        <f>_xlfn.XLOOKUP(Table17[[#This Row],[Customer_ID]],Customer_Dim!A:A,Customer_Dim!D:D,"False Data")</f>
        <v>Female</v>
      </c>
      <c r="O799" t="str">
        <f>_xlfn.XLOOKUP(Table17[[#This Row],[Customer_ID]],Customer_Dim!A:A,Customer_Dim!E:E,"False Data")</f>
        <v>New Dawnton</v>
      </c>
      <c r="P799" t="str">
        <f>_xlfn.XLOOKUP(Table17[[#This Row],[Customer_ID]],Customer_Dim!A:A,Customer_Dim!F:F,"False Data")</f>
        <v>Maryland</v>
      </c>
      <c r="Q799" t="str">
        <f>_xlfn.XLOOKUP(Table17[[#This Row],[Customer_ID]],Customer_Dim!A:A,Customer_Dim!G:G,"False Data")</f>
        <v>USA</v>
      </c>
      <c r="R799" t="str">
        <f>_xlfn.XLOOKUP(Table17[[#This Row],[Customer_ID]],Customer_Dim!A:A,Customer_Dim!H:H,"False Data")</f>
        <v>Gold</v>
      </c>
      <c r="S799" t="str">
        <f>_xlfn.XLOOKUP(Table17[[#This Row],[Store_ID]],Store_Dim!A:A,Store_Dim!B:B)</f>
        <v>Holloway Ltd</v>
      </c>
      <c r="T799" t="str">
        <f>_xlfn.XLOOKUP(Table17[[#This Row],[Store_ID]],Store_Dim!A:A,Store_Dim!C:C)</f>
        <v>North</v>
      </c>
      <c r="U799" t="str">
        <f>_xlfn.XLOOKUP(Table17[[#This Row],[Store_ID]],Store_Dim!A:A,Store_Dim!D:D)</f>
        <v>Bensonhaven</v>
      </c>
      <c r="V799" t="str">
        <f>_xlfn.XLOOKUP(Table17[[#This Row],[Store_ID]],Store_Dim!A:A,Store_Dim!E:E)</f>
        <v>Flagship</v>
      </c>
      <c r="W799" t="str">
        <f>_xlfn.XLOOKUP(Table17[[#This Row],[Product_ID]],Product_Dim!A:A,Product_Dim!B:B)</f>
        <v>Wireless Bluetooth Earbuds</v>
      </c>
      <c r="X799" t="str">
        <f>_xlfn.XLOOKUP(Table17[[#This Row],[Product_ID]],Product_Dim!A:A,Product_Dim!C:C)</f>
        <v>Electronics</v>
      </c>
      <c r="Y799" t="str">
        <f>_xlfn.XLOOKUP(Table17[[#This Row],[Product_ID]],Product_Dim!A:A,Product_Dim!D:D)</f>
        <v>Audio</v>
      </c>
      <c r="Z799" t="str">
        <f>_xlfn.XLOOKUP(Table17[[#This Row],[Product_ID]],Product_Dim!A:A,Product_Dim!E:E)</f>
        <v>Perez-Johnston</v>
      </c>
      <c r="AA799">
        <f>_xlfn.XLOOKUP(Table17[[#This Row],[Product_ID]],Product_Dim!A:A,Product_Dim!F:F)</f>
        <v>439.07</v>
      </c>
      <c r="AB799">
        <f>_xlfn.XLOOKUP(Table17[[#This Row],[Product_ID]],Product_Dim!A:A,Product_Dim!G:G)</f>
        <v>142</v>
      </c>
    </row>
    <row r="800" spans="1:28" x14ac:dyDescent="0.25">
      <c r="A800" t="s">
        <v>2624</v>
      </c>
      <c r="B800" s="1">
        <v>45717</v>
      </c>
      <c r="C800" t="s">
        <v>347</v>
      </c>
      <c r="D800" t="s">
        <v>1584</v>
      </c>
      <c r="E800" t="s">
        <v>1786</v>
      </c>
      <c r="F800">
        <v>1</v>
      </c>
      <c r="G800">
        <v>423.48</v>
      </c>
      <c r="H800">
        <v>0.18</v>
      </c>
      <c r="I800" t="s">
        <v>1826</v>
      </c>
      <c r="J800" s="12">
        <v>347.25360000000012</v>
      </c>
      <c r="K800" t="str">
        <f>_xlfn.XLOOKUP(Table17[[#This Row],[Customer_ID]],Customer_Dim!A:A,Customer_Dim!B:B,"False Data")</f>
        <v>David Cobb</v>
      </c>
      <c r="L800" s="5">
        <f>_xlfn.XLOOKUP(Table17[[#This Row],[Customer_ID]],Customer_Dim!A:A,Customer_Dim!C:C,"False Data")</f>
        <v>36</v>
      </c>
      <c r="M800" s="5" t="str" cm="1">
        <f t="array" ref="M800">_xlfn.IFS(Table9[[#This Row],[Age]]&lt;=35,"Youth",Table9[[#This Row],[Age]]&lt;=55,"Adult",Table9[[#This Row],[Age]]&gt;55,"Senior")</f>
        <v>Adult</v>
      </c>
      <c r="N800" t="str">
        <f>_xlfn.XLOOKUP(Table17[[#This Row],[Customer_ID]],Customer_Dim!A:A,Customer_Dim!D:D,"False Data")</f>
        <v>Male</v>
      </c>
      <c r="O800" t="str">
        <f>_xlfn.XLOOKUP(Table17[[#This Row],[Customer_ID]],Customer_Dim!A:A,Customer_Dim!E:E,"False Data")</f>
        <v>Lake Thomas</v>
      </c>
      <c r="P800" t="str">
        <f>_xlfn.XLOOKUP(Table17[[#This Row],[Customer_ID]],Customer_Dim!A:A,Customer_Dim!F:F,"False Data")</f>
        <v>South Dakota</v>
      </c>
      <c r="Q800" t="str">
        <f>_xlfn.XLOOKUP(Table17[[#This Row],[Customer_ID]],Customer_Dim!A:A,Customer_Dim!G:G,"False Data")</f>
        <v>USA</v>
      </c>
      <c r="R800" t="str">
        <f>_xlfn.XLOOKUP(Table17[[#This Row],[Customer_ID]],Customer_Dim!A:A,Customer_Dim!H:H,"False Data")</f>
        <v>Silver</v>
      </c>
      <c r="S800" t="str">
        <f>_xlfn.XLOOKUP(Table17[[#This Row],[Store_ID]],Store_Dim!A:A,Store_Dim!B:B)</f>
        <v>Moore, Padilla and Butler</v>
      </c>
      <c r="T800" t="str">
        <f>_xlfn.XLOOKUP(Table17[[#This Row],[Store_ID]],Store_Dim!A:A,Store_Dim!C:C)</f>
        <v>South</v>
      </c>
      <c r="U800" t="str">
        <f>_xlfn.XLOOKUP(Table17[[#This Row],[Store_ID]],Store_Dim!A:A,Store_Dim!D:D)</f>
        <v>East Johnstad</v>
      </c>
      <c r="V800" t="str">
        <f>_xlfn.XLOOKUP(Table17[[#This Row],[Store_ID]],Store_Dim!A:A,Store_Dim!E:E)</f>
        <v>Flagship</v>
      </c>
      <c r="W800" t="str">
        <f>_xlfn.XLOOKUP(Table17[[#This Row],[Product_ID]],Product_Dim!A:A,Product_Dim!B:B)</f>
        <v>Women's Denim Jeans</v>
      </c>
      <c r="X800" t="str">
        <f>_xlfn.XLOOKUP(Table17[[#This Row],[Product_ID]],Product_Dim!A:A,Product_Dim!C:C)</f>
        <v>Clothing</v>
      </c>
      <c r="Y800" t="str">
        <f>_xlfn.XLOOKUP(Table17[[#This Row],[Product_ID]],Product_Dim!A:A,Product_Dim!D:D)</f>
        <v>Bottoms</v>
      </c>
      <c r="Z800" t="str">
        <f>_xlfn.XLOOKUP(Table17[[#This Row],[Product_ID]],Product_Dim!A:A,Product_Dim!E:E)</f>
        <v>Guerra-Hendrix</v>
      </c>
      <c r="AA800">
        <f>_xlfn.XLOOKUP(Table17[[#This Row],[Product_ID]],Product_Dim!A:A,Product_Dim!F:F)</f>
        <v>303.74</v>
      </c>
      <c r="AB800">
        <f>_xlfn.XLOOKUP(Table17[[#This Row],[Product_ID]],Product_Dim!A:A,Product_Dim!G:G)</f>
        <v>343</v>
      </c>
    </row>
    <row r="801" spans="1:28" x14ac:dyDescent="0.25">
      <c r="A801" t="s">
        <v>2625</v>
      </c>
      <c r="B801" s="1">
        <v>45213</v>
      </c>
      <c r="C801" t="s">
        <v>755</v>
      </c>
      <c r="D801" t="s">
        <v>1732</v>
      </c>
      <c r="E801" t="s">
        <v>1792</v>
      </c>
      <c r="F801">
        <v>4</v>
      </c>
      <c r="G801">
        <v>23.57</v>
      </c>
      <c r="H801">
        <v>0.1</v>
      </c>
      <c r="I801" t="s">
        <v>1824</v>
      </c>
      <c r="J801" s="12">
        <v>84.852000000000004</v>
      </c>
      <c r="K801" t="str">
        <f>_xlfn.XLOOKUP(Table17[[#This Row],[Customer_ID]],Customer_Dim!A:A,Customer_Dim!B:B,"False Data")</f>
        <v>Jon Ortiz</v>
      </c>
      <c r="L801" s="5">
        <f>_xlfn.XLOOKUP(Table17[[#This Row],[Customer_ID]],Customer_Dim!A:A,Customer_Dim!C:C,"False Data")</f>
        <v>28</v>
      </c>
      <c r="M801" s="5" t="str" cm="1">
        <f t="array" ref="M801">_xlfn.IFS(Table9[[#This Row],[Age]]&lt;=35,"Youth",Table9[[#This Row],[Age]]&lt;=55,"Adult",Table9[[#This Row],[Age]]&gt;55,"Senior")</f>
        <v>Youth</v>
      </c>
      <c r="N801" t="str">
        <f>_xlfn.XLOOKUP(Table17[[#This Row],[Customer_ID]],Customer_Dim!A:A,Customer_Dim!D:D,"False Data")</f>
        <v>Female</v>
      </c>
      <c r="O801" t="str">
        <f>_xlfn.XLOOKUP(Table17[[#This Row],[Customer_ID]],Customer_Dim!A:A,Customer_Dim!E:E,"False Data")</f>
        <v>South Angelaport</v>
      </c>
      <c r="P801" t="str">
        <f>_xlfn.XLOOKUP(Table17[[#This Row],[Customer_ID]],Customer_Dim!A:A,Customer_Dim!F:F,"False Data")</f>
        <v>Delaware</v>
      </c>
      <c r="Q801" t="str">
        <f>_xlfn.XLOOKUP(Table17[[#This Row],[Customer_ID]],Customer_Dim!A:A,Customer_Dim!G:G,"False Data")</f>
        <v>USA</v>
      </c>
      <c r="R801" t="str">
        <f>_xlfn.XLOOKUP(Table17[[#This Row],[Customer_ID]],Customer_Dim!A:A,Customer_Dim!H:H,"False Data")</f>
        <v>Bronze</v>
      </c>
      <c r="S801" t="str">
        <f>_xlfn.XLOOKUP(Table17[[#This Row],[Store_ID]],Store_Dim!A:A,Store_Dim!B:B)</f>
        <v>Aguirre-Keller</v>
      </c>
      <c r="T801" t="str">
        <f>_xlfn.XLOOKUP(Table17[[#This Row],[Store_ID]],Store_Dim!A:A,Store_Dim!C:C)</f>
        <v>South</v>
      </c>
      <c r="U801" t="str">
        <f>_xlfn.XLOOKUP(Table17[[#This Row],[Store_ID]],Store_Dim!A:A,Store_Dim!D:D)</f>
        <v>Lake Michael</v>
      </c>
      <c r="V801" t="str">
        <f>_xlfn.XLOOKUP(Table17[[#This Row],[Store_ID]],Store_Dim!A:A,Store_Dim!E:E)</f>
        <v>Online</v>
      </c>
      <c r="W801" t="str">
        <f>_xlfn.XLOOKUP(Table17[[#This Row],[Product_ID]],Product_Dim!A:A,Product_Dim!B:B)</f>
        <v>Microwave Oven</v>
      </c>
      <c r="X801" t="str">
        <f>_xlfn.XLOOKUP(Table17[[#This Row],[Product_ID]],Product_Dim!A:A,Product_Dim!C:C)</f>
        <v>Home</v>
      </c>
      <c r="Y801" t="str">
        <f>_xlfn.XLOOKUP(Table17[[#This Row],[Product_ID]],Product_Dim!A:A,Product_Dim!D:D)</f>
        <v>Appliances</v>
      </c>
      <c r="Z801" t="str">
        <f>_xlfn.XLOOKUP(Table17[[#This Row],[Product_ID]],Product_Dim!A:A,Product_Dim!E:E)</f>
        <v>Green, Powell and Palmer</v>
      </c>
      <c r="AA801">
        <f>_xlfn.XLOOKUP(Table17[[#This Row],[Product_ID]],Product_Dim!A:A,Product_Dim!F:F)</f>
        <v>447.43</v>
      </c>
      <c r="AB801">
        <f>_xlfn.XLOOKUP(Table17[[#This Row],[Product_ID]],Product_Dim!A:A,Product_Dim!G:G)</f>
        <v>191</v>
      </c>
    </row>
    <row r="802" spans="1:28" x14ac:dyDescent="0.25">
      <c r="A802" t="s">
        <v>2626</v>
      </c>
      <c r="B802" s="1">
        <v>45837</v>
      </c>
      <c r="C802" t="s">
        <v>1190</v>
      </c>
      <c r="D802" t="s">
        <v>1632</v>
      </c>
      <c r="E802" t="s">
        <v>1810</v>
      </c>
      <c r="F802">
        <v>2</v>
      </c>
      <c r="G802">
        <v>953.26</v>
      </c>
      <c r="H802">
        <v>0.1</v>
      </c>
      <c r="I802" t="s">
        <v>1829</v>
      </c>
      <c r="J802" s="12">
        <v>1715.8679999999999</v>
      </c>
      <c r="K802" t="str">
        <f>_xlfn.XLOOKUP(Table17[[#This Row],[Customer_ID]],Customer_Dim!A:A,Customer_Dim!B:B,"False Data")</f>
        <v>Erika Padilla</v>
      </c>
      <c r="L802" s="5">
        <f>_xlfn.XLOOKUP(Table17[[#This Row],[Customer_ID]],Customer_Dim!A:A,Customer_Dim!C:C,"False Data")</f>
        <v>50</v>
      </c>
      <c r="M802" s="5" t="str" cm="1">
        <f t="array" ref="M802">_xlfn.IFS(Table9[[#This Row],[Age]]&lt;=35,"Youth",Table9[[#This Row],[Age]]&lt;=55,"Adult",Table9[[#This Row],[Age]]&gt;55,"Senior")</f>
        <v>Adult</v>
      </c>
      <c r="N802" t="str">
        <f>_xlfn.XLOOKUP(Table17[[#This Row],[Customer_ID]],Customer_Dim!A:A,Customer_Dim!D:D,"False Data")</f>
        <v>Male</v>
      </c>
      <c r="O802" t="str">
        <f>_xlfn.XLOOKUP(Table17[[#This Row],[Customer_ID]],Customer_Dim!A:A,Customer_Dim!E:E,"False Data")</f>
        <v>Andrewsland</v>
      </c>
      <c r="P802" t="str">
        <f>_xlfn.XLOOKUP(Table17[[#This Row],[Customer_ID]],Customer_Dim!A:A,Customer_Dim!F:F,"False Data")</f>
        <v>Alabama</v>
      </c>
      <c r="Q802" t="str">
        <f>_xlfn.XLOOKUP(Table17[[#This Row],[Customer_ID]],Customer_Dim!A:A,Customer_Dim!G:G,"False Data")</f>
        <v>USA</v>
      </c>
      <c r="R802" t="str">
        <f>_xlfn.XLOOKUP(Table17[[#This Row],[Customer_ID]],Customer_Dim!A:A,Customer_Dim!H:H,"False Data")</f>
        <v>Silver</v>
      </c>
      <c r="S802" t="str">
        <f>_xlfn.XLOOKUP(Table17[[#This Row],[Store_ID]],Store_Dim!A:A,Store_Dim!B:B)</f>
        <v>Guerrero-Schmitt</v>
      </c>
      <c r="T802" t="str">
        <f>_xlfn.XLOOKUP(Table17[[#This Row],[Store_ID]],Store_Dim!A:A,Store_Dim!C:C)</f>
        <v>East</v>
      </c>
      <c r="U802" t="str">
        <f>_xlfn.XLOOKUP(Table17[[#This Row],[Store_ID]],Store_Dim!A:A,Store_Dim!D:D)</f>
        <v>East Stevechester</v>
      </c>
      <c r="V802" t="str">
        <f>_xlfn.XLOOKUP(Table17[[#This Row],[Store_ID]],Store_Dim!A:A,Store_Dim!E:E)</f>
        <v>Flagship</v>
      </c>
      <c r="W802" t="str">
        <f>_xlfn.XLOOKUP(Table17[[#This Row],[Product_ID]],Product_Dim!A:A,Product_Dim!B:B)</f>
        <v>Smart Home WiFi Camera</v>
      </c>
      <c r="X802" t="str">
        <f>_xlfn.XLOOKUP(Table17[[#This Row],[Product_ID]],Product_Dim!A:A,Product_Dim!C:C)</f>
        <v>Electronics</v>
      </c>
      <c r="Y802" t="str">
        <f>_xlfn.XLOOKUP(Table17[[#This Row],[Product_ID]],Product_Dim!A:A,Product_Dim!D:D)</f>
        <v>Accessories</v>
      </c>
      <c r="Z802" t="str">
        <f>_xlfn.XLOOKUP(Table17[[#This Row],[Product_ID]],Product_Dim!A:A,Product_Dim!E:E)</f>
        <v>Holmes LLC</v>
      </c>
      <c r="AA802">
        <f>_xlfn.XLOOKUP(Table17[[#This Row],[Product_ID]],Product_Dim!A:A,Product_Dim!F:F)</f>
        <v>450.71</v>
      </c>
      <c r="AB802">
        <f>_xlfn.XLOOKUP(Table17[[#This Row],[Product_ID]],Product_Dim!A:A,Product_Dim!G:G)</f>
        <v>389</v>
      </c>
    </row>
    <row r="803" spans="1:28" x14ac:dyDescent="0.25">
      <c r="A803" t="s">
        <v>2627</v>
      </c>
      <c r="B803" s="1">
        <v>45277</v>
      </c>
      <c r="C803" t="s">
        <v>1089</v>
      </c>
      <c r="D803" t="s">
        <v>1694</v>
      </c>
      <c r="E803" t="s">
        <v>1779</v>
      </c>
      <c r="F803">
        <v>3</v>
      </c>
      <c r="G803">
        <v>405.13</v>
      </c>
      <c r="H803">
        <v>0.14000000000000001</v>
      </c>
      <c r="I803" t="s">
        <v>1829</v>
      </c>
      <c r="J803" s="12">
        <v>1045.2354</v>
      </c>
      <c r="K803" t="str">
        <f>_xlfn.XLOOKUP(Table17[[#This Row],[Customer_ID]],Customer_Dim!A:A,Customer_Dim!B:B,"False Data")</f>
        <v>Justin Mason Dds</v>
      </c>
      <c r="L803" s="5">
        <f>_xlfn.XLOOKUP(Table17[[#This Row],[Customer_ID]],Customer_Dim!A:A,Customer_Dim!C:C,"False Data")</f>
        <v>39</v>
      </c>
      <c r="M803" s="5" t="str" cm="1">
        <f t="array" ref="M803">_xlfn.IFS(Table9[[#This Row],[Age]]&lt;=35,"Youth",Table9[[#This Row],[Age]]&lt;=55,"Adult",Table9[[#This Row],[Age]]&gt;55,"Senior")</f>
        <v>Adult</v>
      </c>
      <c r="N803" t="str">
        <f>_xlfn.XLOOKUP(Table17[[#This Row],[Customer_ID]],Customer_Dim!A:A,Customer_Dim!D:D,"False Data")</f>
        <v>Female</v>
      </c>
      <c r="O803" t="str">
        <f>_xlfn.XLOOKUP(Table17[[#This Row],[Customer_ID]],Customer_Dim!A:A,Customer_Dim!E:E,"False Data")</f>
        <v>Peggystad</v>
      </c>
      <c r="P803" t="str">
        <f>_xlfn.XLOOKUP(Table17[[#This Row],[Customer_ID]],Customer_Dim!A:A,Customer_Dim!F:F,"False Data")</f>
        <v>Connecticut</v>
      </c>
      <c r="Q803" t="str">
        <f>_xlfn.XLOOKUP(Table17[[#This Row],[Customer_ID]],Customer_Dim!A:A,Customer_Dim!G:G,"False Data")</f>
        <v>USA</v>
      </c>
      <c r="R803" t="str">
        <f>_xlfn.XLOOKUP(Table17[[#This Row],[Customer_ID]],Customer_Dim!A:A,Customer_Dim!H:H,"False Data")</f>
        <v>Gold</v>
      </c>
      <c r="S803" t="str">
        <f>_xlfn.XLOOKUP(Table17[[#This Row],[Store_ID]],Store_Dim!A:A,Store_Dim!B:B)</f>
        <v>Martinez-Mullins</v>
      </c>
      <c r="T803" t="str">
        <f>_xlfn.XLOOKUP(Table17[[#This Row],[Store_ID]],Store_Dim!A:A,Store_Dim!C:C)</f>
        <v>South</v>
      </c>
      <c r="U803" t="str">
        <f>_xlfn.XLOOKUP(Table17[[#This Row],[Store_ID]],Store_Dim!A:A,Store_Dim!D:D)</f>
        <v>Williamsfurt</v>
      </c>
      <c r="V803" t="str">
        <f>_xlfn.XLOOKUP(Table17[[#This Row],[Store_ID]],Store_Dim!A:A,Store_Dim!E:E)</f>
        <v>Online</v>
      </c>
      <c r="W803" t="str">
        <f>_xlfn.XLOOKUP(Table17[[#This Row],[Product_ID]],Product_Dim!A:A,Product_Dim!B:B)</f>
        <v>Shin Guards – Adult</v>
      </c>
      <c r="X803" t="str">
        <f>_xlfn.XLOOKUP(Table17[[#This Row],[Product_ID]],Product_Dim!A:A,Product_Dim!C:C)</f>
        <v>Sports</v>
      </c>
      <c r="Y803" t="str">
        <f>_xlfn.XLOOKUP(Table17[[#This Row],[Product_ID]],Product_Dim!A:A,Product_Dim!D:D)</f>
        <v>Team Sports</v>
      </c>
      <c r="Z803" t="str">
        <f>_xlfn.XLOOKUP(Table17[[#This Row],[Product_ID]],Product_Dim!A:A,Product_Dim!E:E)</f>
        <v>French Ltd</v>
      </c>
      <c r="AA803">
        <f>_xlfn.XLOOKUP(Table17[[#This Row],[Product_ID]],Product_Dim!A:A,Product_Dim!F:F)</f>
        <v>107.06</v>
      </c>
      <c r="AB803">
        <f>_xlfn.XLOOKUP(Table17[[#This Row],[Product_ID]],Product_Dim!A:A,Product_Dim!G:G)</f>
        <v>359</v>
      </c>
    </row>
    <row r="804" spans="1:28" x14ac:dyDescent="0.25">
      <c r="A804" t="s">
        <v>2628</v>
      </c>
      <c r="B804" s="1">
        <v>45248</v>
      </c>
      <c r="C804" t="s">
        <v>1065</v>
      </c>
      <c r="D804" t="s">
        <v>1549</v>
      </c>
      <c r="E804" t="s">
        <v>1769</v>
      </c>
      <c r="F804">
        <v>2</v>
      </c>
      <c r="G804">
        <v>333.83</v>
      </c>
      <c r="H804">
        <v>0.26</v>
      </c>
      <c r="I804" t="s">
        <v>1826</v>
      </c>
      <c r="J804" s="12">
        <v>494.0684</v>
      </c>
      <c r="K804" t="str">
        <f>_xlfn.XLOOKUP(Table17[[#This Row],[Customer_ID]],Customer_Dim!A:A,Customer_Dim!B:B,"False Data")</f>
        <v>Mrs. Susan Buckley</v>
      </c>
      <c r="L804" s="5">
        <f>_xlfn.XLOOKUP(Table17[[#This Row],[Customer_ID]],Customer_Dim!A:A,Customer_Dim!C:C,"False Data")</f>
        <v>52</v>
      </c>
      <c r="M804" s="5" t="str" cm="1">
        <f t="array" ref="M804">_xlfn.IFS(Table9[[#This Row],[Age]]&lt;=35,"Youth",Table9[[#This Row],[Age]]&lt;=55,"Adult",Table9[[#This Row],[Age]]&gt;55,"Senior")</f>
        <v>Adult</v>
      </c>
      <c r="N804" t="str">
        <f>_xlfn.XLOOKUP(Table17[[#This Row],[Customer_ID]],Customer_Dim!A:A,Customer_Dim!D:D,"False Data")</f>
        <v>Female</v>
      </c>
      <c r="O804" t="str">
        <f>_xlfn.XLOOKUP(Table17[[#This Row],[Customer_ID]],Customer_Dim!A:A,Customer_Dim!E:E,"False Data")</f>
        <v>Stevensbury</v>
      </c>
      <c r="P804" t="str">
        <f>_xlfn.XLOOKUP(Table17[[#This Row],[Customer_ID]],Customer_Dim!A:A,Customer_Dim!F:F,"False Data")</f>
        <v>Arizona</v>
      </c>
      <c r="Q804" t="str">
        <f>_xlfn.XLOOKUP(Table17[[#This Row],[Customer_ID]],Customer_Dim!A:A,Customer_Dim!G:G,"False Data")</f>
        <v>USA</v>
      </c>
      <c r="R804" t="str">
        <f>_xlfn.XLOOKUP(Table17[[#This Row],[Customer_ID]],Customer_Dim!A:A,Customer_Dim!H:H,"False Data")</f>
        <v>Platinum</v>
      </c>
      <c r="S804" t="str">
        <f>_xlfn.XLOOKUP(Table17[[#This Row],[Store_ID]],Store_Dim!A:A,Store_Dim!B:B)</f>
        <v>Alexander Group</v>
      </c>
      <c r="T804" t="str">
        <f>_xlfn.XLOOKUP(Table17[[#This Row],[Store_ID]],Store_Dim!A:A,Store_Dim!C:C)</f>
        <v>South</v>
      </c>
      <c r="U804" t="str">
        <f>_xlfn.XLOOKUP(Table17[[#This Row],[Store_ID]],Store_Dim!A:A,Store_Dim!D:D)</f>
        <v>Port Sharon</v>
      </c>
      <c r="V804" t="str">
        <f>_xlfn.XLOOKUP(Table17[[#This Row],[Store_ID]],Store_Dim!A:A,Store_Dim!E:E)</f>
        <v>Online</v>
      </c>
      <c r="W804" t="str">
        <f>_xlfn.XLOOKUP(Table17[[#This Row],[Product_ID]],Product_Dim!A:A,Product_Dim!B:B)</f>
        <v>Women's Casual Hoodie</v>
      </c>
      <c r="X804" t="str">
        <f>_xlfn.XLOOKUP(Table17[[#This Row],[Product_ID]],Product_Dim!A:A,Product_Dim!C:C)</f>
        <v>Clothing</v>
      </c>
      <c r="Y804" t="str">
        <f>_xlfn.XLOOKUP(Table17[[#This Row],[Product_ID]],Product_Dim!A:A,Product_Dim!D:D)</f>
        <v>Outerwear</v>
      </c>
      <c r="Z804" t="str">
        <f>_xlfn.XLOOKUP(Table17[[#This Row],[Product_ID]],Product_Dim!A:A,Product_Dim!E:E)</f>
        <v>Sims Inc</v>
      </c>
      <c r="AA804">
        <f>_xlfn.XLOOKUP(Table17[[#This Row],[Product_ID]],Product_Dim!A:A,Product_Dim!F:F)</f>
        <v>167.34</v>
      </c>
      <c r="AB804">
        <f>_xlfn.XLOOKUP(Table17[[#This Row],[Product_ID]],Product_Dim!A:A,Product_Dim!G:G)</f>
        <v>352</v>
      </c>
    </row>
    <row r="805" spans="1:28" x14ac:dyDescent="0.25">
      <c r="A805" t="s">
        <v>2629</v>
      </c>
      <c r="B805" s="1">
        <v>45741</v>
      </c>
      <c r="C805" t="s">
        <v>1047</v>
      </c>
      <c r="D805" t="s">
        <v>1730</v>
      </c>
      <c r="E805" t="s">
        <v>1766</v>
      </c>
      <c r="F805">
        <v>2</v>
      </c>
      <c r="G805">
        <v>727.18</v>
      </c>
      <c r="H805">
        <v>0.22</v>
      </c>
      <c r="I805" t="s">
        <v>1826</v>
      </c>
      <c r="J805" s="12">
        <v>1134.4007999999999</v>
      </c>
      <c r="K805" t="str">
        <f>_xlfn.XLOOKUP(Table17[[#This Row],[Customer_ID]],Customer_Dim!A:A,Customer_Dim!B:B,"False Data")</f>
        <v>Teresa Johnson</v>
      </c>
      <c r="L805" s="5">
        <f>_xlfn.XLOOKUP(Table17[[#This Row],[Customer_ID]],Customer_Dim!A:A,Customer_Dim!C:C,"False Data")</f>
        <v>64</v>
      </c>
      <c r="M805" s="5" t="str" cm="1">
        <f t="array" ref="M805">_xlfn.IFS(Table9[[#This Row],[Age]]&lt;=35,"Youth",Table9[[#This Row],[Age]]&lt;=55,"Adult",Table9[[#This Row],[Age]]&gt;55,"Senior")</f>
        <v>Senior</v>
      </c>
      <c r="N805" t="str">
        <f>_xlfn.XLOOKUP(Table17[[#This Row],[Customer_ID]],Customer_Dim!A:A,Customer_Dim!D:D,"False Data")</f>
        <v>Female</v>
      </c>
      <c r="O805" t="str">
        <f>_xlfn.XLOOKUP(Table17[[#This Row],[Customer_ID]],Customer_Dim!A:A,Customer_Dim!E:E,"False Data")</f>
        <v>Johnsonbury</v>
      </c>
      <c r="P805" t="str">
        <f>_xlfn.XLOOKUP(Table17[[#This Row],[Customer_ID]],Customer_Dim!A:A,Customer_Dim!F:F,"False Data")</f>
        <v>Georgia</v>
      </c>
      <c r="Q805" t="str">
        <f>_xlfn.XLOOKUP(Table17[[#This Row],[Customer_ID]],Customer_Dim!A:A,Customer_Dim!G:G,"False Data")</f>
        <v>USA</v>
      </c>
      <c r="R805" t="str">
        <f>_xlfn.XLOOKUP(Table17[[#This Row],[Customer_ID]],Customer_Dim!A:A,Customer_Dim!H:H,"False Data")</f>
        <v>Gold</v>
      </c>
      <c r="S805" t="str">
        <f>_xlfn.XLOOKUP(Table17[[#This Row],[Store_ID]],Store_Dim!A:A,Store_Dim!B:B)</f>
        <v>Johnson-Wright</v>
      </c>
      <c r="T805" t="str">
        <f>_xlfn.XLOOKUP(Table17[[#This Row],[Store_ID]],Store_Dim!A:A,Store_Dim!C:C)</f>
        <v>North</v>
      </c>
      <c r="U805" t="str">
        <f>_xlfn.XLOOKUP(Table17[[#This Row],[Store_ID]],Store_Dim!A:A,Store_Dim!D:D)</f>
        <v>Hoodberg</v>
      </c>
      <c r="V805" t="str">
        <f>_xlfn.XLOOKUP(Table17[[#This Row],[Store_ID]],Store_Dim!A:A,Store_Dim!E:E)</f>
        <v>Outlet</v>
      </c>
      <c r="W805" t="str">
        <f>_xlfn.XLOOKUP(Table17[[#This Row],[Product_ID]],Product_Dim!A:A,Product_Dim!B:B)</f>
        <v>Women's High Heels</v>
      </c>
      <c r="X805" t="str">
        <f>_xlfn.XLOOKUP(Table17[[#This Row],[Product_ID]],Product_Dim!A:A,Product_Dim!C:C)</f>
        <v>Clothing</v>
      </c>
      <c r="Y805" t="str">
        <f>_xlfn.XLOOKUP(Table17[[#This Row],[Product_ID]],Product_Dim!A:A,Product_Dim!D:D)</f>
        <v>Footwear</v>
      </c>
      <c r="Z805" t="str">
        <f>_xlfn.XLOOKUP(Table17[[#This Row],[Product_ID]],Product_Dim!A:A,Product_Dim!E:E)</f>
        <v>Smith-Charles</v>
      </c>
      <c r="AA805">
        <f>_xlfn.XLOOKUP(Table17[[#This Row],[Product_ID]],Product_Dim!A:A,Product_Dim!F:F)</f>
        <v>438.25</v>
      </c>
      <c r="AB805">
        <f>_xlfn.XLOOKUP(Table17[[#This Row],[Product_ID]],Product_Dim!A:A,Product_Dim!G:G)</f>
        <v>496</v>
      </c>
    </row>
    <row r="806" spans="1:28" x14ac:dyDescent="0.25">
      <c r="A806" t="s">
        <v>2630</v>
      </c>
      <c r="B806" s="1">
        <v>45778</v>
      </c>
      <c r="C806" t="s">
        <v>966</v>
      </c>
      <c r="D806" t="s">
        <v>1555</v>
      </c>
      <c r="E806" t="s">
        <v>1789</v>
      </c>
      <c r="F806">
        <v>2</v>
      </c>
      <c r="G806">
        <v>516.02</v>
      </c>
      <c r="H806">
        <v>0.19</v>
      </c>
      <c r="I806" t="s">
        <v>1829</v>
      </c>
      <c r="J806" s="12">
        <v>835.95240000000001</v>
      </c>
      <c r="K806" t="str">
        <f>_xlfn.XLOOKUP(Table17[[#This Row],[Customer_ID]],Customer_Dim!A:A,Customer_Dim!B:B,"False Data")</f>
        <v>Angela Robinson</v>
      </c>
      <c r="L806" s="5">
        <f>_xlfn.XLOOKUP(Table17[[#This Row],[Customer_ID]],Customer_Dim!A:A,Customer_Dim!C:C,"False Data")</f>
        <v>44</v>
      </c>
      <c r="M806" s="5" t="str" cm="1">
        <f t="array" ref="M806">_xlfn.IFS(Table9[[#This Row],[Age]]&lt;=35,"Youth",Table9[[#This Row],[Age]]&lt;=55,"Adult",Table9[[#This Row],[Age]]&gt;55,"Senior")</f>
        <v>Adult</v>
      </c>
      <c r="N806" t="str">
        <f>_xlfn.XLOOKUP(Table17[[#This Row],[Customer_ID]],Customer_Dim!A:A,Customer_Dim!D:D,"False Data")</f>
        <v>Male</v>
      </c>
      <c r="O806" t="str">
        <f>_xlfn.XLOOKUP(Table17[[#This Row],[Customer_ID]],Customer_Dim!A:A,Customer_Dim!E:E,"False Data")</f>
        <v>New Nicholasstad</v>
      </c>
      <c r="P806" t="str">
        <f>_xlfn.XLOOKUP(Table17[[#This Row],[Customer_ID]],Customer_Dim!A:A,Customer_Dim!F:F,"False Data")</f>
        <v>Tennessee</v>
      </c>
      <c r="Q806" t="str">
        <f>_xlfn.XLOOKUP(Table17[[#This Row],[Customer_ID]],Customer_Dim!A:A,Customer_Dim!G:G,"False Data")</f>
        <v>USA</v>
      </c>
      <c r="R806" t="str">
        <f>_xlfn.XLOOKUP(Table17[[#This Row],[Customer_ID]],Customer_Dim!A:A,Customer_Dim!H:H,"False Data")</f>
        <v>Platinum</v>
      </c>
      <c r="S806" t="str">
        <f>_xlfn.XLOOKUP(Table17[[#This Row],[Store_ID]],Store_Dim!A:A,Store_Dim!B:B)</f>
        <v>Hill, Wagner and Ballard</v>
      </c>
      <c r="T806" t="str">
        <f>_xlfn.XLOOKUP(Table17[[#This Row],[Store_ID]],Store_Dim!A:A,Store_Dim!C:C)</f>
        <v>East</v>
      </c>
      <c r="U806" t="str">
        <f>_xlfn.XLOOKUP(Table17[[#This Row],[Store_ID]],Store_Dim!A:A,Store_Dim!D:D)</f>
        <v>East Davidville</v>
      </c>
      <c r="V806" t="str">
        <f>_xlfn.XLOOKUP(Table17[[#This Row],[Store_ID]],Store_Dim!A:A,Store_Dim!E:E)</f>
        <v>Online</v>
      </c>
      <c r="W806" t="str">
        <f>_xlfn.XLOOKUP(Table17[[#This Row],[Product_ID]],Product_Dim!A:A,Product_Dim!B:B)</f>
        <v>Men's Leather Belt</v>
      </c>
      <c r="X806" t="str">
        <f>_xlfn.XLOOKUP(Table17[[#This Row],[Product_ID]],Product_Dim!A:A,Product_Dim!C:C)</f>
        <v>Clothing</v>
      </c>
      <c r="Y806" t="str">
        <f>_xlfn.XLOOKUP(Table17[[#This Row],[Product_ID]],Product_Dim!A:A,Product_Dim!D:D)</f>
        <v>Accessories</v>
      </c>
      <c r="Z806" t="str">
        <f>_xlfn.XLOOKUP(Table17[[#This Row],[Product_ID]],Product_Dim!A:A,Product_Dim!E:E)</f>
        <v>Baldwin, Garza and Gonzalez</v>
      </c>
      <c r="AA806">
        <f>_xlfn.XLOOKUP(Table17[[#This Row],[Product_ID]],Product_Dim!A:A,Product_Dim!F:F)</f>
        <v>261</v>
      </c>
      <c r="AB806">
        <f>_xlfn.XLOOKUP(Table17[[#This Row],[Product_ID]],Product_Dim!A:A,Product_Dim!G:G)</f>
        <v>59</v>
      </c>
    </row>
    <row r="807" spans="1:28" x14ac:dyDescent="0.25">
      <c r="A807" t="s">
        <v>2631</v>
      </c>
      <c r="B807" s="1">
        <v>45361</v>
      </c>
      <c r="C807" t="s">
        <v>932</v>
      </c>
      <c r="D807" t="s">
        <v>1632</v>
      </c>
      <c r="E807" t="s">
        <v>1792</v>
      </c>
      <c r="F807">
        <v>2</v>
      </c>
      <c r="G807">
        <v>705.61</v>
      </c>
      <c r="H807">
        <v>0.28000000000000003</v>
      </c>
      <c r="I807" t="s">
        <v>1824</v>
      </c>
      <c r="J807" s="12">
        <v>1016.0784</v>
      </c>
      <c r="K807" t="str">
        <f>_xlfn.XLOOKUP(Table17[[#This Row],[Customer_ID]],Customer_Dim!A:A,Customer_Dim!B:B,"False Data")</f>
        <v>Lisa Chandler</v>
      </c>
      <c r="L807" s="5">
        <f>_xlfn.XLOOKUP(Table17[[#This Row],[Customer_ID]],Customer_Dim!A:A,Customer_Dim!C:C,"False Data")</f>
        <v>29</v>
      </c>
      <c r="M807" s="5" t="str" cm="1">
        <f t="array" ref="M807">_xlfn.IFS(Table9[[#This Row],[Age]]&lt;=35,"Youth",Table9[[#This Row],[Age]]&lt;=55,"Adult",Table9[[#This Row],[Age]]&gt;55,"Senior")</f>
        <v>Youth</v>
      </c>
      <c r="N807" t="str">
        <f>_xlfn.XLOOKUP(Table17[[#This Row],[Customer_ID]],Customer_Dim!A:A,Customer_Dim!D:D,"False Data")</f>
        <v>Male</v>
      </c>
      <c r="O807" t="str">
        <f>_xlfn.XLOOKUP(Table17[[#This Row],[Customer_ID]],Customer_Dim!A:A,Customer_Dim!E:E,"False Data")</f>
        <v>Port Richard</v>
      </c>
      <c r="P807" t="str">
        <f>_xlfn.XLOOKUP(Table17[[#This Row],[Customer_ID]],Customer_Dim!A:A,Customer_Dim!F:F,"False Data")</f>
        <v>Montana</v>
      </c>
      <c r="Q807" t="str">
        <f>_xlfn.XLOOKUP(Table17[[#This Row],[Customer_ID]],Customer_Dim!A:A,Customer_Dim!G:G,"False Data")</f>
        <v>USA</v>
      </c>
      <c r="R807" t="str">
        <f>_xlfn.XLOOKUP(Table17[[#This Row],[Customer_ID]],Customer_Dim!A:A,Customer_Dim!H:H,"False Data")</f>
        <v>Platinum</v>
      </c>
      <c r="S807" t="str">
        <f>_xlfn.XLOOKUP(Table17[[#This Row],[Store_ID]],Store_Dim!A:A,Store_Dim!B:B)</f>
        <v>Aguirre-Keller</v>
      </c>
      <c r="T807" t="str">
        <f>_xlfn.XLOOKUP(Table17[[#This Row],[Store_ID]],Store_Dim!A:A,Store_Dim!C:C)</f>
        <v>South</v>
      </c>
      <c r="U807" t="str">
        <f>_xlfn.XLOOKUP(Table17[[#This Row],[Store_ID]],Store_Dim!A:A,Store_Dim!D:D)</f>
        <v>Lake Michael</v>
      </c>
      <c r="V807" t="str">
        <f>_xlfn.XLOOKUP(Table17[[#This Row],[Store_ID]],Store_Dim!A:A,Store_Dim!E:E)</f>
        <v>Online</v>
      </c>
      <c r="W807" t="str">
        <f>_xlfn.XLOOKUP(Table17[[#This Row],[Product_ID]],Product_Dim!A:A,Product_Dim!B:B)</f>
        <v>Smart Home WiFi Camera</v>
      </c>
      <c r="X807" t="str">
        <f>_xlfn.XLOOKUP(Table17[[#This Row],[Product_ID]],Product_Dim!A:A,Product_Dim!C:C)</f>
        <v>Electronics</v>
      </c>
      <c r="Y807" t="str">
        <f>_xlfn.XLOOKUP(Table17[[#This Row],[Product_ID]],Product_Dim!A:A,Product_Dim!D:D)</f>
        <v>Accessories</v>
      </c>
      <c r="Z807" t="str">
        <f>_xlfn.XLOOKUP(Table17[[#This Row],[Product_ID]],Product_Dim!A:A,Product_Dim!E:E)</f>
        <v>Holmes LLC</v>
      </c>
      <c r="AA807">
        <f>_xlfn.XLOOKUP(Table17[[#This Row],[Product_ID]],Product_Dim!A:A,Product_Dim!F:F)</f>
        <v>450.71</v>
      </c>
      <c r="AB807">
        <f>_xlfn.XLOOKUP(Table17[[#This Row],[Product_ID]],Product_Dim!A:A,Product_Dim!G:G)</f>
        <v>389</v>
      </c>
    </row>
    <row r="808" spans="1:28" x14ac:dyDescent="0.25">
      <c r="A808" t="s">
        <v>2632</v>
      </c>
      <c r="B808" s="1">
        <v>45414</v>
      </c>
      <c r="C808" t="s">
        <v>875</v>
      </c>
      <c r="D808" t="s">
        <v>1716</v>
      </c>
      <c r="E808" t="s">
        <v>1782</v>
      </c>
      <c r="F808">
        <v>3</v>
      </c>
      <c r="G808">
        <v>654.47</v>
      </c>
      <c r="H808">
        <v>0.18</v>
      </c>
      <c r="I808" t="s">
        <v>1829</v>
      </c>
      <c r="J808" s="12">
        <v>1609.9962</v>
      </c>
      <c r="K808" t="str">
        <f>_xlfn.XLOOKUP(Table17[[#This Row],[Customer_ID]],Customer_Dim!A:A,Customer_Dim!B:B,"False Data")</f>
        <v>Shannon Miller</v>
      </c>
      <c r="L808" s="5">
        <f>_xlfn.XLOOKUP(Table17[[#This Row],[Customer_ID]],Customer_Dim!A:A,Customer_Dim!C:C,"False Data")</f>
        <v>22</v>
      </c>
      <c r="M808" s="5" t="str" cm="1">
        <f t="array" ref="M808">_xlfn.IFS(Table9[[#This Row],[Age]]&lt;=35,"Youth",Table9[[#This Row],[Age]]&lt;=55,"Adult",Table9[[#This Row],[Age]]&gt;55,"Senior")</f>
        <v>Youth</v>
      </c>
      <c r="N808" t="str">
        <f>_xlfn.XLOOKUP(Table17[[#This Row],[Customer_ID]],Customer_Dim!A:A,Customer_Dim!D:D,"False Data")</f>
        <v>Male</v>
      </c>
      <c r="O808" t="str">
        <f>_xlfn.XLOOKUP(Table17[[#This Row],[Customer_ID]],Customer_Dim!A:A,Customer_Dim!E:E,"False Data")</f>
        <v>North Austinport</v>
      </c>
      <c r="P808" t="str">
        <f>_xlfn.XLOOKUP(Table17[[#This Row],[Customer_ID]],Customer_Dim!A:A,Customer_Dim!F:F,"False Data")</f>
        <v>Kentucky</v>
      </c>
      <c r="Q808" t="str">
        <f>_xlfn.XLOOKUP(Table17[[#This Row],[Customer_ID]],Customer_Dim!A:A,Customer_Dim!G:G,"False Data")</f>
        <v>USA</v>
      </c>
      <c r="R808" t="str">
        <f>_xlfn.XLOOKUP(Table17[[#This Row],[Customer_ID]],Customer_Dim!A:A,Customer_Dim!H:H,"False Data")</f>
        <v>Gold</v>
      </c>
      <c r="S808" t="str">
        <f>_xlfn.XLOOKUP(Table17[[#This Row],[Store_ID]],Store_Dim!A:A,Store_Dim!B:B)</f>
        <v>Bean, Jones and Park</v>
      </c>
      <c r="T808" t="str">
        <f>_xlfn.XLOOKUP(Table17[[#This Row],[Store_ID]],Store_Dim!A:A,Store_Dim!C:C)</f>
        <v>West</v>
      </c>
      <c r="U808" t="str">
        <f>_xlfn.XLOOKUP(Table17[[#This Row],[Store_ID]],Store_Dim!A:A,Store_Dim!D:D)</f>
        <v>Thompsonborough</v>
      </c>
      <c r="V808" t="str">
        <f>_xlfn.XLOOKUP(Table17[[#This Row],[Store_ID]],Store_Dim!A:A,Store_Dim!E:E)</f>
        <v>Online</v>
      </c>
      <c r="W808" t="str">
        <f>_xlfn.XLOOKUP(Table17[[#This Row],[Product_ID]],Product_Dim!A:A,Product_Dim!B:B)</f>
        <v>Wooden Bookshelf</v>
      </c>
      <c r="X808" t="str">
        <f>_xlfn.XLOOKUP(Table17[[#This Row],[Product_ID]],Product_Dim!A:A,Product_Dim!C:C)</f>
        <v>Home</v>
      </c>
      <c r="Y808" t="str">
        <f>_xlfn.XLOOKUP(Table17[[#This Row],[Product_ID]],Product_Dim!A:A,Product_Dim!D:D)</f>
        <v>Furniture</v>
      </c>
      <c r="Z808" t="str">
        <f>_xlfn.XLOOKUP(Table17[[#This Row],[Product_ID]],Product_Dim!A:A,Product_Dim!E:E)</f>
        <v>Collins-Stephenson</v>
      </c>
      <c r="AA808">
        <f>_xlfn.XLOOKUP(Table17[[#This Row],[Product_ID]],Product_Dim!A:A,Product_Dim!F:F)</f>
        <v>388.46</v>
      </c>
      <c r="AB808">
        <f>_xlfn.XLOOKUP(Table17[[#This Row],[Product_ID]],Product_Dim!A:A,Product_Dim!G:G)</f>
        <v>208</v>
      </c>
    </row>
    <row r="809" spans="1:28" x14ac:dyDescent="0.25">
      <c r="A809" t="s">
        <v>2633</v>
      </c>
      <c r="B809" s="1">
        <v>45734</v>
      </c>
      <c r="C809" t="s">
        <v>568</v>
      </c>
      <c r="D809" t="s">
        <v>1724</v>
      </c>
      <c r="E809" t="s">
        <v>1801</v>
      </c>
      <c r="F809">
        <v>2</v>
      </c>
      <c r="G809">
        <v>315.27</v>
      </c>
      <c r="H809">
        <v>0.23</v>
      </c>
      <c r="I809" t="s">
        <v>1824</v>
      </c>
      <c r="J809" s="12">
        <v>485.51580000000001</v>
      </c>
      <c r="K809" t="str">
        <f>_xlfn.XLOOKUP(Table17[[#This Row],[Customer_ID]],Customer_Dim!A:A,Customer_Dim!B:B,"False Data")</f>
        <v>Amy Wilson</v>
      </c>
      <c r="L809" s="5">
        <f>_xlfn.XLOOKUP(Table17[[#This Row],[Customer_ID]],Customer_Dim!A:A,Customer_Dim!C:C,"False Data")</f>
        <v>44</v>
      </c>
      <c r="M809" s="5" t="str" cm="1">
        <f t="array" ref="M809">_xlfn.IFS(Table9[[#This Row],[Age]]&lt;=35,"Youth",Table9[[#This Row],[Age]]&lt;=55,"Adult",Table9[[#This Row],[Age]]&gt;55,"Senior")</f>
        <v>Adult</v>
      </c>
      <c r="N809" t="str">
        <f>_xlfn.XLOOKUP(Table17[[#This Row],[Customer_ID]],Customer_Dim!A:A,Customer_Dim!D:D,"False Data")</f>
        <v>Female</v>
      </c>
      <c r="O809" t="str">
        <f>_xlfn.XLOOKUP(Table17[[#This Row],[Customer_ID]],Customer_Dim!A:A,Customer_Dim!E:E,"False Data")</f>
        <v>Morrisburgh</v>
      </c>
      <c r="P809" t="str">
        <f>_xlfn.XLOOKUP(Table17[[#This Row],[Customer_ID]],Customer_Dim!A:A,Customer_Dim!F:F,"False Data")</f>
        <v>Indiana</v>
      </c>
      <c r="Q809" t="str">
        <f>_xlfn.XLOOKUP(Table17[[#This Row],[Customer_ID]],Customer_Dim!A:A,Customer_Dim!G:G,"False Data")</f>
        <v>USA</v>
      </c>
      <c r="R809" t="str">
        <f>_xlfn.XLOOKUP(Table17[[#This Row],[Customer_ID]],Customer_Dim!A:A,Customer_Dim!H:H,"False Data")</f>
        <v>Platinum</v>
      </c>
      <c r="S809" t="str">
        <f>_xlfn.XLOOKUP(Table17[[#This Row],[Store_ID]],Store_Dim!A:A,Store_Dim!B:B)</f>
        <v>Shelton PLC</v>
      </c>
      <c r="T809" t="str">
        <f>_xlfn.XLOOKUP(Table17[[#This Row],[Store_ID]],Store_Dim!A:A,Store_Dim!C:C)</f>
        <v>North</v>
      </c>
      <c r="U809" t="str">
        <f>_xlfn.XLOOKUP(Table17[[#This Row],[Store_ID]],Store_Dim!A:A,Store_Dim!D:D)</f>
        <v>East Jenniferstad</v>
      </c>
      <c r="V809" t="str">
        <f>_xlfn.XLOOKUP(Table17[[#This Row],[Store_ID]],Store_Dim!A:A,Store_Dim!E:E)</f>
        <v>Flagship</v>
      </c>
      <c r="W809" t="str">
        <f>_xlfn.XLOOKUP(Table17[[#This Row],[Product_ID]],Product_Dim!A:A,Product_Dim!B:B)</f>
        <v>Sports Wrist Sweatbands</v>
      </c>
      <c r="X809" t="str">
        <f>_xlfn.XLOOKUP(Table17[[#This Row],[Product_ID]],Product_Dim!A:A,Product_Dim!C:C)</f>
        <v>Sports</v>
      </c>
      <c r="Y809" t="str">
        <f>_xlfn.XLOOKUP(Table17[[#This Row],[Product_ID]],Product_Dim!A:A,Product_Dim!D:D)</f>
        <v>Accessories</v>
      </c>
      <c r="Z809" t="str">
        <f>_xlfn.XLOOKUP(Table17[[#This Row],[Product_ID]],Product_Dim!A:A,Product_Dim!E:E)</f>
        <v>Olsen-Daniels</v>
      </c>
      <c r="AA809">
        <f>_xlfn.XLOOKUP(Table17[[#This Row],[Product_ID]],Product_Dim!A:A,Product_Dim!F:F)</f>
        <v>131.24</v>
      </c>
      <c r="AB809">
        <f>_xlfn.XLOOKUP(Table17[[#This Row],[Product_ID]],Product_Dim!A:A,Product_Dim!G:G)</f>
        <v>232</v>
      </c>
    </row>
    <row r="810" spans="1:28" x14ac:dyDescent="0.25">
      <c r="A810" t="s">
        <v>2634</v>
      </c>
      <c r="B810" s="1">
        <v>45623</v>
      </c>
      <c r="C810" t="s">
        <v>719</v>
      </c>
      <c r="D810" t="s">
        <v>1604</v>
      </c>
      <c r="E810" t="s">
        <v>1761</v>
      </c>
      <c r="F810">
        <v>1</v>
      </c>
      <c r="G810">
        <v>974.47</v>
      </c>
      <c r="H810">
        <v>0.05</v>
      </c>
      <c r="I810" t="s">
        <v>1824</v>
      </c>
      <c r="J810" s="12">
        <v>925.74649999999997</v>
      </c>
      <c r="K810" t="str">
        <f>_xlfn.XLOOKUP(Table17[[#This Row],[Customer_ID]],Customer_Dim!A:A,Customer_Dim!B:B,"False Data")</f>
        <v>Alejandro Doyle</v>
      </c>
      <c r="L810" s="5">
        <f>_xlfn.XLOOKUP(Table17[[#This Row],[Customer_ID]],Customer_Dim!A:A,Customer_Dim!C:C,"False Data")</f>
        <v>35</v>
      </c>
      <c r="M810" s="5" t="str" cm="1">
        <f t="array" ref="M810">_xlfn.IFS(Table9[[#This Row],[Age]]&lt;=35,"Youth",Table9[[#This Row],[Age]]&lt;=55,"Adult",Table9[[#This Row],[Age]]&gt;55,"Senior")</f>
        <v>Youth</v>
      </c>
      <c r="N810" t="str">
        <f>_xlfn.XLOOKUP(Table17[[#This Row],[Customer_ID]],Customer_Dim!A:A,Customer_Dim!D:D,"False Data")</f>
        <v>Male</v>
      </c>
      <c r="O810" t="str">
        <f>_xlfn.XLOOKUP(Table17[[#This Row],[Customer_ID]],Customer_Dim!A:A,Customer_Dim!E:E,"False Data")</f>
        <v>East Crystalton</v>
      </c>
      <c r="P810" t="str">
        <f>_xlfn.XLOOKUP(Table17[[#This Row],[Customer_ID]],Customer_Dim!A:A,Customer_Dim!F:F,"False Data")</f>
        <v>New Mexico</v>
      </c>
      <c r="Q810" t="str">
        <f>_xlfn.XLOOKUP(Table17[[#This Row],[Customer_ID]],Customer_Dim!A:A,Customer_Dim!G:G,"False Data")</f>
        <v>USA</v>
      </c>
      <c r="R810" t="str">
        <f>_xlfn.XLOOKUP(Table17[[#This Row],[Customer_ID]],Customer_Dim!A:A,Customer_Dim!H:H,"False Data")</f>
        <v>Platinum</v>
      </c>
      <c r="S810" t="str">
        <f>_xlfn.XLOOKUP(Table17[[#This Row],[Store_ID]],Store_Dim!A:A,Store_Dim!B:B)</f>
        <v>Black-Horn</v>
      </c>
      <c r="T810" t="str">
        <f>_xlfn.XLOOKUP(Table17[[#This Row],[Store_ID]],Store_Dim!A:A,Store_Dim!C:C)</f>
        <v>South</v>
      </c>
      <c r="U810" t="str">
        <f>_xlfn.XLOOKUP(Table17[[#This Row],[Store_ID]],Store_Dim!A:A,Store_Dim!D:D)</f>
        <v>North Nancyview</v>
      </c>
      <c r="V810" t="str">
        <f>_xlfn.XLOOKUP(Table17[[#This Row],[Store_ID]],Store_Dim!A:A,Store_Dim!E:E)</f>
        <v>Outlet</v>
      </c>
      <c r="W810" t="str">
        <f>_xlfn.XLOOKUP(Table17[[#This Row],[Product_ID]],Product_Dim!A:A,Product_Dim!B:B)</f>
        <v>Sports Stopwatch Timer</v>
      </c>
      <c r="X810" t="str">
        <f>_xlfn.XLOOKUP(Table17[[#This Row],[Product_ID]],Product_Dim!A:A,Product_Dim!C:C)</f>
        <v>Sports</v>
      </c>
      <c r="Y810" t="str">
        <f>_xlfn.XLOOKUP(Table17[[#This Row],[Product_ID]],Product_Dim!A:A,Product_Dim!D:D)</f>
        <v>Accessories</v>
      </c>
      <c r="Z810" t="str">
        <f>_xlfn.XLOOKUP(Table17[[#This Row],[Product_ID]],Product_Dim!A:A,Product_Dim!E:E)</f>
        <v>Burns-Hansen</v>
      </c>
      <c r="AA810">
        <f>_xlfn.XLOOKUP(Table17[[#This Row],[Product_ID]],Product_Dim!A:A,Product_Dim!F:F)</f>
        <v>38.76</v>
      </c>
      <c r="AB810">
        <f>_xlfn.XLOOKUP(Table17[[#This Row],[Product_ID]],Product_Dim!A:A,Product_Dim!G:G)</f>
        <v>137</v>
      </c>
    </row>
    <row r="811" spans="1:28" x14ac:dyDescent="0.25">
      <c r="A811" t="s">
        <v>2635</v>
      </c>
      <c r="B811" s="1">
        <v>45340</v>
      </c>
      <c r="C811" t="s">
        <v>247</v>
      </c>
      <c r="D811" t="s">
        <v>1549</v>
      </c>
      <c r="E811" t="s">
        <v>1769</v>
      </c>
      <c r="F811">
        <v>2</v>
      </c>
      <c r="G811">
        <v>803.3</v>
      </c>
      <c r="H811">
        <v>0.17</v>
      </c>
      <c r="I811" t="s">
        <v>1824</v>
      </c>
      <c r="J811" s="12">
        <v>1333.4780000000001</v>
      </c>
      <c r="K811" t="str">
        <f>_xlfn.XLOOKUP(Table17[[#This Row],[Customer_ID]],Customer_Dim!A:A,Customer_Dim!B:B,"False Data")</f>
        <v>Amber Mcclain</v>
      </c>
      <c r="L811" s="5">
        <f>_xlfn.XLOOKUP(Table17[[#This Row],[Customer_ID]],Customer_Dim!A:A,Customer_Dim!C:C,"False Data")</f>
        <v>58</v>
      </c>
      <c r="M811" s="5" t="str" cm="1">
        <f t="array" ref="M811">_xlfn.IFS(Table9[[#This Row],[Age]]&lt;=35,"Youth",Table9[[#This Row],[Age]]&lt;=55,"Adult",Table9[[#This Row],[Age]]&gt;55,"Senior")</f>
        <v>Senior</v>
      </c>
      <c r="N811" t="str">
        <f>_xlfn.XLOOKUP(Table17[[#This Row],[Customer_ID]],Customer_Dim!A:A,Customer_Dim!D:D,"False Data")</f>
        <v>Male</v>
      </c>
      <c r="O811" t="str">
        <f>_xlfn.XLOOKUP(Table17[[#This Row],[Customer_ID]],Customer_Dim!A:A,Customer_Dim!E:E,"False Data")</f>
        <v>Brendaburgh</v>
      </c>
      <c r="P811" t="str">
        <f>_xlfn.XLOOKUP(Table17[[#This Row],[Customer_ID]],Customer_Dim!A:A,Customer_Dim!F:F,"False Data")</f>
        <v>Florida</v>
      </c>
      <c r="Q811" t="str">
        <f>_xlfn.XLOOKUP(Table17[[#This Row],[Customer_ID]],Customer_Dim!A:A,Customer_Dim!G:G,"False Data")</f>
        <v>USA</v>
      </c>
      <c r="R811" t="str">
        <f>_xlfn.XLOOKUP(Table17[[#This Row],[Customer_ID]],Customer_Dim!A:A,Customer_Dim!H:H,"False Data")</f>
        <v>Silver</v>
      </c>
      <c r="S811" t="str">
        <f>_xlfn.XLOOKUP(Table17[[#This Row],[Store_ID]],Store_Dim!A:A,Store_Dim!B:B)</f>
        <v>Alexander Group</v>
      </c>
      <c r="T811" t="str">
        <f>_xlfn.XLOOKUP(Table17[[#This Row],[Store_ID]],Store_Dim!A:A,Store_Dim!C:C)</f>
        <v>South</v>
      </c>
      <c r="U811" t="str">
        <f>_xlfn.XLOOKUP(Table17[[#This Row],[Store_ID]],Store_Dim!A:A,Store_Dim!D:D)</f>
        <v>Port Sharon</v>
      </c>
      <c r="V811" t="str">
        <f>_xlfn.XLOOKUP(Table17[[#This Row],[Store_ID]],Store_Dim!A:A,Store_Dim!E:E)</f>
        <v>Online</v>
      </c>
      <c r="W811" t="str">
        <f>_xlfn.XLOOKUP(Table17[[#This Row],[Product_ID]],Product_Dim!A:A,Product_Dim!B:B)</f>
        <v>Women's Casual Hoodie</v>
      </c>
      <c r="X811" t="str">
        <f>_xlfn.XLOOKUP(Table17[[#This Row],[Product_ID]],Product_Dim!A:A,Product_Dim!C:C)</f>
        <v>Clothing</v>
      </c>
      <c r="Y811" t="str">
        <f>_xlfn.XLOOKUP(Table17[[#This Row],[Product_ID]],Product_Dim!A:A,Product_Dim!D:D)</f>
        <v>Outerwear</v>
      </c>
      <c r="Z811" t="str">
        <f>_xlfn.XLOOKUP(Table17[[#This Row],[Product_ID]],Product_Dim!A:A,Product_Dim!E:E)</f>
        <v>Sims Inc</v>
      </c>
      <c r="AA811">
        <f>_xlfn.XLOOKUP(Table17[[#This Row],[Product_ID]],Product_Dim!A:A,Product_Dim!F:F)</f>
        <v>167.34</v>
      </c>
      <c r="AB811">
        <f>_xlfn.XLOOKUP(Table17[[#This Row],[Product_ID]],Product_Dim!A:A,Product_Dim!G:G)</f>
        <v>352</v>
      </c>
    </row>
    <row r="812" spans="1:28" x14ac:dyDescent="0.25">
      <c r="A812" t="s">
        <v>2636</v>
      </c>
      <c r="B812" s="1">
        <v>45447</v>
      </c>
      <c r="C812" t="s">
        <v>63</v>
      </c>
      <c r="D812" t="s">
        <v>1549</v>
      </c>
      <c r="E812" t="s">
        <v>1789</v>
      </c>
      <c r="F812">
        <v>4</v>
      </c>
      <c r="G812">
        <v>863.87</v>
      </c>
      <c r="H812">
        <v>0.21</v>
      </c>
      <c r="I812" t="s">
        <v>1829</v>
      </c>
      <c r="J812" s="12">
        <v>2729.8292000000001</v>
      </c>
      <c r="K812" t="str">
        <f>_xlfn.XLOOKUP(Table17[[#This Row],[Customer_ID]],Customer_Dim!A:A,Customer_Dim!B:B,"False Data")</f>
        <v>Nathan Hernandez</v>
      </c>
      <c r="L812" s="5">
        <f>_xlfn.XLOOKUP(Table17[[#This Row],[Customer_ID]],Customer_Dim!A:A,Customer_Dim!C:C,"False Data")</f>
        <v>32</v>
      </c>
      <c r="M812" s="5" t="str" cm="1">
        <f t="array" ref="M812">_xlfn.IFS(Table9[[#This Row],[Age]]&lt;=35,"Youth",Table9[[#This Row],[Age]]&lt;=55,"Adult",Table9[[#This Row],[Age]]&gt;55,"Senior")</f>
        <v>Youth</v>
      </c>
      <c r="N812" t="str">
        <f>_xlfn.XLOOKUP(Table17[[#This Row],[Customer_ID]],Customer_Dim!A:A,Customer_Dim!D:D,"False Data")</f>
        <v>Female</v>
      </c>
      <c r="O812" t="str">
        <f>_xlfn.XLOOKUP(Table17[[#This Row],[Customer_ID]],Customer_Dim!A:A,Customer_Dim!E:E,"False Data")</f>
        <v>New Becky</v>
      </c>
      <c r="P812" t="str">
        <f>_xlfn.XLOOKUP(Table17[[#This Row],[Customer_ID]],Customer_Dim!A:A,Customer_Dim!F:F,"False Data")</f>
        <v>Montana</v>
      </c>
      <c r="Q812" t="str">
        <f>_xlfn.XLOOKUP(Table17[[#This Row],[Customer_ID]],Customer_Dim!A:A,Customer_Dim!G:G,"False Data")</f>
        <v>USA</v>
      </c>
      <c r="R812" t="str">
        <f>_xlfn.XLOOKUP(Table17[[#This Row],[Customer_ID]],Customer_Dim!A:A,Customer_Dim!H:H,"False Data")</f>
        <v>Silver</v>
      </c>
      <c r="S812" t="str">
        <f>_xlfn.XLOOKUP(Table17[[#This Row],[Store_ID]],Store_Dim!A:A,Store_Dim!B:B)</f>
        <v>Hill, Wagner and Ballard</v>
      </c>
      <c r="T812" t="str">
        <f>_xlfn.XLOOKUP(Table17[[#This Row],[Store_ID]],Store_Dim!A:A,Store_Dim!C:C)</f>
        <v>East</v>
      </c>
      <c r="U812" t="str">
        <f>_xlfn.XLOOKUP(Table17[[#This Row],[Store_ID]],Store_Dim!A:A,Store_Dim!D:D)</f>
        <v>East Davidville</v>
      </c>
      <c r="V812" t="str">
        <f>_xlfn.XLOOKUP(Table17[[#This Row],[Store_ID]],Store_Dim!A:A,Store_Dim!E:E)</f>
        <v>Online</v>
      </c>
      <c r="W812" t="str">
        <f>_xlfn.XLOOKUP(Table17[[#This Row],[Product_ID]],Product_Dim!A:A,Product_Dim!B:B)</f>
        <v>Women's Casual Hoodie</v>
      </c>
      <c r="X812" t="str">
        <f>_xlfn.XLOOKUP(Table17[[#This Row],[Product_ID]],Product_Dim!A:A,Product_Dim!C:C)</f>
        <v>Clothing</v>
      </c>
      <c r="Y812" t="str">
        <f>_xlfn.XLOOKUP(Table17[[#This Row],[Product_ID]],Product_Dim!A:A,Product_Dim!D:D)</f>
        <v>Outerwear</v>
      </c>
      <c r="Z812" t="str">
        <f>_xlfn.XLOOKUP(Table17[[#This Row],[Product_ID]],Product_Dim!A:A,Product_Dim!E:E)</f>
        <v>Sims Inc</v>
      </c>
      <c r="AA812">
        <f>_xlfn.XLOOKUP(Table17[[#This Row],[Product_ID]],Product_Dim!A:A,Product_Dim!F:F)</f>
        <v>167.34</v>
      </c>
      <c r="AB812">
        <f>_xlfn.XLOOKUP(Table17[[#This Row],[Product_ID]],Product_Dim!A:A,Product_Dim!G:G)</f>
        <v>352</v>
      </c>
    </row>
    <row r="813" spans="1:28" x14ac:dyDescent="0.25">
      <c r="A813" t="s">
        <v>2637</v>
      </c>
      <c r="B813" s="1">
        <v>45513</v>
      </c>
      <c r="C813" t="s">
        <v>1446</v>
      </c>
      <c r="D813" t="s">
        <v>1708</v>
      </c>
      <c r="E813" t="s">
        <v>1810</v>
      </c>
      <c r="F813">
        <v>1</v>
      </c>
      <c r="G813">
        <v>450.11</v>
      </c>
      <c r="H813">
        <v>0.17</v>
      </c>
      <c r="I813" t="s">
        <v>1824</v>
      </c>
      <c r="J813" s="12">
        <v>373.59129999999999</v>
      </c>
      <c r="K813" t="str">
        <f>_xlfn.XLOOKUP(Table17[[#This Row],[Customer_ID]],Customer_Dim!A:A,Customer_Dim!B:B,"False Data")</f>
        <v>James Foster</v>
      </c>
      <c r="L813" s="5">
        <f>_xlfn.XLOOKUP(Table17[[#This Row],[Customer_ID]],Customer_Dim!A:A,Customer_Dim!C:C,"False Data")</f>
        <v>19</v>
      </c>
      <c r="M813" s="5" t="str" cm="1">
        <f t="array" ref="M813">_xlfn.IFS(Table9[[#This Row],[Age]]&lt;=35,"Youth",Table9[[#This Row],[Age]]&lt;=55,"Adult",Table9[[#This Row],[Age]]&gt;55,"Senior")</f>
        <v>Youth</v>
      </c>
      <c r="N813" t="str">
        <f>_xlfn.XLOOKUP(Table17[[#This Row],[Customer_ID]],Customer_Dim!A:A,Customer_Dim!D:D,"False Data")</f>
        <v>Male</v>
      </c>
      <c r="O813" t="str">
        <f>_xlfn.XLOOKUP(Table17[[#This Row],[Customer_ID]],Customer_Dim!A:A,Customer_Dim!E:E,"False Data")</f>
        <v>East Audrey</v>
      </c>
      <c r="P813" t="str">
        <f>_xlfn.XLOOKUP(Table17[[#This Row],[Customer_ID]],Customer_Dim!A:A,Customer_Dim!F:F,"False Data")</f>
        <v>Utah</v>
      </c>
      <c r="Q813" t="str">
        <f>_xlfn.XLOOKUP(Table17[[#This Row],[Customer_ID]],Customer_Dim!A:A,Customer_Dim!G:G,"False Data")</f>
        <v>USA</v>
      </c>
      <c r="R813" t="str">
        <f>_xlfn.XLOOKUP(Table17[[#This Row],[Customer_ID]],Customer_Dim!A:A,Customer_Dim!H:H,"False Data")</f>
        <v>Gold</v>
      </c>
      <c r="S813" t="str">
        <f>_xlfn.XLOOKUP(Table17[[#This Row],[Store_ID]],Store_Dim!A:A,Store_Dim!B:B)</f>
        <v>Guerrero-Schmitt</v>
      </c>
      <c r="T813" t="str">
        <f>_xlfn.XLOOKUP(Table17[[#This Row],[Store_ID]],Store_Dim!A:A,Store_Dim!C:C)</f>
        <v>East</v>
      </c>
      <c r="U813" t="str">
        <f>_xlfn.XLOOKUP(Table17[[#This Row],[Store_ID]],Store_Dim!A:A,Store_Dim!D:D)</f>
        <v>East Stevechester</v>
      </c>
      <c r="V813" t="str">
        <f>_xlfn.XLOOKUP(Table17[[#This Row],[Store_ID]],Store_Dim!A:A,Store_Dim!E:E)</f>
        <v>Flagship</v>
      </c>
      <c r="W813" t="str">
        <f>_xlfn.XLOOKUP(Table17[[#This Row],[Product_ID]],Product_Dim!A:A,Product_Dim!B:B)</f>
        <v>Wall-Mounted Spice Rack</v>
      </c>
      <c r="X813" t="str">
        <f>_xlfn.XLOOKUP(Table17[[#This Row],[Product_ID]],Product_Dim!A:A,Product_Dim!C:C)</f>
        <v>Home</v>
      </c>
      <c r="Y813" t="str">
        <f>_xlfn.XLOOKUP(Table17[[#This Row],[Product_ID]],Product_Dim!A:A,Product_Dim!D:D)</f>
        <v>Kitchen</v>
      </c>
      <c r="Z813" t="str">
        <f>_xlfn.XLOOKUP(Table17[[#This Row],[Product_ID]],Product_Dim!A:A,Product_Dim!E:E)</f>
        <v>Allison Ltd</v>
      </c>
      <c r="AA813">
        <f>_xlfn.XLOOKUP(Table17[[#This Row],[Product_ID]],Product_Dim!A:A,Product_Dim!F:F)</f>
        <v>143.43</v>
      </c>
      <c r="AB813">
        <f>_xlfn.XLOOKUP(Table17[[#This Row],[Product_ID]],Product_Dim!A:A,Product_Dim!G:G)</f>
        <v>58</v>
      </c>
    </row>
    <row r="814" spans="1:28" x14ac:dyDescent="0.25">
      <c r="A814" t="s">
        <v>2638</v>
      </c>
      <c r="B814" s="1">
        <v>45486</v>
      </c>
      <c r="C814" t="s">
        <v>740</v>
      </c>
      <c r="D814" t="s">
        <v>1684</v>
      </c>
      <c r="E814" t="s">
        <v>1797</v>
      </c>
      <c r="F814">
        <v>1</v>
      </c>
      <c r="G814">
        <v>289.82</v>
      </c>
      <c r="H814">
        <v>0.18</v>
      </c>
      <c r="I814" t="s">
        <v>1829</v>
      </c>
      <c r="J814" s="12">
        <v>237.6524</v>
      </c>
      <c r="K814" t="str">
        <f>_xlfn.XLOOKUP(Table17[[#This Row],[Customer_ID]],Customer_Dim!A:A,Customer_Dim!B:B,"False Data")</f>
        <v>Timothy Sanders</v>
      </c>
      <c r="L814" s="5">
        <f>_xlfn.XLOOKUP(Table17[[#This Row],[Customer_ID]],Customer_Dim!A:A,Customer_Dim!C:C,"False Data")</f>
        <v>29</v>
      </c>
      <c r="M814" s="5" t="str" cm="1">
        <f t="array" ref="M814">_xlfn.IFS(Table9[[#This Row],[Age]]&lt;=35,"Youth",Table9[[#This Row],[Age]]&lt;=55,"Adult",Table9[[#This Row],[Age]]&gt;55,"Senior")</f>
        <v>Youth</v>
      </c>
      <c r="N814" t="str">
        <f>_xlfn.XLOOKUP(Table17[[#This Row],[Customer_ID]],Customer_Dim!A:A,Customer_Dim!D:D,"False Data")</f>
        <v>Male</v>
      </c>
      <c r="O814" t="str">
        <f>_xlfn.XLOOKUP(Table17[[#This Row],[Customer_ID]],Customer_Dim!A:A,Customer_Dim!E:E,"False Data")</f>
        <v>Aaronmouth</v>
      </c>
      <c r="P814" t="str">
        <f>_xlfn.XLOOKUP(Table17[[#This Row],[Customer_ID]],Customer_Dim!A:A,Customer_Dim!F:F,"False Data")</f>
        <v>Florida</v>
      </c>
      <c r="Q814" t="str">
        <f>_xlfn.XLOOKUP(Table17[[#This Row],[Customer_ID]],Customer_Dim!A:A,Customer_Dim!G:G,"False Data")</f>
        <v>USA</v>
      </c>
      <c r="R814" t="str">
        <f>_xlfn.XLOOKUP(Table17[[#This Row],[Customer_ID]],Customer_Dim!A:A,Customer_Dim!H:H,"False Data")</f>
        <v>Bronze</v>
      </c>
      <c r="S814" t="str">
        <f>_xlfn.XLOOKUP(Table17[[#This Row],[Store_ID]],Store_Dim!A:A,Store_Dim!B:B)</f>
        <v>Gardner, Humphrey and Contreras</v>
      </c>
      <c r="T814" t="str">
        <f>_xlfn.XLOOKUP(Table17[[#This Row],[Store_ID]],Store_Dim!A:A,Store_Dim!C:C)</f>
        <v>East</v>
      </c>
      <c r="U814" t="str">
        <f>_xlfn.XLOOKUP(Table17[[#This Row],[Store_ID]],Store_Dim!A:A,Store_Dim!D:D)</f>
        <v>Johnsonville</v>
      </c>
      <c r="V814" t="str">
        <f>_xlfn.XLOOKUP(Table17[[#This Row],[Store_ID]],Store_Dim!A:A,Store_Dim!E:E)</f>
        <v>Flagship</v>
      </c>
      <c r="W814" t="str">
        <f>_xlfn.XLOOKUP(Table17[[#This Row],[Product_ID]],Product_Dim!A:A,Product_Dim!B:B)</f>
        <v>Wooden Nightstand</v>
      </c>
      <c r="X814" t="str">
        <f>_xlfn.XLOOKUP(Table17[[#This Row],[Product_ID]],Product_Dim!A:A,Product_Dim!C:C)</f>
        <v>Home</v>
      </c>
      <c r="Y814" t="str">
        <f>_xlfn.XLOOKUP(Table17[[#This Row],[Product_ID]],Product_Dim!A:A,Product_Dim!D:D)</f>
        <v>Furniture</v>
      </c>
      <c r="Z814" t="str">
        <f>_xlfn.XLOOKUP(Table17[[#This Row],[Product_ID]],Product_Dim!A:A,Product_Dim!E:E)</f>
        <v>Wolfe, Ross and Hester</v>
      </c>
      <c r="AA814">
        <f>_xlfn.XLOOKUP(Table17[[#This Row],[Product_ID]],Product_Dim!A:A,Product_Dim!F:F)</f>
        <v>243.7</v>
      </c>
      <c r="AB814">
        <f>_xlfn.XLOOKUP(Table17[[#This Row],[Product_ID]],Product_Dim!A:A,Product_Dim!G:G)</f>
        <v>130</v>
      </c>
    </row>
    <row r="815" spans="1:28" x14ac:dyDescent="0.25">
      <c r="A815" t="s">
        <v>2639</v>
      </c>
      <c r="B815" s="1">
        <v>45890</v>
      </c>
      <c r="C815" t="s">
        <v>1050</v>
      </c>
      <c r="D815" t="s">
        <v>1656</v>
      </c>
      <c r="E815" t="s">
        <v>1789</v>
      </c>
      <c r="F815">
        <v>4</v>
      </c>
      <c r="G815">
        <v>250.64</v>
      </c>
      <c r="H815">
        <v>0.1</v>
      </c>
      <c r="I815" t="s">
        <v>1826</v>
      </c>
      <c r="J815" s="12">
        <v>902.30399999999997</v>
      </c>
      <c r="K815" t="str">
        <f>_xlfn.XLOOKUP(Table17[[#This Row],[Customer_ID]],Customer_Dim!A:A,Customer_Dim!B:B,"False Data")</f>
        <v>Mr. Christopher Sims</v>
      </c>
      <c r="L815" s="5">
        <f>_xlfn.XLOOKUP(Table17[[#This Row],[Customer_ID]],Customer_Dim!A:A,Customer_Dim!C:C,"False Data")</f>
        <v>50</v>
      </c>
      <c r="M815" s="5" t="str" cm="1">
        <f t="array" ref="M815">_xlfn.IFS(Table9[[#This Row],[Age]]&lt;=35,"Youth",Table9[[#This Row],[Age]]&lt;=55,"Adult",Table9[[#This Row],[Age]]&gt;55,"Senior")</f>
        <v>Adult</v>
      </c>
      <c r="N815" t="str">
        <f>_xlfn.XLOOKUP(Table17[[#This Row],[Customer_ID]],Customer_Dim!A:A,Customer_Dim!D:D,"False Data")</f>
        <v>Female</v>
      </c>
      <c r="O815" t="str">
        <f>_xlfn.XLOOKUP(Table17[[#This Row],[Customer_ID]],Customer_Dim!A:A,Customer_Dim!E:E,"False Data")</f>
        <v>Donaldsontown</v>
      </c>
      <c r="P815" t="str">
        <f>_xlfn.XLOOKUP(Table17[[#This Row],[Customer_ID]],Customer_Dim!A:A,Customer_Dim!F:F,"False Data")</f>
        <v>Connecticut</v>
      </c>
      <c r="Q815" t="str">
        <f>_xlfn.XLOOKUP(Table17[[#This Row],[Customer_ID]],Customer_Dim!A:A,Customer_Dim!G:G,"False Data")</f>
        <v>USA</v>
      </c>
      <c r="R815" t="str">
        <f>_xlfn.XLOOKUP(Table17[[#This Row],[Customer_ID]],Customer_Dim!A:A,Customer_Dim!H:H,"False Data")</f>
        <v>Silver</v>
      </c>
      <c r="S815" t="str">
        <f>_xlfn.XLOOKUP(Table17[[#This Row],[Store_ID]],Store_Dim!A:A,Store_Dim!B:B)</f>
        <v>Hill, Wagner and Ballard</v>
      </c>
      <c r="T815" t="str">
        <f>_xlfn.XLOOKUP(Table17[[#This Row],[Store_ID]],Store_Dim!A:A,Store_Dim!C:C)</f>
        <v>East</v>
      </c>
      <c r="U815" t="str">
        <f>_xlfn.XLOOKUP(Table17[[#This Row],[Store_ID]],Store_Dim!A:A,Store_Dim!D:D)</f>
        <v>East Davidville</v>
      </c>
      <c r="V815" t="str">
        <f>_xlfn.XLOOKUP(Table17[[#This Row],[Store_ID]],Store_Dim!A:A,Store_Dim!E:E)</f>
        <v>Online</v>
      </c>
      <c r="W815" t="str">
        <f>_xlfn.XLOOKUP(Table17[[#This Row],[Product_ID]],Product_Dim!A:A,Product_Dim!B:B)</f>
        <v>Sports Stopwatch Pro</v>
      </c>
      <c r="X815" t="str">
        <f>_xlfn.XLOOKUP(Table17[[#This Row],[Product_ID]],Product_Dim!A:A,Product_Dim!C:C)</f>
        <v>Sports</v>
      </c>
      <c r="Y815" t="str">
        <f>_xlfn.XLOOKUP(Table17[[#This Row],[Product_ID]],Product_Dim!A:A,Product_Dim!D:D)</f>
        <v>Accessories</v>
      </c>
      <c r="Z815" t="str">
        <f>_xlfn.XLOOKUP(Table17[[#This Row],[Product_ID]],Product_Dim!A:A,Product_Dim!E:E)</f>
        <v>Thompson-French</v>
      </c>
      <c r="AA815">
        <f>_xlfn.XLOOKUP(Table17[[#This Row],[Product_ID]],Product_Dim!A:A,Product_Dim!F:F)</f>
        <v>434.84</v>
      </c>
      <c r="AB815">
        <f>_xlfn.XLOOKUP(Table17[[#This Row],[Product_ID]],Product_Dim!A:A,Product_Dim!G:G)</f>
        <v>185</v>
      </c>
    </row>
    <row r="816" spans="1:28" x14ac:dyDescent="0.25">
      <c r="A816" t="s">
        <v>2640</v>
      </c>
      <c r="B816" s="1">
        <v>45876</v>
      </c>
      <c r="C816" t="s">
        <v>911</v>
      </c>
      <c r="D816" t="s">
        <v>1686</v>
      </c>
      <c r="E816" t="s">
        <v>1813</v>
      </c>
      <c r="F816">
        <v>4</v>
      </c>
      <c r="G816">
        <v>373.49</v>
      </c>
      <c r="H816">
        <v>0.16</v>
      </c>
      <c r="I816" t="s">
        <v>1829</v>
      </c>
      <c r="J816" s="12">
        <v>1254.9264000000001</v>
      </c>
      <c r="K816" t="str">
        <f>_xlfn.XLOOKUP(Table17[[#This Row],[Customer_ID]],Customer_Dim!A:A,Customer_Dim!B:B,"False Data")</f>
        <v>Cynthia Roberts</v>
      </c>
      <c r="L816" s="5">
        <f>_xlfn.XLOOKUP(Table17[[#This Row],[Customer_ID]],Customer_Dim!A:A,Customer_Dim!C:C,"False Data")</f>
        <v>22</v>
      </c>
      <c r="M816" s="5" t="str" cm="1">
        <f t="array" ref="M816">_xlfn.IFS(Table9[[#This Row],[Age]]&lt;=35,"Youth",Table9[[#This Row],[Age]]&lt;=55,"Adult",Table9[[#This Row],[Age]]&gt;55,"Senior")</f>
        <v>Youth</v>
      </c>
      <c r="N816" t="str">
        <f>_xlfn.XLOOKUP(Table17[[#This Row],[Customer_ID]],Customer_Dim!A:A,Customer_Dim!D:D,"False Data")</f>
        <v>Female</v>
      </c>
      <c r="O816" t="str">
        <f>_xlfn.XLOOKUP(Table17[[#This Row],[Customer_ID]],Customer_Dim!A:A,Customer_Dim!E:E,"False Data")</f>
        <v>Millerfort</v>
      </c>
      <c r="P816" t="str">
        <f>_xlfn.XLOOKUP(Table17[[#This Row],[Customer_ID]],Customer_Dim!A:A,Customer_Dim!F:F,"False Data")</f>
        <v>Vermont</v>
      </c>
      <c r="Q816" t="str">
        <f>_xlfn.XLOOKUP(Table17[[#This Row],[Customer_ID]],Customer_Dim!A:A,Customer_Dim!G:G,"False Data")</f>
        <v>USA</v>
      </c>
      <c r="R816" t="str">
        <f>_xlfn.XLOOKUP(Table17[[#This Row],[Customer_ID]],Customer_Dim!A:A,Customer_Dim!H:H,"False Data")</f>
        <v>Gold</v>
      </c>
      <c r="S816" t="str">
        <f>_xlfn.XLOOKUP(Table17[[#This Row],[Store_ID]],Store_Dim!A:A,Store_Dim!B:B)</f>
        <v>Mann-Austin</v>
      </c>
      <c r="T816" t="str">
        <f>_xlfn.XLOOKUP(Table17[[#This Row],[Store_ID]],Store_Dim!A:A,Store_Dim!C:C)</f>
        <v>East</v>
      </c>
      <c r="U816" t="str">
        <f>_xlfn.XLOOKUP(Table17[[#This Row],[Store_ID]],Store_Dim!A:A,Store_Dim!D:D)</f>
        <v>Vasquezborough</v>
      </c>
      <c r="V816" t="str">
        <f>_xlfn.XLOOKUP(Table17[[#This Row],[Store_ID]],Store_Dim!A:A,Store_Dim!E:E)</f>
        <v>Online</v>
      </c>
      <c r="W816" t="str">
        <f>_xlfn.XLOOKUP(Table17[[#This Row],[Product_ID]],Product_Dim!A:A,Product_Dim!B:B)</f>
        <v>Men's Sports Shorts</v>
      </c>
      <c r="X816" t="str">
        <f>_xlfn.XLOOKUP(Table17[[#This Row],[Product_ID]],Product_Dim!A:A,Product_Dim!C:C)</f>
        <v>Clothing</v>
      </c>
      <c r="Y816" t="str">
        <f>_xlfn.XLOOKUP(Table17[[#This Row],[Product_ID]],Product_Dim!A:A,Product_Dim!D:D)</f>
        <v>Bottoms</v>
      </c>
      <c r="Z816" t="str">
        <f>_xlfn.XLOOKUP(Table17[[#This Row],[Product_ID]],Product_Dim!A:A,Product_Dim!E:E)</f>
        <v>Fitzpatrick Ltd</v>
      </c>
      <c r="AA816">
        <f>_xlfn.XLOOKUP(Table17[[#This Row],[Product_ID]],Product_Dim!A:A,Product_Dim!F:F)</f>
        <v>218.22</v>
      </c>
      <c r="AB816">
        <f>_xlfn.XLOOKUP(Table17[[#This Row],[Product_ID]],Product_Dim!A:A,Product_Dim!G:G)</f>
        <v>224</v>
      </c>
    </row>
    <row r="817" spans="1:28" x14ac:dyDescent="0.25">
      <c r="A817" t="s">
        <v>2641</v>
      </c>
      <c r="B817" s="1">
        <v>45398</v>
      </c>
      <c r="C817" t="s">
        <v>244</v>
      </c>
      <c r="D817" t="s">
        <v>1551</v>
      </c>
      <c r="E817" t="s">
        <v>1786</v>
      </c>
      <c r="F817">
        <v>4</v>
      </c>
      <c r="G817">
        <v>348.91</v>
      </c>
      <c r="H817">
        <v>0.18</v>
      </c>
      <c r="I817" t="s">
        <v>1826</v>
      </c>
      <c r="J817" s="12">
        <v>1144.4248</v>
      </c>
      <c r="K817" t="str">
        <f>_xlfn.XLOOKUP(Table17[[#This Row],[Customer_ID]],Customer_Dim!A:A,Customer_Dim!B:B,"False Data")</f>
        <v>Cody Diaz</v>
      </c>
      <c r="L817" s="5">
        <f>_xlfn.XLOOKUP(Table17[[#This Row],[Customer_ID]],Customer_Dim!A:A,Customer_Dim!C:C,"False Data")</f>
        <v>27</v>
      </c>
      <c r="M817" s="5" t="str" cm="1">
        <f t="array" ref="M817">_xlfn.IFS(Table9[[#This Row],[Age]]&lt;=35,"Youth",Table9[[#This Row],[Age]]&lt;=55,"Adult",Table9[[#This Row],[Age]]&gt;55,"Senior")</f>
        <v>Youth</v>
      </c>
      <c r="N817" t="str">
        <f>_xlfn.XLOOKUP(Table17[[#This Row],[Customer_ID]],Customer_Dim!A:A,Customer_Dim!D:D,"False Data")</f>
        <v>Female</v>
      </c>
      <c r="O817" t="str">
        <f>_xlfn.XLOOKUP(Table17[[#This Row],[Customer_ID]],Customer_Dim!A:A,Customer_Dim!E:E,"False Data")</f>
        <v>South Aaronside</v>
      </c>
      <c r="P817" t="str">
        <f>_xlfn.XLOOKUP(Table17[[#This Row],[Customer_ID]],Customer_Dim!A:A,Customer_Dim!F:F,"False Data")</f>
        <v>New Hampshire</v>
      </c>
      <c r="Q817" t="str">
        <f>_xlfn.XLOOKUP(Table17[[#This Row],[Customer_ID]],Customer_Dim!A:A,Customer_Dim!G:G,"False Data")</f>
        <v>USA</v>
      </c>
      <c r="R817" t="str">
        <f>_xlfn.XLOOKUP(Table17[[#This Row],[Customer_ID]],Customer_Dim!A:A,Customer_Dim!H:H,"False Data")</f>
        <v>Silver</v>
      </c>
      <c r="S817" t="str">
        <f>_xlfn.XLOOKUP(Table17[[#This Row],[Store_ID]],Store_Dim!A:A,Store_Dim!B:B)</f>
        <v>Moore, Padilla and Butler</v>
      </c>
      <c r="T817" t="str">
        <f>_xlfn.XLOOKUP(Table17[[#This Row],[Store_ID]],Store_Dim!A:A,Store_Dim!C:C)</f>
        <v>South</v>
      </c>
      <c r="U817" t="str">
        <f>_xlfn.XLOOKUP(Table17[[#This Row],[Store_ID]],Store_Dim!A:A,Store_Dim!D:D)</f>
        <v>East Johnstad</v>
      </c>
      <c r="V817" t="str">
        <f>_xlfn.XLOOKUP(Table17[[#This Row],[Store_ID]],Store_Dim!A:A,Store_Dim!E:E)</f>
        <v>Flagship</v>
      </c>
      <c r="W817" t="str">
        <f>_xlfn.XLOOKUP(Table17[[#This Row],[Product_ID]],Product_Dim!A:A,Product_Dim!B:B)</f>
        <v>Men's Running Jacket</v>
      </c>
      <c r="X817" t="str">
        <f>_xlfn.XLOOKUP(Table17[[#This Row],[Product_ID]],Product_Dim!A:A,Product_Dim!C:C)</f>
        <v>Clothing</v>
      </c>
      <c r="Y817" t="str">
        <f>_xlfn.XLOOKUP(Table17[[#This Row],[Product_ID]],Product_Dim!A:A,Product_Dim!D:D)</f>
        <v>Outerwear</v>
      </c>
      <c r="Z817" t="str">
        <f>_xlfn.XLOOKUP(Table17[[#This Row],[Product_ID]],Product_Dim!A:A,Product_Dim!E:E)</f>
        <v>Pineda Ltd</v>
      </c>
      <c r="AA817">
        <f>_xlfn.XLOOKUP(Table17[[#This Row],[Product_ID]],Product_Dim!A:A,Product_Dim!F:F)</f>
        <v>364.67</v>
      </c>
      <c r="AB817">
        <f>_xlfn.XLOOKUP(Table17[[#This Row],[Product_ID]],Product_Dim!A:A,Product_Dim!G:G)</f>
        <v>452</v>
      </c>
    </row>
    <row r="818" spans="1:28" x14ac:dyDescent="0.25">
      <c r="A818" t="s">
        <v>2642</v>
      </c>
      <c r="B818" s="1">
        <v>45390</v>
      </c>
      <c r="C818" t="s">
        <v>387</v>
      </c>
      <c r="D818" t="s">
        <v>1736</v>
      </c>
      <c r="E818" t="s">
        <v>1807</v>
      </c>
      <c r="F818">
        <v>4</v>
      </c>
      <c r="G818">
        <v>212.96</v>
      </c>
      <c r="H818">
        <v>0.17</v>
      </c>
      <c r="I818" t="s">
        <v>1824</v>
      </c>
      <c r="J818" s="12">
        <v>707.02719999999999</v>
      </c>
      <c r="K818" t="str">
        <f>_xlfn.XLOOKUP(Table17[[#This Row],[Customer_ID]],Customer_Dim!A:A,Customer_Dim!B:B,"False Data")</f>
        <v>Ashley Griffin</v>
      </c>
      <c r="L818" s="5">
        <f>_xlfn.XLOOKUP(Table17[[#This Row],[Customer_ID]],Customer_Dim!A:A,Customer_Dim!C:C,"False Data")</f>
        <v>40</v>
      </c>
      <c r="M818" s="5" t="str" cm="1">
        <f t="array" ref="M818">_xlfn.IFS(Table9[[#This Row],[Age]]&lt;=35,"Youth",Table9[[#This Row],[Age]]&lt;=55,"Adult",Table9[[#This Row],[Age]]&gt;55,"Senior")</f>
        <v>Adult</v>
      </c>
      <c r="N818" t="str">
        <f>_xlfn.XLOOKUP(Table17[[#This Row],[Customer_ID]],Customer_Dim!A:A,Customer_Dim!D:D,"False Data")</f>
        <v>Female</v>
      </c>
      <c r="O818" t="str">
        <f>_xlfn.XLOOKUP(Table17[[#This Row],[Customer_ID]],Customer_Dim!A:A,Customer_Dim!E:E,"False Data")</f>
        <v>New Dawnton</v>
      </c>
      <c r="P818" t="str">
        <f>_xlfn.XLOOKUP(Table17[[#This Row],[Customer_ID]],Customer_Dim!A:A,Customer_Dim!F:F,"False Data")</f>
        <v>Maryland</v>
      </c>
      <c r="Q818" t="str">
        <f>_xlfn.XLOOKUP(Table17[[#This Row],[Customer_ID]],Customer_Dim!A:A,Customer_Dim!G:G,"False Data")</f>
        <v>USA</v>
      </c>
      <c r="R818" t="str">
        <f>_xlfn.XLOOKUP(Table17[[#This Row],[Customer_ID]],Customer_Dim!A:A,Customer_Dim!H:H,"False Data")</f>
        <v>Gold</v>
      </c>
      <c r="S818" t="str">
        <f>_xlfn.XLOOKUP(Table17[[#This Row],[Store_ID]],Store_Dim!A:A,Store_Dim!B:B)</f>
        <v>Holloway Ltd</v>
      </c>
      <c r="T818" t="str">
        <f>_xlfn.XLOOKUP(Table17[[#This Row],[Store_ID]],Store_Dim!A:A,Store_Dim!C:C)</f>
        <v>North</v>
      </c>
      <c r="U818" t="str">
        <f>_xlfn.XLOOKUP(Table17[[#This Row],[Store_ID]],Store_Dim!A:A,Store_Dim!D:D)</f>
        <v>Bensonhaven</v>
      </c>
      <c r="V818" t="str">
        <f>_xlfn.XLOOKUP(Table17[[#This Row],[Store_ID]],Store_Dim!A:A,Store_Dim!E:E)</f>
        <v>Flagship</v>
      </c>
      <c r="W818" t="str">
        <f>_xlfn.XLOOKUP(Table17[[#This Row],[Product_ID]],Product_Dim!A:A,Product_Dim!B:B)</f>
        <v>Vitamin E Body Lotion</v>
      </c>
      <c r="X818" t="str">
        <f>_xlfn.XLOOKUP(Table17[[#This Row],[Product_ID]],Product_Dim!A:A,Product_Dim!C:C)</f>
        <v>Beauty</v>
      </c>
      <c r="Y818" t="str">
        <f>_xlfn.XLOOKUP(Table17[[#This Row],[Product_ID]],Product_Dim!A:A,Product_Dim!D:D)</f>
        <v>Skincare</v>
      </c>
      <c r="Z818" t="str">
        <f>_xlfn.XLOOKUP(Table17[[#This Row],[Product_ID]],Product_Dim!A:A,Product_Dim!E:E)</f>
        <v>Hoffman-Williams</v>
      </c>
      <c r="AA818">
        <f>_xlfn.XLOOKUP(Table17[[#This Row],[Product_ID]],Product_Dim!A:A,Product_Dim!F:F)</f>
        <v>358.47</v>
      </c>
      <c r="AB818">
        <f>_xlfn.XLOOKUP(Table17[[#This Row],[Product_ID]],Product_Dim!A:A,Product_Dim!G:G)</f>
        <v>213</v>
      </c>
    </row>
    <row r="819" spans="1:28" x14ac:dyDescent="0.25">
      <c r="A819" t="s">
        <v>2643</v>
      </c>
      <c r="B819" s="1">
        <v>45406</v>
      </c>
      <c r="C819" t="s">
        <v>625</v>
      </c>
      <c r="D819" t="s">
        <v>1602</v>
      </c>
      <c r="E819" t="s">
        <v>1813</v>
      </c>
      <c r="F819">
        <v>3</v>
      </c>
      <c r="G819">
        <v>871.34</v>
      </c>
      <c r="H819">
        <v>0.11</v>
      </c>
      <c r="I819" t="s">
        <v>1829</v>
      </c>
      <c r="J819" s="12">
        <v>2326.4778000000001</v>
      </c>
      <c r="K819" t="str">
        <f>_xlfn.XLOOKUP(Table17[[#This Row],[Customer_ID]],Customer_Dim!A:A,Customer_Dim!B:B,"False Data")</f>
        <v>Christopher Stewart</v>
      </c>
      <c r="L819" s="5">
        <f>_xlfn.XLOOKUP(Table17[[#This Row],[Customer_ID]],Customer_Dim!A:A,Customer_Dim!C:C,"False Data")</f>
        <v>21</v>
      </c>
      <c r="M819" s="5" t="str" cm="1">
        <f t="array" ref="M819">_xlfn.IFS(Table9[[#This Row],[Age]]&lt;=35,"Youth",Table9[[#This Row],[Age]]&lt;=55,"Adult",Table9[[#This Row],[Age]]&gt;55,"Senior")</f>
        <v>Youth</v>
      </c>
      <c r="N819" t="str">
        <f>_xlfn.XLOOKUP(Table17[[#This Row],[Customer_ID]],Customer_Dim!A:A,Customer_Dim!D:D,"False Data")</f>
        <v>Male</v>
      </c>
      <c r="O819" t="str">
        <f>_xlfn.XLOOKUP(Table17[[#This Row],[Customer_ID]],Customer_Dim!A:A,Customer_Dim!E:E,"False Data")</f>
        <v>Amandaside</v>
      </c>
      <c r="P819" t="str">
        <f>_xlfn.XLOOKUP(Table17[[#This Row],[Customer_ID]],Customer_Dim!A:A,Customer_Dim!F:F,"False Data")</f>
        <v>New York</v>
      </c>
      <c r="Q819" t="str">
        <f>_xlfn.XLOOKUP(Table17[[#This Row],[Customer_ID]],Customer_Dim!A:A,Customer_Dim!G:G,"False Data")</f>
        <v>USA</v>
      </c>
      <c r="R819" t="str">
        <f>_xlfn.XLOOKUP(Table17[[#This Row],[Customer_ID]],Customer_Dim!A:A,Customer_Dim!H:H,"False Data")</f>
        <v>Bronze</v>
      </c>
      <c r="S819" t="str">
        <f>_xlfn.XLOOKUP(Table17[[#This Row],[Store_ID]],Store_Dim!A:A,Store_Dim!B:B)</f>
        <v>Mann-Austin</v>
      </c>
      <c r="T819" t="str">
        <f>_xlfn.XLOOKUP(Table17[[#This Row],[Store_ID]],Store_Dim!A:A,Store_Dim!C:C)</f>
        <v>East</v>
      </c>
      <c r="U819" t="str">
        <f>_xlfn.XLOOKUP(Table17[[#This Row],[Store_ID]],Store_Dim!A:A,Store_Dim!D:D)</f>
        <v>Vasquezborough</v>
      </c>
      <c r="V819" t="str">
        <f>_xlfn.XLOOKUP(Table17[[#This Row],[Store_ID]],Store_Dim!A:A,Store_Dim!E:E)</f>
        <v>Online</v>
      </c>
      <c r="W819" t="str">
        <f>_xlfn.XLOOKUP(Table17[[#This Row],[Product_ID]],Product_Dim!A:A,Product_Dim!B:B)</f>
        <v>Decorative Floor Vase</v>
      </c>
      <c r="X819" t="str">
        <f>_xlfn.XLOOKUP(Table17[[#This Row],[Product_ID]],Product_Dim!A:A,Product_Dim!C:C)</f>
        <v>Home</v>
      </c>
      <c r="Y819" t="str">
        <f>_xlfn.XLOOKUP(Table17[[#This Row],[Product_ID]],Product_Dim!A:A,Product_Dim!D:D)</f>
        <v>Decor</v>
      </c>
      <c r="Z819" t="str">
        <f>_xlfn.XLOOKUP(Table17[[#This Row],[Product_ID]],Product_Dim!A:A,Product_Dim!E:E)</f>
        <v>Khan, Jones and Paul</v>
      </c>
      <c r="AA819">
        <f>_xlfn.XLOOKUP(Table17[[#This Row],[Product_ID]],Product_Dim!A:A,Product_Dim!F:F)</f>
        <v>81.75</v>
      </c>
      <c r="AB819">
        <f>_xlfn.XLOOKUP(Table17[[#This Row],[Product_ID]],Product_Dim!A:A,Product_Dim!G:G)</f>
        <v>378</v>
      </c>
    </row>
    <row r="820" spans="1:28" x14ac:dyDescent="0.25">
      <c r="A820" t="s">
        <v>2644</v>
      </c>
      <c r="B820" s="1">
        <v>45844</v>
      </c>
      <c r="C820" t="s">
        <v>356</v>
      </c>
      <c r="D820" t="s">
        <v>1736</v>
      </c>
      <c r="E820" t="s">
        <v>1752</v>
      </c>
      <c r="F820">
        <v>2</v>
      </c>
      <c r="G820">
        <v>698.94</v>
      </c>
      <c r="H820">
        <v>0.06</v>
      </c>
      <c r="I820" t="s">
        <v>1824</v>
      </c>
      <c r="J820" s="12">
        <v>1314.0072</v>
      </c>
      <c r="K820" t="str">
        <f>_xlfn.XLOOKUP(Table17[[#This Row],[Customer_ID]],Customer_Dim!A:A,Customer_Dim!B:B,"False Data")</f>
        <v>Diane Watson</v>
      </c>
      <c r="L820" s="5">
        <f>_xlfn.XLOOKUP(Table17[[#This Row],[Customer_ID]],Customer_Dim!A:A,Customer_Dim!C:C,"False Data")</f>
        <v>53</v>
      </c>
      <c r="M820" s="5" t="str" cm="1">
        <f t="array" ref="M820">_xlfn.IFS(Table9[[#This Row],[Age]]&lt;=35,"Youth",Table9[[#This Row],[Age]]&lt;=55,"Adult",Table9[[#This Row],[Age]]&gt;55,"Senior")</f>
        <v>Adult</v>
      </c>
      <c r="N820" t="str">
        <f>_xlfn.XLOOKUP(Table17[[#This Row],[Customer_ID]],Customer_Dim!A:A,Customer_Dim!D:D,"False Data")</f>
        <v>Female</v>
      </c>
      <c r="O820" t="str">
        <f>_xlfn.XLOOKUP(Table17[[#This Row],[Customer_ID]],Customer_Dim!A:A,Customer_Dim!E:E,"False Data")</f>
        <v>North Codyport</v>
      </c>
      <c r="P820" t="str">
        <f>_xlfn.XLOOKUP(Table17[[#This Row],[Customer_ID]],Customer_Dim!A:A,Customer_Dim!F:F,"False Data")</f>
        <v>Texas</v>
      </c>
      <c r="Q820" t="str">
        <f>_xlfn.XLOOKUP(Table17[[#This Row],[Customer_ID]],Customer_Dim!A:A,Customer_Dim!G:G,"False Data")</f>
        <v>USA</v>
      </c>
      <c r="R820" t="str">
        <f>_xlfn.XLOOKUP(Table17[[#This Row],[Customer_ID]],Customer_Dim!A:A,Customer_Dim!H:H,"False Data")</f>
        <v>Platinum</v>
      </c>
      <c r="S820" t="str">
        <f>_xlfn.XLOOKUP(Table17[[#This Row],[Store_ID]],Store_Dim!A:A,Store_Dim!B:B)</f>
        <v>Rivera-Warner</v>
      </c>
      <c r="T820" t="str">
        <f>_xlfn.XLOOKUP(Table17[[#This Row],[Store_ID]],Store_Dim!A:A,Store_Dim!C:C)</f>
        <v>East</v>
      </c>
      <c r="U820" t="str">
        <f>_xlfn.XLOOKUP(Table17[[#This Row],[Store_ID]],Store_Dim!A:A,Store_Dim!D:D)</f>
        <v>Washingtonfurt</v>
      </c>
      <c r="V820" t="str">
        <f>_xlfn.XLOOKUP(Table17[[#This Row],[Store_ID]],Store_Dim!A:A,Store_Dim!E:E)</f>
        <v>Flagship</v>
      </c>
      <c r="W820" t="str">
        <f>_xlfn.XLOOKUP(Table17[[#This Row],[Product_ID]],Product_Dim!A:A,Product_Dim!B:B)</f>
        <v>Vitamin E Body Lotion</v>
      </c>
      <c r="X820" t="str">
        <f>_xlfn.XLOOKUP(Table17[[#This Row],[Product_ID]],Product_Dim!A:A,Product_Dim!C:C)</f>
        <v>Beauty</v>
      </c>
      <c r="Y820" t="str">
        <f>_xlfn.XLOOKUP(Table17[[#This Row],[Product_ID]],Product_Dim!A:A,Product_Dim!D:D)</f>
        <v>Skincare</v>
      </c>
      <c r="Z820" t="str">
        <f>_xlfn.XLOOKUP(Table17[[#This Row],[Product_ID]],Product_Dim!A:A,Product_Dim!E:E)</f>
        <v>Hoffman-Williams</v>
      </c>
      <c r="AA820">
        <f>_xlfn.XLOOKUP(Table17[[#This Row],[Product_ID]],Product_Dim!A:A,Product_Dim!F:F)</f>
        <v>358.47</v>
      </c>
      <c r="AB820">
        <f>_xlfn.XLOOKUP(Table17[[#This Row],[Product_ID]],Product_Dim!A:A,Product_Dim!G:G)</f>
        <v>213</v>
      </c>
    </row>
    <row r="821" spans="1:28" x14ac:dyDescent="0.25">
      <c r="A821" t="s">
        <v>2645</v>
      </c>
      <c r="B821" s="1">
        <v>45697</v>
      </c>
      <c r="C821" t="s">
        <v>996</v>
      </c>
      <c r="D821" t="s">
        <v>1696</v>
      </c>
      <c r="E821" t="s">
        <v>1752</v>
      </c>
      <c r="F821">
        <v>1</v>
      </c>
      <c r="G821">
        <v>719.94</v>
      </c>
      <c r="H821">
        <v>0.23</v>
      </c>
      <c r="I821" t="s">
        <v>1829</v>
      </c>
      <c r="J821" s="12">
        <v>554.35380000000009</v>
      </c>
      <c r="K821" t="str">
        <f>_xlfn.XLOOKUP(Table17[[#This Row],[Customer_ID]],Customer_Dim!A:A,Customer_Dim!B:B,"False Data")</f>
        <v>Robert House</v>
      </c>
      <c r="L821" s="5">
        <f>_xlfn.XLOOKUP(Table17[[#This Row],[Customer_ID]],Customer_Dim!A:A,Customer_Dim!C:C,"False Data")</f>
        <v>34</v>
      </c>
      <c r="M821" s="5" t="str" cm="1">
        <f t="array" ref="M821">_xlfn.IFS(Table9[[#This Row],[Age]]&lt;=35,"Youth",Table9[[#This Row],[Age]]&lt;=55,"Adult",Table9[[#This Row],[Age]]&gt;55,"Senior")</f>
        <v>Youth</v>
      </c>
      <c r="N821" t="str">
        <f>_xlfn.XLOOKUP(Table17[[#This Row],[Customer_ID]],Customer_Dim!A:A,Customer_Dim!D:D,"False Data")</f>
        <v>Male</v>
      </c>
      <c r="O821" t="str">
        <f>_xlfn.XLOOKUP(Table17[[#This Row],[Customer_ID]],Customer_Dim!A:A,Customer_Dim!E:E,"False Data")</f>
        <v>Lake James</v>
      </c>
      <c r="P821" t="str">
        <f>_xlfn.XLOOKUP(Table17[[#This Row],[Customer_ID]],Customer_Dim!A:A,Customer_Dim!F:F,"False Data")</f>
        <v>Maryland</v>
      </c>
      <c r="Q821" t="str">
        <f>_xlfn.XLOOKUP(Table17[[#This Row],[Customer_ID]],Customer_Dim!A:A,Customer_Dim!G:G,"False Data")</f>
        <v>USA</v>
      </c>
      <c r="R821" t="str">
        <f>_xlfn.XLOOKUP(Table17[[#This Row],[Customer_ID]],Customer_Dim!A:A,Customer_Dim!H:H,"False Data")</f>
        <v>Gold</v>
      </c>
      <c r="S821" t="str">
        <f>_xlfn.XLOOKUP(Table17[[#This Row],[Store_ID]],Store_Dim!A:A,Store_Dim!B:B)</f>
        <v>Rivera-Warner</v>
      </c>
      <c r="T821" t="str">
        <f>_xlfn.XLOOKUP(Table17[[#This Row],[Store_ID]],Store_Dim!A:A,Store_Dim!C:C)</f>
        <v>East</v>
      </c>
      <c r="U821" t="str">
        <f>_xlfn.XLOOKUP(Table17[[#This Row],[Store_ID]],Store_Dim!A:A,Store_Dim!D:D)</f>
        <v>Washingtonfurt</v>
      </c>
      <c r="V821" t="str">
        <f>_xlfn.XLOOKUP(Table17[[#This Row],[Store_ID]],Store_Dim!A:A,Store_Dim!E:E)</f>
        <v>Flagship</v>
      </c>
      <c r="W821" t="str">
        <f>_xlfn.XLOOKUP(Table17[[#This Row],[Product_ID]],Product_Dim!A:A,Product_Dim!B:B)</f>
        <v>Bluetooth Car Audio System</v>
      </c>
      <c r="X821" t="str">
        <f>_xlfn.XLOOKUP(Table17[[#This Row],[Product_ID]],Product_Dim!A:A,Product_Dim!C:C)</f>
        <v>Electronics</v>
      </c>
      <c r="Y821" t="str">
        <f>_xlfn.XLOOKUP(Table17[[#This Row],[Product_ID]],Product_Dim!A:A,Product_Dim!D:D)</f>
        <v>Audio</v>
      </c>
      <c r="Z821" t="str">
        <f>_xlfn.XLOOKUP(Table17[[#This Row],[Product_ID]],Product_Dim!A:A,Product_Dim!E:E)</f>
        <v>Bruce-Bowen</v>
      </c>
      <c r="AA821">
        <f>_xlfn.XLOOKUP(Table17[[#This Row],[Product_ID]],Product_Dim!A:A,Product_Dim!F:F)</f>
        <v>403.71</v>
      </c>
      <c r="AB821">
        <f>_xlfn.XLOOKUP(Table17[[#This Row],[Product_ID]],Product_Dim!A:A,Product_Dim!G:G)</f>
        <v>159</v>
      </c>
    </row>
    <row r="822" spans="1:28" x14ac:dyDescent="0.25">
      <c r="A822" t="s">
        <v>2646</v>
      </c>
      <c r="B822" s="1">
        <v>45607</v>
      </c>
      <c r="C822" t="s">
        <v>36</v>
      </c>
      <c r="D822" t="s">
        <v>1604</v>
      </c>
      <c r="E822" t="s">
        <v>1769</v>
      </c>
      <c r="F822">
        <v>2</v>
      </c>
      <c r="G822">
        <v>278.16000000000003</v>
      </c>
      <c r="H822">
        <v>0.22</v>
      </c>
      <c r="I822" t="s">
        <v>1826</v>
      </c>
      <c r="J822" s="12">
        <v>433.92960000000011</v>
      </c>
      <c r="K822" t="str">
        <f>_xlfn.XLOOKUP(Table17[[#This Row],[Customer_ID]],Customer_Dim!A:A,Customer_Dim!B:B,"False Data")</f>
        <v>Amber Jackson</v>
      </c>
      <c r="L822" s="5">
        <f>_xlfn.XLOOKUP(Table17[[#This Row],[Customer_ID]],Customer_Dim!A:A,Customer_Dim!C:C,"False Data")</f>
        <v>29</v>
      </c>
      <c r="M822" s="5" t="str" cm="1">
        <f t="array" ref="M822">_xlfn.IFS(Table9[[#This Row],[Age]]&lt;=35,"Youth",Table9[[#This Row],[Age]]&lt;=55,"Adult",Table9[[#This Row],[Age]]&gt;55,"Senior")</f>
        <v>Youth</v>
      </c>
      <c r="N822" t="str">
        <f>_xlfn.XLOOKUP(Table17[[#This Row],[Customer_ID]],Customer_Dim!A:A,Customer_Dim!D:D,"False Data")</f>
        <v>Female</v>
      </c>
      <c r="O822" t="str">
        <f>_xlfn.XLOOKUP(Table17[[#This Row],[Customer_ID]],Customer_Dim!A:A,Customer_Dim!E:E,"False Data")</f>
        <v>Deborahborough</v>
      </c>
      <c r="P822" t="str">
        <f>_xlfn.XLOOKUP(Table17[[#This Row],[Customer_ID]],Customer_Dim!A:A,Customer_Dim!F:F,"False Data")</f>
        <v>South Dakota</v>
      </c>
      <c r="Q822" t="str">
        <f>_xlfn.XLOOKUP(Table17[[#This Row],[Customer_ID]],Customer_Dim!A:A,Customer_Dim!G:G,"False Data")</f>
        <v>USA</v>
      </c>
      <c r="R822" t="str">
        <f>_xlfn.XLOOKUP(Table17[[#This Row],[Customer_ID]],Customer_Dim!A:A,Customer_Dim!H:H,"False Data")</f>
        <v>Platinum</v>
      </c>
      <c r="S822" t="str">
        <f>_xlfn.XLOOKUP(Table17[[#This Row],[Store_ID]],Store_Dim!A:A,Store_Dim!B:B)</f>
        <v>Alexander Group</v>
      </c>
      <c r="T822" t="str">
        <f>_xlfn.XLOOKUP(Table17[[#This Row],[Store_ID]],Store_Dim!A:A,Store_Dim!C:C)</f>
        <v>South</v>
      </c>
      <c r="U822" t="str">
        <f>_xlfn.XLOOKUP(Table17[[#This Row],[Store_ID]],Store_Dim!A:A,Store_Dim!D:D)</f>
        <v>Port Sharon</v>
      </c>
      <c r="V822" t="str">
        <f>_xlfn.XLOOKUP(Table17[[#This Row],[Store_ID]],Store_Dim!A:A,Store_Dim!E:E)</f>
        <v>Online</v>
      </c>
      <c r="W822" t="str">
        <f>_xlfn.XLOOKUP(Table17[[#This Row],[Product_ID]],Product_Dim!A:A,Product_Dim!B:B)</f>
        <v>Sports Stopwatch Timer</v>
      </c>
      <c r="X822" t="str">
        <f>_xlfn.XLOOKUP(Table17[[#This Row],[Product_ID]],Product_Dim!A:A,Product_Dim!C:C)</f>
        <v>Sports</v>
      </c>
      <c r="Y822" t="str">
        <f>_xlfn.XLOOKUP(Table17[[#This Row],[Product_ID]],Product_Dim!A:A,Product_Dim!D:D)</f>
        <v>Accessories</v>
      </c>
      <c r="Z822" t="str">
        <f>_xlfn.XLOOKUP(Table17[[#This Row],[Product_ID]],Product_Dim!A:A,Product_Dim!E:E)</f>
        <v>Burns-Hansen</v>
      </c>
      <c r="AA822">
        <f>_xlfn.XLOOKUP(Table17[[#This Row],[Product_ID]],Product_Dim!A:A,Product_Dim!F:F)</f>
        <v>38.76</v>
      </c>
      <c r="AB822">
        <f>_xlfn.XLOOKUP(Table17[[#This Row],[Product_ID]],Product_Dim!A:A,Product_Dim!G:G)</f>
        <v>137</v>
      </c>
    </row>
    <row r="823" spans="1:28" x14ac:dyDescent="0.25">
      <c r="A823" t="s">
        <v>2647</v>
      </c>
      <c r="B823" s="1">
        <v>45307</v>
      </c>
      <c r="C823" t="s">
        <v>202</v>
      </c>
      <c r="D823" t="s">
        <v>1646</v>
      </c>
      <c r="E823" t="s">
        <v>1773</v>
      </c>
      <c r="F823">
        <v>1</v>
      </c>
      <c r="G823">
        <v>678.9</v>
      </c>
      <c r="H823">
        <v>0.17</v>
      </c>
      <c r="I823" t="s">
        <v>1824</v>
      </c>
      <c r="J823" s="12">
        <v>563.48699999999997</v>
      </c>
      <c r="K823" t="str">
        <f>_xlfn.XLOOKUP(Table17[[#This Row],[Customer_ID]],Customer_Dim!A:A,Customer_Dim!B:B,"False Data")</f>
        <v>Sharon Brown</v>
      </c>
      <c r="L823" s="5">
        <f>_xlfn.XLOOKUP(Table17[[#This Row],[Customer_ID]],Customer_Dim!A:A,Customer_Dim!C:C,"False Data")</f>
        <v>37</v>
      </c>
      <c r="M823" s="5" t="str" cm="1">
        <f t="array" ref="M823">_xlfn.IFS(Table9[[#This Row],[Age]]&lt;=35,"Youth",Table9[[#This Row],[Age]]&lt;=55,"Adult",Table9[[#This Row],[Age]]&gt;55,"Senior")</f>
        <v>Adult</v>
      </c>
      <c r="N823" t="str">
        <f>_xlfn.XLOOKUP(Table17[[#This Row],[Customer_ID]],Customer_Dim!A:A,Customer_Dim!D:D,"False Data")</f>
        <v>Female</v>
      </c>
      <c r="O823" t="str">
        <f>_xlfn.XLOOKUP(Table17[[#This Row],[Customer_ID]],Customer_Dim!A:A,Customer_Dim!E:E,"False Data")</f>
        <v>East Andrea</v>
      </c>
      <c r="P823" t="str">
        <f>_xlfn.XLOOKUP(Table17[[#This Row],[Customer_ID]],Customer_Dim!A:A,Customer_Dim!F:F,"False Data")</f>
        <v>Michigan</v>
      </c>
      <c r="Q823" t="str">
        <f>_xlfn.XLOOKUP(Table17[[#This Row],[Customer_ID]],Customer_Dim!A:A,Customer_Dim!G:G,"False Data")</f>
        <v>USA</v>
      </c>
      <c r="R823" t="str">
        <f>_xlfn.XLOOKUP(Table17[[#This Row],[Customer_ID]],Customer_Dim!A:A,Customer_Dim!H:H,"False Data")</f>
        <v>Gold</v>
      </c>
      <c r="S823" t="str">
        <f>_xlfn.XLOOKUP(Table17[[#This Row],[Store_ID]],Store_Dim!A:A,Store_Dim!B:B)</f>
        <v>Gray Ltd</v>
      </c>
      <c r="T823" t="str">
        <f>_xlfn.XLOOKUP(Table17[[#This Row],[Store_ID]],Store_Dim!A:A,Store_Dim!C:C)</f>
        <v>North</v>
      </c>
      <c r="U823" t="str">
        <f>_xlfn.XLOOKUP(Table17[[#This Row],[Store_ID]],Store_Dim!A:A,Store_Dim!D:D)</f>
        <v>New Michaelchester</v>
      </c>
      <c r="V823" t="str">
        <f>_xlfn.XLOOKUP(Table17[[#This Row],[Store_ID]],Store_Dim!A:A,Store_Dim!E:E)</f>
        <v>Outlet</v>
      </c>
      <c r="W823" t="str">
        <f>_xlfn.XLOOKUP(Table17[[#This Row],[Product_ID]],Product_Dim!A:A,Product_Dim!B:B)</f>
        <v>Men's Roll-On Perfume</v>
      </c>
      <c r="X823" t="str">
        <f>_xlfn.XLOOKUP(Table17[[#This Row],[Product_ID]],Product_Dim!A:A,Product_Dim!C:C)</f>
        <v>Beauty</v>
      </c>
      <c r="Y823" t="str">
        <f>_xlfn.XLOOKUP(Table17[[#This Row],[Product_ID]],Product_Dim!A:A,Product_Dim!D:D)</f>
        <v>Fragrance</v>
      </c>
      <c r="Z823" t="str">
        <f>_xlfn.XLOOKUP(Table17[[#This Row],[Product_ID]],Product_Dim!A:A,Product_Dim!E:E)</f>
        <v>Sullivan and Sons</v>
      </c>
      <c r="AA823">
        <f>_xlfn.XLOOKUP(Table17[[#This Row],[Product_ID]],Product_Dim!A:A,Product_Dim!F:F)</f>
        <v>43.29</v>
      </c>
      <c r="AB823">
        <f>_xlfn.XLOOKUP(Table17[[#This Row],[Product_ID]],Product_Dim!A:A,Product_Dim!G:G)</f>
        <v>267</v>
      </c>
    </row>
    <row r="824" spans="1:28" x14ac:dyDescent="0.25">
      <c r="A824" t="s">
        <v>2648</v>
      </c>
      <c r="B824" s="1">
        <v>45520</v>
      </c>
      <c r="C824" t="s">
        <v>71</v>
      </c>
      <c r="D824" t="s">
        <v>1598</v>
      </c>
      <c r="E824" t="s">
        <v>1801</v>
      </c>
      <c r="F824">
        <v>4</v>
      </c>
      <c r="G824">
        <v>94.13</v>
      </c>
      <c r="H824">
        <v>0.15</v>
      </c>
      <c r="I824" t="s">
        <v>1824</v>
      </c>
      <c r="J824" s="12">
        <v>320.04199999999997</v>
      </c>
      <c r="K824" t="str">
        <f>_xlfn.XLOOKUP(Table17[[#This Row],[Customer_ID]],Customer_Dim!A:A,Customer_Dim!B:B,"False Data")</f>
        <v>Laura Alvarez</v>
      </c>
      <c r="L824" s="5">
        <f>_xlfn.XLOOKUP(Table17[[#This Row],[Customer_ID]],Customer_Dim!A:A,Customer_Dim!C:C,"False Data")</f>
        <v>49</v>
      </c>
      <c r="M824" s="5" t="str" cm="1">
        <f t="array" ref="M824">_xlfn.IFS(Table9[[#This Row],[Age]]&lt;=35,"Youth",Table9[[#This Row],[Age]]&lt;=55,"Adult",Table9[[#This Row],[Age]]&gt;55,"Senior")</f>
        <v>Adult</v>
      </c>
      <c r="N824" t="str">
        <f>_xlfn.XLOOKUP(Table17[[#This Row],[Customer_ID]],Customer_Dim!A:A,Customer_Dim!D:D,"False Data")</f>
        <v>Female</v>
      </c>
      <c r="O824" t="str">
        <f>_xlfn.XLOOKUP(Table17[[#This Row],[Customer_ID]],Customer_Dim!A:A,Customer_Dim!E:E,"False Data")</f>
        <v>Lawsonhaven</v>
      </c>
      <c r="P824" t="str">
        <f>_xlfn.XLOOKUP(Table17[[#This Row],[Customer_ID]],Customer_Dim!A:A,Customer_Dim!F:F,"False Data")</f>
        <v>Washington</v>
      </c>
      <c r="Q824" t="str">
        <f>_xlfn.XLOOKUP(Table17[[#This Row],[Customer_ID]],Customer_Dim!A:A,Customer_Dim!G:G,"False Data")</f>
        <v>USA</v>
      </c>
      <c r="R824" t="str">
        <f>_xlfn.XLOOKUP(Table17[[#This Row],[Customer_ID]],Customer_Dim!A:A,Customer_Dim!H:H,"False Data")</f>
        <v>Platinum</v>
      </c>
      <c r="S824" t="str">
        <f>_xlfn.XLOOKUP(Table17[[#This Row],[Store_ID]],Store_Dim!A:A,Store_Dim!B:B)</f>
        <v>Shelton PLC</v>
      </c>
      <c r="T824" t="str">
        <f>_xlfn.XLOOKUP(Table17[[#This Row],[Store_ID]],Store_Dim!A:A,Store_Dim!C:C)</f>
        <v>North</v>
      </c>
      <c r="U824" t="str">
        <f>_xlfn.XLOOKUP(Table17[[#This Row],[Store_ID]],Store_Dim!A:A,Store_Dim!D:D)</f>
        <v>East Jenniferstad</v>
      </c>
      <c r="V824" t="str">
        <f>_xlfn.XLOOKUP(Table17[[#This Row],[Store_ID]],Store_Dim!A:A,Store_Dim!E:E)</f>
        <v>Flagship</v>
      </c>
      <c r="W824" t="str">
        <f>_xlfn.XLOOKUP(Table17[[#This Row],[Product_ID]],Product_Dim!A:A,Product_Dim!B:B)</f>
        <v>Women's Scarf Set</v>
      </c>
      <c r="X824" t="str">
        <f>_xlfn.XLOOKUP(Table17[[#This Row],[Product_ID]],Product_Dim!A:A,Product_Dim!C:C)</f>
        <v>Clothing</v>
      </c>
      <c r="Y824" t="str">
        <f>_xlfn.XLOOKUP(Table17[[#This Row],[Product_ID]],Product_Dim!A:A,Product_Dim!D:D)</f>
        <v>Accessories</v>
      </c>
      <c r="Z824" t="str">
        <f>_xlfn.XLOOKUP(Table17[[#This Row],[Product_ID]],Product_Dim!A:A,Product_Dim!E:E)</f>
        <v>Brown and Sons</v>
      </c>
      <c r="AA824">
        <f>_xlfn.XLOOKUP(Table17[[#This Row],[Product_ID]],Product_Dim!A:A,Product_Dim!F:F)</f>
        <v>174.02</v>
      </c>
      <c r="AB824">
        <f>_xlfn.XLOOKUP(Table17[[#This Row],[Product_ID]],Product_Dim!A:A,Product_Dim!G:G)</f>
        <v>268</v>
      </c>
    </row>
    <row r="825" spans="1:28" x14ac:dyDescent="0.25">
      <c r="A825" t="s">
        <v>2649</v>
      </c>
      <c r="B825" s="1">
        <v>45933</v>
      </c>
      <c r="C825" t="s">
        <v>1365</v>
      </c>
      <c r="D825" t="s">
        <v>1636</v>
      </c>
      <c r="E825" t="s">
        <v>1757</v>
      </c>
      <c r="F825">
        <v>4</v>
      </c>
      <c r="G825">
        <v>415.02</v>
      </c>
      <c r="H825">
        <v>0.01</v>
      </c>
      <c r="I825" t="s">
        <v>1826</v>
      </c>
      <c r="J825" s="12">
        <v>1643.4792</v>
      </c>
      <c r="K825" t="str">
        <f>_xlfn.XLOOKUP(Table17[[#This Row],[Customer_ID]],Customer_Dim!A:A,Customer_Dim!B:B,"False Data")</f>
        <v>Dalton Walters</v>
      </c>
      <c r="L825" s="5">
        <f>_xlfn.XLOOKUP(Table17[[#This Row],[Customer_ID]],Customer_Dim!A:A,Customer_Dim!C:C,"False Data")</f>
        <v>31</v>
      </c>
      <c r="M825" s="5" t="str" cm="1">
        <f t="array" ref="M825">_xlfn.IFS(Table9[[#This Row],[Age]]&lt;=35,"Youth",Table9[[#This Row],[Age]]&lt;=55,"Adult",Table9[[#This Row],[Age]]&gt;55,"Senior")</f>
        <v>Youth</v>
      </c>
      <c r="N825" t="str">
        <f>_xlfn.XLOOKUP(Table17[[#This Row],[Customer_ID]],Customer_Dim!A:A,Customer_Dim!D:D,"False Data")</f>
        <v>Male</v>
      </c>
      <c r="O825" t="str">
        <f>_xlfn.XLOOKUP(Table17[[#This Row],[Customer_ID]],Customer_Dim!A:A,Customer_Dim!E:E,"False Data")</f>
        <v>Jonesstad</v>
      </c>
      <c r="P825" t="str">
        <f>_xlfn.XLOOKUP(Table17[[#This Row],[Customer_ID]],Customer_Dim!A:A,Customer_Dim!F:F,"False Data")</f>
        <v>Wisconsin</v>
      </c>
      <c r="Q825" t="str">
        <f>_xlfn.XLOOKUP(Table17[[#This Row],[Customer_ID]],Customer_Dim!A:A,Customer_Dim!G:G,"False Data")</f>
        <v>USA</v>
      </c>
      <c r="R825" t="str">
        <f>_xlfn.XLOOKUP(Table17[[#This Row],[Customer_ID]],Customer_Dim!A:A,Customer_Dim!H:H,"False Data")</f>
        <v>Silver</v>
      </c>
      <c r="S825" t="str">
        <f>_xlfn.XLOOKUP(Table17[[#This Row],[Store_ID]],Store_Dim!A:A,Store_Dim!B:B)</f>
        <v>Martinez, Adkins and Johnson</v>
      </c>
      <c r="T825" t="str">
        <f>_xlfn.XLOOKUP(Table17[[#This Row],[Store_ID]],Store_Dim!A:A,Store_Dim!C:C)</f>
        <v>North</v>
      </c>
      <c r="U825" t="str">
        <f>_xlfn.XLOOKUP(Table17[[#This Row],[Store_ID]],Store_Dim!A:A,Store_Dim!D:D)</f>
        <v>Danielmouth</v>
      </c>
      <c r="V825" t="str">
        <f>_xlfn.XLOOKUP(Table17[[#This Row],[Store_ID]],Store_Dim!A:A,Store_Dim!E:E)</f>
        <v>Flagship</v>
      </c>
      <c r="W825" t="str">
        <f>_xlfn.XLOOKUP(Table17[[#This Row],[Product_ID]],Product_Dim!A:A,Product_Dim!B:B)</f>
        <v>Adjustable Jump Rope</v>
      </c>
      <c r="X825" t="str">
        <f>_xlfn.XLOOKUP(Table17[[#This Row],[Product_ID]],Product_Dim!A:A,Product_Dim!C:C)</f>
        <v>Sports</v>
      </c>
      <c r="Y825" t="str">
        <f>_xlfn.XLOOKUP(Table17[[#This Row],[Product_ID]],Product_Dim!A:A,Product_Dim!D:D)</f>
        <v>Fitness</v>
      </c>
      <c r="Z825" t="str">
        <f>_xlfn.XLOOKUP(Table17[[#This Row],[Product_ID]],Product_Dim!A:A,Product_Dim!E:E)</f>
        <v>Cox Inc</v>
      </c>
      <c r="AA825">
        <f>_xlfn.XLOOKUP(Table17[[#This Row],[Product_ID]],Product_Dim!A:A,Product_Dim!F:F)</f>
        <v>167.12</v>
      </c>
      <c r="AB825">
        <f>_xlfn.XLOOKUP(Table17[[#This Row],[Product_ID]],Product_Dim!A:A,Product_Dim!G:G)</f>
        <v>316</v>
      </c>
    </row>
    <row r="826" spans="1:28" x14ac:dyDescent="0.25">
      <c r="A826" t="s">
        <v>2650</v>
      </c>
      <c r="B826" s="1">
        <v>45841</v>
      </c>
      <c r="C826" t="s">
        <v>195</v>
      </c>
      <c r="D826" t="s">
        <v>1570</v>
      </c>
      <c r="E826" t="s">
        <v>1769</v>
      </c>
      <c r="F826">
        <v>4</v>
      </c>
      <c r="G826">
        <v>780.07</v>
      </c>
      <c r="H826">
        <v>0.03</v>
      </c>
      <c r="I826" t="s">
        <v>1824</v>
      </c>
      <c r="J826" s="12">
        <v>3026.6716000000001</v>
      </c>
      <c r="K826" t="str">
        <f>_xlfn.XLOOKUP(Table17[[#This Row],[Customer_ID]],Customer_Dim!A:A,Customer_Dim!B:B,"False Data")</f>
        <v>Sarah Rodgers</v>
      </c>
      <c r="L826" s="5">
        <f>_xlfn.XLOOKUP(Table17[[#This Row],[Customer_ID]],Customer_Dim!A:A,Customer_Dim!C:C,"False Data")</f>
        <v>23</v>
      </c>
      <c r="M826" s="5" t="str" cm="1">
        <f t="array" ref="M826">_xlfn.IFS(Table9[[#This Row],[Age]]&lt;=35,"Youth",Table9[[#This Row],[Age]]&lt;=55,"Adult",Table9[[#This Row],[Age]]&gt;55,"Senior")</f>
        <v>Youth</v>
      </c>
      <c r="N826" t="str">
        <f>_xlfn.XLOOKUP(Table17[[#This Row],[Customer_ID]],Customer_Dim!A:A,Customer_Dim!D:D,"False Data")</f>
        <v>Female</v>
      </c>
      <c r="O826" t="str">
        <f>_xlfn.XLOOKUP(Table17[[#This Row],[Customer_ID]],Customer_Dim!A:A,Customer_Dim!E:E,"False Data")</f>
        <v>New Julia</v>
      </c>
      <c r="P826" t="str">
        <f>_xlfn.XLOOKUP(Table17[[#This Row],[Customer_ID]],Customer_Dim!A:A,Customer_Dim!F:F,"False Data")</f>
        <v>West Virginia</v>
      </c>
      <c r="Q826" t="str">
        <f>_xlfn.XLOOKUP(Table17[[#This Row],[Customer_ID]],Customer_Dim!A:A,Customer_Dim!G:G,"False Data")</f>
        <v>USA</v>
      </c>
      <c r="R826" t="str">
        <f>_xlfn.XLOOKUP(Table17[[#This Row],[Customer_ID]],Customer_Dim!A:A,Customer_Dim!H:H,"False Data")</f>
        <v>Gold</v>
      </c>
      <c r="S826" t="str">
        <f>_xlfn.XLOOKUP(Table17[[#This Row],[Store_ID]],Store_Dim!A:A,Store_Dim!B:B)</f>
        <v>Alexander Group</v>
      </c>
      <c r="T826" t="str">
        <f>_xlfn.XLOOKUP(Table17[[#This Row],[Store_ID]],Store_Dim!A:A,Store_Dim!C:C)</f>
        <v>South</v>
      </c>
      <c r="U826" t="str">
        <f>_xlfn.XLOOKUP(Table17[[#This Row],[Store_ID]],Store_Dim!A:A,Store_Dim!D:D)</f>
        <v>Port Sharon</v>
      </c>
      <c r="V826" t="str">
        <f>_xlfn.XLOOKUP(Table17[[#This Row],[Store_ID]],Store_Dim!A:A,Store_Dim!E:E)</f>
        <v>Online</v>
      </c>
      <c r="W826" t="str">
        <f>_xlfn.XLOOKUP(Table17[[#This Row],[Product_ID]],Product_Dim!A:A,Product_Dim!B:B)</f>
        <v>HD Smart TV Stick</v>
      </c>
      <c r="X826" t="str">
        <f>_xlfn.XLOOKUP(Table17[[#This Row],[Product_ID]],Product_Dim!A:A,Product_Dim!C:C)</f>
        <v>Electronics</v>
      </c>
      <c r="Y826" t="str">
        <f>_xlfn.XLOOKUP(Table17[[#This Row],[Product_ID]],Product_Dim!A:A,Product_Dim!D:D)</f>
        <v>Accessories</v>
      </c>
      <c r="Z826" t="str">
        <f>_xlfn.XLOOKUP(Table17[[#This Row],[Product_ID]],Product_Dim!A:A,Product_Dim!E:E)</f>
        <v>Gibson, Hobbs and Weaver</v>
      </c>
      <c r="AA826">
        <f>_xlfn.XLOOKUP(Table17[[#This Row],[Product_ID]],Product_Dim!A:A,Product_Dim!F:F)</f>
        <v>449.4</v>
      </c>
      <c r="AB826">
        <f>_xlfn.XLOOKUP(Table17[[#This Row],[Product_ID]],Product_Dim!A:A,Product_Dim!G:G)</f>
        <v>0</v>
      </c>
    </row>
    <row r="827" spans="1:28" x14ac:dyDescent="0.25">
      <c r="A827" t="s">
        <v>2651</v>
      </c>
      <c r="B827" s="1">
        <v>45877</v>
      </c>
      <c r="C827" t="s">
        <v>1328</v>
      </c>
      <c r="D827" t="s">
        <v>1622</v>
      </c>
      <c r="E827" t="s">
        <v>1801</v>
      </c>
      <c r="F827">
        <v>4</v>
      </c>
      <c r="G827">
        <v>184.57</v>
      </c>
      <c r="H827">
        <v>0.28000000000000003</v>
      </c>
      <c r="I827" t="s">
        <v>1824</v>
      </c>
      <c r="J827" s="12">
        <v>531.5616</v>
      </c>
      <c r="K827" t="str">
        <f>_xlfn.XLOOKUP(Table17[[#This Row],[Customer_ID]],Customer_Dim!A:A,Customer_Dim!B:B,"False Data")</f>
        <v>Samuel Mullins</v>
      </c>
      <c r="L827" s="5">
        <f>_xlfn.XLOOKUP(Table17[[#This Row],[Customer_ID]],Customer_Dim!A:A,Customer_Dim!C:C,"False Data")</f>
        <v>27</v>
      </c>
      <c r="M827" s="5" t="str" cm="1">
        <f t="array" ref="M827">_xlfn.IFS(Table9[[#This Row],[Age]]&lt;=35,"Youth",Table9[[#This Row],[Age]]&lt;=55,"Adult",Table9[[#This Row],[Age]]&gt;55,"Senior")</f>
        <v>Youth</v>
      </c>
      <c r="N827" t="str">
        <f>_xlfn.XLOOKUP(Table17[[#This Row],[Customer_ID]],Customer_Dim!A:A,Customer_Dim!D:D,"False Data")</f>
        <v>Female</v>
      </c>
      <c r="O827" t="str">
        <f>_xlfn.XLOOKUP(Table17[[#This Row],[Customer_ID]],Customer_Dim!A:A,Customer_Dim!E:E,"False Data")</f>
        <v>Hartmouth</v>
      </c>
      <c r="P827" t="str">
        <f>_xlfn.XLOOKUP(Table17[[#This Row],[Customer_ID]],Customer_Dim!A:A,Customer_Dim!F:F,"False Data")</f>
        <v>Louisiana</v>
      </c>
      <c r="Q827" t="str">
        <f>_xlfn.XLOOKUP(Table17[[#This Row],[Customer_ID]],Customer_Dim!A:A,Customer_Dim!G:G,"False Data")</f>
        <v>USA</v>
      </c>
      <c r="R827" t="str">
        <f>_xlfn.XLOOKUP(Table17[[#This Row],[Customer_ID]],Customer_Dim!A:A,Customer_Dim!H:H,"False Data")</f>
        <v>Bronze</v>
      </c>
      <c r="S827" t="str">
        <f>_xlfn.XLOOKUP(Table17[[#This Row],[Store_ID]],Store_Dim!A:A,Store_Dim!B:B)</f>
        <v>Shelton PLC</v>
      </c>
      <c r="T827" t="str">
        <f>_xlfn.XLOOKUP(Table17[[#This Row],[Store_ID]],Store_Dim!A:A,Store_Dim!C:C)</f>
        <v>North</v>
      </c>
      <c r="U827" t="str">
        <f>_xlfn.XLOOKUP(Table17[[#This Row],[Store_ID]],Store_Dim!A:A,Store_Dim!D:D)</f>
        <v>East Jenniferstad</v>
      </c>
      <c r="V827" t="str">
        <f>_xlfn.XLOOKUP(Table17[[#This Row],[Store_ID]],Store_Dim!A:A,Store_Dim!E:E)</f>
        <v>Flagship</v>
      </c>
      <c r="W827" t="str">
        <f>_xlfn.XLOOKUP(Table17[[#This Row],[Product_ID]],Product_Dim!A:A,Product_Dim!B:B)</f>
        <v>Men's Casual Sneakers</v>
      </c>
      <c r="X827" t="str">
        <f>_xlfn.XLOOKUP(Table17[[#This Row],[Product_ID]],Product_Dim!A:A,Product_Dim!C:C)</f>
        <v>Clothing</v>
      </c>
      <c r="Y827" t="str">
        <f>_xlfn.XLOOKUP(Table17[[#This Row],[Product_ID]],Product_Dim!A:A,Product_Dim!D:D)</f>
        <v>Footwear</v>
      </c>
      <c r="Z827" t="str">
        <f>_xlfn.XLOOKUP(Table17[[#This Row],[Product_ID]],Product_Dim!A:A,Product_Dim!E:E)</f>
        <v>Hogan-Lee</v>
      </c>
      <c r="AA827">
        <f>_xlfn.XLOOKUP(Table17[[#This Row],[Product_ID]],Product_Dim!A:A,Product_Dim!F:F)</f>
        <v>353.47</v>
      </c>
      <c r="AB827">
        <f>_xlfn.XLOOKUP(Table17[[#This Row],[Product_ID]],Product_Dim!A:A,Product_Dim!G:G)</f>
        <v>214</v>
      </c>
    </row>
    <row r="828" spans="1:28" x14ac:dyDescent="0.25">
      <c r="A828" t="s">
        <v>2652</v>
      </c>
      <c r="B828" s="1">
        <v>45532</v>
      </c>
      <c r="C828" t="s">
        <v>911</v>
      </c>
      <c r="D828" t="s">
        <v>1678</v>
      </c>
      <c r="E828" t="s">
        <v>1769</v>
      </c>
      <c r="F828">
        <v>4</v>
      </c>
      <c r="G828">
        <v>277.58</v>
      </c>
      <c r="H828">
        <v>0.22</v>
      </c>
      <c r="I828" t="s">
        <v>1826</v>
      </c>
      <c r="J828" s="12">
        <v>866.04959999999994</v>
      </c>
      <c r="K828" t="str">
        <f>_xlfn.XLOOKUP(Table17[[#This Row],[Customer_ID]],Customer_Dim!A:A,Customer_Dim!B:B,"False Data")</f>
        <v>Cynthia Roberts</v>
      </c>
      <c r="L828" s="5">
        <f>_xlfn.XLOOKUP(Table17[[#This Row],[Customer_ID]],Customer_Dim!A:A,Customer_Dim!C:C,"False Data")</f>
        <v>22</v>
      </c>
      <c r="M828" s="5" t="str" cm="1">
        <f t="array" ref="M828">_xlfn.IFS(Table9[[#This Row],[Age]]&lt;=35,"Youth",Table9[[#This Row],[Age]]&lt;=55,"Adult",Table9[[#This Row],[Age]]&gt;55,"Senior")</f>
        <v>Youth</v>
      </c>
      <c r="N828" t="str">
        <f>_xlfn.XLOOKUP(Table17[[#This Row],[Customer_ID]],Customer_Dim!A:A,Customer_Dim!D:D,"False Data")</f>
        <v>Female</v>
      </c>
      <c r="O828" t="str">
        <f>_xlfn.XLOOKUP(Table17[[#This Row],[Customer_ID]],Customer_Dim!A:A,Customer_Dim!E:E,"False Data")</f>
        <v>Millerfort</v>
      </c>
      <c r="P828" t="str">
        <f>_xlfn.XLOOKUP(Table17[[#This Row],[Customer_ID]],Customer_Dim!A:A,Customer_Dim!F:F,"False Data")</f>
        <v>Vermont</v>
      </c>
      <c r="Q828" t="str">
        <f>_xlfn.XLOOKUP(Table17[[#This Row],[Customer_ID]],Customer_Dim!A:A,Customer_Dim!G:G,"False Data")</f>
        <v>USA</v>
      </c>
      <c r="R828" t="str">
        <f>_xlfn.XLOOKUP(Table17[[#This Row],[Customer_ID]],Customer_Dim!A:A,Customer_Dim!H:H,"False Data")</f>
        <v>Gold</v>
      </c>
      <c r="S828" t="str">
        <f>_xlfn.XLOOKUP(Table17[[#This Row],[Store_ID]],Store_Dim!A:A,Store_Dim!B:B)</f>
        <v>Alexander Group</v>
      </c>
      <c r="T828" t="str">
        <f>_xlfn.XLOOKUP(Table17[[#This Row],[Store_ID]],Store_Dim!A:A,Store_Dim!C:C)</f>
        <v>South</v>
      </c>
      <c r="U828" t="str">
        <f>_xlfn.XLOOKUP(Table17[[#This Row],[Store_ID]],Store_Dim!A:A,Store_Dim!D:D)</f>
        <v>Port Sharon</v>
      </c>
      <c r="V828" t="str">
        <f>_xlfn.XLOOKUP(Table17[[#This Row],[Store_ID]],Store_Dim!A:A,Store_Dim!E:E)</f>
        <v>Online</v>
      </c>
      <c r="W828" t="str">
        <f>_xlfn.XLOOKUP(Table17[[#This Row],[Product_ID]],Product_Dim!A:A,Product_Dim!B:B)</f>
        <v>Adjustable Dumbbells 20kg</v>
      </c>
      <c r="X828" t="str">
        <f>_xlfn.XLOOKUP(Table17[[#This Row],[Product_ID]],Product_Dim!A:A,Product_Dim!C:C)</f>
        <v>Sports</v>
      </c>
      <c r="Y828" t="str">
        <f>_xlfn.XLOOKUP(Table17[[#This Row],[Product_ID]],Product_Dim!A:A,Product_Dim!D:D)</f>
        <v>Fitness</v>
      </c>
      <c r="Z828" t="str">
        <f>_xlfn.XLOOKUP(Table17[[#This Row],[Product_ID]],Product_Dim!A:A,Product_Dim!E:E)</f>
        <v>Montgomery, Benton and Miller</v>
      </c>
      <c r="AA828">
        <f>_xlfn.XLOOKUP(Table17[[#This Row],[Product_ID]],Product_Dim!A:A,Product_Dim!F:F)</f>
        <v>240.63</v>
      </c>
      <c r="AB828">
        <f>_xlfn.XLOOKUP(Table17[[#This Row],[Product_ID]],Product_Dim!A:A,Product_Dim!G:G)</f>
        <v>423</v>
      </c>
    </row>
    <row r="829" spans="1:28" x14ac:dyDescent="0.25">
      <c r="A829" t="s">
        <v>2653</v>
      </c>
      <c r="B829" s="1">
        <v>45734</v>
      </c>
      <c r="C829" t="s">
        <v>369</v>
      </c>
      <c r="D829" t="s">
        <v>1610</v>
      </c>
      <c r="E829" t="s">
        <v>1766</v>
      </c>
      <c r="F829">
        <v>1</v>
      </c>
      <c r="G829">
        <v>36.799999999999997</v>
      </c>
      <c r="H829">
        <v>0.18</v>
      </c>
      <c r="I829" t="s">
        <v>1824</v>
      </c>
      <c r="J829" s="12">
        <v>30.175999999999998</v>
      </c>
      <c r="K829" t="str">
        <f>_xlfn.XLOOKUP(Table17[[#This Row],[Customer_ID]],Customer_Dim!A:A,Customer_Dim!B:B,"False Data")</f>
        <v>Christopher Lester</v>
      </c>
      <c r="L829" s="5">
        <f>_xlfn.XLOOKUP(Table17[[#This Row],[Customer_ID]],Customer_Dim!A:A,Customer_Dim!C:C,"False Data")</f>
        <v>64</v>
      </c>
      <c r="M829" s="5" t="str" cm="1">
        <f t="array" ref="M829">_xlfn.IFS(Table9[[#This Row],[Age]]&lt;=35,"Youth",Table9[[#This Row],[Age]]&lt;=55,"Adult",Table9[[#This Row],[Age]]&gt;55,"Senior")</f>
        <v>Senior</v>
      </c>
      <c r="N829" t="str">
        <f>_xlfn.XLOOKUP(Table17[[#This Row],[Customer_ID]],Customer_Dim!A:A,Customer_Dim!D:D,"False Data")</f>
        <v>Male</v>
      </c>
      <c r="O829" t="str">
        <f>_xlfn.XLOOKUP(Table17[[#This Row],[Customer_ID]],Customer_Dim!A:A,Customer_Dim!E:E,"False Data")</f>
        <v>South Jenniferville</v>
      </c>
      <c r="P829" t="str">
        <f>_xlfn.XLOOKUP(Table17[[#This Row],[Customer_ID]],Customer_Dim!A:A,Customer_Dim!F:F,"False Data")</f>
        <v>Georgia</v>
      </c>
      <c r="Q829" t="str">
        <f>_xlfn.XLOOKUP(Table17[[#This Row],[Customer_ID]],Customer_Dim!A:A,Customer_Dim!G:G,"False Data")</f>
        <v>USA</v>
      </c>
      <c r="R829" t="str">
        <f>_xlfn.XLOOKUP(Table17[[#This Row],[Customer_ID]],Customer_Dim!A:A,Customer_Dim!H:H,"False Data")</f>
        <v>Silver</v>
      </c>
      <c r="S829" t="str">
        <f>_xlfn.XLOOKUP(Table17[[#This Row],[Store_ID]],Store_Dim!A:A,Store_Dim!B:B)</f>
        <v>Johnson-Wright</v>
      </c>
      <c r="T829" t="str">
        <f>_xlfn.XLOOKUP(Table17[[#This Row],[Store_ID]],Store_Dim!A:A,Store_Dim!C:C)</f>
        <v>North</v>
      </c>
      <c r="U829" t="str">
        <f>_xlfn.XLOOKUP(Table17[[#This Row],[Store_ID]],Store_Dim!A:A,Store_Dim!D:D)</f>
        <v>Hoodberg</v>
      </c>
      <c r="V829" t="str">
        <f>_xlfn.XLOOKUP(Table17[[#This Row],[Store_ID]],Store_Dim!A:A,Store_Dim!E:E)</f>
        <v>Outlet</v>
      </c>
      <c r="W829" t="str">
        <f>_xlfn.XLOOKUP(Table17[[#This Row],[Product_ID]],Product_Dim!A:A,Product_Dim!B:B)</f>
        <v>Basketball</v>
      </c>
      <c r="X829" t="str">
        <f>_xlfn.XLOOKUP(Table17[[#This Row],[Product_ID]],Product_Dim!A:A,Product_Dim!C:C)</f>
        <v>Sports</v>
      </c>
      <c r="Y829" t="str">
        <f>_xlfn.XLOOKUP(Table17[[#This Row],[Product_ID]],Product_Dim!A:A,Product_Dim!D:D)</f>
        <v>Team Sports</v>
      </c>
      <c r="Z829" t="str">
        <f>_xlfn.XLOOKUP(Table17[[#This Row],[Product_ID]],Product_Dim!A:A,Product_Dim!E:E)</f>
        <v>Nolan-Snow</v>
      </c>
      <c r="AA829">
        <f>_xlfn.XLOOKUP(Table17[[#This Row],[Product_ID]],Product_Dim!A:A,Product_Dim!F:F)</f>
        <v>204.39</v>
      </c>
      <c r="AB829">
        <f>_xlfn.XLOOKUP(Table17[[#This Row],[Product_ID]],Product_Dim!A:A,Product_Dim!G:G)</f>
        <v>281</v>
      </c>
    </row>
    <row r="830" spans="1:28" x14ac:dyDescent="0.25">
      <c r="A830" t="s">
        <v>2654</v>
      </c>
      <c r="B830" s="1">
        <v>45809</v>
      </c>
      <c r="C830" t="s">
        <v>1115</v>
      </c>
      <c r="D830" t="s">
        <v>1724</v>
      </c>
      <c r="E830" t="s">
        <v>1776</v>
      </c>
      <c r="F830">
        <v>1</v>
      </c>
      <c r="G830">
        <v>539.37</v>
      </c>
      <c r="H830">
        <v>0.14000000000000001</v>
      </c>
      <c r="I830" t="s">
        <v>1824</v>
      </c>
      <c r="J830" s="12">
        <v>463.85820000000001</v>
      </c>
      <c r="K830" t="str">
        <f>_xlfn.XLOOKUP(Table17[[#This Row],[Customer_ID]],Customer_Dim!A:A,Customer_Dim!B:B,"False Data")</f>
        <v>Steve Hunt</v>
      </c>
      <c r="L830" s="5">
        <f>_xlfn.XLOOKUP(Table17[[#This Row],[Customer_ID]],Customer_Dim!A:A,Customer_Dim!C:C,"False Data")</f>
        <v>54</v>
      </c>
      <c r="M830" s="5" t="str" cm="1">
        <f t="array" ref="M830">_xlfn.IFS(Table9[[#This Row],[Age]]&lt;=35,"Youth",Table9[[#This Row],[Age]]&lt;=55,"Adult",Table9[[#This Row],[Age]]&gt;55,"Senior")</f>
        <v>Adult</v>
      </c>
      <c r="N830" t="str">
        <f>_xlfn.XLOOKUP(Table17[[#This Row],[Customer_ID]],Customer_Dim!A:A,Customer_Dim!D:D,"False Data")</f>
        <v>Male</v>
      </c>
      <c r="O830" t="str">
        <f>_xlfn.XLOOKUP(Table17[[#This Row],[Customer_ID]],Customer_Dim!A:A,Customer_Dim!E:E,"False Data")</f>
        <v>North Richard</v>
      </c>
      <c r="P830" t="str">
        <f>_xlfn.XLOOKUP(Table17[[#This Row],[Customer_ID]],Customer_Dim!A:A,Customer_Dim!F:F,"False Data")</f>
        <v>Virginia</v>
      </c>
      <c r="Q830" t="str">
        <f>_xlfn.XLOOKUP(Table17[[#This Row],[Customer_ID]],Customer_Dim!A:A,Customer_Dim!G:G,"False Data")</f>
        <v>USA</v>
      </c>
      <c r="R830" t="str">
        <f>_xlfn.XLOOKUP(Table17[[#This Row],[Customer_ID]],Customer_Dim!A:A,Customer_Dim!H:H,"False Data")</f>
        <v>Bronze</v>
      </c>
      <c r="S830" t="str">
        <f>_xlfn.XLOOKUP(Table17[[#This Row],[Store_ID]],Store_Dim!A:A,Store_Dim!B:B)</f>
        <v>Benson-Elliott</v>
      </c>
      <c r="T830" t="str">
        <f>_xlfn.XLOOKUP(Table17[[#This Row],[Store_ID]],Store_Dim!A:A,Store_Dim!C:C)</f>
        <v>East</v>
      </c>
      <c r="U830" t="str">
        <f>_xlfn.XLOOKUP(Table17[[#This Row],[Store_ID]],Store_Dim!A:A,Store_Dim!D:D)</f>
        <v>Port Josephberg</v>
      </c>
      <c r="V830" t="str">
        <f>_xlfn.XLOOKUP(Table17[[#This Row],[Store_ID]],Store_Dim!A:A,Store_Dim!E:E)</f>
        <v>Online</v>
      </c>
      <c r="W830" t="str">
        <f>_xlfn.XLOOKUP(Table17[[#This Row],[Product_ID]],Product_Dim!A:A,Product_Dim!B:B)</f>
        <v>Sports Wrist Sweatbands</v>
      </c>
      <c r="X830" t="str">
        <f>_xlfn.XLOOKUP(Table17[[#This Row],[Product_ID]],Product_Dim!A:A,Product_Dim!C:C)</f>
        <v>Sports</v>
      </c>
      <c r="Y830" t="str">
        <f>_xlfn.XLOOKUP(Table17[[#This Row],[Product_ID]],Product_Dim!A:A,Product_Dim!D:D)</f>
        <v>Accessories</v>
      </c>
      <c r="Z830" t="str">
        <f>_xlfn.XLOOKUP(Table17[[#This Row],[Product_ID]],Product_Dim!A:A,Product_Dim!E:E)</f>
        <v>Olsen-Daniels</v>
      </c>
      <c r="AA830">
        <f>_xlfn.XLOOKUP(Table17[[#This Row],[Product_ID]],Product_Dim!A:A,Product_Dim!F:F)</f>
        <v>131.24</v>
      </c>
      <c r="AB830">
        <f>_xlfn.XLOOKUP(Table17[[#This Row],[Product_ID]],Product_Dim!A:A,Product_Dim!G:G)</f>
        <v>232</v>
      </c>
    </row>
    <row r="831" spans="1:28" x14ac:dyDescent="0.25">
      <c r="A831" t="s">
        <v>2655</v>
      </c>
      <c r="B831" s="1">
        <v>45760</v>
      </c>
      <c r="C831" t="s">
        <v>321</v>
      </c>
      <c r="D831" t="s">
        <v>1588</v>
      </c>
      <c r="E831" t="s">
        <v>1810</v>
      </c>
      <c r="F831">
        <v>1</v>
      </c>
      <c r="G831">
        <v>27.83</v>
      </c>
      <c r="H831">
        <v>0.3</v>
      </c>
      <c r="I831" t="s">
        <v>1826</v>
      </c>
      <c r="J831" s="12">
        <v>19.481000000000002</v>
      </c>
      <c r="K831" t="str">
        <f>_xlfn.XLOOKUP(Table17[[#This Row],[Customer_ID]],Customer_Dim!A:A,Customer_Dim!B:B,"False Data")</f>
        <v>Jamie Yoder</v>
      </c>
      <c r="L831" s="5">
        <f>_xlfn.XLOOKUP(Table17[[#This Row],[Customer_ID]],Customer_Dim!A:A,Customer_Dim!C:C,"False Data")</f>
        <v>43</v>
      </c>
      <c r="M831" s="5" t="str" cm="1">
        <f t="array" ref="M831">_xlfn.IFS(Table9[[#This Row],[Age]]&lt;=35,"Youth",Table9[[#This Row],[Age]]&lt;=55,"Adult",Table9[[#This Row],[Age]]&gt;55,"Senior")</f>
        <v>Adult</v>
      </c>
      <c r="N831" t="str">
        <f>_xlfn.XLOOKUP(Table17[[#This Row],[Customer_ID]],Customer_Dim!A:A,Customer_Dim!D:D,"False Data")</f>
        <v>Male</v>
      </c>
      <c r="O831" t="str">
        <f>_xlfn.XLOOKUP(Table17[[#This Row],[Customer_ID]],Customer_Dim!A:A,Customer_Dim!E:E,"False Data")</f>
        <v>New Gabrielleville</v>
      </c>
      <c r="P831" t="str">
        <f>_xlfn.XLOOKUP(Table17[[#This Row],[Customer_ID]],Customer_Dim!A:A,Customer_Dim!F:F,"False Data")</f>
        <v>Wisconsin</v>
      </c>
      <c r="Q831" t="str">
        <f>_xlfn.XLOOKUP(Table17[[#This Row],[Customer_ID]],Customer_Dim!A:A,Customer_Dim!G:G,"False Data")</f>
        <v>USA</v>
      </c>
      <c r="R831" t="str">
        <f>_xlfn.XLOOKUP(Table17[[#This Row],[Customer_ID]],Customer_Dim!A:A,Customer_Dim!H:H,"False Data")</f>
        <v>Platinum</v>
      </c>
      <c r="S831" t="str">
        <f>_xlfn.XLOOKUP(Table17[[#This Row],[Store_ID]],Store_Dim!A:A,Store_Dim!B:B)</f>
        <v>Guerrero-Schmitt</v>
      </c>
      <c r="T831" t="str">
        <f>_xlfn.XLOOKUP(Table17[[#This Row],[Store_ID]],Store_Dim!A:A,Store_Dim!C:C)</f>
        <v>East</v>
      </c>
      <c r="U831" t="str">
        <f>_xlfn.XLOOKUP(Table17[[#This Row],[Store_ID]],Store_Dim!A:A,Store_Dim!D:D)</f>
        <v>East Stevechester</v>
      </c>
      <c r="V831" t="str">
        <f>_xlfn.XLOOKUP(Table17[[#This Row],[Store_ID]],Store_Dim!A:A,Store_Dim!E:E)</f>
        <v>Flagship</v>
      </c>
      <c r="W831" t="str">
        <f>_xlfn.XLOOKUP(Table17[[#This Row],[Product_ID]],Product_Dim!A:A,Product_Dim!B:B)</f>
        <v>Outdoor Sports Water Bottle</v>
      </c>
      <c r="X831" t="str">
        <f>_xlfn.XLOOKUP(Table17[[#This Row],[Product_ID]],Product_Dim!A:A,Product_Dim!C:C)</f>
        <v>Sports</v>
      </c>
      <c r="Y831" t="str">
        <f>_xlfn.XLOOKUP(Table17[[#This Row],[Product_ID]],Product_Dim!A:A,Product_Dim!D:D)</f>
        <v>Accessories</v>
      </c>
      <c r="Z831" t="str">
        <f>_xlfn.XLOOKUP(Table17[[#This Row],[Product_ID]],Product_Dim!A:A,Product_Dim!E:E)</f>
        <v>Soto-Ellis</v>
      </c>
      <c r="AA831">
        <f>_xlfn.XLOOKUP(Table17[[#This Row],[Product_ID]],Product_Dim!A:A,Product_Dim!F:F)</f>
        <v>131.51</v>
      </c>
      <c r="AB831">
        <f>_xlfn.XLOOKUP(Table17[[#This Row],[Product_ID]],Product_Dim!A:A,Product_Dim!G:G)</f>
        <v>0</v>
      </c>
    </row>
    <row r="832" spans="1:28" x14ac:dyDescent="0.25">
      <c r="A832" t="s">
        <v>2656</v>
      </c>
      <c r="B832" s="1">
        <v>45456</v>
      </c>
      <c r="C832" t="s">
        <v>899</v>
      </c>
      <c r="D832" t="s">
        <v>1688</v>
      </c>
      <c r="E832" t="s">
        <v>1769</v>
      </c>
      <c r="F832">
        <v>3</v>
      </c>
      <c r="G832">
        <v>698.72</v>
      </c>
      <c r="H832">
        <v>0.28000000000000003</v>
      </c>
      <c r="I832" t="s">
        <v>1829</v>
      </c>
      <c r="J832" s="12">
        <v>1509.2352000000001</v>
      </c>
      <c r="K832" t="str">
        <f>_xlfn.XLOOKUP(Table17[[#This Row],[Customer_ID]],Customer_Dim!A:A,Customer_Dim!B:B,"False Data")</f>
        <v>Bryan Garcia</v>
      </c>
      <c r="L832" s="5">
        <f>_xlfn.XLOOKUP(Table17[[#This Row],[Customer_ID]],Customer_Dim!A:A,Customer_Dim!C:C,"False Data")</f>
        <v>54</v>
      </c>
      <c r="M832" s="5" t="str" cm="1">
        <f t="array" ref="M832">_xlfn.IFS(Table9[[#This Row],[Age]]&lt;=35,"Youth",Table9[[#This Row],[Age]]&lt;=55,"Adult",Table9[[#This Row],[Age]]&gt;55,"Senior")</f>
        <v>Adult</v>
      </c>
      <c r="N832" t="str">
        <f>_xlfn.XLOOKUP(Table17[[#This Row],[Customer_ID]],Customer_Dim!A:A,Customer_Dim!D:D,"False Data")</f>
        <v>Female</v>
      </c>
      <c r="O832" t="str">
        <f>_xlfn.XLOOKUP(Table17[[#This Row],[Customer_ID]],Customer_Dim!A:A,Customer_Dim!E:E,"False Data")</f>
        <v>Garciaborough</v>
      </c>
      <c r="P832" t="str">
        <f>_xlfn.XLOOKUP(Table17[[#This Row],[Customer_ID]],Customer_Dim!A:A,Customer_Dim!F:F,"False Data")</f>
        <v>Wyoming</v>
      </c>
      <c r="Q832" t="str">
        <f>_xlfn.XLOOKUP(Table17[[#This Row],[Customer_ID]],Customer_Dim!A:A,Customer_Dim!G:G,"False Data")</f>
        <v>USA</v>
      </c>
      <c r="R832" t="str">
        <f>_xlfn.XLOOKUP(Table17[[#This Row],[Customer_ID]],Customer_Dim!A:A,Customer_Dim!H:H,"False Data")</f>
        <v>Silver</v>
      </c>
      <c r="S832" t="str">
        <f>_xlfn.XLOOKUP(Table17[[#This Row],[Store_ID]],Store_Dim!A:A,Store_Dim!B:B)</f>
        <v>Alexander Group</v>
      </c>
      <c r="T832" t="str">
        <f>_xlfn.XLOOKUP(Table17[[#This Row],[Store_ID]],Store_Dim!A:A,Store_Dim!C:C)</f>
        <v>South</v>
      </c>
      <c r="U832" t="str">
        <f>_xlfn.XLOOKUP(Table17[[#This Row],[Store_ID]],Store_Dim!A:A,Store_Dim!D:D)</f>
        <v>Port Sharon</v>
      </c>
      <c r="V832" t="str">
        <f>_xlfn.XLOOKUP(Table17[[#This Row],[Store_ID]],Store_Dim!A:A,Store_Dim!E:E)</f>
        <v>Online</v>
      </c>
      <c r="W832" t="str">
        <f>_xlfn.XLOOKUP(Table17[[#This Row],[Product_ID]],Product_Dim!A:A,Product_Dim!B:B)</f>
        <v>Kitchen Storage Rack</v>
      </c>
      <c r="X832" t="str">
        <f>_xlfn.XLOOKUP(Table17[[#This Row],[Product_ID]],Product_Dim!A:A,Product_Dim!C:C)</f>
        <v>Home</v>
      </c>
      <c r="Y832" t="str">
        <f>_xlfn.XLOOKUP(Table17[[#This Row],[Product_ID]],Product_Dim!A:A,Product_Dim!D:D)</f>
        <v>Storage</v>
      </c>
      <c r="Z832" t="str">
        <f>_xlfn.XLOOKUP(Table17[[#This Row],[Product_ID]],Product_Dim!A:A,Product_Dim!E:E)</f>
        <v>Duran Group</v>
      </c>
      <c r="AA832">
        <f>_xlfn.XLOOKUP(Table17[[#This Row],[Product_ID]],Product_Dim!A:A,Product_Dim!F:F)</f>
        <v>138.05000000000001</v>
      </c>
      <c r="AB832">
        <f>_xlfn.XLOOKUP(Table17[[#This Row],[Product_ID]],Product_Dim!A:A,Product_Dim!G:G)</f>
        <v>89</v>
      </c>
    </row>
    <row r="833" spans="1:28" x14ac:dyDescent="0.25">
      <c r="A833" t="s">
        <v>2657</v>
      </c>
      <c r="B833" s="1">
        <v>45698</v>
      </c>
      <c r="C833" t="s">
        <v>59</v>
      </c>
      <c r="D833" t="s">
        <v>1700</v>
      </c>
      <c r="E833" t="s">
        <v>1797</v>
      </c>
      <c r="F833">
        <v>4</v>
      </c>
      <c r="G833">
        <v>528.23</v>
      </c>
      <c r="H833">
        <v>0.15</v>
      </c>
      <c r="I833" t="s">
        <v>1829</v>
      </c>
      <c r="J833" s="12">
        <v>1795.982</v>
      </c>
      <c r="K833" t="str">
        <f>_xlfn.XLOOKUP(Table17[[#This Row],[Customer_ID]],Customer_Dim!A:A,Customer_Dim!B:B,"False Data")</f>
        <v>Kenneth Lambert</v>
      </c>
      <c r="L833" s="5">
        <f>_xlfn.XLOOKUP(Table17[[#This Row],[Customer_ID]],Customer_Dim!A:A,Customer_Dim!C:C,"False Data")</f>
        <v>55</v>
      </c>
      <c r="M833" s="5" t="str" cm="1">
        <f t="array" ref="M833">_xlfn.IFS(Table9[[#This Row],[Age]]&lt;=35,"Youth",Table9[[#This Row],[Age]]&lt;=55,"Adult",Table9[[#This Row],[Age]]&gt;55,"Senior")</f>
        <v>Adult</v>
      </c>
      <c r="N833" t="str">
        <f>_xlfn.XLOOKUP(Table17[[#This Row],[Customer_ID]],Customer_Dim!A:A,Customer_Dim!D:D,"False Data")</f>
        <v>Female</v>
      </c>
      <c r="O833" t="str">
        <f>_xlfn.XLOOKUP(Table17[[#This Row],[Customer_ID]],Customer_Dim!A:A,Customer_Dim!E:E,"False Data")</f>
        <v>North Kathryn</v>
      </c>
      <c r="P833" t="str">
        <f>_xlfn.XLOOKUP(Table17[[#This Row],[Customer_ID]],Customer_Dim!A:A,Customer_Dim!F:F,"False Data")</f>
        <v>Kansas</v>
      </c>
      <c r="Q833" t="str">
        <f>_xlfn.XLOOKUP(Table17[[#This Row],[Customer_ID]],Customer_Dim!A:A,Customer_Dim!G:G,"False Data")</f>
        <v>USA</v>
      </c>
      <c r="R833" t="str">
        <f>_xlfn.XLOOKUP(Table17[[#This Row],[Customer_ID]],Customer_Dim!A:A,Customer_Dim!H:H,"False Data")</f>
        <v>Platinum</v>
      </c>
      <c r="S833" t="str">
        <f>_xlfn.XLOOKUP(Table17[[#This Row],[Store_ID]],Store_Dim!A:A,Store_Dim!B:B)</f>
        <v>Gardner, Humphrey and Contreras</v>
      </c>
      <c r="T833" t="str">
        <f>_xlfn.XLOOKUP(Table17[[#This Row],[Store_ID]],Store_Dim!A:A,Store_Dim!C:C)</f>
        <v>East</v>
      </c>
      <c r="U833" t="str">
        <f>_xlfn.XLOOKUP(Table17[[#This Row],[Store_ID]],Store_Dim!A:A,Store_Dim!D:D)</f>
        <v>Johnsonville</v>
      </c>
      <c r="V833" t="str">
        <f>_xlfn.XLOOKUP(Table17[[#This Row],[Store_ID]],Store_Dim!A:A,Store_Dim!E:E)</f>
        <v>Flagship</v>
      </c>
      <c r="W833" t="str">
        <f>_xlfn.XLOOKUP(Table17[[#This Row],[Product_ID]],Product_Dim!A:A,Product_Dim!B:B)</f>
        <v>Wireless Mouse</v>
      </c>
      <c r="X833" t="str">
        <f>_xlfn.XLOOKUP(Table17[[#This Row],[Product_ID]],Product_Dim!A:A,Product_Dim!C:C)</f>
        <v>Electronics</v>
      </c>
      <c r="Y833" t="str">
        <f>_xlfn.XLOOKUP(Table17[[#This Row],[Product_ID]],Product_Dim!A:A,Product_Dim!D:D)</f>
        <v>Computer</v>
      </c>
      <c r="Z833" t="str">
        <f>_xlfn.XLOOKUP(Table17[[#This Row],[Product_ID]],Product_Dim!A:A,Product_Dim!E:E)</f>
        <v>Larson Ltd</v>
      </c>
      <c r="AA833">
        <f>_xlfn.XLOOKUP(Table17[[#This Row],[Product_ID]],Product_Dim!A:A,Product_Dim!F:F)</f>
        <v>392.89</v>
      </c>
      <c r="AB833">
        <f>_xlfn.XLOOKUP(Table17[[#This Row],[Product_ID]],Product_Dim!A:A,Product_Dim!G:G)</f>
        <v>320</v>
      </c>
    </row>
    <row r="834" spans="1:28" x14ac:dyDescent="0.25">
      <c r="A834" t="s">
        <v>2658</v>
      </c>
      <c r="B834" s="1">
        <v>45548</v>
      </c>
      <c r="C834" t="s">
        <v>1513</v>
      </c>
      <c r="D834" t="s">
        <v>1640</v>
      </c>
      <c r="E834" t="s">
        <v>1804</v>
      </c>
      <c r="F834">
        <v>2</v>
      </c>
      <c r="G834">
        <v>780.9</v>
      </c>
      <c r="H834">
        <v>0.24</v>
      </c>
      <c r="I834" t="s">
        <v>1826</v>
      </c>
      <c r="J834" s="12">
        <v>1186.9680000000001</v>
      </c>
      <c r="K834" t="str">
        <f>_xlfn.XLOOKUP(Table17[[#This Row],[Customer_ID]],Customer_Dim!A:A,Customer_Dim!B:B,"False Data")</f>
        <v>Darrell Miller</v>
      </c>
      <c r="L834" s="5">
        <f>_xlfn.XLOOKUP(Table17[[#This Row],[Customer_ID]],Customer_Dim!A:A,Customer_Dim!C:C,"False Data")</f>
        <v>59</v>
      </c>
      <c r="M834" s="5" t="str" cm="1">
        <f t="array" ref="M834">_xlfn.IFS(Table9[[#This Row],[Age]]&lt;=35,"Youth",Table9[[#This Row],[Age]]&lt;=55,"Adult",Table9[[#This Row],[Age]]&gt;55,"Senior")</f>
        <v>Senior</v>
      </c>
      <c r="N834" t="str">
        <f>_xlfn.XLOOKUP(Table17[[#This Row],[Customer_ID]],Customer_Dim!A:A,Customer_Dim!D:D,"False Data")</f>
        <v>Female</v>
      </c>
      <c r="O834" t="str">
        <f>_xlfn.XLOOKUP(Table17[[#This Row],[Customer_ID]],Customer_Dim!A:A,Customer_Dim!E:E,"False Data")</f>
        <v>Port Carol</v>
      </c>
      <c r="P834" t="str">
        <f>_xlfn.XLOOKUP(Table17[[#This Row],[Customer_ID]],Customer_Dim!A:A,Customer_Dim!F:F,"False Data")</f>
        <v>Florida</v>
      </c>
      <c r="Q834" t="str">
        <f>_xlfn.XLOOKUP(Table17[[#This Row],[Customer_ID]],Customer_Dim!A:A,Customer_Dim!G:G,"False Data")</f>
        <v>USA</v>
      </c>
      <c r="R834" t="str">
        <f>_xlfn.XLOOKUP(Table17[[#This Row],[Customer_ID]],Customer_Dim!A:A,Customer_Dim!H:H,"False Data")</f>
        <v>Platinum</v>
      </c>
      <c r="S834" t="str">
        <f>_xlfn.XLOOKUP(Table17[[#This Row],[Store_ID]],Store_Dim!A:A,Store_Dim!B:B)</f>
        <v>Frederick-Wright</v>
      </c>
      <c r="T834" t="str">
        <f>_xlfn.XLOOKUP(Table17[[#This Row],[Store_ID]],Store_Dim!A:A,Store_Dim!C:C)</f>
        <v>West</v>
      </c>
      <c r="U834" t="str">
        <f>_xlfn.XLOOKUP(Table17[[#This Row],[Store_ID]],Store_Dim!A:A,Store_Dim!D:D)</f>
        <v>New Jimmymouth</v>
      </c>
      <c r="V834" t="str">
        <f>_xlfn.XLOOKUP(Table17[[#This Row],[Store_ID]],Store_Dim!A:A,Store_Dim!E:E)</f>
        <v>Flagship</v>
      </c>
      <c r="W834" t="str">
        <f>_xlfn.XLOOKUP(Table17[[#This Row],[Product_ID]],Product_Dim!A:A,Product_Dim!B:B)</f>
        <v>Men's Winter Jacket</v>
      </c>
      <c r="X834" t="str">
        <f>_xlfn.XLOOKUP(Table17[[#This Row],[Product_ID]],Product_Dim!A:A,Product_Dim!C:C)</f>
        <v>Clothing</v>
      </c>
      <c r="Y834" t="str">
        <f>_xlfn.XLOOKUP(Table17[[#This Row],[Product_ID]],Product_Dim!A:A,Product_Dim!D:D)</f>
        <v>Outerwear</v>
      </c>
      <c r="Z834" t="str">
        <f>_xlfn.XLOOKUP(Table17[[#This Row],[Product_ID]],Product_Dim!A:A,Product_Dim!E:E)</f>
        <v>Kelly, Smith and Perez</v>
      </c>
      <c r="AA834">
        <f>_xlfn.XLOOKUP(Table17[[#This Row],[Product_ID]],Product_Dim!A:A,Product_Dim!F:F)</f>
        <v>167.34</v>
      </c>
      <c r="AB834">
        <f>_xlfn.XLOOKUP(Table17[[#This Row],[Product_ID]],Product_Dim!A:A,Product_Dim!G:G)</f>
        <v>296</v>
      </c>
    </row>
    <row r="835" spans="1:28" x14ac:dyDescent="0.25">
      <c r="A835" t="s">
        <v>2659</v>
      </c>
      <c r="B835" s="1">
        <v>45236</v>
      </c>
      <c r="C835" t="s">
        <v>595</v>
      </c>
      <c r="D835" t="s">
        <v>1590</v>
      </c>
      <c r="E835" t="s">
        <v>1799</v>
      </c>
      <c r="F835">
        <v>1</v>
      </c>
      <c r="G835">
        <v>977.97</v>
      </c>
      <c r="H835">
        <v>0.06</v>
      </c>
      <c r="I835" t="s">
        <v>1829</v>
      </c>
      <c r="J835" s="12">
        <v>919.29179999999997</v>
      </c>
      <c r="K835" t="str">
        <f>_xlfn.XLOOKUP(Table17[[#This Row],[Customer_ID]],Customer_Dim!A:A,Customer_Dim!B:B,"False Data")</f>
        <v>Wesley Thompson</v>
      </c>
      <c r="L835" s="5">
        <f>_xlfn.XLOOKUP(Table17[[#This Row],[Customer_ID]],Customer_Dim!A:A,Customer_Dim!C:C,"False Data")</f>
        <v>38</v>
      </c>
      <c r="M835" s="5" t="str" cm="1">
        <f t="array" ref="M835">_xlfn.IFS(Table9[[#This Row],[Age]]&lt;=35,"Youth",Table9[[#This Row],[Age]]&lt;=55,"Adult",Table9[[#This Row],[Age]]&gt;55,"Senior")</f>
        <v>Adult</v>
      </c>
      <c r="N835" t="str">
        <f>_xlfn.XLOOKUP(Table17[[#This Row],[Customer_ID]],Customer_Dim!A:A,Customer_Dim!D:D,"False Data")</f>
        <v>Male</v>
      </c>
      <c r="O835" t="str">
        <f>_xlfn.XLOOKUP(Table17[[#This Row],[Customer_ID]],Customer_Dim!A:A,Customer_Dim!E:E,"False Data")</f>
        <v>East Davidmouth</v>
      </c>
      <c r="P835" t="str">
        <f>_xlfn.XLOOKUP(Table17[[#This Row],[Customer_ID]],Customer_Dim!A:A,Customer_Dim!F:F,"False Data")</f>
        <v>Maine</v>
      </c>
      <c r="Q835" t="str">
        <f>_xlfn.XLOOKUP(Table17[[#This Row],[Customer_ID]],Customer_Dim!A:A,Customer_Dim!G:G,"False Data")</f>
        <v>USA</v>
      </c>
      <c r="R835" t="str">
        <f>_xlfn.XLOOKUP(Table17[[#This Row],[Customer_ID]],Customer_Dim!A:A,Customer_Dim!H:H,"False Data")</f>
        <v>Bronze</v>
      </c>
      <c r="S835" t="str">
        <f>_xlfn.XLOOKUP(Table17[[#This Row],[Store_ID]],Store_Dim!A:A,Store_Dim!B:B)</f>
        <v>Mcdonald Inc</v>
      </c>
      <c r="T835" t="str">
        <f>_xlfn.XLOOKUP(Table17[[#This Row],[Store_ID]],Store_Dim!A:A,Store_Dim!C:C)</f>
        <v>South</v>
      </c>
      <c r="U835" t="str">
        <f>_xlfn.XLOOKUP(Table17[[#This Row],[Store_ID]],Store_Dim!A:A,Store_Dim!D:D)</f>
        <v>Christopherland</v>
      </c>
      <c r="V835" t="str">
        <f>_xlfn.XLOOKUP(Table17[[#This Row],[Store_ID]],Store_Dim!A:A,Store_Dim!E:E)</f>
        <v>Outlet</v>
      </c>
      <c r="W835" t="str">
        <f>_xlfn.XLOOKUP(Table17[[#This Row],[Product_ID]],Product_Dim!A:A,Product_Dim!B:B)</f>
        <v>Multi-Purpose Storage Box</v>
      </c>
      <c r="X835" t="str">
        <f>_xlfn.XLOOKUP(Table17[[#This Row],[Product_ID]],Product_Dim!A:A,Product_Dim!C:C)</f>
        <v>Home</v>
      </c>
      <c r="Y835" t="str">
        <f>_xlfn.XLOOKUP(Table17[[#This Row],[Product_ID]],Product_Dim!A:A,Product_Dim!D:D)</f>
        <v>Storage</v>
      </c>
      <c r="Z835" t="str">
        <f>_xlfn.XLOOKUP(Table17[[#This Row],[Product_ID]],Product_Dim!A:A,Product_Dim!E:E)</f>
        <v>Gardner-Montes</v>
      </c>
      <c r="AA835">
        <f>_xlfn.XLOOKUP(Table17[[#This Row],[Product_ID]],Product_Dim!A:A,Product_Dim!F:F)</f>
        <v>123.46</v>
      </c>
      <c r="AB835">
        <f>_xlfn.XLOOKUP(Table17[[#This Row],[Product_ID]],Product_Dim!A:A,Product_Dim!G:G)</f>
        <v>76</v>
      </c>
    </row>
    <row r="836" spans="1:28" x14ac:dyDescent="0.25">
      <c r="A836" t="s">
        <v>2660</v>
      </c>
      <c r="B836" s="1">
        <v>45310</v>
      </c>
      <c r="C836" t="s">
        <v>1154</v>
      </c>
      <c r="D836" t="s">
        <v>1714</v>
      </c>
      <c r="E836" t="s">
        <v>1794</v>
      </c>
      <c r="F836">
        <v>4</v>
      </c>
      <c r="G836">
        <v>354.65</v>
      </c>
      <c r="H836">
        <v>0.19</v>
      </c>
      <c r="I836" t="s">
        <v>1824</v>
      </c>
      <c r="J836" s="12">
        <v>1149.066</v>
      </c>
      <c r="K836" t="str">
        <f>_xlfn.XLOOKUP(Table17[[#This Row],[Customer_ID]],Customer_Dim!A:A,Customer_Dim!B:B,"False Data")</f>
        <v>Gregory Allen</v>
      </c>
      <c r="L836" s="5">
        <f>_xlfn.XLOOKUP(Table17[[#This Row],[Customer_ID]],Customer_Dim!A:A,Customer_Dim!C:C,"False Data")</f>
        <v>20</v>
      </c>
      <c r="M836" s="5" t="str" cm="1">
        <f t="array" ref="M836">_xlfn.IFS(Table9[[#This Row],[Age]]&lt;=35,"Youth",Table9[[#This Row],[Age]]&lt;=55,"Adult",Table9[[#This Row],[Age]]&gt;55,"Senior")</f>
        <v>Youth</v>
      </c>
      <c r="N836" t="str">
        <f>_xlfn.XLOOKUP(Table17[[#This Row],[Customer_ID]],Customer_Dim!A:A,Customer_Dim!D:D,"False Data")</f>
        <v>Female</v>
      </c>
      <c r="O836" t="str">
        <f>_xlfn.XLOOKUP(Table17[[#This Row],[Customer_ID]],Customer_Dim!A:A,Customer_Dim!E:E,"False Data")</f>
        <v>West Bruce</v>
      </c>
      <c r="P836" t="str">
        <f>_xlfn.XLOOKUP(Table17[[#This Row],[Customer_ID]],Customer_Dim!A:A,Customer_Dim!F:F,"False Data")</f>
        <v>Vermont</v>
      </c>
      <c r="Q836" t="str">
        <f>_xlfn.XLOOKUP(Table17[[#This Row],[Customer_ID]],Customer_Dim!A:A,Customer_Dim!G:G,"False Data")</f>
        <v>USA</v>
      </c>
      <c r="R836" t="str">
        <f>_xlfn.XLOOKUP(Table17[[#This Row],[Customer_ID]],Customer_Dim!A:A,Customer_Dim!H:H,"False Data")</f>
        <v>Platinum</v>
      </c>
      <c r="S836" t="str">
        <f>_xlfn.XLOOKUP(Table17[[#This Row],[Store_ID]],Store_Dim!A:A,Store_Dim!B:B)</f>
        <v>Thomas, Bridges and Harris</v>
      </c>
      <c r="T836" t="str">
        <f>_xlfn.XLOOKUP(Table17[[#This Row],[Store_ID]],Store_Dim!A:A,Store_Dim!C:C)</f>
        <v>North</v>
      </c>
      <c r="U836" t="str">
        <f>_xlfn.XLOOKUP(Table17[[#This Row],[Store_ID]],Store_Dim!A:A,Store_Dim!D:D)</f>
        <v>Sabrinatown</v>
      </c>
      <c r="V836" t="str">
        <f>_xlfn.XLOOKUP(Table17[[#This Row],[Store_ID]],Store_Dim!A:A,Store_Dim!E:E)</f>
        <v>Online</v>
      </c>
      <c r="W836" t="str">
        <f>_xlfn.XLOOKUP(Table17[[#This Row],[Product_ID]],Product_Dim!A:A,Product_Dim!B:B)</f>
        <v>Hydrating Face Cleanser</v>
      </c>
      <c r="X836" t="str">
        <f>_xlfn.XLOOKUP(Table17[[#This Row],[Product_ID]],Product_Dim!A:A,Product_Dim!C:C)</f>
        <v>Beauty</v>
      </c>
      <c r="Y836" t="str">
        <f>_xlfn.XLOOKUP(Table17[[#This Row],[Product_ID]],Product_Dim!A:A,Product_Dim!D:D)</f>
        <v>Skincare</v>
      </c>
      <c r="Z836" t="str">
        <f>_xlfn.XLOOKUP(Table17[[#This Row],[Product_ID]],Product_Dim!A:A,Product_Dim!E:E)</f>
        <v>Butler Group</v>
      </c>
      <c r="AA836">
        <f>_xlfn.XLOOKUP(Table17[[#This Row],[Product_ID]],Product_Dim!A:A,Product_Dim!F:F)</f>
        <v>305.49</v>
      </c>
      <c r="AB836">
        <f>_xlfn.XLOOKUP(Table17[[#This Row],[Product_ID]],Product_Dim!A:A,Product_Dim!G:G)</f>
        <v>159</v>
      </c>
    </row>
    <row r="837" spans="1:28" x14ac:dyDescent="0.25">
      <c r="A837" t="s">
        <v>2661</v>
      </c>
      <c r="B837" s="1">
        <v>45376</v>
      </c>
      <c r="C837" t="s">
        <v>899</v>
      </c>
      <c r="D837" t="s">
        <v>1684</v>
      </c>
      <c r="E837" t="s">
        <v>1813</v>
      </c>
      <c r="F837">
        <v>1</v>
      </c>
      <c r="G837">
        <v>671.62</v>
      </c>
      <c r="H837">
        <v>0.09</v>
      </c>
      <c r="I837" t="s">
        <v>1829</v>
      </c>
      <c r="J837" s="12">
        <v>611.17420000000004</v>
      </c>
      <c r="K837" t="str">
        <f>_xlfn.XLOOKUP(Table17[[#This Row],[Customer_ID]],Customer_Dim!A:A,Customer_Dim!B:B,"False Data")</f>
        <v>Bryan Garcia</v>
      </c>
      <c r="L837" s="5">
        <f>_xlfn.XLOOKUP(Table17[[#This Row],[Customer_ID]],Customer_Dim!A:A,Customer_Dim!C:C,"False Data")</f>
        <v>54</v>
      </c>
      <c r="M837" s="5" t="str" cm="1">
        <f t="array" ref="M837">_xlfn.IFS(Table9[[#This Row],[Age]]&lt;=35,"Youth",Table9[[#This Row],[Age]]&lt;=55,"Adult",Table9[[#This Row],[Age]]&gt;55,"Senior")</f>
        <v>Adult</v>
      </c>
      <c r="N837" t="str">
        <f>_xlfn.XLOOKUP(Table17[[#This Row],[Customer_ID]],Customer_Dim!A:A,Customer_Dim!D:D,"False Data")</f>
        <v>Female</v>
      </c>
      <c r="O837" t="str">
        <f>_xlfn.XLOOKUP(Table17[[#This Row],[Customer_ID]],Customer_Dim!A:A,Customer_Dim!E:E,"False Data")</f>
        <v>Garciaborough</v>
      </c>
      <c r="P837" t="str">
        <f>_xlfn.XLOOKUP(Table17[[#This Row],[Customer_ID]],Customer_Dim!A:A,Customer_Dim!F:F,"False Data")</f>
        <v>Wyoming</v>
      </c>
      <c r="Q837" t="str">
        <f>_xlfn.XLOOKUP(Table17[[#This Row],[Customer_ID]],Customer_Dim!A:A,Customer_Dim!G:G,"False Data")</f>
        <v>USA</v>
      </c>
      <c r="R837" t="str">
        <f>_xlfn.XLOOKUP(Table17[[#This Row],[Customer_ID]],Customer_Dim!A:A,Customer_Dim!H:H,"False Data")</f>
        <v>Silver</v>
      </c>
      <c r="S837" t="str">
        <f>_xlfn.XLOOKUP(Table17[[#This Row],[Store_ID]],Store_Dim!A:A,Store_Dim!B:B)</f>
        <v>Mann-Austin</v>
      </c>
      <c r="T837" t="str">
        <f>_xlfn.XLOOKUP(Table17[[#This Row],[Store_ID]],Store_Dim!A:A,Store_Dim!C:C)</f>
        <v>East</v>
      </c>
      <c r="U837" t="str">
        <f>_xlfn.XLOOKUP(Table17[[#This Row],[Store_ID]],Store_Dim!A:A,Store_Dim!D:D)</f>
        <v>Vasquezborough</v>
      </c>
      <c r="V837" t="str">
        <f>_xlfn.XLOOKUP(Table17[[#This Row],[Store_ID]],Store_Dim!A:A,Store_Dim!E:E)</f>
        <v>Online</v>
      </c>
      <c r="W837" t="str">
        <f>_xlfn.XLOOKUP(Table17[[#This Row],[Product_ID]],Product_Dim!A:A,Product_Dim!B:B)</f>
        <v>Wooden Nightstand</v>
      </c>
      <c r="X837" t="str">
        <f>_xlfn.XLOOKUP(Table17[[#This Row],[Product_ID]],Product_Dim!A:A,Product_Dim!C:C)</f>
        <v>Home</v>
      </c>
      <c r="Y837" t="str">
        <f>_xlfn.XLOOKUP(Table17[[#This Row],[Product_ID]],Product_Dim!A:A,Product_Dim!D:D)</f>
        <v>Furniture</v>
      </c>
      <c r="Z837" t="str">
        <f>_xlfn.XLOOKUP(Table17[[#This Row],[Product_ID]],Product_Dim!A:A,Product_Dim!E:E)</f>
        <v>Wolfe, Ross and Hester</v>
      </c>
      <c r="AA837">
        <f>_xlfn.XLOOKUP(Table17[[#This Row],[Product_ID]],Product_Dim!A:A,Product_Dim!F:F)</f>
        <v>243.7</v>
      </c>
      <c r="AB837">
        <f>_xlfn.XLOOKUP(Table17[[#This Row],[Product_ID]],Product_Dim!A:A,Product_Dim!G:G)</f>
        <v>130</v>
      </c>
    </row>
    <row r="838" spans="1:28" x14ac:dyDescent="0.25">
      <c r="A838" t="s">
        <v>2662</v>
      </c>
      <c r="B838" s="1">
        <v>45914</v>
      </c>
      <c r="C838" t="s">
        <v>999</v>
      </c>
      <c r="D838" t="s">
        <v>1712</v>
      </c>
      <c r="E838" t="s">
        <v>1766</v>
      </c>
      <c r="F838">
        <v>1</v>
      </c>
      <c r="G838">
        <v>867.32</v>
      </c>
      <c r="H838">
        <v>0.28999999999999998</v>
      </c>
      <c r="I838" t="s">
        <v>1826</v>
      </c>
      <c r="J838" s="12">
        <v>615.79719999999998</v>
      </c>
      <c r="K838" t="str">
        <f>_xlfn.XLOOKUP(Table17[[#This Row],[Customer_ID]],Customer_Dim!A:A,Customer_Dim!B:B,"False Data")</f>
        <v>Tiffany Williams</v>
      </c>
      <c r="L838" s="5">
        <f>_xlfn.XLOOKUP(Table17[[#This Row],[Customer_ID]],Customer_Dim!A:A,Customer_Dim!C:C,"False Data")</f>
        <v>64</v>
      </c>
      <c r="M838" s="5" t="str" cm="1">
        <f t="array" ref="M838">_xlfn.IFS(Table9[[#This Row],[Age]]&lt;=35,"Youth",Table9[[#This Row],[Age]]&lt;=55,"Adult",Table9[[#This Row],[Age]]&gt;55,"Senior")</f>
        <v>Senior</v>
      </c>
      <c r="N838" t="str">
        <f>_xlfn.XLOOKUP(Table17[[#This Row],[Customer_ID]],Customer_Dim!A:A,Customer_Dim!D:D,"False Data")</f>
        <v>Female</v>
      </c>
      <c r="O838" t="str">
        <f>_xlfn.XLOOKUP(Table17[[#This Row],[Customer_ID]],Customer_Dim!A:A,Customer_Dim!E:E,"False Data")</f>
        <v>Richardsport</v>
      </c>
      <c r="P838" t="str">
        <f>_xlfn.XLOOKUP(Table17[[#This Row],[Customer_ID]],Customer_Dim!A:A,Customer_Dim!F:F,"False Data")</f>
        <v>New Hampshire</v>
      </c>
      <c r="Q838" t="str">
        <f>_xlfn.XLOOKUP(Table17[[#This Row],[Customer_ID]],Customer_Dim!A:A,Customer_Dim!G:G,"False Data")</f>
        <v>USA</v>
      </c>
      <c r="R838" t="str">
        <f>_xlfn.XLOOKUP(Table17[[#This Row],[Customer_ID]],Customer_Dim!A:A,Customer_Dim!H:H,"False Data")</f>
        <v>Gold</v>
      </c>
      <c r="S838" t="str">
        <f>_xlfn.XLOOKUP(Table17[[#This Row],[Store_ID]],Store_Dim!A:A,Store_Dim!B:B)</f>
        <v>Johnson-Wright</v>
      </c>
      <c r="T838" t="str">
        <f>_xlfn.XLOOKUP(Table17[[#This Row],[Store_ID]],Store_Dim!A:A,Store_Dim!C:C)</f>
        <v>North</v>
      </c>
      <c r="U838" t="str">
        <f>_xlfn.XLOOKUP(Table17[[#This Row],[Store_ID]],Store_Dim!A:A,Store_Dim!D:D)</f>
        <v>Hoodberg</v>
      </c>
      <c r="V838" t="str">
        <f>_xlfn.XLOOKUP(Table17[[#This Row],[Store_ID]],Store_Dim!A:A,Store_Dim!E:E)</f>
        <v>Outlet</v>
      </c>
      <c r="W838" t="str">
        <f>_xlfn.XLOOKUP(Table17[[#This Row],[Product_ID]],Product_Dim!A:A,Product_Dim!B:B)</f>
        <v>Fitness Resistance Bands</v>
      </c>
      <c r="X838" t="str">
        <f>_xlfn.XLOOKUP(Table17[[#This Row],[Product_ID]],Product_Dim!A:A,Product_Dim!C:C)</f>
        <v>Sports</v>
      </c>
      <c r="Y838" t="str">
        <f>_xlfn.XLOOKUP(Table17[[#This Row],[Product_ID]],Product_Dim!A:A,Product_Dim!D:D)</f>
        <v>Fitness</v>
      </c>
      <c r="Z838" t="str">
        <f>_xlfn.XLOOKUP(Table17[[#This Row],[Product_ID]],Product_Dim!A:A,Product_Dim!E:E)</f>
        <v>Reese-Watson</v>
      </c>
      <c r="AA838">
        <f>_xlfn.XLOOKUP(Table17[[#This Row],[Product_ID]],Product_Dim!A:A,Product_Dim!F:F)</f>
        <v>152.91999999999999</v>
      </c>
      <c r="AB838">
        <f>_xlfn.XLOOKUP(Table17[[#This Row],[Product_ID]],Product_Dim!A:A,Product_Dim!G:G)</f>
        <v>281</v>
      </c>
    </row>
    <row r="839" spans="1:28" x14ac:dyDescent="0.25">
      <c r="A839" t="s">
        <v>2663</v>
      </c>
      <c r="B839" s="1">
        <v>45336</v>
      </c>
      <c r="C839" t="s">
        <v>295</v>
      </c>
      <c r="D839" t="s">
        <v>1568</v>
      </c>
      <c r="E839" t="s">
        <v>1794</v>
      </c>
      <c r="F839">
        <v>3</v>
      </c>
      <c r="G839">
        <v>240.27</v>
      </c>
      <c r="H839">
        <v>0.15</v>
      </c>
      <c r="I839" t="s">
        <v>1826</v>
      </c>
      <c r="J839" s="12">
        <v>612.68850000000009</v>
      </c>
      <c r="K839" t="str">
        <f>_xlfn.XLOOKUP(Table17[[#This Row],[Customer_ID]],Customer_Dim!A:A,Customer_Dim!B:B,"False Data")</f>
        <v>Krystal Ford</v>
      </c>
      <c r="L839" s="5">
        <f>_xlfn.XLOOKUP(Table17[[#This Row],[Customer_ID]],Customer_Dim!A:A,Customer_Dim!C:C,"False Data")</f>
        <v>34</v>
      </c>
      <c r="M839" s="5" t="str" cm="1">
        <f t="array" ref="M839">_xlfn.IFS(Table9[[#This Row],[Age]]&lt;=35,"Youth",Table9[[#This Row],[Age]]&lt;=55,"Adult",Table9[[#This Row],[Age]]&gt;55,"Senior")</f>
        <v>Youth</v>
      </c>
      <c r="N839" t="str">
        <f>_xlfn.XLOOKUP(Table17[[#This Row],[Customer_ID]],Customer_Dim!A:A,Customer_Dim!D:D,"False Data")</f>
        <v>Female</v>
      </c>
      <c r="O839" t="str">
        <f>_xlfn.XLOOKUP(Table17[[#This Row],[Customer_ID]],Customer_Dim!A:A,Customer_Dim!E:E,"False Data")</f>
        <v>South David</v>
      </c>
      <c r="P839" t="str">
        <f>_xlfn.XLOOKUP(Table17[[#This Row],[Customer_ID]],Customer_Dim!A:A,Customer_Dim!F:F,"False Data")</f>
        <v>Arizona</v>
      </c>
      <c r="Q839" t="str">
        <f>_xlfn.XLOOKUP(Table17[[#This Row],[Customer_ID]],Customer_Dim!A:A,Customer_Dim!G:G,"False Data")</f>
        <v>USA</v>
      </c>
      <c r="R839" t="str">
        <f>_xlfn.XLOOKUP(Table17[[#This Row],[Customer_ID]],Customer_Dim!A:A,Customer_Dim!H:H,"False Data")</f>
        <v>Platinum</v>
      </c>
      <c r="S839" t="str">
        <f>_xlfn.XLOOKUP(Table17[[#This Row],[Store_ID]],Store_Dim!A:A,Store_Dim!B:B)</f>
        <v>Thomas, Bridges and Harris</v>
      </c>
      <c r="T839" t="str">
        <f>_xlfn.XLOOKUP(Table17[[#This Row],[Store_ID]],Store_Dim!A:A,Store_Dim!C:C)</f>
        <v>North</v>
      </c>
      <c r="U839" t="str">
        <f>_xlfn.XLOOKUP(Table17[[#This Row],[Store_ID]],Store_Dim!A:A,Store_Dim!D:D)</f>
        <v>Sabrinatown</v>
      </c>
      <c r="V839" t="str">
        <f>_xlfn.XLOOKUP(Table17[[#This Row],[Store_ID]],Store_Dim!A:A,Store_Dim!E:E)</f>
        <v>Online</v>
      </c>
      <c r="W839" t="str">
        <f>_xlfn.XLOOKUP(Table17[[#This Row],[Product_ID]],Product_Dim!A:A,Product_Dim!B:B)</f>
        <v>Ceramic Kitchen Bowl Set</v>
      </c>
      <c r="X839" t="str">
        <f>_xlfn.XLOOKUP(Table17[[#This Row],[Product_ID]],Product_Dim!A:A,Product_Dim!C:C)</f>
        <v>Home</v>
      </c>
      <c r="Y839" t="str">
        <f>_xlfn.XLOOKUP(Table17[[#This Row],[Product_ID]],Product_Dim!A:A,Product_Dim!D:D)</f>
        <v>Kitchen</v>
      </c>
      <c r="Z839" t="str">
        <f>_xlfn.XLOOKUP(Table17[[#This Row],[Product_ID]],Product_Dim!A:A,Product_Dim!E:E)</f>
        <v>Hamilton Group</v>
      </c>
      <c r="AA839">
        <f>_xlfn.XLOOKUP(Table17[[#This Row],[Product_ID]],Product_Dim!A:A,Product_Dim!F:F)</f>
        <v>298.86</v>
      </c>
      <c r="AB839">
        <f>_xlfn.XLOOKUP(Table17[[#This Row],[Product_ID]],Product_Dim!A:A,Product_Dim!G:G)</f>
        <v>308</v>
      </c>
    </row>
    <row r="840" spans="1:28" x14ac:dyDescent="0.25">
      <c r="A840" t="s">
        <v>2664</v>
      </c>
      <c r="B840" s="1">
        <v>45728</v>
      </c>
      <c r="C840" t="s">
        <v>275</v>
      </c>
      <c r="D840" t="s">
        <v>1604</v>
      </c>
      <c r="E840" t="s">
        <v>1804</v>
      </c>
      <c r="F840">
        <v>2</v>
      </c>
      <c r="G840">
        <v>619.12</v>
      </c>
      <c r="H840">
        <v>0.28000000000000003</v>
      </c>
      <c r="I840" t="s">
        <v>1829</v>
      </c>
      <c r="J840" s="12">
        <v>891.53279999999995</v>
      </c>
      <c r="K840" t="str">
        <f>_xlfn.XLOOKUP(Table17[[#This Row],[Customer_ID]],Customer_Dim!A:A,Customer_Dim!B:B,"False Data")</f>
        <v>Rhonda Morales</v>
      </c>
      <c r="L840" s="5">
        <f>_xlfn.XLOOKUP(Table17[[#This Row],[Customer_ID]],Customer_Dim!A:A,Customer_Dim!C:C,"False Data")</f>
        <v>61</v>
      </c>
      <c r="M840" s="5" t="str" cm="1">
        <f t="array" ref="M840">_xlfn.IFS(Table9[[#This Row],[Age]]&lt;=35,"Youth",Table9[[#This Row],[Age]]&lt;=55,"Adult",Table9[[#This Row],[Age]]&gt;55,"Senior")</f>
        <v>Senior</v>
      </c>
      <c r="N840" t="str">
        <f>_xlfn.XLOOKUP(Table17[[#This Row],[Customer_ID]],Customer_Dim!A:A,Customer_Dim!D:D,"False Data")</f>
        <v>Female</v>
      </c>
      <c r="O840" t="str">
        <f>_xlfn.XLOOKUP(Table17[[#This Row],[Customer_ID]],Customer_Dim!A:A,Customer_Dim!E:E,"False Data")</f>
        <v>Lake Barryfurt</v>
      </c>
      <c r="P840" t="str">
        <f>_xlfn.XLOOKUP(Table17[[#This Row],[Customer_ID]],Customer_Dim!A:A,Customer_Dim!F:F,"False Data")</f>
        <v>California</v>
      </c>
      <c r="Q840" t="str">
        <f>_xlfn.XLOOKUP(Table17[[#This Row],[Customer_ID]],Customer_Dim!A:A,Customer_Dim!G:G,"False Data")</f>
        <v>USA</v>
      </c>
      <c r="R840" t="str">
        <f>_xlfn.XLOOKUP(Table17[[#This Row],[Customer_ID]],Customer_Dim!A:A,Customer_Dim!H:H,"False Data")</f>
        <v>Gold</v>
      </c>
      <c r="S840" t="str">
        <f>_xlfn.XLOOKUP(Table17[[#This Row],[Store_ID]],Store_Dim!A:A,Store_Dim!B:B)</f>
        <v>Frederick-Wright</v>
      </c>
      <c r="T840" t="str">
        <f>_xlfn.XLOOKUP(Table17[[#This Row],[Store_ID]],Store_Dim!A:A,Store_Dim!C:C)</f>
        <v>West</v>
      </c>
      <c r="U840" t="str">
        <f>_xlfn.XLOOKUP(Table17[[#This Row],[Store_ID]],Store_Dim!A:A,Store_Dim!D:D)</f>
        <v>New Jimmymouth</v>
      </c>
      <c r="V840" t="str">
        <f>_xlfn.XLOOKUP(Table17[[#This Row],[Store_ID]],Store_Dim!A:A,Store_Dim!E:E)</f>
        <v>Flagship</v>
      </c>
      <c r="W840" t="str">
        <f>_xlfn.XLOOKUP(Table17[[#This Row],[Product_ID]],Product_Dim!A:A,Product_Dim!B:B)</f>
        <v>Sports Stopwatch Timer</v>
      </c>
      <c r="X840" t="str">
        <f>_xlfn.XLOOKUP(Table17[[#This Row],[Product_ID]],Product_Dim!A:A,Product_Dim!C:C)</f>
        <v>Sports</v>
      </c>
      <c r="Y840" t="str">
        <f>_xlfn.XLOOKUP(Table17[[#This Row],[Product_ID]],Product_Dim!A:A,Product_Dim!D:D)</f>
        <v>Accessories</v>
      </c>
      <c r="Z840" t="str">
        <f>_xlfn.XLOOKUP(Table17[[#This Row],[Product_ID]],Product_Dim!A:A,Product_Dim!E:E)</f>
        <v>Burns-Hansen</v>
      </c>
      <c r="AA840">
        <f>_xlfn.XLOOKUP(Table17[[#This Row],[Product_ID]],Product_Dim!A:A,Product_Dim!F:F)</f>
        <v>38.76</v>
      </c>
      <c r="AB840">
        <f>_xlfn.XLOOKUP(Table17[[#This Row],[Product_ID]],Product_Dim!A:A,Product_Dim!G:G)</f>
        <v>137</v>
      </c>
    </row>
    <row r="841" spans="1:28" x14ac:dyDescent="0.25">
      <c r="A841" t="s">
        <v>2665</v>
      </c>
      <c r="B841" s="1">
        <v>45755</v>
      </c>
      <c r="C841" t="s">
        <v>693</v>
      </c>
      <c r="D841" t="s">
        <v>1722</v>
      </c>
      <c r="E841" t="s">
        <v>1752</v>
      </c>
      <c r="F841">
        <v>3</v>
      </c>
      <c r="G841">
        <v>693.42</v>
      </c>
      <c r="H841">
        <v>0.08</v>
      </c>
      <c r="I841" t="s">
        <v>1826</v>
      </c>
      <c r="J841" s="12">
        <v>1913.8391999999999</v>
      </c>
      <c r="K841" t="str">
        <f>_xlfn.XLOOKUP(Table17[[#This Row],[Customer_ID]],Customer_Dim!A:A,Customer_Dim!B:B,"False Data")</f>
        <v>Stuart Johnson</v>
      </c>
      <c r="L841" s="5">
        <f>_xlfn.XLOOKUP(Table17[[#This Row],[Customer_ID]],Customer_Dim!A:A,Customer_Dim!C:C,"False Data")</f>
        <v>42</v>
      </c>
      <c r="M841" s="5" t="str" cm="1">
        <f t="array" ref="M841">_xlfn.IFS(Table9[[#This Row],[Age]]&lt;=35,"Youth",Table9[[#This Row],[Age]]&lt;=55,"Adult",Table9[[#This Row],[Age]]&gt;55,"Senior")</f>
        <v>Adult</v>
      </c>
      <c r="N841" t="str">
        <f>_xlfn.XLOOKUP(Table17[[#This Row],[Customer_ID]],Customer_Dim!A:A,Customer_Dim!D:D,"False Data")</f>
        <v>Female</v>
      </c>
      <c r="O841" t="str">
        <f>_xlfn.XLOOKUP(Table17[[#This Row],[Customer_ID]],Customer_Dim!A:A,Customer_Dim!E:E,"False Data")</f>
        <v>West Markport</v>
      </c>
      <c r="P841" t="str">
        <f>_xlfn.XLOOKUP(Table17[[#This Row],[Customer_ID]],Customer_Dim!A:A,Customer_Dim!F:F,"False Data")</f>
        <v>North Dakota</v>
      </c>
      <c r="Q841" t="str">
        <f>_xlfn.XLOOKUP(Table17[[#This Row],[Customer_ID]],Customer_Dim!A:A,Customer_Dim!G:G,"False Data")</f>
        <v>USA</v>
      </c>
      <c r="R841" t="str">
        <f>_xlfn.XLOOKUP(Table17[[#This Row],[Customer_ID]],Customer_Dim!A:A,Customer_Dim!H:H,"False Data")</f>
        <v>Platinum</v>
      </c>
      <c r="S841" t="str">
        <f>_xlfn.XLOOKUP(Table17[[#This Row],[Store_ID]],Store_Dim!A:A,Store_Dim!B:B)</f>
        <v>Rivera-Warner</v>
      </c>
      <c r="T841" t="str">
        <f>_xlfn.XLOOKUP(Table17[[#This Row],[Store_ID]],Store_Dim!A:A,Store_Dim!C:C)</f>
        <v>East</v>
      </c>
      <c r="U841" t="str">
        <f>_xlfn.XLOOKUP(Table17[[#This Row],[Store_ID]],Store_Dim!A:A,Store_Dim!D:D)</f>
        <v>Washingtonfurt</v>
      </c>
      <c r="V841" t="str">
        <f>_xlfn.XLOOKUP(Table17[[#This Row],[Store_ID]],Store_Dim!A:A,Store_Dim!E:E)</f>
        <v>Flagship</v>
      </c>
      <c r="W841" t="str">
        <f>_xlfn.XLOOKUP(Table17[[#This Row],[Product_ID]],Product_Dim!A:A,Product_Dim!B:B)</f>
        <v>LED Bedside Lamp</v>
      </c>
      <c r="X841" t="str">
        <f>_xlfn.XLOOKUP(Table17[[#This Row],[Product_ID]],Product_Dim!A:A,Product_Dim!C:C)</f>
        <v>Home</v>
      </c>
      <c r="Y841" t="str">
        <f>_xlfn.XLOOKUP(Table17[[#This Row],[Product_ID]],Product_Dim!A:A,Product_Dim!D:D)</f>
        <v>Lighting</v>
      </c>
      <c r="Z841" t="str">
        <f>_xlfn.XLOOKUP(Table17[[#This Row],[Product_ID]],Product_Dim!A:A,Product_Dim!E:E)</f>
        <v>Aguilar, Horton and Lewis</v>
      </c>
      <c r="AA841">
        <f>_xlfn.XLOOKUP(Table17[[#This Row],[Product_ID]],Product_Dim!A:A,Product_Dim!F:F)</f>
        <v>371.38</v>
      </c>
      <c r="AB841">
        <f>_xlfn.XLOOKUP(Table17[[#This Row],[Product_ID]],Product_Dim!A:A,Product_Dim!G:G)</f>
        <v>220</v>
      </c>
    </row>
    <row r="842" spans="1:28" x14ac:dyDescent="0.25">
      <c r="A842" t="s">
        <v>2666</v>
      </c>
      <c r="B842" s="1">
        <v>45695</v>
      </c>
      <c r="C842" t="s">
        <v>381</v>
      </c>
      <c r="D842" t="s">
        <v>1644</v>
      </c>
      <c r="E842" t="s">
        <v>1789</v>
      </c>
      <c r="F842">
        <v>4</v>
      </c>
      <c r="G842">
        <v>751.63</v>
      </c>
      <c r="H842">
        <v>0.28000000000000003</v>
      </c>
      <c r="I842" t="s">
        <v>1829</v>
      </c>
      <c r="J842" s="12">
        <v>2164.6943999999999</v>
      </c>
      <c r="K842" t="str">
        <f>_xlfn.XLOOKUP(Table17[[#This Row],[Customer_ID]],Customer_Dim!A:A,Customer_Dim!B:B,"False Data")</f>
        <v>Travis Holland</v>
      </c>
      <c r="L842" s="5">
        <f>_xlfn.XLOOKUP(Table17[[#This Row],[Customer_ID]],Customer_Dim!A:A,Customer_Dim!C:C,"False Data")</f>
        <v>38</v>
      </c>
      <c r="M842" s="5" t="str" cm="1">
        <f t="array" ref="M842">_xlfn.IFS(Table9[[#This Row],[Age]]&lt;=35,"Youth",Table9[[#This Row],[Age]]&lt;=55,"Adult",Table9[[#This Row],[Age]]&gt;55,"Senior")</f>
        <v>Adult</v>
      </c>
      <c r="N842" t="str">
        <f>_xlfn.XLOOKUP(Table17[[#This Row],[Customer_ID]],Customer_Dim!A:A,Customer_Dim!D:D,"False Data")</f>
        <v>Male</v>
      </c>
      <c r="O842" t="str">
        <f>_xlfn.XLOOKUP(Table17[[#This Row],[Customer_ID]],Customer_Dim!A:A,Customer_Dim!E:E,"False Data")</f>
        <v>Webstermouth</v>
      </c>
      <c r="P842" t="str">
        <f>_xlfn.XLOOKUP(Table17[[#This Row],[Customer_ID]],Customer_Dim!A:A,Customer_Dim!F:F,"False Data")</f>
        <v>New Hampshire</v>
      </c>
      <c r="Q842" t="str">
        <f>_xlfn.XLOOKUP(Table17[[#This Row],[Customer_ID]],Customer_Dim!A:A,Customer_Dim!G:G,"False Data")</f>
        <v>USA</v>
      </c>
      <c r="R842" t="str">
        <f>_xlfn.XLOOKUP(Table17[[#This Row],[Customer_ID]],Customer_Dim!A:A,Customer_Dim!H:H,"False Data")</f>
        <v>Bronze</v>
      </c>
      <c r="S842" t="str">
        <f>_xlfn.XLOOKUP(Table17[[#This Row],[Store_ID]],Store_Dim!A:A,Store_Dim!B:B)</f>
        <v>Hill, Wagner and Ballard</v>
      </c>
      <c r="T842" t="str">
        <f>_xlfn.XLOOKUP(Table17[[#This Row],[Store_ID]],Store_Dim!A:A,Store_Dim!C:C)</f>
        <v>East</v>
      </c>
      <c r="U842" t="str">
        <f>_xlfn.XLOOKUP(Table17[[#This Row],[Store_ID]],Store_Dim!A:A,Store_Dim!D:D)</f>
        <v>East Davidville</v>
      </c>
      <c r="V842" t="str">
        <f>_xlfn.XLOOKUP(Table17[[#This Row],[Store_ID]],Store_Dim!A:A,Store_Dim!E:E)</f>
        <v>Online</v>
      </c>
      <c r="W842" t="str">
        <f>_xlfn.XLOOKUP(Table17[[#This Row],[Product_ID]],Product_Dim!A:A,Product_Dim!B:B)</f>
        <v>Car Dashboard Phone Holder</v>
      </c>
      <c r="X842" t="str">
        <f>_xlfn.XLOOKUP(Table17[[#This Row],[Product_ID]],Product_Dim!A:A,Product_Dim!C:C)</f>
        <v>Electronics</v>
      </c>
      <c r="Y842" t="str">
        <f>_xlfn.XLOOKUP(Table17[[#This Row],[Product_ID]],Product_Dim!A:A,Product_Dim!D:D)</f>
        <v>Accessories</v>
      </c>
      <c r="Z842" t="str">
        <f>_xlfn.XLOOKUP(Table17[[#This Row],[Product_ID]],Product_Dim!A:A,Product_Dim!E:E)</f>
        <v>Byrd, Stewart and Valdez</v>
      </c>
      <c r="AA842">
        <f>_xlfn.XLOOKUP(Table17[[#This Row],[Product_ID]],Product_Dim!A:A,Product_Dim!F:F)</f>
        <v>177.98</v>
      </c>
      <c r="AB842">
        <f>_xlfn.XLOOKUP(Table17[[#This Row],[Product_ID]],Product_Dim!A:A,Product_Dim!G:G)</f>
        <v>103</v>
      </c>
    </row>
    <row r="843" spans="1:28" x14ac:dyDescent="0.25">
      <c r="A843" t="s">
        <v>2667</v>
      </c>
      <c r="B843" s="1">
        <v>45380</v>
      </c>
      <c r="C843" t="s">
        <v>387</v>
      </c>
      <c r="D843" t="s">
        <v>1610</v>
      </c>
      <c r="E843" t="s">
        <v>1801</v>
      </c>
      <c r="F843">
        <v>3</v>
      </c>
      <c r="G843">
        <v>108.14</v>
      </c>
      <c r="H843">
        <v>0.19</v>
      </c>
      <c r="I843" t="s">
        <v>1829</v>
      </c>
      <c r="J843" s="12">
        <v>262.78019999999998</v>
      </c>
      <c r="K843" t="str">
        <f>_xlfn.XLOOKUP(Table17[[#This Row],[Customer_ID]],Customer_Dim!A:A,Customer_Dim!B:B,"False Data")</f>
        <v>Ashley Griffin</v>
      </c>
      <c r="L843" s="5">
        <f>_xlfn.XLOOKUP(Table17[[#This Row],[Customer_ID]],Customer_Dim!A:A,Customer_Dim!C:C,"False Data")</f>
        <v>40</v>
      </c>
      <c r="M843" s="5" t="str" cm="1">
        <f t="array" ref="M843">_xlfn.IFS(Table9[[#This Row],[Age]]&lt;=35,"Youth",Table9[[#This Row],[Age]]&lt;=55,"Adult",Table9[[#This Row],[Age]]&gt;55,"Senior")</f>
        <v>Adult</v>
      </c>
      <c r="N843" t="str">
        <f>_xlfn.XLOOKUP(Table17[[#This Row],[Customer_ID]],Customer_Dim!A:A,Customer_Dim!D:D,"False Data")</f>
        <v>Female</v>
      </c>
      <c r="O843" t="str">
        <f>_xlfn.XLOOKUP(Table17[[#This Row],[Customer_ID]],Customer_Dim!A:A,Customer_Dim!E:E,"False Data")</f>
        <v>New Dawnton</v>
      </c>
      <c r="P843" t="str">
        <f>_xlfn.XLOOKUP(Table17[[#This Row],[Customer_ID]],Customer_Dim!A:A,Customer_Dim!F:F,"False Data")</f>
        <v>Maryland</v>
      </c>
      <c r="Q843" t="str">
        <f>_xlfn.XLOOKUP(Table17[[#This Row],[Customer_ID]],Customer_Dim!A:A,Customer_Dim!G:G,"False Data")</f>
        <v>USA</v>
      </c>
      <c r="R843" t="str">
        <f>_xlfn.XLOOKUP(Table17[[#This Row],[Customer_ID]],Customer_Dim!A:A,Customer_Dim!H:H,"False Data")</f>
        <v>Gold</v>
      </c>
      <c r="S843" t="str">
        <f>_xlfn.XLOOKUP(Table17[[#This Row],[Store_ID]],Store_Dim!A:A,Store_Dim!B:B)</f>
        <v>Shelton PLC</v>
      </c>
      <c r="T843" t="str">
        <f>_xlfn.XLOOKUP(Table17[[#This Row],[Store_ID]],Store_Dim!A:A,Store_Dim!C:C)</f>
        <v>North</v>
      </c>
      <c r="U843" t="str">
        <f>_xlfn.XLOOKUP(Table17[[#This Row],[Store_ID]],Store_Dim!A:A,Store_Dim!D:D)</f>
        <v>East Jenniferstad</v>
      </c>
      <c r="V843" t="str">
        <f>_xlfn.XLOOKUP(Table17[[#This Row],[Store_ID]],Store_Dim!A:A,Store_Dim!E:E)</f>
        <v>Flagship</v>
      </c>
      <c r="W843" t="str">
        <f>_xlfn.XLOOKUP(Table17[[#This Row],[Product_ID]],Product_Dim!A:A,Product_Dim!B:B)</f>
        <v>Basketball</v>
      </c>
      <c r="X843" t="str">
        <f>_xlfn.XLOOKUP(Table17[[#This Row],[Product_ID]],Product_Dim!A:A,Product_Dim!C:C)</f>
        <v>Sports</v>
      </c>
      <c r="Y843" t="str">
        <f>_xlfn.XLOOKUP(Table17[[#This Row],[Product_ID]],Product_Dim!A:A,Product_Dim!D:D)</f>
        <v>Team Sports</v>
      </c>
      <c r="Z843" t="str">
        <f>_xlfn.XLOOKUP(Table17[[#This Row],[Product_ID]],Product_Dim!A:A,Product_Dim!E:E)</f>
        <v>Nolan-Snow</v>
      </c>
      <c r="AA843">
        <f>_xlfn.XLOOKUP(Table17[[#This Row],[Product_ID]],Product_Dim!A:A,Product_Dim!F:F)</f>
        <v>204.39</v>
      </c>
      <c r="AB843">
        <f>_xlfn.XLOOKUP(Table17[[#This Row],[Product_ID]],Product_Dim!A:A,Product_Dim!G:G)</f>
        <v>281</v>
      </c>
    </row>
    <row r="844" spans="1:28" x14ac:dyDescent="0.25">
      <c r="A844" t="s">
        <v>2668</v>
      </c>
      <c r="B844" s="1">
        <v>45446</v>
      </c>
      <c r="C844" t="s">
        <v>818</v>
      </c>
      <c r="D844" t="s">
        <v>1602</v>
      </c>
      <c r="E844" t="s">
        <v>1769</v>
      </c>
      <c r="F844">
        <v>1</v>
      </c>
      <c r="G844">
        <v>964.11</v>
      </c>
      <c r="H844">
        <v>0.17</v>
      </c>
      <c r="I844" t="s">
        <v>1829</v>
      </c>
      <c r="J844" s="12">
        <v>800.21129999999994</v>
      </c>
      <c r="K844" t="str">
        <f>_xlfn.XLOOKUP(Table17[[#This Row],[Customer_ID]],Customer_Dim!A:A,Customer_Dim!B:B,"False Data")</f>
        <v>Kristen Fischer</v>
      </c>
      <c r="L844" s="5">
        <f>_xlfn.XLOOKUP(Table17[[#This Row],[Customer_ID]],Customer_Dim!A:A,Customer_Dim!C:C,"False Data")</f>
        <v>57</v>
      </c>
      <c r="M844" s="5" t="str" cm="1">
        <f t="array" ref="M844">_xlfn.IFS(Table9[[#This Row],[Age]]&lt;=35,"Youth",Table9[[#This Row],[Age]]&lt;=55,"Adult",Table9[[#This Row],[Age]]&gt;55,"Senior")</f>
        <v>Senior</v>
      </c>
      <c r="N844" t="str">
        <f>_xlfn.XLOOKUP(Table17[[#This Row],[Customer_ID]],Customer_Dim!A:A,Customer_Dim!D:D,"False Data")</f>
        <v>Male</v>
      </c>
      <c r="O844" t="str">
        <f>_xlfn.XLOOKUP(Table17[[#This Row],[Customer_ID]],Customer_Dim!A:A,Customer_Dim!E:E,"False Data")</f>
        <v>Lake Christopher</v>
      </c>
      <c r="P844" t="str">
        <f>_xlfn.XLOOKUP(Table17[[#This Row],[Customer_ID]],Customer_Dim!A:A,Customer_Dim!F:F,"False Data")</f>
        <v>Arkansas</v>
      </c>
      <c r="Q844" t="str">
        <f>_xlfn.XLOOKUP(Table17[[#This Row],[Customer_ID]],Customer_Dim!A:A,Customer_Dim!G:G,"False Data")</f>
        <v>USA</v>
      </c>
      <c r="R844" t="str">
        <f>_xlfn.XLOOKUP(Table17[[#This Row],[Customer_ID]],Customer_Dim!A:A,Customer_Dim!H:H,"False Data")</f>
        <v>Platinum</v>
      </c>
      <c r="S844" t="str">
        <f>_xlfn.XLOOKUP(Table17[[#This Row],[Store_ID]],Store_Dim!A:A,Store_Dim!B:B)</f>
        <v>Alexander Group</v>
      </c>
      <c r="T844" t="str">
        <f>_xlfn.XLOOKUP(Table17[[#This Row],[Store_ID]],Store_Dim!A:A,Store_Dim!C:C)</f>
        <v>South</v>
      </c>
      <c r="U844" t="str">
        <f>_xlfn.XLOOKUP(Table17[[#This Row],[Store_ID]],Store_Dim!A:A,Store_Dim!D:D)</f>
        <v>Port Sharon</v>
      </c>
      <c r="V844" t="str">
        <f>_xlfn.XLOOKUP(Table17[[#This Row],[Store_ID]],Store_Dim!A:A,Store_Dim!E:E)</f>
        <v>Online</v>
      </c>
      <c r="W844" t="str">
        <f>_xlfn.XLOOKUP(Table17[[#This Row],[Product_ID]],Product_Dim!A:A,Product_Dim!B:B)</f>
        <v>Decorative Floor Vase</v>
      </c>
      <c r="X844" t="str">
        <f>_xlfn.XLOOKUP(Table17[[#This Row],[Product_ID]],Product_Dim!A:A,Product_Dim!C:C)</f>
        <v>Home</v>
      </c>
      <c r="Y844" t="str">
        <f>_xlfn.XLOOKUP(Table17[[#This Row],[Product_ID]],Product_Dim!A:A,Product_Dim!D:D)</f>
        <v>Decor</v>
      </c>
      <c r="Z844" t="str">
        <f>_xlfn.XLOOKUP(Table17[[#This Row],[Product_ID]],Product_Dim!A:A,Product_Dim!E:E)</f>
        <v>Khan, Jones and Paul</v>
      </c>
      <c r="AA844">
        <f>_xlfn.XLOOKUP(Table17[[#This Row],[Product_ID]],Product_Dim!A:A,Product_Dim!F:F)</f>
        <v>81.75</v>
      </c>
      <c r="AB844">
        <f>_xlfn.XLOOKUP(Table17[[#This Row],[Product_ID]],Product_Dim!A:A,Product_Dim!G:G)</f>
        <v>378</v>
      </c>
    </row>
    <row r="845" spans="1:28" x14ac:dyDescent="0.25">
      <c r="A845" t="s">
        <v>2669</v>
      </c>
      <c r="B845" s="1">
        <v>45525</v>
      </c>
      <c r="C845" t="s">
        <v>449</v>
      </c>
      <c r="D845" t="s">
        <v>1586</v>
      </c>
      <c r="E845" t="s">
        <v>1752</v>
      </c>
      <c r="F845">
        <v>1</v>
      </c>
      <c r="G845">
        <v>346.2</v>
      </c>
      <c r="H845">
        <v>0.28999999999999998</v>
      </c>
      <c r="I845" t="s">
        <v>1824</v>
      </c>
      <c r="J845" s="12">
        <v>245.80199999999999</v>
      </c>
      <c r="K845" t="str">
        <f>_xlfn.XLOOKUP(Table17[[#This Row],[Customer_ID]],Customer_Dim!A:A,Customer_Dim!B:B,"False Data")</f>
        <v>Joseph Richards</v>
      </c>
      <c r="L845" s="5">
        <f>_xlfn.XLOOKUP(Table17[[#This Row],[Customer_ID]],Customer_Dim!A:A,Customer_Dim!C:C,"False Data")</f>
        <v>34</v>
      </c>
      <c r="M845" s="5" t="str" cm="1">
        <f t="array" ref="M845">_xlfn.IFS(Table9[[#This Row],[Age]]&lt;=35,"Youth",Table9[[#This Row],[Age]]&lt;=55,"Adult",Table9[[#This Row],[Age]]&gt;55,"Senior")</f>
        <v>Youth</v>
      </c>
      <c r="N845" t="str">
        <f>_xlfn.XLOOKUP(Table17[[#This Row],[Customer_ID]],Customer_Dim!A:A,Customer_Dim!D:D,"False Data")</f>
        <v>Female</v>
      </c>
      <c r="O845" t="str">
        <f>_xlfn.XLOOKUP(Table17[[#This Row],[Customer_ID]],Customer_Dim!A:A,Customer_Dim!E:E,"False Data")</f>
        <v>Wigginsville</v>
      </c>
      <c r="P845" t="str">
        <f>_xlfn.XLOOKUP(Table17[[#This Row],[Customer_ID]],Customer_Dim!A:A,Customer_Dim!F:F,"False Data")</f>
        <v>Alabama</v>
      </c>
      <c r="Q845" t="str">
        <f>_xlfn.XLOOKUP(Table17[[#This Row],[Customer_ID]],Customer_Dim!A:A,Customer_Dim!G:G,"False Data")</f>
        <v>USA</v>
      </c>
      <c r="R845" t="str">
        <f>_xlfn.XLOOKUP(Table17[[#This Row],[Customer_ID]],Customer_Dim!A:A,Customer_Dim!H:H,"False Data")</f>
        <v>Bronze</v>
      </c>
      <c r="S845" t="str">
        <f>_xlfn.XLOOKUP(Table17[[#This Row],[Store_ID]],Store_Dim!A:A,Store_Dim!B:B)</f>
        <v>Rivera-Warner</v>
      </c>
      <c r="T845" t="str">
        <f>_xlfn.XLOOKUP(Table17[[#This Row],[Store_ID]],Store_Dim!A:A,Store_Dim!C:C)</f>
        <v>East</v>
      </c>
      <c r="U845" t="str">
        <f>_xlfn.XLOOKUP(Table17[[#This Row],[Store_ID]],Store_Dim!A:A,Store_Dim!D:D)</f>
        <v>Washingtonfurt</v>
      </c>
      <c r="V845" t="str">
        <f>_xlfn.XLOOKUP(Table17[[#This Row],[Store_ID]],Store_Dim!A:A,Store_Dim!E:E)</f>
        <v>Flagship</v>
      </c>
      <c r="W845" t="str">
        <f>_xlfn.XLOOKUP(Table17[[#This Row],[Product_ID]],Product_Dim!A:A,Product_Dim!B:B)</f>
        <v>Knee Support Brace</v>
      </c>
      <c r="X845" t="str">
        <f>_xlfn.XLOOKUP(Table17[[#This Row],[Product_ID]],Product_Dim!A:A,Product_Dim!C:C)</f>
        <v>Sports</v>
      </c>
      <c r="Y845" t="str">
        <f>_xlfn.XLOOKUP(Table17[[#This Row],[Product_ID]],Product_Dim!A:A,Product_Dim!D:D)</f>
        <v>Equipment</v>
      </c>
      <c r="Z845" t="str">
        <f>_xlfn.XLOOKUP(Table17[[#This Row],[Product_ID]],Product_Dim!A:A,Product_Dim!E:E)</f>
        <v>May-Reese</v>
      </c>
      <c r="AA845">
        <f>_xlfn.XLOOKUP(Table17[[#This Row],[Product_ID]],Product_Dim!A:A,Product_Dim!F:F)</f>
        <v>21.34</v>
      </c>
      <c r="AB845">
        <f>_xlfn.XLOOKUP(Table17[[#This Row],[Product_ID]],Product_Dim!A:A,Product_Dim!G:G)</f>
        <v>65</v>
      </c>
    </row>
    <row r="846" spans="1:28" x14ac:dyDescent="0.25">
      <c r="A846" t="s">
        <v>2670</v>
      </c>
      <c r="B846" s="1">
        <v>45527</v>
      </c>
      <c r="C846" t="s">
        <v>1411</v>
      </c>
      <c r="D846" t="s">
        <v>1634</v>
      </c>
      <c r="E846" t="s">
        <v>1801</v>
      </c>
      <c r="F846">
        <v>3</v>
      </c>
      <c r="G846">
        <v>791.75</v>
      </c>
      <c r="H846">
        <v>0.28999999999999998</v>
      </c>
      <c r="I846" t="s">
        <v>1824</v>
      </c>
      <c r="J846" s="12">
        <v>1686.4275</v>
      </c>
      <c r="K846" t="str">
        <f>_xlfn.XLOOKUP(Table17[[#This Row],[Customer_ID]],Customer_Dim!A:A,Customer_Dim!B:B,"False Data")</f>
        <v>Christina Robertson</v>
      </c>
      <c r="L846" s="5">
        <f>_xlfn.XLOOKUP(Table17[[#This Row],[Customer_ID]],Customer_Dim!A:A,Customer_Dim!C:C,"False Data")</f>
        <v>59</v>
      </c>
      <c r="M846" s="5" t="str" cm="1">
        <f t="array" ref="M846">_xlfn.IFS(Table9[[#This Row],[Age]]&lt;=35,"Youth",Table9[[#This Row],[Age]]&lt;=55,"Adult",Table9[[#This Row],[Age]]&gt;55,"Senior")</f>
        <v>Senior</v>
      </c>
      <c r="N846" t="str">
        <f>_xlfn.XLOOKUP(Table17[[#This Row],[Customer_ID]],Customer_Dim!A:A,Customer_Dim!D:D,"False Data")</f>
        <v>Male</v>
      </c>
      <c r="O846" t="str">
        <f>_xlfn.XLOOKUP(Table17[[#This Row],[Customer_ID]],Customer_Dim!A:A,Customer_Dim!E:E,"False Data")</f>
        <v>Hubbardborough</v>
      </c>
      <c r="P846" t="str">
        <f>_xlfn.XLOOKUP(Table17[[#This Row],[Customer_ID]],Customer_Dim!A:A,Customer_Dim!F:F,"False Data")</f>
        <v>Kentucky</v>
      </c>
      <c r="Q846" t="str">
        <f>_xlfn.XLOOKUP(Table17[[#This Row],[Customer_ID]],Customer_Dim!A:A,Customer_Dim!G:G,"False Data")</f>
        <v>USA</v>
      </c>
      <c r="R846" t="str">
        <f>_xlfn.XLOOKUP(Table17[[#This Row],[Customer_ID]],Customer_Dim!A:A,Customer_Dim!H:H,"False Data")</f>
        <v>Platinum</v>
      </c>
      <c r="S846" t="str">
        <f>_xlfn.XLOOKUP(Table17[[#This Row],[Store_ID]],Store_Dim!A:A,Store_Dim!B:B)</f>
        <v>Shelton PLC</v>
      </c>
      <c r="T846" t="str">
        <f>_xlfn.XLOOKUP(Table17[[#This Row],[Store_ID]],Store_Dim!A:A,Store_Dim!C:C)</f>
        <v>North</v>
      </c>
      <c r="U846" t="str">
        <f>_xlfn.XLOOKUP(Table17[[#This Row],[Store_ID]],Store_Dim!A:A,Store_Dim!D:D)</f>
        <v>East Jenniferstad</v>
      </c>
      <c r="V846" t="str">
        <f>_xlfn.XLOOKUP(Table17[[#This Row],[Store_ID]],Store_Dim!A:A,Store_Dim!E:E)</f>
        <v>Flagship</v>
      </c>
      <c r="W846" t="str">
        <f>_xlfn.XLOOKUP(Table17[[#This Row],[Product_ID]],Product_Dim!A:A,Product_Dim!B:B)</f>
        <v>USB External Hard Drive</v>
      </c>
      <c r="X846" t="str">
        <f>_xlfn.XLOOKUP(Table17[[#This Row],[Product_ID]],Product_Dim!A:A,Product_Dim!C:C)</f>
        <v>Electronics</v>
      </c>
      <c r="Y846" t="str">
        <f>_xlfn.XLOOKUP(Table17[[#This Row],[Product_ID]],Product_Dim!A:A,Product_Dim!D:D)</f>
        <v>Computer</v>
      </c>
      <c r="Z846" t="str">
        <f>_xlfn.XLOOKUP(Table17[[#This Row],[Product_ID]],Product_Dim!A:A,Product_Dim!E:E)</f>
        <v>Robinson Inc</v>
      </c>
      <c r="AA846">
        <f>_xlfn.XLOOKUP(Table17[[#This Row],[Product_ID]],Product_Dim!A:A,Product_Dim!F:F)</f>
        <v>253.33</v>
      </c>
      <c r="AB846">
        <f>_xlfn.XLOOKUP(Table17[[#This Row],[Product_ID]],Product_Dim!A:A,Product_Dim!G:G)</f>
        <v>266</v>
      </c>
    </row>
    <row r="847" spans="1:28" x14ac:dyDescent="0.25">
      <c r="A847" t="s">
        <v>2671</v>
      </c>
      <c r="B847" s="1">
        <v>45265</v>
      </c>
      <c r="C847" t="s">
        <v>1005</v>
      </c>
      <c r="D847" t="s">
        <v>1626</v>
      </c>
      <c r="E847" t="s">
        <v>1797</v>
      </c>
      <c r="F847">
        <v>1</v>
      </c>
      <c r="G847">
        <v>529.84</v>
      </c>
      <c r="H847">
        <v>0.13</v>
      </c>
      <c r="I847" t="s">
        <v>1826</v>
      </c>
      <c r="J847" s="12">
        <v>460.96080000000001</v>
      </c>
      <c r="K847" t="str">
        <f>_xlfn.XLOOKUP(Table17[[#This Row],[Customer_ID]],Customer_Dim!A:A,Customer_Dim!B:B,"False Data")</f>
        <v>Casey Simpson</v>
      </c>
      <c r="L847" s="5">
        <f>_xlfn.XLOOKUP(Table17[[#This Row],[Customer_ID]],Customer_Dim!A:A,Customer_Dim!C:C,"False Data")</f>
        <v>54</v>
      </c>
      <c r="M847" s="5" t="str" cm="1">
        <f t="array" ref="M847">_xlfn.IFS(Table9[[#This Row],[Age]]&lt;=35,"Youth",Table9[[#This Row],[Age]]&lt;=55,"Adult",Table9[[#This Row],[Age]]&gt;55,"Senior")</f>
        <v>Adult</v>
      </c>
      <c r="N847" t="str">
        <f>_xlfn.XLOOKUP(Table17[[#This Row],[Customer_ID]],Customer_Dim!A:A,Customer_Dim!D:D,"False Data")</f>
        <v>Male</v>
      </c>
      <c r="O847" t="str">
        <f>_xlfn.XLOOKUP(Table17[[#This Row],[Customer_ID]],Customer_Dim!A:A,Customer_Dim!E:E,"False Data")</f>
        <v>West Mathewside</v>
      </c>
      <c r="P847" t="str">
        <f>_xlfn.XLOOKUP(Table17[[#This Row],[Customer_ID]],Customer_Dim!A:A,Customer_Dim!F:F,"False Data")</f>
        <v>Mississippi</v>
      </c>
      <c r="Q847" t="str">
        <f>_xlfn.XLOOKUP(Table17[[#This Row],[Customer_ID]],Customer_Dim!A:A,Customer_Dim!G:G,"False Data")</f>
        <v>USA</v>
      </c>
      <c r="R847" t="str">
        <f>_xlfn.XLOOKUP(Table17[[#This Row],[Customer_ID]],Customer_Dim!A:A,Customer_Dim!H:H,"False Data")</f>
        <v>Platinum</v>
      </c>
      <c r="S847" t="str">
        <f>_xlfn.XLOOKUP(Table17[[#This Row],[Store_ID]],Store_Dim!A:A,Store_Dim!B:B)</f>
        <v>Gardner, Humphrey and Contreras</v>
      </c>
      <c r="T847" t="str">
        <f>_xlfn.XLOOKUP(Table17[[#This Row],[Store_ID]],Store_Dim!A:A,Store_Dim!C:C)</f>
        <v>East</v>
      </c>
      <c r="U847" t="str">
        <f>_xlfn.XLOOKUP(Table17[[#This Row],[Store_ID]],Store_Dim!A:A,Store_Dim!D:D)</f>
        <v>Johnsonville</v>
      </c>
      <c r="V847" t="str">
        <f>_xlfn.XLOOKUP(Table17[[#This Row],[Store_ID]],Store_Dim!A:A,Store_Dim!E:E)</f>
        <v>Flagship</v>
      </c>
      <c r="W847" t="str">
        <f>_xlfn.XLOOKUP(Table17[[#This Row],[Product_ID]],Product_Dim!A:A,Product_Dim!B:B)</f>
        <v>Portable Power Bank</v>
      </c>
      <c r="X847" t="str">
        <f>_xlfn.XLOOKUP(Table17[[#This Row],[Product_ID]],Product_Dim!A:A,Product_Dim!C:C)</f>
        <v>Electronics</v>
      </c>
      <c r="Y847" t="str">
        <f>_xlfn.XLOOKUP(Table17[[#This Row],[Product_ID]],Product_Dim!A:A,Product_Dim!D:D)</f>
        <v>Mobile</v>
      </c>
      <c r="Z847" t="str">
        <f>_xlfn.XLOOKUP(Table17[[#This Row],[Product_ID]],Product_Dim!A:A,Product_Dim!E:E)</f>
        <v>Cummings and Sons</v>
      </c>
      <c r="AA847">
        <f>_xlfn.XLOOKUP(Table17[[#This Row],[Product_ID]],Product_Dim!A:A,Product_Dim!F:F)</f>
        <v>326.06</v>
      </c>
      <c r="AB847">
        <f>_xlfn.XLOOKUP(Table17[[#This Row],[Product_ID]],Product_Dim!A:A,Product_Dim!G:G)</f>
        <v>301</v>
      </c>
    </row>
    <row r="848" spans="1:28" x14ac:dyDescent="0.25">
      <c r="A848" t="s">
        <v>2672</v>
      </c>
      <c r="B848" s="1">
        <v>45936</v>
      </c>
      <c r="C848" t="s">
        <v>1452</v>
      </c>
      <c r="D848" t="s">
        <v>1656</v>
      </c>
      <c r="E848" t="s">
        <v>1766</v>
      </c>
      <c r="F848">
        <v>3</v>
      </c>
      <c r="G848">
        <v>582.57000000000005</v>
      </c>
      <c r="H848">
        <v>0.11</v>
      </c>
      <c r="I848" t="s">
        <v>1826</v>
      </c>
      <c r="J848" s="12">
        <v>1555.4619</v>
      </c>
      <c r="K848" t="str">
        <f>_xlfn.XLOOKUP(Table17[[#This Row],[Customer_ID]],Customer_Dim!A:A,Customer_Dim!B:B,"False Data")</f>
        <v>Debra Mccullough</v>
      </c>
      <c r="L848" s="5">
        <f>_xlfn.XLOOKUP(Table17[[#This Row],[Customer_ID]],Customer_Dim!A:A,Customer_Dim!C:C,"False Data")</f>
        <v>42</v>
      </c>
      <c r="M848" s="5" t="str" cm="1">
        <f t="array" ref="M848">_xlfn.IFS(Table9[[#This Row],[Age]]&lt;=35,"Youth",Table9[[#This Row],[Age]]&lt;=55,"Adult",Table9[[#This Row],[Age]]&gt;55,"Senior")</f>
        <v>Adult</v>
      </c>
      <c r="N848" t="str">
        <f>_xlfn.XLOOKUP(Table17[[#This Row],[Customer_ID]],Customer_Dim!A:A,Customer_Dim!D:D,"False Data")</f>
        <v>Male</v>
      </c>
      <c r="O848" t="str">
        <f>_xlfn.XLOOKUP(Table17[[#This Row],[Customer_ID]],Customer_Dim!A:A,Customer_Dim!E:E,"False Data")</f>
        <v>Mcdanielfurt</v>
      </c>
      <c r="P848" t="str">
        <f>_xlfn.XLOOKUP(Table17[[#This Row],[Customer_ID]],Customer_Dim!A:A,Customer_Dim!F:F,"False Data")</f>
        <v>Montana</v>
      </c>
      <c r="Q848" t="str">
        <f>_xlfn.XLOOKUP(Table17[[#This Row],[Customer_ID]],Customer_Dim!A:A,Customer_Dim!G:G,"False Data")</f>
        <v>USA</v>
      </c>
      <c r="R848" t="str">
        <f>_xlfn.XLOOKUP(Table17[[#This Row],[Customer_ID]],Customer_Dim!A:A,Customer_Dim!H:H,"False Data")</f>
        <v>Platinum</v>
      </c>
      <c r="S848" t="str">
        <f>_xlfn.XLOOKUP(Table17[[#This Row],[Store_ID]],Store_Dim!A:A,Store_Dim!B:B)</f>
        <v>Johnson-Wright</v>
      </c>
      <c r="T848" t="str">
        <f>_xlfn.XLOOKUP(Table17[[#This Row],[Store_ID]],Store_Dim!A:A,Store_Dim!C:C)</f>
        <v>North</v>
      </c>
      <c r="U848" t="str">
        <f>_xlfn.XLOOKUP(Table17[[#This Row],[Store_ID]],Store_Dim!A:A,Store_Dim!D:D)</f>
        <v>Hoodberg</v>
      </c>
      <c r="V848" t="str">
        <f>_xlfn.XLOOKUP(Table17[[#This Row],[Store_ID]],Store_Dim!A:A,Store_Dim!E:E)</f>
        <v>Outlet</v>
      </c>
      <c r="W848" t="str">
        <f>_xlfn.XLOOKUP(Table17[[#This Row],[Product_ID]],Product_Dim!A:A,Product_Dim!B:B)</f>
        <v>Sports Stopwatch Pro</v>
      </c>
      <c r="X848" t="str">
        <f>_xlfn.XLOOKUP(Table17[[#This Row],[Product_ID]],Product_Dim!A:A,Product_Dim!C:C)</f>
        <v>Sports</v>
      </c>
      <c r="Y848" t="str">
        <f>_xlfn.XLOOKUP(Table17[[#This Row],[Product_ID]],Product_Dim!A:A,Product_Dim!D:D)</f>
        <v>Accessories</v>
      </c>
      <c r="Z848" t="str">
        <f>_xlfn.XLOOKUP(Table17[[#This Row],[Product_ID]],Product_Dim!A:A,Product_Dim!E:E)</f>
        <v>Thompson-French</v>
      </c>
      <c r="AA848">
        <f>_xlfn.XLOOKUP(Table17[[#This Row],[Product_ID]],Product_Dim!A:A,Product_Dim!F:F)</f>
        <v>434.84</v>
      </c>
      <c r="AB848">
        <f>_xlfn.XLOOKUP(Table17[[#This Row],[Product_ID]],Product_Dim!A:A,Product_Dim!G:G)</f>
        <v>185</v>
      </c>
    </row>
    <row r="849" spans="1:28" x14ac:dyDescent="0.25">
      <c r="A849" t="s">
        <v>2673</v>
      </c>
      <c r="B849" s="1">
        <v>45242</v>
      </c>
      <c r="C849" t="s">
        <v>687</v>
      </c>
      <c r="D849" t="s">
        <v>1738</v>
      </c>
      <c r="E849" t="s">
        <v>1807</v>
      </c>
      <c r="F849">
        <v>1</v>
      </c>
      <c r="G849">
        <v>219.81</v>
      </c>
      <c r="H849">
        <v>0.22</v>
      </c>
      <c r="I849" t="s">
        <v>1829</v>
      </c>
      <c r="J849" s="12">
        <v>171.45179999999999</v>
      </c>
      <c r="K849" t="str">
        <f>_xlfn.XLOOKUP(Table17[[#This Row],[Customer_ID]],Customer_Dim!A:A,Customer_Dim!B:B,"False Data")</f>
        <v>Rodney Huffman</v>
      </c>
      <c r="L849" s="5">
        <f>_xlfn.XLOOKUP(Table17[[#This Row],[Customer_ID]],Customer_Dim!A:A,Customer_Dim!C:C,"False Data")</f>
        <v>20</v>
      </c>
      <c r="M849" s="5" t="str" cm="1">
        <f t="array" ref="M849">_xlfn.IFS(Table9[[#This Row],[Age]]&lt;=35,"Youth",Table9[[#This Row],[Age]]&lt;=55,"Adult",Table9[[#This Row],[Age]]&gt;55,"Senior")</f>
        <v>Youth</v>
      </c>
      <c r="N849" t="str">
        <f>_xlfn.XLOOKUP(Table17[[#This Row],[Customer_ID]],Customer_Dim!A:A,Customer_Dim!D:D,"False Data")</f>
        <v>Female</v>
      </c>
      <c r="O849" t="str">
        <f>_xlfn.XLOOKUP(Table17[[#This Row],[Customer_ID]],Customer_Dim!A:A,Customer_Dim!E:E,"False Data")</f>
        <v>Garzafort</v>
      </c>
      <c r="P849" t="str">
        <f>_xlfn.XLOOKUP(Table17[[#This Row],[Customer_ID]],Customer_Dim!A:A,Customer_Dim!F:F,"False Data")</f>
        <v>Delaware</v>
      </c>
      <c r="Q849" t="str">
        <f>_xlfn.XLOOKUP(Table17[[#This Row],[Customer_ID]],Customer_Dim!A:A,Customer_Dim!G:G,"False Data")</f>
        <v>USA</v>
      </c>
      <c r="R849" t="str">
        <f>_xlfn.XLOOKUP(Table17[[#This Row],[Customer_ID]],Customer_Dim!A:A,Customer_Dim!H:H,"False Data")</f>
        <v>Silver</v>
      </c>
      <c r="S849" t="str">
        <f>_xlfn.XLOOKUP(Table17[[#This Row],[Store_ID]],Store_Dim!A:A,Store_Dim!B:B)</f>
        <v>Holloway Ltd</v>
      </c>
      <c r="T849" t="str">
        <f>_xlfn.XLOOKUP(Table17[[#This Row],[Store_ID]],Store_Dim!A:A,Store_Dim!C:C)</f>
        <v>North</v>
      </c>
      <c r="U849" t="str">
        <f>_xlfn.XLOOKUP(Table17[[#This Row],[Store_ID]],Store_Dim!A:A,Store_Dim!D:D)</f>
        <v>Bensonhaven</v>
      </c>
      <c r="V849" t="str">
        <f>_xlfn.XLOOKUP(Table17[[#This Row],[Store_ID]],Store_Dim!A:A,Store_Dim!E:E)</f>
        <v>Flagship</v>
      </c>
      <c r="W849" t="str">
        <f>_xlfn.XLOOKUP(Table17[[#This Row],[Product_ID]],Product_Dim!A:A,Product_Dim!B:B)</f>
        <v>Sports Stopwatch Basic</v>
      </c>
      <c r="X849" t="str">
        <f>_xlfn.XLOOKUP(Table17[[#This Row],[Product_ID]],Product_Dim!A:A,Product_Dim!C:C)</f>
        <v>Sports</v>
      </c>
      <c r="Y849" t="str">
        <f>_xlfn.XLOOKUP(Table17[[#This Row],[Product_ID]],Product_Dim!A:A,Product_Dim!D:D)</f>
        <v>Accessories</v>
      </c>
      <c r="Z849" t="str">
        <f>_xlfn.XLOOKUP(Table17[[#This Row],[Product_ID]],Product_Dim!A:A,Product_Dim!E:E)</f>
        <v>Wilson Group</v>
      </c>
      <c r="AA849">
        <f>_xlfn.XLOOKUP(Table17[[#This Row],[Product_ID]],Product_Dim!A:A,Product_Dim!F:F)</f>
        <v>60.65</v>
      </c>
      <c r="AB849">
        <f>_xlfn.XLOOKUP(Table17[[#This Row],[Product_ID]],Product_Dim!A:A,Product_Dim!G:G)</f>
        <v>75</v>
      </c>
    </row>
    <row r="850" spans="1:28" x14ac:dyDescent="0.25">
      <c r="A850" t="s">
        <v>2674</v>
      </c>
      <c r="B850" s="1">
        <v>45437</v>
      </c>
      <c r="C850" t="s">
        <v>1527</v>
      </c>
      <c r="D850" t="s">
        <v>1688</v>
      </c>
      <c r="E850" t="s">
        <v>1810</v>
      </c>
      <c r="F850">
        <v>4</v>
      </c>
      <c r="G850">
        <v>883.31</v>
      </c>
      <c r="H850">
        <v>0.27</v>
      </c>
      <c r="I850" t="s">
        <v>1824</v>
      </c>
      <c r="J850" s="12">
        <v>2579.2651999999998</v>
      </c>
      <c r="K850" t="str">
        <f>_xlfn.XLOOKUP(Table17[[#This Row],[Customer_ID]],Customer_Dim!A:A,Customer_Dim!B:B,"False Data")</f>
        <v>Sarah Marsh</v>
      </c>
      <c r="L850" s="5">
        <f>_xlfn.XLOOKUP(Table17[[#This Row],[Customer_ID]],Customer_Dim!A:A,Customer_Dim!C:C,"False Data")</f>
        <v>47</v>
      </c>
      <c r="M850" s="5" t="str" cm="1">
        <f t="array" ref="M850">_xlfn.IFS(Table9[[#This Row],[Age]]&lt;=35,"Youth",Table9[[#This Row],[Age]]&lt;=55,"Adult",Table9[[#This Row],[Age]]&gt;55,"Senior")</f>
        <v>Adult</v>
      </c>
      <c r="N850" t="str">
        <f>_xlfn.XLOOKUP(Table17[[#This Row],[Customer_ID]],Customer_Dim!A:A,Customer_Dim!D:D,"False Data")</f>
        <v>Female</v>
      </c>
      <c r="O850" t="str">
        <f>_xlfn.XLOOKUP(Table17[[#This Row],[Customer_ID]],Customer_Dim!A:A,Customer_Dim!E:E,"False Data")</f>
        <v>Port William</v>
      </c>
      <c r="P850" t="str">
        <f>_xlfn.XLOOKUP(Table17[[#This Row],[Customer_ID]],Customer_Dim!A:A,Customer_Dim!F:F,"False Data")</f>
        <v>New York</v>
      </c>
      <c r="Q850" t="str">
        <f>_xlfn.XLOOKUP(Table17[[#This Row],[Customer_ID]],Customer_Dim!A:A,Customer_Dim!G:G,"False Data")</f>
        <v>USA</v>
      </c>
      <c r="R850" t="str">
        <f>_xlfn.XLOOKUP(Table17[[#This Row],[Customer_ID]],Customer_Dim!A:A,Customer_Dim!H:H,"False Data")</f>
        <v>Gold</v>
      </c>
      <c r="S850" t="str">
        <f>_xlfn.XLOOKUP(Table17[[#This Row],[Store_ID]],Store_Dim!A:A,Store_Dim!B:B)</f>
        <v>Guerrero-Schmitt</v>
      </c>
      <c r="T850" t="str">
        <f>_xlfn.XLOOKUP(Table17[[#This Row],[Store_ID]],Store_Dim!A:A,Store_Dim!C:C)</f>
        <v>East</v>
      </c>
      <c r="U850" t="str">
        <f>_xlfn.XLOOKUP(Table17[[#This Row],[Store_ID]],Store_Dim!A:A,Store_Dim!D:D)</f>
        <v>East Stevechester</v>
      </c>
      <c r="V850" t="str">
        <f>_xlfn.XLOOKUP(Table17[[#This Row],[Store_ID]],Store_Dim!A:A,Store_Dim!E:E)</f>
        <v>Flagship</v>
      </c>
      <c r="W850" t="str">
        <f>_xlfn.XLOOKUP(Table17[[#This Row],[Product_ID]],Product_Dim!A:A,Product_Dim!B:B)</f>
        <v>Kitchen Storage Rack</v>
      </c>
      <c r="X850" t="str">
        <f>_xlfn.XLOOKUP(Table17[[#This Row],[Product_ID]],Product_Dim!A:A,Product_Dim!C:C)</f>
        <v>Home</v>
      </c>
      <c r="Y850" t="str">
        <f>_xlfn.XLOOKUP(Table17[[#This Row],[Product_ID]],Product_Dim!A:A,Product_Dim!D:D)</f>
        <v>Storage</v>
      </c>
      <c r="Z850" t="str">
        <f>_xlfn.XLOOKUP(Table17[[#This Row],[Product_ID]],Product_Dim!A:A,Product_Dim!E:E)</f>
        <v>Duran Group</v>
      </c>
      <c r="AA850">
        <f>_xlfn.XLOOKUP(Table17[[#This Row],[Product_ID]],Product_Dim!A:A,Product_Dim!F:F)</f>
        <v>138.05000000000001</v>
      </c>
      <c r="AB850">
        <f>_xlfn.XLOOKUP(Table17[[#This Row],[Product_ID]],Product_Dim!A:A,Product_Dim!G:G)</f>
        <v>89</v>
      </c>
    </row>
    <row r="851" spans="1:28" x14ac:dyDescent="0.25">
      <c r="A851" t="s">
        <v>2675</v>
      </c>
      <c r="B851" s="1">
        <v>45627</v>
      </c>
      <c r="C851" t="s">
        <v>752</v>
      </c>
      <c r="D851" t="s">
        <v>1582</v>
      </c>
      <c r="E851" t="s">
        <v>1799</v>
      </c>
      <c r="F851">
        <v>4</v>
      </c>
      <c r="G851">
        <v>329.06</v>
      </c>
      <c r="H851">
        <v>0.04</v>
      </c>
      <c r="I851" t="s">
        <v>1829</v>
      </c>
      <c r="J851" s="12">
        <v>1263.5904</v>
      </c>
      <c r="K851" t="str">
        <f>_xlfn.XLOOKUP(Table17[[#This Row],[Customer_ID]],Customer_Dim!A:A,Customer_Dim!B:B,"False Data")</f>
        <v>Nathaniel Hill</v>
      </c>
      <c r="L851" s="5">
        <f>_xlfn.XLOOKUP(Table17[[#This Row],[Customer_ID]],Customer_Dim!A:A,Customer_Dim!C:C,"False Data")</f>
        <v>43</v>
      </c>
      <c r="M851" s="5" t="str" cm="1">
        <f t="array" ref="M851">_xlfn.IFS(Table9[[#This Row],[Age]]&lt;=35,"Youth",Table9[[#This Row],[Age]]&lt;=55,"Adult",Table9[[#This Row],[Age]]&gt;55,"Senior")</f>
        <v>Adult</v>
      </c>
      <c r="N851" t="str">
        <f>_xlfn.XLOOKUP(Table17[[#This Row],[Customer_ID]],Customer_Dim!A:A,Customer_Dim!D:D,"False Data")</f>
        <v>Female</v>
      </c>
      <c r="O851" t="str">
        <f>_xlfn.XLOOKUP(Table17[[#This Row],[Customer_ID]],Customer_Dim!A:A,Customer_Dim!E:E,"False Data")</f>
        <v>Lake Mark</v>
      </c>
      <c r="P851" t="str">
        <f>_xlfn.XLOOKUP(Table17[[#This Row],[Customer_ID]],Customer_Dim!A:A,Customer_Dim!F:F,"False Data")</f>
        <v>Kansas</v>
      </c>
      <c r="Q851" t="str">
        <f>_xlfn.XLOOKUP(Table17[[#This Row],[Customer_ID]],Customer_Dim!A:A,Customer_Dim!G:G,"False Data")</f>
        <v>USA</v>
      </c>
      <c r="R851" t="str">
        <f>_xlfn.XLOOKUP(Table17[[#This Row],[Customer_ID]],Customer_Dim!A:A,Customer_Dim!H:H,"False Data")</f>
        <v>Gold</v>
      </c>
      <c r="S851" t="str">
        <f>_xlfn.XLOOKUP(Table17[[#This Row],[Store_ID]],Store_Dim!A:A,Store_Dim!B:B)</f>
        <v>Mcdonald Inc</v>
      </c>
      <c r="T851" t="str">
        <f>_xlfn.XLOOKUP(Table17[[#This Row],[Store_ID]],Store_Dim!A:A,Store_Dim!C:C)</f>
        <v>South</v>
      </c>
      <c r="U851" t="str">
        <f>_xlfn.XLOOKUP(Table17[[#This Row],[Store_ID]],Store_Dim!A:A,Store_Dim!D:D)</f>
        <v>Christopherland</v>
      </c>
      <c r="V851" t="str">
        <f>_xlfn.XLOOKUP(Table17[[#This Row],[Store_ID]],Store_Dim!A:A,Store_Dim!E:E)</f>
        <v>Outlet</v>
      </c>
      <c r="W851" t="str">
        <f>_xlfn.XLOOKUP(Table17[[#This Row],[Product_ID]],Product_Dim!A:A,Product_Dim!B:B)</f>
        <v>Soccer Training Cone Set</v>
      </c>
      <c r="X851" t="str">
        <f>_xlfn.XLOOKUP(Table17[[#This Row],[Product_ID]],Product_Dim!A:A,Product_Dim!C:C)</f>
        <v>Sports</v>
      </c>
      <c r="Y851" t="str">
        <f>_xlfn.XLOOKUP(Table17[[#This Row],[Product_ID]],Product_Dim!A:A,Product_Dim!D:D)</f>
        <v>Accessories</v>
      </c>
      <c r="Z851" t="str">
        <f>_xlfn.XLOOKUP(Table17[[#This Row],[Product_ID]],Product_Dim!A:A,Product_Dim!E:E)</f>
        <v>Ford, Murphy and Wilson</v>
      </c>
      <c r="AA851">
        <f>_xlfn.XLOOKUP(Table17[[#This Row],[Product_ID]],Product_Dim!A:A,Product_Dim!F:F)</f>
        <v>144.53</v>
      </c>
      <c r="AB851">
        <f>_xlfn.XLOOKUP(Table17[[#This Row],[Product_ID]],Product_Dim!A:A,Product_Dim!G:G)</f>
        <v>367</v>
      </c>
    </row>
    <row r="852" spans="1:28" x14ac:dyDescent="0.25">
      <c r="A852" t="s">
        <v>2676</v>
      </c>
      <c r="B852" s="1">
        <v>45678</v>
      </c>
      <c r="C852" t="s">
        <v>372</v>
      </c>
      <c r="D852" t="s">
        <v>1684</v>
      </c>
      <c r="E852" t="s">
        <v>1792</v>
      </c>
      <c r="F852">
        <v>1</v>
      </c>
      <c r="G852">
        <v>935.78</v>
      </c>
      <c r="H852">
        <v>0.03</v>
      </c>
      <c r="I852" t="s">
        <v>1826</v>
      </c>
      <c r="J852" s="12">
        <v>907.70659999999998</v>
      </c>
      <c r="K852" t="str">
        <f>_xlfn.XLOOKUP(Table17[[#This Row],[Customer_ID]],Customer_Dim!A:A,Customer_Dim!B:B,"False Data")</f>
        <v>Lance Baker</v>
      </c>
      <c r="L852" s="5">
        <f>_xlfn.XLOOKUP(Table17[[#This Row],[Customer_ID]],Customer_Dim!A:A,Customer_Dim!C:C,"False Data")</f>
        <v>50</v>
      </c>
      <c r="M852" s="5" t="str" cm="1">
        <f t="array" ref="M852">_xlfn.IFS(Table9[[#This Row],[Age]]&lt;=35,"Youth",Table9[[#This Row],[Age]]&lt;=55,"Adult",Table9[[#This Row],[Age]]&gt;55,"Senior")</f>
        <v>Adult</v>
      </c>
      <c r="N852" t="str">
        <f>_xlfn.XLOOKUP(Table17[[#This Row],[Customer_ID]],Customer_Dim!A:A,Customer_Dim!D:D,"False Data")</f>
        <v>Female</v>
      </c>
      <c r="O852" t="str">
        <f>_xlfn.XLOOKUP(Table17[[#This Row],[Customer_ID]],Customer_Dim!A:A,Customer_Dim!E:E,"False Data")</f>
        <v>Port Victoria</v>
      </c>
      <c r="P852" t="str">
        <f>_xlfn.XLOOKUP(Table17[[#This Row],[Customer_ID]],Customer_Dim!A:A,Customer_Dim!F:F,"False Data")</f>
        <v>Florida</v>
      </c>
      <c r="Q852" t="str">
        <f>_xlfn.XLOOKUP(Table17[[#This Row],[Customer_ID]],Customer_Dim!A:A,Customer_Dim!G:G,"False Data")</f>
        <v>USA</v>
      </c>
      <c r="R852" t="str">
        <f>_xlfn.XLOOKUP(Table17[[#This Row],[Customer_ID]],Customer_Dim!A:A,Customer_Dim!H:H,"False Data")</f>
        <v>Gold</v>
      </c>
      <c r="S852" t="str">
        <f>_xlfn.XLOOKUP(Table17[[#This Row],[Store_ID]],Store_Dim!A:A,Store_Dim!B:B)</f>
        <v>Aguirre-Keller</v>
      </c>
      <c r="T852" t="str">
        <f>_xlfn.XLOOKUP(Table17[[#This Row],[Store_ID]],Store_Dim!A:A,Store_Dim!C:C)</f>
        <v>South</v>
      </c>
      <c r="U852" t="str">
        <f>_xlfn.XLOOKUP(Table17[[#This Row],[Store_ID]],Store_Dim!A:A,Store_Dim!D:D)</f>
        <v>Lake Michael</v>
      </c>
      <c r="V852" t="str">
        <f>_xlfn.XLOOKUP(Table17[[#This Row],[Store_ID]],Store_Dim!A:A,Store_Dim!E:E)</f>
        <v>Online</v>
      </c>
      <c r="W852" t="str">
        <f>_xlfn.XLOOKUP(Table17[[#This Row],[Product_ID]],Product_Dim!A:A,Product_Dim!B:B)</f>
        <v>Wooden Nightstand</v>
      </c>
      <c r="X852" t="str">
        <f>_xlfn.XLOOKUP(Table17[[#This Row],[Product_ID]],Product_Dim!A:A,Product_Dim!C:C)</f>
        <v>Home</v>
      </c>
      <c r="Y852" t="str">
        <f>_xlfn.XLOOKUP(Table17[[#This Row],[Product_ID]],Product_Dim!A:A,Product_Dim!D:D)</f>
        <v>Furniture</v>
      </c>
      <c r="Z852" t="str">
        <f>_xlfn.XLOOKUP(Table17[[#This Row],[Product_ID]],Product_Dim!A:A,Product_Dim!E:E)</f>
        <v>Wolfe, Ross and Hester</v>
      </c>
      <c r="AA852">
        <f>_xlfn.XLOOKUP(Table17[[#This Row],[Product_ID]],Product_Dim!A:A,Product_Dim!F:F)</f>
        <v>243.7</v>
      </c>
      <c r="AB852">
        <f>_xlfn.XLOOKUP(Table17[[#This Row],[Product_ID]],Product_Dim!A:A,Product_Dim!G:G)</f>
        <v>130</v>
      </c>
    </row>
    <row r="853" spans="1:28" x14ac:dyDescent="0.25">
      <c r="A853" t="s">
        <v>2677</v>
      </c>
      <c r="B853" s="1">
        <v>45484</v>
      </c>
      <c r="C853" t="s">
        <v>1008</v>
      </c>
      <c r="D853" t="s">
        <v>1668</v>
      </c>
      <c r="E853" t="s">
        <v>1789</v>
      </c>
      <c r="F853">
        <v>4</v>
      </c>
      <c r="G853">
        <v>597.79999999999995</v>
      </c>
      <c r="H853">
        <v>0.2</v>
      </c>
      <c r="I853" t="s">
        <v>1824</v>
      </c>
      <c r="J853" s="12">
        <v>1912.96</v>
      </c>
      <c r="K853" t="str">
        <f>_xlfn.XLOOKUP(Table17[[#This Row],[Customer_ID]],Customer_Dim!A:A,Customer_Dim!B:B,"False Data")</f>
        <v>Jessica Gonzalez</v>
      </c>
      <c r="L853" s="5">
        <f>_xlfn.XLOOKUP(Table17[[#This Row],[Customer_ID]],Customer_Dim!A:A,Customer_Dim!C:C,"False Data")</f>
        <v>34</v>
      </c>
      <c r="M853" s="5" t="str" cm="1">
        <f t="array" ref="M853">_xlfn.IFS(Table9[[#This Row],[Age]]&lt;=35,"Youth",Table9[[#This Row],[Age]]&lt;=55,"Adult",Table9[[#This Row],[Age]]&gt;55,"Senior")</f>
        <v>Youth</v>
      </c>
      <c r="N853" t="str">
        <f>_xlfn.XLOOKUP(Table17[[#This Row],[Customer_ID]],Customer_Dim!A:A,Customer_Dim!D:D,"False Data")</f>
        <v>Female</v>
      </c>
      <c r="O853" t="str">
        <f>_xlfn.XLOOKUP(Table17[[#This Row],[Customer_ID]],Customer_Dim!A:A,Customer_Dim!E:E,"False Data")</f>
        <v>South Darrenland</v>
      </c>
      <c r="P853" t="str">
        <f>_xlfn.XLOOKUP(Table17[[#This Row],[Customer_ID]],Customer_Dim!A:A,Customer_Dim!F:F,"False Data")</f>
        <v>Iowa</v>
      </c>
      <c r="Q853" t="str">
        <f>_xlfn.XLOOKUP(Table17[[#This Row],[Customer_ID]],Customer_Dim!A:A,Customer_Dim!G:G,"False Data")</f>
        <v>USA</v>
      </c>
      <c r="R853" t="str">
        <f>_xlfn.XLOOKUP(Table17[[#This Row],[Customer_ID]],Customer_Dim!A:A,Customer_Dim!H:H,"False Data")</f>
        <v>Bronze</v>
      </c>
      <c r="S853" t="str">
        <f>_xlfn.XLOOKUP(Table17[[#This Row],[Store_ID]],Store_Dim!A:A,Store_Dim!B:B)</f>
        <v>Hill, Wagner and Ballard</v>
      </c>
      <c r="T853" t="str">
        <f>_xlfn.XLOOKUP(Table17[[#This Row],[Store_ID]],Store_Dim!A:A,Store_Dim!C:C)</f>
        <v>East</v>
      </c>
      <c r="U853" t="str">
        <f>_xlfn.XLOOKUP(Table17[[#This Row],[Store_ID]],Store_Dim!A:A,Store_Dim!D:D)</f>
        <v>East Davidville</v>
      </c>
      <c r="V853" t="str">
        <f>_xlfn.XLOOKUP(Table17[[#This Row],[Store_ID]],Store_Dim!A:A,Store_Dim!E:E)</f>
        <v>Online</v>
      </c>
      <c r="W853" t="str">
        <f>_xlfn.XLOOKUP(Table17[[#This Row],[Product_ID]],Product_Dim!A:A,Product_Dim!B:B)</f>
        <v>Luxury Perfume Spray</v>
      </c>
      <c r="X853" t="str">
        <f>_xlfn.XLOOKUP(Table17[[#This Row],[Product_ID]],Product_Dim!A:A,Product_Dim!C:C)</f>
        <v>Beauty</v>
      </c>
      <c r="Y853" t="str">
        <f>_xlfn.XLOOKUP(Table17[[#This Row],[Product_ID]],Product_Dim!A:A,Product_Dim!D:D)</f>
        <v>Fragrance</v>
      </c>
      <c r="Z853" t="str">
        <f>_xlfn.XLOOKUP(Table17[[#This Row],[Product_ID]],Product_Dim!A:A,Product_Dim!E:E)</f>
        <v>Gibson, Green and Lopez</v>
      </c>
      <c r="AA853">
        <f>_xlfn.XLOOKUP(Table17[[#This Row],[Product_ID]],Product_Dim!A:A,Product_Dim!F:F)</f>
        <v>482.75</v>
      </c>
      <c r="AB853">
        <f>_xlfn.XLOOKUP(Table17[[#This Row],[Product_ID]],Product_Dim!A:A,Product_Dim!G:G)</f>
        <v>444</v>
      </c>
    </row>
    <row r="854" spans="1:28" x14ac:dyDescent="0.25">
      <c r="A854" t="s">
        <v>2678</v>
      </c>
      <c r="B854" s="1">
        <v>45700</v>
      </c>
      <c r="C854" t="s">
        <v>827</v>
      </c>
      <c r="D854" t="s">
        <v>1574</v>
      </c>
      <c r="E854" t="s">
        <v>1810</v>
      </c>
      <c r="F854">
        <v>4</v>
      </c>
      <c r="G854">
        <v>266.98</v>
      </c>
      <c r="H854">
        <v>0.16</v>
      </c>
      <c r="I854" t="s">
        <v>1824</v>
      </c>
      <c r="J854" s="12">
        <v>897.05280000000005</v>
      </c>
      <c r="K854" t="str">
        <f>_xlfn.XLOOKUP(Table17[[#This Row],[Customer_ID]],Customer_Dim!A:A,Customer_Dim!B:B,"False Data")</f>
        <v>Beth Allen</v>
      </c>
      <c r="L854" s="5">
        <f>_xlfn.XLOOKUP(Table17[[#This Row],[Customer_ID]],Customer_Dim!A:A,Customer_Dim!C:C,"False Data")</f>
        <v>32</v>
      </c>
      <c r="M854" s="5" t="str" cm="1">
        <f t="array" ref="M854">_xlfn.IFS(Table9[[#This Row],[Age]]&lt;=35,"Youth",Table9[[#This Row],[Age]]&lt;=55,"Adult",Table9[[#This Row],[Age]]&gt;55,"Senior")</f>
        <v>Youth</v>
      </c>
      <c r="N854" t="str">
        <f>_xlfn.XLOOKUP(Table17[[#This Row],[Customer_ID]],Customer_Dim!A:A,Customer_Dim!D:D,"False Data")</f>
        <v>Female</v>
      </c>
      <c r="O854" t="str">
        <f>_xlfn.XLOOKUP(Table17[[#This Row],[Customer_ID]],Customer_Dim!A:A,Customer_Dim!E:E,"False Data")</f>
        <v>South Kathrynmouth</v>
      </c>
      <c r="P854" t="str">
        <f>_xlfn.XLOOKUP(Table17[[#This Row],[Customer_ID]],Customer_Dim!A:A,Customer_Dim!F:F,"False Data")</f>
        <v>Oklahoma</v>
      </c>
      <c r="Q854" t="str">
        <f>_xlfn.XLOOKUP(Table17[[#This Row],[Customer_ID]],Customer_Dim!A:A,Customer_Dim!G:G,"False Data")</f>
        <v>USA</v>
      </c>
      <c r="R854" t="str">
        <f>_xlfn.XLOOKUP(Table17[[#This Row],[Customer_ID]],Customer_Dim!A:A,Customer_Dim!H:H,"False Data")</f>
        <v>Silver</v>
      </c>
      <c r="S854" t="str">
        <f>_xlfn.XLOOKUP(Table17[[#This Row],[Store_ID]],Store_Dim!A:A,Store_Dim!B:B)</f>
        <v>Guerrero-Schmitt</v>
      </c>
      <c r="T854" t="str">
        <f>_xlfn.XLOOKUP(Table17[[#This Row],[Store_ID]],Store_Dim!A:A,Store_Dim!C:C)</f>
        <v>East</v>
      </c>
      <c r="U854" t="str">
        <f>_xlfn.XLOOKUP(Table17[[#This Row],[Store_ID]],Store_Dim!A:A,Store_Dim!D:D)</f>
        <v>East Stevechester</v>
      </c>
      <c r="V854" t="str">
        <f>_xlfn.XLOOKUP(Table17[[#This Row],[Store_ID]],Store_Dim!A:A,Store_Dim!E:E)</f>
        <v>Flagship</v>
      </c>
      <c r="W854" t="str">
        <f>_xlfn.XLOOKUP(Table17[[#This Row],[Product_ID]],Product_Dim!A:A,Product_Dim!B:B)</f>
        <v>USB-C Fast Charger</v>
      </c>
      <c r="X854" t="str">
        <f>_xlfn.XLOOKUP(Table17[[#This Row],[Product_ID]],Product_Dim!A:A,Product_Dim!C:C)</f>
        <v>Electronics</v>
      </c>
      <c r="Y854" t="str">
        <f>_xlfn.XLOOKUP(Table17[[#This Row],[Product_ID]],Product_Dim!A:A,Product_Dim!D:D)</f>
        <v>Accessories</v>
      </c>
      <c r="Z854" t="str">
        <f>_xlfn.XLOOKUP(Table17[[#This Row],[Product_ID]],Product_Dim!A:A,Product_Dim!E:E)</f>
        <v>Dawson-Perkins</v>
      </c>
      <c r="AA854">
        <f>_xlfn.XLOOKUP(Table17[[#This Row],[Product_ID]],Product_Dim!A:A,Product_Dim!F:F)</f>
        <v>242.23</v>
      </c>
      <c r="AB854">
        <f>_xlfn.XLOOKUP(Table17[[#This Row],[Product_ID]],Product_Dim!A:A,Product_Dim!G:G)</f>
        <v>453</v>
      </c>
    </row>
    <row r="855" spans="1:28" x14ac:dyDescent="0.25">
      <c r="A855" t="s">
        <v>2679</v>
      </c>
      <c r="B855" s="1">
        <v>45873</v>
      </c>
      <c r="C855" t="s">
        <v>1266</v>
      </c>
      <c r="D855" t="s">
        <v>1688</v>
      </c>
      <c r="E855" t="s">
        <v>1801</v>
      </c>
      <c r="F855">
        <v>3</v>
      </c>
      <c r="G855">
        <v>360.18</v>
      </c>
      <c r="H855">
        <v>0.03</v>
      </c>
      <c r="I855" t="s">
        <v>1824</v>
      </c>
      <c r="J855" s="12">
        <v>1048.1238000000001</v>
      </c>
      <c r="K855" t="str">
        <f>_xlfn.XLOOKUP(Table17[[#This Row],[Customer_ID]],Customer_Dim!A:A,Customer_Dim!B:B,"False Data")</f>
        <v>Joseph Mendoza</v>
      </c>
      <c r="L855" s="5">
        <f>_xlfn.XLOOKUP(Table17[[#This Row],[Customer_ID]],Customer_Dim!A:A,Customer_Dim!C:C,"False Data")</f>
        <v>33</v>
      </c>
      <c r="M855" s="5" t="str" cm="1">
        <f t="array" ref="M855">_xlfn.IFS(Table9[[#This Row],[Age]]&lt;=35,"Youth",Table9[[#This Row],[Age]]&lt;=55,"Adult",Table9[[#This Row],[Age]]&gt;55,"Senior")</f>
        <v>Youth</v>
      </c>
      <c r="N855" t="str">
        <f>_xlfn.XLOOKUP(Table17[[#This Row],[Customer_ID]],Customer_Dim!A:A,Customer_Dim!D:D,"False Data")</f>
        <v>Male</v>
      </c>
      <c r="O855" t="str">
        <f>_xlfn.XLOOKUP(Table17[[#This Row],[Customer_ID]],Customer_Dim!A:A,Customer_Dim!E:E,"False Data")</f>
        <v>Ashleymouth</v>
      </c>
      <c r="P855" t="str">
        <f>_xlfn.XLOOKUP(Table17[[#This Row],[Customer_ID]],Customer_Dim!A:A,Customer_Dim!F:F,"False Data")</f>
        <v>Maryland</v>
      </c>
      <c r="Q855" t="str">
        <f>_xlfn.XLOOKUP(Table17[[#This Row],[Customer_ID]],Customer_Dim!A:A,Customer_Dim!G:G,"False Data")</f>
        <v>USA</v>
      </c>
      <c r="R855" t="str">
        <f>_xlfn.XLOOKUP(Table17[[#This Row],[Customer_ID]],Customer_Dim!A:A,Customer_Dim!H:H,"False Data")</f>
        <v>Gold</v>
      </c>
      <c r="S855" t="str">
        <f>_xlfn.XLOOKUP(Table17[[#This Row],[Store_ID]],Store_Dim!A:A,Store_Dim!B:B)</f>
        <v>Shelton PLC</v>
      </c>
      <c r="T855" t="str">
        <f>_xlfn.XLOOKUP(Table17[[#This Row],[Store_ID]],Store_Dim!A:A,Store_Dim!C:C)</f>
        <v>North</v>
      </c>
      <c r="U855" t="str">
        <f>_xlfn.XLOOKUP(Table17[[#This Row],[Store_ID]],Store_Dim!A:A,Store_Dim!D:D)</f>
        <v>East Jenniferstad</v>
      </c>
      <c r="V855" t="str">
        <f>_xlfn.XLOOKUP(Table17[[#This Row],[Store_ID]],Store_Dim!A:A,Store_Dim!E:E)</f>
        <v>Flagship</v>
      </c>
      <c r="W855" t="str">
        <f>_xlfn.XLOOKUP(Table17[[#This Row],[Product_ID]],Product_Dim!A:A,Product_Dim!B:B)</f>
        <v>Kitchen Storage Rack</v>
      </c>
      <c r="X855" t="str">
        <f>_xlfn.XLOOKUP(Table17[[#This Row],[Product_ID]],Product_Dim!A:A,Product_Dim!C:C)</f>
        <v>Home</v>
      </c>
      <c r="Y855" t="str">
        <f>_xlfn.XLOOKUP(Table17[[#This Row],[Product_ID]],Product_Dim!A:A,Product_Dim!D:D)</f>
        <v>Storage</v>
      </c>
      <c r="Z855" t="str">
        <f>_xlfn.XLOOKUP(Table17[[#This Row],[Product_ID]],Product_Dim!A:A,Product_Dim!E:E)</f>
        <v>Duran Group</v>
      </c>
      <c r="AA855">
        <f>_xlfn.XLOOKUP(Table17[[#This Row],[Product_ID]],Product_Dim!A:A,Product_Dim!F:F)</f>
        <v>138.05000000000001</v>
      </c>
      <c r="AB855">
        <f>_xlfn.XLOOKUP(Table17[[#This Row],[Product_ID]],Product_Dim!A:A,Product_Dim!G:G)</f>
        <v>89</v>
      </c>
    </row>
    <row r="856" spans="1:28" x14ac:dyDescent="0.25">
      <c r="A856" t="s">
        <v>2680</v>
      </c>
      <c r="B856" s="1">
        <v>45860</v>
      </c>
      <c r="C856" t="s">
        <v>1136</v>
      </c>
      <c r="D856" t="s">
        <v>1660</v>
      </c>
      <c r="E856" t="s">
        <v>1752</v>
      </c>
      <c r="F856">
        <v>3</v>
      </c>
      <c r="G856">
        <v>247.41</v>
      </c>
      <c r="H856">
        <v>0.05</v>
      </c>
      <c r="I856" t="s">
        <v>1829</v>
      </c>
      <c r="J856" s="12">
        <v>705.11850000000004</v>
      </c>
      <c r="K856" t="str">
        <f>_xlfn.XLOOKUP(Table17[[#This Row],[Customer_ID]],Customer_Dim!A:A,Customer_Dim!B:B,"False Data")</f>
        <v>Elizabeth Smith</v>
      </c>
      <c r="L856" s="5">
        <f>_xlfn.XLOOKUP(Table17[[#This Row],[Customer_ID]],Customer_Dim!A:A,Customer_Dim!C:C,"False Data")</f>
        <v>23</v>
      </c>
      <c r="M856" s="5" t="str" cm="1">
        <f t="array" ref="M856">_xlfn.IFS(Table9[[#This Row],[Age]]&lt;=35,"Youth",Table9[[#This Row],[Age]]&lt;=55,"Adult",Table9[[#This Row],[Age]]&gt;55,"Senior")</f>
        <v>Youth</v>
      </c>
      <c r="N856" t="str">
        <f>_xlfn.XLOOKUP(Table17[[#This Row],[Customer_ID]],Customer_Dim!A:A,Customer_Dim!D:D,"False Data")</f>
        <v>Male</v>
      </c>
      <c r="O856" t="str">
        <f>_xlfn.XLOOKUP(Table17[[#This Row],[Customer_ID]],Customer_Dim!A:A,Customer_Dim!E:E,"False Data")</f>
        <v>Murphytown</v>
      </c>
      <c r="P856" t="str">
        <f>_xlfn.XLOOKUP(Table17[[#This Row],[Customer_ID]],Customer_Dim!A:A,Customer_Dim!F:F,"False Data")</f>
        <v>Ohio</v>
      </c>
      <c r="Q856" t="str">
        <f>_xlfn.XLOOKUP(Table17[[#This Row],[Customer_ID]],Customer_Dim!A:A,Customer_Dim!G:G,"False Data")</f>
        <v>USA</v>
      </c>
      <c r="R856" t="str">
        <f>_xlfn.XLOOKUP(Table17[[#This Row],[Customer_ID]],Customer_Dim!A:A,Customer_Dim!H:H,"False Data")</f>
        <v>Bronze</v>
      </c>
      <c r="S856" t="str">
        <f>_xlfn.XLOOKUP(Table17[[#This Row],[Store_ID]],Store_Dim!A:A,Store_Dim!B:B)</f>
        <v>Rivera-Warner</v>
      </c>
      <c r="T856" t="str">
        <f>_xlfn.XLOOKUP(Table17[[#This Row],[Store_ID]],Store_Dim!A:A,Store_Dim!C:C)</f>
        <v>East</v>
      </c>
      <c r="U856" t="str">
        <f>_xlfn.XLOOKUP(Table17[[#This Row],[Store_ID]],Store_Dim!A:A,Store_Dim!D:D)</f>
        <v>Washingtonfurt</v>
      </c>
      <c r="V856" t="str">
        <f>_xlfn.XLOOKUP(Table17[[#This Row],[Store_ID]],Store_Dim!A:A,Store_Dim!E:E)</f>
        <v>Flagship</v>
      </c>
      <c r="W856" t="str">
        <f>_xlfn.XLOOKUP(Table17[[#This Row],[Product_ID]],Product_Dim!A:A,Product_Dim!B:B)</f>
        <v>Premium Blanket Throw</v>
      </c>
      <c r="X856" t="str">
        <f>_xlfn.XLOOKUP(Table17[[#This Row],[Product_ID]],Product_Dim!A:A,Product_Dim!C:C)</f>
        <v>Home</v>
      </c>
      <c r="Y856" t="str">
        <f>_xlfn.XLOOKUP(Table17[[#This Row],[Product_ID]],Product_Dim!A:A,Product_Dim!D:D)</f>
        <v>Decor</v>
      </c>
      <c r="Z856" t="str">
        <f>_xlfn.XLOOKUP(Table17[[#This Row],[Product_ID]],Product_Dim!A:A,Product_Dim!E:E)</f>
        <v>Hernandez, Kennedy and Porter</v>
      </c>
      <c r="AA856">
        <f>_xlfn.XLOOKUP(Table17[[#This Row],[Product_ID]],Product_Dim!A:A,Product_Dim!F:F)</f>
        <v>461.47</v>
      </c>
      <c r="AB856">
        <f>_xlfn.XLOOKUP(Table17[[#This Row],[Product_ID]],Product_Dim!A:A,Product_Dim!G:G)</f>
        <v>190</v>
      </c>
    </row>
    <row r="857" spans="1:28" x14ac:dyDescent="0.25">
      <c r="A857" t="s">
        <v>2681</v>
      </c>
      <c r="B857" s="1">
        <v>45235</v>
      </c>
      <c r="C857" t="s">
        <v>284</v>
      </c>
      <c r="D857" t="s">
        <v>1638</v>
      </c>
      <c r="E857" t="s">
        <v>1801</v>
      </c>
      <c r="F857">
        <v>3</v>
      </c>
      <c r="G857">
        <v>674.66</v>
      </c>
      <c r="H857">
        <v>0.23</v>
      </c>
      <c r="I857" t="s">
        <v>1824</v>
      </c>
      <c r="J857" s="12">
        <v>1558.4646</v>
      </c>
      <c r="K857" t="str">
        <f>_xlfn.XLOOKUP(Table17[[#This Row],[Customer_ID]],Customer_Dim!A:A,Customer_Dim!B:B,"False Data")</f>
        <v>Cody Blake</v>
      </c>
      <c r="L857" s="5">
        <f>_xlfn.XLOOKUP(Table17[[#This Row],[Customer_ID]],Customer_Dim!A:A,Customer_Dim!C:C,"False Data")</f>
        <v>21</v>
      </c>
      <c r="M857" s="5" t="str" cm="1">
        <f t="array" ref="M857">_xlfn.IFS(Table9[[#This Row],[Age]]&lt;=35,"Youth",Table9[[#This Row],[Age]]&lt;=55,"Adult",Table9[[#This Row],[Age]]&gt;55,"Senior")</f>
        <v>Youth</v>
      </c>
      <c r="N857" t="str">
        <f>_xlfn.XLOOKUP(Table17[[#This Row],[Customer_ID]],Customer_Dim!A:A,Customer_Dim!D:D,"False Data")</f>
        <v>Male</v>
      </c>
      <c r="O857" t="str">
        <f>_xlfn.XLOOKUP(Table17[[#This Row],[Customer_ID]],Customer_Dim!A:A,Customer_Dim!E:E,"False Data")</f>
        <v>North Scottport</v>
      </c>
      <c r="P857" t="str">
        <f>_xlfn.XLOOKUP(Table17[[#This Row],[Customer_ID]],Customer_Dim!A:A,Customer_Dim!F:F,"False Data")</f>
        <v>Virginia</v>
      </c>
      <c r="Q857" t="str">
        <f>_xlfn.XLOOKUP(Table17[[#This Row],[Customer_ID]],Customer_Dim!A:A,Customer_Dim!G:G,"False Data")</f>
        <v>USA</v>
      </c>
      <c r="R857" t="str">
        <f>_xlfn.XLOOKUP(Table17[[#This Row],[Customer_ID]],Customer_Dim!A:A,Customer_Dim!H:H,"False Data")</f>
        <v>Gold</v>
      </c>
      <c r="S857" t="str">
        <f>_xlfn.XLOOKUP(Table17[[#This Row],[Store_ID]],Store_Dim!A:A,Store_Dim!B:B)</f>
        <v>Shelton PLC</v>
      </c>
      <c r="T857" t="str">
        <f>_xlfn.XLOOKUP(Table17[[#This Row],[Store_ID]],Store_Dim!A:A,Store_Dim!C:C)</f>
        <v>North</v>
      </c>
      <c r="U857" t="str">
        <f>_xlfn.XLOOKUP(Table17[[#This Row],[Store_ID]],Store_Dim!A:A,Store_Dim!D:D)</f>
        <v>East Jenniferstad</v>
      </c>
      <c r="V857" t="str">
        <f>_xlfn.XLOOKUP(Table17[[#This Row],[Store_ID]],Store_Dim!A:A,Store_Dim!E:E)</f>
        <v>Flagship</v>
      </c>
      <c r="W857" t="str">
        <f>_xlfn.XLOOKUP(Table17[[#This Row],[Product_ID]],Product_Dim!A:A,Product_Dim!B:B)</f>
        <v>High-Grip Football</v>
      </c>
      <c r="X857" t="str">
        <f>_xlfn.XLOOKUP(Table17[[#This Row],[Product_ID]],Product_Dim!A:A,Product_Dim!C:C)</f>
        <v>Sports</v>
      </c>
      <c r="Y857" t="str">
        <f>_xlfn.XLOOKUP(Table17[[#This Row],[Product_ID]],Product_Dim!A:A,Product_Dim!D:D)</f>
        <v>Team Sports</v>
      </c>
      <c r="Z857" t="str">
        <f>_xlfn.XLOOKUP(Table17[[#This Row],[Product_ID]],Product_Dim!A:A,Product_Dim!E:E)</f>
        <v>Bridges, Banks and Cummings</v>
      </c>
      <c r="AA857">
        <f>_xlfn.XLOOKUP(Table17[[#This Row],[Product_ID]],Product_Dim!A:A,Product_Dim!F:F)</f>
        <v>318.91000000000003</v>
      </c>
      <c r="AB857">
        <f>_xlfn.XLOOKUP(Table17[[#This Row],[Product_ID]],Product_Dim!A:A,Product_Dim!G:G)</f>
        <v>114</v>
      </c>
    </row>
    <row r="858" spans="1:28" x14ac:dyDescent="0.25">
      <c r="A858" t="s">
        <v>2682</v>
      </c>
      <c r="B858" s="1">
        <v>45874</v>
      </c>
      <c r="C858" t="s">
        <v>1289</v>
      </c>
      <c r="D858" t="s">
        <v>1632</v>
      </c>
      <c r="E858" t="s">
        <v>1769</v>
      </c>
      <c r="F858">
        <v>1</v>
      </c>
      <c r="G858">
        <v>913.98</v>
      </c>
      <c r="H858">
        <v>0.27</v>
      </c>
      <c r="I858" t="s">
        <v>1826</v>
      </c>
      <c r="J858" s="12">
        <v>667.20539999999994</v>
      </c>
      <c r="K858" t="str">
        <f>_xlfn.XLOOKUP(Table17[[#This Row],[Customer_ID]],Customer_Dim!A:A,Customer_Dim!B:B,"False Data")</f>
        <v>Tyler Cook</v>
      </c>
      <c r="L858" s="5">
        <f>_xlfn.XLOOKUP(Table17[[#This Row],[Customer_ID]],Customer_Dim!A:A,Customer_Dim!C:C,"False Data")</f>
        <v>26</v>
      </c>
      <c r="M858" s="5" t="str" cm="1">
        <f t="array" ref="M858">_xlfn.IFS(Table9[[#This Row],[Age]]&lt;=35,"Youth",Table9[[#This Row],[Age]]&lt;=55,"Adult",Table9[[#This Row],[Age]]&gt;55,"Senior")</f>
        <v>Youth</v>
      </c>
      <c r="N858" t="str">
        <f>_xlfn.XLOOKUP(Table17[[#This Row],[Customer_ID]],Customer_Dim!A:A,Customer_Dim!D:D,"False Data")</f>
        <v>Female</v>
      </c>
      <c r="O858" t="str">
        <f>_xlfn.XLOOKUP(Table17[[#This Row],[Customer_ID]],Customer_Dim!A:A,Customer_Dim!E:E,"False Data")</f>
        <v>Kramerview</v>
      </c>
      <c r="P858" t="str">
        <f>_xlfn.XLOOKUP(Table17[[#This Row],[Customer_ID]],Customer_Dim!A:A,Customer_Dim!F:F,"False Data")</f>
        <v>Alaska</v>
      </c>
      <c r="Q858" t="str">
        <f>_xlfn.XLOOKUP(Table17[[#This Row],[Customer_ID]],Customer_Dim!A:A,Customer_Dim!G:G,"False Data")</f>
        <v>USA</v>
      </c>
      <c r="R858" t="str">
        <f>_xlfn.XLOOKUP(Table17[[#This Row],[Customer_ID]],Customer_Dim!A:A,Customer_Dim!H:H,"False Data")</f>
        <v>Silver</v>
      </c>
      <c r="S858" t="str">
        <f>_xlfn.XLOOKUP(Table17[[#This Row],[Store_ID]],Store_Dim!A:A,Store_Dim!B:B)</f>
        <v>Alexander Group</v>
      </c>
      <c r="T858" t="str">
        <f>_xlfn.XLOOKUP(Table17[[#This Row],[Store_ID]],Store_Dim!A:A,Store_Dim!C:C)</f>
        <v>South</v>
      </c>
      <c r="U858" t="str">
        <f>_xlfn.XLOOKUP(Table17[[#This Row],[Store_ID]],Store_Dim!A:A,Store_Dim!D:D)</f>
        <v>Port Sharon</v>
      </c>
      <c r="V858" t="str">
        <f>_xlfn.XLOOKUP(Table17[[#This Row],[Store_ID]],Store_Dim!A:A,Store_Dim!E:E)</f>
        <v>Online</v>
      </c>
      <c r="W858" t="str">
        <f>_xlfn.XLOOKUP(Table17[[#This Row],[Product_ID]],Product_Dim!A:A,Product_Dim!B:B)</f>
        <v>Smart Home WiFi Camera</v>
      </c>
      <c r="X858" t="str">
        <f>_xlfn.XLOOKUP(Table17[[#This Row],[Product_ID]],Product_Dim!A:A,Product_Dim!C:C)</f>
        <v>Electronics</v>
      </c>
      <c r="Y858" t="str">
        <f>_xlfn.XLOOKUP(Table17[[#This Row],[Product_ID]],Product_Dim!A:A,Product_Dim!D:D)</f>
        <v>Accessories</v>
      </c>
      <c r="Z858" t="str">
        <f>_xlfn.XLOOKUP(Table17[[#This Row],[Product_ID]],Product_Dim!A:A,Product_Dim!E:E)</f>
        <v>Holmes LLC</v>
      </c>
      <c r="AA858">
        <f>_xlfn.XLOOKUP(Table17[[#This Row],[Product_ID]],Product_Dim!A:A,Product_Dim!F:F)</f>
        <v>450.71</v>
      </c>
      <c r="AB858">
        <f>_xlfn.XLOOKUP(Table17[[#This Row],[Product_ID]],Product_Dim!A:A,Product_Dim!G:G)</f>
        <v>389</v>
      </c>
    </row>
    <row r="859" spans="1:28" x14ac:dyDescent="0.25">
      <c r="A859" t="s">
        <v>2683</v>
      </c>
      <c r="B859" s="1">
        <v>45769</v>
      </c>
      <c r="C859" t="s">
        <v>990</v>
      </c>
      <c r="D859" t="s">
        <v>1734</v>
      </c>
      <c r="E859" t="s">
        <v>1789</v>
      </c>
      <c r="F859">
        <v>4</v>
      </c>
      <c r="G859">
        <v>370.5</v>
      </c>
      <c r="H859">
        <v>0.13</v>
      </c>
      <c r="I859" t="s">
        <v>1826</v>
      </c>
      <c r="J859" s="12">
        <v>1289.3399999999999</v>
      </c>
      <c r="K859" t="str">
        <f>_xlfn.XLOOKUP(Table17[[#This Row],[Customer_ID]],Customer_Dim!A:A,Customer_Dim!B:B,"False Data")</f>
        <v>Elizabeth Johnson</v>
      </c>
      <c r="L859" s="5">
        <f>_xlfn.XLOOKUP(Table17[[#This Row],[Customer_ID]],Customer_Dim!A:A,Customer_Dim!C:C,"False Data")</f>
        <v>53</v>
      </c>
      <c r="M859" s="5" t="str" cm="1">
        <f t="array" ref="M859">_xlfn.IFS(Table9[[#This Row],[Age]]&lt;=35,"Youth",Table9[[#This Row],[Age]]&lt;=55,"Adult",Table9[[#This Row],[Age]]&gt;55,"Senior")</f>
        <v>Adult</v>
      </c>
      <c r="N859" t="str">
        <f>_xlfn.XLOOKUP(Table17[[#This Row],[Customer_ID]],Customer_Dim!A:A,Customer_Dim!D:D,"False Data")</f>
        <v>Female</v>
      </c>
      <c r="O859" t="str">
        <f>_xlfn.XLOOKUP(Table17[[#This Row],[Customer_ID]],Customer_Dim!A:A,Customer_Dim!E:E,"False Data")</f>
        <v>Anitaland</v>
      </c>
      <c r="P859" t="str">
        <f>_xlfn.XLOOKUP(Table17[[#This Row],[Customer_ID]],Customer_Dim!A:A,Customer_Dim!F:F,"False Data")</f>
        <v>Washington</v>
      </c>
      <c r="Q859" t="str">
        <f>_xlfn.XLOOKUP(Table17[[#This Row],[Customer_ID]],Customer_Dim!A:A,Customer_Dim!G:G,"False Data")</f>
        <v>USA</v>
      </c>
      <c r="R859" t="str">
        <f>_xlfn.XLOOKUP(Table17[[#This Row],[Customer_ID]],Customer_Dim!A:A,Customer_Dim!H:H,"False Data")</f>
        <v>Silver</v>
      </c>
      <c r="S859" t="str">
        <f>_xlfn.XLOOKUP(Table17[[#This Row],[Store_ID]],Store_Dim!A:A,Store_Dim!B:B)</f>
        <v>Hill, Wagner and Ballard</v>
      </c>
      <c r="T859" t="str">
        <f>_xlfn.XLOOKUP(Table17[[#This Row],[Store_ID]],Store_Dim!A:A,Store_Dim!C:C)</f>
        <v>East</v>
      </c>
      <c r="U859" t="str">
        <f>_xlfn.XLOOKUP(Table17[[#This Row],[Store_ID]],Store_Dim!A:A,Store_Dim!D:D)</f>
        <v>East Davidville</v>
      </c>
      <c r="V859" t="str">
        <f>_xlfn.XLOOKUP(Table17[[#This Row],[Store_ID]],Store_Dim!A:A,Store_Dim!E:E)</f>
        <v>Online</v>
      </c>
      <c r="W859" t="str">
        <f>_xlfn.XLOOKUP(Table17[[#This Row],[Product_ID]],Product_Dim!A:A,Product_Dim!B:B)</f>
        <v>USB-C Laptop Charger</v>
      </c>
      <c r="X859" t="str">
        <f>_xlfn.XLOOKUP(Table17[[#This Row],[Product_ID]],Product_Dim!A:A,Product_Dim!C:C)</f>
        <v>Electronics</v>
      </c>
      <c r="Y859" t="str">
        <f>_xlfn.XLOOKUP(Table17[[#This Row],[Product_ID]],Product_Dim!A:A,Product_Dim!D:D)</f>
        <v>Computer</v>
      </c>
      <c r="Z859" t="str">
        <f>_xlfn.XLOOKUP(Table17[[#This Row],[Product_ID]],Product_Dim!A:A,Product_Dim!E:E)</f>
        <v>Martin LLC</v>
      </c>
      <c r="AA859">
        <f>_xlfn.XLOOKUP(Table17[[#This Row],[Product_ID]],Product_Dim!A:A,Product_Dim!F:F)</f>
        <v>377.52</v>
      </c>
      <c r="AB859">
        <f>_xlfn.XLOOKUP(Table17[[#This Row],[Product_ID]],Product_Dim!A:A,Product_Dim!G:G)</f>
        <v>485</v>
      </c>
    </row>
    <row r="860" spans="1:28" x14ac:dyDescent="0.25">
      <c r="A860" t="s">
        <v>2684</v>
      </c>
      <c r="B860" s="1">
        <v>45619</v>
      </c>
      <c r="C860" t="s">
        <v>1121</v>
      </c>
      <c r="D860" t="s">
        <v>1692</v>
      </c>
      <c r="E860" t="s">
        <v>1797</v>
      </c>
      <c r="F860">
        <v>1</v>
      </c>
      <c r="G860">
        <v>735.1</v>
      </c>
      <c r="H860">
        <v>0.1</v>
      </c>
      <c r="I860" t="s">
        <v>1826</v>
      </c>
      <c r="J860" s="12">
        <v>661.59</v>
      </c>
      <c r="K860" t="str">
        <f>_xlfn.XLOOKUP(Table17[[#This Row],[Customer_ID]],Customer_Dim!A:A,Customer_Dim!B:B,"False Data")</f>
        <v>Ashley Anderson</v>
      </c>
      <c r="L860" s="5">
        <f>_xlfn.XLOOKUP(Table17[[#This Row],[Customer_ID]],Customer_Dim!A:A,Customer_Dim!C:C,"False Data")</f>
        <v>60</v>
      </c>
      <c r="M860" s="5" t="str" cm="1">
        <f t="array" ref="M860">_xlfn.IFS(Table9[[#This Row],[Age]]&lt;=35,"Youth",Table9[[#This Row],[Age]]&lt;=55,"Adult",Table9[[#This Row],[Age]]&gt;55,"Senior")</f>
        <v>Senior</v>
      </c>
      <c r="N860" t="str">
        <f>_xlfn.XLOOKUP(Table17[[#This Row],[Customer_ID]],Customer_Dim!A:A,Customer_Dim!D:D,"False Data")</f>
        <v>Female</v>
      </c>
      <c r="O860" t="str">
        <f>_xlfn.XLOOKUP(Table17[[#This Row],[Customer_ID]],Customer_Dim!A:A,Customer_Dim!E:E,"False Data")</f>
        <v>West Johnmouth</v>
      </c>
      <c r="P860" t="str">
        <f>_xlfn.XLOOKUP(Table17[[#This Row],[Customer_ID]],Customer_Dim!A:A,Customer_Dim!F:F,"False Data")</f>
        <v>Mississippi</v>
      </c>
      <c r="Q860" t="str">
        <f>_xlfn.XLOOKUP(Table17[[#This Row],[Customer_ID]],Customer_Dim!A:A,Customer_Dim!G:G,"False Data")</f>
        <v>USA</v>
      </c>
      <c r="R860" t="str">
        <f>_xlfn.XLOOKUP(Table17[[#This Row],[Customer_ID]],Customer_Dim!A:A,Customer_Dim!H:H,"False Data")</f>
        <v>Gold</v>
      </c>
      <c r="S860" t="str">
        <f>_xlfn.XLOOKUP(Table17[[#This Row],[Store_ID]],Store_Dim!A:A,Store_Dim!B:B)</f>
        <v>Gardner, Humphrey and Contreras</v>
      </c>
      <c r="T860" t="str">
        <f>_xlfn.XLOOKUP(Table17[[#This Row],[Store_ID]],Store_Dim!A:A,Store_Dim!C:C)</f>
        <v>East</v>
      </c>
      <c r="U860" t="str">
        <f>_xlfn.XLOOKUP(Table17[[#This Row],[Store_ID]],Store_Dim!A:A,Store_Dim!D:D)</f>
        <v>Johnsonville</v>
      </c>
      <c r="V860" t="str">
        <f>_xlfn.XLOOKUP(Table17[[#This Row],[Store_ID]],Store_Dim!A:A,Store_Dim!E:E)</f>
        <v>Flagship</v>
      </c>
      <c r="W860" t="str">
        <f>_xlfn.XLOOKUP(Table17[[#This Row],[Product_ID]],Product_Dim!A:A,Product_Dim!B:B)</f>
        <v>Professional Jump Rope</v>
      </c>
      <c r="X860" t="str">
        <f>_xlfn.XLOOKUP(Table17[[#This Row],[Product_ID]],Product_Dim!A:A,Product_Dim!C:C)</f>
        <v>Sports</v>
      </c>
      <c r="Y860" t="str">
        <f>_xlfn.XLOOKUP(Table17[[#This Row],[Product_ID]],Product_Dim!A:A,Product_Dim!D:D)</f>
        <v>Fitness</v>
      </c>
      <c r="Z860" t="str">
        <f>_xlfn.XLOOKUP(Table17[[#This Row],[Product_ID]],Product_Dim!A:A,Product_Dim!E:E)</f>
        <v>Davis PLC</v>
      </c>
      <c r="AA860">
        <f>_xlfn.XLOOKUP(Table17[[#This Row],[Product_ID]],Product_Dim!A:A,Product_Dim!F:F)</f>
        <v>477.61</v>
      </c>
      <c r="AB860">
        <f>_xlfn.XLOOKUP(Table17[[#This Row],[Product_ID]],Product_Dim!A:A,Product_Dim!G:G)</f>
        <v>300</v>
      </c>
    </row>
    <row r="861" spans="1:28" x14ac:dyDescent="0.25">
      <c r="A861" t="s">
        <v>2685</v>
      </c>
      <c r="B861" s="1">
        <v>45614</v>
      </c>
      <c r="C861" t="s">
        <v>461</v>
      </c>
      <c r="D861" t="s">
        <v>1706</v>
      </c>
      <c r="E861" t="s">
        <v>1761</v>
      </c>
      <c r="F861">
        <v>3</v>
      </c>
      <c r="G861">
        <v>448.55</v>
      </c>
      <c r="H861">
        <v>0.05</v>
      </c>
      <c r="I861" t="s">
        <v>1824</v>
      </c>
      <c r="J861" s="12">
        <v>1278.3675000000001</v>
      </c>
      <c r="K861" t="str">
        <f>_xlfn.XLOOKUP(Table17[[#This Row],[Customer_ID]],Customer_Dim!A:A,Customer_Dim!B:B,"False Data")</f>
        <v>Matthew Hanna</v>
      </c>
      <c r="L861" s="5">
        <f>_xlfn.XLOOKUP(Table17[[#This Row],[Customer_ID]],Customer_Dim!A:A,Customer_Dim!C:C,"False Data")</f>
        <v>33</v>
      </c>
      <c r="M861" s="5" t="str" cm="1">
        <f t="array" ref="M861">_xlfn.IFS(Table9[[#This Row],[Age]]&lt;=35,"Youth",Table9[[#This Row],[Age]]&lt;=55,"Adult",Table9[[#This Row],[Age]]&gt;55,"Senior")</f>
        <v>Youth</v>
      </c>
      <c r="N861" t="str">
        <f>_xlfn.XLOOKUP(Table17[[#This Row],[Customer_ID]],Customer_Dim!A:A,Customer_Dim!D:D,"False Data")</f>
        <v>Female</v>
      </c>
      <c r="O861" t="str">
        <f>_xlfn.XLOOKUP(Table17[[#This Row],[Customer_ID]],Customer_Dim!A:A,Customer_Dim!E:E,"False Data")</f>
        <v>Gonzalezbury</v>
      </c>
      <c r="P861" t="str">
        <f>_xlfn.XLOOKUP(Table17[[#This Row],[Customer_ID]],Customer_Dim!A:A,Customer_Dim!F:F,"False Data")</f>
        <v>Michigan</v>
      </c>
      <c r="Q861" t="str">
        <f>_xlfn.XLOOKUP(Table17[[#This Row],[Customer_ID]],Customer_Dim!A:A,Customer_Dim!G:G,"False Data")</f>
        <v>USA</v>
      </c>
      <c r="R861" t="str">
        <f>_xlfn.XLOOKUP(Table17[[#This Row],[Customer_ID]],Customer_Dim!A:A,Customer_Dim!H:H,"False Data")</f>
        <v>Platinum</v>
      </c>
      <c r="S861" t="str">
        <f>_xlfn.XLOOKUP(Table17[[#This Row],[Store_ID]],Store_Dim!A:A,Store_Dim!B:B)</f>
        <v>Black-Horn</v>
      </c>
      <c r="T861" t="str">
        <f>_xlfn.XLOOKUP(Table17[[#This Row],[Store_ID]],Store_Dim!A:A,Store_Dim!C:C)</f>
        <v>South</v>
      </c>
      <c r="U861" t="str">
        <f>_xlfn.XLOOKUP(Table17[[#This Row],[Store_ID]],Store_Dim!A:A,Store_Dim!D:D)</f>
        <v>North Nancyview</v>
      </c>
      <c r="V861" t="str">
        <f>_xlfn.XLOOKUP(Table17[[#This Row],[Store_ID]],Store_Dim!A:A,Store_Dim!E:E)</f>
        <v>Outlet</v>
      </c>
      <c r="W861" t="str">
        <f>_xlfn.XLOOKUP(Table17[[#This Row],[Product_ID]],Product_Dim!A:A,Product_Dim!B:B)</f>
        <v>Decorative Lamp Shade</v>
      </c>
      <c r="X861" t="str">
        <f>_xlfn.XLOOKUP(Table17[[#This Row],[Product_ID]],Product_Dim!A:A,Product_Dim!C:C)</f>
        <v>Home</v>
      </c>
      <c r="Y861" t="str">
        <f>_xlfn.XLOOKUP(Table17[[#This Row],[Product_ID]],Product_Dim!A:A,Product_Dim!D:D)</f>
        <v>Lighting</v>
      </c>
      <c r="Z861" t="str">
        <f>_xlfn.XLOOKUP(Table17[[#This Row],[Product_ID]],Product_Dim!A:A,Product_Dim!E:E)</f>
        <v>Ramirez-Hanson</v>
      </c>
      <c r="AA861">
        <f>_xlfn.XLOOKUP(Table17[[#This Row],[Product_ID]],Product_Dim!A:A,Product_Dim!F:F)</f>
        <v>228.53</v>
      </c>
      <c r="AB861">
        <f>_xlfn.XLOOKUP(Table17[[#This Row],[Product_ID]],Product_Dim!A:A,Product_Dim!G:G)</f>
        <v>469</v>
      </c>
    </row>
    <row r="862" spans="1:28" x14ac:dyDescent="0.25">
      <c r="A862" t="s">
        <v>2686</v>
      </c>
      <c r="B862" s="1">
        <v>45691</v>
      </c>
      <c r="C862" t="s">
        <v>221</v>
      </c>
      <c r="D862" t="s">
        <v>1716</v>
      </c>
      <c r="E862" t="s">
        <v>1797</v>
      </c>
      <c r="F862">
        <v>3</v>
      </c>
      <c r="G862">
        <v>904.96</v>
      </c>
      <c r="H862">
        <v>7.0000000000000007E-2</v>
      </c>
      <c r="I862" t="s">
        <v>1829</v>
      </c>
      <c r="J862" s="12">
        <v>2524.8384000000001</v>
      </c>
      <c r="K862" t="str">
        <f>_xlfn.XLOOKUP(Table17[[#This Row],[Customer_ID]],Customer_Dim!A:A,Customer_Dim!B:B,"False Data")</f>
        <v>Alyssa Vargas</v>
      </c>
      <c r="L862" s="5">
        <f>_xlfn.XLOOKUP(Table17[[#This Row],[Customer_ID]],Customer_Dim!A:A,Customer_Dim!C:C,"False Data")</f>
        <v>53</v>
      </c>
      <c r="M862" s="5" t="str" cm="1">
        <f t="array" ref="M862">_xlfn.IFS(Table9[[#This Row],[Age]]&lt;=35,"Youth",Table9[[#This Row],[Age]]&lt;=55,"Adult",Table9[[#This Row],[Age]]&gt;55,"Senior")</f>
        <v>Adult</v>
      </c>
      <c r="N862" t="str">
        <f>_xlfn.XLOOKUP(Table17[[#This Row],[Customer_ID]],Customer_Dim!A:A,Customer_Dim!D:D,"False Data")</f>
        <v>Male</v>
      </c>
      <c r="O862" t="str">
        <f>_xlfn.XLOOKUP(Table17[[#This Row],[Customer_ID]],Customer_Dim!A:A,Customer_Dim!E:E,"False Data")</f>
        <v>New Kathrynland</v>
      </c>
      <c r="P862" t="str">
        <f>_xlfn.XLOOKUP(Table17[[#This Row],[Customer_ID]],Customer_Dim!A:A,Customer_Dim!F:F,"False Data")</f>
        <v>Montana</v>
      </c>
      <c r="Q862" t="str">
        <f>_xlfn.XLOOKUP(Table17[[#This Row],[Customer_ID]],Customer_Dim!A:A,Customer_Dim!G:G,"False Data")</f>
        <v>USA</v>
      </c>
      <c r="R862" t="str">
        <f>_xlfn.XLOOKUP(Table17[[#This Row],[Customer_ID]],Customer_Dim!A:A,Customer_Dim!H:H,"False Data")</f>
        <v>Platinum</v>
      </c>
      <c r="S862" t="str">
        <f>_xlfn.XLOOKUP(Table17[[#This Row],[Store_ID]],Store_Dim!A:A,Store_Dim!B:B)</f>
        <v>Gardner, Humphrey and Contreras</v>
      </c>
      <c r="T862" t="str">
        <f>_xlfn.XLOOKUP(Table17[[#This Row],[Store_ID]],Store_Dim!A:A,Store_Dim!C:C)</f>
        <v>East</v>
      </c>
      <c r="U862" t="str">
        <f>_xlfn.XLOOKUP(Table17[[#This Row],[Store_ID]],Store_Dim!A:A,Store_Dim!D:D)</f>
        <v>Johnsonville</v>
      </c>
      <c r="V862" t="str">
        <f>_xlfn.XLOOKUP(Table17[[#This Row],[Store_ID]],Store_Dim!A:A,Store_Dim!E:E)</f>
        <v>Flagship</v>
      </c>
      <c r="W862" t="str">
        <f>_xlfn.XLOOKUP(Table17[[#This Row],[Product_ID]],Product_Dim!A:A,Product_Dim!B:B)</f>
        <v>Wooden Bookshelf</v>
      </c>
      <c r="X862" t="str">
        <f>_xlfn.XLOOKUP(Table17[[#This Row],[Product_ID]],Product_Dim!A:A,Product_Dim!C:C)</f>
        <v>Home</v>
      </c>
      <c r="Y862" t="str">
        <f>_xlfn.XLOOKUP(Table17[[#This Row],[Product_ID]],Product_Dim!A:A,Product_Dim!D:D)</f>
        <v>Furniture</v>
      </c>
      <c r="Z862" t="str">
        <f>_xlfn.XLOOKUP(Table17[[#This Row],[Product_ID]],Product_Dim!A:A,Product_Dim!E:E)</f>
        <v>Collins-Stephenson</v>
      </c>
      <c r="AA862">
        <f>_xlfn.XLOOKUP(Table17[[#This Row],[Product_ID]],Product_Dim!A:A,Product_Dim!F:F)</f>
        <v>388.46</v>
      </c>
      <c r="AB862">
        <f>_xlfn.XLOOKUP(Table17[[#This Row],[Product_ID]],Product_Dim!A:A,Product_Dim!G:G)</f>
        <v>208</v>
      </c>
    </row>
    <row r="863" spans="1:28" x14ac:dyDescent="0.25">
      <c r="A863" t="s">
        <v>2687</v>
      </c>
      <c r="B863" s="1">
        <v>45608</v>
      </c>
      <c r="C863" t="s">
        <v>1187</v>
      </c>
      <c r="D863" t="s">
        <v>1684</v>
      </c>
      <c r="E863" t="s">
        <v>1797</v>
      </c>
      <c r="F863">
        <v>4</v>
      </c>
      <c r="G863">
        <v>408.72</v>
      </c>
      <c r="H863">
        <v>0.16</v>
      </c>
      <c r="I863" t="s">
        <v>1829</v>
      </c>
      <c r="J863" s="12">
        <v>1373.2991999999999</v>
      </c>
      <c r="K863" t="str">
        <f>_xlfn.XLOOKUP(Table17[[#This Row],[Customer_ID]],Customer_Dim!A:A,Customer_Dim!B:B,"False Data")</f>
        <v>Shelley Ponce</v>
      </c>
      <c r="L863" s="5">
        <f>_xlfn.XLOOKUP(Table17[[#This Row],[Customer_ID]],Customer_Dim!A:A,Customer_Dim!C:C,"False Data")</f>
        <v>23</v>
      </c>
      <c r="M863" s="5" t="str" cm="1">
        <f t="array" ref="M863">_xlfn.IFS(Table9[[#This Row],[Age]]&lt;=35,"Youth",Table9[[#This Row],[Age]]&lt;=55,"Adult",Table9[[#This Row],[Age]]&gt;55,"Senior")</f>
        <v>Youth</v>
      </c>
      <c r="N863" t="str">
        <f>_xlfn.XLOOKUP(Table17[[#This Row],[Customer_ID]],Customer_Dim!A:A,Customer_Dim!D:D,"False Data")</f>
        <v>Male</v>
      </c>
      <c r="O863" t="str">
        <f>_xlfn.XLOOKUP(Table17[[#This Row],[Customer_ID]],Customer_Dim!A:A,Customer_Dim!E:E,"False Data")</f>
        <v>South Cassandrachester</v>
      </c>
      <c r="P863" t="str">
        <f>_xlfn.XLOOKUP(Table17[[#This Row],[Customer_ID]],Customer_Dim!A:A,Customer_Dim!F:F,"False Data")</f>
        <v>Rhode Island</v>
      </c>
      <c r="Q863" t="str">
        <f>_xlfn.XLOOKUP(Table17[[#This Row],[Customer_ID]],Customer_Dim!A:A,Customer_Dim!G:G,"False Data")</f>
        <v>USA</v>
      </c>
      <c r="R863" t="str">
        <f>_xlfn.XLOOKUP(Table17[[#This Row],[Customer_ID]],Customer_Dim!A:A,Customer_Dim!H:H,"False Data")</f>
        <v>Gold</v>
      </c>
      <c r="S863" t="str">
        <f>_xlfn.XLOOKUP(Table17[[#This Row],[Store_ID]],Store_Dim!A:A,Store_Dim!B:B)</f>
        <v>Gardner, Humphrey and Contreras</v>
      </c>
      <c r="T863" t="str">
        <f>_xlfn.XLOOKUP(Table17[[#This Row],[Store_ID]],Store_Dim!A:A,Store_Dim!C:C)</f>
        <v>East</v>
      </c>
      <c r="U863" t="str">
        <f>_xlfn.XLOOKUP(Table17[[#This Row],[Store_ID]],Store_Dim!A:A,Store_Dim!D:D)</f>
        <v>Johnsonville</v>
      </c>
      <c r="V863" t="str">
        <f>_xlfn.XLOOKUP(Table17[[#This Row],[Store_ID]],Store_Dim!A:A,Store_Dim!E:E)</f>
        <v>Flagship</v>
      </c>
      <c r="W863" t="str">
        <f>_xlfn.XLOOKUP(Table17[[#This Row],[Product_ID]],Product_Dim!A:A,Product_Dim!B:B)</f>
        <v>Wooden Nightstand</v>
      </c>
      <c r="X863" t="str">
        <f>_xlfn.XLOOKUP(Table17[[#This Row],[Product_ID]],Product_Dim!A:A,Product_Dim!C:C)</f>
        <v>Home</v>
      </c>
      <c r="Y863" t="str">
        <f>_xlfn.XLOOKUP(Table17[[#This Row],[Product_ID]],Product_Dim!A:A,Product_Dim!D:D)</f>
        <v>Furniture</v>
      </c>
      <c r="Z863" t="str">
        <f>_xlfn.XLOOKUP(Table17[[#This Row],[Product_ID]],Product_Dim!A:A,Product_Dim!E:E)</f>
        <v>Wolfe, Ross and Hester</v>
      </c>
      <c r="AA863">
        <f>_xlfn.XLOOKUP(Table17[[#This Row],[Product_ID]],Product_Dim!A:A,Product_Dim!F:F)</f>
        <v>243.7</v>
      </c>
      <c r="AB863">
        <f>_xlfn.XLOOKUP(Table17[[#This Row],[Product_ID]],Product_Dim!A:A,Product_Dim!G:G)</f>
        <v>130</v>
      </c>
    </row>
    <row r="864" spans="1:28" x14ac:dyDescent="0.25">
      <c r="A864" t="s">
        <v>2688</v>
      </c>
      <c r="B864" s="1">
        <v>45412</v>
      </c>
      <c r="C864" t="s">
        <v>896</v>
      </c>
      <c r="D864" t="s">
        <v>1690</v>
      </c>
      <c r="E864" t="s">
        <v>1766</v>
      </c>
      <c r="F864">
        <v>4</v>
      </c>
      <c r="G864">
        <v>770.65</v>
      </c>
      <c r="H864">
        <v>0.27</v>
      </c>
      <c r="I864" t="s">
        <v>1824</v>
      </c>
      <c r="J864" s="12">
        <v>2250.2979999999998</v>
      </c>
      <c r="K864" t="str">
        <f>_xlfn.XLOOKUP(Table17[[#This Row],[Customer_ID]],Customer_Dim!A:A,Customer_Dim!B:B,"False Data")</f>
        <v>Kristi Lopez</v>
      </c>
      <c r="L864" s="5">
        <f>_xlfn.XLOOKUP(Table17[[#This Row],[Customer_ID]],Customer_Dim!A:A,Customer_Dim!C:C,"False Data")</f>
        <v>46</v>
      </c>
      <c r="M864" s="5" t="str" cm="1">
        <f t="array" ref="M864">_xlfn.IFS(Table9[[#This Row],[Age]]&lt;=35,"Youth",Table9[[#This Row],[Age]]&lt;=55,"Adult",Table9[[#This Row],[Age]]&gt;55,"Senior")</f>
        <v>Adult</v>
      </c>
      <c r="N864" t="str">
        <f>_xlfn.XLOOKUP(Table17[[#This Row],[Customer_ID]],Customer_Dim!A:A,Customer_Dim!D:D,"False Data")</f>
        <v>Female</v>
      </c>
      <c r="O864" t="str">
        <f>_xlfn.XLOOKUP(Table17[[#This Row],[Customer_ID]],Customer_Dim!A:A,Customer_Dim!E:E,"False Data")</f>
        <v>Spencermouth</v>
      </c>
      <c r="P864" t="str">
        <f>_xlfn.XLOOKUP(Table17[[#This Row],[Customer_ID]],Customer_Dim!A:A,Customer_Dim!F:F,"False Data")</f>
        <v>New Jersey</v>
      </c>
      <c r="Q864" t="str">
        <f>_xlfn.XLOOKUP(Table17[[#This Row],[Customer_ID]],Customer_Dim!A:A,Customer_Dim!G:G,"False Data")</f>
        <v>USA</v>
      </c>
      <c r="R864" t="str">
        <f>_xlfn.XLOOKUP(Table17[[#This Row],[Customer_ID]],Customer_Dim!A:A,Customer_Dim!H:H,"False Data")</f>
        <v>Gold</v>
      </c>
      <c r="S864" t="str">
        <f>_xlfn.XLOOKUP(Table17[[#This Row],[Store_ID]],Store_Dim!A:A,Store_Dim!B:B)</f>
        <v>Johnson-Wright</v>
      </c>
      <c r="T864" t="str">
        <f>_xlfn.XLOOKUP(Table17[[#This Row],[Store_ID]],Store_Dim!A:A,Store_Dim!C:C)</f>
        <v>North</v>
      </c>
      <c r="U864" t="str">
        <f>_xlfn.XLOOKUP(Table17[[#This Row],[Store_ID]],Store_Dim!A:A,Store_Dim!D:D)</f>
        <v>Hoodberg</v>
      </c>
      <c r="V864" t="str">
        <f>_xlfn.XLOOKUP(Table17[[#This Row],[Store_ID]],Store_Dim!A:A,Store_Dim!E:E)</f>
        <v>Outlet</v>
      </c>
      <c r="W864" t="str">
        <f>_xlfn.XLOOKUP(Table17[[#This Row],[Product_ID]],Product_Dim!A:A,Product_Dim!B:B)</f>
        <v>Hair Repair Oil Treatment</v>
      </c>
      <c r="X864" t="str">
        <f>_xlfn.XLOOKUP(Table17[[#This Row],[Product_ID]],Product_Dim!A:A,Product_Dim!C:C)</f>
        <v>Beauty</v>
      </c>
      <c r="Y864" t="str">
        <f>_xlfn.XLOOKUP(Table17[[#This Row],[Product_ID]],Product_Dim!A:A,Product_Dim!D:D)</f>
        <v>Haircare</v>
      </c>
      <c r="Z864" t="str">
        <f>_xlfn.XLOOKUP(Table17[[#This Row],[Product_ID]],Product_Dim!A:A,Product_Dim!E:E)</f>
        <v>Hopkins Ltd</v>
      </c>
      <c r="AA864">
        <f>_xlfn.XLOOKUP(Table17[[#This Row],[Product_ID]],Product_Dim!A:A,Product_Dim!F:F)</f>
        <v>214.32</v>
      </c>
      <c r="AB864">
        <f>_xlfn.XLOOKUP(Table17[[#This Row],[Product_ID]],Product_Dim!A:A,Product_Dim!G:G)</f>
        <v>383</v>
      </c>
    </row>
    <row r="865" spans="1:28" x14ac:dyDescent="0.25">
      <c r="A865" t="s">
        <v>2689</v>
      </c>
      <c r="B865" s="1">
        <v>45767</v>
      </c>
      <c r="C865" t="s">
        <v>663</v>
      </c>
      <c r="D865" t="s">
        <v>1608</v>
      </c>
      <c r="E865" t="s">
        <v>1776</v>
      </c>
      <c r="F865">
        <v>1</v>
      </c>
      <c r="G865">
        <v>649.22</v>
      </c>
      <c r="H865">
        <v>0.03</v>
      </c>
      <c r="I865" t="s">
        <v>1829</v>
      </c>
      <c r="J865" s="12">
        <v>629.74340000000007</v>
      </c>
      <c r="K865" t="str">
        <f>_xlfn.XLOOKUP(Table17[[#This Row],[Customer_ID]],Customer_Dim!A:A,Customer_Dim!B:B,"False Data")</f>
        <v>Sarah Brady</v>
      </c>
      <c r="L865" s="5">
        <f>_xlfn.XLOOKUP(Table17[[#This Row],[Customer_ID]],Customer_Dim!A:A,Customer_Dim!C:C,"False Data")</f>
        <v>47</v>
      </c>
      <c r="M865" s="5" t="str" cm="1">
        <f t="array" ref="M865">_xlfn.IFS(Table9[[#This Row],[Age]]&lt;=35,"Youth",Table9[[#This Row],[Age]]&lt;=55,"Adult",Table9[[#This Row],[Age]]&gt;55,"Senior")</f>
        <v>Adult</v>
      </c>
      <c r="N865" t="str">
        <f>_xlfn.XLOOKUP(Table17[[#This Row],[Customer_ID]],Customer_Dim!A:A,Customer_Dim!D:D,"False Data")</f>
        <v>Male</v>
      </c>
      <c r="O865" t="str">
        <f>_xlfn.XLOOKUP(Table17[[#This Row],[Customer_ID]],Customer_Dim!A:A,Customer_Dim!E:E,"False Data")</f>
        <v>Johnsonland</v>
      </c>
      <c r="P865" t="str">
        <f>_xlfn.XLOOKUP(Table17[[#This Row],[Customer_ID]],Customer_Dim!A:A,Customer_Dim!F:F,"False Data")</f>
        <v>Iowa</v>
      </c>
      <c r="Q865" t="str">
        <f>_xlfn.XLOOKUP(Table17[[#This Row],[Customer_ID]],Customer_Dim!A:A,Customer_Dim!G:G,"False Data")</f>
        <v>USA</v>
      </c>
      <c r="R865" t="str">
        <f>_xlfn.XLOOKUP(Table17[[#This Row],[Customer_ID]],Customer_Dim!A:A,Customer_Dim!H:H,"False Data")</f>
        <v>Platinum</v>
      </c>
      <c r="S865" t="str">
        <f>_xlfn.XLOOKUP(Table17[[#This Row],[Store_ID]],Store_Dim!A:A,Store_Dim!B:B)</f>
        <v>Benson-Elliott</v>
      </c>
      <c r="T865" t="str">
        <f>_xlfn.XLOOKUP(Table17[[#This Row],[Store_ID]],Store_Dim!A:A,Store_Dim!C:C)</f>
        <v>East</v>
      </c>
      <c r="U865" t="str">
        <f>_xlfn.XLOOKUP(Table17[[#This Row],[Store_ID]],Store_Dim!A:A,Store_Dim!D:D)</f>
        <v>Port Josephberg</v>
      </c>
      <c r="V865" t="str">
        <f>_xlfn.XLOOKUP(Table17[[#This Row],[Store_ID]],Store_Dim!A:A,Store_Dim!E:E)</f>
        <v>Online</v>
      </c>
      <c r="W865" t="str">
        <f>_xlfn.XLOOKUP(Table17[[#This Row],[Product_ID]],Product_Dim!A:A,Product_Dim!B:B)</f>
        <v>Stainless Steel Cutlery Set</v>
      </c>
      <c r="X865" t="str">
        <f>_xlfn.XLOOKUP(Table17[[#This Row],[Product_ID]],Product_Dim!A:A,Product_Dim!C:C)</f>
        <v>Home</v>
      </c>
      <c r="Y865" t="str">
        <f>_xlfn.XLOOKUP(Table17[[#This Row],[Product_ID]],Product_Dim!A:A,Product_Dim!D:D)</f>
        <v>Kitchen</v>
      </c>
      <c r="Z865" t="str">
        <f>_xlfn.XLOOKUP(Table17[[#This Row],[Product_ID]],Product_Dim!A:A,Product_Dim!E:E)</f>
        <v>Stevens, Fernandez and Martin</v>
      </c>
      <c r="AA865">
        <f>_xlfn.XLOOKUP(Table17[[#This Row],[Product_ID]],Product_Dim!A:A,Product_Dim!F:F)</f>
        <v>19.52</v>
      </c>
      <c r="AB865">
        <f>_xlfn.XLOOKUP(Table17[[#This Row],[Product_ID]],Product_Dim!A:A,Product_Dim!G:G)</f>
        <v>57</v>
      </c>
    </row>
    <row r="866" spans="1:28" x14ac:dyDescent="0.25">
      <c r="A866" t="s">
        <v>2690</v>
      </c>
      <c r="B866" s="1">
        <v>45428</v>
      </c>
      <c r="C866" t="s">
        <v>1092</v>
      </c>
      <c r="D866" t="s">
        <v>1614</v>
      </c>
      <c r="E866" t="s">
        <v>1789</v>
      </c>
      <c r="F866">
        <v>2</v>
      </c>
      <c r="G866">
        <v>379.78</v>
      </c>
      <c r="H866">
        <v>0.2</v>
      </c>
      <c r="I866" t="s">
        <v>1824</v>
      </c>
      <c r="J866" s="12">
        <v>607.64800000000002</v>
      </c>
      <c r="K866" t="str">
        <f>_xlfn.XLOOKUP(Table17[[#This Row],[Customer_ID]],Customer_Dim!A:A,Customer_Dim!B:B,"False Data")</f>
        <v>Sherry Cabrera</v>
      </c>
      <c r="L866" s="5">
        <f>_xlfn.XLOOKUP(Table17[[#This Row],[Customer_ID]],Customer_Dim!A:A,Customer_Dim!C:C,"False Data")</f>
        <v>55</v>
      </c>
      <c r="M866" s="5" t="str" cm="1">
        <f t="array" ref="M866">_xlfn.IFS(Table9[[#This Row],[Age]]&lt;=35,"Youth",Table9[[#This Row],[Age]]&lt;=55,"Adult",Table9[[#This Row],[Age]]&gt;55,"Senior")</f>
        <v>Adult</v>
      </c>
      <c r="N866" t="str">
        <f>_xlfn.XLOOKUP(Table17[[#This Row],[Customer_ID]],Customer_Dim!A:A,Customer_Dim!D:D,"False Data")</f>
        <v>Male</v>
      </c>
      <c r="O866" t="str">
        <f>_xlfn.XLOOKUP(Table17[[#This Row],[Customer_ID]],Customer_Dim!A:A,Customer_Dim!E:E,"False Data")</f>
        <v>Shannonview</v>
      </c>
      <c r="P866" t="str">
        <f>_xlfn.XLOOKUP(Table17[[#This Row],[Customer_ID]],Customer_Dim!A:A,Customer_Dim!F:F,"False Data")</f>
        <v>Pennsylvania</v>
      </c>
      <c r="Q866" t="str">
        <f>_xlfn.XLOOKUP(Table17[[#This Row],[Customer_ID]],Customer_Dim!A:A,Customer_Dim!G:G,"False Data")</f>
        <v>USA</v>
      </c>
      <c r="R866" t="str">
        <f>_xlfn.XLOOKUP(Table17[[#This Row],[Customer_ID]],Customer_Dim!A:A,Customer_Dim!H:H,"False Data")</f>
        <v>Silver</v>
      </c>
      <c r="S866" t="str">
        <f>_xlfn.XLOOKUP(Table17[[#This Row],[Store_ID]],Store_Dim!A:A,Store_Dim!B:B)</f>
        <v>Hill, Wagner and Ballard</v>
      </c>
      <c r="T866" t="str">
        <f>_xlfn.XLOOKUP(Table17[[#This Row],[Store_ID]],Store_Dim!A:A,Store_Dim!C:C)</f>
        <v>East</v>
      </c>
      <c r="U866" t="str">
        <f>_xlfn.XLOOKUP(Table17[[#This Row],[Store_ID]],Store_Dim!A:A,Store_Dim!D:D)</f>
        <v>East Davidville</v>
      </c>
      <c r="V866" t="str">
        <f>_xlfn.XLOOKUP(Table17[[#This Row],[Store_ID]],Store_Dim!A:A,Store_Dim!E:E)</f>
        <v>Online</v>
      </c>
      <c r="W866" t="str">
        <f>_xlfn.XLOOKUP(Table17[[#This Row],[Product_ID]],Product_Dim!A:A,Product_Dim!B:B)</f>
        <v>Modern Wall Clock</v>
      </c>
      <c r="X866" t="str">
        <f>_xlfn.XLOOKUP(Table17[[#This Row],[Product_ID]],Product_Dim!A:A,Product_Dim!C:C)</f>
        <v>Home</v>
      </c>
      <c r="Y866" t="str">
        <f>_xlfn.XLOOKUP(Table17[[#This Row],[Product_ID]],Product_Dim!A:A,Product_Dim!D:D)</f>
        <v>Decor</v>
      </c>
      <c r="Z866" t="str">
        <f>_xlfn.XLOOKUP(Table17[[#This Row],[Product_ID]],Product_Dim!A:A,Product_Dim!E:E)</f>
        <v>Weiss-Watson</v>
      </c>
      <c r="AA866">
        <f>_xlfn.XLOOKUP(Table17[[#This Row],[Product_ID]],Product_Dim!A:A,Product_Dim!F:F)</f>
        <v>179.77</v>
      </c>
      <c r="AB866">
        <f>_xlfn.XLOOKUP(Table17[[#This Row],[Product_ID]],Product_Dim!A:A,Product_Dim!G:G)</f>
        <v>305</v>
      </c>
    </row>
    <row r="867" spans="1:28" x14ac:dyDescent="0.25">
      <c r="A867" t="s">
        <v>2691</v>
      </c>
      <c r="B867" s="1">
        <v>45770</v>
      </c>
      <c r="C867" t="s">
        <v>794</v>
      </c>
      <c r="D867" t="s">
        <v>1634</v>
      </c>
      <c r="E867" t="s">
        <v>1782</v>
      </c>
      <c r="F867">
        <v>3</v>
      </c>
      <c r="G867">
        <v>924.15</v>
      </c>
      <c r="H867">
        <v>0.1</v>
      </c>
      <c r="I867" t="s">
        <v>1826</v>
      </c>
      <c r="J867" s="12">
        <v>2495.2049999999999</v>
      </c>
      <c r="K867" t="str">
        <f>_xlfn.XLOOKUP(Table17[[#This Row],[Customer_ID]],Customer_Dim!A:A,Customer_Dim!B:B,"False Data")</f>
        <v>Nicholas Webb</v>
      </c>
      <c r="L867" s="5">
        <f>_xlfn.XLOOKUP(Table17[[#This Row],[Customer_ID]],Customer_Dim!A:A,Customer_Dim!C:C,"False Data")</f>
        <v>19</v>
      </c>
      <c r="M867" s="5" t="str" cm="1">
        <f t="array" ref="M867">_xlfn.IFS(Table9[[#This Row],[Age]]&lt;=35,"Youth",Table9[[#This Row],[Age]]&lt;=55,"Adult",Table9[[#This Row],[Age]]&gt;55,"Senior")</f>
        <v>Youth</v>
      </c>
      <c r="N867" t="str">
        <f>_xlfn.XLOOKUP(Table17[[#This Row],[Customer_ID]],Customer_Dim!A:A,Customer_Dim!D:D,"False Data")</f>
        <v>Male</v>
      </c>
      <c r="O867" t="str">
        <f>_xlfn.XLOOKUP(Table17[[#This Row],[Customer_ID]],Customer_Dim!A:A,Customer_Dim!E:E,"False Data")</f>
        <v>Lake Timothy</v>
      </c>
      <c r="P867" t="str">
        <f>_xlfn.XLOOKUP(Table17[[#This Row],[Customer_ID]],Customer_Dim!A:A,Customer_Dim!F:F,"False Data")</f>
        <v>Nevada</v>
      </c>
      <c r="Q867" t="str">
        <f>_xlfn.XLOOKUP(Table17[[#This Row],[Customer_ID]],Customer_Dim!A:A,Customer_Dim!G:G,"False Data")</f>
        <v>USA</v>
      </c>
      <c r="R867" t="str">
        <f>_xlfn.XLOOKUP(Table17[[#This Row],[Customer_ID]],Customer_Dim!A:A,Customer_Dim!H:H,"False Data")</f>
        <v>Gold</v>
      </c>
      <c r="S867" t="str">
        <f>_xlfn.XLOOKUP(Table17[[#This Row],[Store_ID]],Store_Dim!A:A,Store_Dim!B:B)</f>
        <v>Bean, Jones and Park</v>
      </c>
      <c r="T867" t="str">
        <f>_xlfn.XLOOKUP(Table17[[#This Row],[Store_ID]],Store_Dim!A:A,Store_Dim!C:C)</f>
        <v>West</v>
      </c>
      <c r="U867" t="str">
        <f>_xlfn.XLOOKUP(Table17[[#This Row],[Store_ID]],Store_Dim!A:A,Store_Dim!D:D)</f>
        <v>Thompsonborough</v>
      </c>
      <c r="V867" t="str">
        <f>_xlfn.XLOOKUP(Table17[[#This Row],[Store_ID]],Store_Dim!A:A,Store_Dim!E:E)</f>
        <v>Online</v>
      </c>
      <c r="W867" t="str">
        <f>_xlfn.XLOOKUP(Table17[[#This Row],[Product_ID]],Product_Dim!A:A,Product_Dim!B:B)</f>
        <v>USB External Hard Drive</v>
      </c>
      <c r="X867" t="str">
        <f>_xlfn.XLOOKUP(Table17[[#This Row],[Product_ID]],Product_Dim!A:A,Product_Dim!C:C)</f>
        <v>Electronics</v>
      </c>
      <c r="Y867" t="str">
        <f>_xlfn.XLOOKUP(Table17[[#This Row],[Product_ID]],Product_Dim!A:A,Product_Dim!D:D)</f>
        <v>Computer</v>
      </c>
      <c r="Z867" t="str">
        <f>_xlfn.XLOOKUP(Table17[[#This Row],[Product_ID]],Product_Dim!A:A,Product_Dim!E:E)</f>
        <v>Robinson Inc</v>
      </c>
      <c r="AA867">
        <f>_xlfn.XLOOKUP(Table17[[#This Row],[Product_ID]],Product_Dim!A:A,Product_Dim!F:F)</f>
        <v>253.33</v>
      </c>
      <c r="AB867">
        <f>_xlfn.XLOOKUP(Table17[[#This Row],[Product_ID]],Product_Dim!A:A,Product_Dim!G:G)</f>
        <v>266</v>
      </c>
    </row>
    <row r="868" spans="1:28" x14ac:dyDescent="0.25">
      <c r="A868" t="s">
        <v>2692</v>
      </c>
      <c r="B868" s="1">
        <v>45571</v>
      </c>
      <c r="C868" t="s">
        <v>1446</v>
      </c>
      <c r="D868" t="s">
        <v>1638</v>
      </c>
      <c r="E868" t="s">
        <v>1807</v>
      </c>
      <c r="F868">
        <v>3</v>
      </c>
      <c r="G868">
        <v>144.66999999999999</v>
      </c>
      <c r="H868">
        <v>0.28999999999999998</v>
      </c>
      <c r="I868" t="s">
        <v>1829</v>
      </c>
      <c r="J868" s="12">
        <v>308.14710000000002</v>
      </c>
      <c r="K868" t="str">
        <f>_xlfn.XLOOKUP(Table17[[#This Row],[Customer_ID]],Customer_Dim!A:A,Customer_Dim!B:B,"False Data")</f>
        <v>James Foster</v>
      </c>
      <c r="L868" s="5">
        <f>_xlfn.XLOOKUP(Table17[[#This Row],[Customer_ID]],Customer_Dim!A:A,Customer_Dim!C:C,"False Data")</f>
        <v>19</v>
      </c>
      <c r="M868" s="5" t="str" cm="1">
        <f t="array" ref="M868">_xlfn.IFS(Table9[[#This Row],[Age]]&lt;=35,"Youth",Table9[[#This Row],[Age]]&lt;=55,"Adult",Table9[[#This Row],[Age]]&gt;55,"Senior")</f>
        <v>Youth</v>
      </c>
      <c r="N868" t="str">
        <f>_xlfn.XLOOKUP(Table17[[#This Row],[Customer_ID]],Customer_Dim!A:A,Customer_Dim!D:D,"False Data")</f>
        <v>Male</v>
      </c>
      <c r="O868" t="str">
        <f>_xlfn.XLOOKUP(Table17[[#This Row],[Customer_ID]],Customer_Dim!A:A,Customer_Dim!E:E,"False Data")</f>
        <v>East Audrey</v>
      </c>
      <c r="P868" t="str">
        <f>_xlfn.XLOOKUP(Table17[[#This Row],[Customer_ID]],Customer_Dim!A:A,Customer_Dim!F:F,"False Data")</f>
        <v>Utah</v>
      </c>
      <c r="Q868" t="str">
        <f>_xlfn.XLOOKUP(Table17[[#This Row],[Customer_ID]],Customer_Dim!A:A,Customer_Dim!G:G,"False Data")</f>
        <v>USA</v>
      </c>
      <c r="R868" t="str">
        <f>_xlfn.XLOOKUP(Table17[[#This Row],[Customer_ID]],Customer_Dim!A:A,Customer_Dim!H:H,"False Data")</f>
        <v>Gold</v>
      </c>
      <c r="S868" t="str">
        <f>_xlfn.XLOOKUP(Table17[[#This Row],[Store_ID]],Store_Dim!A:A,Store_Dim!B:B)</f>
        <v>Holloway Ltd</v>
      </c>
      <c r="T868" t="str">
        <f>_xlfn.XLOOKUP(Table17[[#This Row],[Store_ID]],Store_Dim!A:A,Store_Dim!C:C)</f>
        <v>North</v>
      </c>
      <c r="U868" t="str">
        <f>_xlfn.XLOOKUP(Table17[[#This Row],[Store_ID]],Store_Dim!A:A,Store_Dim!D:D)</f>
        <v>Bensonhaven</v>
      </c>
      <c r="V868" t="str">
        <f>_xlfn.XLOOKUP(Table17[[#This Row],[Store_ID]],Store_Dim!A:A,Store_Dim!E:E)</f>
        <v>Flagship</v>
      </c>
      <c r="W868" t="str">
        <f>_xlfn.XLOOKUP(Table17[[#This Row],[Product_ID]],Product_Dim!A:A,Product_Dim!B:B)</f>
        <v>High-Grip Football</v>
      </c>
      <c r="X868" t="str">
        <f>_xlfn.XLOOKUP(Table17[[#This Row],[Product_ID]],Product_Dim!A:A,Product_Dim!C:C)</f>
        <v>Sports</v>
      </c>
      <c r="Y868" t="str">
        <f>_xlfn.XLOOKUP(Table17[[#This Row],[Product_ID]],Product_Dim!A:A,Product_Dim!D:D)</f>
        <v>Team Sports</v>
      </c>
      <c r="Z868" t="str">
        <f>_xlfn.XLOOKUP(Table17[[#This Row],[Product_ID]],Product_Dim!A:A,Product_Dim!E:E)</f>
        <v>Bridges, Banks and Cummings</v>
      </c>
      <c r="AA868">
        <f>_xlfn.XLOOKUP(Table17[[#This Row],[Product_ID]],Product_Dim!A:A,Product_Dim!F:F)</f>
        <v>318.91000000000003</v>
      </c>
      <c r="AB868">
        <f>_xlfn.XLOOKUP(Table17[[#This Row],[Product_ID]],Product_Dim!A:A,Product_Dim!G:G)</f>
        <v>114</v>
      </c>
    </row>
    <row r="869" spans="1:28" x14ac:dyDescent="0.25">
      <c r="A869" t="s">
        <v>2693</v>
      </c>
      <c r="B869" s="1">
        <v>45700</v>
      </c>
      <c r="C869" t="s">
        <v>419</v>
      </c>
      <c r="D869" t="s">
        <v>1614</v>
      </c>
      <c r="E869" t="s">
        <v>1801</v>
      </c>
      <c r="F869">
        <v>2</v>
      </c>
      <c r="G869">
        <v>667.17</v>
      </c>
      <c r="H869">
        <v>0.1</v>
      </c>
      <c r="I869" t="s">
        <v>1826</v>
      </c>
      <c r="J869" s="12">
        <v>1200.9059999999999</v>
      </c>
      <c r="K869" t="str">
        <f>_xlfn.XLOOKUP(Table17[[#This Row],[Customer_ID]],Customer_Dim!A:A,Customer_Dim!B:B,"False Data")</f>
        <v>Joel Robinson</v>
      </c>
      <c r="L869" s="5">
        <f>_xlfn.XLOOKUP(Table17[[#This Row],[Customer_ID]],Customer_Dim!A:A,Customer_Dim!C:C,"False Data")</f>
        <v>62</v>
      </c>
      <c r="M869" s="5" t="str" cm="1">
        <f t="array" ref="M869">_xlfn.IFS(Table9[[#This Row],[Age]]&lt;=35,"Youth",Table9[[#This Row],[Age]]&lt;=55,"Adult",Table9[[#This Row],[Age]]&gt;55,"Senior")</f>
        <v>Senior</v>
      </c>
      <c r="N869" t="str">
        <f>_xlfn.XLOOKUP(Table17[[#This Row],[Customer_ID]],Customer_Dim!A:A,Customer_Dim!D:D,"False Data")</f>
        <v>Male</v>
      </c>
      <c r="O869" t="str">
        <f>_xlfn.XLOOKUP(Table17[[#This Row],[Customer_ID]],Customer_Dim!A:A,Customer_Dim!E:E,"False Data")</f>
        <v>Lake Danielport</v>
      </c>
      <c r="P869" t="str">
        <f>_xlfn.XLOOKUP(Table17[[#This Row],[Customer_ID]],Customer_Dim!A:A,Customer_Dim!F:F,"False Data")</f>
        <v>Hawaii</v>
      </c>
      <c r="Q869" t="str">
        <f>_xlfn.XLOOKUP(Table17[[#This Row],[Customer_ID]],Customer_Dim!A:A,Customer_Dim!G:G,"False Data")</f>
        <v>USA</v>
      </c>
      <c r="R869" t="str">
        <f>_xlfn.XLOOKUP(Table17[[#This Row],[Customer_ID]],Customer_Dim!A:A,Customer_Dim!H:H,"False Data")</f>
        <v>Platinum</v>
      </c>
      <c r="S869" t="str">
        <f>_xlfn.XLOOKUP(Table17[[#This Row],[Store_ID]],Store_Dim!A:A,Store_Dim!B:B)</f>
        <v>Shelton PLC</v>
      </c>
      <c r="T869" t="str">
        <f>_xlfn.XLOOKUP(Table17[[#This Row],[Store_ID]],Store_Dim!A:A,Store_Dim!C:C)</f>
        <v>North</v>
      </c>
      <c r="U869" t="str">
        <f>_xlfn.XLOOKUP(Table17[[#This Row],[Store_ID]],Store_Dim!A:A,Store_Dim!D:D)</f>
        <v>East Jenniferstad</v>
      </c>
      <c r="V869" t="str">
        <f>_xlfn.XLOOKUP(Table17[[#This Row],[Store_ID]],Store_Dim!A:A,Store_Dim!E:E)</f>
        <v>Flagship</v>
      </c>
      <c r="W869" t="str">
        <f>_xlfn.XLOOKUP(Table17[[#This Row],[Product_ID]],Product_Dim!A:A,Product_Dim!B:B)</f>
        <v>Modern Wall Clock</v>
      </c>
      <c r="X869" t="str">
        <f>_xlfn.XLOOKUP(Table17[[#This Row],[Product_ID]],Product_Dim!A:A,Product_Dim!C:C)</f>
        <v>Home</v>
      </c>
      <c r="Y869" t="str">
        <f>_xlfn.XLOOKUP(Table17[[#This Row],[Product_ID]],Product_Dim!A:A,Product_Dim!D:D)</f>
        <v>Decor</v>
      </c>
      <c r="Z869" t="str">
        <f>_xlfn.XLOOKUP(Table17[[#This Row],[Product_ID]],Product_Dim!A:A,Product_Dim!E:E)</f>
        <v>Weiss-Watson</v>
      </c>
      <c r="AA869">
        <f>_xlfn.XLOOKUP(Table17[[#This Row],[Product_ID]],Product_Dim!A:A,Product_Dim!F:F)</f>
        <v>179.77</v>
      </c>
      <c r="AB869">
        <f>_xlfn.XLOOKUP(Table17[[#This Row],[Product_ID]],Product_Dim!A:A,Product_Dim!G:G)</f>
        <v>305</v>
      </c>
    </row>
    <row r="870" spans="1:28" x14ac:dyDescent="0.25">
      <c r="A870" t="s">
        <v>2694</v>
      </c>
      <c r="B870" s="1">
        <v>45382</v>
      </c>
      <c r="C870" t="s">
        <v>1252</v>
      </c>
      <c r="D870" t="s">
        <v>1680</v>
      </c>
      <c r="E870" t="s">
        <v>1766</v>
      </c>
      <c r="F870">
        <v>1</v>
      </c>
      <c r="G870">
        <v>984.6</v>
      </c>
      <c r="H870">
        <v>0.22</v>
      </c>
      <c r="I870" t="s">
        <v>1824</v>
      </c>
      <c r="J870" s="12">
        <v>767.98800000000006</v>
      </c>
      <c r="K870" t="str">
        <f>_xlfn.XLOOKUP(Table17[[#This Row],[Customer_ID]],Customer_Dim!A:A,Customer_Dim!B:B,"False Data")</f>
        <v>Cassandra Perez</v>
      </c>
      <c r="L870" s="5">
        <f>_xlfn.XLOOKUP(Table17[[#This Row],[Customer_ID]],Customer_Dim!A:A,Customer_Dim!C:C,"False Data")</f>
        <v>31</v>
      </c>
      <c r="M870" s="5" t="str" cm="1">
        <f t="array" ref="M870">_xlfn.IFS(Table9[[#This Row],[Age]]&lt;=35,"Youth",Table9[[#This Row],[Age]]&lt;=55,"Adult",Table9[[#This Row],[Age]]&gt;55,"Senior")</f>
        <v>Youth</v>
      </c>
      <c r="N870" t="str">
        <f>_xlfn.XLOOKUP(Table17[[#This Row],[Customer_ID]],Customer_Dim!A:A,Customer_Dim!D:D,"False Data")</f>
        <v>Male</v>
      </c>
      <c r="O870" t="str">
        <f>_xlfn.XLOOKUP(Table17[[#This Row],[Customer_ID]],Customer_Dim!A:A,Customer_Dim!E:E,"False Data")</f>
        <v>Brandonville</v>
      </c>
      <c r="P870" t="str">
        <f>_xlfn.XLOOKUP(Table17[[#This Row],[Customer_ID]],Customer_Dim!A:A,Customer_Dim!F:F,"False Data")</f>
        <v>Mississippi</v>
      </c>
      <c r="Q870" t="str">
        <f>_xlfn.XLOOKUP(Table17[[#This Row],[Customer_ID]],Customer_Dim!A:A,Customer_Dim!G:G,"False Data")</f>
        <v>USA</v>
      </c>
      <c r="R870" t="str">
        <f>_xlfn.XLOOKUP(Table17[[#This Row],[Customer_ID]],Customer_Dim!A:A,Customer_Dim!H:H,"False Data")</f>
        <v>Bronze</v>
      </c>
      <c r="S870" t="str">
        <f>_xlfn.XLOOKUP(Table17[[#This Row],[Store_ID]],Store_Dim!A:A,Store_Dim!B:B)</f>
        <v>Johnson-Wright</v>
      </c>
      <c r="T870" t="str">
        <f>_xlfn.XLOOKUP(Table17[[#This Row],[Store_ID]],Store_Dim!A:A,Store_Dim!C:C)</f>
        <v>North</v>
      </c>
      <c r="U870" t="str">
        <f>_xlfn.XLOOKUP(Table17[[#This Row],[Store_ID]],Store_Dim!A:A,Store_Dim!D:D)</f>
        <v>Hoodberg</v>
      </c>
      <c r="V870" t="str">
        <f>_xlfn.XLOOKUP(Table17[[#This Row],[Store_ID]],Store_Dim!A:A,Store_Dim!E:E)</f>
        <v>Outlet</v>
      </c>
      <c r="W870" t="str">
        <f>_xlfn.XLOOKUP(Table17[[#This Row],[Product_ID]],Product_Dim!A:A,Product_Dim!B:B)</f>
        <v>Women's Hair Dryer Brush</v>
      </c>
      <c r="X870" t="str">
        <f>_xlfn.XLOOKUP(Table17[[#This Row],[Product_ID]],Product_Dim!A:A,Product_Dim!C:C)</f>
        <v>Beauty</v>
      </c>
      <c r="Y870" t="str">
        <f>_xlfn.XLOOKUP(Table17[[#This Row],[Product_ID]],Product_Dim!A:A,Product_Dim!D:D)</f>
        <v>Haircare</v>
      </c>
      <c r="Z870" t="str">
        <f>_xlfn.XLOOKUP(Table17[[#This Row],[Product_ID]],Product_Dim!A:A,Product_Dim!E:E)</f>
        <v>Torres, Spencer and Potter</v>
      </c>
      <c r="AA870">
        <f>_xlfn.XLOOKUP(Table17[[#This Row],[Product_ID]],Product_Dim!A:A,Product_Dim!F:F)</f>
        <v>340.39</v>
      </c>
      <c r="AB870">
        <f>_xlfn.XLOOKUP(Table17[[#This Row],[Product_ID]],Product_Dim!A:A,Product_Dim!G:G)</f>
        <v>177</v>
      </c>
    </row>
    <row r="871" spans="1:28" x14ac:dyDescent="0.25">
      <c r="A871" t="s">
        <v>2695</v>
      </c>
      <c r="B871" s="1">
        <v>45260</v>
      </c>
      <c r="C871" t="s">
        <v>887</v>
      </c>
      <c r="D871" t="s">
        <v>1574</v>
      </c>
      <c r="E871" t="s">
        <v>1782</v>
      </c>
      <c r="F871">
        <v>1</v>
      </c>
      <c r="G871">
        <v>139.29</v>
      </c>
      <c r="H871">
        <v>0</v>
      </c>
      <c r="I871" t="s">
        <v>1824</v>
      </c>
      <c r="J871" s="12">
        <v>139.29</v>
      </c>
      <c r="K871" t="str">
        <f>_xlfn.XLOOKUP(Table17[[#This Row],[Customer_ID]],Customer_Dim!A:A,Customer_Dim!B:B,"False Data")</f>
        <v>Aaron Luna</v>
      </c>
      <c r="L871" s="5">
        <f>_xlfn.XLOOKUP(Table17[[#This Row],[Customer_ID]],Customer_Dim!A:A,Customer_Dim!C:C,"False Data")</f>
        <v>21</v>
      </c>
      <c r="M871" s="5" t="str" cm="1">
        <f t="array" ref="M871">_xlfn.IFS(Table9[[#This Row],[Age]]&lt;=35,"Youth",Table9[[#This Row],[Age]]&lt;=55,"Adult",Table9[[#This Row],[Age]]&gt;55,"Senior")</f>
        <v>Youth</v>
      </c>
      <c r="N871" t="str">
        <f>_xlfn.XLOOKUP(Table17[[#This Row],[Customer_ID]],Customer_Dim!A:A,Customer_Dim!D:D,"False Data")</f>
        <v>Female</v>
      </c>
      <c r="O871" t="str">
        <f>_xlfn.XLOOKUP(Table17[[#This Row],[Customer_ID]],Customer_Dim!A:A,Customer_Dim!E:E,"False Data")</f>
        <v>Gilltown</v>
      </c>
      <c r="P871" t="str">
        <f>_xlfn.XLOOKUP(Table17[[#This Row],[Customer_ID]],Customer_Dim!A:A,Customer_Dim!F:F,"False Data")</f>
        <v>Ohio</v>
      </c>
      <c r="Q871" t="str">
        <f>_xlfn.XLOOKUP(Table17[[#This Row],[Customer_ID]],Customer_Dim!A:A,Customer_Dim!G:G,"False Data")</f>
        <v>USA</v>
      </c>
      <c r="R871" t="str">
        <f>_xlfn.XLOOKUP(Table17[[#This Row],[Customer_ID]],Customer_Dim!A:A,Customer_Dim!H:H,"False Data")</f>
        <v>Bronze</v>
      </c>
      <c r="S871" t="str">
        <f>_xlfn.XLOOKUP(Table17[[#This Row],[Store_ID]],Store_Dim!A:A,Store_Dim!B:B)</f>
        <v>Bean, Jones and Park</v>
      </c>
      <c r="T871" t="str">
        <f>_xlfn.XLOOKUP(Table17[[#This Row],[Store_ID]],Store_Dim!A:A,Store_Dim!C:C)</f>
        <v>West</v>
      </c>
      <c r="U871" t="str">
        <f>_xlfn.XLOOKUP(Table17[[#This Row],[Store_ID]],Store_Dim!A:A,Store_Dim!D:D)</f>
        <v>Thompsonborough</v>
      </c>
      <c r="V871" t="str">
        <f>_xlfn.XLOOKUP(Table17[[#This Row],[Store_ID]],Store_Dim!A:A,Store_Dim!E:E)</f>
        <v>Online</v>
      </c>
      <c r="W871" t="str">
        <f>_xlfn.XLOOKUP(Table17[[#This Row],[Product_ID]],Product_Dim!A:A,Product_Dim!B:B)</f>
        <v>USB-C Fast Charger</v>
      </c>
      <c r="X871" t="str">
        <f>_xlfn.XLOOKUP(Table17[[#This Row],[Product_ID]],Product_Dim!A:A,Product_Dim!C:C)</f>
        <v>Electronics</v>
      </c>
      <c r="Y871" t="str">
        <f>_xlfn.XLOOKUP(Table17[[#This Row],[Product_ID]],Product_Dim!A:A,Product_Dim!D:D)</f>
        <v>Accessories</v>
      </c>
      <c r="Z871" t="str">
        <f>_xlfn.XLOOKUP(Table17[[#This Row],[Product_ID]],Product_Dim!A:A,Product_Dim!E:E)</f>
        <v>Dawson-Perkins</v>
      </c>
      <c r="AA871">
        <f>_xlfn.XLOOKUP(Table17[[#This Row],[Product_ID]],Product_Dim!A:A,Product_Dim!F:F)</f>
        <v>242.23</v>
      </c>
      <c r="AB871">
        <f>_xlfn.XLOOKUP(Table17[[#This Row],[Product_ID]],Product_Dim!A:A,Product_Dim!G:G)</f>
        <v>453</v>
      </c>
    </row>
    <row r="872" spans="1:28" x14ac:dyDescent="0.25">
      <c r="A872" t="s">
        <v>2696</v>
      </c>
      <c r="B872" s="1">
        <v>45702</v>
      </c>
      <c r="C872" t="s">
        <v>134</v>
      </c>
      <c r="D872" t="s">
        <v>1580</v>
      </c>
      <c r="E872" t="s">
        <v>1782</v>
      </c>
      <c r="F872">
        <v>3</v>
      </c>
      <c r="G872">
        <v>459.57</v>
      </c>
      <c r="H872">
        <v>0.1</v>
      </c>
      <c r="I872" t="s">
        <v>1829</v>
      </c>
      <c r="J872" s="12">
        <v>1240.8389999999999</v>
      </c>
      <c r="K872" t="str">
        <f>_xlfn.XLOOKUP(Table17[[#This Row],[Customer_ID]],Customer_Dim!A:A,Customer_Dim!B:B,"False Data")</f>
        <v>Robert Jones Dds</v>
      </c>
      <c r="L872" s="5">
        <f>_xlfn.XLOOKUP(Table17[[#This Row],[Customer_ID]],Customer_Dim!A:A,Customer_Dim!C:C,"False Data")</f>
        <v>25</v>
      </c>
      <c r="M872" s="5" t="str" cm="1">
        <f t="array" ref="M872">_xlfn.IFS(Table9[[#This Row],[Age]]&lt;=35,"Youth",Table9[[#This Row],[Age]]&lt;=55,"Adult",Table9[[#This Row],[Age]]&gt;55,"Senior")</f>
        <v>Youth</v>
      </c>
      <c r="N872" t="str">
        <f>_xlfn.XLOOKUP(Table17[[#This Row],[Customer_ID]],Customer_Dim!A:A,Customer_Dim!D:D,"False Data")</f>
        <v>Male</v>
      </c>
      <c r="O872" t="str">
        <f>_xlfn.XLOOKUP(Table17[[#This Row],[Customer_ID]],Customer_Dim!A:A,Customer_Dim!E:E,"False Data")</f>
        <v>Tristanton</v>
      </c>
      <c r="P872" t="str">
        <f>_xlfn.XLOOKUP(Table17[[#This Row],[Customer_ID]],Customer_Dim!A:A,Customer_Dim!F:F,"False Data")</f>
        <v>Oklahoma</v>
      </c>
      <c r="Q872" t="str">
        <f>_xlfn.XLOOKUP(Table17[[#This Row],[Customer_ID]],Customer_Dim!A:A,Customer_Dim!G:G,"False Data")</f>
        <v>USA</v>
      </c>
      <c r="R872" t="str">
        <f>_xlfn.XLOOKUP(Table17[[#This Row],[Customer_ID]],Customer_Dim!A:A,Customer_Dim!H:H,"False Data")</f>
        <v>Platinum</v>
      </c>
      <c r="S872" t="str">
        <f>_xlfn.XLOOKUP(Table17[[#This Row],[Store_ID]],Store_Dim!A:A,Store_Dim!B:B)</f>
        <v>Bean, Jones and Park</v>
      </c>
      <c r="T872" t="str">
        <f>_xlfn.XLOOKUP(Table17[[#This Row],[Store_ID]],Store_Dim!A:A,Store_Dim!C:C)</f>
        <v>West</v>
      </c>
      <c r="U872" t="str">
        <f>_xlfn.XLOOKUP(Table17[[#This Row],[Store_ID]],Store_Dim!A:A,Store_Dim!D:D)</f>
        <v>Thompsonborough</v>
      </c>
      <c r="V872" t="str">
        <f>_xlfn.XLOOKUP(Table17[[#This Row],[Store_ID]],Store_Dim!A:A,Store_Dim!E:E)</f>
        <v>Online</v>
      </c>
      <c r="W872" t="str">
        <f>_xlfn.XLOOKUP(Table17[[#This Row],[Product_ID]],Product_Dim!A:A,Product_Dim!B:B)</f>
        <v>Beard Grooming Kit</v>
      </c>
      <c r="X872" t="str">
        <f>_xlfn.XLOOKUP(Table17[[#This Row],[Product_ID]],Product_Dim!A:A,Product_Dim!C:C)</f>
        <v>Beauty</v>
      </c>
      <c r="Y872" t="str">
        <f>_xlfn.XLOOKUP(Table17[[#This Row],[Product_ID]],Product_Dim!A:A,Product_Dim!D:D)</f>
        <v>Grooming</v>
      </c>
      <c r="Z872" t="str">
        <f>_xlfn.XLOOKUP(Table17[[#This Row],[Product_ID]],Product_Dim!A:A,Product_Dim!E:E)</f>
        <v>Erickson-Green</v>
      </c>
      <c r="AA872">
        <f>_xlfn.XLOOKUP(Table17[[#This Row],[Product_ID]],Product_Dim!A:A,Product_Dim!F:F)</f>
        <v>337.42</v>
      </c>
      <c r="AB872">
        <f>_xlfn.XLOOKUP(Table17[[#This Row],[Product_ID]],Product_Dim!A:A,Product_Dim!G:G)</f>
        <v>256</v>
      </c>
    </row>
    <row r="873" spans="1:28" x14ac:dyDescent="0.25">
      <c r="A873" t="s">
        <v>2697</v>
      </c>
      <c r="B873" s="1">
        <v>45302</v>
      </c>
      <c r="C873" t="s">
        <v>244</v>
      </c>
      <c r="D873" t="s">
        <v>1628</v>
      </c>
      <c r="E873" t="s">
        <v>1801</v>
      </c>
      <c r="F873">
        <v>1</v>
      </c>
      <c r="G873">
        <v>517.82000000000005</v>
      </c>
      <c r="H873">
        <v>0.28999999999999998</v>
      </c>
      <c r="I873" t="s">
        <v>1824</v>
      </c>
      <c r="J873" s="12">
        <v>367.65219999999999</v>
      </c>
      <c r="K873" t="str">
        <f>_xlfn.XLOOKUP(Table17[[#This Row],[Customer_ID]],Customer_Dim!A:A,Customer_Dim!B:B,"False Data")</f>
        <v>Cody Diaz</v>
      </c>
      <c r="L873" s="5">
        <f>_xlfn.XLOOKUP(Table17[[#This Row],[Customer_ID]],Customer_Dim!A:A,Customer_Dim!C:C,"False Data")</f>
        <v>27</v>
      </c>
      <c r="M873" s="5" t="str" cm="1">
        <f t="array" ref="M873">_xlfn.IFS(Table9[[#This Row],[Age]]&lt;=35,"Youth",Table9[[#This Row],[Age]]&lt;=55,"Adult",Table9[[#This Row],[Age]]&gt;55,"Senior")</f>
        <v>Youth</v>
      </c>
      <c r="N873" t="str">
        <f>_xlfn.XLOOKUP(Table17[[#This Row],[Customer_ID]],Customer_Dim!A:A,Customer_Dim!D:D,"False Data")</f>
        <v>Female</v>
      </c>
      <c r="O873" t="str">
        <f>_xlfn.XLOOKUP(Table17[[#This Row],[Customer_ID]],Customer_Dim!A:A,Customer_Dim!E:E,"False Data")</f>
        <v>South Aaronside</v>
      </c>
      <c r="P873" t="str">
        <f>_xlfn.XLOOKUP(Table17[[#This Row],[Customer_ID]],Customer_Dim!A:A,Customer_Dim!F:F,"False Data")</f>
        <v>New Hampshire</v>
      </c>
      <c r="Q873" t="str">
        <f>_xlfn.XLOOKUP(Table17[[#This Row],[Customer_ID]],Customer_Dim!A:A,Customer_Dim!G:G,"False Data")</f>
        <v>USA</v>
      </c>
      <c r="R873" t="str">
        <f>_xlfn.XLOOKUP(Table17[[#This Row],[Customer_ID]],Customer_Dim!A:A,Customer_Dim!H:H,"False Data")</f>
        <v>Silver</v>
      </c>
      <c r="S873" t="str">
        <f>_xlfn.XLOOKUP(Table17[[#This Row],[Store_ID]],Store_Dim!A:A,Store_Dim!B:B)</f>
        <v>Shelton PLC</v>
      </c>
      <c r="T873" t="str">
        <f>_xlfn.XLOOKUP(Table17[[#This Row],[Store_ID]],Store_Dim!A:A,Store_Dim!C:C)</f>
        <v>North</v>
      </c>
      <c r="U873" t="str">
        <f>_xlfn.XLOOKUP(Table17[[#This Row],[Store_ID]],Store_Dim!A:A,Store_Dim!D:D)</f>
        <v>East Jenniferstad</v>
      </c>
      <c r="V873" t="str">
        <f>_xlfn.XLOOKUP(Table17[[#This Row],[Store_ID]],Store_Dim!A:A,Store_Dim!E:E)</f>
        <v>Flagship</v>
      </c>
      <c r="W873" t="str">
        <f>_xlfn.XLOOKUP(Table17[[#This Row],[Product_ID]],Product_Dim!A:A,Product_Dim!B:B)</f>
        <v>Noise-Canceling Headphones</v>
      </c>
      <c r="X873" t="str">
        <f>_xlfn.XLOOKUP(Table17[[#This Row],[Product_ID]],Product_Dim!A:A,Product_Dim!C:C)</f>
        <v>Electronics</v>
      </c>
      <c r="Y873" t="str">
        <f>_xlfn.XLOOKUP(Table17[[#This Row],[Product_ID]],Product_Dim!A:A,Product_Dim!D:D)</f>
        <v>Audio</v>
      </c>
      <c r="Z873" t="str">
        <f>_xlfn.XLOOKUP(Table17[[#This Row],[Product_ID]],Product_Dim!A:A,Product_Dim!E:E)</f>
        <v>Taylor-Hart</v>
      </c>
      <c r="AA873">
        <f>_xlfn.XLOOKUP(Table17[[#This Row],[Product_ID]],Product_Dim!A:A,Product_Dim!F:F)</f>
        <v>38.520000000000003</v>
      </c>
      <c r="AB873">
        <f>_xlfn.XLOOKUP(Table17[[#This Row],[Product_ID]],Product_Dim!A:A,Product_Dim!G:G)</f>
        <v>378</v>
      </c>
    </row>
    <row r="874" spans="1:28" x14ac:dyDescent="0.25">
      <c r="A874" t="s">
        <v>2698</v>
      </c>
      <c r="B874" s="1">
        <v>45653</v>
      </c>
      <c r="C874" t="s">
        <v>1184</v>
      </c>
      <c r="D874" t="s">
        <v>1700</v>
      </c>
      <c r="E874" t="s">
        <v>1776</v>
      </c>
      <c r="F874">
        <v>4</v>
      </c>
      <c r="G874">
        <v>282.45</v>
      </c>
      <c r="H874">
        <v>0.28999999999999998</v>
      </c>
      <c r="I874" t="s">
        <v>1829</v>
      </c>
      <c r="J874" s="12">
        <v>802.1579999999999</v>
      </c>
      <c r="K874" t="str">
        <f>_xlfn.XLOOKUP(Table17[[#This Row],[Customer_ID]],Customer_Dim!A:A,Customer_Dim!B:B,"False Data")</f>
        <v>Tanya Lopez</v>
      </c>
      <c r="L874" s="5">
        <f>_xlfn.XLOOKUP(Table17[[#This Row],[Customer_ID]],Customer_Dim!A:A,Customer_Dim!C:C,"False Data")</f>
        <v>34</v>
      </c>
      <c r="M874" s="5" t="str" cm="1">
        <f t="array" ref="M874">_xlfn.IFS(Table9[[#This Row],[Age]]&lt;=35,"Youth",Table9[[#This Row],[Age]]&lt;=55,"Adult",Table9[[#This Row],[Age]]&gt;55,"Senior")</f>
        <v>Youth</v>
      </c>
      <c r="N874" t="str">
        <f>_xlfn.XLOOKUP(Table17[[#This Row],[Customer_ID]],Customer_Dim!A:A,Customer_Dim!D:D,"False Data")</f>
        <v>Female</v>
      </c>
      <c r="O874" t="str">
        <f>_xlfn.XLOOKUP(Table17[[#This Row],[Customer_ID]],Customer_Dim!A:A,Customer_Dim!E:E,"False Data")</f>
        <v>West Jeffreyburgh</v>
      </c>
      <c r="P874" t="str">
        <f>_xlfn.XLOOKUP(Table17[[#This Row],[Customer_ID]],Customer_Dim!A:A,Customer_Dim!F:F,"False Data")</f>
        <v>Iowa</v>
      </c>
      <c r="Q874" t="str">
        <f>_xlfn.XLOOKUP(Table17[[#This Row],[Customer_ID]],Customer_Dim!A:A,Customer_Dim!G:G,"False Data")</f>
        <v>USA</v>
      </c>
      <c r="R874" t="str">
        <f>_xlfn.XLOOKUP(Table17[[#This Row],[Customer_ID]],Customer_Dim!A:A,Customer_Dim!H:H,"False Data")</f>
        <v>Gold</v>
      </c>
      <c r="S874" t="str">
        <f>_xlfn.XLOOKUP(Table17[[#This Row],[Store_ID]],Store_Dim!A:A,Store_Dim!B:B)</f>
        <v>Benson-Elliott</v>
      </c>
      <c r="T874" t="str">
        <f>_xlfn.XLOOKUP(Table17[[#This Row],[Store_ID]],Store_Dim!A:A,Store_Dim!C:C)</f>
        <v>East</v>
      </c>
      <c r="U874" t="str">
        <f>_xlfn.XLOOKUP(Table17[[#This Row],[Store_ID]],Store_Dim!A:A,Store_Dim!D:D)</f>
        <v>Port Josephberg</v>
      </c>
      <c r="V874" t="str">
        <f>_xlfn.XLOOKUP(Table17[[#This Row],[Store_ID]],Store_Dim!A:A,Store_Dim!E:E)</f>
        <v>Online</v>
      </c>
      <c r="W874" t="str">
        <f>_xlfn.XLOOKUP(Table17[[#This Row],[Product_ID]],Product_Dim!A:A,Product_Dim!B:B)</f>
        <v>Wireless Mouse</v>
      </c>
      <c r="X874" t="str">
        <f>_xlfn.XLOOKUP(Table17[[#This Row],[Product_ID]],Product_Dim!A:A,Product_Dim!C:C)</f>
        <v>Electronics</v>
      </c>
      <c r="Y874" t="str">
        <f>_xlfn.XLOOKUP(Table17[[#This Row],[Product_ID]],Product_Dim!A:A,Product_Dim!D:D)</f>
        <v>Computer</v>
      </c>
      <c r="Z874" t="str">
        <f>_xlfn.XLOOKUP(Table17[[#This Row],[Product_ID]],Product_Dim!A:A,Product_Dim!E:E)</f>
        <v>Larson Ltd</v>
      </c>
      <c r="AA874">
        <f>_xlfn.XLOOKUP(Table17[[#This Row],[Product_ID]],Product_Dim!A:A,Product_Dim!F:F)</f>
        <v>392.89</v>
      </c>
      <c r="AB874">
        <f>_xlfn.XLOOKUP(Table17[[#This Row],[Product_ID]],Product_Dim!A:A,Product_Dim!G:G)</f>
        <v>320</v>
      </c>
    </row>
    <row r="875" spans="1:28" x14ac:dyDescent="0.25">
      <c r="A875" t="s">
        <v>2699</v>
      </c>
      <c r="B875" s="1">
        <v>45250</v>
      </c>
      <c r="C875" t="s">
        <v>1405</v>
      </c>
      <c r="D875" t="s">
        <v>1722</v>
      </c>
      <c r="E875" t="s">
        <v>1779</v>
      </c>
      <c r="F875">
        <v>2</v>
      </c>
      <c r="G875">
        <v>386.46</v>
      </c>
      <c r="H875">
        <v>0.23</v>
      </c>
      <c r="I875" t="s">
        <v>1829</v>
      </c>
      <c r="J875" s="12">
        <v>595.14840000000004</v>
      </c>
      <c r="K875" t="str">
        <f>_xlfn.XLOOKUP(Table17[[#This Row],[Customer_ID]],Customer_Dim!A:A,Customer_Dim!B:B,"False Data")</f>
        <v>Tyler Weber</v>
      </c>
      <c r="L875" s="5">
        <f>_xlfn.XLOOKUP(Table17[[#This Row],[Customer_ID]],Customer_Dim!A:A,Customer_Dim!C:C,"False Data")</f>
        <v>54</v>
      </c>
      <c r="M875" s="5" t="str" cm="1">
        <f t="array" ref="M875">_xlfn.IFS(Table9[[#This Row],[Age]]&lt;=35,"Youth",Table9[[#This Row],[Age]]&lt;=55,"Adult",Table9[[#This Row],[Age]]&gt;55,"Senior")</f>
        <v>Adult</v>
      </c>
      <c r="N875" t="str">
        <f>_xlfn.XLOOKUP(Table17[[#This Row],[Customer_ID]],Customer_Dim!A:A,Customer_Dim!D:D,"False Data")</f>
        <v>Male</v>
      </c>
      <c r="O875" t="str">
        <f>_xlfn.XLOOKUP(Table17[[#This Row],[Customer_ID]],Customer_Dim!A:A,Customer_Dim!E:E,"False Data")</f>
        <v>East Yvette</v>
      </c>
      <c r="P875" t="str">
        <f>_xlfn.XLOOKUP(Table17[[#This Row],[Customer_ID]],Customer_Dim!A:A,Customer_Dim!F:F,"False Data")</f>
        <v>Illinois</v>
      </c>
      <c r="Q875" t="str">
        <f>_xlfn.XLOOKUP(Table17[[#This Row],[Customer_ID]],Customer_Dim!A:A,Customer_Dim!G:G,"False Data")</f>
        <v>USA</v>
      </c>
      <c r="R875" t="str">
        <f>_xlfn.XLOOKUP(Table17[[#This Row],[Customer_ID]],Customer_Dim!A:A,Customer_Dim!H:H,"False Data")</f>
        <v>Gold</v>
      </c>
      <c r="S875" t="str">
        <f>_xlfn.XLOOKUP(Table17[[#This Row],[Store_ID]],Store_Dim!A:A,Store_Dim!B:B)</f>
        <v>Martinez-Mullins</v>
      </c>
      <c r="T875" t="str">
        <f>_xlfn.XLOOKUP(Table17[[#This Row],[Store_ID]],Store_Dim!A:A,Store_Dim!C:C)</f>
        <v>South</v>
      </c>
      <c r="U875" t="str">
        <f>_xlfn.XLOOKUP(Table17[[#This Row],[Store_ID]],Store_Dim!A:A,Store_Dim!D:D)</f>
        <v>Williamsfurt</v>
      </c>
      <c r="V875" t="str">
        <f>_xlfn.XLOOKUP(Table17[[#This Row],[Store_ID]],Store_Dim!A:A,Store_Dim!E:E)</f>
        <v>Online</v>
      </c>
      <c r="W875" t="str">
        <f>_xlfn.XLOOKUP(Table17[[#This Row],[Product_ID]],Product_Dim!A:A,Product_Dim!B:B)</f>
        <v>LED Bedside Lamp</v>
      </c>
      <c r="X875" t="str">
        <f>_xlfn.XLOOKUP(Table17[[#This Row],[Product_ID]],Product_Dim!A:A,Product_Dim!C:C)</f>
        <v>Home</v>
      </c>
      <c r="Y875" t="str">
        <f>_xlfn.XLOOKUP(Table17[[#This Row],[Product_ID]],Product_Dim!A:A,Product_Dim!D:D)</f>
        <v>Lighting</v>
      </c>
      <c r="Z875" t="str">
        <f>_xlfn.XLOOKUP(Table17[[#This Row],[Product_ID]],Product_Dim!A:A,Product_Dim!E:E)</f>
        <v>Aguilar, Horton and Lewis</v>
      </c>
      <c r="AA875">
        <f>_xlfn.XLOOKUP(Table17[[#This Row],[Product_ID]],Product_Dim!A:A,Product_Dim!F:F)</f>
        <v>371.38</v>
      </c>
      <c r="AB875">
        <f>_xlfn.XLOOKUP(Table17[[#This Row],[Product_ID]],Product_Dim!A:A,Product_Dim!G:G)</f>
        <v>220</v>
      </c>
    </row>
    <row r="876" spans="1:28" x14ac:dyDescent="0.25">
      <c r="A876" t="s">
        <v>2700</v>
      </c>
      <c r="B876" s="1">
        <v>45661</v>
      </c>
      <c r="C876" t="s">
        <v>640</v>
      </c>
      <c r="D876" t="s">
        <v>1586</v>
      </c>
      <c r="E876" t="s">
        <v>1766</v>
      </c>
      <c r="F876">
        <v>1</v>
      </c>
      <c r="G876">
        <v>270.45</v>
      </c>
      <c r="H876">
        <v>0.15</v>
      </c>
      <c r="I876" t="s">
        <v>1829</v>
      </c>
      <c r="J876" s="12">
        <v>229.88249999999999</v>
      </c>
      <c r="K876" t="str">
        <f>_xlfn.XLOOKUP(Table17[[#This Row],[Customer_ID]],Customer_Dim!A:A,Customer_Dim!B:B,"False Data")</f>
        <v>Anthony Garcia</v>
      </c>
      <c r="L876" s="5">
        <f>_xlfn.XLOOKUP(Table17[[#This Row],[Customer_ID]],Customer_Dim!A:A,Customer_Dim!C:C,"False Data")</f>
        <v>60</v>
      </c>
      <c r="M876" s="5" t="str" cm="1">
        <f t="array" ref="M876">_xlfn.IFS(Table9[[#This Row],[Age]]&lt;=35,"Youth",Table9[[#This Row],[Age]]&lt;=55,"Adult",Table9[[#This Row],[Age]]&gt;55,"Senior")</f>
        <v>Senior</v>
      </c>
      <c r="N876" t="str">
        <f>_xlfn.XLOOKUP(Table17[[#This Row],[Customer_ID]],Customer_Dim!A:A,Customer_Dim!D:D,"False Data")</f>
        <v>Male</v>
      </c>
      <c r="O876" t="str">
        <f>_xlfn.XLOOKUP(Table17[[#This Row],[Customer_ID]],Customer_Dim!A:A,Customer_Dim!E:E,"False Data")</f>
        <v>Taraberg</v>
      </c>
      <c r="P876" t="str">
        <f>_xlfn.XLOOKUP(Table17[[#This Row],[Customer_ID]],Customer_Dim!A:A,Customer_Dim!F:F,"False Data")</f>
        <v>Arizona</v>
      </c>
      <c r="Q876" t="str">
        <f>_xlfn.XLOOKUP(Table17[[#This Row],[Customer_ID]],Customer_Dim!A:A,Customer_Dim!G:G,"False Data")</f>
        <v>USA</v>
      </c>
      <c r="R876" t="str">
        <f>_xlfn.XLOOKUP(Table17[[#This Row],[Customer_ID]],Customer_Dim!A:A,Customer_Dim!H:H,"False Data")</f>
        <v>Silver</v>
      </c>
      <c r="S876" t="str">
        <f>_xlfn.XLOOKUP(Table17[[#This Row],[Store_ID]],Store_Dim!A:A,Store_Dim!B:B)</f>
        <v>Johnson-Wright</v>
      </c>
      <c r="T876" t="str">
        <f>_xlfn.XLOOKUP(Table17[[#This Row],[Store_ID]],Store_Dim!A:A,Store_Dim!C:C)</f>
        <v>North</v>
      </c>
      <c r="U876" t="str">
        <f>_xlfn.XLOOKUP(Table17[[#This Row],[Store_ID]],Store_Dim!A:A,Store_Dim!D:D)</f>
        <v>Hoodberg</v>
      </c>
      <c r="V876" t="str">
        <f>_xlfn.XLOOKUP(Table17[[#This Row],[Store_ID]],Store_Dim!A:A,Store_Dim!E:E)</f>
        <v>Outlet</v>
      </c>
      <c r="W876" t="str">
        <f>_xlfn.XLOOKUP(Table17[[#This Row],[Product_ID]],Product_Dim!A:A,Product_Dim!B:B)</f>
        <v>Knee Support Brace</v>
      </c>
      <c r="X876" t="str">
        <f>_xlfn.XLOOKUP(Table17[[#This Row],[Product_ID]],Product_Dim!A:A,Product_Dim!C:C)</f>
        <v>Sports</v>
      </c>
      <c r="Y876" t="str">
        <f>_xlfn.XLOOKUP(Table17[[#This Row],[Product_ID]],Product_Dim!A:A,Product_Dim!D:D)</f>
        <v>Equipment</v>
      </c>
      <c r="Z876" t="str">
        <f>_xlfn.XLOOKUP(Table17[[#This Row],[Product_ID]],Product_Dim!A:A,Product_Dim!E:E)</f>
        <v>May-Reese</v>
      </c>
      <c r="AA876">
        <f>_xlfn.XLOOKUP(Table17[[#This Row],[Product_ID]],Product_Dim!A:A,Product_Dim!F:F)</f>
        <v>21.34</v>
      </c>
      <c r="AB876">
        <f>_xlfn.XLOOKUP(Table17[[#This Row],[Product_ID]],Product_Dim!A:A,Product_Dim!G:G)</f>
        <v>65</v>
      </c>
    </row>
    <row r="877" spans="1:28" x14ac:dyDescent="0.25">
      <c r="A877" t="s">
        <v>2701</v>
      </c>
      <c r="B877" s="1">
        <v>45493</v>
      </c>
      <c r="C877" t="s">
        <v>160</v>
      </c>
      <c r="D877" t="s">
        <v>1700</v>
      </c>
      <c r="E877" t="s">
        <v>1789</v>
      </c>
      <c r="F877">
        <v>4</v>
      </c>
      <c r="G877">
        <v>762.94</v>
      </c>
      <c r="H877">
        <v>0.09</v>
      </c>
      <c r="I877" t="s">
        <v>1829</v>
      </c>
      <c r="J877" s="12">
        <v>2777.1016</v>
      </c>
      <c r="K877" t="str">
        <f>_xlfn.XLOOKUP(Table17[[#This Row],[Customer_ID]],Customer_Dim!A:A,Customer_Dim!B:B,"False Data")</f>
        <v>James Gibbs</v>
      </c>
      <c r="L877" s="5">
        <f>_xlfn.XLOOKUP(Table17[[#This Row],[Customer_ID]],Customer_Dim!A:A,Customer_Dim!C:C,"False Data")</f>
        <v>21</v>
      </c>
      <c r="M877" s="5" t="str" cm="1">
        <f t="array" ref="M877">_xlfn.IFS(Table9[[#This Row],[Age]]&lt;=35,"Youth",Table9[[#This Row],[Age]]&lt;=55,"Adult",Table9[[#This Row],[Age]]&gt;55,"Senior")</f>
        <v>Youth</v>
      </c>
      <c r="N877" t="str">
        <f>_xlfn.XLOOKUP(Table17[[#This Row],[Customer_ID]],Customer_Dim!A:A,Customer_Dim!D:D,"False Data")</f>
        <v>Male</v>
      </c>
      <c r="O877" t="str">
        <f>_xlfn.XLOOKUP(Table17[[#This Row],[Customer_ID]],Customer_Dim!A:A,Customer_Dim!E:E,"False Data")</f>
        <v>Mooneyshire</v>
      </c>
      <c r="P877" t="str">
        <f>_xlfn.XLOOKUP(Table17[[#This Row],[Customer_ID]],Customer_Dim!A:A,Customer_Dim!F:F,"False Data")</f>
        <v>Alaska</v>
      </c>
      <c r="Q877" t="str">
        <f>_xlfn.XLOOKUP(Table17[[#This Row],[Customer_ID]],Customer_Dim!A:A,Customer_Dim!G:G,"False Data")</f>
        <v>USA</v>
      </c>
      <c r="R877" t="str">
        <f>_xlfn.XLOOKUP(Table17[[#This Row],[Customer_ID]],Customer_Dim!A:A,Customer_Dim!H:H,"False Data")</f>
        <v>Platinum</v>
      </c>
      <c r="S877" t="str">
        <f>_xlfn.XLOOKUP(Table17[[#This Row],[Store_ID]],Store_Dim!A:A,Store_Dim!B:B)</f>
        <v>Hill, Wagner and Ballard</v>
      </c>
      <c r="T877" t="str">
        <f>_xlfn.XLOOKUP(Table17[[#This Row],[Store_ID]],Store_Dim!A:A,Store_Dim!C:C)</f>
        <v>East</v>
      </c>
      <c r="U877" t="str">
        <f>_xlfn.XLOOKUP(Table17[[#This Row],[Store_ID]],Store_Dim!A:A,Store_Dim!D:D)</f>
        <v>East Davidville</v>
      </c>
      <c r="V877" t="str">
        <f>_xlfn.XLOOKUP(Table17[[#This Row],[Store_ID]],Store_Dim!A:A,Store_Dim!E:E)</f>
        <v>Online</v>
      </c>
      <c r="W877" t="str">
        <f>_xlfn.XLOOKUP(Table17[[#This Row],[Product_ID]],Product_Dim!A:A,Product_Dim!B:B)</f>
        <v>Wireless Mouse</v>
      </c>
      <c r="X877" t="str">
        <f>_xlfn.XLOOKUP(Table17[[#This Row],[Product_ID]],Product_Dim!A:A,Product_Dim!C:C)</f>
        <v>Electronics</v>
      </c>
      <c r="Y877" t="str">
        <f>_xlfn.XLOOKUP(Table17[[#This Row],[Product_ID]],Product_Dim!A:A,Product_Dim!D:D)</f>
        <v>Computer</v>
      </c>
      <c r="Z877" t="str">
        <f>_xlfn.XLOOKUP(Table17[[#This Row],[Product_ID]],Product_Dim!A:A,Product_Dim!E:E)</f>
        <v>Larson Ltd</v>
      </c>
      <c r="AA877">
        <f>_xlfn.XLOOKUP(Table17[[#This Row],[Product_ID]],Product_Dim!A:A,Product_Dim!F:F)</f>
        <v>392.89</v>
      </c>
      <c r="AB877">
        <f>_xlfn.XLOOKUP(Table17[[#This Row],[Product_ID]],Product_Dim!A:A,Product_Dim!G:G)</f>
        <v>320</v>
      </c>
    </row>
    <row r="878" spans="1:28" x14ac:dyDescent="0.25">
      <c r="A878" t="s">
        <v>2702</v>
      </c>
      <c r="B878" s="1">
        <v>45242</v>
      </c>
      <c r="C878" t="s">
        <v>1518</v>
      </c>
      <c r="D878" t="s">
        <v>1630</v>
      </c>
      <c r="E878" t="s">
        <v>1797</v>
      </c>
      <c r="F878">
        <v>1</v>
      </c>
      <c r="G878">
        <v>409.03</v>
      </c>
      <c r="H878">
        <v>0.25</v>
      </c>
      <c r="I878" t="s">
        <v>1829</v>
      </c>
      <c r="J878" s="12">
        <v>306.77249999999998</v>
      </c>
      <c r="K878" t="str">
        <f>_xlfn.XLOOKUP(Table17[[#This Row],[Customer_ID]],Customer_Dim!A:A,Customer_Dim!B:B,"False Data")</f>
        <v>Justin Lopez</v>
      </c>
      <c r="L878" s="5">
        <f>_xlfn.XLOOKUP(Table17[[#This Row],[Customer_ID]],Customer_Dim!A:A,Customer_Dim!C:C,"False Data")</f>
        <v>21</v>
      </c>
      <c r="M878" s="5" t="str" cm="1">
        <f t="array" ref="M878">_xlfn.IFS(Table9[[#This Row],[Age]]&lt;=35,"Youth",Table9[[#This Row],[Age]]&lt;=55,"Adult",Table9[[#This Row],[Age]]&gt;55,"Senior")</f>
        <v>Youth</v>
      </c>
      <c r="N878" t="str">
        <f>_xlfn.XLOOKUP(Table17[[#This Row],[Customer_ID]],Customer_Dim!A:A,Customer_Dim!D:D,"False Data")</f>
        <v>Male</v>
      </c>
      <c r="O878" t="str">
        <f>_xlfn.XLOOKUP(Table17[[#This Row],[Customer_ID]],Customer_Dim!A:A,Customer_Dim!E:E,"False Data")</f>
        <v>Port Cheryl</v>
      </c>
      <c r="P878" t="str">
        <f>_xlfn.XLOOKUP(Table17[[#This Row],[Customer_ID]],Customer_Dim!A:A,Customer_Dim!F:F,"False Data")</f>
        <v>Texas</v>
      </c>
      <c r="Q878" t="str">
        <f>_xlfn.XLOOKUP(Table17[[#This Row],[Customer_ID]],Customer_Dim!A:A,Customer_Dim!G:G,"False Data")</f>
        <v>USA</v>
      </c>
      <c r="R878" t="str">
        <f>_xlfn.XLOOKUP(Table17[[#This Row],[Customer_ID]],Customer_Dim!A:A,Customer_Dim!H:H,"False Data")</f>
        <v>Gold</v>
      </c>
      <c r="S878" t="str">
        <f>_xlfn.XLOOKUP(Table17[[#This Row],[Store_ID]],Store_Dim!A:A,Store_Dim!B:B)</f>
        <v>Gardner, Humphrey and Contreras</v>
      </c>
      <c r="T878" t="str">
        <f>_xlfn.XLOOKUP(Table17[[#This Row],[Store_ID]],Store_Dim!A:A,Store_Dim!C:C)</f>
        <v>East</v>
      </c>
      <c r="U878" t="str">
        <f>_xlfn.XLOOKUP(Table17[[#This Row],[Store_ID]],Store_Dim!A:A,Store_Dim!D:D)</f>
        <v>Johnsonville</v>
      </c>
      <c r="V878" t="str">
        <f>_xlfn.XLOOKUP(Table17[[#This Row],[Store_ID]],Store_Dim!A:A,Store_Dim!E:E)</f>
        <v>Flagship</v>
      </c>
      <c r="W878" t="str">
        <f>_xlfn.XLOOKUP(Table17[[#This Row],[Product_ID]],Product_Dim!A:A,Product_Dim!B:B)</f>
        <v>Yoga Exercise Mat</v>
      </c>
      <c r="X878" t="str">
        <f>_xlfn.XLOOKUP(Table17[[#This Row],[Product_ID]],Product_Dim!A:A,Product_Dim!C:C)</f>
        <v>Sports</v>
      </c>
      <c r="Y878" t="str">
        <f>_xlfn.XLOOKUP(Table17[[#This Row],[Product_ID]],Product_Dim!A:A,Product_Dim!D:D)</f>
        <v>Fitness</v>
      </c>
      <c r="Z878" t="str">
        <f>_xlfn.XLOOKUP(Table17[[#This Row],[Product_ID]],Product_Dim!A:A,Product_Dim!E:E)</f>
        <v>Carroll, Long and Mendoza</v>
      </c>
      <c r="AA878">
        <f>_xlfn.XLOOKUP(Table17[[#This Row],[Product_ID]],Product_Dim!A:A,Product_Dim!F:F)</f>
        <v>313.26</v>
      </c>
      <c r="AB878">
        <f>_xlfn.XLOOKUP(Table17[[#This Row],[Product_ID]],Product_Dim!A:A,Product_Dim!G:G)</f>
        <v>369</v>
      </c>
    </row>
    <row r="879" spans="1:28" x14ac:dyDescent="0.25">
      <c r="A879" t="s">
        <v>2703</v>
      </c>
      <c r="B879" s="1">
        <v>45411</v>
      </c>
      <c r="C879" t="s">
        <v>711</v>
      </c>
      <c r="D879" t="s">
        <v>1740</v>
      </c>
      <c r="E879" t="s">
        <v>1810</v>
      </c>
      <c r="F879">
        <v>2</v>
      </c>
      <c r="G879">
        <v>891.13</v>
      </c>
      <c r="H879">
        <v>0.13</v>
      </c>
      <c r="I879" t="s">
        <v>1824</v>
      </c>
      <c r="J879" s="12">
        <v>1550.5662</v>
      </c>
      <c r="K879" t="str">
        <f>_xlfn.XLOOKUP(Table17[[#This Row],[Customer_ID]],Customer_Dim!A:A,Customer_Dim!B:B,"False Data")</f>
        <v>Jordan Wells</v>
      </c>
      <c r="L879" s="5">
        <f>_xlfn.XLOOKUP(Table17[[#This Row],[Customer_ID]],Customer_Dim!A:A,Customer_Dim!C:C,"False Data")</f>
        <v>47</v>
      </c>
      <c r="M879" s="5" t="str" cm="1">
        <f t="array" ref="M879">_xlfn.IFS(Table9[[#This Row],[Age]]&lt;=35,"Youth",Table9[[#This Row],[Age]]&lt;=55,"Adult",Table9[[#This Row],[Age]]&gt;55,"Senior")</f>
        <v>Adult</v>
      </c>
      <c r="N879" t="str">
        <f>_xlfn.XLOOKUP(Table17[[#This Row],[Customer_ID]],Customer_Dim!A:A,Customer_Dim!D:D,"False Data")</f>
        <v>Female</v>
      </c>
      <c r="O879" t="str">
        <f>_xlfn.XLOOKUP(Table17[[#This Row],[Customer_ID]],Customer_Dim!A:A,Customer_Dim!E:E,"False Data")</f>
        <v xml:space="preserve">Phillipschester   </v>
      </c>
      <c r="P879" t="str">
        <f>_xlfn.XLOOKUP(Table17[[#This Row],[Customer_ID]],Customer_Dim!A:A,Customer_Dim!F:F,"False Data")</f>
        <v>New Jersey</v>
      </c>
      <c r="Q879" t="str">
        <f>_xlfn.XLOOKUP(Table17[[#This Row],[Customer_ID]],Customer_Dim!A:A,Customer_Dim!G:G,"False Data")</f>
        <v>USA</v>
      </c>
      <c r="R879" t="str">
        <f>_xlfn.XLOOKUP(Table17[[#This Row],[Customer_ID]],Customer_Dim!A:A,Customer_Dim!H:H,"False Data")</f>
        <v>Gold</v>
      </c>
      <c r="S879" t="str">
        <f>_xlfn.XLOOKUP(Table17[[#This Row],[Store_ID]],Store_Dim!A:A,Store_Dim!B:B)</f>
        <v>Guerrero-Schmitt</v>
      </c>
      <c r="T879" t="str">
        <f>_xlfn.XLOOKUP(Table17[[#This Row],[Store_ID]],Store_Dim!A:A,Store_Dim!C:C)</f>
        <v>East</v>
      </c>
      <c r="U879" t="str">
        <f>_xlfn.XLOOKUP(Table17[[#This Row],[Store_ID]],Store_Dim!A:A,Store_Dim!D:D)</f>
        <v>East Stevechester</v>
      </c>
      <c r="V879" t="str">
        <f>_xlfn.XLOOKUP(Table17[[#This Row],[Store_ID]],Store_Dim!A:A,Store_Dim!E:E)</f>
        <v>Flagship</v>
      </c>
      <c r="W879" t="str">
        <f>_xlfn.XLOOKUP(Table17[[#This Row],[Product_ID]],Product_Dim!A:A,Product_Dim!B:B)</f>
        <v>Women's Formal Blazer</v>
      </c>
      <c r="X879" t="str">
        <f>_xlfn.XLOOKUP(Table17[[#This Row],[Product_ID]],Product_Dim!A:A,Product_Dim!C:C)</f>
        <v>Clothing</v>
      </c>
      <c r="Y879" t="str">
        <f>_xlfn.XLOOKUP(Table17[[#This Row],[Product_ID]],Product_Dim!A:A,Product_Dim!D:D)</f>
        <v>Outerwear</v>
      </c>
      <c r="Z879" t="str">
        <f>_xlfn.XLOOKUP(Table17[[#This Row],[Product_ID]],Product_Dim!A:A,Product_Dim!E:E)</f>
        <v>Phillips and Sons</v>
      </c>
      <c r="AA879">
        <f>_xlfn.XLOOKUP(Table17[[#This Row],[Product_ID]],Product_Dim!A:A,Product_Dim!F:F)</f>
        <v>358.47</v>
      </c>
      <c r="AB879">
        <f>_xlfn.XLOOKUP(Table17[[#This Row],[Product_ID]],Product_Dim!A:A,Product_Dim!G:G)</f>
        <v>143</v>
      </c>
    </row>
    <row r="880" spans="1:28" x14ac:dyDescent="0.25">
      <c r="A880" t="s">
        <v>2704</v>
      </c>
      <c r="B880" s="1">
        <v>45593</v>
      </c>
      <c r="C880" t="s">
        <v>130</v>
      </c>
      <c r="D880" t="s">
        <v>1732</v>
      </c>
      <c r="E880" t="s">
        <v>1804</v>
      </c>
      <c r="F880">
        <v>1</v>
      </c>
      <c r="G880">
        <v>553.38</v>
      </c>
      <c r="H880">
        <v>0.21</v>
      </c>
      <c r="I880" t="s">
        <v>1826</v>
      </c>
      <c r="J880" s="12">
        <v>437.17020000000002</v>
      </c>
      <c r="K880" t="str">
        <f>_xlfn.XLOOKUP(Table17[[#This Row],[Customer_ID]],Customer_Dim!A:A,Customer_Dim!B:B,"False Data")</f>
        <v>Mike Jennings</v>
      </c>
      <c r="L880" s="5">
        <f>_xlfn.XLOOKUP(Table17[[#This Row],[Customer_ID]],Customer_Dim!A:A,Customer_Dim!C:C,"False Data")</f>
        <v>48</v>
      </c>
      <c r="M880" s="5" t="str" cm="1">
        <f t="array" ref="M880">_xlfn.IFS(Table9[[#This Row],[Age]]&lt;=35,"Youth",Table9[[#This Row],[Age]]&lt;=55,"Adult",Table9[[#This Row],[Age]]&gt;55,"Senior")</f>
        <v>Adult</v>
      </c>
      <c r="N880" t="str">
        <f>_xlfn.XLOOKUP(Table17[[#This Row],[Customer_ID]],Customer_Dim!A:A,Customer_Dim!D:D,"False Data")</f>
        <v>Female</v>
      </c>
      <c r="O880" t="str">
        <f>_xlfn.XLOOKUP(Table17[[#This Row],[Customer_ID]],Customer_Dim!A:A,Customer_Dim!E:E,"False Data")</f>
        <v>Fostermouth</v>
      </c>
      <c r="P880" t="str">
        <f>_xlfn.XLOOKUP(Table17[[#This Row],[Customer_ID]],Customer_Dim!A:A,Customer_Dim!F:F,"False Data")</f>
        <v>Arizona</v>
      </c>
      <c r="Q880" t="str">
        <f>_xlfn.XLOOKUP(Table17[[#This Row],[Customer_ID]],Customer_Dim!A:A,Customer_Dim!G:G,"False Data")</f>
        <v>USA</v>
      </c>
      <c r="R880" t="str">
        <f>_xlfn.XLOOKUP(Table17[[#This Row],[Customer_ID]],Customer_Dim!A:A,Customer_Dim!H:H,"False Data")</f>
        <v>Gold</v>
      </c>
      <c r="S880" t="str">
        <f>_xlfn.XLOOKUP(Table17[[#This Row],[Store_ID]],Store_Dim!A:A,Store_Dim!B:B)</f>
        <v>Frederick-Wright</v>
      </c>
      <c r="T880" t="str">
        <f>_xlfn.XLOOKUP(Table17[[#This Row],[Store_ID]],Store_Dim!A:A,Store_Dim!C:C)</f>
        <v>West</v>
      </c>
      <c r="U880" t="str">
        <f>_xlfn.XLOOKUP(Table17[[#This Row],[Store_ID]],Store_Dim!A:A,Store_Dim!D:D)</f>
        <v>New Jimmymouth</v>
      </c>
      <c r="V880" t="str">
        <f>_xlfn.XLOOKUP(Table17[[#This Row],[Store_ID]],Store_Dim!A:A,Store_Dim!E:E)</f>
        <v>Flagship</v>
      </c>
      <c r="W880" t="str">
        <f>_xlfn.XLOOKUP(Table17[[#This Row],[Product_ID]],Product_Dim!A:A,Product_Dim!B:B)</f>
        <v>Microwave Oven</v>
      </c>
      <c r="X880" t="str">
        <f>_xlfn.XLOOKUP(Table17[[#This Row],[Product_ID]],Product_Dim!A:A,Product_Dim!C:C)</f>
        <v>Home</v>
      </c>
      <c r="Y880" t="str">
        <f>_xlfn.XLOOKUP(Table17[[#This Row],[Product_ID]],Product_Dim!A:A,Product_Dim!D:D)</f>
        <v>Appliances</v>
      </c>
      <c r="Z880" t="str">
        <f>_xlfn.XLOOKUP(Table17[[#This Row],[Product_ID]],Product_Dim!A:A,Product_Dim!E:E)</f>
        <v>Green, Powell and Palmer</v>
      </c>
      <c r="AA880">
        <f>_xlfn.XLOOKUP(Table17[[#This Row],[Product_ID]],Product_Dim!A:A,Product_Dim!F:F)</f>
        <v>447.43</v>
      </c>
      <c r="AB880">
        <f>_xlfn.XLOOKUP(Table17[[#This Row],[Product_ID]],Product_Dim!A:A,Product_Dim!G:G)</f>
        <v>191</v>
      </c>
    </row>
    <row r="881" spans="1:28" x14ac:dyDescent="0.25">
      <c r="A881" t="s">
        <v>2705</v>
      </c>
      <c r="B881" s="1">
        <v>45281</v>
      </c>
      <c r="C881" t="s">
        <v>535</v>
      </c>
      <c r="D881" t="s">
        <v>1718</v>
      </c>
      <c r="E881" t="s">
        <v>1797</v>
      </c>
      <c r="F881">
        <v>2</v>
      </c>
      <c r="G881">
        <v>652.29999999999995</v>
      </c>
      <c r="H881">
        <v>0.16</v>
      </c>
      <c r="I881" t="s">
        <v>1829</v>
      </c>
      <c r="J881" s="12">
        <v>1095.864</v>
      </c>
      <c r="K881" t="str">
        <f>_xlfn.XLOOKUP(Table17[[#This Row],[Customer_ID]],Customer_Dim!A:A,Customer_Dim!B:B,"False Data")</f>
        <v>John Lawson</v>
      </c>
      <c r="L881" s="5">
        <f>_xlfn.XLOOKUP(Table17[[#This Row],[Customer_ID]],Customer_Dim!A:A,Customer_Dim!C:C,"False Data")</f>
        <v>41</v>
      </c>
      <c r="M881" s="5" t="str" cm="1">
        <f t="array" ref="M881">_xlfn.IFS(Table9[[#This Row],[Age]]&lt;=35,"Youth",Table9[[#This Row],[Age]]&lt;=55,"Adult",Table9[[#This Row],[Age]]&gt;55,"Senior")</f>
        <v>Adult</v>
      </c>
      <c r="N881" t="str">
        <f>_xlfn.XLOOKUP(Table17[[#This Row],[Customer_ID]],Customer_Dim!A:A,Customer_Dim!D:D,"False Data")</f>
        <v>Female</v>
      </c>
      <c r="O881" t="str">
        <f>_xlfn.XLOOKUP(Table17[[#This Row],[Customer_ID]],Customer_Dim!A:A,Customer_Dim!E:E,"False Data")</f>
        <v>New Juliemouth</v>
      </c>
      <c r="P881" t="str">
        <f>_xlfn.XLOOKUP(Table17[[#This Row],[Customer_ID]],Customer_Dim!A:A,Customer_Dim!F:F,"False Data")</f>
        <v>North Carolina</v>
      </c>
      <c r="Q881" t="str">
        <f>_xlfn.XLOOKUP(Table17[[#This Row],[Customer_ID]],Customer_Dim!A:A,Customer_Dim!G:G,"False Data")</f>
        <v>USA</v>
      </c>
      <c r="R881" t="str">
        <f>_xlfn.XLOOKUP(Table17[[#This Row],[Customer_ID]],Customer_Dim!A:A,Customer_Dim!H:H,"False Data")</f>
        <v>Platinum</v>
      </c>
      <c r="S881" t="str">
        <f>_xlfn.XLOOKUP(Table17[[#This Row],[Store_ID]],Store_Dim!A:A,Store_Dim!B:B)</f>
        <v>Gardner, Humphrey and Contreras</v>
      </c>
      <c r="T881" t="str">
        <f>_xlfn.XLOOKUP(Table17[[#This Row],[Store_ID]],Store_Dim!A:A,Store_Dim!C:C)</f>
        <v>East</v>
      </c>
      <c r="U881" t="str">
        <f>_xlfn.XLOOKUP(Table17[[#This Row],[Store_ID]],Store_Dim!A:A,Store_Dim!D:D)</f>
        <v>Johnsonville</v>
      </c>
      <c r="V881" t="str">
        <f>_xlfn.XLOOKUP(Table17[[#This Row],[Store_ID]],Store_Dim!A:A,Store_Dim!E:E)</f>
        <v>Flagship</v>
      </c>
      <c r="W881" t="str">
        <f>_xlfn.XLOOKUP(Table17[[#This Row],[Product_ID]],Product_Dim!A:A,Product_Dim!B:B)</f>
        <v>Women's Beanie Hat</v>
      </c>
      <c r="X881" t="str">
        <f>_xlfn.XLOOKUP(Table17[[#This Row],[Product_ID]],Product_Dim!A:A,Product_Dim!C:C)</f>
        <v>Clothing</v>
      </c>
      <c r="Y881" t="str">
        <f>_xlfn.XLOOKUP(Table17[[#This Row],[Product_ID]],Product_Dim!A:A,Product_Dim!D:D)</f>
        <v>Accessories</v>
      </c>
      <c r="Z881" t="str">
        <f>_xlfn.XLOOKUP(Table17[[#This Row],[Product_ID]],Product_Dim!A:A,Product_Dim!E:E)</f>
        <v>Richardson-Carrillo</v>
      </c>
      <c r="AA881">
        <f>_xlfn.XLOOKUP(Table17[[#This Row],[Product_ID]],Product_Dim!A:A,Product_Dim!F:F)</f>
        <v>119.57</v>
      </c>
      <c r="AB881">
        <f>_xlfn.XLOOKUP(Table17[[#This Row],[Product_ID]],Product_Dim!A:A,Product_Dim!G:G)</f>
        <v>210</v>
      </c>
    </row>
    <row r="882" spans="1:28" x14ac:dyDescent="0.25">
      <c r="A882" t="s">
        <v>2706</v>
      </c>
      <c r="B882" s="1">
        <v>45575</v>
      </c>
      <c r="C882" t="s">
        <v>422</v>
      </c>
      <c r="D882" t="s">
        <v>1632</v>
      </c>
      <c r="E882" t="s">
        <v>1786</v>
      </c>
      <c r="F882">
        <v>4</v>
      </c>
      <c r="G882">
        <v>194.36</v>
      </c>
      <c r="H882">
        <v>0.18</v>
      </c>
      <c r="I882" t="s">
        <v>1829</v>
      </c>
      <c r="J882" s="12">
        <v>637.50080000000014</v>
      </c>
      <c r="K882" t="str">
        <f>_xlfn.XLOOKUP(Table17[[#This Row],[Customer_ID]],Customer_Dim!A:A,Customer_Dim!B:B,"False Data")</f>
        <v>Michael Chang</v>
      </c>
      <c r="L882" s="5">
        <f>_xlfn.XLOOKUP(Table17[[#This Row],[Customer_ID]],Customer_Dim!A:A,Customer_Dim!C:C,"False Data")</f>
        <v>50</v>
      </c>
      <c r="M882" s="5" t="str" cm="1">
        <f t="array" ref="M882">_xlfn.IFS(Table9[[#This Row],[Age]]&lt;=35,"Youth",Table9[[#This Row],[Age]]&lt;=55,"Adult",Table9[[#This Row],[Age]]&gt;55,"Senior")</f>
        <v>Adult</v>
      </c>
      <c r="N882" t="str">
        <f>_xlfn.XLOOKUP(Table17[[#This Row],[Customer_ID]],Customer_Dim!A:A,Customer_Dim!D:D,"False Data")</f>
        <v>Male</v>
      </c>
      <c r="O882" t="str">
        <f>_xlfn.XLOOKUP(Table17[[#This Row],[Customer_ID]],Customer_Dim!A:A,Customer_Dim!E:E,"False Data")</f>
        <v>Kathrynport</v>
      </c>
      <c r="P882" t="str">
        <f>_xlfn.XLOOKUP(Table17[[#This Row],[Customer_ID]],Customer_Dim!A:A,Customer_Dim!F:F,"False Data")</f>
        <v>North Carolina</v>
      </c>
      <c r="Q882" t="str">
        <f>_xlfn.XLOOKUP(Table17[[#This Row],[Customer_ID]],Customer_Dim!A:A,Customer_Dim!G:G,"False Data")</f>
        <v>USA</v>
      </c>
      <c r="R882" t="str">
        <f>_xlfn.XLOOKUP(Table17[[#This Row],[Customer_ID]],Customer_Dim!A:A,Customer_Dim!H:H,"False Data")</f>
        <v>Platinum</v>
      </c>
      <c r="S882" t="str">
        <f>_xlfn.XLOOKUP(Table17[[#This Row],[Store_ID]],Store_Dim!A:A,Store_Dim!B:B)</f>
        <v>Moore, Padilla and Butler</v>
      </c>
      <c r="T882" t="str">
        <f>_xlfn.XLOOKUP(Table17[[#This Row],[Store_ID]],Store_Dim!A:A,Store_Dim!C:C)</f>
        <v>South</v>
      </c>
      <c r="U882" t="str">
        <f>_xlfn.XLOOKUP(Table17[[#This Row],[Store_ID]],Store_Dim!A:A,Store_Dim!D:D)</f>
        <v>East Johnstad</v>
      </c>
      <c r="V882" t="str">
        <f>_xlfn.XLOOKUP(Table17[[#This Row],[Store_ID]],Store_Dim!A:A,Store_Dim!E:E)</f>
        <v>Flagship</v>
      </c>
      <c r="W882" t="str">
        <f>_xlfn.XLOOKUP(Table17[[#This Row],[Product_ID]],Product_Dim!A:A,Product_Dim!B:B)</f>
        <v>Smart Home WiFi Camera</v>
      </c>
      <c r="X882" t="str">
        <f>_xlfn.XLOOKUP(Table17[[#This Row],[Product_ID]],Product_Dim!A:A,Product_Dim!C:C)</f>
        <v>Electronics</v>
      </c>
      <c r="Y882" t="str">
        <f>_xlfn.XLOOKUP(Table17[[#This Row],[Product_ID]],Product_Dim!A:A,Product_Dim!D:D)</f>
        <v>Accessories</v>
      </c>
      <c r="Z882" t="str">
        <f>_xlfn.XLOOKUP(Table17[[#This Row],[Product_ID]],Product_Dim!A:A,Product_Dim!E:E)</f>
        <v>Holmes LLC</v>
      </c>
      <c r="AA882">
        <f>_xlfn.XLOOKUP(Table17[[#This Row],[Product_ID]],Product_Dim!A:A,Product_Dim!F:F)</f>
        <v>450.71</v>
      </c>
      <c r="AB882">
        <f>_xlfn.XLOOKUP(Table17[[#This Row],[Product_ID]],Product_Dim!A:A,Product_Dim!G:G)</f>
        <v>389</v>
      </c>
    </row>
    <row r="883" spans="1:28" x14ac:dyDescent="0.25">
      <c r="A883" t="s">
        <v>2707</v>
      </c>
      <c r="B883" s="1">
        <v>45660</v>
      </c>
      <c r="C883" t="s">
        <v>514</v>
      </c>
      <c r="D883" t="s">
        <v>1732</v>
      </c>
      <c r="E883" t="s">
        <v>1757</v>
      </c>
      <c r="F883">
        <v>3</v>
      </c>
      <c r="G883">
        <v>476.37</v>
      </c>
      <c r="H883">
        <v>0.21</v>
      </c>
      <c r="I883" t="s">
        <v>1829</v>
      </c>
      <c r="J883" s="12">
        <v>1128.9969000000001</v>
      </c>
      <c r="K883" t="str">
        <f>_xlfn.XLOOKUP(Table17[[#This Row],[Customer_ID]],Customer_Dim!A:A,Customer_Dim!B:B,"False Data")</f>
        <v>Joseph Faulkner</v>
      </c>
      <c r="L883" s="5">
        <f>_xlfn.XLOOKUP(Table17[[#This Row],[Customer_ID]],Customer_Dim!A:A,Customer_Dim!C:C,"False Data")</f>
        <v>31</v>
      </c>
      <c r="M883" s="5" t="str" cm="1">
        <f t="array" ref="M883">_xlfn.IFS(Table9[[#This Row],[Age]]&lt;=35,"Youth",Table9[[#This Row],[Age]]&lt;=55,"Adult",Table9[[#This Row],[Age]]&gt;55,"Senior")</f>
        <v>Youth</v>
      </c>
      <c r="N883" t="str">
        <f>_xlfn.XLOOKUP(Table17[[#This Row],[Customer_ID]],Customer_Dim!A:A,Customer_Dim!D:D,"False Data")</f>
        <v>Male</v>
      </c>
      <c r="O883" t="str">
        <f>_xlfn.XLOOKUP(Table17[[#This Row],[Customer_ID]],Customer_Dim!A:A,Customer_Dim!E:E,"False Data")</f>
        <v>New Leahfurt</v>
      </c>
      <c r="P883" t="str">
        <f>_xlfn.XLOOKUP(Table17[[#This Row],[Customer_ID]],Customer_Dim!A:A,Customer_Dim!F:F,"False Data")</f>
        <v>North Dakota</v>
      </c>
      <c r="Q883" t="str">
        <f>_xlfn.XLOOKUP(Table17[[#This Row],[Customer_ID]],Customer_Dim!A:A,Customer_Dim!G:G,"False Data")</f>
        <v>USA</v>
      </c>
      <c r="R883" t="str">
        <f>_xlfn.XLOOKUP(Table17[[#This Row],[Customer_ID]],Customer_Dim!A:A,Customer_Dim!H:H,"False Data")</f>
        <v>Bronze</v>
      </c>
      <c r="S883" t="str">
        <f>_xlfn.XLOOKUP(Table17[[#This Row],[Store_ID]],Store_Dim!A:A,Store_Dim!B:B)</f>
        <v>Martinez, Adkins and Johnson</v>
      </c>
      <c r="T883" t="str">
        <f>_xlfn.XLOOKUP(Table17[[#This Row],[Store_ID]],Store_Dim!A:A,Store_Dim!C:C)</f>
        <v>North</v>
      </c>
      <c r="U883" t="str">
        <f>_xlfn.XLOOKUP(Table17[[#This Row],[Store_ID]],Store_Dim!A:A,Store_Dim!D:D)</f>
        <v>Danielmouth</v>
      </c>
      <c r="V883" t="str">
        <f>_xlfn.XLOOKUP(Table17[[#This Row],[Store_ID]],Store_Dim!A:A,Store_Dim!E:E)</f>
        <v>Flagship</v>
      </c>
      <c r="W883" t="str">
        <f>_xlfn.XLOOKUP(Table17[[#This Row],[Product_ID]],Product_Dim!A:A,Product_Dim!B:B)</f>
        <v>Microwave Oven</v>
      </c>
      <c r="X883" t="str">
        <f>_xlfn.XLOOKUP(Table17[[#This Row],[Product_ID]],Product_Dim!A:A,Product_Dim!C:C)</f>
        <v>Home</v>
      </c>
      <c r="Y883" t="str">
        <f>_xlfn.XLOOKUP(Table17[[#This Row],[Product_ID]],Product_Dim!A:A,Product_Dim!D:D)</f>
        <v>Appliances</v>
      </c>
      <c r="Z883" t="str">
        <f>_xlfn.XLOOKUP(Table17[[#This Row],[Product_ID]],Product_Dim!A:A,Product_Dim!E:E)</f>
        <v>Green, Powell and Palmer</v>
      </c>
      <c r="AA883">
        <f>_xlfn.XLOOKUP(Table17[[#This Row],[Product_ID]],Product_Dim!A:A,Product_Dim!F:F)</f>
        <v>447.43</v>
      </c>
      <c r="AB883">
        <f>_xlfn.XLOOKUP(Table17[[#This Row],[Product_ID]],Product_Dim!A:A,Product_Dim!G:G)</f>
        <v>191</v>
      </c>
    </row>
    <row r="884" spans="1:28" x14ac:dyDescent="0.25">
      <c r="A884" t="s">
        <v>2708</v>
      </c>
      <c r="B884" s="1">
        <v>45360</v>
      </c>
      <c r="C884" t="s">
        <v>1142</v>
      </c>
      <c r="D884" t="s">
        <v>1628</v>
      </c>
      <c r="E884" t="s">
        <v>1773</v>
      </c>
      <c r="F884">
        <v>3</v>
      </c>
      <c r="G884">
        <v>174.57</v>
      </c>
      <c r="H884">
        <v>0</v>
      </c>
      <c r="I884" t="s">
        <v>1826</v>
      </c>
      <c r="J884" s="12">
        <v>523.71</v>
      </c>
      <c r="K884" t="str">
        <f>_xlfn.XLOOKUP(Table17[[#This Row],[Customer_ID]],Customer_Dim!A:A,Customer_Dim!B:B,"False Data")</f>
        <v>Brandon Mcbride</v>
      </c>
      <c r="L884" s="5">
        <f>_xlfn.XLOOKUP(Table17[[#This Row],[Customer_ID]],Customer_Dim!A:A,Customer_Dim!C:C,"False Data")</f>
        <v>63</v>
      </c>
      <c r="M884" s="5" t="str" cm="1">
        <f t="array" ref="M884">_xlfn.IFS(Table9[[#This Row],[Age]]&lt;=35,"Youth",Table9[[#This Row],[Age]]&lt;=55,"Adult",Table9[[#This Row],[Age]]&gt;55,"Senior")</f>
        <v>Senior</v>
      </c>
      <c r="N884" t="str">
        <f>_xlfn.XLOOKUP(Table17[[#This Row],[Customer_ID]],Customer_Dim!A:A,Customer_Dim!D:D,"False Data")</f>
        <v>Female</v>
      </c>
      <c r="O884" t="str">
        <f>_xlfn.XLOOKUP(Table17[[#This Row],[Customer_ID]],Customer_Dim!A:A,Customer_Dim!E:E,"False Data")</f>
        <v>Kellyside</v>
      </c>
      <c r="P884" t="str">
        <f>_xlfn.XLOOKUP(Table17[[#This Row],[Customer_ID]],Customer_Dim!A:A,Customer_Dim!F:F,"False Data")</f>
        <v>Alaska</v>
      </c>
      <c r="Q884" t="str">
        <f>_xlfn.XLOOKUP(Table17[[#This Row],[Customer_ID]],Customer_Dim!A:A,Customer_Dim!G:G,"False Data")</f>
        <v>USA</v>
      </c>
      <c r="R884" t="str">
        <f>_xlfn.XLOOKUP(Table17[[#This Row],[Customer_ID]],Customer_Dim!A:A,Customer_Dim!H:H,"False Data")</f>
        <v>Platinum</v>
      </c>
      <c r="S884" t="str">
        <f>_xlfn.XLOOKUP(Table17[[#This Row],[Store_ID]],Store_Dim!A:A,Store_Dim!B:B)</f>
        <v>Gray Ltd</v>
      </c>
      <c r="T884" t="str">
        <f>_xlfn.XLOOKUP(Table17[[#This Row],[Store_ID]],Store_Dim!A:A,Store_Dim!C:C)</f>
        <v>North</v>
      </c>
      <c r="U884" t="str">
        <f>_xlfn.XLOOKUP(Table17[[#This Row],[Store_ID]],Store_Dim!A:A,Store_Dim!D:D)</f>
        <v>New Michaelchester</v>
      </c>
      <c r="V884" t="str">
        <f>_xlfn.XLOOKUP(Table17[[#This Row],[Store_ID]],Store_Dim!A:A,Store_Dim!E:E)</f>
        <v>Outlet</v>
      </c>
      <c r="W884" t="str">
        <f>_xlfn.XLOOKUP(Table17[[#This Row],[Product_ID]],Product_Dim!A:A,Product_Dim!B:B)</f>
        <v>Noise-Canceling Headphones</v>
      </c>
      <c r="X884" t="str">
        <f>_xlfn.XLOOKUP(Table17[[#This Row],[Product_ID]],Product_Dim!A:A,Product_Dim!C:C)</f>
        <v>Electronics</v>
      </c>
      <c r="Y884" t="str">
        <f>_xlfn.XLOOKUP(Table17[[#This Row],[Product_ID]],Product_Dim!A:A,Product_Dim!D:D)</f>
        <v>Audio</v>
      </c>
      <c r="Z884" t="str">
        <f>_xlfn.XLOOKUP(Table17[[#This Row],[Product_ID]],Product_Dim!A:A,Product_Dim!E:E)</f>
        <v>Taylor-Hart</v>
      </c>
      <c r="AA884">
        <f>_xlfn.XLOOKUP(Table17[[#This Row],[Product_ID]],Product_Dim!A:A,Product_Dim!F:F)</f>
        <v>38.520000000000003</v>
      </c>
      <c r="AB884">
        <f>_xlfn.XLOOKUP(Table17[[#This Row],[Product_ID]],Product_Dim!A:A,Product_Dim!G:G)</f>
        <v>378</v>
      </c>
    </row>
    <row r="885" spans="1:28" x14ac:dyDescent="0.25">
      <c r="A885" t="s">
        <v>2709</v>
      </c>
      <c r="B885" s="1">
        <v>45526</v>
      </c>
      <c r="C885" t="s">
        <v>414</v>
      </c>
      <c r="D885" t="s">
        <v>1718</v>
      </c>
      <c r="E885" t="s">
        <v>1752</v>
      </c>
      <c r="F885">
        <v>3</v>
      </c>
      <c r="G885">
        <v>762</v>
      </c>
      <c r="H885">
        <v>0.02</v>
      </c>
      <c r="I885" t="s">
        <v>1826</v>
      </c>
      <c r="J885" s="12">
        <v>2240.2800000000002</v>
      </c>
      <c r="K885" t="str">
        <f>_xlfn.XLOOKUP(Table17[[#This Row],[Customer_ID]],Customer_Dim!A:A,Customer_Dim!B:B,"False Data")</f>
        <v>Michael Jones</v>
      </c>
      <c r="L885" s="5">
        <f>_xlfn.XLOOKUP(Table17[[#This Row],[Customer_ID]],Customer_Dim!A:A,Customer_Dim!C:C,"False Data")</f>
        <v>40</v>
      </c>
      <c r="M885" s="5" t="str" cm="1">
        <f t="array" ref="M885">_xlfn.IFS(Table9[[#This Row],[Age]]&lt;=35,"Youth",Table9[[#This Row],[Age]]&lt;=55,"Adult",Table9[[#This Row],[Age]]&gt;55,"Senior")</f>
        <v>Adult</v>
      </c>
      <c r="N885" t="str">
        <f>_xlfn.XLOOKUP(Table17[[#This Row],[Customer_ID]],Customer_Dim!A:A,Customer_Dim!D:D,"False Data")</f>
        <v>Male</v>
      </c>
      <c r="O885" t="str">
        <f>_xlfn.XLOOKUP(Table17[[#This Row],[Customer_ID]],Customer_Dim!A:A,Customer_Dim!E:E,"False Data")</f>
        <v>North Edwardton</v>
      </c>
      <c r="P885" t="str">
        <f>_xlfn.XLOOKUP(Table17[[#This Row],[Customer_ID]],Customer_Dim!A:A,Customer_Dim!F:F,"False Data")</f>
        <v>Tennessee</v>
      </c>
      <c r="Q885" t="str">
        <f>_xlfn.XLOOKUP(Table17[[#This Row],[Customer_ID]],Customer_Dim!A:A,Customer_Dim!G:G,"False Data")</f>
        <v>USA</v>
      </c>
      <c r="R885" t="str">
        <f>_xlfn.XLOOKUP(Table17[[#This Row],[Customer_ID]],Customer_Dim!A:A,Customer_Dim!H:H,"False Data")</f>
        <v>Bronze</v>
      </c>
      <c r="S885" t="str">
        <f>_xlfn.XLOOKUP(Table17[[#This Row],[Store_ID]],Store_Dim!A:A,Store_Dim!B:B)</f>
        <v>Rivera-Warner</v>
      </c>
      <c r="T885" t="str">
        <f>_xlfn.XLOOKUP(Table17[[#This Row],[Store_ID]],Store_Dim!A:A,Store_Dim!C:C)</f>
        <v>East</v>
      </c>
      <c r="U885" t="str">
        <f>_xlfn.XLOOKUP(Table17[[#This Row],[Store_ID]],Store_Dim!A:A,Store_Dim!D:D)</f>
        <v>Washingtonfurt</v>
      </c>
      <c r="V885" t="str">
        <f>_xlfn.XLOOKUP(Table17[[#This Row],[Store_ID]],Store_Dim!A:A,Store_Dim!E:E)</f>
        <v>Flagship</v>
      </c>
      <c r="W885" t="str">
        <f>_xlfn.XLOOKUP(Table17[[#This Row],[Product_ID]],Product_Dim!A:A,Product_Dim!B:B)</f>
        <v>Women's Beanie Hat</v>
      </c>
      <c r="X885" t="str">
        <f>_xlfn.XLOOKUP(Table17[[#This Row],[Product_ID]],Product_Dim!A:A,Product_Dim!C:C)</f>
        <v>Clothing</v>
      </c>
      <c r="Y885" t="str">
        <f>_xlfn.XLOOKUP(Table17[[#This Row],[Product_ID]],Product_Dim!A:A,Product_Dim!D:D)</f>
        <v>Accessories</v>
      </c>
      <c r="Z885" t="str">
        <f>_xlfn.XLOOKUP(Table17[[#This Row],[Product_ID]],Product_Dim!A:A,Product_Dim!E:E)</f>
        <v>Richardson-Carrillo</v>
      </c>
      <c r="AA885">
        <f>_xlfn.XLOOKUP(Table17[[#This Row],[Product_ID]],Product_Dim!A:A,Product_Dim!F:F)</f>
        <v>119.57</v>
      </c>
      <c r="AB885">
        <f>_xlfn.XLOOKUP(Table17[[#This Row],[Product_ID]],Product_Dim!A:A,Product_Dim!G:G)</f>
        <v>210</v>
      </c>
    </row>
    <row r="886" spans="1:28" x14ac:dyDescent="0.25">
      <c r="A886" t="s">
        <v>2710</v>
      </c>
      <c r="B886" s="1">
        <v>45395</v>
      </c>
      <c r="C886" t="s">
        <v>1319</v>
      </c>
      <c r="D886" t="s">
        <v>1692</v>
      </c>
      <c r="E886" t="s">
        <v>1813</v>
      </c>
      <c r="F886">
        <v>1</v>
      </c>
      <c r="G886">
        <v>44.08</v>
      </c>
      <c r="H886">
        <v>0.05</v>
      </c>
      <c r="I886" t="s">
        <v>1824</v>
      </c>
      <c r="J886" s="12">
        <v>41.875999999999998</v>
      </c>
      <c r="K886" t="str">
        <f>_xlfn.XLOOKUP(Table17[[#This Row],[Customer_ID]],Customer_Dim!A:A,Customer_Dim!B:B,"False Data")</f>
        <v>Bryce Hawkins</v>
      </c>
      <c r="L886" s="5">
        <f>_xlfn.XLOOKUP(Table17[[#This Row],[Customer_ID]],Customer_Dim!A:A,Customer_Dim!C:C,"False Data")</f>
        <v>40</v>
      </c>
      <c r="M886" s="5" t="str" cm="1">
        <f t="array" ref="M886">_xlfn.IFS(Table9[[#This Row],[Age]]&lt;=35,"Youth",Table9[[#This Row],[Age]]&lt;=55,"Adult",Table9[[#This Row],[Age]]&gt;55,"Senior")</f>
        <v>Adult</v>
      </c>
      <c r="N886" t="str">
        <f>_xlfn.XLOOKUP(Table17[[#This Row],[Customer_ID]],Customer_Dim!A:A,Customer_Dim!D:D,"False Data")</f>
        <v>Male</v>
      </c>
      <c r="O886" t="str">
        <f>_xlfn.XLOOKUP(Table17[[#This Row],[Customer_ID]],Customer_Dim!A:A,Customer_Dim!E:E,"False Data")</f>
        <v>Lake Monique</v>
      </c>
      <c r="P886" t="str">
        <f>_xlfn.XLOOKUP(Table17[[#This Row],[Customer_ID]],Customer_Dim!A:A,Customer_Dim!F:F,"False Data")</f>
        <v>Utah</v>
      </c>
      <c r="Q886" t="str">
        <f>_xlfn.XLOOKUP(Table17[[#This Row],[Customer_ID]],Customer_Dim!A:A,Customer_Dim!G:G,"False Data")</f>
        <v>USA</v>
      </c>
      <c r="R886" t="str">
        <f>_xlfn.XLOOKUP(Table17[[#This Row],[Customer_ID]],Customer_Dim!A:A,Customer_Dim!H:H,"False Data")</f>
        <v>Bronze</v>
      </c>
      <c r="S886" t="str">
        <f>_xlfn.XLOOKUP(Table17[[#This Row],[Store_ID]],Store_Dim!A:A,Store_Dim!B:B)</f>
        <v>Mann-Austin</v>
      </c>
      <c r="T886" t="str">
        <f>_xlfn.XLOOKUP(Table17[[#This Row],[Store_ID]],Store_Dim!A:A,Store_Dim!C:C)</f>
        <v>East</v>
      </c>
      <c r="U886" t="str">
        <f>_xlfn.XLOOKUP(Table17[[#This Row],[Store_ID]],Store_Dim!A:A,Store_Dim!D:D)</f>
        <v>Vasquezborough</v>
      </c>
      <c r="V886" t="str">
        <f>_xlfn.XLOOKUP(Table17[[#This Row],[Store_ID]],Store_Dim!A:A,Store_Dim!E:E)</f>
        <v>Online</v>
      </c>
      <c r="W886" t="str">
        <f>_xlfn.XLOOKUP(Table17[[#This Row],[Product_ID]],Product_Dim!A:A,Product_Dim!B:B)</f>
        <v>Professional Jump Rope</v>
      </c>
      <c r="X886" t="str">
        <f>_xlfn.XLOOKUP(Table17[[#This Row],[Product_ID]],Product_Dim!A:A,Product_Dim!C:C)</f>
        <v>Sports</v>
      </c>
      <c r="Y886" t="str">
        <f>_xlfn.XLOOKUP(Table17[[#This Row],[Product_ID]],Product_Dim!A:A,Product_Dim!D:D)</f>
        <v>Fitness</v>
      </c>
      <c r="Z886" t="str">
        <f>_xlfn.XLOOKUP(Table17[[#This Row],[Product_ID]],Product_Dim!A:A,Product_Dim!E:E)</f>
        <v>Davis PLC</v>
      </c>
      <c r="AA886">
        <f>_xlfn.XLOOKUP(Table17[[#This Row],[Product_ID]],Product_Dim!A:A,Product_Dim!F:F)</f>
        <v>477.61</v>
      </c>
      <c r="AB886">
        <f>_xlfn.XLOOKUP(Table17[[#This Row],[Product_ID]],Product_Dim!A:A,Product_Dim!G:G)</f>
        <v>300</v>
      </c>
    </row>
    <row r="887" spans="1:28" x14ac:dyDescent="0.25">
      <c r="A887" t="s">
        <v>2711</v>
      </c>
      <c r="B887" s="1">
        <v>45466</v>
      </c>
      <c r="C887" t="s">
        <v>1521</v>
      </c>
      <c r="D887" t="s">
        <v>1666</v>
      </c>
      <c r="E887" t="s">
        <v>1797</v>
      </c>
      <c r="F887">
        <v>1</v>
      </c>
      <c r="G887">
        <v>992.37</v>
      </c>
      <c r="H887">
        <v>0.24</v>
      </c>
      <c r="I887" t="s">
        <v>1829</v>
      </c>
      <c r="J887" s="12">
        <v>754.20119999999997</v>
      </c>
      <c r="K887" t="str">
        <f>_xlfn.XLOOKUP(Table17[[#This Row],[Customer_ID]],Customer_Dim!A:A,Customer_Dim!B:B,"False Data")</f>
        <v>James Berger</v>
      </c>
      <c r="L887" s="5">
        <f>_xlfn.XLOOKUP(Table17[[#This Row],[Customer_ID]],Customer_Dim!A:A,Customer_Dim!C:C,"False Data")</f>
        <v>23</v>
      </c>
      <c r="M887" s="5" t="str" cm="1">
        <f t="array" ref="M887">_xlfn.IFS(Table9[[#This Row],[Age]]&lt;=35,"Youth",Table9[[#This Row],[Age]]&lt;=55,"Adult",Table9[[#This Row],[Age]]&gt;55,"Senior")</f>
        <v>Youth</v>
      </c>
      <c r="N887" t="str">
        <f>_xlfn.XLOOKUP(Table17[[#This Row],[Customer_ID]],Customer_Dim!A:A,Customer_Dim!D:D,"False Data")</f>
        <v>Female</v>
      </c>
      <c r="O887" t="str">
        <f>_xlfn.XLOOKUP(Table17[[#This Row],[Customer_ID]],Customer_Dim!A:A,Customer_Dim!E:E,"False Data")</f>
        <v>Bryanmouth</v>
      </c>
      <c r="P887" t="str">
        <f>_xlfn.XLOOKUP(Table17[[#This Row],[Customer_ID]],Customer_Dim!A:A,Customer_Dim!F:F,"False Data")</f>
        <v>Delaware</v>
      </c>
      <c r="Q887" t="str">
        <f>_xlfn.XLOOKUP(Table17[[#This Row],[Customer_ID]],Customer_Dim!A:A,Customer_Dim!G:G,"False Data")</f>
        <v>USA</v>
      </c>
      <c r="R887" t="str">
        <f>_xlfn.XLOOKUP(Table17[[#This Row],[Customer_ID]],Customer_Dim!A:A,Customer_Dim!H:H,"False Data")</f>
        <v>Bronze</v>
      </c>
      <c r="S887" t="str">
        <f>_xlfn.XLOOKUP(Table17[[#This Row],[Store_ID]],Store_Dim!A:A,Store_Dim!B:B)</f>
        <v>Gardner, Humphrey and Contreras</v>
      </c>
      <c r="T887" t="str">
        <f>_xlfn.XLOOKUP(Table17[[#This Row],[Store_ID]],Store_Dim!A:A,Store_Dim!C:C)</f>
        <v>East</v>
      </c>
      <c r="U887" t="str">
        <f>_xlfn.XLOOKUP(Table17[[#This Row],[Store_ID]],Store_Dim!A:A,Store_Dim!D:D)</f>
        <v>Johnsonville</v>
      </c>
      <c r="V887" t="str">
        <f>_xlfn.XLOOKUP(Table17[[#This Row],[Store_ID]],Store_Dim!A:A,Store_Dim!E:E)</f>
        <v>Flagship</v>
      </c>
      <c r="W887" t="str">
        <f>_xlfn.XLOOKUP(Table17[[#This Row],[Product_ID]],Product_Dim!A:A,Product_Dim!B:B)</f>
        <v>Men's Hair Styling Gel</v>
      </c>
      <c r="X887" t="str">
        <f>_xlfn.XLOOKUP(Table17[[#This Row],[Product_ID]],Product_Dim!A:A,Product_Dim!C:C)</f>
        <v>Beauty</v>
      </c>
      <c r="Y887" t="str">
        <f>_xlfn.XLOOKUP(Table17[[#This Row],[Product_ID]],Product_Dim!A:A,Product_Dim!D:D)</f>
        <v>Haircare</v>
      </c>
      <c r="Z887" t="str">
        <f>_xlfn.XLOOKUP(Table17[[#This Row],[Product_ID]],Product_Dim!A:A,Product_Dim!E:E)</f>
        <v>Cline-Mccarthy</v>
      </c>
      <c r="AA887">
        <f>_xlfn.XLOOKUP(Table17[[#This Row],[Product_ID]],Product_Dim!A:A,Product_Dim!F:F)</f>
        <v>17.309999999999999</v>
      </c>
      <c r="AB887">
        <f>_xlfn.XLOOKUP(Table17[[#This Row],[Product_ID]],Product_Dim!A:A,Product_Dim!G:G)</f>
        <v>399</v>
      </c>
    </row>
    <row r="888" spans="1:28" x14ac:dyDescent="0.25">
      <c r="A888" t="s">
        <v>2712</v>
      </c>
      <c r="B888" s="1">
        <v>45876</v>
      </c>
      <c r="C888" t="s">
        <v>657</v>
      </c>
      <c r="D888" t="s">
        <v>1610</v>
      </c>
      <c r="E888" t="s">
        <v>1789</v>
      </c>
      <c r="F888">
        <v>3</v>
      </c>
      <c r="G888">
        <v>465.4</v>
      </c>
      <c r="H888">
        <v>0.28999999999999998</v>
      </c>
      <c r="I888" t="s">
        <v>1829</v>
      </c>
      <c r="J888" s="12">
        <v>991.30199999999979</v>
      </c>
      <c r="K888" t="str">
        <f>_xlfn.XLOOKUP(Table17[[#This Row],[Customer_ID]],Customer_Dim!A:A,Customer_Dim!B:B,"False Data")</f>
        <v>Mary Boyd</v>
      </c>
      <c r="L888" s="5">
        <f>_xlfn.XLOOKUP(Table17[[#This Row],[Customer_ID]],Customer_Dim!A:A,Customer_Dim!C:C,"False Data")</f>
        <v>25</v>
      </c>
      <c r="M888" s="5" t="str" cm="1">
        <f t="array" ref="M888">_xlfn.IFS(Table9[[#This Row],[Age]]&lt;=35,"Youth",Table9[[#This Row],[Age]]&lt;=55,"Adult",Table9[[#This Row],[Age]]&gt;55,"Senior")</f>
        <v>Youth</v>
      </c>
      <c r="N888" t="str">
        <f>_xlfn.XLOOKUP(Table17[[#This Row],[Customer_ID]],Customer_Dim!A:A,Customer_Dim!D:D,"False Data")</f>
        <v>Female</v>
      </c>
      <c r="O888" t="str">
        <f>_xlfn.XLOOKUP(Table17[[#This Row],[Customer_ID]],Customer_Dim!A:A,Customer_Dim!E:E,"False Data")</f>
        <v>New Logan</v>
      </c>
      <c r="P888" t="str">
        <f>_xlfn.XLOOKUP(Table17[[#This Row],[Customer_ID]],Customer_Dim!A:A,Customer_Dim!F:F,"False Data")</f>
        <v>Michigan</v>
      </c>
      <c r="Q888" t="str">
        <f>_xlfn.XLOOKUP(Table17[[#This Row],[Customer_ID]],Customer_Dim!A:A,Customer_Dim!G:G,"False Data")</f>
        <v>USA</v>
      </c>
      <c r="R888" t="str">
        <f>_xlfn.XLOOKUP(Table17[[#This Row],[Customer_ID]],Customer_Dim!A:A,Customer_Dim!H:H,"False Data")</f>
        <v>Bronze</v>
      </c>
      <c r="S888" t="str">
        <f>_xlfn.XLOOKUP(Table17[[#This Row],[Store_ID]],Store_Dim!A:A,Store_Dim!B:B)</f>
        <v>Hill, Wagner and Ballard</v>
      </c>
      <c r="T888" t="str">
        <f>_xlfn.XLOOKUP(Table17[[#This Row],[Store_ID]],Store_Dim!A:A,Store_Dim!C:C)</f>
        <v>East</v>
      </c>
      <c r="U888" t="str">
        <f>_xlfn.XLOOKUP(Table17[[#This Row],[Store_ID]],Store_Dim!A:A,Store_Dim!D:D)</f>
        <v>East Davidville</v>
      </c>
      <c r="V888" t="str">
        <f>_xlfn.XLOOKUP(Table17[[#This Row],[Store_ID]],Store_Dim!A:A,Store_Dim!E:E)</f>
        <v>Online</v>
      </c>
      <c r="W888" t="str">
        <f>_xlfn.XLOOKUP(Table17[[#This Row],[Product_ID]],Product_Dim!A:A,Product_Dim!B:B)</f>
        <v>Basketball</v>
      </c>
      <c r="X888" t="str">
        <f>_xlfn.XLOOKUP(Table17[[#This Row],[Product_ID]],Product_Dim!A:A,Product_Dim!C:C)</f>
        <v>Sports</v>
      </c>
      <c r="Y888" t="str">
        <f>_xlfn.XLOOKUP(Table17[[#This Row],[Product_ID]],Product_Dim!A:A,Product_Dim!D:D)</f>
        <v>Team Sports</v>
      </c>
      <c r="Z888" t="str">
        <f>_xlfn.XLOOKUP(Table17[[#This Row],[Product_ID]],Product_Dim!A:A,Product_Dim!E:E)</f>
        <v>Nolan-Snow</v>
      </c>
      <c r="AA888">
        <f>_xlfn.XLOOKUP(Table17[[#This Row],[Product_ID]],Product_Dim!A:A,Product_Dim!F:F)</f>
        <v>204.39</v>
      </c>
      <c r="AB888">
        <f>_xlfn.XLOOKUP(Table17[[#This Row],[Product_ID]],Product_Dim!A:A,Product_Dim!G:G)</f>
        <v>281</v>
      </c>
    </row>
    <row r="889" spans="1:28" x14ac:dyDescent="0.25">
      <c r="A889" t="s">
        <v>2713</v>
      </c>
      <c r="B889" s="1">
        <v>45724</v>
      </c>
      <c r="C889" t="s">
        <v>1059</v>
      </c>
      <c r="D889" t="s">
        <v>1580</v>
      </c>
      <c r="E889" t="s">
        <v>1789</v>
      </c>
      <c r="F889">
        <v>2</v>
      </c>
      <c r="G889">
        <v>693.61</v>
      </c>
      <c r="H889">
        <v>0.15</v>
      </c>
      <c r="I889" t="s">
        <v>1826</v>
      </c>
      <c r="J889" s="12">
        <v>1179.1369999999999</v>
      </c>
      <c r="K889" t="str">
        <f>_xlfn.XLOOKUP(Table17[[#This Row],[Customer_ID]],Customer_Dim!A:A,Customer_Dim!B:B,"False Data")</f>
        <v>Carol Lewis</v>
      </c>
      <c r="L889" s="5">
        <f>_xlfn.XLOOKUP(Table17[[#This Row],[Customer_ID]],Customer_Dim!A:A,Customer_Dim!C:C,"False Data")</f>
        <v>40</v>
      </c>
      <c r="M889" s="5" t="str" cm="1">
        <f t="array" ref="M889">_xlfn.IFS(Table9[[#This Row],[Age]]&lt;=35,"Youth",Table9[[#This Row],[Age]]&lt;=55,"Adult",Table9[[#This Row],[Age]]&gt;55,"Senior")</f>
        <v>Adult</v>
      </c>
      <c r="N889" t="str">
        <f>_xlfn.XLOOKUP(Table17[[#This Row],[Customer_ID]],Customer_Dim!A:A,Customer_Dim!D:D,"False Data")</f>
        <v>Female</v>
      </c>
      <c r="O889" t="str">
        <f>_xlfn.XLOOKUP(Table17[[#This Row],[Customer_ID]],Customer_Dim!A:A,Customer_Dim!E:E,"False Data")</f>
        <v>Ryanport</v>
      </c>
      <c r="P889" t="str">
        <f>_xlfn.XLOOKUP(Table17[[#This Row],[Customer_ID]],Customer_Dim!A:A,Customer_Dim!F:F,"False Data")</f>
        <v>North Carolina</v>
      </c>
      <c r="Q889" t="str">
        <f>_xlfn.XLOOKUP(Table17[[#This Row],[Customer_ID]],Customer_Dim!A:A,Customer_Dim!G:G,"False Data")</f>
        <v>USA</v>
      </c>
      <c r="R889" t="str">
        <f>_xlfn.XLOOKUP(Table17[[#This Row],[Customer_ID]],Customer_Dim!A:A,Customer_Dim!H:H,"False Data")</f>
        <v>Bronze</v>
      </c>
      <c r="S889" t="str">
        <f>_xlfn.XLOOKUP(Table17[[#This Row],[Store_ID]],Store_Dim!A:A,Store_Dim!B:B)</f>
        <v>Hill, Wagner and Ballard</v>
      </c>
      <c r="T889" t="str">
        <f>_xlfn.XLOOKUP(Table17[[#This Row],[Store_ID]],Store_Dim!A:A,Store_Dim!C:C)</f>
        <v>East</v>
      </c>
      <c r="U889" t="str">
        <f>_xlfn.XLOOKUP(Table17[[#This Row],[Store_ID]],Store_Dim!A:A,Store_Dim!D:D)</f>
        <v>East Davidville</v>
      </c>
      <c r="V889" t="str">
        <f>_xlfn.XLOOKUP(Table17[[#This Row],[Store_ID]],Store_Dim!A:A,Store_Dim!E:E)</f>
        <v>Online</v>
      </c>
      <c r="W889" t="str">
        <f>_xlfn.XLOOKUP(Table17[[#This Row],[Product_ID]],Product_Dim!A:A,Product_Dim!B:B)</f>
        <v>Beard Grooming Kit</v>
      </c>
      <c r="X889" t="str">
        <f>_xlfn.XLOOKUP(Table17[[#This Row],[Product_ID]],Product_Dim!A:A,Product_Dim!C:C)</f>
        <v>Beauty</v>
      </c>
      <c r="Y889" t="str">
        <f>_xlfn.XLOOKUP(Table17[[#This Row],[Product_ID]],Product_Dim!A:A,Product_Dim!D:D)</f>
        <v>Grooming</v>
      </c>
      <c r="Z889" t="str">
        <f>_xlfn.XLOOKUP(Table17[[#This Row],[Product_ID]],Product_Dim!A:A,Product_Dim!E:E)</f>
        <v>Erickson-Green</v>
      </c>
      <c r="AA889">
        <f>_xlfn.XLOOKUP(Table17[[#This Row],[Product_ID]],Product_Dim!A:A,Product_Dim!F:F)</f>
        <v>337.42</v>
      </c>
      <c r="AB889">
        <f>_xlfn.XLOOKUP(Table17[[#This Row],[Product_ID]],Product_Dim!A:A,Product_Dim!G:G)</f>
        <v>256</v>
      </c>
    </row>
    <row r="890" spans="1:28" x14ac:dyDescent="0.25">
      <c r="A890" t="s">
        <v>2714</v>
      </c>
      <c r="B890" s="1">
        <v>45801</v>
      </c>
      <c r="C890" t="s">
        <v>1434</v>
      </c>
      <c r="D890" t="s">
        <v>1682</v>
      </c>
      <c r="E890" t="s">
        <v>1782</v>
      </c>
      <c r="F890">
        <v>2</v>
      </c>
      <c r="G890">
        <v>995.11</v>
      </c>
      <c r="H890">
        <v>0.13</v>
      </c>
      <c r="I890" t="s">
        <v>1826</v>
      </c>
      <c r="J890" s="12">
        <v>1731.4914000000001</v>
      </c>
      <c r="K890" t="str">
        <f>_xlfn.XLOOKUP(Table17[[#This Row],[Customer_ID]],Customer_Dim!A:A,Customer_Dim!B:B,"False Data")</f>
        <v>Ronald Ross</v>
      </c>
      <c r="L890" s="5">
        <f>_xlfn.XLOOKUP(Table17[[#This Row],[Customer_ID]],Customer_Dim!A:A,Customer_Dim!C:C,"False Data")</f>
        <v>28</v>
      </c>
      <c r="M890" s="5" t="str" cm="1">
        <f t="array" ref="M890">_xlfn.IFS(Table9[[#This Row],[Age]]&lt;=35,"Youth",Table9[[#This Row],[Age]]&lt;=55,"Adult",Table9[[#This Row],[Age]]&gt;55,"Senior")</f>
        <v>Youth</v>
      </c>
      <c r="N890" t="str">
        <f>_xlfn.XLOOKUP(Table17[[#This Row],[Customer_ID]],Customer_Dim!A:A,Customer_Dim!D:D,"False Data")</f>
        <v>Female</v>
      </c>
      <c r="O890" t="str">
        <f>_xlfn.XLOOKUP(Table17[[#This Row],[Customer_ID]],Customer_Dim!A:A,Customer_Dim!E:E,"False Data")</f>
        <v>Hartmanside</v>
      </c>
      <c r="P890" t="str">
        <f>_xlfn.XLOOKUP(Table17[[#This Row],[Customer_ID]],Customer_Dim!A:A,Customer_Dim!F:F,"False Data")</f>
        <v>North Carolina</v>
      </c>
      <c r="Q890" t="str">
        <f>_xlfn.XLOOKUP(Table17[[#This Row],[Customer_ID]],Customer_Dim!A:A,Customer_Dim!G:G,"False Data")</f>
        <v>USA</v>
      </c>
      <c r="R890" t="str">
        <f>_xlfn.XLOOKUP(Table17[[#This Row],[Customer_ID]],Customer_Dim!A:A,Customer_Dim!H:H,"False Data")</f>
        <v>Silver</v>
      </c>
      <c r="S890" t="str">
        <f>_xlfn.XLOOKUP(Table17[[#This Row],[Store_ID]],Store_Dim!A:A,Store_Dim!B:B)</f>
        <v>Bean, Jones and Park</v>
      </c>
      <c r="T890" t="str">
        <f>_xlfn.XLOOKUP(Table17[[#This Row],[Store_ID]],Store_Dim!A:A,Store_Dim!C:C)</f>
        <v>West</v>
      </c>
      <c r="U890" t="str">
        <f>_xlfn.XLOOKUP(Table17[[#This Row],[Store_ID]],Store_Dim!A:A,Store_Dim!D:D)</f>
        <v>Thompsonborough</v>
      </c>
      <c r="V890" t="str">
        <f>_xlfn.XLOOKUP(Table17[[#This Row],[Store_ID]],Store_Dim!A:A,Store_Dim!E:E)</f>
        <v>Online</v>
      </c>
      <c r="W890" t="str">
        <f>_xlfn.XLOOKUP(Table17[[#This Row],[Product_ID]],Product_Dim!A:A,Product_Dim!B:B)</f>
        <v>Smart LED Light Strip</v>
      </c>
      <c r="X890" t="str">
        <f>_xlfn.XLOOKUP(Table17[[#This Row],[Product_ID]],Product_Dim!A:A,Product_Dim!C:C)</f>
        <v>Electronics</v>
      </c>
      <c r="Y890" t="str">
        <f>_xlfn.XLOOKUP(Table17[[#This Row],[Product_ID]],Product_Dim!A:A,Product_Dim!D:D)</f>
        <v>Accessories</v>
      </c>
      <c r="Z890" t="str">
        <f>_xlfn.XLOOKUP(Table17[[#This Row],[Product_ID]],Product_Dim!A:A,Product_Dim!E:E)</f>
        <v>Flores-Davis</v>
      </c>
      <c r="AA890">
        <f>_xlfn.XLOOKUP(Table17[[#This Row],[Product_ID]],Product_Dim!A:A,Product_Dim!F:F)</f>
        <v>349.17</v>
      </c>
      <c r="AB890">
        <f>_xlfn.XLOOKUP(Table17[[#This Row],[Product_ID]],Product_Dim!A:A,Product_Dim!G:G)</f>
        <v>476</v>
      </c>
    </row>
    <row r="891" spans="1:28" x14ac:dyDescent="0.25">
      <c r="A891" t="s">
        <v>2715</v>
      </c>
      <c r="B891" s="1">
        <v>45749</v>
      </c>
      <c r="C891" t="s">
        <v>1190</v>
      </c>
      <c r="D891" t="s">
        <v>1594</v>
      </c>
      <c r="E891" t="s">
        <v>1769</v>
      </c>
      <c r="F891">
        <v>3</v>
      </c>
      <c r="G891">
        <v>70.97</v>
      </c>
      <c r="H891">
        <v>0.06</v>
      </c>
      <c r="I891" t="s">
        <v>1829</v>
      </c>
      <c r="J891" s="12">
        <v>200.1354</v>
      </c>
      <c r="K891" t="str">
        <f>_xlfn.XLOOKUP(Table17[[#This Row],[Customer_ID]],Customer_Dim!A:A,Customer_Dim!B:B,"False Data")</f>
        <v>Erika Padilla</v>
      </c>
      <c r="L891" s="5">
        <f>_xlfn.XLOOKUP(Table17[[#This Row],[Customer_ID]],Customer_Dim!A:A,Customer_Dim!C:C,"False Data")</f>
        <v>50</v>
      </c>
      <c r="M891" s="5" t="str" cm="1">
        <f t="array" ref="M891">_xlfn.IFS(Table9[[#This Row],[Age]]&lt;=35,"Youth",Table9[[#This Row],[Age]]&lt;=55,"Adult",Table9[[#This Row],[Age]]&gt;55,"Senior")</f>
        <v>Adult</v>
      </c>
      <c r="N891" t="str">
        <f>_xlfn.XLOOKUP(Table17[[#This Row],[Customer_ID]],Customer_Dim!A:A,Customer_Dim!D:D,"False Data")</f>
        <v>Male</v>
      </c>
      <c r="O891" t="str">
        <f>_xlfn.XLOOKUP(Table17[[#This Row],[Customer_ID]],Customer_Dim!A:A,Customer_Dim!E:E,"False Data")</f>
        <v>Andrewsland</v>
      </c>
      <c r="P891" t="str">
        <f>_xlfn.XLOOKUP(Table17[[#This Row],[Customer_ID]],Customer_Dim!A:A,Customer_Dim!F:F,"False Data")</f>
        <v>Alabama</v>
      </c>
      <c r="Q891" t="str">
        <f>_xlfn.XLOOKUP(Table17[[#This Row],[Customer_ID]],Customer_Dim!A:A,Customer_Dim!G:G,"False Data")</f>
        <v>USA</v>
      </c>
      <c r="R891" t="str">
        <f>_xlfn.XLOOKUP(Table17[[#This Row],[Customer_ID]],Customer_Dim!A:A,Customer_Dim!H:H,"False Data")</f>
        <v>Silver</v>
      </c>
      <c r="S891" t="str">
        <f>_xlfn.XLOOKUP(Table17[[#This Row],[Store_ID]],Store_Dim!A:A,Store_Dim!B:B)</f>
        <v>Alexander Group</v>
      </c>
      <c r="T891" t="str">
        <f>_xlfn.XLOOKUP(Table17[[#This Row],[Store_ID]],Store_Dim!A:A,Store_Dim!C:C)</f>
        <v>South</v>
      </c>
      <c r="U891" t="str">
        <f>_xlfn.XLOOKUP(Table17[[#This Row],[Store_ID]],Store_Dim!A:A,Store_Dim!D:D)</f>
        <v>Port Sharon</v>
      </c>
      <c r="V891" t="str">
        <f>_xlfn.XLOOKUP(Table17[[#This Row],[Store_ID]],Store_Dim!A:A,Store_Dim!E:E)</f>
        <v>Online</v>
      </c>
      <c r="W891" t="str">
        <f>_xlfn.XLOOKUP(Table17[[#This Row],[Product_ID]],Product_Dim!A:A,Product_Dim!B:B)</f>
        <v>Men's Formal Shirt</v>
      </c>
      <c r="X891" t="str">
        <f>_xlfn.XLOOKUP(Table17[[#This Row],[Product_ID]],Product_Dim!A:A,Product_Dim!C:C)</f>
        <v>Clothing</v>
      </c>
      <c r="Y891" t="str">
        <f>_xlfn.XLOOKUP(Table17[[#This Row],[Product_ID]],Product_Dim!A:A,Product_Dim!D:D)</f>
        <v>Tops</v>
      </c>
      <c r="Z891" t="str">
        <f>_xlfn.XLOOKUP(Table17[[#This Row],[Product_ID]],Product_Dim!A:A,Product_Dim!E:E)</f>
        <v>Moon, Mora and Santos</v>
      </c>
      <c r="AA891">
        <f>_xlfn.XLOOKUP(Table17[[#This Row],[Product_ID]],Product_Dim!A:A,Product_Dim!F:F)</f>
        <v>283</v>
      </c>
      <c r="AB891">
        <f>_xlfn.XLOOKUP(Table17[[#This Row],[Product_ID]],Product_Dim!A:A,Product_Dim!G:G)</f>
        <v>360</v>
      </c>
    </row>
    <row r="892" spans="1:28" x14ac:dyDescent="0.25">
      <c r="A892" t="s">
        <v>2716</v>
      </c>
      <c r="B892" s="1">
        <v>45325</v>
      </c>
      <c r="C892" t="s">
        <v>396</v>
      </c>
      <c r="D892" t="s">
        <v>1714</v>
      </c>
      <c r="E892" t="s">
        <v>1786</v>
      </c>
      <c r="F892">
        <v>3</v>
      </c>
      <c r="G892">
        <v>470.42</v>
      </c>
      <c r="H892">
        <v>0.16</v>
      </c>
      <c r="I892" t="s">
        <v>1824</v>
      </c>
      <c r="J892" s="12">
        <v>1185.4584</v>
      </c>
      <c r="K892" t="str">
        <f>_xlfn.XLOOKUP(Table17[[#This Row],[Customer_ID]],Customer_Dim!A:A,Customer_Dim!B:B,"False Data")</f>
        <v>Edward Hall</v>
      </c>
      <c r="L892" s="5">
        <f>_xlfn.XLOOKUP(Table17[[#This Row],[Customer_ID]],Customer_Dim!A:A,Customer_Dim!C:C,"False Data")</f>
        <v>51</v>
      </c>
      <c r="M892" s="5" t="str" cm="1">
        <f t="array" ref="M892">_xlfn.IFS(Table9[[#This Row],[Age]]&lt;=35,"Youth",Table9[[#This Row],[Age]]&lt;=55,"Adult",Table9[[#This Row],[Age]]&gt;55,"Senior")</f>
        <v>Adult</v>
      </c>
      <c r="N892" t="str">
        <f>_xlfn.XLOOKUP(Table17[[#This Row],[Customer_ID]],Customer_Dim!A:A,Customer_Dim!D:D,"False Data")</f>
        <v>Male</v>
      </c>
      <c r="O892" t="str">
        <f>_xlfn.XLOOKUP(Table17[[#This Row],[Customer_ID]],Customer_Dim!A:A,Customer_Dim!E:E,"False Data")</f>
        <v>New William</v>
      </c>
      <c r="P892" t="str">
        <f>_xlfn.XLOOKUP(Table17[[#This Row],[Customer_ID]],Customer_Dim!A:A,Customer_Dim!F:F,"False Data")</f>
        <v>New Mexico</v>
      </c>
      <c r="Q892" t="str">
        <f>_xlfn.XLOOKUP(Table17[[#This Row],[Customer_ID]],Customer_Dim!A:A,Customer_Dim!G:G,"False Data")</f>
        <v>USA</v>
      </c>
      <c r="R892" t="str">
        <f>_xlfn.XLOOKUP(Table17[[#This Row],[Customer_ID]],Customer_Dim!A:A,Customer_Dim!H:H,"False Data")</f>
        <v>Gold</v>
      </c>
      <c r="S892" t="str">
        <f>_xlfn.XLOOKUP(Table17[[#This Row],[Store_ID]],Store_Dim!A:A,Store_Dim!B:B)</f>
        <v>Moore, Padilla and Butler</v>
      </c>
      <c r="T892" t="str">
        <f>_xlfn.XLOOKUP(Table17[[#This Row],[Store_ID]],Store_Dim!A:A,Store_Dim!C:C)</f>
        <v>South</v>
      </c>
      <c r="U892" t="str">
        <f>_xlfn.XLOOKUP(Table17[[#This Row],[Store_ID]],Store_Dim!A:A,Store_Dim!D:D)</f>
        <v>East Johnstad</v>
      </c>
      <c r="V892" t="str">
        <f>_xlfn.XLOOKUP(Table17[[#This Row],[Store_ID]],Store_Dim!A:A,Store_Dim!E:E)</f>
        <v>Flagship</v>
      </c>
      <c r="W892" t="str">
        <f>_xlfn.XLOOKUP(Table17[[#This Row],[Product_ID]],Product_Dim!A:A,Product_Dim!B:B)</f>
        <v>Hydrating Face Cleanser</v>
      </c>
      <c r="X892" t="str">
        <f>_xlfn.XLOOKUP(Table17[[#This Row],[Product_ID]],Product_Dim!A:A,Product_Dim!C:C)</f>
        <v>Beauty</v>
      </c>
      <c r="Y892" t="str">
        <f>_xlfn.XLOOKUP(Table17[[#This Row],[Product_ID]],Product_Dim!A:A,Product_Dim!D:D)</f>
        <v>Skincare</v>
      </c>
      <c r="Z892" t="str">
        <f>_xlfn.XLOOKUP(Table17[[#This Row],[Product_ID]],Product_Dim!A:A,Product_Dim!E:E)</f>
        <v>Butler Group</v>
      </c>
      <c r="AA892">
        <f>_xlfn.XLOOKUP(Table17[[#This Row],[Product_ID]],Product_Dim!A:A,Product_Dim!F:F)</f>
        <v>305.49</v>
      </c>
      <c r="AB892">
        <f>_xlfn.XLOOKUP(Table17[[#This Row],[Product_ID]],Product_Dim!A:A,Product_Dim!G:G)</f>
        <v>159</v>
      </c>
    </row>
    <row r="893" spans="1:28" x14ac:dyDescent="0.25">
      <c r="A893" t="s">
        <v>2717</v>
      </c>
      <c r="B893" s="1">
        <v>45932</v>
      </c>
      <c r="C893" t="s">
        <v>990</v>
      </c>
      <c r="D893" t="s">
        <v>1720</v>
      </c>
      <c r="E893" t="s">
        <v>1804</v>
      </c>
      <c r="F893">
        <v>2</v>
      </c>
      <c r="G893">
        <v>215.59</v>
      </c>
      <c r="H893">
        <v>0.18</v>
      </c>
      <c r="I893" t="s">
        <v>1824</v>
      </c>
      <c r="J893" s="12">
        <v>353.56760000000003</v>
      </c>
      <c r="K893" t="str">
        <f>_xlfn.XLOOKUP(Table17[[#This Row],[Customer_ID]],Customer_Dim!A:A,Customer_Dim!B:B,"False Data")</f>
        <v>Elizabeth Johnson</v>
      </c>
      <c r="L893" s="5">
        <f>_xlfn.XLOOKUP(Table17[[#This Row],[Customer_ID]],Customer_Dim!A:A,Customer_Dim!C:C,"False Data")</f>
        <v>53</v>
      </c>
      <c r="M893" s="5" t="str" cm="1">
        <f t="array" ref="M893">_xlfn.IFS(Table9[[#This Row],[Age]]&lt;=35,"Youth",Table9[[#This Row],[Age]]&lt;=55,"Adult",Table9[[#This Row],[Age]]&gt;55,"Senior")</f>
        <v>Adult</v>
      </c>
      <c r="N893" t="str">
        <f>_xlfn.XLOOKUP(Table17[[#This Row],[Customer_ID]],Customer_Dim!A:A,Customer_Dim!D:D,"False Data")</f>
        <v>Female</v>
      </c>
      <c r="O893" t="str">
        <f>_xlfn.XLOOKUP(Table17[[#This Row],[Customer_ID]],Customer_Dim!A:A,Customer_Dim!E:E,"False Data")</f>
        <v>Anitaland</v>
      </c>
      <c r="P893" t="str">
        <f>_xlfn.XLOOKUP(Table17[[#This Row],[Customer_ID]],Customer_Dim!A:A,Customer_Dim!F:F,"False Data")</f>
        <v>Washington</v>
      </c>
      <c r="Q893" t="str">
        <f>_xlfn.XLOOKUP(Table17[[#This Row],[Customer_ID]],Customer_Dim!A:A,Customer_Dim!G:G,"False Data")</f>
        <v>USA</v>
      </c>
      <c r="R893" t="str">
        <f>_xlfn.XLOOKUP(Table17[[#This Row],[Customer_ID]],Customer_Dim!A:A,Customer_Dim!H:H,"False Data")</f>
        <v>Silver</v>
      </c>
      <c r="S893" t="str">
        <f>_xlfn.XLOOKUP(Table17[[#This Row],[Store_ID]],Store_Dim!A:A,Store_Dim!B:B)</f>
        <v>Frederick-Wright</v>
      </c>
      <c r="T893" t="str">
        <f>_xlfn.XLOOKUP(Table17[[#This Row],[Store_ID]],Store_Dim!A:A,Store_Dim!C:C)</f>
        <v>West</v>
      </c>
      <c r="U893" t="str">
        <f>_xlfn.XLOOKUP(Table17[[#This Row],[Store_ID]],Store_Dim!A:A,Store_Dim!D:D)</f>
        <v>New Jimmymouth</v>
      </c>
      <c r="V893" t="str">
        <f>_xlfn.XLOOKUP(Table17[[#This Row],[Store_ID]],Store_Dim!A:A,Store_Dim!E:E)</f>
        <v>Flagship</v>
      </c>
      <c r="W893" t="str">
        <f>_xlfn.XLOOKUP(Table17[[#This Row],[Product_ID]],Product_Dim!A:A,Product_Dim!B:B)</f>
        <v>Kitchen Cutting Board</v>
      </c>
      <c r="X893" t="str">
        <f>_xlfn.XLOOKUP(Table17[[#This Row],[Product_ID]],Product_Dim!A:A,Product_Dim!C:C)</f>
        <v>Home</v>
      </c>
      <c r="Y893" t="str">
        <f>_xlfn.XLOOKUP(Table17[[#This Row],[Product_ID]],Product_Dim!A:A,Product_Dim!D:D)</f>
        <v>Kitchen</v>
      </c>
      <c r="Z893" t="str">
        <f>_xlfn.XLOOKUP(Table17[[#This Row],[Product_ID]],Product_Dim!A:A,Product_Dim!E:E)</f>
        <v>Taylor, Dodson and Johnston</v>
      </c>
      <c r="AA893">
        <f>_xlfn.XLOOKUP(Table17[[#This Row],[Product_ID]],Product_Dim!A:A,Product_Dim!F:F)</f>
        <v>176.07</v>
      </c>
      <c r="AB893">
        <f>_xlfn.XLOOKUP(Table17[[#This Row],[Product_ID]],Product_Dim!A:A,Product_Dim!G:G)</f>
        <v>82</v>
      </c>
    </row>
    <row r="894" spans="1:28" x14ac:dyDescent="0.25">
      <c r="A894" t="s">
        <v>2718</v>
      </c>
      <c r="B894" s="1">
        <v>45895</v>
      </c>
      <c r="C894" t="s">
        <v>767</v>
      </c>
      <c r="D894" t="s">
        <v>1732</v>
      </c>
      <c r="E894" t="s">
        <v>1752</v>
      </c>
      <c r="F894">
        <v>1</v>
      </c>
      <c r="G894">
        <v>533.79999999999995</v>
      </c>
      <c r="H894">
        <v>0.27</v>
      </c>
      <c r="I894" t="s">
        <v>1829</v>
      </c>
      <c r="J894" s="12">
        <v>389.67399999999998</v>
      </c>
      <c r="K894" t="str">
        <f>_xlfn.XLOOKUP(Table17[[#This Row],[Customer_ID]],Customer_Dim!A:A,Customer_Dim!B:B,"False Data")</f>
        <v>Maria Hill</v>
      </c>
      <c r="L894" s="5">
        <f>_xlfn.XLOOKUP(Table17[[#This Row],[Customer_ID]],Customer_Dim!A:A,Customer_Dim!C:C,"False Data")</f>
        <v>58</v>
      </c>
      <c r="M894" s="5" t="str" cm="1">
        <f t="array" ref="M894">_xlfn.IFS(Table9[[#This Row],[Age]]&lt;=35,"Youth",Table9[[#This Row],[Age]]&lt;=55,"Adult",Table9[[#This Row],[Age]]&gt;55,"Senior")</f>
        <v>Senior</v>
      </c>
      <c r="N894" t="str">
        <f>_xlfn.XLOOKUP(Table17[[#This Row],[Customer_ID]],Customer_Dim!A:A,Customer_Dim!D:D,"False Data")</f>
        <v>Female</v>
      </c>
      <c r="O894" t="str">
        <f>_xlfn.XLOOKUP(Table17[[#This Row],[Customer_ID]],Customer_Dim!A:A,Customer_Dim!E:E,"False Data")</f>
        <v>Zamoraborough</v>
      </c>
      <c r="P894" t="str">
        <f>_xlfn.XLOOKUP(Table17[[#This Row],[Customer_ID]],Customer_Dim!A:A,Customer_Dim!F:F,"False Data")</f>
        <v>Nevada</v>
      </c>
      <c r="Q894" t="str">
        <f>_xlfn.XLOOKUP(Table17[[#This Row],[Customer_ID]],Customer_Dim!A:A,Customer_Dim!G:G,"False Data")</f>
        <v>USA</v>
      </c>
      <c r="R894" t="str">
        <f>_xlfn.XLOOKUP(Table17[[#This Row],[Customer_ID]],Customer_Dim!A:A,Customer_Dim!H:H,"False Data")</f>
        <v>Platinum</v>
      </c>
      <c r="S894" t="str">
        <f>_xlfn.XLOOKUP(Table17[[#This Row],[Store_ID]],Store_Dim!A:A,Store_Dim!B:B)</f>
        <v>Rivera-Warner</v>
      </c>
      <c r="T894" t="str">
        <f>_xlfn.XLOOKUP(Table17[[#This Row],[Store_ID]],Store_Dim!A:A,Store_Dim!C:C)</f>
        <v>East</v>
      </c>
      <c r="U894" t="str">
        <f>_xlfn.XLOOKUP(Table17[[#This Row],[Store_ID]],Store_Dim!A:A,Store_Dim!D:D)</f>
        <v>Washingtonfurt</v>
      </c>
      <c r="V894" t="str">
        <f>_xlfn.XLOOKUP(Table17[[#This Row],[Store_ID]],Store_Dim!A:A,Store_Dim!E:E)</f>
        <v>Flagship</v>
      </c>
      <c r="W894" t="str">
        <f>_xlfn.XLOOKUP(Table17[[#This Row],[Product_ID]],Product_Dim!A:A,Product_Dim!B:B)</f>
        <v>Microwave Oven</v>
      </c>
      <c r="X894" t="str">
        <f>_xlfn.XLOOKUP(Table17[[#This Row],[Product_ID]],Product_Dim!A:A,Product_Dim!C:C)</f>
        <v>Home</v>
      </c>
      <c r="Y894" t="str">
        <f>_xlfn.XLOOKUP(Table17[[#This Row],[Product_ID]],Product_Dim!A:A,Product_Dim!D:D)</f>
        <v>Appliances</v>
      </c>
      <c r="Z894" t="str">
        <f>_xlfn.XLOOKUP(Table17[[#This Row],[Product_ID]],Product_Dim!A:A,Product_Dim!E:E)</f>
        <v>Green, Powell and Palmer</v>
      </c>
      <c r="AA894">
        <f>_xlfn.XLOOKUP(Table17[[#This Row],[Product_ID]],Product_Dim!A:A,Product_Dim!F:F)</f>
        <v>447.43</v>
      </c>
      <c r="AB894">
        <f>_xlfn.XLOOKUP(Table17[[#This Row],[Product_ID]],Product_Dim!A:A,Product_Dim!G:G)</f>
        <v>191</v>
      </c>
    </row>
    <row r="895" spans="1:28" x14ac:dyDescent="0.25">
      <c r="A895" t="s">
        <v>2719</v>
      </c>
      <c r="B895" s="1">
        <v>45614</v>
      </c>
      <c r="C895" t="s">
        <v>335</v>
      </c>
      <c r="D895" t="s">
        <v>1612</v>
      </c>
      <c r="E895" t="s">
        <v>1766</v>
      </c>
      <c r="F895">
        <v>2</v>
      </c>
      <c r="G895">
        <v>732.67</v>
      </c>
      <c r="H895">
        <v>0.24</v>
      </c>
      <c r="I895" t="s">
        <v>1826</v>
      </c>
      <c r="J895" s="12">
        <v>1113.6584</v>
      </c>
      <c r="K895" t="str">
        <f>_xlfn.XLOOKUP(Table17[[#This Row],[Customer_ID]],Customer_Dim!A:A,Customer_Dim!B:B,"False Data")</f>
        <v>Christy Vasquez</v>
      </c>
      <c r="L895" s="5">
        <f>_xlfn.XLOOKUP(Table17[[#This Row],[Customer_ID]],Customer_Dim!A:A,Customer_Dim!C:C,"False Data")</f>
        <v>28</v>
      </c>
      <c r="M895" s="5" t="str" cm="1">
        <f t="array" ref="M895">_xlfn.IFS(Table9[[#This Row],[Age]]&lt;=35,"Youth",Table9[[#This Row],[Age]]&lt;=55,"Adult",Table9[[#This Row],[Age]]&gt;55,"Senior")</f>
        <v>Youth</v>
      </c>
      <c r="N895" t="str">
        <f>_xlfn.XLOOKUP(Table17[[#This Row],[Customer_ID]],Customer_Dim!A:A,Customer_Dim!D:D,"False Data")</f>
        <v>Female</v>
      </c>
      <c r="O895" t="str">
        <f>_xlfn.XLOOKUP(Table17[[#This Row],[Customer_ID]],Customer_Dim!A:A,Customer_Dim!E:E,"False Data")</f>
        <v>Port Travisstad</v>
      </c>
      <c r="P895" t="str">
        <f>_xlfn.XLOOKUP(Table17[[#This Row],[Customer_ID]],Customer_Dim!A:A,Customer_Dim!F:F,"False Data")</f>
        <v>South Carolina</v>
      </c>
      <c r="Q895" t="str">
        <f>_xlfn.XLOOKUP(Table17[[#This Row],[Customer_ID]],Customer_Dim!A:A,Customer_Dim!G:G,"False Data")</f>
        <v>USA</v>
      </c>
      <c r="R895" t="str">
        <f>_xlfn.XLOOKUP(Table17[[#This Row],[Customer_ID]],Customer_Dim!A:A,Customer_Dim!H:H,"False Data")</f>
        <v>Gold</v>
      </c>
      <c r="S895" t="str">
        <f>_xlfn.XLOOKUP(Table17[[#This Row],[Store_ID]],Store_Dim!A:A,Store_Dim!B:B)</f>
        <v>Johnson-Wright</v>
      </c>
      <c r="T895" t="str">
        <f>_xlfn.XLOOKUP(Table17[[#This Row],[Store_ID]],Store_Dim!A:A,Store_Dim!C:C)</f>
        <v>North</v>
      </c>
      <c r="U895" t="str">
        <f>_xlfn.XLOOKUP(Table17[[#This Row],[Store_ID]],Store_Dim!A:A,Store_Dim!D:D)</f>
        <v>Hoodberg</v>
      </c>
      <c r="V895" t="str">
        <f>_xlfn.XLOOKUP(Table17[[#This Row],[Store_ID]],Store_Dim!A:A,Store_Dim!E:E)</f>
        <v>Outlet</v>
      </c>
      <c r="W895" t="str">
        <f>_xlfn.XLOOKUP(Table17[[#This Row],[Product_ID]],Product_Dim!A:A,Product_Dim!B:B)</f>
        <v>Vitamin C Face Serum</v>
      </c>
      <c r="X895" t="str">
        <f>_xlfn.XLOOKUP(Table17[[#This Row],[Product_ID]],Product_Dim!A:A,Product_Dim!C:C)</f>
        <v>Beauty</v>
      </c>
      <c r="Y895" t="str">
        <f>_xlfn.XLOOKUP(Table17[[#This Row],[Product_ID]],Product_Dim!A:A,Product_Dim!D:D)</f>
        <v>Skincare</v>
      </c>
      <c r="Z895" t="str">
        <f>_xlfn.XLOOKUP(Table17[[#This Row],[Product_ID]],Product_Dim!A:A,Product_Dim!E:E)</f>
        <v>Griffin Ltd</v>
      </c>
      <c r="AA895">
        <f>_xlfn.XLOOKUP(Table17[[#This Row],[Product_ID]],Product_Dim!A:A,Product_Dim!F:F)</f>
        <v>283.83</v>
      </c>
      <c r="AB895">
        <f>_xlfn.XLOOKUP(Table17[[#This Row],[Product_ID]],Product_Dim!A:A,Product_Dim!G:G)</f>
        <v>244</v>
      </c>
    </row>
    <row r="896" spans="1:28" x14ac:dyDescent="0.25">
      <c r="A896" t="s">
        <v>2720</v>
      </c>
      <c r="B896" s="1">
        <v>45247</v>
      </c>
      <c r="C896" t="s">
        <v>1504</v>
      </c>
      <c r="D896" t="s">
        <v>1668</v>
      </c>
      <c r="E896" t="s">
        <v>1797</v>
      </c>
      <c r="F896">
        <v>4</v>
      </c>
      <c r="G896">
        <v>106.48</v>
      </c>
      <c r="H896">
        <v>0.1</v>
      </c>
      <c r="I896" t="s">
        <v>1829</v>
      </c>
      <c r="J896" s="12">
        <v>383.32799999999997</v>
      </c>
      <c r="K896" t="str">
        <f>_xlfn.XLOOKUP(Table17[[#This Row],[Customer_ID]],Customer_Dim!A:A,Customer_Dim!B:B,"False Data")</f>
        <v>Melinda Thomas</v>
      </c>
      <c r="L896" s="5">
        <f>_xlfn.XLOOKUP(Table17[[#This Row],[Customer_ID]],Customer_Dim!A:A,Customer_Dim!C:C,"False Data")</f>
        <v>42</v>
      </c>
      <c r="M896" s="5" t="str" cm="1">
        <f t="array" ref="M896">_xlfn.IFS(Table9[[#This Row],[Age]]&lt;=35,"Youth",Table9[[#This Row],[Age]]&lt;=55,"Adult",Table9[[#This Row],[Age]]&gt;55,"Senior")</f>
        <v>Adult</v>
      </c>
      <c r="N896" t="str">
        <f>_xlfn.XLOOKUP(Table17[[#This Row],[Customer_ID]],Customer_Dim!A:A,Customer_Dim!D:D,"False Data")</f>
        <v>Female</v>
      </c>
      <c r="O896" t="str">
        <f>_xlfn.XLOOKUP(Table17[[#This Row],[Customer_ID]],Customer_Dim!A:A,Customer_Dim!E:E,"False Data")</f>
        <v>Lake Elizabethside</v>
      </c>
      <c r="P896" t="str">
        <f>_xlfn.XLOOKUP(Table17[[#This Row],[Customer_ID]],Customer_Dim!A:A,Customer_Dim!F:F,"False Data")</f>
        <v>Indiana</v>
      </c>
      <c r="Q896" t="str">
        <f>_xlfn.XLOOKUP(Table17[[#This Row],[Customer_ID]],Customer_Dim!A:A,Customer_Dim!G:G,"False Data")</f>
        <v>USA</v>
      </c>
      <c r="R896" t="str">
        <f>_xlfn.XLOOKUP(Table17[[#This Row],[Customer_ID]],Customer_Dim!A:A,Customer_Dim!H:H,"False Data")</f>
        <v>Silver</v>
      </c>
      <c r="S896" t="str">
        <f>_xlfn.XLOOKUP(Table17[[#This Row],[Store_ID]],Store_Dim!A:A,Store_Dim!B:B)</f>
        <v>Gardner, Humphrey and Contreras</v>
      </c>
      <c r="T896" t="str">
        <f>_xlfn.XLOOKUP(Table17[[#This Row],[Store_ID]],Store_Dim!A:A,Store_Dim!C:C)</f>
        <v>East</v>
      </c>
      <c r="U896" t="str">
        <f>_xlfn.XLOOKUP(Table17[[#This Row],[Store_ID]],Store_Dim!A:A,Store_Dim!D:D)</f>
        <v>Johnsonville</v>
      </c>
      <c r="V896" t="str">
        <f>_xlfn.XLOOKUP(Table17[[#This Row],[Store_ID]],Store_Dim!A:A,Store_Dim!E:E)</f>
        <v>Flagship</v>
      </c>
      <c r="W896" t="str">
        <f>_xlfn.XLOOKUP(Table17[[#This Row],[Product_ID]],Product_Dim!A:A,Product_Dim!B:B)</f>
        <v>Luxury Perfume Spray</v>
      </c>
      <c r="X896" t="str">
        <f>_xlfn.XLOOKUP(Table17[[#This Row],[Product_ID]],Product_Dim!A:A,Product_Dim!C:C)</f>
        <v>Beauty</v>
      </c>
      <c r="Y896" t="str">
        <f>_xlfn.XLOOKUP(Table17[[#This Row],[Product_ID]],Product_Dim!A:A,Product_Dim!D:D)</f>
        <v>Fragrance</v>
      </c>
      <c r="Z896" t="str">
        <f>_xlfn.XLOOKUP(Table17[[#This Row],[Product_ID]],Product_Dim!A:A,Product_Dim!E:E)</f>
        <v>Gibson, Green and Lopez</v>
      </c>
      <c r="AA896">
        <f>_xlfn.XLOOKUP(Table17[[#This Row],[Product_ID]],Product_Dim!A:A,Product_Dim!F:F)</f>
        <v>482.75</v>
      </c>
      <c r="AB896">
        <f>_xlfn.XLOOKUP(Table17[[#This Row],[Product_ID]],Product_Dim!A:A,Product_Dim!G:G)</f>
        <v>444</v>
      </c>
    </row>
    <row r="897" spans="1:28" x14ac:dyDescent="0.25">
      <c r="A897" t="s">
        <v>2721</v>
      </c>
      <c r="B897" s="1">
        <v>45696</v>
      </c>
      <c r="C897" t="s">
        <v>372</v>
      </c>
      <c r="D897" t="s">
        <v>1662</v>
      </c>
      <c r="E897" t="s">
        <v>1766</v>
      </c>
      <c r="F897">
        <v>1</v>
      </c>
      <c r="G897">
        <v>38.950000000000003</v>
      </c>
      <c r="H897">
        <v>0.28000000000000003</v>
      </c>
      <c r="I897" t="s">
        <v>1824</v>
      </c>
      <c r="J897" s="12">
        <v>28.044</v>
      </c>
      <c r="K897" t="str">
        <f>_xlfn.XLOOKUP(Table17[[#This Row],[Customer_ID]],Customer_Dim!A:A,Customer_Dim!B:B,"False Data")</f>
        <v>Lance Baker</v>
      </c>
      <c r="L897" s="5">
        <f>_xlfn.XLOOKUP(Table17[[#This Row],[Customer_ID]],Customer_Dim!A:A,Customer_Dim!C:C,"False Data")</f>
        <v>50</v>
      </c>
      <c r="M897" s="5" t="str" cm="1">
        <f t="array" ref="M897">_xlfn.IFS(Table9[[#This Row],[Age]]&lt;=35,"Youth",Table9[[#This Row],[Age]]&lt;=55,"Adult",Table9[[#This Row],[Age]]&gt;55,"Senior")</f>
        <v>Adult</v>
      </c>
      <c r="N897" t="str">
        <f>_xlfn.XLOOKUP(Table17[[#This Row],[Customer_ID]],Customer_Dim!A:A,Customer_Dim!D:D,"False Data")</f>
        <v>Female</v>
      </c>
      <c r="O897" t="str">
        <f>_xlfn.XLOOKUP(Table17[[#This Row],[Customer_ID]],Customer_Dim!A:A,Customer_Dim!E:E,"False Data")</f>
        <v>Port Victoria</v>
      </c>
      <c r="P897" t="str">
        <f>_xlfn.XLOOKUP(Table17[[#This Row],[Customer_ID]],Customer_Dim!A:A,Customer_Dim!F:F,"False Data")</f>
        <v>Florida</v>
      </c>
      <c r="Q897" t="str">
        <f>_xlfn.XLOOKUP(Table17[[#This Row],[Customer_ID]],Customer_Dim!A:A,Customer_Dim!G:G,"False Data")</f>
        <v>USA</v>
      </c>
      <c r="R897" t="str">
        <f>_xlfn.XLOOKUP(Table17[[#This Row],[Customer_ID]],Customer_Dim!A:A,Customer_Dim!H:H,"False Data")</f>
        <v>Gold</v>
      </c>
      <c r="S897" t="str">
        <f>_xlfn.XLOOKUP(Table17[[#This Row],[Store_ID]],Store_Dim!A:A,Store_Dim!B:B)</f>
        <v>Johnson-Wright</v>
      </c>
      <c r="T897" t="str">
        <f>_xlfn.XLOOKUP(Table17[[#This Row],[Store_ID]],Store_Dim!A:A,Store_Dim!C:C)</f>
        <v>North</v>
      </c>
      <c r="U897" t="str">
        <f>_xlfn.XLOOKUP(Table17[[#This Row],[Store_ID]],Store_Dim!A:A,Store_Dim!D:D)</f>
        <v>Hoodberg</v>
      </c>
      <c r="V897" t="str">
        <f>_xlfn.XLOOKUP(Table17[[#This Row],[Store_ID]],Store_Dim!A:A,Store_Dim!E:E)</f>
        <v>Outlet</v>
      </c>
      <c r="W897" t="str">
        <f>_xlfn.XLOOKUP(Table17[[#This Row],[Product_ID]],Product_Dim!A:A,Product_Dim!B:B)</f>
        <v>Foam Roller</v>
      </c>
      <c r="X897" t="str">
        <f>_xlfn.XLOOKUP(Table17[[#This Row],[Product_ID]],Product_Dim!A:A,Product_Dim!C:C)</f>
        <v>Sports</v>
      </c>
      <c r="Y897" t="str">
        <f>_xlfn.XLOOKUP(Table17[[#This Row],[Product_ID]],Product_Dim!A:A,Product_Dim!D:D)</f>
        <v>Fitness</v>
      </c>
      <c r="Z897" t="str">
        <f>_xlfn.XLOOKUP(Table17[[#This Row],[Product_ID]],Product_Dim!A:A,Product_Dim!E:E)</f>
        <v>Atkinson, Camacho and Oliver</v>
      </c>
      <c r="AA897">
        <f>_xlfn.XLOOKUP(Table17[[#This Row],[Product_ID]],Product_Dim!A:A,Product_Dim!F:F)</f>
        <v>30.62</v>
      </c>
      <c r="AB897">
        <f>_xlfn.XLOOKUP(Table17[[#This Row],[Product_ID]],Product_Dim!A:A,Product_Dim!G:G)</f>
        <v>138</v>
      </c>
    </row>
    <row r="898" spans="1:28" x14ac:dyDescent="0.25">
      <c r="A898" t="s">
        <v>2722</v>
      </c>
      <c r="B898" s="1">
        <v>45294</v>
      </c>
      <c r="C898" t="s">
        <v>1337</v>
      </c>
      <c r="D898" t="s">
        <v>1740</v>
      </c>
      <c r="E898" t="s">
        <v>1804</v>
      </c>
      <c r="F898">
        <v>1</v>
      </c>
      <c r="G898">
        <v>835.17</v>
      </c>
      <c r="H898">
        <v>0.02</v>
      </c>
      <c r="I898" t="s">
        <v>1829</v>
      </c>
      <c r="J898" s="12">
        <v>818.46659999999997</v>
      </c>
      <c r="K898" t="str">
        <f>_xlfn.XLOOKUP(Table17[[#This Row],[Customer_ID]],Customer_Dim!A:A,Customer_Dim!B:B,"False Data")</f>
        <v>John Smith</v>
      </c>
      <c r="L898" s="5">
        <f>_xlfn.XLOOKUP(Table17[[#This Row],[Customer_ID]],Customer_Dim!A:A,Customer_Dim!C:C,"False Data")</f>
        <v>27</v>
      </c>
      <c r="M898" s="5" t="str" cm="1">
        <f t="array" ref="M898">_xlfn.IFS(Table9[[#This Row],[Age]]&lt;=35,"Youth",Table9[[#This Row],[Age]]&lt;=55,"Adult",Table9[[#This Row],[Age]]&gt;55,"Senior")</f>
        <v>Youth</v>
      </c>
      <c r="N898" t="str">
        <f>_xlfn.XLOOKUP(Table17[[#This Row],[Customer_ID]],Customer_Dim!A:A,Customer_Dim!D:D,"False Data")</f>
        <v>Male</v>
      </c>
      <c r="O898" t="str">
        <f>_xlfn.XLOOKUP(Table17[[#This Row],[Customer_ID]],Customer_Dim!A:A,Customer_Dim!E:E,"False Data")</f>
        <v>South Andrewport</v>
      </c>
      <c r="P898" t="str">
        <f>_xlfn.XLOOKUP(Table17[[#This Row],[Customer_ID]],Customer_Dim!A:A,Customer_Dim!F:F,"False Data")</f>
        <v>California</v>
      </c>
      <c r="Q898" t="str">
        <f>_xlfn.XLOOKUP(Table17[[#This Row],[Customer_ID]],Customer_Dim!A:A,Customer_Dim!G:G,"False Data")</f>
        <v>USA</v>
      </c>
      <c r="R898" t="str">
        <f>_xlfn.XLOOKUP(Table17[[#This Row],[Customer_ID]],Customer_Dim!A:A,Customer_Dim!H:H,"False Data")</f>
        <v>Platinum</v>
      </c>
      <c r="S898" t="str">
        <f>_xlfn.XLOOKUP(Table17[[#This Row],[Store_ID]],Store_Dim!A:A,Store_Dim!B:B)</f>
        <v>Frederick-Wright</v>
      </c>
      <c r="T898" t="str">
        <f>_xlfn.XLOOKUP(Table17[[#This Row],[Store_ID]],Store_Dim!A:A,Store_Dim!C:C)</f>
        <v>West</v>
      </c>
      <c r="U898" t="str">
        <f>_xlfn.XLOOKUP(Table17[[#This Row],[Store_ID]],Store_Dim!A:A,Store_Dim!D:D)</f>
        <v>New Jimmymouth</v>
      </c>
      <c r="V898" t="str">
        <f>_xlfn.XLOOKUP(Table17[[#This Row],[Store_ID]],Store_Dim!A:A,Store_Dim!E:E)</f>
        <v>Flagship</v>
      </c>
      <c r="W898" t="str">
        <f>_xlfn.XLOOKUP(Table17[[#This Row],[Product_ID]],Product_Dim!A:A,Product_Dim!B:B)</f>
        <v>Women's Formal Blazer</v>
      </c>
      <c r="X898" t="str">
        <f>_xlfn.XLOOKUP(Table17[[#This Row],[Product_ID]],Product_Dim!A:A,Product_Dim!C:C)</f>
        <v>Clothing</v>
      </c>
      <c r="Y898" t="str">
        <f>_xlfn.XLOOKUP(Table17[[#This Row],[Product_ID]],Product_Dim!A:A,Product_Dim!D:D)</f>
        <v>Outerwear</v>
      </c>
      <c r="Z898" t="str">
        <f>_xlfn.XLOOKUP(Table17[[#This Row],[Product_ID]],Product_Dim!A:A,Product_Dim!E:E)</f>
        <v>Phillips and Sons</v>
      </c>
      <c r="AA898">
        <f>_xlfn.XLOOKUP(Table17[[#This Row],[Product_ID]],Product_Dim!A:A,Product_Dim!F:F)</f>
        <v>358.47</v>
      </c>
      <c r="AB898">
        <f>_xlfn.XLOOKUP(Table17[[#This Row],[Product_ID]],Product_Dim!A:A,Product_Dim!G:G)</f>
        <v>143</v>
      </c>
    </row>
    <row r="899" spans="1:28" x14ac:dyDescent="0.25">
      <c r="A899" t="s">
        <v>2723</v>
      </c>
      <c r="B899" s="1">
        <v>45389</v>
      </c>
      <c r="C899" t="s">
        <v>458</v>
      </c>
      <c r="D899" t="s">
        <v>1714</v>
      </c>
      <c r="E899" t="s">
        <v>1766</v>
      </c>
      <c r="F899">
        <v>1</v>
      </c>
      <c r="G899">
        <v>113.07</v>
      </c>
      <c r="H899">
        <v>0.24</v>
      </c>
      <c r="I899" t="s">
        <v>1824</v>
      </c>
      <c r="J899" s="12">
        <v>85.933199999999999</v>
      </c>
      <c r="K899" t="str">
        <f>_xlfn.XLOOKUP(Table17[[#This Row],[Customer_ID]],Customer_Dim!A:A,Customer_Dim!B:B,"False Data")</f>
        <v>Morgan Bowen</v>
      </c>
      <c r="L899" s="5">
        <f>_xlfn.XLOOKUP(Table17[[#This Row],[Customer_ID]],Customer_Dim!A:A,Customer_Dim!C:C,"False Data")</f>
        <v>54</v>
      </c>
      <c r="M899" s="5" t="str" cm="1">
        <f t="array" ref="M899">_xlfn.IFS(Table9[[#This Row],[Age]]&lt;=35,"Youth",Table9[[#This Row],[Age]]&lt;=55,"Adult",Table9[[#This Row],[Age]]&gt;55,"Senior")</f>
        <v>Adult</v>
      </c>
      <c r="N899" t="str">
        <f>_xlfn.XLOOKUP(Table17[[#This Row],[Customer_ID]],Customer_Dim!A:A,Customer_Dim!D:D,"False Data")</f>
        <v>Male</v>
      </c>
      <c r="O899" t="str">
        <f>_xlfn.XLOOKUP(Table17[[#This Row],[Customer_ID]],Customer_Dim!A:A,Customer_Dim!E:E,"False Data")</f>
        <v>Parksfort</v>
      </c>
      <c r="P899" t="str">
        <f>_xlfn.XLOOKUP(Table17[[#This Row],[Customer_ID]],Customer_Dim!A:A,Customer_Dim!F:F,"False Data")</f>
        <v>Washington</v>
      </c>
      <c r="Q899" t="str">
        <f>_xlfn.XLOOKUP(Table17[[#This Row],[Customer_ID]],Customer_Dim!A:A,Customer_Dim!G:G,"False Data")</f>
        <v>USA</v>
      </c>
      <c r="R899" t="str">
        <f>_xlfn.XLOOKUP(Table17[[#This Row],[Customer_ID]],Customer_Dim!A:A,Customer_Dim!H:H,"False Data")</f>
        <v>Gold</v>
      </c>
      <c r="S899" t="str">
        <f>_xlfn.XLOOKUP(Table17[[#This Row],[Store_ID]],Store_Dim!A:A,Store_Dim!B:B)</f>
        <v>Johnson-Wright</v>
      </c>
      <c r="T899" t="str">
        <f>_xlfn.XLOOKUP(Table17[[#This Row],[Store_ID]],Store_Dim!A:A,Store_Dim!C:C)</f>
        <v>North</v>
      </c>
      <c r="U899" t="str">
        <f>_xlfn.XLOOKUP(Table17[[#This Row],[Store_ID]],Store_Dim!A:A,Store_Dim!D:D)</f>
        <v>Hoodberg</v>
      </c>
      <c r="V899" t="str">
        <f>_xlfn.XLOOKUP(Table17[[#This Row],[Store_ID]],Store_Dim!A:A,Store_Dim!E:E)</f>
        <v>Outlet</v>
      </c>
      <c r="W899" t="str">
        <f>_xlfn.XLOOKUP(Table17[[#This Row],[Product_ID]],Product_Dim!A:A,Product_Dim!B:B)</f>
        <v>Hydrating Face Cleanser</v>
      </c>
      <c r="X899" t="str">
        <f>_xlfn.XLOOKUP(Table17[[#This Row],[Product_ID]],Product_Dim!A:A,Product_Dim!C:C)</f>
        <v>Beauty</v>
      </c>
      <c r="Y899" t="str">
        <f>_xlfn.XLOOKUP(Table17[[#This Row],[Product_ID]],Product_Dim!A:A,Product_Dim!D:D)</f>
        <v>Skincare</v>
      </c>
      <c r="Z899" t="str">
        <f>_xlfn.XLOOKUP(Table17[[#This Row],[Product_ID]],Product_Dim!A:A,Product_Dim!E:E)</f>
        <v>Butler Group</v>
      </c>
      <c r="AA899">
        <f>_xlfn.XLOOKUP(Table17[[#This Row],[Product_ID]],Product_Dim!A:A,Product_Dim!F:F)</f>
        <v>305.49</v>
      </c>
      <c r="AB899">
        <f>_xlfn.XLOOKUP(Table17[[#This Row],[Product_ID]],Product_Dim!A:A,Product_Dim!G:G)</f>
        <v>159</v>
      </c>
    </row>
    <row r="900" spans="1:28" x14ac:dyDescent="0.25">
      <c r="A900" t="s">
        <v>2724</v>
      </c>
      <c r="B900" s="1">
        <v>45930</v>
      </c>
      <c r="C900" t="s">
        <v>1437</v>
      </c>
      <c r="D900" t="s">
        <v>1736</v>
      </c>
      <c r="E900" t="s">
        <v>1794</v>
      </c>
      <c r="F900">
        <v>2</v>
      </c>
      <c r="G900">
        <v>451.33</v>
      </c>
      <c r="H900">
        <v>0.23</v>
      </c>
      <c r="I900" t="s">
        <v>1829</v>
      </c>
      <c r="J900" s="12">
        <v>695.04819999999995</v>
      </c>
      <c r="K900" t="str">
        <f>_xlfn.XLOOKUP(Table17[[#This Row],[Customer_ID]],Customer_Dim!A:A,Customer_Dim!B:B,"False Data")</f>
        <v>Cynthia Parrish</v>
      </c>
      <c r="L900" s="5">
        <f>_xlfn.XLOOKUP(Table17[[#This Row],[Customer_ID]],Customer_Dim!A:A,Customer_Dim!C:C,"False Data")</f>
        <v>18</v>
      </c>
      <c r="M900" s="5" t="str" cm="1">
        <f t="array" ref="M900">_xlfn.IFS(Table9[[#This Row],[Age]]&lt;=35,"Youth",Table9[[#This Row],[Age]]&lt;=55,"Adult",Table9[[#This Row],[Age]]&gt;55,"Senior")</f>
        <v>Youth</v>
      </c>
      <c r="N900" t="str">
        <f>_xlfn.XLOOKUP(Table17[[#This Row],[Customer_ID]],Customer_Dim!A:A,Customer_Dim!D:D,"False Data")</f>
        <v>Male</v>
      </c>
      <c r="O900" t="str">
        <f>_xlfn.XLOOKUP(Table17[[#This Row],[Customer_ID]],Customer_Dim!A:A,Customer_Dim!E:E,"False Data")</f>
        <v>Espinozaberg</v>
      </c>
      <c r="P900" t="str">
        <f>_xlfn.XLOOKUP(Table17[[#This Row],[Customer_ID]],Customer_Dim!A:A,Customer_Dim!F:F,"False Data")</f>
        <v>Minnesota</v>
      </c>
      <c r="Q900" t="str">
        <f>_xlfn.XLOOKUP(Table17[[#This Row],[Customer_ID]],Customer_Dim!A:A,Customer_Dim!G:G,"False Data")</f>
        <v>USA</v>
      </c>
      <c r="R900" t="str">
        <f>_xlfn.XLOOKUP(Table17[[#This Row],[Customer_ID]],Customer_Dim!A:A,Customer_Dim!H:H,"False Data")</f>
        <v>Silver</v>
      </c>
      <c r="S900" t="str">
        <f>_xlfn.XLOOKUP(Table17[[#This Row],[Store_ID]],Store_Dim!A:A,Store_Dim!B:B)</f>
        <v>Thomas, Bridges and Harris</v>
      </c>
      <c r="T900" t="str">
        <f>_xlfn.XLOOKUP(Table17[[#This Row],[Store_ID]],Store_Dim!A:A,Store_Dim!C:C)</f>
        <v>North</v>
      </c>
      <c r="U900" t="str">
        <f>_xlfn.XLOOKUP(Table17[[#This Row],[Store_ID]],Store_Dim!A:A,Store_Dim!D:D)</f>
        <v>Sabrinatown</v>
      </c>
      <c r="V900" t="str">
        <f>_xlfn.XLOOKUP(Table17[[#This Row],[Store_ID]],Store_Dim!A:A,Store_Dim!E:E)</f>
        <v>Online</v>
      </c>
      <c r="W900" t="str">
        <f>_xlfn.XLOOKUP(Table17[[#This Row],[Product_ID]],Product_Dim!A:A,Product_Dim!B:B)</f>
        <v>Vitamin E Body Lotion</v>
      </c>
      <c r="X900" t="str">
        <f>_xlfn.XLOOKUP(Table17[[#This Row],[Product_ID]],Product_Dim!A:A,Product_Dim!C:C)</f>
        <v>Beauty</v>
      </c>
      <c r="Y900" t="str">
        <f>_xlfn.XLOOKUP(Table17[[#This Row],[Product_ID]],Product_Dim!A:A,Product_Dim!D:D)</f>
        <v>Skincare</v>
      </c>
      <c r="Z900" t="str">
        <f>_xlfn.XLOOKUP(Table17[[#This Row],[Product_ID]],Product_Dim!A:A,Product_Dim!E:E)</f>
        <v>Hoffman-Williams</v>
      </c>
      <c r="AA900">
        <f>_xlfn.XLOOKUP(Table17[[#This Row],[Product_ID]],Product_Dim!A:A,Product_Dim!F:F)</f>
        <v>358.47</v>
      </c>
      <c r="AB900">
        <f>_xlfn.XLOOKUP(Table17[[#This Row],[Product_ID]],Product_Dim!A:A,Product_Dim!G:G)</f>
        <v>213</v>
      </c>
    </row>
    <row r="901" spans="1:28" x14ac:dyDescent="0.25">
      <c r="A901" t="s">
        <v>2725</v>
      </c>
      <c r="B901" s="1">
        <v>45456</v>
      </c>
      <c r="C901" t="s">
        <v>1163</v>
      </c>
      <c r="D901" t="s">
        <v>1720</v>
      </c>
      <c r="E901" t="s">
        <v>1776</v>
      </c>
      <c r="F901">
        <v>3</v>
      </c>
      <c r="G901">
        <v>619.80999999999995</v>
      </c>
      <c r="H901">
        <v>0.16</v>
      </c>
      <c r="I901" t="s">
        <v>1829</v>
      </c>
      <c r="J901" s="12">
        <v>1561.9212</v>
      </c>
      <c r="K901" t="str">
        <f>_xlfn.XLOOKUP(Table17[[#This Row],[Customer_ID]],Customer_Dim!A:A,Customer_Dim!B:B,"False Data")</f>
        <v>Jacqueline Anthony</v>
      </c>
      <c r="L901" s="5">
        <f>_xlfn.XLOOKUP(Table17[[#This Row],[Customer_ID]],Customer_Dim!A:A,Customer_Dim!C:C,"False Data")</f>
        <v>28</v>
      </c>
      <c r="M901" s="5" t="str" cm="1">
        <f t="array" ref="M901">_xlfn.IFS(Table9[[#This Row],[Age]]&lt;=35,"Youth",Table9[[#This Row],[Age]]&lt;=55,"Adult",Table9[[#This Row],[Age]]&gt;55,"Senior")</f>
        <v>Youth</v>
      </c>
      <c r="N901" t="str">
        <f>_xlfn.XLOOKUP(Table17[[#This Row],[Customer_ID]],Customer_Dim!A:A,Customer_Dim!D:D,"False Data")</f>
        <v>Male</v>
      </c>
      <c r="O901" t="str">
        <f>_xlfn.XLOOKUP(Table17[[#This Row],[Customer_ID]],Customer_Dim!A:A,Customer_Dim!E:E,"False Data")</f>
        <v>Vincentside</v>
      </c>
      <c r="P901" t="str">
        <f>_xlfn.XLOOKUP(Table17[[#This Row],[Customer_ID]],Customer_Dim!A:A,Customer_Dim!F:F,"False Data")</f>
        <v>Ohio</v>
      </c>
      <c r="Q901" t="str">
        <f>_xlfn.XLOOKUP(Table17[[#This Row],[Customer_ID]],Customer_Dim!A:A,Customer_Dim!G:G,"False Data")</f>
        <v>USA</v>
      </c>
      <c r="R901" t="str">
        <f>_xlfn.XLOOKUP(Table17[[#This Row],[Customer_ID]],Customer_Dim!A:A,Customer_Dim!H:H,"False Data")</f>
        <v>Bronze</v>
      </c>
      <c r="S901" t="str">
        <f>_xlfn.XLOOKUP(Table17[[#This Row],[Store_ID]],Store_Dim!A:A,Store_Dim!B:B)</f>
        <v>Benson-Elliott</v>
      </c>
      <c r="T901" t="str">
        <f>_xlfn.XLOOKUP(Table17[[#This Row],[Store_ID]],Store_Dim!A:A,Store_Dim!C:C)</f>
        <v>East</v>
      </c>
      <c r="U901" t="str">
        <f>_xlfn.XLOOKUP(Table17[[#This Row],[Store_ID]],Store_Dim!A:A,Store_Dim!D:D)</f>
        <v>Port Josephberg</v>
      </c>
      <c r="V901" t="str">
        <f>_xlfn.XLOOKUP(Table17[[#This Row],[Store_ID]],Store_Dim!A:A,Store_Dim!E:E)</f>
        <v>Online</v>
      </c>
      <c r="W901" t="str">
        <f>_xlfn.XLOOKUP(Table17[[#This Row],[Product_ID]],Product_Dim!A:A,Product_Dim!B:B)</f>
        <v>Kitchen Cutting Board</v>
      </c>
      <c r="X901" t="str">
        <f>_xlfn.XLOOKUP(Table17[[#This Row],[Product_ID]],Product_Dim!A:A,Product_Dim!C:C)</f>
        <v>Home</v>
      </c>
      <c r="Y901" t="str">
        <f>_xlfn.XLOOKUP(Table17[[#This Row],[Product_ID]],Product_Dim!A:A,Product_Dim!D:D)</f>
        <v>Kitchen</v>
      </c>
      <c r="Z901" t="str">
        <f>_xlfn.XLOOKUP(Table17[[#This Row],[Product_ID]],Product_Dim!A:A,Product_Dim!E:E)</f>
        <v>Taylor, Dodson and Johnston</v>
      </c>
      <c r="AA901">
        <f>_xlfn.XLOOKUP(Table17[[#This Row],[Product_ID]],Product_Dim!A:A,Product_Dim!F:F)</f>
        <v>176.07</v>
      </c>
      <c r="AB901">
        <f>_xlfn.XLOOKUP(Table17[[#This Row],[Product_ID]],Product_Dim!A:A,Product_Dim!G:G)</f>
        <v>82</v>
      </c>
    </row>
    <row r="902" spans="1:28" x14ac:dyDescent="0.25">
      <c r="A902" t="s">
        <v>2726</v>
      </c>
      <c r="B902" s="1">
        <v>45713</v>
      </c>
      <c r="C902" t="s">
        <v>381</v>
      </c>
      <c r="D902" t="s">
        <v>1672</v>
      </c>
      <c r="E902" t="s">
        <v>1779</v>
      </c>
      <c r="F902">
        <v>4</v>
      </c>
      <c r="G902">
        <v>46.97</v>
      </c>
      <c r="H902">
        <v>0.26</v>
      </c>
      <c r="I902" t="s">
        <v>1826</v>
      </c>
      <c r="J902" s="12">
        <v>139.03120000000001</v>
      </c>
      <c r="K902" t="str">
        <f>_xlfn.XLOOKUP(Table17[[#This Row],[Customer_ID]],Customer_Dim!A:A,Customer_Dim!B:B,"False Data")</f>
        <v>Travis Holland</v>
      </c>
      <c r="L902" s="5">
        <f>_xlfn.XLOOKUP(Table17[[#This Row],[Customer_ID]],Customer_Dim!A:A,Customer_Dim!C:C,"False Data")</f>
        <v>38</v>
      </c>
      <c r="M902" s="5" t="str" cm="1">
        <f t="array" ref="M902">_xlfn.IFS(Table9[[#This Row],[Age]]&lt;=35,"Youth",Table9[[#This Row],[Age]]&lt;=55,"Adult",Table9[[#This Row],[Age]]&gt;55,"Senior")</f>
        <v>Adult</v>
      </c>
      <c r="N902" t="str">
        <f>_xlfn.XLOOKUP(Table17[[#This Row],[Customer_ID]],Customer_Dim!A:A,Customer_Dim!D:D,"False Data")</f>
        <v>Male</v>
      </c>
      <c r="O902" t="str">
        <f>_xlfn.XLOOKUP(Table17[[#This Row],[Customer_ID]],Customer_Dim!A:A,Customer_Dim!E:E,"False Data")</f>
        <v>Webstermouth</v>
      </c>
      <c r="P902" t="str">
        <f>_xlfn.XLOOKUP(Table17[[#This Row],[Customer_ID]],Customer_Dim!A:A,Customer_Dim!F:F,"False Data")</f>
        <v>New Hampshire</v>
      </c>
      <c r="Q902" t="str">
        <f>_xlfn.XLOOKUP(Table17[[#This Row],[Customer_ID]],Customer_Dim!A:A,Customer_Dim!G:G,"False Data")</f>
        <v>USA</v>
      </c>
      <c r="R902" t="str">
        <f>_xlfn.XLOOKUP(Table17[[#This Row],[Customer_ID]],Customer_Dim!A:A,Customer_Dim!H:H,"False Data")</f>
        <v>Bronze</v>
      </c>
      <c r="S902" t="str">
        <f>_xlfn.XLOOKUP(Table17[[#This Row],[Store_ID]],Store_Dim!A:A,Store_Dim!B:B)</f>
        <v>Martinez-Mullins</v>
      </c>
      <c r="T902" t="str">
        <f>_xlfn.XLOOKUP(Table17[[#This Row],[Store_ID]],Store_Dim!A:A,Store_Dim!C:C)</f>
        <v>South</v>
      </c>
      <c r="U902" t="str">
        <f>_xlfn.XLOOKUP(Table17[[#This Row],[Store_ID]],Store_Dim!A:A,Store_Dim!D:D)</f>
        <v>Williamsfurt</v>
      </c>
      <c r="V902" t="str">
        <f>_xlfn.XLOOKUP(Table17[[#This Row],[Store_ID]],Store_Dim!A:A,Store_Dim!E:E)</f>
        <v>Online</v>
      </c>
      <c r="W902" t="str">
        <f>_xlfn.XLOOKUP(Table17[[#This Row],[Product_ID]],Product_Dim!A:A,Product_Dim!B:B)</f>
        <v>Laptop Cooling Pad</v>
      </c>
      <c r="X902" t="str">
        <f>_xlfn.XLOOKUP(Table17[[#This Row],[Product_ID]],Product_Dim!A:A,Product_Dim!C:C)</f>
        <v>Electronics</v>
      </c>
      <c r="Y902" t="str">
        <f>_xlfn.XLOOKUP(Table17[[#This Row],[Product_ID]],Product_Dim!A:A,Product_Dim!D:D)</f>
        <v>Computer</v>
      </c>
      <c r="Z902" t="str">
        <f>_xlfn.XLOOKUP(Table17[[#This Row],[Product_ID]],Product_Dim!A:A,Product_Dim!E:E)</f>
        <v>Murray, Gould and Ware</v>
      </c>
      <c r="AA902">
        <f>_xlfn.XLOOKUP(Table17[[#This Row],[Product_ID]],Product_Dim!A:A,Product_Dim!F:F)</f>
        <v>86.42</v>
      </c>
      <c r="AB902">
        <f>_xlfn.XLOOKUP(Table17[[#This Row],[Product_ID]],Product_Dim!A:A,Product_Dim!G:G)</f>
        <v>222</v>
      </c>
    </row>
    <row r="903" spans="1:28" x14ac:dyDescent="0.25">
      <c r="A903" t="s">
        <v>2727</v>
      </c>
      <c r="B903" s="1">
        <v>45784</v>
      </c>
      <c r="C903" t="s">
        <v>607</v>
      </c>
      <c r="D903" t="s">
        <v>1640</v>
      </c>
      <c r="E903" t="s">
        <v>1761</v>
      </c>
      <c r="F903">
        <v>2</v>
      </c>
      <c r="G903">
        <v>71.48</v>
      </c>
      <c r="H903">
        <v>0.14000000000000001</v>
      </c>
      <c r="I903" t="s">
        <v>1829</v>
      </c>
      <c r="J903" s="12">
        <v>122.9456</v>
      </c>
      <c r="K903" t="str">
        <f>_xlfn.XLOOKUP(Table17[[#This Row],[Customer_ID]],Customer_Dim!A:A,Customer_Dim!B:B,"False Data")</f>
        <v>Leonard Cochran</v>
      </c>
      <c r="L903" s="5">
        <f>_xlfn.XLOOKUP(Table17[[#This Row],[Customer_ID]],Customer_Dim!A:A,Customer_Dim!C:C,"False Data")</f>
        <v>46</v>
      </c>
      <c r="M903" s="5" t="str" cm="1">
        <f t="array" ref="M903">_xlfn.IFS(Table9[[#This Row],[Age]]&lt;=35,"Youth",Table9[[#This Row],[Age]]&lt;=55,"Adult",Table9[[#This Row],[Age]]&gt;55,"Senior")</f>
        <v>Adult</v>
      </c>
      <c r="N903" t="str">
        <f>_xlfn.XLOOKUP(Table17[[#This Row],[Customer_ID]],Customer_Dim!A:A,Customer_Dim!D:D,"False Data")</f>
        <v>Female</v>
      </c>
      <c r="O903" t="str">
        <f>_xlfn.XLOOKUP(Table17[[#This Row],[Customer_ID]],Customer_Dim!A:A,Customer_Dim!E:E,"False Data")</f>
        <v>Port Sherryview</v>
      </c>
      <c r="P903" t="str">
        <f>_xlfn.XLOOKUP(Table17[[#This Row],[Customer_ID]],Customer_Dim!A:A,Customer_Dim!F:F,"False Data")</f>
        <v>North Dakota</v>
      </c>
      <c r="Q903" t="str">
        <f>_xlfn.XLOOKUP(Table17[[#This Row],[Customer_ID]],Customer_Dim!A:A,Customer_Dim!G:G,"False Data")</f>
        <v>USA</v>
      </c>
      <c r="R903" t="str">
        <f>_xlfn.XLOOKUP(Table17[[#This Row],[Customer_ID]],Customer_Dim!A:A,Customer_Dim!H:H,"False Data")</f>
        <v>Silver</v>
      </c>
      <c r="S903" t="str">
        <f>_xlfn.XLOOKUP(Table17[[#This Row],[Store_ID]],Store_Dim!A:A,Store_Dim!B:B)</f>
        <v>Black-Horn</v>
      </c>
      <c r="T903" t="str">
        <f>_xlfn.XLOOKUP(Table17[[#This Row],[Store_ID]],Store_Dim!A:A,Store_Dim!C:C)</f>
        <v>South</v>
      </c>
      <c r="U903" t="str">
        <f>_xlfn.XLOOKUP(Table17[[#This Row],[Store_ID]],Store_Dim!A:A,Store_Dim!D:D)</f>
        <v>North Nancyview</v>
      </c>
      <c r="V903" t="str">
        <f>_xlfn.XLOOKUP(Table17[[#This Row],[Store_ID]],Store_Dim!A:A,Store_Dim!E:E)</f>
        <v>Outlet</v>
      </c>
      <c r="W903" t="str">
        <f>_xlfn.XLOOKUP(Table17[[#This Row],[Product_ID]],Product_Dim!A:A,Product_Dim!B:B)</f>
        <v>Men's Winter Jacket</v>
      </c>
      <c r="X903" t="str">
        <f>_xlfn.XLOOKUP(Table17[[#This Row],[Product_ID]],Product_Dim!A:A,Product_Dim!C:C)</f>
        <v>Clothing</v>
      </c>
      <c r="Y903" t="str">
        <f>_xlfn.XLOOKUP(Table17[[#This Row],[Product_ID]],Product_Dim!A:A,Product_Dim!D:D)</f>
        <v>Outerwear</v>
      </c>
      <c r="Z903" t="str">
        <f>_xlfn.XLOOKUP(Table17[[#This Row],[Product_ID]],Product_Dim!A:A,Product_Dim!E:E)</f>
        <v>Kelly, Smith and Perez</v>
      </c>
      <c r="AA903">
        <f>_xlfn.XLOOKUP(Table17[[#This Row],[Product_ID]],Product_Dim!A:A,Product_Dim!F:F)</f>
        <v>167.34</v>
      </c>
      <c r="AB903">
        <f>_xlfn.XLOOKUP(Table17[[#This Row],[Product_ID]],Product_Dim!A:A,Product_Dim!G:G)</f>
        <v>296</v>
      </c>
    </row>
    <row r="904" spans="1:28" x14ac:dyDescent="0.25">
      <c r="A904" t="s">
        <v>2728</v>
      </c>
      <c r="B904" s="1">
        <v>45812</v>
      </c>
      <c r="C904" t="s">
        <v>8</v>
      </c>
      <c r="D904" t="s">
        <v>1660</v>
      </c>
      <c r="E904" t="s">
        <v>1813</v>
      </c>
      <c r="F904">
        <v>2</v>
      </c>
      <c r="G904">
        <v>404.08</v>
      </c>
      <c r="H904">
        <v>7.0000000000000007E-2</v>
      </c>
      <c r="I904" t="s">
        <v>1824</v>
      </c>
      <c r="J904" s="12">
        <v>751.58879999999988</v>
      </c>
      <c r="K904" t="str">
        <f>_xlfn.XLOOKUP(Table17[[#This Row],[Customer_ID]],Customer_Dim!A:A,Customer_Dim!B:B,"False Data")</f>
        <v>Sheena Bonilla</v>
      </c>
      <c r="L904" s="5">
        <f>_xlfn.XLOOKUP(Table17[[#This Row],[Customer_ID]],Customer_Dim!A:A,Customer_Dim!C:C,"False Data")</f>
        <v>55</v>
      </c>
      <c r="M904" s="5" t="str" cm="1">
        <f t="array" ref="M904">_xlfn.IFS(Table9[[#This Row],[Age]]&lt;=35,"Youth",Table9[[#This Row],[Age]]&lt;=55,"Adult",Table9[[#This Row],[Age]]&gt;55,"Senior")</f>
        <v>Adult</v>
      </c>
      <c r="N904" t="str">
        <f>_xlfn.XLOOKUP(Table17[[#This Row],[Customer_ID]],Customer_Dim!A:A,Customer_Dim!D:D,"False Data")</f>
        <v>Male</v>
      </c>
      <c r="O904" t="str">
        <f>_xlfn.XLOOKUP(Table17[[#This Row],[Customer_ID]],Customer_Dim!A:A,Customer_Dim!E:E,"False Data")</f>
        <v>Donaldton</v>
      </c>
      <c r="P904" t="str">
        <f>_xlfn.XLOOKUP(Table17[[#This Row],[Customer_ID]],Customer_Dim!A:A,Customer_Dim!F:F,"False Data")</f>
        <v>North Carolina</v>
      </c>
      <c r="Q904" t="str">
        <f>_xlfn.XLOOKUP(Table17[[#This Row],[Customer_ID]],Customer_Dim!A:A,Customer_Dim!G:G,"False Data")</f>
        <v>USA</v>
      </c>
      <c r="R904" t="str">
        <f>_xlfn.XLOOKUP(Table17[[#This Row],[Customer_ID]],Customer_Dim!A:A,Customer_Dim!H:H,"False Data")</f>
        <v>Platinum</v>
      </c>
      <c r="S904" t="str">
        <f>_xlfn.XLOOKUP(Table17[[#This Row],[Store_ID]],Store_Dim!A:A,Store_Dim!B:B)</f>
        <v>Mann-Austin</v>
      </c>
      <c r="T904" t="str">
        <f>_xlfn.XLOOKUP(Table17[[#This Row],[Store_ID]],Store_Dim!A:A,Store_Dim!C:C)</f>
        <v>East</v>
      </c>
      <c r="U904" t="str">
        <f>_xlfn.XLOOKUP(Table17[[#This Row],[Store_ID]],Store_Dim!A:A,Store_Dim!D:D)</f>
        <v>Vasquezborough</v>
      </c>
      <c r="V904" t="str">
        <f>_xlfn.XLOOKUP(Table17[[#This Row],[Store_ID]],Store_Dim!A:A,Store_Dim!E:E)</f>
        <v>Online</v>
      </c>
      <c r="W904" t="str">
        <f>_xlfn.XLOOKUP(Table17[[#This Row],[Product_ID]],Product_Dim!A:A,Product_Dim!B:B)</f>
        <v>Premium Blanket Throw</v>
      </c>
      <c r="X904" t="str">
        <f>_xlfn.XLOOKUP(Table17[[#This Row],[Product_ID]],Product_Dim!A:A,Product_Dim!C:C)</f>
        <v>Home</v>
      </c>
      <c r="Y904" t="str">
        <f>_xlfn.XLOOKUP(Table17[[#This Row],[Product_ID]],Product_Dim!A:A,Product_Dim!D:D)</f>
        <v>Decor</v>
      </c>
      <c r="Z904" t="str">
        <f>_xlfn.XLOOKUP(Table17[[#This Row],[Product_ID]],Product_Dim!A:A,Product_Dim!E:E)</f>
        <v>Hernandez, Kennedy and Porter</v>
      </c>
      <c r="AA904">
        <f>_xlfn.XLOOKUP(Table17[[#This Row],[Product_ID]],Product_Dim!A:A,Product_Dim!F:F)</f>
        <v>461.47</v>
      </c>
      <c r="AB904">
        <f>_xlfn.XLOOKUP(Table17[[#This Row],[Product_ID]],Product_Dim!A:A,Product_Dim!G:G)</f>
        <v>190</v>
      </c>
    </row>
    <row r="905" spans="1:28" x14ac:dyDescent="0.25">
      <c r="A905" t="s">
        <v>2729</v>
      </c>
      <c r="B905" s="1">
        <v>45653</v>
      </c>
      <c r="C905" t="s">
        <v>842</v>
      </c>
      <c r="D905" t="s">
        <v>1582</v>
      </c>
      <c r="E905" t="s">
        <v>1804</v>
      </c>
      <c r="F905">
        <v>1</v>
      </c>
      <c r="G905">
        <v>519.91</v>
      </c>
      <c r="H905">
        <v>0.05</v>
      </c>
      <c r="I905" t="s">
        <v>1829</v>
      </c>
      <c r="J905" s="12">
        <v>493.91449999999992</v>
      </c>
      <c r="K905" t="str">
        <f>_xlfn.XLOOKUP(Table17[[#This Row],[Customer_ID]],Customer_Dim!A:A,Customer_Dim!B:B,"False Data")</f>
        <v>Matthew Payne</v>
      </c>
      <c r="L905" s="5">
        <f>_xlfn.XLOOKUP(Table17[[#This Row],[Customer_ID]],Customer_Dim!A:A,Customer_Dim!C:C,"False Data")</f>
        <v>25</v>
      </c>
      <c r="M905" s="5" t="str" cm="1">
        <f t="array" ref="M905">_xlfn.IFS(Table9[[#This Row],[Age]]&lt;=35,"Youth",Table9[[#This Row],[Age]]&lt;=55,"Adult",Table9[[#This Row],[Age]]&gt;55,"Senior")</f>
        <v>Youth</v>
      </c>
      <c r="N905" t="str">
        <f>_xlfn.XLOOKUP(Table17[[#This Row],[Customer_ID]],Customer_Dim!A:A,Customer_Dim!D:D,"False Data")</f>
        <v>Male</v>
      </c>
      <c r="O905" t="str">
        <f>_xlfn.XLOOKUP(Table17[[#This Row],[Customer_ID]],Customer_Dim!A:A,Customer_Dim!E:E,"False Data")</f>
        <v>Grahamfurt</v>
      </c>
      <c r="P905" t="str">
        <f>_xlfn.XLOOKUP(Table17[[#This Row],[Customer_ID]],Customer_Dim!A:A,Customer_Dim!F:F,"False Data")</f>
        <v>Wyoming</v>
      </c>
      <c r="Q905" t="str">
        <f>_xlfn.XLOOKUP(Table17[[#This Row],[Customer_ID]],Customer_Dim!A:A,Customer_Dim!G:G,"False Data")</f>
        <v>USA</v>
      </c>
      <c r="R905" t="str">
        <f>_xlfn.XLOOKUP(Table17[[#This Row],[Customer_ID]],Customer_Dim!A:A,Customer_Dim!H:H,"False Data")</f>
        <v>Gold</v>
      </c>
      <c r="S905" t="str">
        <f>_xlfn.XLOOKUP(Table17[[#This Row],[Store_ID]],Store_Dim!A:A,Store_Dim!B:B)</f>
        <v>Frederick-Wright</v>
      </c>
      <c r="T905" t="str">
        <f>_xlfn.XLOOKUP(Table17[[#This Row],[Store_ID]],Store_Dim!A:A,Store_Dim!C:C)</f>
        <v>West</v>
      </c>
      <c r="U905" t="str">
        <f>_xlfn.XLOOKUP(Table17[[#This Row],[Store_ID]],Store_Dim!A:A,Store_Dim!D:D)</f>
        <v>New Jimmymouth</v>
      </c>
      <c r="V905" t="str">
        <f>_xlfn.XLOOKUP(Table17[[#This Row],[Store_ID]],Store_Dim!A:A,Store_Dim!E:E)</f>
        <v>Flagship</v>
      </c>
      <c r="W905" t="str">
        <f>_xlfn.XLOOKUP(Table17[[#This Row],[Product_ID]],Product_Dim!A:A,Product_Dim!B:B)</f>
        <v>Soccer Training Cone Set</v>
      </c>
      <c r="X905" t="str">
        <f>_xlfn.XLOOKUP(Table17[[#This Row],[Product_ID]],Product_Dim!A:A,Product_Dim!C:C)</f>
        <v>Sports</v>
      </c>
      <c r="Y905" t="str">
        <f>_xlfn.XLOOKUP(Table17[[#This Row],[Product_ID]],Product_Dim!A:A,Product_Dim!D:D)</f>
        <v>Accessories</v>
      </c>
      <c r="Z905" t="str">
        <f>_xlfn.XLOOKUP(Table17[[#This Row],[Product_ID]],Product_Dim!A:A,Product_Dim!E:E)</f>
        <v>Ford, Murphy and Wilson</v>
      </c>
      <c r="AA905">
        <f>_xlfn.XLOOKUP(Table17[[#This Row],[Product_ID]],Product_Dim!A:A,Product_Dim!F:F)</f>
        <v>144.53</v>
      </c>
      <c r="AB905">
        <f>_xlfn.XLOOKUP(Table17[[#This Row],[Product_ID]],Product_Dim!A:A,Product_Dim!G:G)</f>
        <v>367</v>
      </c>
    </row>
    <row r="906" spans="1:28" x14ac:dyDescent="0.25">
      <c r="A906" t="s">
        <v>2730</v>
      </c>
      <c r="B906" s="1">
        <v>45672</v>
      </c>
      <c r="C906" t="s">
        <v>490</v>
      </c>
      <c r="D906" t="s">
        <v>1644</v>
      </c>
      <c r="E906" t="s">
        <v>1797</v>
      </c>
      <c r="F906">
        <v>3</v>
      </c>
      <c r="G906">
        <v>566.16</v>
      </c>
      <c r="H906">
        <v>0.05</v>
      </c>
      <c r="I906" t="s">
        <v>1826</v>
      </c>
      <c r="J906" s="12">
        <v>1613.556</v>
      </c>
      <c r="K906" t="str">
        <f>_xlfn.XLOOKUP(Table17[[#This Row],[Customer_ID]],Customer_Dim!A:A,Customer_Dim!B:B,"False Data")</f>
        <v>Cameron Simpson</v>
      </c>
      <c r="L906" s="5">
        <f>_xlfn.XLOOKUP(Table17[[#This Row],[Customer_ID]],Customer_Dim!A:A,Customer_Dim!C:C,"False Data")</f>
        <v>46</v>
      </c>
      <c r="M906" s="5" t="str" cm="1">
        <f t="array" ref="M906">_xlfn.IFS(Table9[[#This Row],[Age]]&lt;=35,"Youth",Table9[[#This Row],[Age]]&lt;=55,"Adult",Table9[[#This Row],[Age]]&gt;55,"Senior")</f>
        <v>Adult</v>
      </c>
      <c r="N906" t="str">
        <f>_xlfn.XLOOKUP(Table17[[#This Row],[Customer_ID]],Customer_Dim!A:A,Customer_Dim!D:D,"False Data")</f>
        <v>Male</v>
      </c>
      <c r="O906" t="str">
        <f>_xlfn.XLOOKUP(Table17[[#This Row],[Customer_ID]],Customer_Dim!A:A,Customer_Dim!E:E,"False Data")</f>
        <v>Michaelfort</v>
      </c>
      <c r="P906" t="str">
        <f>_xlfn.XLOOKUP(Table17[[#This Row],[Customer_ID]],Customer_Dim!A:A,Customer_Dim!F:F,"False Data")</f>
        <v>Indiana</v>
      </c>
      <c r="Q906" t="str">
        <f>_xlfn.XLOOKUP(Table17[[#This Row],[Customer_ID]],Customer_Dim!A:A,Customer_Dim!G:G,"False Data")</f>
        <v>USA</v>
      </c>
      <c r="R906" t="str">
        <f>_xlfn.XLOOKUP(Table17[[#This Row],[Customer_ID]],Customer_Dim!A:A,Customer_Dim!H:H,"False Data")</f>
        <v>Platinum</v>
      </c>
      <c r="S906" t="str">
        <f>_xlfn.XLOOKUP(Table17[[#This Row],[Store_ID]],Store_Dim!A:A,Store_Dim!B:B)</f>
        <v>Gardner, Humphrey and Contreras</v>
      </c>
      <c r="T906" t="str">
        <f>_xlfn.XLOOKUP(Table17[[#This Row],[Store_ID]],Store_Dim!A:A,Store_Dim!C:C)</f>
        <v>East</v>
      </c>
      <c r="U906" t="str">
        <f>_xlfn.XLOOKUP(Table17[[#This Row],[Store_ID]],Store_Dim!A:A,Store_Dim!D:D)</f>
        <v>Johnsonville</v>
      </c>
      <c r="V906" t="str">
        <f>_xlfn.XLOOKUP(Table17[[#This Row],[Store_ID]],Store_Dim!A:A,Store_Dim!E:E)</f>
        <v>Flagship</v>
      </c>
      <c r="W906" t="str">
        <f>_xlfn.XLOOKUP(Table17[[#This Row],[Product_ID]],Product_Dim!A:A,Product_Dim!B:B)</f>
        <v>Car Dashboard Phone Holder</v>
      </c>
      <c r="X906" t="str">
        <f>_xlfn.XLOOKUP(Table17[[#This Row],[Product_ID]],Product_Dim!A:A,Product_Dim!C:C)</f>
        <v>Electronics</v>
      </c>
      <c r="Y906" t="str">
        <f>_xlfn.XLOOKUP(Table17[[#This Row],[Product_ID]],Product_Dim!A:A,Product_Dim!D:D)</f>
        <v>Accessories</v>
      </c>
      <c r="Z906" t="str">
        <f>_xlfn.XLOOKUP(Table17[[#This Row],[Product_ID]],Product_Dim!A:A,Product_Dim!E:E)</f>
        <v>Byrd, Stewart and Valdez</v>
      </c>
      <c r="AA906">
        <f>_xlfn.XLOOKUP(Table17[[#This Row],[Product_ID]],Product_Dim!A:A,Product_Dim!F:F)</f>
        <v>177.98</v>
      </c>
      <c r="AB906">
        <f>_xlfn.XLOOKUP(Table17[[#This Row],[Product_ID]],Product_Dim!A:A,Product_Dim!G:G)</f>
        <v>103</v>
      </c>
    </row>
    <row r="907" spans="1:28" x14ac:dyDescent="0.25">
      <c r="A907" t="s">
        <v>2731</v>
      </c>
      <c r="B907" s="1">
        <v>45799</v>
      </c>
      <c r="C907" t="s">
        <v>1223</v>
      </c>
      <c r="D907" t="s">
        <v>1652</v>
      </c>
      <c r="E907" t="s">
        <v>1789</v>
      </c>
      <c r="F907">
        <v>2</v>
      </c>
      <c r="G907">
        <v>295.12</v>
      </c>
      <c r="H907">
        <v>0.09</v>
      </c>
      <c r="I907" t="s">
        <v>1829</v>
      </c>
      <c r="J907" s="12">
        <v>537.11840000000007</v>
      </c>
      <c r="K907" t="str">
        <f>_xlfn.XLOOKUP(Table17[[#This Row],[Customer_ID]],Customer_Dim!A:A,Customer_Dim!B:B,"False Data")</f>
        <v>Jacqueline Payne</v>
      </c>
      <c r="L907" s="5">
        <f>_xlfn.XLOOKUP(Table17[[#This Row],[Customer_ID]],Customer_Dim!A:A,Customer_Dim!C:C,"False Data")</f>
        <v>46</v>
      </c>
      <c r="M907" s="5" t="str" cm="1">
        <f t="array" ref="M907">_xlfn.IFS(Table9[[#This Row],[Age]]&lt;=35,"Youth",Table9[[#This Row],[Age]]&lt;=55,"Adult",Table9[[#This Row],[Age]]&gt;55,"Senior")</f>
        <v>Adult</v>
      </c>
      <c r="N907" t="str">
        <f>_xlfn.XLOOKUP(Table17[[#This Row],[Customer_ID]],Customer_Dim!A:A,Customer_Dim!D:D,"False Data")</f>
        <v>Male</v>
      </c>
      <c r="O907" t="str">
        <f>_xlfn.XLOOKUP(Table17[[#This Row],[Customer_ID]],Customer_Dim!A:A,Customer_Dim!E:E,"False Data")</f>
        <v>Gutierrezstad</v>
      </c>
      <c r="P907" t="str">
        <f>_xlfn.XLOOKUP(Table17[[#This Row],[Customer_ID]],Customer_Dim!A:A,Customer_Dim!F:F,"False Data")</f>
        <v>Missouri</v>
      </c>
      <c r="Q907" t="str">
        <f>_xlfn.XLOOKUP(Table17[[#This Row],[Customer_ID]],Customer_Dim!A:A,Customer_Dim!G:G,"False Data")</f>
        <v>USA</v>
      </c>
      <c r="R907" t="str">
        <f>_xlfn.XLOOKUP(Table17[[#This Row],[Customer_ID]],Customer_Dim!A:A,Customer_Dim!H:H,"False Data")</f>
        <v>Gold</v>
      </c>
      <c r="S907" t="str">
        <f>_xlfn.XLOOKUP(Table17[[#This Row],[Store_ID]],Store_Dim!A:A,Store_Dim!B:B)</f>
        <v>Hill, Wagner and Ballard</v>
      </c>
      <c r="T907" t="str">
        <f>_xlfn.XLOOKUP(Table17[[#This Row],[Store_ID]],Store_Dim!A:A,Store_Dim!C:C)</f>
        <v>East</v>
      </c>
      <c r="U907" t="str">
        <f>_xlfn.XLOOKUP(Table17[[#This Row],[Store_ID]],Store_Dim!A:A,Store_Dim!D:D)</f>
        <v>East Davidville</v>
      </c>
      <c r="V907" t="str">
        <f>_xlfn.XLOOKUP(Table17[[#This Row],[Store_ID]],Store_Dim!A:A,Store_Dim!E:E)</f>
        <v>Online</v>
      </c>
      <c r="W907" t="str">
        <f>_xlfn.XLOOKUP(Table17[[#This Row],[Product_ID]],Product_Dim!A:A,Product_Dim!B:B)</f>
        <v>Rugby Ball</v>
      </c>
      <c r="X907" t="str">
        <f>_xlfn.XLOOKUP(Table17[[#This Row],[Product_ID]],Product_Dim!A:A,Product_Dim!C:C)</f>
        <v>Sports</v>
      </c>
      <c r="Y907" t="str">
        <f>_xlfn.XLOOKUP(Table17[[#This Row],[Product_ID]],Product_Dim!A:A,Product_Dim!D:D)</f>
        <v>Team Sports</v>
      </c>
      <c r="Z907" t="str">
        <f>_xlfn.XLOOKUP(Table17[[#This Row],[Product_ID]],Product_Dim!A:A,Product_Dim!E:E)</f>
        <v>Harris Inc</v>
      </c>
      <c r="AA907">
        <f>_xlfn.XLOOKUP(Table17[[#This Row],[Product_ID]],Product_Dim!A:A,Product_Dim!F:F)</f>
        <v>212.26</v>
      </c>
      <c r="AB907">
        <f>_xlfn.XLOOKUP(Table17[[#This Row],[Product_ID]],Product_Dim!A:A,Product_Dim!G:G)</f>
        <v>82</v>
      </c>
    </row>
    <row r="908" spans="1:28" x14ac:dyDescent="0.25">
      <c r="A908" t="s">
        <v>2732</v>
      </c>
      <c r="B908" s="1">
        <v>45848</v>
      </c>
      <c r="C908" t="s">
        <v>384</v>
      </c>
      <c r="D908" t="s">
        <v>1616</v>
      </c>
      <c r="E908" t="s">
        <v>1792</v>
      </c>
      <c r="F908">
        <v>2</v>
      </c>
      <c r="G908">
        <v>414.18</v>
      </c>
      <c r="H908">
        <v>0.25</v>
      </c>
      <c r="I908" t="s">
        <v>1826</v>
      </c>
      <c r="J908" s="12">
        <v>621.27</v>
      </c>
      <c r="K908" t="str">
        <f>_xlfn.XLOOKUP(Table17[[#This Row],[Customer_ID]],Customer_Dim!A:A,Customer_Dim!B:B,"False Data")</f>
        <v>Amy Walker</v>
      </c>
      <c r="L908" s="5">
        <f>_xlfn.XLOOKUP(Table17[[#This Row],[Customer_ID]],Customer_Dim!A:A,Customer_Dim!C:C,"False Data")</f>
        <v>27</v>
      </c>
      <c r="M908" s="5" t="str" cm="1">
        <f t="array" ref="M908">_xlfn.IFS(Table9[[#This Row],[Age]]&lt;=35,"Youth",Table9[[#This Row],[Age]]&lt;=55,"Adult",Table9[[#This Row],[Age]]&gt;55,"Senior")</f>
        <v>Youth</v>
      </c>
      <c r="N908" t="str">
        <f>_xlfn.XLOOKUP(Table17[[#This Row],[Customer_ID]],Customer_Dim!A:A,Customer_Dim!D:D,"False Data")</f>
        <v>Male</v>
      </c>
      <c r="O908" t="str">
        <f>_xlfn.XLOOKUP(Table17[[#This Row],[Customer_ID]],Customer_Dim!A:A,Customer_Dim!E:E,"False Data")</f>
        <v>Smithland</v>
      </c>
      <c r="P908" t="str">
        <f>_xlfn.XLOOKUP(Table17[[#This Row],[Customer_ID]],Customer_Dim!A:A,Customer_Dim!F:F,"False Data")</f>
        <v>West Virginia</v>
      </c>
      <c r="Q908" t="str">
        <f>_xlfn.XLOOKUP(Table17[[#This Row],[Customer_ID]],Customer_Dim!A:A,Customer_Dim!G:G,"False Data")</f>
        <v>USA</v>
      </c>
      <c r="R908" t="str">
        <f>_xlfn.XLOOKUP(Table17[[#This Row],[Customer_ID]],Customer_Dim!A:A,Customer_Dim!H:H,"False Data")</f>
        <v>Silver</v>
      </c>
      <c r="S908" t="str">
        <f>_xlfn.XLOOKUP(Table17[[#This Row],[Store_ID]],Store_Dim!A:A,Store_Dim!B:B)</f>
        <v>Aguirre-Keller</v>
      </c>
      <c r="T908" t="str">
        <f>_xlfn.XLOOKUP(Table17[[#This Row],[Store_ID]],Store_Dim!A:A,Store_Dim!C:C)</f>
        <v>South</v>
      </c>
      <c r="U908" t="str">
        <f>_xlfn.XLOOKUP(Table17[[#This Row],[Store_ID]],Store_Dim!A:A,Store_Dim!D:D)</f>
        <v>Lake Michael</v>
      </c>
      <c r="V908" t="str">
        <f>_xlfn.XLOOKUP(Table17[[#This Row],[Store_ID]],Store_Dim!A:A,Store_Dim!E:E)</f>
        <v>Online</v>
      </c>
      <c r="W908" t="str">
        <f>_xlfn.XLOOKUP(Table17[[#This Row],[Product_ID]],Product_Dim!A:A,Product_Dim!B:B)</f>
        <v>Gaming Mechanical Keyboard</v>
      </c>
      <c r="X908" t="str">
        <f>_xlfn.XLOOKUP(Table17[[#This Row],[Product_ID]],Product_Dim!A:A,Product_Dim!C:C)</f>
        <v>Electronics</v>
      </c>
      <c r="Y908" t="str">
        <f>_xlfn.XLOOKUP(Table17[[#This Row],[Product_ID]],Product_Dim!A:A,Product_Dim!D:D)</f>
        <v>Computer</v>
      </c>
      <c r="Z908" t="str">
        <f>_xlfn.XLOOKUP(Table17[[#This Row],[Product_ID]],Product_Dim!A:A,Product_Dim!E:E)</f>
        <v>Lucero LLC</v>
      </c>
      <c r="AA908">
        <f>_xlfn.XLOOKUP(Table17[[#This Row],[Product_ID]],Product_Dim!A:A,Product_Dim!F:F)</f>
        <v>419.28</v>
      </c>
      <c r="AB908">
        <f>_xlfn.XLOOKUP(Table17[[#This Row],[Product_ID]],Product_Dim!A:A,Product_Dim!G:G)</f>
        <v>86</v>
      </c>
    </row>
    <row r="909" spans="1:28" x14ac:dyDescent="0.25">
      <c r="A909" t="s">
        <v>2733</v>
      </c>
      <c r="B909" s="1">
        <v>45918</v>
      </c>
      <c r="C909" t="s">
        <v>854</v>
      </c>
      <c r="D909" t="s">
        <v>1664</v>
      </c>
      <c r="E909" t="s">
        <v>1782</v>
      </c>
      <c r="F909">
        <v>2</v>
      </c>
      <c r="G909">
        <v>433.75</v>
      </c>
      <c r="H909">
        <v>0</v>
      </c>
      <c r="I909" t="s">
        <v>1824</v>
      </c>
      <c r="J909" s="12">
        <v>867.5</v>
      </c>
      <c r="K909" t="str">
        <f>_xlfn.XLOOKUP(Table17[[#This Row],[Customer_ID]],Customer_Dim!A:A,Customer_Dim!B:B,"False Data")</f>
        <v>Kevin Orr</v>
      </c>
      <c r="L909" s="5">
        <f>_xlfn.XLOOKUP(Table17[[#This Row],[Customer_ID]],Customer_Dim!A:A,Customer_Dim!C:C,"False Data")</f>
        <v>53</v>
      </c>
      <c r="M909" s="5" t="str" cm="1">
        <f t="array" ref="M909">_xlfn.IFS(Table9[[#This Row],[Age]]&lt;=35,"Youth",Table9[[#This Row],[Age]]&lt;=55,"Adult",Table9[[#This Row],[Age]]&gt;55,"Senior")</f>
        <v>Adult</v>
      </c>
      <c r="N909" t="str">
        <f>_xlfn.XLOOKUP(Table17[[#This Row],[Customer_ID]],Customer_Dim!A:A,Customer_Dim!D:D,"False Data")</f>
        <v>Female</v>
      </c>
      <c r="O909" t="str">
        <f>_xlfn.XLOOKUP(Table17[[#This Row],[Customer_ID]],Customer_Dim!A:A,Customer_Dim!E:E,"False Data")</f>
        <v>Ryanberg</v>
      </c>
      <c r="P909" t="str">
        <f>_xlfn.XLOOKUP(Table17[[#This Row],[Customer_ID]],Customer_Dim!A:A,Customer_Dim!F:F,"False Data")</f>
        <v>Minnesota</v>
      </c>
      <c r="Q909" t="str">
        <f>_xlfn.XLOOKUP(Table17[[#This Row],[Customer_ID]],Customer_Dim!A:A,Customer_Dim!G:G,"False Data")</f>
        <v>USA</v>
      </c>
      <c r="R909" t="str">
        <f>_xlfn.XLOOKUP(Table17[[#This Row],[Customer_ID]],Customer_Dim!A:A,Customer_Dim!H:H,"False Data")</f>
        <v>Bronze</v>
      </c>
      <c r="S909" t="str">
        <f>_xlfn.XLOOKUP(Table17[[#This Row],[Store_ID]],Store_Dim!A:A,Store_Dim!B:B)</f>
        <v>Bean, Jones and Park</v>
      </c>
      <c r="T909" t="str">
        <f>_xlfn.XLOOKUP(Table17[[#This Row],[Store_ID]],Store_Dim!A:A,Store_Dim!C:C)</f>
        <v>West</v>
      </c>
      <c r="U909" t="str">
        <f>_xlfn.XLOOKUP(Table17[[#This Row],[Store_ID]],Store_Dim!A:A,Store_Dim!D:D)</f>
        <v>Thompsonborough</v>
      </c>
      <c r="V909" t="str">
        <f>_xlfn.XLOOKUP(Table17[[#This Row],[Store_ID]],Store_Dim!A:A,Store_Dim!E:E)</f>
        <v>Online</v>
      </c>
      <c r="W909" t="str">
        <f>_xlfn.XLOOKUP(Table17[[#This Row],[Product_ID]],Product_Dim!A:A,Product_Dim!B:B)</f>
        <v>Womens Cotton Scarf</v>
      </c>
      <c r="X909" t="str">
        <f>_xlfn.XLOOKUP(Table17[[#This Row],[Product_ID]],Product_Dim!A:A,Product_Dim!C:C)</f>
        <v>Clothing</v>
      </c>
      <c r="Y909" t="str">
        <f>_xlfn.XLOOKUP(Table17[[#This Row],[Product_ID]],Product_Dim!A:A,Product_Dim!D:D)</f>
        <v>Accessories</v>
      </c>
      <c r="Z909" t="str">
        <f>_xlfn.XLOOKUP(Table17[[#This Row],[Product_ID]],Product_Dim!A:A,Product_Dim!E:E)</f>
        <v>Shepherd-Gould</v>
      </c>
      <c r="AA909">
        <f>_xlfn.XLOOKUP(Table17[[#This Row],[Product_ID]],Product_Dim!A:A,Product_Dim!F:F)</f>
        <v>113.83</v>
      </c>
      <c r="AB909">
        <f>_xlfn.XLOOKUP(Table17[[#This Row],[Product_ID]],Product_Dim!A:A,Product_Dim!G:G)</f>
        <v>485</v>
      </c>
    </row>
    <row r="910" spans="1:28" x14ac:dyDescent="0.25">
      <c r="A910" t="s">
        <v>2734</v>
      </c>
      <c r="B910" s="1">
        <v>45288</v>
      </c>
      <c r="C910" t="s">
        <v>893</v>
      </c>
      <c r="D910" t="s">
        <v>1718</v>
      </c>
      <c r="E910" t="s">
        <v>1813</v>
      </c>
      <c r="F910">
        <v>3</v>
      </c>
      <c r="G910">
        <v>104.33</v>
      </c>
      <c r="H910">
        <v>0.13</v>
      </c>
      <c r="I910" t="s">
        <v>1829</v>
      </c>
      <c r="J910" s="12">
        <v>272.30130000000003</v>
      </c>
      <c r="K910" t="str">
        <f>_xlfn.XLOOKUP(Table17[[#This Row],[Customer_ID]],Customer_Dim!A:A,Customer_Dim!B:B,"False Data")</f>
        <v>Brittany Watson</v>
      </c>
      <c r="L910" s="5">
        <f>_xlfn.XLOOKUP(Table17[[#This Row],[Customer_ID]],Customer_Dim!A:A,Customer_Dim!C:C,"False Data")</f>
        <v>59</v>
      </c>
      <c r="M910" s="5" t="str" cm="1">
        <f t="array" ref="M910">_xlfn.IFS(Table9[[#This Row],[Age]]&lt;=35,"Youth",Table9[[#This Row],[Age]]&lt;=55,"Adult",Table9[[#This Row],[Age]]&gt;55,"Senior")</f>
        <v>Senior</v>
      </c>
      <c r="N910" t="str">
        <f>_xlfn.XLOOKUP(Table17[[#This Row],[Customer_ID]],Customer_Dim!A:A,Customer_Dim!D:D,"False Data")</f>
        <v>Male</v>
      </c>
      <c r="O910" t="str">
        <f>_xlfn.XLOOKUP(Table17[[#This Row],[Customer_ID]],Customer_Dim!A:A,Customer_Dim!E:E,"False Data")</f>
        <v>North Joshualand</v>
      </c>
      <c r="P910" t="str">
        <f>_xlfn.XLOOKUP(Table17[[#This Row],[Customer_ID]],Customer_Dim!A:A,Customer_Dim!F:F,"False Data")</f>
        <v>Connecticut</v>
      </c>
      <c r="Q910" t="str">
        <f>_xlfn.XLOOKUP(Table17[[#This Row],[Customer_ID]],Customer_Dim!A:A,Customer_Dim!G:G,"False Data")</f>
        <v>USA</v>
      </c>
      <c r="R910" t="str">
        <f>_xlfn.XLOOKUP(Table17[[#This Row],[Customer_ID]],Customer_Dim!A:A,Customer_Dim!H:H,"False Data")</f>
        <v>Platinum</v>
      </c>
      <c r="S910" t="str">
        <f>_xlfn.XLOOKUP(Table17[[#This Row],[Store_ID]],Store_Dim!A:A,Store_Dim!B:B)</f>
        <v>Mann-Austin</v>
      </c>
      <c r="T910" t="str">
        <f>_xlfn.XLOOKUP(Table17[[#This Row],[Store_ID]],Store_Dim!A:A,Store_Dim!C:C)</f>
        <v>East</v>
      </c>
      <c r="U910" t="str">
        <f>_xlfn.XLOOKUP(Table17[[#This Row],[Store_ID]],Store_Dim!A:A,Store_Dim!D:D)</f>
        <v>Vasquezborough</v>
      </c>
      <c r="V910" t="str">
        <f>_xlfn.XLOOKUP(Table17[[#This Row],[Store_ID]],Store_Dim!A:A,Store_Dim!E:E)</f>
        <v>Online</v>
      </c>
      <c r="W910" t="str">
        <f>_xlfn.XLOOKUP(Table17[[#This Row],[Product_ID]],Product_Dim!A:A,Product_Dim!B:B)</f>
        <v>Women's Beanie Hat</v>
      </c>
      <c r="X910" t="str">
        <f>_xlfn.XLOOKUP(Table17[[#This Row],[Product_ID]],Product_Dim!A:A,Product_Dim!C:C)</f>
        <v>Clothing</v>
      </c>
      <c r="Y910" t="str">
        <f>_xlfn.XLOOKUP(Table17[[#This Row],[Product_ID]],Product_Dim!A:A,Product_Dim!D:D)</f>
        <v>Accessories</v>
      </c>
      <c r="Z910" t="str">
        <f>_xlfn.XLOOKUP(Table17[[#This Row],[Product_ID]],Product_Dim!A:A,Product_Dim!E:E)</f>
        <v>Richardson-Carrillo</v>
      </c>
      <c r="AA910">
        <f>_xlfn.XLOOKUP(Table17[[#This Row],[Product_ID]],Product_Dim!A:A,Product_Dim!F:F)</f>
        <v>119.57</v>
      </c>
      <c r="AB910">
        <f>_xlfn.XLOOKUP(Table17[[#This Row],[Product_ID]],Product_Dim!A:A,Product_Dim!G:G)</f>
        <v>210</v>
      </c>
    </row>
    <row r="911" spans="1:28" x14ac:dyDescent="0.25">
      <c r="A911" t="s">
        <v>2735</v>
      </c>
      <c r="B911" s="1">
        <v>45477</v>
      </c>
      <c r="C911" t="s">
        <v>1431</v>
      </c>
      <c r="D911" t="s">
        <v>1553</v>
      </c>
      <c r="E911" t="s">
        <v>1794</v>
      </c>
      <c r="F911">
        <v>1</v>
      </c>
      <c r="G911">
        <v>221.7</v>
      </c>
      <c r="H911">
        <v>0.04</v>
      </c>
      <c r="I911" t="s">
        <v>1824</v>
      </c>
      <c r="J911" s="12">
        <v>212.83199999999999</v>
      </c>
      <c r="K911" t="str">
        <f>_xlfn.XLOOKUP(Table17[[#This Row],[Customer_ID]],Customer_Dim!A:A,Customer_Dim!B:B,"False Data")</f>
        <v>David Pierce</v>
      </c>
      <c r="L911" s="5">
        <f>_xlfn.XLOOKUP(Table17[[#This Row],[Customer_ID]],Customer_Dim!A:A,Customer_Dim!C:C,"False Data")</f>
        <v>45</v>
      </c>
      <c r="M911" s="5" t="str" cm="1">
        <f t="array" ref="M911">_xlfn.IFS(Table9[[#This Row],[Age]]&lt;=35,"Youth",Table9[[#This Row],[Age]]&lt;=55,"Adult",Table9[[#This Row],[Age]]&gt;55,"Senior")</f>
        <v>Adult</v>
      </c>
      <c r="N911" t="str">
        <f>_xlfn.XLOOKUP(Table17[[#This Row],[Customer_ID]],Customer_Dim!A:A,Customer_Dim!D:D,"False Data")</f>
        <v>Female</v>
      </c>
      <c r="O911" t="str">
        <f>_xlfn.XLOOKUP(Table17[[#This Row],[Customer_ID]],Customer_Dim!A:A,Customer_Dim!E:E,"False Data")</f>
        <v>Grayland</v>
      </c>
      <c r="P911" t="str">
        <f>_xlfn.XLOOKUP(Table17[[#This Row],[Customer_ID]],Customer_Dim!A:A,Customer_Dim!F:F,"False Data")</f>
        <v>Washington</v>
      </c>
      <c r="Q911" t="str">
        <f>_xlfn.XLOOKUP(Table17[[#This Row],[Customer_ID]],Customer_Dim!A:A,Customer_Dim!G:G,"False Data")</f>
        <v>USA</v>
      </c>
      <c r="R911" t="str">
        <f>_xlfn.XLOOKUP(Table17[[#This Row],[Customer_ID]],Customer_Dim!A:A,Customer_Dim!H:H,"False Data")</f>
        <v>Platinum</v>
      </c>
      <c r="S911" t="str">
        <f>_xlfn.XLOOKUP(Table17[[#This Row],[Store_ID]],Store_Dim!A:A,Store_Dim!B:B)</f>
        <v>Thomas, Bridges and Harris</v>
      </c>
      <c r="T911" t="str">
        <f>_xlfn.XLOOKUP(Table17[[#This Row],[Store_ID]],Store_Dim!A:A,Store_Dim!C:C)</f>
        <v>North</v>
      </c>
      <c r="U911" t="str">
        <f>_xlfn.XLOOKUP(Table17[[#This Row],[Store_ID]],Store_Dim!A:A,Store_Dim!D:D)</f>
        <v>Sabrinatown</v>
      </c>
      <c r="V911" t="str">
        <f>_xlfn.XLOOKUP(Table17[[#This Row],[Store_ID]],Store_Dim!A:A,Store_Dim!E:E)</f>
        <v>Online</v>
      </c>
      <c r="W911" t="str">
        <f>_xlfn.XLOOKUP(Table17[[#This Row],[Product_ID]],Product_Dim!A:A,Product_Dim!B:B)</f>
        <v>Women's Yoga Pants</v>
      </c>
      <c r="X911" t="str">
        <f>_xlfn.XLOOKUP(Table17[[#This Row],[Product_ID]],Product_Dim!A:A,Product_Dim!C:C)</f>
        <v>Clothing</v>
      </c>
      <c r="Y911" t="str">
        <f>_xlfn.XLOOKUP(Table17[[#This Row],[Product_ID]],Product_Dim!A:A,Product_Dim!D:D)</f>
        <v>Bottoms</v>
      </c>
      <c r="Z911" t="str">
        <f>_xlfn.XLOOKUP(Table17[[#This Row],[Product_ID]],Product_Dim!A:A,Product_Dim!E:E)</f>
        <v>Gonzales-Davis</v>
      </c>
      <c r="AA911">
        <f>_xlfn.XLOOKUP(Table17[[#This Row],[Product_ID]],Product_Dim!A:A,Product_Dim!F:F)</f>
        <v>306.45999999999998</v>
      </c>
      <c r="AB911">
        <f>_xlfn.XLOOKUP(Table17[[#This Row],[Product_ID]],Product_Dim!A:A,Product_Dim!G:G)</f>
        <v>487</v>
      </c>
    </row>
    <row r="912" spans="1:28" x14ac:dyDescent="0.25">
      <c r="A912" t="s">
        <v>2736</v>
      </c>
      <c r="B912" s="1">
        <v>45796</v>
      </c>
      <c r="C912" t="s">
        <v>687</v>
      </c>
      <c r="D912" t="s">
        <v>1682</v>
      </c>
      <c r="E912" t="s">
        <v>1773</v>
      </c>
      <c r="F912">
        <v>2</v>
      </c>
      <c r="G912">
        <v>491.26</v>
      </c>
      <c r="H912">
        <v>0.14000000000000001</v>
      </c>
      <c r="I912" t="s">
        <v>1829</v>
      </c>
      <c r="J912" s="12">
        <v>844.96719999999993</v>
      </c>
      <c r="K912" t="str">
        <f>_xlfn.XLOOKUP(Table17[[#This Row],[Customer_ID]],Customer_Dim!A:A,Customer_Dim!B:B,"False Data")</f>
        <v>Rodney Huffman</v>
      </c>
      <c r="L912" s="5">
        <f>_xlfn.XLOOKUP(Table17[[#This Row],[Customer_ID]],Customer_Dim!A:A,Customer_Dim!C:C,"False Data")</f>
        <v>20</v>
      </c>
      <c r="M912" s="5" t="str" cm="1">
        <f t="array" ref="M912">_xlfn.IFS(Table9[[#This Row],[Age]]&lt;=35,"Youth",Table9[[#This Row],[Age]]&lt;=55,"Adult",Table9[[#This Row],[Age]]&gt;55,"Senior")</f>
        <v>Youth</v>
      </c>
      <c r="N912" t="str">
        <f>_xlfn.XLOOKUP(Table17[[#This Row],[Customer_ID]],Customer_Dim!A:A,Customer_Dim!D:D,"False Data")</f>
        <v>Female</v>
      </c>
      <c r="O912" t="str">
        <f>_xlfn.XLOOKUP(Table17[[#This Row],[Customer_ID]],Customer_Dim!A:A,Customer_Dim!E:E,"False Data")</f>
        <v>Garzafort</v>
      </c>
      <c r="P912" t="str">
        <f>_xlfn.XLOOKUP(Table17[[#This Row],[Customer_ID]],Customer_Dim!A:A,Customer_Dim!F:F,"False Data")</f>
        <v>Delaware</v>
      </c>
      <c r="Q912" t="str">
        <f>_xlfn.XLOOKUP(Table17[[#This Row],[Customer_ID]],Customer_Dim!A:A,Customer_Dim!G:G,"False Data")</f>
        <v>USA</v>
      </c>
      <c r="R912" t="str">
        <f>_xlfn.XLOOKUP(Table17[[#This Row],[Customer_ID]],Customer_Dim!A:A,Customer_Dim!H:H,"False Data")</f>
        <v>Silver</v>
      </c>
      <c r="S912" t="str">
        <f>_xlfn.XLOOKUP(Table17[[#This Row],[Store_ID]],Store_Dim!A:A,Store_Dim!B:B)</f>
        <v>Gray Ltd</v>
      </c>
      <c r="T912" t="str">
        <f>_xlfn.XLOOKUP(Table17[[#This Row],[Store_ID]],Store_Dim!A:A,Store_Dim!C:C)</f>
        <v>North</v>
      </c>
      <c r="U912" t="str">
        <f>_xlfn.XLOOKUP(Table17[[#This Row],[Store_ID]],Store_Dim!A:A,Store_Dim!D:D)</f>
        <v>New Michaelchester</v>
      </c>
      <c r="V912" t="str">
        <f>_xlfn.XLOOKUP(Table17[[#This Row],[Store_ID]],Store_Dim!A:A,Store_Dim!E:E)</f>
        <v>Outlet</v>
      </c>
      <c r="W912" t="str">
        <f>_xlfn.XLOOKUP(Table17[[#This Row],[Product_ID]],Product_Dim!A:A,Product_Dim!B:B)</f>
        <v>Smart LED Light Strip</v>
      </c>
      <c r="X912" t="str">
        <f>_xlfn.XLOOKUP(Table17[[#This Row],[Product_ID]],Product_Dim!A:A,Product_Dim!C:C)</f>
        <v>Electronics</v>
      </c>
      <c r="Y912" t="str">
        <f>_xlfn.XLOOKUP(Table17[[#This Row],[Product_ID]],Product_Dim!A:A,Product_Dim!D:D)</f>
        <v>Accessories</v>
      </c>
      <c r="Z912" t="str">
        <f>_xlfn.XLOOKUP(Table17[[#This Row],[Product_ID]],Product_Dim!A:A,Product_Dim!E:E)</f>
        <v>Flores-Davis</v>
      </c>
      <c r="AA912">
        <f>_xlfn.XLOOKUP(Table17[[#This Row],[Product_ID]],Product_Dim!A:A,Product_Dim!F:F)</f>
        <v>349.17</v>
      </c>
      <c r="AB912">
        <f>_xlfn.XLOOKUP(Table17[[#This Row],[Product_ID]],Product_Dim!A:A,Product_Dim!G:G)</f>
        <v>476</v>
      </c>
    </row>
    <row r="913" spans="1:28" x14ac:dyDescent="0.25">
      <c r="A913" t="s">
        <v>2737</v>
      </c>
      <c r="B913" s="1">
        <v>45630</v>
      </c>
      <c r="C913" t="s">
        <v>598</v>
      </c>
      <c r="D913" t="s">
        <v>1622</v>
      </c>
      <c r="E913" t="s">
        <v>1782</v>
      </c>
      <c r="F913">
        <v>4</v>
      </c>
      <c r="G913">
        <v>923.14</v>
      </c>
      <c r="H913">
        <v>0.15</v>
      </c>
      <c r="I913" t="s">
        <v>1824</v>
      </c>
      <c r="J913" s="12">
        <v>3138.6759999999999</v>
      </c>
      <c r="K913" t="str">
        <f>_xlfn.XLOOKUP(Table17[[#This Row],[Customer_ID]],Customer_Dim!A:A,Customer_Dim!B:B,"False Data")</f>
        <v>Erin Ward</v>
      </c>
      <c r="L913" s="5">
        <f>_xlfn.XLOOKUP(Table17[[#This Row],[Customer_ID]],Customer_Dim!A:A,Customer_Dim!C:C,"False Data")</f>
        <v>60</v>
      </c>
      <c r="M913" s="5" t="str" cm="1">
        <f t="array" ref="M913">_xlfn.IFS(Table9[[#This Row],[Age]]&lt;=35,"Youth",Table9[[#This Row],[Age]]&lt;=55,"Adult",Table9[[#This Row],[Age]]&gt;55,"Senior")</f>
        <v>Senior</v>
      </c>
      <c r="N913" t="str">
        <f>_xlfn.XLOOKUP(Table17[[#This Row],[Customer_ID]],Customer_Dim!A:A,Customer_Dim!D:D,"False Data")</f>
        <v>Male</v>
      </c>
      <c r="O913" t="str">
        <f>_xlfn.XLOOKUP(Table17[[#This Row],[Customer_ID]],Customer_Dim!A:A,Customer_Dim!E:E,"False Data")</f>
        <v>New Brianchester</v>
      </c>
      <c r="P913" t="str">
        <f>_xlfn.XLOOKUP(Table17[[#This Row],[Customer_ID]],Customer_Dim!A:A,Customer_Dim!F:F,"False Data")</f>
        <v>New York</v>
      </c>
      <c r="Q913" t="str">
        <f>_xlfn.XLOOKUP(Table17[[#This Row],[Customer_ID]],Customer_Dim!A:A,Customer_Dim!G:G,"False Data")</f>
        <v>USA</v>
      </c>
      <c r="R913" t="str">
        <f>_xlfn.XLOOKUP(Table17[[#This Row],[Customer_ID]],Customer_Dim!A:A,Customer_Dim!H:H,"False Data")</f>
        <v>Bronze</v>
      </c>
      <c r="S913" t="str">
        <f>_xlfn.XLOOKUP(Table17[[#This Row],[Store_ID]],Store_Dim!A:A,Store_Dim!B:B)</f>
        <v>Bean, Jones and Park</v>
      </c>
      <c r="T913" t="str">
        <f>_xlfn.XLOOKUP(Table17[[#This Row],[Store_ID]],Store_Dim!A:A,Store_Dim!C:C)</f>
        <v>West</v>
      </c>
      <c r="U913" t="str">
        <f>_xlfn.XLOOKUP(Table17[[#This Row],[Store_ID]],Store_Dim!A:A,Store_Dim!D:D)</f>
        <v>Thompsonborough</v>
      </c>
      <c r="V913" t="str">
        <f>_xlfn.XLOOKUP(Table17[[#This Row],[Store_ID]],Store_Dim!A:A,Store_Dim!E:E)</f>
        <v>Online</v>
      </c>
      <c r="W913" t="str">
        <f>_xlfn.XLOOKUP(Table17[[#This Row],[Product_ID]],Product_Dim!A:A,Product_Dim!B:B)</f>
        <v>Men's Casual Sneakers</v>
      </c>
      <c r="X913" t="str">
        <f>_xlfn.XLOOKUP(Table17[[#This Row],[Product_ID]],Product_Dim!A:A,Product_Dim!C:C)</f>
        <v>Clothing</v>
      </c>
      <c r="Y913" t="str">
        <f>_xlfn.XLOOKUP(Table17[[#This Row],[Product_ID]],Product_Dim!A:A,Product_Dim!D:D)</f>
        <v>Footwear</v>
      </c>
      <c r="Z913" t="str">
        <f>_xlfn.XLOOKUP(Table17[[#This Row],[Product_ID]],Product_Dim!A:A,Product_Dim!E:E)</f>
        <v>Hogan-Lee</v>
      </c>
      <c r="AA913">
        <f>_xlfn.XLOOKUP(Table17[[#This Row],[Product_ID]],Product_Dim!A:A,Product_Dim!F:F)</f>
        <v>353.47</v>
      </c>
      <c r="AB913">
        <f>_xlfn.XLOOKUP(Table17[[#This Row],[Product_ID]],Product_Dim!A:A,Product_Dim!G:G)</f>
        <v>214</v>
      </c>
    </row>
    <row r="914" spans="1:28" x14ac:dyDescent="0.25">
      <c r="A914" t="s">
        <v>2738</v>
      </c>
      <c r="B914" s="1">
        <v>45625</v>
      </c>
      <c r="C914" t="s">
        <v>634</v>
      </c>
      <c r="D914" t="s">
        <v>1676</v>
      </c>
      <c r="E914" t="s">
        <v>1779</v>
      </c>
      <c r="F914">
        <v>2</v>
      </c>
      <c r="G914">
        <v>747.65</v>
      </c>
      <c r="H914">
        <v>0.08</v>
      </c>
      <c r="I914" t="s">
        <v>1824</v>
      </c>
      <c r="J914" s="12">
        <v>1375.6759999999999</v>
      </c>
      <c r="K914" t="str">
        <f>_xlfn.XLOOKUP(Table17[[#This Row],[Customer_ID]],Customer_Dim!A:A,Customer_Dim!B:B,"False Data")</f>
        <v>David Roberts</v>
      </c>
      <c r="L914" s="5">
        <f>_xlfn.XLOOKUP(Table17[[#This Row],[Customer_ID]],Customer_Dim!A:A,Customer_Dim!C:C,"False Data")</f>
        <v>38</v>
      </c>
      <c r="M914" s="5" t="str" cm="1">
        <f t="array" ref="M914">_xlfn.IFS(Table9[[#This Row],[Age]]&lt;=35,"Youth",Table9[[#This Row],[Age]]&lt;=55,"Adult",Table9[[#This Row],[Age]]&gt;55,"Senior")</f>
        <v>Adult</v>
      </c>
      <c r="N914" t="str">
        <f>_xlfn.XLOOKUP(Table17[[#This Row],[Customer_ID]],Customer_Dim!A:A,Customer_Dim!D:D,"False Data")</f>
        <v>Male</v>
      </c>
      <c r="O914" t="str">
        <f>_xlfn.XLOOKUP(Table17[[#This Row],[Customer_ID]],Customer_Dim!A:A,Customer_Dim!E:E,"False Data")</f>
        <v>Port Amanda</v>
      </c>
      <c r="P914" t="str">
        <f>_xlfn.XLOOKUP(Table17[[#This Row],[Customer_ID]],Customer_Dim!A:A,Customer_Dim!F:F,"False Data")</f>
        <v>Georgia</v>
      </c>
      <c r="Q914" t="str">
        <f>_xlfn.XLOOKUP(Table17[[#This Row],[Customer_ID]],Customer_Dim!A:A,Customer_Dim!G:G,"False Data")</f>
        <v>USA</v>
      </c>
      <c r="R914" t="str">
        <f>_xlfn.XLOOKUP(Table17[[#This Row],[Customer_ID]],Customer_Dim!A:A,Customer_Dim!H:H,"False Data")</f>
        <v>Gold</v>
      </c>
      <c r="S914" t="str">
        <f>_xlfn.XLOOKUP(Table17[[#This Row],[Store_ID]],Store_Dim!A:A,Store_Dim!B:B)</f>
        <v>Martinez-Mullins</v>
      </c>
      <c r="T914" t="str">
        <f>_xlfn.XLOOKUP(Table17[[#This Row],[Store_ID]],Store_Dim!A:A,Store_Dim!C:C)</f>
        <v>South</v>
      </c>
      <c r="U914" t="str">
        <f>_xlfn.XLOOKUP(Table17[[#This Row],[Store_ID]],Store_Dim!A:A,Store_Dim!D:D)</f>
        <v>Williamsfurt</v>
      </c>
      <c r="V914" t="str">
        <f>_xlfn.XLOOKUP(Table17[[#This Row],[Store_ID]],Store_Dim!A:A,Store_Dim!E:E)</f>
        <v>Online</v>
      </c>
      <c r="W914" t="str">
        <f>_xlfn.XLOOKUP(Table17[[#This Row],[Product_ID]],Product_Dim!A:A,Product_Dim!B:B)</f>
        <v>Matte Lipstick Set</v>
      </c>
      <c r="X914" t="str">
        <f>_xlfn.XLOOKUP(Table17[[#This Row],[Product_ID]],Product_Dim!A:A,Product_Dim!C:C)</f>
        <v>Beauty</v>
      </c>
      <c r="Y914" t="str">
        <f>_xlfn.XLOOKUP(Table17[[#This Row],[Product_ID]],Product_Dim!A:A,Product_Dim!D:D)</f>
        <v>Makeup</v>
      </c>
      <c r="Z914" t="str">
        <f>_xlfn.XLOOKUP(Table17[[#This Row],[Product_ID]],Product_Dim!A:A,Product_Dim!E:E)</f>
        <v>Zhang Inc</v>
      </c>
      <c r="AA914">
        <f>_xlfn.XLOOKUP(Table17[[#This Row],[Product_ID]],Product_Dim!A:A,Product_Dim!F:F)</f>
        <v>299.11</v>
      </c>
      <c r="AB914">
        <f>_xlfn.XLOOKUP(Table17[[#This Row],[Product_ID]],Product_Dim!A:A,Product_Dim!G:G)</f>
        <v>118</v>
      </c>
    </row>
    <row r="915" spans="1:28" x14ac:dyDescent="0.25">
      <c r="A915" t="s">
        <v>2739</v>
      </c>
      <c r="B915" s="1">
        <v>45773</v>
      </c>
      <c r="C915" t="s">
        <v>384</v>
      </c>
      <c r="D915" t="s">
        <v>1632</v>
      </c>
      <c r="E915" t="s">
        <v>1779</v>
      </c>
      <c r="F915">
        <v>3</v>
      </c>
      <c r="G915">
        <v>94.55</v>
      </c>
      <c r="H915">
        <v>0.13</v>
      </c>
      <c r="I915" t="s">
        <v>1829</v>
      </c>
      <c r="J915" s="12">
        <v>246.77549999999999</v>
      </c>
      <c r="K915" t="str">
        <f>_xlfn.XLOOKUP(Table17[[#This Row],[Customer_ID]],Customer_Dim!A:A,Customer_Dim!B:B,"False Data")</f>
        <v>Amy Walker</v>
      </c>
      <c r="L915" s="5">
        <f>_xlfn.XLOOKUP(Table17[[#This Row],[Customer_ID]],Customer_Dim!A:A,Customer_Dim!C:C,"False Data")</f>
        <v>27</v>
      </c>
      <c r="M915" s="5" t="str" cm="1">
        <f t="array" ref="M915">_xlfn.IFS(Table9[[#This Row],[Age]]&lt;=35,"Youth",Table9[[#This Row],[Age]]&lt;=55,"Adult",Table9[[#This Row],[Age]]&gt;55,"Senior")</f>
        <v>Youth</v>
      </c>
      <c r="N915" t="str">
        <f>_xlfn.XLOOKUP(Table17[[#This Row],[Customer_ID]],Customer_Dim!A:A,Customer_Dim!D:D,"False Data")</f>
        <v>Male</v>
      </c>
      <c r="O915" t="str">
        <f>_xlfn.XLOOKUP(Table17[[#This Row],[Customer_ID]],Customer_Dim!A:A,Customer_Dim!E:E,"False Data")</f>
        <v>Smithland</v>
      </c>
      <c r="P915" t="str">
        <f>_xlfn.XLOOKUP(Table17[[#This Row],[Customer_ID]],Customer_Dim!A:A,Customer_Dim!F:F,"False Data")</f>
        <v>West Virginia</v>
      </c>
      <c r="Q915" t="str">
        <f>_xlfn.XLOOKUP(Table17[[#This Row],[Customer_ID]],Customer_Dim!A:A,Customer_Dim!G:G,"False Data")</f>
        <v>USA</v>
      </c>
      <c r="R915" t="str">
        <f>_xlfn.XLOOKUP(Table17[[#This Row],[Customer_ID]],Customer_Dim!A:A,Customer_Dim!H:H,"False Data")</f>
        <v>Silver</v>
      </c>
      <c r="S915" t="str">
        <f>_xlfn.XLOOKUP(Table17[[#This Row],[Store_ID]],Store_Dim!A:A,Store_Dim!B:B)</f>
        <v>Martinez-Mullins</v>
      </c>
      <c r="T915" t="str">
        <f>_xlfn.XLOOKUP(Table17[[#This Row],[Store_ID]],Store_Dim!A:A,Store_Dim!C:C)</f>
        <v>South</v>
      </c>
      <c r="U915" t="str">
        <f>_xlfn.XLOOKUP(Table17[[#This Row],[Store_ID]],Store_Dim!A:A,Store_Dim!D:D)</f>
        <v>Williamsfurt</v>
      </c>
      <c r="V915" t="str">
        <f>_xlfn.XLOOKUP(Table17[[#This Row],[Store_ID]],Store_Dim!A:A,Store_Dim!E:E)</f>
        <v>Online</v>
      </c>
      <c r="W915" t="str">
        <f>_xlfn.XLOOKUP(Table17[[#This Row],[Product_ID]],Product_Dim!A:A,Product_Dim!B:B)</f>
        <v>Smart Home WiFi Camera</v>
      </c>
      <c r="X915" t="str">
        <f>_xlfn.XLOOKUP(Table17[[#This Row],[Product_ID]],Product_Dim!A:A,Product_Dim!C:C)</f>
        <v>Electronics</v>
      </c>
      <c r="Y915" t="str">
        <f>_xlfn.XLOOKUP(Table17[[#This Row],[Product_ID]],Product_Dim!A:A,Product_Dim!D:D)</f>
        <v>Accessories</v>
      </c>
      <c r="Z915" t="str">
        <f>_xlfn.XLOOKUP(Table17[[#This Row],[Product_ID]],Product_Dim!A:A,Product_Dim!E:E)</f>
        <v>Holmes LLC</v>
      </c>
      <c r="AA915">
        <f>_xlfn.XLOOKUP(Table17[[#This Row],[Product_ID]],Product_Dim!A:A,Product_Dim!F:F)</f>
        <v>450.71</v>
      </c>
      <c r="AB915">
        <f>_xlfn.XLOOKUP(Table17[[#This Row],[Product_ID]],Product_Dim!A:A,Product_Dim!G:G)</f>
        <v>389</v>
      </c>
    </row>
    <row r="916" spans="1:28" x14ac:dyDescent="0.25">
      <c r="A916" t="s">
        <v>2740</v>
      </c>
      <c r="B916" s="1">
        <v>45308</v>
      </c>
      <c r="C916" t="s">
        <v>153</v>
      </c>
      <c r="D916" t="s">
        <v>1578</v>
      </c>
      <c r="E916" t="s">
        <v>1813</v>
      </c>
      <c r="F916">
        <v>3</v>
      </c>
      <c r="G916">
        <v>620.12</v>
      </c>
      <c r="H916">
        <v>0.06</v>
      </c>
      <c r="I916" t="s">
        <v>1824</v>
      </c>
      <c r="J916" s="12">
        <v>1748.7384</v>
      </c>
      <c r="K916" t="str">
        <f>_xlfn.XLOOKUP(Table17[[#This Row],[Customer_ID]],Customer_Dim!A:A,Customer_Dim!B:B,"False Data")</f>
        <v>Tonya Reynolds</v>
      </c>
      <c r="L916" s="5">
        <f>_xlfn.XLOOKUP(Table17[[#This Row],[Customer_ID]],Customer_Dim!A:A,Customer_Dim!C:C,"False Data")</f>
        <v>55</v>
      </c>
      <c r="M916" s="5" t="str" cm="1">
        <f t="array" ref="M916">_xlfn.IFS(Table9[[#This Row],[Age]]&lt;=35,"Youth",Table9[[#This Row],[Age]]&lt;=55,"Adult",Table9[[#This Row],[Age]]&gt;55,"Senior")</f>
        <v>Adult</v>
      </c>
      <c r="N916" t="str">
        <f>_xlfn.XLOOKUP(Table17[[#This Row],[Customer_ID]],Customer_Dim!A:A,Customer_Dim!D:D,"False Data")</f>
        <v>Female</v>
      </c>
      <c r="O916" t="str">
        <f>_xlfn.XLOOKUP(Table17[[#This Row],[Customer_ID]],Customer_Dim!A:A,Customer_Dim!E:E,"False Data")</f>
        <v>Darleneton</v>
      </c>
      <c r="P916" t="str">
        <f>_xlfn.XLOOKUP(Table17[[#This Row],[Customer_ID]],Customer_Dim!A:A,Customer_Dim!F:F,"False Data")</f>
        <v>Michigan</v>
      </c>
      <c r="Q916" t="str">
        <f>_xlfn.XLOOKUP(Table17[[#This Row],[Customer_ID]],Customer_Dim!A:A,Customer_Dim!G:G,"False Data")</f>
        <v>USA</v>
      </c>
      <c r="R916" t="str">
        <f>_xlfn.XLOOKUP(Table17[[#This Row],[Customer_ID]],Customer_Dim!A:A,Customer_Dim!H:H,"False Data")</f>
        <v>Gold</v>
      </c>
      <c r="S916" t="str">
        <f>_xlfn.XLOOKUP(Table17[[#This Row],[Store_ID]],Store_Dim!A:A,Store_Dim!B:B)</f>
        <v>Mann-Austin</v>
      </c>
      <c r="T916" t="str">
        <f>_xlfn.XLOOKUP(Table17[[#This Row],[Store_ID]],Store_Dim!A:A,Store_Dim!C:C)</f>
        <v>East</v>
      </c>
      <c r="U916" t="str">
        <f>_xlfn.XLOOKUP(Table17[[#This Row],[Store_ID]],Store_Dim!A:A,Store_Dim!D:D)</f>
        <v>Vasquezborough</v>
      </c>
      <c r="V916" t="str">
        <f>_xlfn.XLOOKUP(Table17[[#This Row],[Store_ID]],Store_Dim!A:A,Store_Dim!E:E)</f>
        <v>Online</v>
      </c>
      <c r="W916" t="str">
        <f>_xlfn.XLOOKUP(Table17[[#This Row],[Product_ID]],Product_Dim!A:A,Product_Dim!B:B)</f>
        <v>4K Home Projector</v>
      </c>
      <c r="X916" t="str">
        <f>_xlfn.XLOOKUP(Table17[[#This Row],[Product_ID]],Product_Dim!A:A,Product_Dim!C:C)</f>
        <v>Electronics</v>
      </c>
      <c r="Y916" t="str">
        <f>_xlfn.XLOOKUP(Table17[[#This Row],[Product_ID]],Product_Dim!A:A,Product_Dim!D:D)</f>
        <v>Appliances</v>
      </c>
      <c r="Z916" t="str">
        <f>_xlfn.XLOOKUP(Table17[[#This Row],[Product_ID]],Product_Dim!A:A,Product_Dim!E:E)</f>
        <v>Thomas LLC</v>
      </c>
      <c r="AA916">
        <f>_xlfn.XLOOKUP(Table17[[#This Row],[Product_ID]],Product_Dim!A:A,Product_Dim!F:F)</f>
        <v>465.34</v>
      </c>
      <c r="AB916">
        <f>_xlfn.XLOOKUP(Table17[[#This Row],[Product_ID]],Product_Dim!A:A,Product_Dim!G:G)</f>
        <v>301</v>
      </c>
    </row>
    <row r="917" spans="1:28" x14ac:dyDescent="0.25">
      <c r="A917" t="s">
        <v>2741</v>
      </c>
      <c r="B917" s="1">
        <v>45869</v>
      </c>
      <c r="C917" t="s">
        <v>1495</v>
      </c>
      <c r="D917" t="s">
        <v>1686</v>
      </c>
      <c r="E917" t="s">
        <v>1776</v>
      </c>
      <c r="F917">
        <v>2</v>
      </c>
      <c r="G917">
        <v>354.09</v>
      </c>
      <c r="H917">
        <v>0.12</v>
      </c>
      <c r="I917" t="s">
        <v>1829</v>
      </c>
      <c r="J917" s="12">
        <v>623.19839999999999</v>
      </c>
      <c r="K917" t="str">
        <f>_xlfn.XLOOKUP(Table17[[#This Row],[Customer_ID]],Customer_Dim!A:A,Customer_Dim!B:B,"False Data")</f>
        <v>Eric Lee</v>
      </c>
      <c r="L917" s="5">
        <f>_xlfn.XLOOKUP(Table17[[#This Row],[Customer_ID]],Customer_Dim!A:A,Customer_Dim!C:C,"False Data")</f>
        <v>22</v>
      </c>
      <c r="M917" s="5" t="str" cm="1">
        <f t="array" ref="M917">_xlfn.IFS(Table9[[#This Row],[Age]]&lt;=35,"Youth",Table9[[#This Row],[Age]]&lt;=55,"Adult",Table9[[#This Row],[Age]]&gt;55,"Senior")</f>
        <v>Youth</v>
      </c>
      <c r="N917" t="str">
        <f>_xlfn.XLOOKUP(Table17[[#This Row],[Customer_ID]],Customer_Dim!A:A,Customer_Dim!D:D,"False Data")</f>
        <v>Female</v>
      </c>
      <c r="O917" t="str">
        <f>_xlfn.XLOOKUP(Table17[[#This Row],[Customer_ID]],Customer_Dim!A:A,Customer_Dim!E:E,"False Data")</f>
        <v>Lake April</v>
      </c>
      <c r="P917" t="str">
        <f>_xlfn.XLOOKUP(Table17[[#This Row],[Customer_ID]],Customer_Dim!A:A,Customer_Dim!F:F,"False Data")</f>
        <v>Vermont</v>
      </c>
      <c r="Q917" t="str">
        <f>_xlfn.XLOOKUP(Table17[[#This Row],[Customer_ID]],Customer_Dim!A:A,Customer_Dim!G:G,"False Data")</f>
        <v>USA</v>
      </c>
      <c r="R917" t="str">
        <f>_xlfn.XLOOKUP(Table17[[#This Row],[Customer_ID]],Customer_Dim!A:A,Customer_Dim!H:H,"False Data")</f>
        <v>Bronze</v>
      </c>
      <c r="S917" t="str">
        <f>_xlfn.XLOOKUP(Table17[[#This Row],[Store_ID]],Store_Dim!A:A,Store_Dim!B:B)</f>
        <v>Benson-Elliott</v>
      </c>
      <c r="T917" t="str">
        <f>_xlfn.XLOOKUP(Table17[[#This Row],[Store_ID]],Store_Dim!A:A,Store_Dim!C:C)</f>
        <v>East</v>
      </c>
      <c r="U917" t="str">
        <f>_xlfn.XLOOKUP(Table17[[#This Row],[Store_ID]],Store_Dim!A:A,Store_Dim!D:D)</f>
        <v>Port Josephberg</v>
      </c>
      <c r="V917" t="str">
        <f>_xlfn.XLOOKUP(Table17[[#This Row],[Store_ID]],Store_Dim!A:A,Store_Dim!E:E)</f>
        <v>Online</v>
      </c>
      <c r="W917" t="str">
        <f>_xlfn.XLOOKUP(Table17[[#This Row],[Product_ID]],Product_Dim!A:A,Product_Dim!B:B)</f>
        <v>Men's Sports Shorts</v>
      </c>
      <c r="X917" t="str">
        <f>_xlfn.XLOOKUP(Table17[[#This Row],[Product_ID]],Product_Dim!A:A,Product_Dim!C:C)</f>
        <v>Clothing</v>
      </c>
      <c r="Y917" t="str">
        <f>_xlfn.XLOOKUP(Table17[[#This Row],[Product_ID]],Product_Dim!A:A,Product_Dim!D:D)</f>
        <v>Bottoms</v>
      </c>
      <c r="Z917" t="str">
        <f>_xlfn.XLOOKUP(Table17[[#This Row],[Product_ID]],Product_Dim!A:A,Product_Dim!E:E)</f>
        <v>Fitzpatrick Ltd</v>
      </c>
      <c r="AA917">
        <f>_xlfn.XLOOKUP(Table17[[#This Row],[Product_ID]],Product_Dim!A:A,Product_Dim!F:F)</f>
        <v>218.22</v>
      </c>
      <c r="AB917">
        <f>_xlfn.XLOOKUP(Table17[[#This Row],[Product_ID]],Product_Dim!A:A,Product_Dim!G:G)</f>
        <v>224</v>
      </c>
    </row>
    <row r="918" spans="1:28" x14ac:dyDescent="0.25">
      <c r="A918" t="s">
        <v>2742</v>
      </c>
      <c r="B918" s="1">
        <v>45621</v>
      </c>
      <c r="C918" t="s">
        <v>447</v>
      </c>
      <c r="D918" t="s">
        <v>1654</v>
      </c>
      <c r="E918" t="s">
        <v>1773</v>
      </c>
      <c r="F918">
        <v>3</v>
      </c>
      <c r="G918">
        <v>214.94</v>
      </c>
      <c r="H918">
        <v>0.22</v>
      </c>
      <c r="I918" t="s">
        <v>1829</v>
      </c>
      <c r="J918" s="12">
        <v>502.95960000000002</v>
      </c>
      <c r="K918" t="str">
        <f>_xlfn.XLOOKUP(Table17[[#This Row],[Customer_ID]],Customer_Dim!A:A,Customer_Dim!B:B,"False Data")</f>
        <v>Jamie Reyes</v>
      </c>
      <c r="L918" s="5">
        <f>_xlfn.XLOOKUP(Table17[[#This Row],[Customer_ID]],Customer_Dim!A:A,Customer_Dim!C:C,"False Data")</f>
        <v>29</v>
      </c>
      <c r="M918" s="5" t="str" cm="1">
        <f t="array" ref="M918">_xlfn.IFS(Table9[[#This Row],[Age]]&lt;=35,"Youth",Table9[[#This Row],[Age]]&lt;=55,"Adult",Table9[[#This Row],[Age]]&gt;55,"Senior")</f>
        <v>Youth</v>
      </c>
      <c r="N918" t="str">
        <f>_xlfn.XLOOKUP(Table17[[#This Row],[Customer_ID]],Customer_Dim!A:A,Customer_Dim!D:D,"False Data")</f>
        <v>Male</v>
      </c>
      <c r="O918" t="str">
        <f>_xlfn.XLOOKUP(Table17[[#This Row],[Customer_ID]],Customer_Dim!A:A,Customer_Dim!E:E,"False Data")</f>
        <v xml:space="preserve">   jonesbury </v>
      </c>
      <c r="P918" t="str">
        <f>_xlfn.XLOOKUP(Table17[[#This Row],[Customer_ID]],Customer_Dim!A:A,Customer_Dim!F:F,"False Data")</f>
        <v>Connecticut</v>
      </c>
      <c r="Q918" t="str">
        <f>_xlfn.XLOOKUP(Table17[[#This Row],[Customer_ID]],Customer_Dim!A:A,Customer_Dim!G:G,"False Data")</f>
        <v>United States of America</v>
      </c>
      <c r="R918" t="str">
        <f>_xlfn.XLOOKUP(Table17[[#This Row],[Customer_ID]],Customer_Dim!A:A,Customer_Dim!H:H,"False Data")</f>
        <v>Platinum</v>
      </c>
      <c r="S918" t="str">
        <f>_xlfn.XLOOKUP(Table17[[#This Row],[Store_ID]],Store_Dim!A:A,Store_Dim!B:B)</f>
        <v>Gray Ltd</v>
      </c>
      <c r="T918" t="str">
        <f>_xlfn.XLOOKUP(Table17[[#This Row],[Store_ID]],Store_Dim!A:A,Store_Dim!C:C)</f>
        <v>North</v>
      </c>
      <c r="U918" t="str">
        <f>_xlfn.XLOOKUP(Table17[[#This Row],[Store_ID]],Store_Dim!A:A,Store_Dim!D:D)</f>
        <v>New Michaelchester</v>
      </c>
      <c r="V918" t="str">
        <f>_xlfn.XLOOKUP(Table17[[#This Row],[Store_ID]],Store_Dim!A:A,Store_Dim!E:E)</f>
        <v>Outlet</v>
      </c>
      <c r="W918" t="str">
        <f>_xlfn.XLOOKUP(Table17[[#This Row],[Product_ID]],Product_Dim!A:A,Product_Dim!B:B)</f>
        <v>Men's Track Pants</v>
      </c>
      <c r="X918" t="str">
        <f>_xlfn.XLOOKUP(Table17[[#This Row],[Product_ID]],Product_Dim!A:A,Product_Dim!C:C)</f>
        <v>Clothing</v>
      </c>
      <c r="Y918" t="str">
        <f>_xlfn.XLOOKUP(Table17[[#This Row],[Product_ID]],Product_Dim!A:A,Product_Dim!D:D)</f>
        <v>Bottoms</v>
      </c>
      <c r="Z918" t="str">
        <f>_xlfn.XLOOKUP(Table17[[#This Row],[Product_ID]],Product_Dim!A:A,Product_Dim!E:E)</f>
        <v>Hamilton, Woods and Walker</v>
      </c>
      <c r="AA918">
        <f>_xlfn.XLOOKUP(Table17[[#This Row],[Product_ID]],Product_Dim!A:A,Product_Dim!F:F)</f>
        <v>386.56</v>
      </c>
      <c r="AB918">
        <f>_xlfn.XLOOKUP(Table17[[#This Row],[Product_ID]],Product_Dim!A:A,Product_Dim!G:G)</f>
        <v>125</v>
      </c>
    </row>
    <row r="919" spans="1:28" x14ac:dyDescent="0.25">
      <c r="A919" t="s">
        <v>2743</v>
      </c>
      <c r="B919" s="1">
        <v>45428</v>
      </c>
      <c r="C919" t="s">
        <v>651</v>
      </c>
      <c r="D919" t="s">
        <v>1565</v>
      </c>
      <c r="E919" t="s">
        <v>1794</v>
      </c>
      <c r="F919">
        <v>2</v>
      </c>
      <c r="G919">
        <v>309.77999999999997</v>
      </c>
      <c r="H919">
        <v>0.16</v>
      </c>
      <c r="I919" t="s">
        <v>1824</v>
      </c>
      <c r="J919" s="12">
        <v>520.43039999999996</v>
      </c>
      <c r="K919" t="str">
        <f>_xlfn.XLOOKUP(Table17[[#This Row],[Customer_ID]],Customer_Dim!A:A,Customer_Dim!B:B,"False Data")</f>
        <v>Carmen Price</v>
      </c>
      <c r="L919" s="5">
        <f>_xlfn.XLOOKUP(Table17[[#This Row],[Customer_ID]],Customer_Dim!A:A,Customer_Dim!C:C,"False Data")</f>
        <v>46</v>
      </c>
      <c r="M919" s="5" t="str" cm="1">
        <f t="array" ref="M919">_xlfn.IFS(Table9[[#This Row],[Age]]&lt;=35,"Youth",Table9[[#This Row],[Age]]&lt;=55,"Adult",Table9[[#This Row],[Age]]&gt;55,"Senior")</f>
        <v>Adult</v>
      </c>
      <c r="N919" t="str">
        <f>_xlfn.XLOOKUP(Table17[[#This Row],[Customer_ID]],Customer_Dim!A:A,Customer_Dim!D:D,"False Data")</f>
        <v>Male</v>
      </c>
      <c r="O919" t="str">
        <f>_xlfn.XLOOKUP(Table17[[#This Row],[Customer_ID]],Customer_Dim!A:A,Customer_Dim!E:E,"False Data")</f>
        <v>North Briannamouth</v>
      </c>
      <c r="P919" t="str">
        <f>_xlfn.XLOOKUP(Table17[[#This Row],[Customer_ID]],Customer_Dim!A:A,Customer_Dim!F:F,"False Data")</f>
        <v>Tennessee</v>
      </c>
      <c r="Q919" t="str">
        <f>_xlfn.XLOOKUP(Table17[[#This Row],[Customer_ID]],Customer_Dim!A:A,Customer_Dim!G:G,"False Data")</f>
        <v>USA</v>
      </c>
      <c r="R919" t="str">
        <f>_xlfn.XLOOKUP(Table17[[#This Row],[Customer_ID]],Customer_Dim!A:A,Customer_Dim!H:H,"False Data")</f>
        <v>Bronze</v>
      </c>
      <c r="S919" t="str">
        <f>_xlfn.XLOOKUP(Table17[[#This Row],[Store_ID]],Store_Dim!A:A,Store_Dim!B:B)</f>
        <v>Thomas, Bridges and Harris</v>
      </c>
      <c r="T919" t="str">
        <f>_xlfn.XLOOKUP(Table17[[#This Row],[Store_ID]],Store_Dim!A:A,Store_Dim!C:C)</f>
        <v>North</v>
      </c>
      <c r="U919" t="str">
        <f>_xlfn.XLOOKUP(Table17[[#This Row],[Store_ID]],Store_Dim!A:A,Store_Dim!D:D)</f>
        <v>Sabrinatown</v>
      </c>
      <c r="V919" t="str">
        <f>_xlfn.XLOOKUP(Table17[[#This Row],[Store_ID]],Store_Dim!A:A,Store_Dim!E:E)</f>
        <v>Online</v>
      </c>
      <c r="W919" t="str">
        <f>_xlfn.XLOOKUP(Table17[[#This Row],[Product_ID]],Product_Dim!A:A,Product_Dim!B:B)</f>
        <v>Adjustable Dumbbell Set</v>
      </c>
      <c r="X919" t="str">
        <f>_xlfn.XLOOKUP(Table17[[#This Row],[Product_ID]],Product_Dim!A:A,Product_Dim!C:C)</f>
        <v>Sports</v>
      </c>
      <c r="Y919" t="str">
        <f>_xlfn.XLOOKUP(Table17[[#This Row],[Product_ID]],Product_Dim!A:A,Product_Dim!D:D)</f>
        <v>Fitness</v>
      </c>
      <c r="Z919" t="str">
        <f>_xlfn.XLOOKUP(Table17[[#This Row],[Product_ID]],Product_Dim!A:A,Product_Dim!E:E)</f>
        <v>Hill PLC</v>
      </c>
      <c r="AA919">
        <f>_xlfn.XLOOKUP(Table17[[#This Row],[Product_ID]],Product_Dim!A:A,Product_Dim!F:F)</f>
        <v>495.72</v>
      </c>
      <c r="AB919">
        <f>_xlfn.XLOOKUP(Table17[[#This Row],[Product_ID]],Product_Dim!A:A,Product_Dim!G:G)</f>
        <v>323</v>
      </c>
    </row>
    <row r="920" spans="1:28" x14ac:dyDescent="0.25">
      <c r="A920" t="s">
        <v>2744</v>
      </c>
      <c r="B920" s="1">
        <v>45807</v>
      </c>
      <c r="C920" t="s">
        <v>255</v>
      </c>
      <c r="D920" t="s">
        <v>1574</v>
      </c>
      <c r="E920" t="s">
        <v>1766</v>
      </c>
      <c r="F920">
        <v>2</v>
      </c>
      <c r="G920">
        <v>183.85</v>
      </c>
      <c r="H920">
        <v>0.14000000000000001</v>
      </c>
      <c r="I920" t="s">
        <v>1826</v>
      </c>
      <c r="J920" s="12">
        <v>316.22199999999998</v>
      </c>
      <c r="K920" t="str">
        <f>_xlfn.XLOOKUP(Table17[[#This Row],[Customer_ID]],Customer_Dim!A:A,Customer_Dim!B:B,"False Data")</f>
        <v>Roy Cole</v>
      </c>
      <c r="L920" s="5">
        <f>_xlfn.XLOOKUP(Table17[[#This Row],[Customer_ID]],Customer_Dim!A:A,Customer_Dim!C:C,"False Data")</f>
        <v>24</v>
      </c>
      <c r="M920" s="5" t="str" cm="1">
        <f t="array" ref="M920">_xlfn.IFS(Table9[[#This Row],[Age]]&lt;=35,"Youth",Table9[[#This Row],[Age]]&lt;=55,"Adult",Table9[[#This Row],[Age]]&gt;55,"Senior")</f>
        <v>Youth</v>
      </c>
      <c r="N920" t="str">
        <f>_xlfn.XLOOKUP(Table17[[#This Row],[Customer_ID]],Customer_Dim!A:A,Customer_Dim!D:D,"False Data")</f>
        <v>Female</v>
      </c>
      <c r="O920" t="str">
        <f>_xlfn.XLOOKUP(Table17[[#This Row],[Customer_ID]],Customer_Dim!A:A,Customer_Dim!E:E,"False Data")</f>
        <v>North Cynthiatown</v>
      </c>
      <c r="P920" t="str">
        <f>_xlfn.XLOOKUP(Table17[[#This Row],[Customer_ID]],Customer_Dim!A:A,Customer_Dim!F:F,"False Data")</f>
        <v>New Jersey</v>
      </c>
      <c r="Q920" t="str">
        <f>_xlfn.XLOOKUP(Table17[[#This Row],[Customer_ID]],Customer_Dim!A:A,Customer_Dim!G:G,"False Data")</f>
        <v>USA</v>
      </c>
      <c r="R920" t="str">
        <f>_xlfn.XLOOKUP(Table17[[#This Row],[Customer_ID]],Customer_Dim!A:A,Customer_Dim!H:H,"False Data")</f>
        <v>Platinum</v>
      </c>
      <c r="S920" t="str">
        <f>_xlfn.XLOOKUP(Table17[[#This Row],[Store_ID]],Store_Dim!A:A,Store_Dim!B:B)</f>
        <v>Johnson-Wright</v>
      </c>
      <c r="T920" t="str">
        <f>_xlfn.XLOOKUP(Table17[[#This Row],[Store_ID]],Store_Dim!A:A,Store_Dim!C:C)</f>
        <v>North</v>
      </c>
      <c r="U920" t="str">
        <f>_xlfn.XLOOKUP(Table17[[#This Row],[Store_ID]],Store_Dim!A:A,Store_Dim!D:D)</f>
        <v>Hoodberg</v>
      </c>
      <c r="V920" t="str">
        <f>_xlfn.XLOOKUP(Table17[[#This Row],[Store_ID]],Store_Dim!A:A,Store_Dim!E:E)</f>
        <v>Outlet</v>
      </c>
      <c r="W920" t="str">
        <f>_xlfn.XLOOKUP(Table17[[#This Row],[Product_ID]],Product_Dim!A:A,Product_Dim!B:B)</f>
        <v>USB-C Fast Charger</v>
      </c>
      <c r="X920" t="str">
        <f>_xlfn.XLOOKUP(Table17[[#This Row],[Product_ID]],Product_Dim!A:A,Product_Dim!C:C)</f>
        <v>Electronics</v>
      </c>
      <c r="Y920" t="str">
        <f>_xlfn.XLOOKUP(Table17[[#This Row],[Product_ID]],Product_Dim!A:A,Product_Dim!D:D)</f>
        <v>Accessories</v>
      </c>
      <c r="Z920" t="str">
        <f>_xlfn.XLOOKUP(Table17[[#This Row],[Product_ID]],Product_Dim!A:A,Product_Dim!E:E)</f>
        <v>Dawson-Perkins</v>
      </c>
      <c r="AA920">
        <f>_xlfn.XLOOKUP(Table17[[#This Row],[Product_ID]],Product_Dim!A:A,Product_Dim!F:F)</f>
        <v>242.23</v>
      </c>
      <c r="AB920">
        <f>_xlfn.XLOOKUP(Table17[[#This Row],[Product_ID]],Product_Dim!A:A,Product_Dim!G:G)</f>
        <v>453</v>
      </c>
    </row>
    <row r="921" spans="1:28" x14ac:dyDescent="0.25">
      <c r="A921" t="s">
        <v>2745</v>
      </c>
      <c r="B921" s="1">
        <v>45238</v>
      </c>
      <c r="C921" t="s">
        <v>1272</v>
      </c>
      <c r="D921" t="s">
        <v>1688</v>
      </c>
      <c r="E921" t="s">
        <v>1752</v>
      </c>
      <c r="F921">
        <v>1</v>
      </c>
      <c r="G921">
        <v>550.05999999999995</v>
      </c>
      <c r="H921">
        <v>0.01</v>
      </c>
      <c r="I921" t="s">
        <v>1824</v>
      </c>
      <c r="J921" s="12">
        <v>544.55939999999998</v>
      </c>
      <c r="K921" t="str">
        <f>_xlfn.XLOOKUP(Table17[[#This Row],[Customer_ID]],Customer_Dim!A:A,Customer_Dim!B:B,"False Data")</f>
        <v>Sarah Smith</v>
      </c>
      <c r="L921" s="5">
        <f>_xlfn.XLOOKUP(Table17[[#This Row],[Customer_ID]],Customer_Dim!A:A,Customer_Dim!C:C,"False Data")</f>
        <v>55</v>
      </c>
      <c r="M921" s="5" t="str" cm="1">
        <f t="array" ref="M921">_xlfn.IFS(Table9[[#This Row],[Age]]&lt;=35,"Youth",Table9[[#This Row],[Age]]&lt;=55,"Adult",Table9[[#This Row],[Age]]&gt;55,"Senior")</f>
        <v>Adult</v>
      </c>
      <c r="N921" t="str">
        <f>_xlfn.XLOOKUP(Table17[[#This Row],[Customer_ID]],Customer_Dim!A:A,Customer_Dim!D:D,"False Data")</f>
        <v>Male</v>
      </c>
      <c r="O921" t="str">
        <f>_xlfn.XLOOKUP(Table17[[#This Row],[Customer_ID]],Customer_Dim!A:A,Customer_Dim!E:E,"False Data")</f>
        <v>Kathleenport</v>
      </c>
      <c r="P921" t="str">
        <f>_xlfn.XLOOKUP(Table17[[#This Row],[Customer_ID]],Customer_Dim!A:A,Customer_Dim!F:F,"False Data")</f>
        <v>Wyoming</v>
      </c>
      <c r="Q921" t="str">
        <f>_xlfn.XLOOKUP(Table17[[#This Row],[Customer_ID]],Customer_Dim!A:A,Customer_Dim!G:G,"False Data")</f>
        <v>USA</v>
      </c>
      <c r="R921" t="str">
        <f>_xlfn.XLOOKUP(Table17[[#This Row],[Customer_ID]],Customer_Dim!A:A,Customer_Dim!H:H,"False Data")</f>
        <v>Gold</v>
      </c>
      <c r="S921" t="str">
        <f>_xlfn.XLOOKUP(Table17[[#This Row],[Store_ID]],Store_Dim!A:A,Store_Dim!B:B)</f>
        <v>Rivera-Warner</v>
      </c>
      <c r="T921" t="str">
        <f>_xlfn.XLOOKUP(Table17[[#This Row],[Store_ID]],Store_Dim!A:A,Store_Dim!C:C)</f>
        <v>East</v>
      </c>
      <c r="U921" t="str">
        <f>_xlfn.XLOOKUP(Table17[[#This Row],[Store_ID]],Store_Dim!A:A,Store_Dim!D:D)</f>
        <v>Washingtonfurt</v>
      </c>
      <c r="V921" t="str">
        <f>_xlfn.XLOOKUP(Table17[[#This Row],[Store_ID]],Store_Dim!A:A,Store_Dim!E:E)</f>
        <v>Flagship</v>
      </c>
      <c r="W921" t="str">
        <f>_xlfn.XLOOKUP(Table17[[#This Row],[Product_ID]],Product_Dim!A:A,Product_Dim!B:B)</f>
        <v>Kitchen Storage Rack</v>
      </c>
      <c r="X921" t="str">
        <f>_xlfn.XLOOKUP(Table17[[#This Row],[Product_ID]],Product_Dim!A:A,Product_Dim!C:C)</f>
        <v>Home</v>
      </c>
      <c r="Y921" t="str">
        <f>_xlfn.XLOOKUP(Table17[[#This Row],[Product_ID]],Product_Dim!A:A,Product_Dim!D:D)</f>
        <v>Storage</v>
      </c>
      <c r="Z921" t="str">
        <f>_xlfn.XLOOKUP(Table17[[#This Row],[Product_ID]],Product_Dim!A:A,Product_Dim!E:E)</f>
        <v>Duran Group</v>
      </c>
      <c r="AA921">
        <f>_xlfn.XLOOKUP(Table17[[#This Row],[Product_ID]],Product_Dim!A:A,Product_Dim!F:F)</f>
        <v>138.05000000000001</v>
      </c>
      <c r="AB921">
        <f>_xlfn.XLOOKUP(Table17[[#This Row],[Product_ID]],Product_Dim!A:A,Product_Dim!G:G)</f>
        <v>89</v>
      </c>
    </row>
    <row r="922" spans="1:28" x14ac:dyDescent="0.25">
      <c r="A922" t="s">
        <v>2746</v>
      </c>
      <c r="B922" s="1">
        <v>45253</v>
      </c>
      <c r="C922" t="s">
        <v>121</v>
      </c>
      <c r="D922" t="s">
        <v>1706</v>
      </c>
      <c r="E922" t="s">
        <v>1769</v>
      </c>
      <c r="F922">
        <v>2</v>
      </c>
      <c r="G922">
        <v>32.19</v>
      </c>
      <c r="H922">
        <v>0.13</v>
      </c>
      <c r="I922" t="s">
        <v>1829</v>
      </c>
      <c r="J922" s="12">
        <v>56.010599999999997</v>
      </c>
      <c r="K922" t="str">
        <f>_xlfn.XLOOKUP(Table17[[#This Row],[Customer_ID]],Customer_Dim!A:A,Customer_Dim!B:B,"False Data")</f>
        <v>David Arnold</v>
      </c>
      <c r="L922" s="5">
        <f>_xlfn.XLOOKUP(Table17[[#This Row],[Customer_ID]],Customer_Dim!A:A,Customer_Dim!C:C,"False Data")</f>
        <v>54</v>
      </c>
      <c r="M922" s="5" t="str" cm="1">
        <f t="array" ref="M922">_xlfn.IFS(Table9[[#This Row],[Age]]&lt;=35,"Youth",Table9[[#This Row],[Age]]&lt;=55,"Adult",Table9[[#This Row],[Age]]&gt;55,"Senior")</f>
        <v>Adult</v>
      </c>
      <c r="N922" t="str">
        <f>_xlfn.XLOOKUP(Table17[[#This Row],[Customer_ID]],Customer_Dim!A:A,Customer_Dim!D:D,"False Data")</f>
        <v>Female</v>
      </c>
      <c r="O922" t="str">
        <f>_xlfn.XLOOKUP(Table17[[#This Row],[Customer_ID]],Customer_Dim!A:A,Customer_Dim!E:E,"False Data")</f>
        <v>East Jennifer</v>
      </c>
      <c r="P922" t="str">
        <f>_xlfn.XLOOKUP(Table17[[#This Row],[Customer_ID]],Customer_Dim!A:A,Customer_Dim!F:F,"False Data")</f>
        <v>California</v>
      </c>
      <c r="Q922" t="str">
        <f>_xlfn.XLOOKUP(Table17[[#This Row],[Customer_ID]],Customer_Dim!A:A,Customer_Dim!G:G,"False Data")</f>
        <v>USA</v>
      </c>
      <c r="R922" t="str">
        <f>_xlfn.XLOOKUP(Table17[[#This Row],[Customer_ID]],Customer_Dim!A:A,Customer_Dim!H:H,"False Data")</f>
        <v>Silver</v>
      </c>
      <c r="S922" t="str">
        <f>_xlfn.XLOOKUP(Table17[[#This Row],[Store_ID]],Store_Dim!A:A,Store_Dim!B:B)</f>
        <v>Alexander Group</v>
      </c>
      <c r="T922" t="str">
        <f>_xlfn.XLOOKUP(Table17[[#This Row],[Store_ID]],Store_Dim!A:A,Store_Dim!C:C)</f>
        <v>South</v>
      </c>
      <c r="U922" t="str">
        <f>_xlfn.XLOOKUP(Table17[[#This Row],[Store_ID]],Store_Dim!A:A,Store_Dim!D:D)</f>
        <v>Port Sharon</v>
      </c>
      <c r="V922" t="str">
        <f>_xlfn.XLOOKUP(Table17[[#This Row],[Store_ID]],Store_Dim!A:A,Store_Dim!E:E)</f>
        <v>Online</v>
      </c>
      <c r="W922" t="str">
        <f>_xlfn.XLOOKUP(Table17[[#This Row],[Product_ID]],Product_Dim!A:A,Product_Dim!B:B)</f>
        <v>Decorative Lamp Shade</v>
      </c>
      <c r="X922" t="str">
        <f>_xlfn.XLOOKUP(Table17[[#This Row],[Product_ID]],Product_Dim!A:A,Product_Dim!C:C)</f>
        <v>Home</v>
      </c>
      <c r="Y922" t="str">
        <f>_xlfn.XLOOKUP(Table17[[#This Row],[Product_ID]],Product_Dim!A:A,Product_Dim!D:D)</f>
        <v>Lighting</v>
      </c>
      <c r="Z922" t="str">
        <f>_xlfn.XLOOKUP(Table17[[#This Row],[Product_ID]],Product_Dim!A:A,Product_Dim!E:E)</f>
        <v>Ramirez-Hanson</v>
      </c>
      <c r="AA922">
        <f>_xlfn.XLOOKUP(Table17[[#This Row],[Product_ID]],Product_Dim!A:A,Product_Dim!F:F)</f>
        <v>228.53</v>
      </c>
      <c r="AB922">
        <f>_xlfn.XLOOKUP(Table17[[#This Row],[Product_ID]],Product_Dim!A:A,Product_Dim!G:G)</f>
        <v>469</v>
      </c>
    </row>
    <row r="923" spans="1:28" x14ac:dyDescent="0.25">
      <c r="A923" t="s">
        <v>2747</v>
      </c>
      <c r="B923" s="1">
        <v>45460</v>
      </c>
      <c r="C923" t="s">
        <v>470</v>
      </c>
      <c r="D923" t="s">
        <v>1614</v>
      </c>
      <c r="E923" t="s">
        <v>1813</v>
      </c>
      <c r="F923">
        <v>2</v>
      </c>
      <c r="G923">
        <v>892.06</v>
      </c>
      <c r="H923">
        <v>0.08</v>
      </c>
      <c r="I923" t="s">
        <v>1824</v>
      </c>
      <c r="J923" s="12">
        <v>1641.3904</v>
      </c>
      <c r="K923" t="str">
        <f>_xlfn.XLOOKUP(Table17[[#This Row],[Customer_ID]],Customer_Dim!A:A,Customer_Dim!B:B,"False Data")</f>
        <v>Sean Roth</v>
      </c>
      <c r="L923" s="5">
        <f>_xlfn.XLOOKUP(Table17[[#This Row],[Customer_ID]],Customer_Dim!A:A,Customer_Dim!C:C,"False Data")</f>
        <v>43</v>
      </c>
      <c r="M923" s="5" t="str" cm="1">
        <f t="array" ref="M923">_xlfn.IFS(Table9[[#This Row],[Age]]&lt;=35,"Youth",Table9[[#This Row],[Age]]&lt;=55,"Adult",Table9[[#This Row],[Age]]&gt;55,"Senior")</f>
        <v>Adult</v>
      </c>
      <c r="N923" t="str">
        <f>_xlfn.XLOOKUP(Table17[[#This Row],[Customer_ID]],Customer_Dim!A:A,Customer_Dim!D:D,"False Data")</f>
        <v>Male</v>
      </c>
      <c r="O923" t="str">
        <f>_xlfn.XLOOKUP(Table17[[#This Row],[Customer_ID]],Customer_Dim!A:A,Customer_Dim!E:E,"False Data")</f>
        <v>Lake Michael</v>
      </c>
      <c r="P923" t="str">
        <f>_xlfn.XLOOKUP(Table17[[#This Row],[Customer_ID]],Customer_Dim!A:A,Customer_Dim!F:F,"False Data")</f>
        <v>Virginia</v>
      </c>
      <c r="Q923" t="str">
        <f>_xlfn.XLOOKUP(Table17[[#This Row],[Customer_ID]],Customer_Dim!A:A,Customer_Dim!G:G,"False Data")</f>
        <v>USA</v>
      </c>
      <c r="R923" t="str">
        <f>_xlfn.XLOOKUP(Table17[[#This Row],[Customer_ID]],Customer_Dim!A:A,Customer_Dim!H:H,"False Data")</f>
        <v>Gold</v>
      </c>
      <c r="S923" t="str">
        <f>_xlfn.XLOOKUP(Table17[[#This Row],[Store_ID]],Store_Dim!A:A,Store_Dim!B:B)</f>
        <v>Mann-Austin</v>
      </c>
      <c r="T923" t="str">
        <f>_xlfn.XLOOKUP(Table17[[#This Row],[Store_ID]],Store_Dim!A:A,Store_Dim!C:C)</f>
        <v>East</v>
      </c>
      <c r="U923" t="str">
        <f>_xlfn.XLOOKUP(Table17[[#This Row],[Store_ID]],Store_Dim!A:A,Store_Dim!D:D)</f>
        <v>Vasquezborough</v>
      </c>
      <c r="V923" t="str">
        <f>_xlfn.XLOOKUP(Table17[[#This Row],[Store_ID]],Store_Dim!A:A,Store_Dim!E:E)</f>
        <v>Online</v>
      </c>
      <c r="W923" t="str">
        <f>_xlfn.XLOOKUP(Table17[[#This Row],[Product_ID]],Product_Dim!A:A,Product_Dim!B:B)</f>
        <v>Modern Wall Clock</v>
      </c>
      <c r="X923" t="str">
        <f>_xlfn.XLOOKUP(Table17[[#This Row],[Product_ID]],Product_Dim!A:A,Product_Dim!C:C)</f>
        <v>Home</v>
      </c>
      <c r="Y923" t="str">
        <f>_xlfn.XLOOKUP(Table17[[#This Row],[Product_ID]],Product_Dim!A:A,Product_Dim!D:D)</f>
        <v>Decor</v>
      </c>
      <c r="Z923" t="str">
        <f>_xlfn.XLOOKUP(Table17[[#This Row],[Product_ID]],Product_Dim!A:A,Product_Dim!E:E)</f>
        <v>Weiss-Watson</v>
      </c>
      <c r="AA923">
        <f>_xlfn.XLOOKUP(Table17[[#This Row],[Product_ID]],Product_Dim!A:A,Product_Dim!F:F)</f>
        <v>179.77</v>
      </c>
      <c r="AB923">
        <f>_xlfn.XLOOKUP(Table17[[#This Row],[Product_ID]],Product_Dim!A:A,Product_Dim!G:G)</f>
        <v>305</v>
      </c>
    </row>
    <row r="924" spans="1:28" x14ac:dyDescent="0.25">
      <c r="A924" t="s">
        <v>2748</v>
      </c>
      <c r="B924" s="1">
        <v>45628</v>
      </c>
      <c r="C924" t="s">
        <v>1455</v>
      </c>
      <c r="D924" t="s">
        <v>1664</v>
      </c>
      <c r="E924" t="s">
        <v>1776</v>
      </c>
      <c r="F924">
        <v>1</v>
      </c>
      <c r="G924">
        <v>127.47</v>
      </c>
      <c r="H924">
        <v>0.16</v>
      </c>
      <c r="I924" t="s">
        <v>1829</v>
      </c>
      <c r="J924" s="12">
        <v>107.0748</v>
      </c>
      <c r="K924" t="str">
        <f>_xlfn.XLOOKUP(Table17[[#This Row],[Customer_ID]],Customer_Dim!A:A,Customer_Dim!B:B,"False Data")</f>
        <v>Philip Mendoza</v>
      </c>
      <c r="L924" s="5">
        <f>_xlfn.XLOOKUP(Table17[[#This Row],[Customer_ID]],Customer_Dim!A:A,Customer_Dim!C:C,"False Data")</f>
        <v>42</v>
      </c>
      <c r="M924" s="5" t="str" cm="1">
        <f t="array" ref="M924">_xlfn.IFS(Table9[[#This Row],[Age]]&lt;=35,"Youth",Table9[[#This Row],[Age]]&lt;=55,"Adult",Table9[[#This Row],[Age]]&gt;55,"Senior")</f>
        <v>Adult</v>
      </c>
      <c r="N924" t="str">
        <f>_xlfn.XLOOKUP(Table17[[#This Row],[Customer_ID]],Customer_Dim!A:A,Customer_Dim!D:D,"False Data")</f>
        <v>Male</v>
      </c>
      <c r="O924" t="str">
        <f>_xlfn.XLOOKUP(Table17[[#This Row],[Customer_ID]],Customer_Dim!A:A,Customer_Dim!E:E,"False Data")</f>
        <v>Tylermouth</v>
      </c>
      <c r="P924" t="str">
        <f>_xlfn.XLOOKUP(Table17[[#This Row],[Customer_ID]],Customer_Dim!A:A,Customer_Dim!F:F,"False Data")</f>
        <v>Massachusetts</v>
      </c>
      <c r="Q924" t="str">
        <f>_xlfn.XLOOKUP(Table17[[#This Row],[Customer_ID]],Customer_Dim!A:A,Customer_Dim!G:G,"False Data")</f>
        <v>USA</v>
      </c>
      <c r="R924" t="str">
        <f>_xlfn.XLOOKUP(Table17[[#This Row],[Customer_ID]],Customer_Dim!A:A,Customer_Dim!H:H,"False Data")</f>
        <v>Silver</v>
      </c>
      <c r="S924" t="str">
        <f>_xlfn.XLOOKUP(Table17[[#This Row],[Store_ID]],Store_Dim!A:A,Store_Dim!B:B)</f>
        <v>Benson-Elliott</v>
      </c>
      <c r="T924" t="str">
        <f>_xlfn.XLOOKUP(Table17[[#This Row],[Store_ID]],Store_Dim!A:A,Store_Dim!C:C)</f>
        <v>East</v>
      </c>
      <c r="U924" t="str">
        <f>_xlfn.XLOOKUP(Table17[[#This Row],[Store_ID]],Store_Dim!A:A,Store_Dim!D:D)</f>
        <v>Port Josephberg</v>
      </c>
      <c r="V924" t="str">
        <f>_xlfn.XLOOKUP(Table17[[#This Row],[Store_ID]],Store_Dim!A:A,Store_Dim!E:E)</f>
        <v>Online</v>
      </c>
      <c r="W924" t="str">
        <f>_xlfn.XLOOKUP(Table17[[#This Row],[Product_ID]],Product_Dim!A:A,Product_Dim!B:B)</f>
        <v>Womens Cotton Scarf</v>
      </c>
      <c r="X924" t="str">
        <f>_xlfn.XLOOKUP(Table17[[#This Row],[Product_ID]],Product_Dim!A:A,Product_Dim!C:C)</f>
        <v>Clothing</v>
      </c>
      <c r="Y924" t="str">
        <f>_xlfn.XLOOKUP(Table17[[#This Row],[Product_ID]],Product_Dim!A:A,Product_Dim!D:D)</f>
        <v>Accessories</v>
      </c>
      <c r="Z924" t="str">
        <f>_xlfn.XLOOKUP(Table17[[#This Row],[Product_ID]],Product_Dim!A:A,Product_Dim!E:E)</f>
        <v>Shepherd-Gould</v>
      </c>
      <c r="AA924">
        <f>_xlfn.XLOOKUP(Table17[[#This Row],[Product_ID]],Product_Dim!A:A,Product_Dim!F:F)</f>
        <v>113.83</v>
      </c>
      <c r="AB924">
        <f>_xlfn.XLOOKUP(Table17[[#This Row],[Product_ID]],Product_Dim!A:A,Product_Dim!G:G)</f>
        <v>485</v>
      </c>
    </row>
    <row r="925" spans="1:28" x14ac:dyDescent="0.25">
      <c r="A925" t="s">
        <v>2749</v>
      </c>
      <c r="B925" s="1">
        <v>45778</v>
      </c>
      <c r="C925" t="s">
        <v>1211</v>
      </c>
      <c r="D925" t="s">
        <v>1702</v>
      </c>
      <c r="E925" t="s">
        <v>1799</v>
      </c>
      <c r="F925">
        <v>3</v>
      </c>
      <c r="G925">
        <v>212.87</v>
      </c>
      <c r="H925">
        <v>0.18</v>
      </c>
      <c r="I925" t="s">
        <v>1824</v>
      </c>
      <c r="J925" s="12">
        <v>523.66020000000003</v>
      </c>
      <c r="K925" t="str">
        <f>_xlfn.XLOOKUP(Table17[[#This Row],[Customer_ID]],Customer_Dim!A:A,Customer_Dim!B:B,"False Data")</f>
        <v>Timothy Valenzuela</v>
      </c>
      <c r="L925" s="5">
        <f>_xlfn.XLOOKUP(Table17[[#This Row],[Customer_ID]],Customer_Dim!A:A,Customer_Dim!C:C,"False Data")</f>
        <v>53</v>
      </c>
      <c r="M925" s="5" t="str" cm="1">
        <f t="array" ref="M925">_xlfn.IFS(Table9[[#This Row],[Age]]&lt;=35,"Youth",Table9[[#This Row],[Age]]&lt;=55,"Adult",Table9[[#This Row],[Age]]&gt;55,"Senior")</f>
        <v>Adult</v>
      </c>
      <c r="N925" t="str">
        <f>_xlfn.XLOOKUP(Table17[[#This Row],[Customer_ID]],Customer_Dim!A:A,Customer_Dim!D:D,"False Data")</f>
        <v>Male</v>
      </c>
      <c r="O925" t="str">
        <f>_xlfn.XLOOKUP(Table17[[#This Row],[Customer_ID]],Customer_Dim!A:A,Customer_Dim!E:E,"False Data")</f>
        <v>Stevensshire</v>
      </c>
      <c r="P925" t="str">
        <f>_xlfn.XLOOKUP(Table17[[#This Row],[Customer_ID]],Customer_Dim!A:A,Customer_Dim!F:F,"False Data")</f>
        <v>Missouri</v>
      </c>
      <c r="Q925" t="str">
        <f>_xlfn.XLOOKUP(Table17[[#This Row],[Customer_ID]],Customer_Dim!A:A,Customer_Dim!G:G,"False Data")</f>
        <v>USA</v>
      </c>
      <c r="R925" t="str">
        <f>_xlfn.XLOOKUP(Table17[[#This Row],[Customer_ID]],Customer_Dim!A:A,Customer_Dim!H:H,"False Data")</f>
        <v>Platinum</v>
      </c>
      <c r="S925" t="str">
        <f>_xlfn.XLOOKUP(Table17[[#This Row],[Store_ID]],Store_Dim!A:A,Store_Dim!B:B)</f>
        <v>Mcdonald Inc</v>
      </c>
      <c r="T925" t="str">
        <f>_xlfn.XLOOKUP(Table17[[#This Row],[Store_ID]],Store_Dim!A:A,Store_Dim!C:C)</f>
        <v>South</v>
      </c>
      <c r="U925" t="str">
        <f>_xlfn.XLOOKUP(Table17[[#This Row],[Store_ID]],Store_Dim!A:A,Store_Dim!D:D)</f>
        <v>Christopherland</v>
      </c>
      <c r="V925" t="str">
        <f>_xlfn.XLOOKUP(Table17[[#This Row],[Store_ID]],Store_Dim!A:A,Store_Dim!E:E)</f>
        <v>Outlet</v>
      </c>
      <c r="W925" t="str">
        <f>_xlfn.XLOOKUP(Table17[[#This Row],[Product_ID]],Product_Dim!A:A,Product_Dim!B:B)</f>
        <v>WiFi Mesh Router</v>
      </c>
      <c r="X925" t="str">
        <f>_xlfn.XLOOKUP(Table17[[#This Row],[Product_ID]],Product_Dim!A:A,Product_Dim!C:C)</f>
        <v>Electronics</v>
      </c>
      <c r="Y925" t="str">
        <f>_xlfn.XLOOKUP(Table17[[#This Row],[Product_ID]],Product_Dim!A:A,Product_Dim!D:D)</f>
        <v>Appliances</v>
      </c>
      <c r="Z925" t="str">
        <f>_xlfn.XLOOKUP(Table17[[#This Row],[Product_ID]],Product_Dim!A:A,Product_Dim!E:E)</f>
        <v>White, Reeves and Woods</v>
      </c>
      <c r="AA925">
        <f>_xlfn.XLOOKUP(Table17[[#This Row],[Product_ID]],Product_Dim!A:A,Product_Dim!F:F)</f>
        <v>480.9</v>
      </c>
      <c r="AB925">
        <f>_xlfn.XLOOKUP(Table17[[#This Row],[Product_ID]],Product_Dim!A:A,Product_Dim!G:G)</f>
        <v>104</v>
      </c>
    </row>
    <row r="926" spans="1:28" x14ac:dyDescent="0.25">
      <c r="A926" t="s">
        <v>2750</v>
      </c>
      <c r="B926" s="1">
        <v>45471</v>
      </c>
      <c r="C926" t="s">
        <v>598</v>
      </c>
      <c r="D926" t="s">
        <v>1710</v>
      </c>
      <c r="E926" t="s">
        <v>1779</v>
      </c>
      <c r="F926">
        <v>1</v>
      </c>
      <c r="G926">
        <v>26.37</v>
      </c>
      <c r="H926">
        <v>0.3</v>
      </c>
      <c r="I926" t="s">
        <v>1829</v>
      </c>
      <c r="J926" s="12">
        <v>18.459</v>
      </c>
      <c r="K926" t="str">
        <f>_xlfn.XLOOKUP(Table17[[#This Row],[Customer_ID]],Customer_Dim!A:A,Customer_Dim!B:B,"False Data")</f>
        <v>Erin Ward</v>
      </c>
      <c r="L926" s="5">
        <f>_xlfn.XLOOKUP(Table17[[#This Row],[Customer_ID]],Customer_Dim!A:A,Customer_Dim!C:C,"False Data")</f>
        <v>60</v>
      </c>
      <c r="M926" s="5" t="str" cm="1">
        <f t="array" ref="M926">_xlfn.IFS(Table9[[#This Row],[Age]]&lt;=35,"Youth",Table9[[#This Row],[Age]]&lt;=55,"Adult",Table9[[#This Row],[Age]]&gt;55,"Senior")</f>
        <v>Senior</v>
      </c>
      <c r="N926" t="str">
        <f>_xlfn.XLOOKUP(Table17[[#This Row],[Customer_ID]],Customer_Dim!A:A,Customer_Dim!D:D,"False Data")</f>
        <v>Male</v>
      </c>
      <c r="O926" t="str">
        <f>_xlfn.XLOOKUP(Table17[[#This Row],[Customer_ID]],Customer_Dim!A:A,Customer_Dim!E:E,"False Data")</f>
        <v>New Brianchester</v>
      </c>
      <c r="P926" t="str">
        <f>_xlfn.XLOOKUP(Table17[[#This Row],[Customer_ID]],Customer_Dim!A:A,Customer_Dim!F:F,"False Data")</f>
        <v>New York</v>
      </c>
      <c r="Q926" t="str">
        <f>_xlfn.XLOOKUP(Table17[[#This Row],[Customer_ID]],Customer_Dim!A:A,Customer_Dim!G:G,"False Data")</f>
        <v>USA</v>
      </c>
      <c r="R926" t="str">
        <f>_xlfn.XLOOKUP(Table17[[#This Row],[Customer_ID]],Customer_Dim!A:A,Customer_Dim!H:H,"False Data")</f>
        <v>Bronze</v>
      </c>
      <c r="S926" t="str">
        <f>_xlfn.XLOOKUP(Table17[[#This Row],[Store_ID]],Store_Dim!A:A,Store_Dim!B:B)</f>
        <v>Martinez-Mullins</v>
      </c>
      <c r="T926" t="str">
        <f>_xlfn.XLOOKUP(Table17[[#This Row],[Store_ID]],Store_Dim!A:A,Store_Dim!C:C)</f>
        <v>South</v>
      </c>
      <c r="U926" t="str">
        <f>_xlfn.XLOOKUP(Table17[[#This Row],[Store_ID]],Store_Dim!A:A,Store_Dim!D:D)</f>
        <v>Williamsfurt</v>
      </c>
      <c r="V926" t="str">
        <f>_xlfn.XLOOKUP(Table17[[#This Row],[Store_ID]],Store_Dim!A:A,Store_Dim!E:E)</f>
        <v>Online</v>
      </c>
      <c r="W926" t="str">
        <f>_xlfn.XLOOKUP(Table17[[#This Row],[Product_ID]],Product_Dim!A:A,Product_Dim!B:B)</f>
        <v>Badminton Racket Set</v>
      </c>
      <c r="X926" t="str">
        <f>_xlfn.XLOOKUP(Table17[[#This Row],[Product_ID]],Product_Dim!A:A,Product_Dim!C:C)</f>
        <v>Sports</v>
      </c>
      <c r="Y926" t="str">
        <f>_xlfn.XLOOKUP(Table17[[#This Row],[Product_ID]],Product_Dim!A:A,Product_Dim!D:D)</f>
        <v>Equipment</v>
      </c>
      <c r="Z926" t="str">
        <f>_xlfn.XLOOKUP(Table17[[#This Row],[Product_ID]],Product_Dim!A:A,Product_Dim!E:E)</f>
        <v>Robinson-Brown</v>
      </c>
      <c r="AA926">
        <f>_xlfn.XLOOKUP(Table17[[#This Row],[Product_ID]],Product_Dim!A:A,Product_Dim!F:F)</f>
        <v>285.54000000000002</v>
      </c>
      <c r="AB926">
        <f>_xlfn.XLOOKUP(Table17[[#This Row],[Product_ID]],Product_Dim!A:A,Product_Dim!G:G)</f>
        <v>358</v>
      </c>
    </row>
    <row r="927" spans="1:28" x14ac:dyDescent="0.25">
      <c r="A927" t="s">
        <v>2751</v>
      </c>
      <c r="B927" s="1">
        <v>45770</v>
      </c>
      <c r="C927" t="s">
        <v>1437</v>
      </c>
      <c r="D927" t="s">
        <v>1616</v>
      </c>
      <c r="E927" t="s">
        <v>1810</v>
      </c>
      <c r="F927">
        <v>4</v>
      </c>
      <c r="G927">
        <v>953.98</v>
      </c>
      <c r="H927">
        <v>0.16</v>
      </c>
      <c r="I927" t="s">
        <v>1824</v>
      </c>
      <c r="J927" s="12">
        <v>3205.3728000000001</v>
      </c>
      <c r="K927" t="str">
        <f>_xlfn.XLOOKUP(Table17[[#This Row],[Customer_ID]],Customer_Dim!A:A,Customer_Dim!B:B,"False Data")</f>
        <v>Cynthia Parrish</v>
      </c>
      <c r="L927" s="5">
        <f>_xlfn.XLOOKUP(Table17[[#This Row],[Customer_ID]],Customer_Dim!A:A,Customer_Dim!C:C,"False Data")</f>
        <v>18</v>
      </c>
      <c r="M927" s="5" t="str" cm="1">
        <f t="array" ref="M927">_xlfn.IFS(Table9[[#This Row],[Age]]&lt;=35,"Youth",Table9[[#This Row],[Age]]&lt;=55,"Adult",Table9[[#This Row],[Age]]&gt;55,"Senior")</f>
        <v>Youth</v>
      </c>
      <c r="N927" t="str">
        <f>_xlfn.XLOOKUP(Table17[[#This Row],[Customer_ID]],Customer_Dim!A:A,Customer_Dim!D:D,"False Data")</f>
        <v>Male</v>
      </c>
      <c r="O927" t="str">
        <f>_xlfn.XLOOKUP(Table17[[#This Row],[Customer_ID]],Customer_Dim!A:A,Customer_Dim!E:E,"False Data")</f>
        <v>Espinozaberg</v>
      </c>
      <c r="P927" t="str">
        <f>_xlfn.XLOOKUP(Table17[[#This Row],[Customer_ID]],Customer_Dim!A:A,Customer_Dim!F:F,"False Data")</f>
        <v>Minnesota</v>
      </c>
      <c r="Q927" t="str">
        <f>_xlfn.XLOOKUP(Table17[[#This Row],[Customer_ID]],Customer_Dim!A:A,Customer_Dim!G:G,"False Data")</f>
        <v>USA</v>
      </c>
      <c r="R927" t="str">
        <f>_xlfn.XLOOKUP(Table17[[#This Row],[Customer_ID]],Customer_Dim!A:A,Customer_Dim!H:H,"False Data")</f>
        <v>Silver</v>
      </c>
      <c r="S927" t="str">
        <f>_xlfn.XLOOKUP(Table17[[#This Row],[Store_ID]],Store_Dim!A:A,Store_Dim!B:B)</f>
        <v>Guerrero-Schmitt</v>
      </c>
      <c r="T927" t="str">
        <f>_xlfn.XLOOKUP(Table17[[#This Row],[Store_ID]],Store_Dim!A:A,Store_Dim!C:C)</f>
        <v>East</v>
      </c>
      <c r="U927" t="str">
        <f>_xlfn.XLOOKUP(Table17[[#This Row],[Store_ID]],Store_Dim!A:A,Store_Dim!D:D)</f>
        <v>East Stevechester</v>
      </c>
      <c r="V927" t="str">
        <f>_xlfn.XLOOKUP(Table17[[#This Row],[Store_ID]],Store_Dim!A:A,Store_Dim!E:E)</f>
        <v>Flagship</v>
      </c>
      <c r="W927" t="str">
        <f>_xlfn.XLOOKUP(Table17[[#This Row],[Product_ID]],Product_Dim!A:A,Product_Dim!B:B)</f>
        <v>Gaming Mechanical Keyboard</v>
      </c>
      <c r="X927" t="str">
        <f>_xlfn.XLOOKUP(Table17[[#This Row],[Product_ID]],Product_Dim!A:A,Product_Dim!C:C)</f>
        <v>Electronics</v>
      </c>
      <c r="Y927" t="str">
        <f>_xlfn.XLOOKUP(Table17[[#This Row],[Product_ID]],Product_Dim!A:A,Product_Dim!D:D)</f>
        <v>Computer</v>
      </c>
      <c r="Z927" t="str">
        <f>_xlfn.XLOOKUP(Table17[[#This Row],[Product_ID]],Product_Dim!A:A,Product_Dim!E:E)</f>
        <v>Lucero LLC</v>
      </c>
      <c r="AA927">
        <f>_xlfn.XLOOKUP(Table17[[#This Row],[Product_ID]],Product_Dim!A:A,Product_Dim!F:F)</f>
        <v>419.28</v>
      </c>
      <c r="AB927">
        <f>_xlfn.XLOOKUP(Table17[[#This Row],[Product_ID]],Product_Dim!A:A,Product_Dim!G:G)</f>
        <v>86</v>
      </c>
    </row>
    <row r="928" spans="1:28" x14ac:dyDescent="0.25">
      <c r="A928" t="s">
        <v>2752</v>
      </c>
      <c r="B928" s="1">
        <v>45369</v>
      </c>
      <c r="C928" t="s">
        <v>699</v>
      </c>
      <c r="D928" t="s">
        <v>1682</v>
      </c>
      <c r="E928" t="s">
        <v>1813</v>
      </c>
      <c r="F928">
        <v>3</v>
      </c>
      <c r="G928">
        <v>968.88</v>
      </c>
      <c r="H928">
        <v>0.15</v>
      </c>
      <c r="I928" t="s">
        <v>1824</v>
      </c>
      <c r="J928" s="12">
        <v>2470.6439999999998</v>
      </c>
      <c r="K928" t="str">
        <f>_xlfn.XLOOKUP(Table17[[#This Row],[Customer_ID]],Customer_Dim!A:A,Customer_Dim!B:B,"False Data")</f>
        <v>Steve Medina</v>
      </c>
      <c r="L928" s="5">
        <f>_xlfn.XLOOKUP(Table17[[#This Row],[Customer_ID]],Customer_Dim!A:A,Customer_Dim!C:C,"False Data")</f>
        <v>50</v>
      </c>
      <c r="M928" s="5" t="str" cm="1">
        <f t="array" ref="M928">_xlfn.IFS(Table9[[#This Row],[Age]]&lt;=35,"Youth",Table9[[#This Row],[Age]]&lt;=55,"Adult",Table9[[#This Row],[Age]]&gt;55,"Senior")</f>
        <v>Adult</v>
      </c>
      <c r="N928" t="str">
        <f>_xlfn.XLOOKUP(Table17[[#This Row],[Customer_ID]],Customer_Dim!A:A,Customer_Dim!D:D,"False Data")</f>
        <v>Female</v>
      </c>
      <c r="O928" t="str">
        <f>_xlfn.XLOOKUP(Table17[[#This Row],[Customer_ID]],Customer_Dim!A:A,Customer_Dim!E:E,"False Data")</f>
        <v>East Josephside</v>
      </c>
      <c r="P928" t="str">
        <f>_xlfn.XLOOKUP(Table17[[#This Row],[Customer_ID]],Customer_Dim!A:A,Customer_Dim!F:F,"False Data")</f>
        <v>Oregon</v>
      </c>
      <c r="Q928" t="str">
        <f>_xlfn.XLOOKUP(Table17[[#This Row],[Customer_ID]],Customer_Dim!A:A,Customer_Dim!G:G,"False Data")</f>
        <v>USA</v>
      </c>
      <c r="R928" t="str">
        <f>_xlfn.XLOOKUP(Table17[[#This Row],[Customer_ID]],Customer_Dim!A:A,Customer_Dim!H:H,"False Data")</f>
        <v>Gold</v>
      </c>
      <c r="S928" t="str">
        <f>_xlfn.XLOOKUP(Table17[[#This Row],[Store_ID]],Store_Dim!A:A,Store_Dim!B:B)</f>
        <v>Mann-Austin</v>
      </c>
      <c r="T928" t="str">
        <f>_xlfn.XLOOKUP(Table17[[#This Row],[Store_ID]],Store_Dim!A:A,Store_Dim!C:C)</f>
        <v>East</v>
      </c>
      <c r="U928" t="str">
        <f>_xlfn.XLOOKUP(Table17[[#This Row],[Store_ID]],Store_Dim!A:A,Store_Dim!D:D)</f>
        <v>Vasquezborough</v>
      </c>
      <c r="V928" t="str">
        <f>_xlfn.XLOOKUP(Table17[[#This Row],[Store_ID]],Store_Dim!A:A,Store_Dim!E:E)</f>
        <v>Online</v>
      </c>
      <c r="W928" t="str">
        <f>_xlfn.XLOOKUP(Table17[[#This Row],[Product_ID]],Product_Dim!A:A,Product_Dim!B:B)</f>
        <v>Smart LED Light Strip</v>
      </c>
      <c r="X928" t="str">
        <f>_xlfn.XLOOKUP(Table17[[#This Row],[Product_ID]],Product_Dim!A:A,Product_Dim!C:C)</f>
        <v>Electronics</v>
      </c>
      <c r="Y928" t="str">
        <f>_xlfn.XLOOKUP(Table17[[#This Row],[Product_ID]],Product_Dim!A:A,Product_Dim!D:D)</f>
        <v>Accessories</v>
      </c>
      <c r="Z928" t="str">
        <f>_xlfn.XLOOKUP(Table17[[#This Row],[Product_ID]],Product_Dim!A:A,Product_Dim!E:E)</f>
        <v>Flores-Davis</v>
      </c>
      <c r="AA928">
        <f>_xlfn.XLOOKUP(Table17[[#This Row],[Product_ID]],Product_Dim!A:A,Product_Dim!F:F)</f>
        <v>349.17</v>
      </c>
      <c r="AB928">
        <f>_xlfn.XLOOKUP(Table17[[#This Row],[Product_ID]],Product_Dim!A:A,Product_Dim!G:G)</f>
        <v>476</v>
      </c>
    </row>
    <row r="929" spans="1:28" x14ac:dyDescent="0.25">
      <c r="A929" t="s">
        <v>2753</v>
      </c>
      <c r="B929" s="1">
        <v>45910</v>
      </c>
      <c r="C929" t="s">
        <v>616</v>
      </c>
      <c r="D929" t="s">
        <v>1700</v>
      </c>
      <c r="E929" t="s">
        <v>1810</v>
      </c>
      <c r="F929">
        <v>1</v>
      </c>
      <c r="G929">
        <v>533.04999999999995</v>
      </c>
      <c r="H929">
        <v>0.11</v>
      </c>
      <c r="I929" t="s">
        <v>1826</v>
      </c>
      <c r="J929" s="12">
        <v>474.41449999999998</v>
      </c>
      <c r="K929" t="str">
        <f>_xlfn.XLOOKUP(Table17[[#This Row],[Customer_ID]],Customer_Dim!A:A,Customer_Dim!B:B,"False Data")</f>
        <v>Dr. Suzanne Bullock</v>
      </c>
      <c r="L929" s="5">
        <f>_xlfn.XLOOKUP(Table17[[#This Row],[Customer_ID]],Customer_Dim!A:A,Customer_Dim!C:C,"False Data")</f>
        <v>60</v>
      </c>
      <c r="M929" s="5" t="str" cm="1">
        <f t="array" ref="M929">_xlfn.IFS(Table9[[#This Row],[Age]]&lt;=35,"Youth",Table9[[#This Row],[Age]]&lt;=55,"Adult",Table9[[#This Row],[Age]]&gt;55,"Senior")</f>
        <v>Senior</v>
      </c>
      <c r="N929" t="str">
        <f>_xlfn.XLOOKUP(Table17[[#This Row],[Customer_ID]],Customer_Dim!A:A,Customer_Dim!D:D,"False Data")</f>
        <v>Female</v>
      </c>
      <c r="O929" t="str">
        <f>_xlfn.XLOOKUP(Table17[[#This Row],[Customer_ID]],Customer_Dim!A:A,Customer_Dim!E:E,"False Data")</f>
        <v>Lake Blaketon</v>
      </c>
      <c r="P929" t="str">
        <f>_xlfn.XLOOKUP(Table17[[#This Row],[Customer_ID]],Customer_Dim!A:A,Customer_Dim!F:F,"False Data")</f>
        <v>Alabama</v>
      </c>
      <c r="Q929" t="str">
        <f>_xlfn.XLOOKUP(Table17[[#This Row],[Customer_ID]],Customer_Dim!A:A,Customer_Dim!G:G,"False Data")</f>
        <v>USA</v>
      </c>
      <c r="R929" t="str">
        <f>_xlfn.XLOOKUP(Table17[[#This Row],[Customer_ID]],Customer_Dim!A:A,Customer_Dim!H:H,"False Data")</f>
        <v>Platinum</v>
      </c>
      <c r="S929" t="str">
        <f>_xlfn.XLOOKUP(Table17[[#This Row],[Store_ID]],Store_Dim!A:A,Store_Dim!B:B)</f>
        <v>Guerrero-Schmitt</v>
      </c>
      <c r="T929" t="str">
        <f>_xlfn.XLOOKUP(Table17[[#This Row],[Store_ID]],Store_Dim!A:A,Store_Dim!C:C)</f>
        <v>East</v>
      </c>
      <c r="U929" t="str">
        <f>_xlfn.XLOOKUP(Table17[[#This Row],[Store_ID]],Store_Dim!A:A,Store_Dim!D:D)</f>
        <v>East Stevechester</v>
      </c>
      <c r="V929" t="str">
        <f>_xlfn.XLOOKUP(Table17[[#This Row],[Store_ID]],Store_Dim!A:A,Store_Dim!E:E)</f>
        <v>Flagship</v>
      </c>
      <c r="W929" t="str">
        <f>_xlfn.XLOOKUP(Table17[[#This Row],[Product_ID]],Product_Dim!A:A,Product_Dim!B:B)</f>
        <v>Wireless Mouse</v>
      </c>
      <c r="X929" t="str">
        <f>_xlfn.XLOOKUP(Table17[[#This Row],[Product_ID]],Product_Dim!A:A,Product_Dim!C:C)</f>
        <v>Electronics</v>
      </c>
      <c r="Y929" t="str">
        <f>_xlfn.XLOOKUP(Table17[[#This Row],[Product_ID]],Product_Dim!A:A,Product_Dim!D:D)</f>
        <v>Computer</v>
      </c>
      <c r="Z929" t="str">
        <f>_xlfn.XLOOKUP(Table17[[#This Row],[Product_ID]],Product_Dim!A:A,Product_Dim!E:E)</f>
        <v>Larson Ltd</v>
      </c>
      <c r="AA929">
        <f>_xlfn.XLOOKUP(Table17[[#This Row],[Product_ID]],Product_Dim!A:A,Product_Dim!F:F)</f>
        <v>392.89</v>
      </c>
      <c r="AB929">
        <f>_xlfn.XLOOKUP(Table17[[#This Row],[Product_ID]],Product_Dim!A:A,Product_Dim!G:G)</f>
        <v>320</v>
      </c>
    </row>
    <row r="930" spans="1:28" x14ac:dyDescent="0.25">
      <c r="A930" t="s">
        <v>2754</v>
      </c>
      <c r="B930" s="1">
        <v>45637</v>
      </c>
      <c r="C930" t="s">
        <v>1190</v>
      </c>
      <c r="D930" t="s">
        <v>1710</v>
      </c>
      <c r="E930" t="s">
        <v>1757</v>
      </c>
      <c r="F930">
        <v>3</v>
      </c>
      <c r="G930">
        <v>138.86000000000001</v>
      </c>
      <c r="H930">
        <v>0.11</v>
      </c>
      <c r="I930" t="s">
        <v>1826</v>
      </c>
      <c r="J930" s="12">
        <v>370.75619999999998</v>
      </c>
      <c r="K930" t="str">
        <f>_xlfn.XLOOKUP(Table17[[#This Row],[Customer_ID]],Customer_Dim!A:A,Customer_Dim!B:B,"False Data")</f>
        <v>Erika Padilla</v>
      </c>
      <c r="L930" s="5">
        <f>_xlfn.XLOOKUP(Table17[[#This Row],[Customer_ID]],Customer_Dim!A:A,Customer_Dim!C:C,"False Data")</f>
        <v>50</v>
      </c>
      <c r="M930" s="5" t="str" cm="1">
        <f t="array" ref="M930">_xlfn.IFS(Table9[[#This Row],[Age]]&lt;=35,"Youth",Table9[[#This Row],[Age]]&lt;=55,"Adult",Table9[[#This Row],[Age]]&gt;55,"Senior")</f>
        <v>Adult</v>
      </c>
      <c r="N930" t="str">
        <f>_xlfn.XLOOKUP(Table17[[#This Row],[Customer_ID]],Customer_Dim!A:A,Customer_Dim!D:D,"False Data")</f>
        <v>Male</v>
      </c>
      <c r="O930" t="str">
        <f>_xlfn.XLOOKUP(Table17[[#This Row],[Customer_ID]],Customer_Dim!A:A,Customer_Dim!E:E,"False Data")</f>
        <v>Andrewsland</v>
      </c>
      <c r="P930" t="str">
        <f>_xlfn.XLOOKUP(Table17[[#This Row],[Customer_ID]],Customer_Dim!A:A,Customer_Dim!F:F,"False Data")</f>
        <v>Alabama</v>
      </c>
      <c r="Q930" t="str">
        <f>_xlfn.XLOOKUP(Table17[[#This Row],[Customer_ID]],Customer_Dim!A:A,Customer_Dim!G:G,"False Data")</f>
        <v>USA</v>
      </c>
      <c r="R930" t="str">
        <f>_xlfn.XLOOKUP(Table17[[#This Row],[Customer_ID]],Customer_Dim!A:A,Customer_Dim!H:H,"False Data")</f>
        <v>Silver</v>
      </c>
      <c r="S930" t="str">
        <f>_xlfn.XLOOKUP(Table17[[#This Row],[Store_ID]],Store_Dim!A:A,Store_Dim!B:B)</f>
        <v>Martinez, Adkins and Johnson</v>
      </c>
      <c r="T930" t="str">
        <f>_xlfn.XLOOKUP(Table17[[#This Row],[Store_ID]],Store_Dim!A:A,Store_Dim!C:C)</f>
        <v>North</v>
      </c>
      <c r="U930" t="str">
        <f>_xlfn.XLOOKUP(Table17[[#This Row],[Store_ID]],Store_Dim!A:A,Store_Dim!D:D)</f>
        <v>Danielmouth</v>
      </c>
      <c r="V930" t="str">
        <f>_xlfn.XLOOKUP(Table17[[#This Row],[Store_ID]],Store_Dim!A:A,Store_Dim!E:E)</f>
        <v>Flagship</v>
      </c>
      <c r="W930" t="str">
        <f>_xlfn.XLOOKUP(Table17[[#This Row],[Product_ID]],Product_Dim!A:A,Product_Dim!B:B)</f>
        <v>Badminton Racket Set</v>
      </c>
      <c r="X930" t="str">
        <f>_xlfn.XLOOKUP(Table17[[#This Row],[Product_ID]],Product_Dim!A:A,Product_Dim!C:C)</f>
        <v>Sports</v>
      </c>
      <c r="Y930" t="str">
        <f>_xlfn.XLOOKUP(Table17[[#This Row],[Product_ID]],Product_Dim!A:A,Product_Dim!D:D)</f>
        <v>Equipment</v>
      </c>
      <c r="Z930" t="str">
        <f>_xlfn.XLOOKUP(Table17[[#This Row],[Product_ID]],Product_Dim!A:A,Product_Dim!E:E)</f>
        <v>Robinson-Brown</v>
      </c>
      <c r="AA930">
        <f>_xlfn.XLOOKUP(Table17[[#This Row],[Product_ID]],Product_Dim!A:A,Product_Dim!F:F)</f>
        <v>285.54000000000002</v>
      </c>
      <c r="AB930">
        <f>_xlfn.XLOOKUP(Table17[[#This Row],[Product_ID]],Product_Dim!A:A,Product_Dim!G:G)</f>
        <v>358</v>
      </c>
    </row>
    <row r="931" spans="1:28" x14ac:dyDescent="0.25">
      <c r="A931" t="s">
        <v>2755</v>
      </c>
      <c r="B931" s="1">
        <v>45706</v>
      </c>
      <c r="C931" t="s">
        <v>532</v>
      </c>
      <c r="D931" t="s">
        <v>1592</v>
      </c>
      <c r="E931" t="s">
        <v>1752</v>
      </c>
      <c r="F931">
        <v>1</v>
      </c>
      <c r="G931">
        <v>588.92999999999995</v>
      </c>
      <c r="H931">
        <v>0.03</v>
      </c>
      <c r="I931" t="s">
        <v>1829</v>
      </c>
      <c r="J931" s="12">
        <v>571.26209999999992</v>
      </c>
      <c r="K931" t="str">
        <f>_xlfn.XLOOKUP(Table17[[#This Row],[Customer_ID]],Customer_Dim!A:A,Customer_Dim!B:B,"False Data")</f>
        <v>Brian Choi</v>
      </c>
      <c r="L931" s="5">
        <f>_xlfn.XLOOKUP(Table17[[#This Row],[Customer_ID]],Customer_Dim!A:A,Customer_Dim!C:C,"False Data")</f>
        <v>46</v>
      </c>
      <c r="M931" s="5" t="str" cm="1">
        <f t="array" ref="M931">_xlfn.IFS(Table9[[#This Row],[Age]]&lt;=35,"Youth",Table9[[#This Row],[Age]]&lt;=55,"Adult",Table9[[#This Row],[Age]]&gt;55,"Senior")</f>
        <v>Adult</v>
      </c>
      <c r="N931" t="str">
        <f>_xlfn.XLOOKUP(Table17[[#This Row],[Customer_ID]],Customer_Dim!A:A,Customer_Dim!D:D,"False Data")</f>
        <v>Female</v>
      </c>
      <c r="O931" t="str">
        <f>_xlfn.XLOOKUP(Table17[[#This Row],[Customer_ID]],Customer_Dim!A:A,Customer_Dim!E:E,"False Data")</f>
        <v>Floydton</v>
      </c>
      <c r="P931" t="str">
        <f>_xlfn.XLOOKUP(Table17[[#This Row],[Customer_ID]],Customer_Dim!A:A,Customer_Dim!F:F,"False Data")</f>
        <v>New Jersey</v>
      </c>
      <c r="Q931" t="str">
        <f>_xlfn.XLOOKUP(Table17[[#This Row],[Customer_ID]],Customer_Dim!A:A,Customer_Dim!G:G,"False Data")</f>
        <v>USA</v>
      </c>
      <c r="R931" t="str">
        <f>_xlfn.XLOOKUP(Table17[[#This Row],[Customer_ID]],Customer_Dim!A:A,Customer_Dim!H:H,"False Data")</f>
        <v>Gold</v>
      </c>
      <c r="S931" t="str">
        <f>_xlfn.XLOOKUP(Table17[[#This Row],[Store_ID]],Store_Dim!A:A,Store_Dim!B:B)</f>
        <v>Rivera-Warner</v>
      </c>
      <c r="T931" t="str">
        <f>_xlfn.XLOOKUP(Table17[[#This Row],[Store_ID]],Store_Dim!A:A,Store_Dim!C:C)</f>
        <v>East</v>
      </c>
      <c r="U931" t="str">
        <f>_xlfn.XLOOKUP(Table17[[#This Row],[Store_ID]],Store_Dim!A:A,Store_Dim!D:D)</f>
        <v>Washingtonfurt</v>
      </c>
      <c r="V931" t="str">
        <f>_xlfn.XLOOKUP(Table17[[#This Row],[Store_ID]],Store_Dim!A:A,Store_Dim!E:E)</f>
        <v>Flagship</v>
      </c>
      <c r="W931" t="str">
        <f>_xlfn.XLOOKUP(Table17[[#This Row],[Product_ID]],Product_Dim!A:A,Product_Dim!B:B)</f>
        <v>Carbon Fiber Tennis Racket</v>
      </c>
      <c r="X931" t="str">
        <f>_xlfn.XLOOKUP(Table17[[#This Row],[Product_ID]],Product_Dim!A:A,Product_Dim!C:C)</f>
        <v>Sports</v>
      </c>
      <c r="Y931" t="str">
        <f>_xlfn.XLOOKUP(Table17[[#This Row],[Product_ID]],Product_Dim!A:A,Product_Dim!D:D)</f>
        <v>Equipment</v>
      </c>
      <c r="Z931" t="str">
        <f>_xlfn.XLOOKUP(Table17[[#This Row],[Product_ID]],Product_Dim!A:A,Product_Dim!E:E)</f>
        <v>Flores, Pineda and Rodriguez</v>
      </c>
      <c r="AA931">
        <f>_xlfn.XLOOKUP(Table17[[#This Row],[Product_ID]],Product_Dim!A:A,Product_Dim!F:F)</f>
        <v>484.62</v>
      </c>
      <c r="AB931">
        <f>_xlfn.XLOOKUP(Table17[[#This Row],[Product_ID]],Product_Dim!A:A,Product_Dim!G:G)</f>
        <v>432</v>
      </c>
    </row>
    <row r="932" spans="1:28" x14ac:dyDescent="0.25">
      <c r="A932" t="s">
        <v>2756</v>
      </c>
      <c r="B932" s="1">
        <v>45557</v>
      </c>
      <c r="C932" t="s">
        <v>1254</v>
      </c>
      <c r="D932" t="s">
        <v>1652</v>
      </c>
      <c r="E932" t="s">
        <v>1773</v>
      </c>
      <c r="F932">
        <v>2</v>
      </c>
      <c r="G932">
        <v>576.83000000000004</v>
      </c>
      <c r="H932">
        <v>0.19</v>
      </c>
      <c r="I932" t="s">
        <v>1826</v>
      </c>
      <c r="J932" s="12">
        <v>934.46460000000013</v>
      </c>
      <c r="K932" t="str">
        <f>_xlfn.XLOOKUP(Table17[[#This Row],[Customer_ID]],Customer_Dim!A:A,Customer_Dim!B:B,"False Data")</f>
        <v>Justin Ingram</v>
      </c>
      <c r="L932" s="5">
        <f>_xlfn.XLOOKUP(Table17[[#This Row],[Customer_ID]],Customer_Dim!A:A,Customer_Dim!C:C,"False Data")</f>
        <v>34</v>
      </c>
      <c r="M932" s="5" t="str" cm="1">
        <f t="array" ref="M932">_xlfn.IFS(Table9[[#This Row],[Age]]&lt;=35,"Youth",Table9[[#This Row],[Age]]&lt;=55,"Adult",Table9[[#This Row],[Age]]&gt;55,"Senior")</f>
        <v>Youth</v>
      </c>
      <c r="N932" t="str">
        <f>_xlfn.XLOOKUP(Table17[[#This Row],[Customer_ID]],Customer_Dim!A:A,Customer_Dim!D:D,"False Data")</f>
        <v>Male</v>
      </c>
      <c r="O932" t="str">
        <f>_xlfn.XLOOKUP(Table17[[#This Row],[Customer_ID]],Customer_Dim!A:A,Customer_Dim!E:E,"False Data")</f>
        <v>Lake Lisaland</v>
      </c>
      <c r="P932" t="str">
        <f>_xlfn.XLOOKUP(Table17[[#This Row],[Customer_ID]],Customer_Dim!A:A,Customer_Dim!F:F,"False Data")</f>
        <v>Louisiana</v>
      </c>
      <c r="Q932" t="str">
        <f>_xlfn.XLOOKUP(Table17[[#This Row],[Customer_ID]],Customer_Dim!A:A,Customer_Dim!G:G,"False Data")</f>
        <v>USA</v>
      </c>
      <c r="R932" t="str">
        <f>_xlfn.XLOOKUP(Table17[[#This Row],[Customer_ID]],Customer_Dim!A:A,Customer_Dim!H:H,"False Data")</f>
        <v>Bronze</v>
      </c>
      <c r="S932" t="str">
        <f>_xlfn.XLOOKUP(Table17[[#This Row],[Store_ID]],Store_Dim!A:A,Store_Dim!B:B)</f>
        <v>Gray Ltd</v>
      </c>
      <c r="T932" t="str">
        <f>_xlfn.XLOOKUP(Table17[[#This Row],[Store_ID]],Store_Dim!A:A,Store_Dim!C:C)</f>
        <v>North</v>
      </c>
      <c r="U932" t="str">
        <f>_xlfn.XLOOKUP(Table17[[#This Row],[Store_ID]],Store_Dim!A:A,Store_Dim!D:D)</f>
        <v>New Michaelchester</v>
      </c>
      <c r="V932" t="str">
        <f>_xlfn.XLOOKUP(Table17[[#This Row],[Store_ID]],Store_Dim!A:A,Store_Dim!E:E)</f>
        <v>Outlet</v>
      </c>
      <c r="W932" t="str">
        <f>_xlfn.XLOOKUP(Table17[[#This Row],[Product_ID]],Product_Dim!A:A,Product_Dim!B:B)</f>
        <v>Rugby Ball</v>
      </c>
      <c r="X932" t="str">
        <f>_xlfn.XLOOKUP(Table17[[#This Row],[Product_ID]],Product_Dim!A:A,Product_Dim!C:C)</f>
        <v>Sports</v>
      </c>
      <c r="Y932" t="str">
        <f>_xlfn.XLOOKUP(Table17[[#This Row],[Product_ID]],Product_Dim!A:A,Product_Dim!D:D)</f>
        <v>Team Sports</v>
      </c>
      <c r="Z932" t="str">
        <f>_xlfn.XLOOKUP(Table17[[#This Row],[Product_ID]],Product_Dim!A:A,Product_Dim!E:E)</f>
        <v>Harris Inc</v>
      </c>
      <c r="AA932">
        <f>_xlfn.XLOOKUP(Table17[[#This Row],[Product_ID]],Product_Dim!A:A,Product_Dim!F:F)</f>
        <v>212.26</v>
      </c>
      <c r="AB932">
        <f>_xlfn.XLOOKUP(Table17[[#This Row],[Product_ID]],Product_Dim!A:A,Product_Dim!G:G)</f>
        <v>82</v>
      </c>
    </row>
    <row r="933" spans="1:28" x14ac:dyDescent="0.25">
      <c r="A933" t="s">
        <v>2757</v>
      </c>
      <c r="B933" s="1">
        <v>45338</v>
      </c>
      <c r="C933" t="s">
        <v>1017</v>
      </c>
      <c r="D933" t="s">
        <v>1678</v>
      </c>
      <c r="E933" t="s">
        <v>1794</v>
      </c>
      <c r="F933">
        <v>1</v>
      </c>
      <c r="G933">
        <v>681.3</v>
      </c>
      <c r="H933">
        <v>0.05</v>
      </c>
      <c r="I933" t="s">
        <v>1824</v>
      </c>
      <c r="J933" s="12">
        <v>647.2349999999999</v>
      </c>
      <c r="K933" t="str">
        <f>_xlfn.XLOOKUP(Table17[[#This Row],[Customer_ID]],Customer_Dim!A:A,Customer_Dim!B:B,"False Data")</f>
        <v>Kristy Dunlap</v>
      </c>
      <c r="L933" s="5">
        <f>_xlfn.XLOOKUP(Table17[[#This Row],[Customer_ID]],Customer_Dim!A:A,Customer_Dim!C:C,"False Data")</f>
        <v>64</v>
      </c>
      <c r="M933" s="5" t="str" cm="1">
        <f t="array" ref="M933">_xlfn.IFS(Table9[[#This Row],[Age]]&lt;=35,"Youth",Table9[[#This Row],[Age]]&lt;=55,"Adult",Table9[[#This Row],[Age]]&gt;55,"Senior")</f>
        <v>Senior</v>
      </c>
      <c r="N933" t="str">
        <f>_xlfn.XLOOKUP(Table17[[#This Row],[Customer_ID]],Customer_Dim!A:A,Customer_Dim!D:D,"False Data")</f>
        <v>Female</v>
      </c>
      <c r="O933" t="str">
        <f>_xlfn.XLOOKUP(Table17[[#This Row],[Customer_ID]],Customer_Dim!A:A,Customer_Dim!E:E,"False Data")</f>
        <v>Whiteport</v>
      </c>
      <c r="P933" t="str">
        <f>_xlfn.XLOOKUP(Table17[[#This Row],[Customer_ID]],Customer_Dim!A:A,Customer_Dim!F:F,"False Data")</f>
        <v>North Carolina</v>
      </c>
      <c r="Q933" t="str">
        <f>_xlfn.XLOOKUP(Table17[[#This Row],[Customer_ID]],Customer_Dim!A:A,Customer_Dim!G:G,"False Data")</f>
        <v>USA</v>
      </c>
      <c r="R933" t="str">
        <f>_xlfn.XLOOKUP(Table17[[#This Row],[Customer_ID]],Customer_Dim!A:A,Customer_Dim!H:H,"False Data")</f>
        <v>Platinum</v>
      </c>
      <c r="S933" t="str">
        <f>_xlfn.XLOOKUP(Table17[[#This Row],[Store_ID]],Store_Dim!A:A,Store_Dim!B:B)</f>
        <v>Thomas, Bridges and Harris</v>
      </c>
      <c r="T933" t="str">
        <f>_xlfn.XLOOKUP(Table17[[#This Row],[Store_ID]],Store_Dim!A:A,Store_Dim!C:C)</f>
        <v>North</v>
      </c>
      <c r="U933" t="str">
        <f>_xlfn.XLOOKUP(Table17[[#This Row],[Store_ID]],Store_Dim!A:A,Store_Dim!D:D)</f>
        <v>Sabrinatown</v>
      </c>
      <c r="V933" t="str">
        <f>_xlfn.XLOOKUP(Table17[[#This Row],[Store_ID]],Store_Dim!A:A,Store_Dim!E:E)</f>
        <v>Online</v>
      </c>
      <c r="W933" t="str">
        <f>_xlfn.XLOOKUP(Table17[[#This Row],[Product_ID]],Product_Dim!A:A,Product_Dim!B:B)</f>
        <v>Adjustable Dumbbells 20kg</v>
      </c>
      <c r="X933" t="str">
        <f>_xlfn.XLOOKUP(Table17[[#This Row],[Product_ID]],Product_Dim!A:A,Product_Dim!C:C)</f>
        <v>Sports</v>
      </c>
      <c r="Y933" t="str">
        <f>_xlfn.XLOOKUP(Table17[[#This Row],[Product_ID]],Product_Dim!A:A,Product_Dim!D:D)</f>
        <v>Fitness</v>
      </c>
      <c r="Z933" t="str">
        <f>_xlfn.XLOOKUP(Table17[[#This Row],[Product_ID]],Product_Dim!A:A,Product_Dim!E:E)</f>
        <v>Montgomery, Benton and Miller</v>
      </c>
      <c r="AA933">
        <f>_xlfn.XLOOKUP(Table17[[#This Row],[Product_ID]],Product_Dim!A:A,Product_Dim!F:F)</f>
        <v>240.63</v>
      </c>
      <c r="AB933">
        <f>_xlfn.XLOOKUP(Table17[[#This Row],[Product_ID]],Product_Dim!A:A,Product_Dim!G:G)</f>
        <v>423</v>
      </c>
    </row>
    <row r="934" spans="1:28" x14ac:dyDescent="0.25">
      <c r="A934" t="s">
        <v>2758</v>
      </c>
      <c r="B934" s="1">
        <v>45441</v>
      </c>
      <c r="C934" t="s">
        <v>1411</v>
      </c>
      <c r="D934" t="s">
        <v>1598</v>
      </c>
      <c r="E934" t="s">
        <v>1801</v>
      </c>
      <c r="F934">
        <v>3</v>
      </c>
      <c r="G934">
        <v>504.97</v>
      </c>
      <c r="H934">
        <v>0.3</v>
      </c>
      <c r="I934" t="s">
        <v>1824</v>
      </c>
      <c r="J934" s="12">
        <v>1060.4369999999999</v>
      </c>
      <c r="K934" t="str">
        <f>_xlfn.XLOOKUP(Table17[[#This Row],[Customer_ID]],Customer_Dim!A:A,Customer_Dim!B:B,"False Data")</f>
        <v>Christina Robertson</v>
      </c>
      <c r="L934" s="5">
        <f>_xlfn.XLOOKUP(Table17[[#This Row],[Customer_ID]],Customer_Dim!A:A,Customer_Dim!C:C,"False Data")</f>
        <v>59</v>
      </c>
      <c r="M934" s="5" t="str" cm="1">
        <f t="array" ref="M934">_xlfn.IFS(Table9[[#This Row],[Age]]&lt;=35,"Youth",Table9[[#This Row],[Age]]&lt;=55,"Adult",Table9[[#This Row],[Age]]&gt;55,"Senior")</f>
        <v>Senior</v>
      </c>
      <c r="N934" t="str">
        <f>_xlfn.XLOOKUP(Table17[[#This Row],[Customer_ID]],Customer_Dim!A:A,Customer_Dim!D:D,"False Data")</f>
        <v>Male</v>
      </c>
      <c r="O934" t="str">
        <f>_xlfn.XLOOKUP(Table17[[#This Row],[Customer_ID]],Customer_Dim!A:A,Customer_Dim!E:E,"False Data")</f>
        <v>Hubbardborough</v>
      </c>
      <c r="P934" t="str">
        <f>_xlfn.XLOOKUP(Table17[[#This Row],[Customer_ID]],Customer_Dim!A:A,Customer_Dim!F:F,"False Data")</f>
        <v>Kentucky</v>
      </c>
      <c r="Q934" t="str">
        <f>_xlfn.XLOOKUP(Table17[[#This Row],[Customer_ID]],Customer_Dim!A:A,Customer_Dim!G:G,"False Data")</f>
        <v>USA</v>
      </c>
      <c r="R934" t="str">
        <f>_xlfn.XLOOKUP(Table17[[#This Row],[Customer_ID]],Customer_Dim!A:A,Customer_Dim!H:H,"False Data")</f>
        <v>Platinum</v>
      </c>
      <c r="S934" t="str">
        <f>_xlfn.XLOOKUP(Table17[[#This Row],[Store_ID]],Store_Dim!A:A,Store_Dim!B:B)</f>
        <v>Shelton PLC</v>
      </c>
      <c r="T934" t="str">
        <f>_xlfn.XLOOKUP(Table17[[#This Row],[Store_ID]],Store_Dim!A:A,Store_Dim!C:C)</f>
        <v>North</v>
      </c>
      <c r="U934" t="str">
        <f>_xlfn.XLOOKUP(Table17[[#This Row],[Store_ID]],Store_Dim!A:A,Store_Dim!D:D)</f>
        <v>East Jenniferstad</v>
      </c>
      <c r="V934" t="str">
        <f>_xlfn.XLOOKUP(Table17[[#This Row],[Store_ID]],Store_Dim!A:A,Store_Dim!E:E)</f>
        <v>Flagship</v>
      </c>
      <c r="W934" t="str">
        <f>_xlfn.XLOOKUP(Table17[[#This Row],[Product_ID]],Product_Dim!A:A,Product_Dim!B:B)</f>
        <v>Women's Scarf Set</v>
      </c>
      <c r="X934" t="str">
        <f>_xlfn.XLOOKUP(Table17[[#This Row],[Product_ID]],Product_Dim!A:A,Product_Dim!C:C)</f>
        <v>Clothing</v>
      </c>
      <c r="Y934" t="str">
        <f>_xlfn.XLOOKUP(Table17[[#This Row],[Product_ID]],Product_Dim!A:A,Product_Dim!D:D)</f>
        <v>Accessories</v>
      </c>
      <c r="Z934" t="str">
        <f>_xlfn.XLOOKUP(Table17[[#This Row],[Product_ID]],Product_Dim!A:A,Product_Dim!E:E)</f>
        <v>Brown and Sons</v>
      </c>
      <c r="AA934">
        <f>_xlfn.XLOOKUP(Table17[[#This Row],[Product_ID]],Product_Dim!A:A,Product_Dim!F:F)</f>
        <v>174.02</v>
      </c>
      <c r="AB934">
        <f>_xlfn.XLOOKUP(Table17[[#This Row],[Product_ID]],Product_Dim!A:A,Product_Dim!G:G)</f>
        <v>268</v>
      </c>
    </row>
    <row r="935" spans="1:28" x14ac:dyDescent="0.25">
      <c r="A935" t="s">
        <v>2759</v>
      </c>
      <c r="B935" s="1">
        <v>45396</v>
      </c>
      <c r="C935" t="s">
        <v>224</v>
      </c>
      <c r="D935" t="s">
        <v>1624</v>
      </c>
      <c r="E935" t="s">
        <v>1792</v>
      </c>
      <c r="F935">
        <v>3</v>
      </c>
      <c r="G935">
        <v>649.78</v>
      </c>
      <c r="H935">
        <v>0.1</v>
      </c>
      <c r="I935" t="s">
        <v>1826</v>
      </c>
      <c r="J935" s="12">
        <v>1754.4059999999999</v>
      </c>
      <c r="K935" t="str">
        <f>_xlfn.XLOOKUP(Table17[[#This Row],[Customer_ID]],Customer_Dim!A:A,Customer_Dim!B:B,"False Data")</f>
        <v>Dr. David Smith</v>
      </c>
      <c r="L935" s="5">
        <f>_xlfn.XLOOKUP(Table17[[#This Row],[Customer_ID]],Customer_Dim!A:A,Customer_Dim!C:C,"False Data")</f>
        <v>22</v>
      </c>
      <c r="M935" s="5" t="str" cm="1">
        <f t="array" ref="M935">_xlfn.IFS(Table9[[#This Row],[Age]]&lt;=35,"Youth",Table9[[#This Row],[Age]]&lt;=55,"Adult",Table9[[#This Row],[Age]]&gt;55,"Senior")</f>
        <v>Youth</v>
      </c>
      <c r="N935" t="str">
        <f>_xlfn.XLOOKUP(Table17[[#This Row],[Customer_ID]],Customer_Dim!A:A,Customer_Dim!D:D,"False Data")</f>
        <v>Female</v>
      </c>
      <c r="O935" t="str">
        <f>_xlfn.XLOOKUP(Table17[[#This Row],[Customer_ID]],Customer_Dim!A:A,Customer_Dim!E:E,"False Data")</f>
        <v>Schmidtchester</v>
      </c>
      <c r="P935" t="str">
        <f>_xlfn.XLOOKUP(Table17[[#This Row],[Customer_ID]],Customer_Dim!A:A,Customer_Dim!F:F,"False Data")</f>
        <v>Alaska</v>
      </c>
      <c r="Q935" t="str">
        <f>_xlfn.XLOOKUP(Table17[[#This Row],[Customer_ID]],Customer_Dim!A:A,Customer_Dim!G:G,"False Data")</f>
        <v>USA</v>
      </c>
      <c r="R935" t="str">
        <f>_xlfn.XLOOKUP(Table17[[#This Row],[Customer_ID]],Customer_Dim!A:A,Customer_Dim!H:H,"False Data")</f>
        <v>Silver</v>
      </c>
      <c r="S935" t="str">
        <f>_xlfn.XLOOKUP(Table17[[#This Row],[Store_ID]],Store_Dim!A:A,Store_Dim!B:B)</f>
        <v>Aguirre-Keller</v>
      </c>
      <c r="T935" t="str">
        <f>_xlfn.XLOOKUP(Table17[[#This Row],[Store_ID]],Store_Dim!A:A,Store_Dim!C:C)</f>
        <v>South</v>
      </c>
      <c r="U935" t="str">
        <f>_xlfn.XLOOKUP(Table17[[#This Row],[Store_ID]],Store_Dim!A:A,Store_Dim!D:D)</f>
        <v>Lake Michael</v>
      </c>
      <c r="V935" t="str">
        <f>_xlfn.XLOOKUP(Table17[[#This Row],[Store_ID]],Store_Dim!A:A,Store_Dim!E:E)</f>
        <v>Online</v>
      </c>
      <c r="W935" t="str">
        <f>_xlfn.XLOOKUP(Table17[[#This Row],[Product_ID]],Product_Dim!A:A,Product_Dim!B:B)</f>
        <v>Sports Water Hydration Pack</v>
      </c>
      <c r="X935" t="str">
        <f>_xlfn.XLOOKUP(Table17[[#This Row],[Product_ID]],Product_Dim!A:A,Product_Dim!C:C)</f>
        <v>Sports</v>
      </c>
      <c r="Y935" t="str">
        <f>_xlfn.XLOOKUP(Table17[[#This Row],[Product_ID]],Product_Dim!A:A,Product_Dim!D:D)</f>
        <v>Outdoor</v>
      </c>
      <c r="Z935" t="str">
        <f>_xlfn.XLOOKUP(Table17[[#This Row],[Product_ID]],Product_Dim!A:A,Product_Dim!E:E)</f>
        <v>Sims-Smith</v>
      </c>
      <c r="AA935">
        <f>_xlfn.XLOOKUP(Table17[[#This Row],[Product_ID]],Product_Dim!A:A,Product_Dim!F:F)</f>
        <v>135.61000000000001</v>
      </c>
      <c r="AB935">
        <f>_xlfn.XLOOKUP(Table17[[#This Row],[Product_ID]],Product_Dim!A:A,Product_Dim!G:G)</f>
        <v>394</v>
      </c>
    </row>
    <row r="936" spans="1:28" x14ac:dyDescent="0.25">
      <c r="A936" t="s">
        <v>2760</v>
      </c>
      <c r="B936" s="1">
        <v>45317</v>
      </c>
      <c r="C936" t="s">
        <v>785</v>
      </c>
      <c r="D936" t="s">
        <v>1626</v>
      </c>
      <c r="E936" t="s">
        <v>1786</v>
      </c>
      <c r="F936">
        <v>2</v>
      </c>
      <c r="G936">
        <v>986.73</v>
      </c>
      <c r="H936">
        <v>0.05</v>
      </c>
      <c r="I936" t="s">
        <v>1826</v>
      </c>
      <c r="J936" s="12">
        <v>1874.787</v>
      </c>
      <c r="K936" t="str">
        <f>_xlfn.XLOOKUP(Table17[[#This Row],[Customer_ID]],Customer_Dim!A:A,Customer_Dim!B:B,"False Data")</f>
        <v>Laura Soto</v>
      </c>
      <c r="L936" s="5">
        <f>_xlfn.XLOOKUP(Table17[[#This Row],[Customer_ID]],Customer_Dim!A:A,Customer_Dim!C:C,"False Data")</f>
        <v>57</v>
      </c>
      <c r="M936" s="5" t="str" cm="1">
        <f t="array" ref="M936">_xlfn.IFS(Table9[[#This Row],[Age]]&lt;=35,"Youth",Table9[[#This Row],[Age]]&lt;=55,"Adult",Table9[[#This Row],[Age]]&gt;55,"Senior")</f>
        <v>Senior</v>
      </c>
      <c r="N936" t="str">
        <f>_xlfn.XLOOKUP(Table17[[#This Row],[Customer_ID]],Customer_Dim!A:A,Customer_Dim!D:D,"False Data")</f>
        <v>Female</v>
      </c>
      <c r="O936" t="str">
        <f>_xlfn.XLOOKUP(Table17[[#This Row],[Customer_ID]],Customer_Dim!A:A,Customer_Dim!E:E,"False Data")</f>
        <v>Rodriguezton</v>
      </c>
      <c r="P936" t="str">
        <f>_xlfn.XLOOKUP(Table17[[#This Row],[Customer_ID]],Customer_Dim!A:A,Customer_Dim!F:F,"False Data")</f>
        <v>Michigan</v>
      </c>
      <c r="Q936" t="str">
        <f>_xlfn.XLOOKUP(Table17[[#This Row],[Customer_ID]],Customer_Dim!A:A,Customer_Dim!G:G,"False Data")</f>
        <v>USA</v>
      </c>
      <c r="R936" t="str">
        <f>_xlfn.XLOOKUP(Table17[[#This Row],[Customer_ID]],Customer_Dim!A:A,Customer_Dim!H:H,"False Data")</f>
        <v>Platinum</v>
      </c>
      <c r="S936" t="str">
        <f>_xlfn.XLOOKUP(Table17[[#This Row],[Store_ID]],Store_Dim!A:A,Store_Dim!B:B)</f>
        <v>Moore, Padilla and Butler</v>
      </c>
      <c r="T936" t="str">
        <f>_xlfn.XLOOKUP(Table17[[#This Row],[Store_ID]],Store_Dim!A:A,Store_Dim!C:C)</f>
        <v>South</v>
      </c>
      <c r="U936" t="str">
        <f>_xlfn.XLOOKUP(Table17[[#This Row],[Store_ID]],Store_Dim!A:A,Store_Dim!D:D)</f>
        <v>East Johnstad</v>
      </c>
      <c r="V936" t="str">
        <f>_xlfn.XLOOKUP(Table17[[#This Row],[Store_ID]],Store_Dim!A:A,Store_Dim!E:E)</f>
        <v>Flagship</v>
      </c>
      <c r="W936" t="str">
        <f>_xlfn.XLOOKUP(Table17[[#This Row],[Product_ID]],Product_Dim!A:A,Product_Dim!B:B)</f>
        <v>Portable Power Bank</v>
      </c>
      <c r="X936" t="str">
        <f>_xlfn.XLOOKUP(Table17[[#This Row],[Product_ID]],Product_Dim!A:A,Product_Dim!C:C)</f>
        <v>Electronics</v>
      </c>
      <c r="Y936" t="str">
        <f>_xlfn.XLOOKUP(Table17[[#This Row],[Product_ID]],Product_Dim!A:A,Product_Dim!D:D)</f>
        <v>Mobile</v>
      </c>
      <c r="Z936" t="str">
        <f>_xlfn.XLOOKUP(Table17[[#This Row],[Product_ID]],Product_Dim!A:A,Product_Dim!E:E)</f>
        <v>Cummings and Sons</v>
      </c>
      <c r="AA936">
        <f>_xlfn.XLOOKUP(Table17[[#This Row],[Product_ID]],Product_Dim!A:A,Product_Dim!F:F)</f>
        <v>326.06</v>
      </c>
      <c r="AB936">
        <f>_xlfn.XLOOKUP(Table17[[#This Row],[Product_ID]],Product_Dim!A:A,Product_Dim!G:G)</f>
        <v>301</v>
      </c>
    </row>
    <row r="937" spans="1:28" x14ac:dyDescent="0.25">
      <c r="A937" t="s">
        <v>2761</v>
      </c>
      <c r="B937" s="1">
        <v>45235</v>
      </c>
      <c r="C937" t="s">
        <v>414</v>
      </c>
      <c r="D937" t="s">
        <v>1574</v>
      </c>
      <c r="E937" t="s">
        <v>1801</v>
      </c>
      <c r="F937">
        <v>2</v>
      </c>
      <c r="G937">
        <v>65.44</v>
      </c>
      <c r="H937">
        <v>0.05</v>
      </c>
      <c r="I937" t="s">
        <v>1826</v>
      </c>
      <c r="J937" s="12">
        <v>124.336</v>
      </c>
      <c r="K937" t="str">
        <f>_xlfn.XLOOKUP(Table17[[#This Row],[Customer_ID]],Customer_Dim!A:A,Customer_Dim!B:B,"False Data")</f>
        <v>Michael Jones</v>
      </c>
      <c r="L937" s="5">
        <f>_xlfn.XLOOKUP(Table17[[#This Row],[Customer_ID]],Customer_Dim!A:A,Customer_Dim!C:C,"False Data")</f>
        <v>40</v>
      </c>
      <c r="M937" s="5" t="str" cm="1">
        <f t="array" ref="M937">_xlfn.IFS(Table9[[#This Row],[Age]]&lt;=35,"Youth",Table9[[#This Row],[Age]]&lt;=55,"Adult",Table9[[#This Row],[Age]]&gt;55,"Senior")</f>
        <v>Adult</v>
      </c>
      <c r="N937" t="str">
        <f>_xlfn.XLOOKUP(Table17[[#This Row],[Customer_ID]],Customer_Dim!A:A,Customer_Dim!D:D,"False Data")</f>
        <v>Male</v>
      </c>
      <c r="O937" t="str">
        <f>_xlfn.XLOOKUP(Table17[[#This Row],[Customer_ID]],Customer_Dim!A:A,Customer_Dim!E:E,"False Data")</f>
        <v>North Edwardton</v>
      </c>
      <c r="P937" t="str">
        <f>_xlfn.XLOOKUP(Table17[[#This Row],[Customer_ID]],Customer_Dim!A:A,Customer_Dim!F:F,"False Data")</f>
        <v>Tennessee</v>
      </c>
      <c r="Q937" t="str">
        <f>_xlfn.XLOOKUP(Table17[[#This Row],[Customer_ID]],Customer_Dim!A:A,Customer_Dim!G:G,"False Data")</f>
        <v>USA</v>
      </c>
      <c r="R937" t="str">
        <f>_xlfn.XLOOKUP(Table17[[#This Row],[Customer_ID]],Customer_Dim!A:A,Customer_Dim!H:H,"False Data")</f>
        <v>Bronze</v>
      </c>
      <c r="S937" t="str">
        <f>_xlfn.XLOOKUP(Table17[[#This Row],[Store_ID]],Store_Dim!A:A,Store_Dim!B:B)</f>
        <v>Shelton PLC</v>
      </c>
      <c r="T937" t="str">
        <f>_xlfn.XLOOKUP(Table17[[#This Row],[Store_ID]],Store_Dim!A:A,Store_Dim!C:C)</f>
        <v>North</v>
      </c>
      <c r="U937" t="str">
        <f>_xlfn.XLOOKUP(Table17[[#This Row],[Store_ID]],Store_Dim!A:A,Store_Dim!D:D)</f>
        <v>East Jenniferstad</v>
      </c>
      <c r="V937" t="str">
        <f>_xlfn.XLOOKUP(Table17[[#This Row],[Store_ID]],Store_Dim!A:A,Store_Dim!E:E)</f>
        <v>Flagship</v>
      </c>
      <c r="W937" t="str">
        <f>_xlfn.XLOOKUP(Table17[[#This Row],[Product_ID]],Product_Dim!A:A,Product_Dim!B:B)</f>
        <v>USB-C Fast Charger</v>
      </c>
      <c r="X937" t="str">
        <f>_xlfn.XLOOKUP(Table17[[#This Row],[Product_ID]],Product_Dim!A:A,Product_Dim!C:C)</f>
        <v>Electronics</v>
      </c>
      <c r="Y937" t="str">
        <f>_xlfn.XLOOKUP(Table17[[#This Row],[Product_ID]],Product_Dim!A:A,Product_Dim!D:D)</f>
        <v>Accessories</v>
      </c>
      <c r="Z937" t="str">
        <f>_xlfn.XLOOKUP(Table17[[#This Row],[Product_ID]],Product_Dim!A:A,Product_Dim!E:E)</f>
        <v>Dawson-Perkins</v>
      </c>
      <c r="AA937">
        <f>_xlfn.XLOOKUP(Table17[[#This Row],[Product_ID]],Product_Dim!A:A,Product_Dim!F:F)</f>
        <v>242.23</v>
      </c>
      <c r="AB937">
        <f>_xlfn.XLOOKUP(Table17[[#This Row],[Product_ID]],Product_Dim!A:A,Product_Dim!G:G)</f>
        <v>453</v>
      </c>
    </row>
    <row r="938" spans="1:28" x14ac:dyDescent="0.25">
      <c r="A938" t="s">
        <v>2762</v>
      </c>
      <c r="B938" s="1">
        <v>45824</v>
      </c>
      <c r="C938" t="s">
        <v>1196</v>
      </c>
      <c r="D938" t="s">
        <v>1674</v>
      </c>
      <c r="E938" t="s">
        <v>1797</v>
      </c>
      <c r="F938">
        <v>3</v>
      </c>
      <c r="G938">
        <v>953.74</v>
      </c>
      <c r="H938">
        <v>0.04</v>
      </c>
      <c r="I938" t="s">
        <v>1824</v>
      </c>
      <c r="J938" s="12">
        <v>2746.7712000000001</v>
      </c>
      <c r="K938" t="str">
        <f>_xlfn.XLOOKUP(Table17[[#This Row],[Customer_ID]],Customer_Dim!A:A,Customer_Dim!B:B,"False Data")</f>
        <v>Kristine Higgins</v>
      </c>
      <c r="L938" s="5">
        <f>_xlfn.XLOOKUP(Table17[[#This Row],[Customer_ID]],Customer_Dim!A:A,Customer_Dim!C:C,"False Data")</f>
        <v>27</v>
      </c>
      <c r="M938" s="5" t="str" cm="1">
        <f t="array" ref="M938">_xlfn.IFS(Table9[[#This Row],[Age]]&lt;=35,"Youth",Table9[[#This Row],[Age]]&lt;=55,"Adult",Table9[[#This Row],[Age]]&gt;55,"Senior")</f>
        <v>Youth</v>
      </c>
      <c r="N938" t="str">
        <f>_xlfn.XLOOKUP(Table17[[#This Row],[Customer_ID]],Customer_Dim!A:A,Customer_Dim!D:D,"False Data")</f>
        <v>Female</v>
      </c>
      <c r="O938" t="str">
        <f>_xlfn.XLOOKUP(Table17[[#This Row],[Customer_ID]],Customer_Dim!A:A,Customer_Dim!E:E,"False Data")</f>
        <v>Jennifertown</v>
      </c>
      <c r="P938" t="str">
        <f>_xlfn.XLOOKUP(Table17[[#This Row],[Customer_ID]],Customer_Dim!A:A,Customer_Dim!F:F,"False Data")</f>
        <v>South Carolina</v>
      </c>
      <c r="Q938" t="str">
        <f>_xlfn.XLOOKUP(Table17[[#This Row],[Customer_ID]],Customer_Dim!A:A,Customer_Dim!G:G,"False Data")</f>
        <v>USA</v>
      </c>
      <c r="R938" t="str">
        <f>_xlfn.XLOOKUP(Table17[[#This Row],[Customer_ID]],Customer_Dim!A:A,Customer_Dim!H:H,"False Data")</f>
        <v>Silver</v>
      </c>
      <c r="S938" t="str">
        <f>_xlfn.XLOOKUP(Table17[[#This Row],[Store_ID]],Store_Dim!A:A,Store_Dim!B:B)</f>
        <v>Gardner, Humphrey and Contreras</v>
      </c>
      <c r="T938" t="str">
        <f>_xlfn.XLOOKUP(Table17[[#This Row],[Store_ID]],Store_Dim!A:A,Store_Dim!C:C)</f>
        <v>East</v>
      </c>
      <c r="U938" t="str">
        <f>_xlfn.XLOOKUP(Table17[[#This Row],[Store_ID]],Store_Dim!A:A,Store_Dim!D:D)</f>
        <v>Johnsonville</v>
      </c>
      <c r="V938" t="str">
        <f>_xlfn.XLOOKUP(Table17[[#This Row],[Store_ID]],Store_Dim!A:A,Store_Dim!E:E)</f>
        <v>Flagship</v>
      </c>
      <c r="W938" t="str">
        <f>_xlfn.XLOOKUP(Table17[[#This Row],[Product_ID]],Product_Dim!A:A,Product_Dim!B:B)</f>
        <v>Organic Sunscreen Lotion</v>
      </c>
      <c r="X938" t="str">
        <f>_xlfn.XLOOKUP(Table17[[#This Row],[Product_ID]],Product_Dim!A:A,Product_Dim!C:C)</f>
        <v>Beauty</v>
      </c>
      <c r="Y938" t="str">
        <f>_xlfn.XLOOKUP(Table17[[#This Row],[Product_ID]],Product_Dim!A:A,Product_Dim!D:D)</f>
        <v>Skincare</v>
      </c>
      <c r="Z938" t="str">
        <f>_xlfn.XLOOKUP(Table17[[#This Row],[Product_ID]],Product_Dim!A:A,Product_Dim!E:E)</f>
        <v>Anderson-Riley</v>
      </c>
      <c r="AA938">
        <f>_xlfn.XLOOKUP(Table17[[#This Row],[Product_ID]],Product_Dim!A:A,Product_Dim!F:F)</f>
        <v>266.86</v>
      </c>
      <c r="AB938">
        <f>_xlfn.XLOOKUP(Table17[[#This Row],[Product_ID]],Product_Dim!A:A,Product_Dim!G:G)</f>
        <v>458</v>
      </c>
    </row>
    <row r="939" spans="1:28" x14ac:dyDescent="0.25">
      <c r="A939" t="s">
        <v>2763</v>
      </c>
      <c r="B939" s="1">
        <v>45543</v>
      </c>
      <c r="C939" t="s">
        <v>247</v>
      </c>
      <c r="D939" t="s">
        <v>1700</v>
      </c>
      <c r="E939" t="s">
        <v>1789</v>
      </c>
      <c r="F939">
        <v>3</v>
      </c>
      <c r="G939">
        <v>904.48</v>
      </c>
      <c r="H939">
        <v>0.21</v>
      </c>
      <c r="I939" t="s">
        <v>1826</v>
      </c>
      <c r="J939" s="12">
        <v>2143.6176</v>
      </c>
      <c r="K939" t="str">
        <f>_xlfn.XLOOKUP(Table17[[#This Row],[Customer_ID]],Customer_Dim!A:A,Customer_Dim!B:B,"False Data")</f>
        <v>Amber Mcclain</v>
      </c>
      <c r="L939" s="5">
        <f>_xlfn.XLOOKUP(Table17[[#This Row],[Customer_ID]],Customer_Dim!A:A,Customer_Dim!C:C,"False Data")</f>
        <v>58</v>
      </c>
      <c r="M939" s="5" t="str" cm="1">
        <f t="array" ref="M939">_xlfn.IFS(Table9[[#This Row],[Age]]&lt;=35,"Youth",Table9[[#This Row],[Age]]&lt;=55,"Adult",Table9[[#This Row],[Age]]&gt;55,"Senior")</f>
        <v>Senior</v>
      </c>
      <c r="N939" t="str">
        <f>_xlfn.XLOOKUP(Table17[[#This Row],[Customer_ID]],Customer_Dim!A:A,Customer_Dim!D:D,"False Data")</f>
        <v>Male</v>
      </c>
      <c r="O939" t="str">
        <f>_xlfn.XLOOKUP(Table17[[#This Row],[Customer_ID]],Customer_Dim!A:A,Customer_Dim!E:E,"False Data")</f>
        <v>Brendaburgh</v>
      </c>
      <c r="P939" t="str">
        <f>_xlfn.XLOOKUP(Table17[[#This Row],[Customer_ID]],Customer_Dim!A:A,Customer_Dim!F:F,"False Data")</f>
        <v>Florida</v>
      </c>
      <c r="Q939" t="str">
        <f>_xlfn.XLOOKUP(Table17[[#This Row],[Customer_ID]],Customer_Dim!A:A,Customer_Dim!G:G,"False Data")</f>
        <v>USA</v>
      </c>
      <c r="R939" t="str">
        <f>_xlfn.XLOOKUP(Table17[[#This Row],[Customer_ID]],Customer_Dim!A:A,Customer_Dim!H:H,"False Data")</f>
        <v>Silver</v>
      </c>
      <c r="S939" t="str">
        <f>_xlfn.XLOOKUP(Table17[[#This Row],[Store_ID]],Store_Dim!A:A,Store_Dim!B:B)</f>
        <v>Hill, Wagner and Ballard</v>
      </c>
      <c r="T939" t="str">
        <f>_xlfn.XLOOKUP(Table17[[#This Row],[Store_ID]],Store_Dim!A:A,Store_Dim!C:C)</f>
        <v>East</v>
      </c>
      <c r="U939" t="str">
        <f>_xlfn.XLOOKUP(Table17[[#This Row],[Store_ID]],Store_Dim!A:A,Store_Dim!D:D)</f>
        <v>East Davidville</v>
      </c>
      <c r="V939" t="str">
        <f>_xlfn.XLOOKUP(Table17[[#This Row],[Store_ID]],Store_Dim!A:A,Store_Dim!E:E)</f>
        <v>Online</v>
      </c>
      <c r="W939" t="str">
        <f>_xlfn.XLOOKUP(Table17[[#This Row],[Product_ID]],Product_Dim!A:A,Product_Dim!B:B)</f>
        <v>Wireless Mouse</v>
      </c>
      <c r="X939" t="str">
        <f>_xlfn.XLOOKUP(Table17[[#This Row],[Product_ID]],Product_Dim!A:A,Product_Dim!C:C)</f>
        <v>Electronics</v>
      </c>
      <c r="Y939" t="str">
        <f>_xlfn.XLOOKUP(Table17[[#This Row],[Product_ID]],Product_Dim!A:A,Product_Dim!D:D)</f>
        <v>Computer</v>
      </c>
      <c r="Z939" t="str">
        <f>_xlfn.XLOOKUP(Table17[[#This Row],[Product_ID]],Product_Dim!A:A,Product_Dim!E:E)</f>
        <v>Larson Ltd</v>
      </c>
      <c r="AA939">
        <f>_xlfn.XLOOKUP(Table17[[#This Row],[Product_ID]],Product_Dim!A:A,Product_Dim!F:F)</f>
        <v>392.89</v>
      </c>
      <c r="AB939">
        <f>_xlfn.XLOOKUP(Table17[[#This Row],[Product_ID]],Product_Dim!A:A,Product_Dim!G:G)</f>
        <v>320</v>
      </c>
    </row>
    <row r="940" spans="1:28" x14ac:dyDescent="0.25">
      <c r="A940" t="s">
        <v>2764</v>
      </c>
      <c r="B940" s="1">
        <v>45595</v>
      </c>
      <c r="C940" t="s">
        <v>1513</v>
      </c>
      <c r="D940" t="s">
        <v>1672</v>
      </c>
      <c r="E940" t="s">
        <v>1801</v>
      </c>
      <c r="F940">
        <v>3</v>
      </c>
      <c r="G940">
        <v>920.82</v>
      </c>
      <c r="H940">
        <v>0.1</v>
      </c>
      <c r="I940" t="s">
        <v>1826</v>
      </c>
      <c r="J940" s="12">
        <v>2486.2139999999999</v>
      </c>
      <c r="K940" t="str">
        <f>_xlfn.XLOOKUP(Table17[[#This Row],[Customer_ID]],Customer_Dim!A:A,Customer_Dim!B:B,"False Data")</f>
        <v>Darrell Miller</v>
      </c>
      <c r="L940" s="5">
        <f>_xlfn.XLOOKUP(Table17[[#This Row],[Customer_ID]],Customer_Dim!A:A,Customer_Dim!C:C,"False Data")</f>
        <v>59</v>
      </c>
      <c r="M940" s="5" t="str" cm="1">
        <f t="array" ref="M940">_xlfn.IFS(Table9[[#This Row],[Age]]&lt;=35,"Youth",Table9[[#This Row],[Age]]&lt;=55,"Adult",Table9[[#This Row],[Age]]&gt;55,"Senior")</f>
        <v>Senior</v>
      </c>
      <c r="N940" t="str">
        <f>_xlfn.XLOOKUP(Table17[[#This Row],[Customer_ID]],Customer_Dim!A:A,Customer_Dim!D:D,"False Data")</f>
        <v>Female</v>
      </c>
      <c r="O940" t="str">
        <f>_xlfn.XLOOKUP(Table17[[#This Row],[Customer_ID]],Customer_Dim!A:A,Customer_Dim!E:E,"False Data")</f>
        <v>Port Carol</v>
      </c>
      <c r="P940" t="str">
        <f>_xlfn.XLOOKUP(Table17[[#This Row],[Customer_ID]],Customer_Dim!A:A,Customer_Dim!F:F,"False Data")</f>
        <v>Florida</v>
      </c>
      <c r="Q940" t="str">
        <f>_xlfn.XLOOKUP(Table17[[#This Row],[Customer_ID]],Customer_Dim!A:A,Customer_Dim!G:G,"False Data")</f>
        <v>USA</v>
      </c>
      <c r="R940" t="str">
        <f>_xlfn.XLOOKUP(Table17[[#This Row],[Customer_ID]],Customer_Dim!A:A,Customer_Dim!H:H,"False Data")</f>
        <v>Platinum</v>
      </c>
      <c r="S940" t="str">
        <f>_xlfn.XLOOKUP(Table17[[#This Row],[Store_ID]],Store_Dim!A:A,Store_Dim!B:B)</f>
        <v>Shelton PLC</v>
      </c>
      <c r="T940" t="str">
        <f>_xlfn.XLOOKUP(Table17[[#This Row],[Store_ID]],Store_Dim!A:A,Store_Dim!C:C)</f>
        <v>North</v>
      </c>
      <c r="U940" t="str">
        <f>_xlfn.XLOOKUP(Table17[[#This Row],[Store_ID]],Store_Dim!A:A,Store_Dim!D:D)</f>
        <v>East Jenniferstad</v>
      </c>
      <c r="V940" t="str">
        <f>_xlfn.XLOOKUP(Table17[[#This Row],[Store_ID]],Store_Dim!A:A,Store_Dim!E:E)</f>
        <v>Flagship</v>
      </c>
      <c r="W940" t="str">
        <f>_xlfn.XLOOKUP(Table17[[#This Row],[Product_ID]],Product_Dim!A:A,Product_Dim!B:B)</f>
        <v>Laptop Cooling Pad</v>
      </c>
      <c r="X940" t="str">
        <f>_xlfn.XLOOKUP(Table17[[#This Row],[Product_ID]],Product_Dim!A:A,Product_Dim!C:C)</f>
        <v>Electronics</v>
      </c>
      <c r="Y940" t="str">
        <f>_xlfn.XLOOKUP(Table17[[#This Row],[Product_ID]],Product_Dim!A:A,Product_Dim!D:D)</f>
        <v>Computer</v>
      </c>
      <c r="Z940" t="str">
        <f>_xlfn.XLOOKUP(Table17[[#This Row],[Product_ID]],Product_Dim!A:A,Product_Dim!E:E)</f>
        <v>Murray, Gould and Ware</v>
      </c>
      <c r="AA940">
        <f>_xlfn.XLOOKUP(Table17[[#This Row],[Product_ID]],Product_Dim!A:A,Product_Dim!F:F)</f>
        <v>86.42</v>
      </c>
      <c r="AB940">
        <f>_xlfn.XLOOKUP(Table17[[#This Row],[Product_ID]],Product_Dim!A:A,Product_Dim!G:G)</f>
        <v>222</v>
      </c>
    </row>
    <row r="941" spans="1:28" x14ac:dyDescent="0.25">
      <c r="A941" t="s">
        <v>2765</v>
      </c>
      <c r="B941" s="1">
        <v>45803</v>
      </c>
      <c r="C941" t="s">
        <v>963</v>
      </c>
      <c r="D941" t="s">
        <v>1604</v>
      </c>
      <c r="E941" t="s">
        <v>1757</v>
      </c>
      <c r="F941">
        <v>1</v>
      </c>
      <c r="G941">
        <v>182.28</v>
      </c>
      <c r="H941">
        <v>0.15</v>
      </c>
      <c r="I941" t="s">
        <v>1829</v>
      </c>
      <c r="J941" s="12">
        <v>154.93799999999999</v>
      </c>
      <c r="K941" t="str">
        <f>_xlfn.XLOOKUP(Table17[[#This Row],[Customer_ID]],Customer_Dim!A:A,Customer_Dim!B:B,"False Data")</f>
        <v>Roberta Green</v>
      </c>
      <c r="L941" s="5">
        <f>_xlfn.XLOOKUP(Table17[[#This Row],[Customer_ID]],Customer_Dim!A:A,Customer_Dim!C:C,"False Data")</f>
        <v>64</v>
      </c>
      <c r="M941" s="5" t="str" cm="1">
        <f t="array" ref="M941">_xlfn.IFS(Table9[[#This Row],[Age]]&lt;=35,"Youth",Table9[[#This Row],[Age]]&lt;=55,"Adult",Table9[[#This Row],[Age]]&gt;55,"Senior")</f>
        <v>Senior</v>
      </c>
      <c r="N941" t="str">
        <f>_xlfn.XLOOKUP(Table17[[#This Row],[Customer_ID]],Customer_Dim!A:A,Customer_Dim!D:D,"False Data")</f>
        <v>Male</v>
      </c>
      <c r="O941" t="str">
        <f>_xlfn.XLOOKUP(Table17[[#This Row],[Customer_ID]],Customer_Dim!A:A,Customer_Dim!E:E,"False Data")</f>
        <v>West Joseph</v>
      </c>
      <c r="P941" t="str">
        <f>_xlfn.XLOOKUP(Table17[[#This Row],[Customer_ID]],Customer_Dim!A:A,Customer_Dim!F:F,"False Data")</f>
        <v>Washington</v>
      </c>
      <c r="Q941" t="str">
        <f>_xlfn.XLOOKUP(Table17[[#This Row],[Customer_ID]],Customer_Dim!A:A,Customer_Dim!G:G,"False Data")</f>
        <v>USA</v>
      </c>
      <c r="R941" t="str">
        <f>_xlfn.XLOOKUP(Table17[[#This Row],[Customer_ID]],Customer_Dim!A:A,Customer_Dim!H:H,"False Data")</f>
        <v>Platinum</v>
      </c>
      <c r="S941" t="str">
        <f>_xlfn.XLOOKUP(Table17[[#This Row],[Store_ID]],Store_Dim!A:A,Store_Dim!B:B)</f>
        <v>Martinez, Adkins and Johnson</v>
      </c>
      <c r="T941" t="str">
        <f>_xlfn.XLOOKUP(Table17[[#This Row],[Store_ID]],Store_Dim!A:A,Store_Dim!C:C)</f>
        <v>North</v>
      </c>
      <c r="U941" t="str">
        <f>_xlfn.XLOOKUP(Table17[[#This Row],[Store_ID]],Store_Dim!A:A,Store_Dim!D:D)</f>
        <v>Danielmouth</v>
      </c>
      <c r="V941" t="str">
        <f>_xlfn.XLOOKUP(Table17[[#This Row],[Store_ID]],Store_Dim!A:A,Store_Dim!E:E)</f>
        <v>Flagship</v>
      </c>
      <c r="W941" t="str">
        <f>_xlfn.XLOOKUP(Table17[[#This Row],[Product_ID]],Product_Dim!A:A,Product_Dim!B:B)</f>
        <v>Sports Stopwatch Timer</v>
      </c>
      <c r="X941" t="str">
        <f>_xlfn.XLOOKUP(Table17[[#This Row],[Product_ID]],Product_Dim!A:A,Product_Dim!C:C)</f>
        <v>Sports</v>
      </c>
      <c r="Y941" t="str">
        <f>_xlfn.XLOOKUP(Table17[[#This Row],[Product_ID]],Product_Dim!A:A,Product_Dim!D:D)</f>
        <v>Accessories</v>
      </c>
      <c r="Z941" t="str">
        <f>_xlfn.XLOOKUP(Table17[[#This Row],[Product_ID]],Product_Dim!A:A,Product_Dim!E:E)</f>
        <v>Burns-Hansen</v>
      </c>
      <c r="AA941">
        <f>_xlfn.XLOOKUP(Table17[[#This Row],[Product_ID]],Product_Dim!A:A,Product_Dim!F:F)</f>
        <v>38.76</v>
      </c>
      <c r="AB941">
        <f>_xlfn.XLOOKUP(Table17[[#This Row],[Product_ID]],Product_Dim!A:A,Product_Dim!G:G)</f>
        <v>137</v>
      </c>
    </row>
    <row r="942" spans="1:28" x14ac:dyDescent="0.25">
      <c r="A942" t="s">
        <v>2766</v>
      </c>
      <c r="B942" s="1">
        <v>45880</v>
      </c>
      <c r="C942" t="s">
        <v>1377</v>
      </c>
      <c r="D942" t="s">
        <v>1610</v>
      </c>
      <c r="E942" t="s">
        <v>1804</v>
      </c>
      <c r="F942">
        <v>3</v>
      </c>
      <c r="G942">
        <v>938.68</v>
      </c>
      <c r="H942">
        <v>0.14000000000000001</v>
      </c>
      <c r="I942" t="s">
        <v>1824</v>
      </c>
      <c r="J942" s="12">
        <v>2421.7944000000002</v>
      </c>
      <c r="K942" t="str">
        <f>_xlfn.XLOOKUP(Table17[[#This Row],[Customer_ID]],Customer_Dim!A:A,Customer_Dim!B:B,"False Data")</f>
        <v>Gene Lee</v>
      </c>
      <c r="L942" s="5">
        <f>_xlfn.XLOOKUP(Table17[[#This Row],[Customer_ID]],Customer_Dim!A:A,Customer_Dim!C:C,"False Data")</f>
        <v>41</v>
      </c>
      <c r="M942" s="5" t="str" cm="1">
        <f t="array" ref="M942">_xlfn.IFS(Table9[[#This Row],[Age]]&lt;=35,"Youth",Table9[[#This Row],[Age]]&lt;=55,"Adult",Table9[[#This Row],[Age]]&gt;55,"Senior")</f>
        <v>Adult</v>
      </c>
      <c r="N942" t="str">
        <f>_xlfn.XLOOKUP(Table17[[#This Row],[Customer_ID]],Customer_Dim!A:A,Customer_Dim!D:D,"False Data")</f>
        <v>Female</v>
      </c>
      <c r="O942" t="str">
        <f>_xlfn.XLOOKUP(Table17[[#This Row],[Customer_ID]],Customer_Dim!A:A,Customer_Dim!E:E,"False Data")</f>
        <v>Mcfarlandmouth</v>
      </c>
      <c r="P942" t="str">
        <f>_xlfn.XLOOKUP(Table17[[#This Row],[Customer_ID]],Customer_Dim!A:A,Customer_Dim!F:F,"False Data")</f>
        <v>Virginia</v>
      </c>
      <c r="Q942" t="str">
        <f>_xlfn.XLOOKUP(Table17[[#This Row],[Customer_ID]],Customer_Dim!A:A,Customer_Dim!G:G,"False Data")</f>
        <v>USA</v>
      </c>
      <c r="R942" t="str">
        <f>_xlfn.XLOOKUP(Table17[[#This Row],[Customer_ID]],Customer_Dim!A:A,Customer_Dim!H:H,"False Data")</f>
        <v>Platinum</v>
      </c>
      <c r="S942" t="str">
        <f>_xlfn.XLOOKUP(Table17[[#This Row],[Store_ID]],Store_Dim!A:A,Store_Dim!B:B)</f>
        <v>Frederick-Wright</v>
      </c>
      <c r="T942" t="str">
        <f>_xlfn.XLOOKUP(Table17[[#This Row],[Store_ID]],Store_Dim!A:A,Store_Dim!C:C)</f>
        <v>West</v>
      </c>
      <c r="U942" t="str">
        <f>_xlfn.XLOOKUP(Table17[[#This Row],[Store_ID]],Store_Dim!A:A,Store_Dim!D:D)</f>
        <v>New Jimmymouth</v>
      </c>
      <c r="V942" t="str">
        <f>_xlfn.XLOOKUP(Table17[[#This Row],[Store_ID]],Store_Dim!A:A,Store_Dim!E:E)</f>
        <v>Flagship</v>
      </c>
      <c r="W942" t="str">
        <f>_xlfn.XLOOKUP(Table17[[#This Row],[Product_ID]],Product_Dim!A:A,Product_Dim!B:B)</f>
        <v>Basketball</v>
      </c>
      <c r="X942" t="str">
        <f>_xlfn.XLOOKUP(Table17[[#This Row],[Product_ID]],Product_Dim!A:A,Product_Dim!C:C)</f>
        <v>Sports</v>
      </c>
      <c r="Y942" t="str">
        <f>_xlfn.XLOOKUP(Table17[[#This Row],[Product_ID]],Product_Dim!A:A,Product_Dim!D:D)</f>
        <v>Team Sports</v>
      </c>
      <c r="Z942" t="str">
        <f>_xlfn.XLOOKUP(Table17[[#This Row],[Product_ID]],Product_Dim!A:A,Product_Dim!E:E)</f>
        <v>Nolan-Snow</v>
      </c>
      <c r="AA942">
        <f>_xlfn.XLOOKUP(Table17[[#This Row],[Product_ID]],Product_Dim!A:A,Product_Dim!F:F)</f>
        <v>204.39</v>
      </c>
      <c r="AB942">
        <f>_xlfn.XLOOKUP(Table17[[#This Row],[Product_ID]],Product_Dim!A:A,Product_Dim!G:G)</f>
        <v>281</v>
      </c>
    </row>
    <row r="943" spans="1:28" x14ac:dyDescent="0.25">
      <c r="A943" t="s">
        <v>2767</v>
      </c>
      <c r="B943" s="1">
        <v>45690</v>
      </c>
      <c r="C943" t="s">
        <v>295</v>
      </c>
      <c r="D943" t="s">
        <v>1730</v>
      </c>
      <c r="E943" t="s">
        <v>1773</v>
      </c>
      <c r="F943">
        <v>3</v>
      </c>
      <c r="G943">
        <v>219.96</v>
      </c>
      <c r="H943">
        <v>0.18</v>
      </c>
      <c r="I943" t="s">
        <v>1826</v>
      </c>
      <c r="J943" s="12">
        <v>541.10160000000008</v>
      </c>
      <c r="K943" t="str">
        <f>_xlfn.XLOOKUP(Table17[[#This Row],[Customer_ID]],Customer_Dim!A:A,Customer_Dim!B:B,"False Data")</f>
        <v>Krystal Ford</v>
      </c>
      <c r="L943" s="5">
        <f>_xlfn.XLOOKUP(Table17[[#This Row],[Customer_ID]],Customer_Dim!A:A,Customer_Dim!C:C,"False Data")</f>
        <v>34</v>
      </c>
      <c r="M943" s="5" t="str" cm="1">
        <f t="array" ref="M943">_xlfn.IFS(Table9[[#This Row],[Age]]&lt;=35,"Youth",Table9[[#This Row],[Age]]&lt;=55,"Adult",Table9[[#This Row],[Age]]&gt;55,"Senior")</f>
        <v>Youth</v>
      </c>
      <c r="N943" t="str">
        <f>_xlfn.XLOOKUP(Table17[[#This Row],[Customer_ID]],Customer_Dim!A:A,Customer_Dim!D:D,"False Data")</f>
        <v>Female</v>
      </c>
      <c r="O943" t="str">
        <f>_xlfn.XLOOKUP(Table17[[#This Row],[Customer_ID]],Customer_Dim!A:A,Customer_Dim!E:E,"False Data")</f>
        <v>South David</v>
      </c>
      <c r="P943" t="str">
        <f>_xlfn.XLOOKUP(Table17[[#This Row],[Customer_ID]],Customer_Dim!A:A,Customer_Dim!F:F,"False Data")</f>
        <v>Arizona</v>
      </c>
      <c r="Q943" t="str">
        <f>_xlfn.XLOOKUP(Table17[[#This Row],[Customer_ID]],Customer_Dim!A:A,Customer_Dim!G:G,"False Data")</f>
        <v>USA</v>
      </c>
      <c r="R943" t="str">
        <f>_xlfn.XLOOKUP(Table17[[#This Row],[Customer_ID]],Customer_Dim!A:A,Customer_Dim!H:H,"False Data")</f>
        <v>Platinum</v>
      </c>
      <c r="S943" t="str">
        <f>_xlfn.XLOOKUP(Table17[[#This Row],[Store_ID]],Store_Dim!A:A,Store_Dim!B:B)</f>
        <v>Gray Ltd</v>
      </c>
      <c r="T943" t="str">
        <f>_xlfn.XLOOKUP(Table17[[#This Row],[Store_ID]],Store_Dim!A:A,Store_Dim!C:C)</f>
        <v>North</v>
      </c>
      <c r="U943" t="str">
        <f>_xlfn.XLOOKUP(Table17[[#This Row],[Store_ID]],Store_Dim!A:A,Store_Dim!D:D)</f>
        <v>New Michaelchester</v>
      </c>
      <c r="V943" t="str">
        <f>_xlfn.XLOOKUP(Table17[[#This Row],[Store_ID]],Store_Dim!A:A,Store_Dim!E:E)</f>
        <v>Outlet</v>
      </c>
      <c r="W943" t="str">
        <f>_xlfn.XLOOKUP(Table17[[#This Row],[Product_ID]],Product_Dim!A:A,Product_Dim!B:B)</f>
        <v>Women's High Heels</v>
      </c>
      <c r="X943" t="str">
        <f>_xlfn.XLOOKUP(Table17[[#This Row],[Product_ID]],Product_Dim!A:A,Product_Dim!C:C)</f>
        <v>Clothing</v>
      </c>
      <c r="Y943" t="str">
        <f>_xlfn.XLOOKUP(Table17[[#This Row],[Product_ID]],Product_Dim!A:A,Product_Dim!D:D)</f>
        <v>Footwear</v>
      </c>
      <c r="Z943" t="str">
        <f>_xlfn.XLOOKUP(Table17[[#This Row],[Product_ID]],Product_Dim!A:A,Product_Dim!E:E)</f>
        <v>Smith-Charles</v>
      </c>
      <c r="AA943">
        <f>_xlfn.XLOOKUP(Table17[[#This Row],[Product_ID]],Product_Dim!A:A,Product_Dim!F:F)</f>
        <v>438.25</v>
      </c>
      <c r="AB943">
        <f>_xlfn.XLOOKUP(Table17[[#This Row],[Product_ID]],Product_Dim!A:A,Product_Dim!G:G)</f>
        <v>496</v>
      </c>
    </row>
    <row r="944" spans="1:28" x14ac:dyDescent="0.25">
      <c r="A944" t="s">
        <v>2768</v>
      </c>
      <c r="B944" s="1">
        <v>45841</v>
      </c>
      <c r="C944" t="s">
        <v>1458</v>
      </c>
      <c r="D944" t="s">
        <v>1690</v>
      </c>
      <c r="E944" t="s">
        <v>1810</v>
      </c>
      <c r="F944">
        <v>3</v>
      </c>
      <c r="G944">
        <v>385.74</v>
      </c>
      <c r="H944">
        <v>0.27</v>
      </c>
      <c r="I944" t="s">
        <v>1824</v>
      </c>
      <c r="J944" s="12">
        <v>844.77059999999994</v>
      </c>
      <c r="K944" t="str">
        <f>_xlfn.XLOOKUP(Table17[[#This Row],[Customer_ID]],Customer_Dim!A:A,Customer_Dim!B:B,"False Data")</f>
        <v>Laura Mathews</v>
      </c>
      <c r="L944" s="5">
        <f>_xlfn.XLOOKUP(Table17[[#This Row],[Customer_ID]],Customer_Dim!A:A,Customer_Dim!C:C,"False Data")</f>
        <v>53</v>
      </c>
      <c r="M944" s="5" t="str" cm="1">
        <f t="array" ref="M944">_xlfn.IFS(Table9[[#This Row],[Age]]&lt;=35,"Youth",Table9[[#This Row],[Age]]&lt;=55,"Adult",Table9[[#This Row],[Age]]&gt;55,"Senior")</f>
        <v>Adult</v>
      </c>
      <c r="N944" t="str">
        <f>_xlfn.XLOOKUP(Table17[[#This Row],[Customer_ID]],Customer_Dim!A:A,Customer_Dim!D:D,"False Data")</f>
        <v>Male</v>
      </c>
      <c r="O944" t="str">
        <f>_xlfn.XLOOKUP(Table17[[#This Row],[Customer_ID]],Customer_Dim!A:A,Customer_Dim!E:E,"False Data")</f>
        <v>Chambersfurt</v>
      </c>
      <c r="P944" t="str">
        <f>_xlfn.XLOOKUP(Table17[[#This Row],[Customer_ID]],Customer_Dim!A:A,Customer_Dim!F:F,"False Data")</f>
        <v>Wisconsin</v>
      </c>
      <c r="Q944" t="str">
        <f>_xlfn.XLOOKUP(Table17[[#This Row],[Customer_ID]],Customer_Dim!A:A,Customer_Dim!G:G,"False Data")</f>
        <v>USA</v>
      </c>
      <c r="R944" t="str">
        <f>_xlfn.XLOOKUP(Table17[[#This Row],[Customer_ID]],Customer_Dim!A:A,Customer_Dim!H:H,"False Data")</f>
        <v>Bronze</v>
      </c>
      <c r="S944" t="str">
        <f>_xlfn.XLOOKUP(Table17[[#This Row],[Store_ID]],Store_Dim!A:A,Store_Dim!B:B)</f>
        <v>Guerrero-Schmitt</v>
      </c>
      <c r="T944" t="str">
        <f>_xlfn.XLOOKUP(Table17[[#This Row],[Store_ID]],Store_Dim!A:A,Store_Dim!C:C)</f>
        <v>East</v>
      </c>
      <c r="U944" t="str">
        <f>_xlfn.XLOOKUP(Table17[[#This Row],[Store_ID]],Store_Dim!A:A,Store_Dim!D:D)</f>
        <v>East Stevechester</v>
      </c>
      <c r="V944" t="str">
        <f>_xlfn.XLOOKUP(Table17[[#This Row],[Store_ID]],Store_Dim!A:A,Store_Dim!E:E)</f>
        <v>Flagship</v>
      </c>
      <c r="W944" t="str">
        <f>_xlfn.XLOOKUP(Table17[[#This Row],[Product_ID]],Product_Dim!A:A,Product_Dim!B:B)</f>
        <v>Hair Repair Oil Treatment</v>
      </c>
      <c r="X944" t="str">
        <f>_xlfn.XLOOKUP(Table17[[#This Row],[Product_ID]],Product_Dim!A:A,Product_Dim!C:C)</f>
        <v>Beauty</v>
      </c>
      <c r="Y944" t="str">
        <f>_xlfn.XLOOKUP(Table17[[#This Row],[Product_ID]],Product_Dim!A:A,Product_Dim!D:D)</f>
        <v>Haircare</v>
      </c>
      <c r="Z944" t="str">
        <f>_xlfn.XLOOKUP(Table17[[#This Row],[Product_ID]],Product_Dim!A:A,Product_Dim!E:E)</f>
        <v>Hopkins Ltd</v>
      </c>
      <c r="AA944">
        <f>_xlfn.XLOOKUP(Table17[[#This Row],[Product_ID]],Product_Dim!A:A,Product_Dim!F:F)</f>
        <v>214.32</v>
      </c>
      <c r="AB944">
        <f>_xlfn.XLOOKUP(Table17[[#This Row],[Product_ID]],Product_Dim!A:A,Product_Dim!G:G)</f>
        <v>383</v>
      </c>
    </row>
    <row r="945" spans="1:28" x14ac:dyDescent="0.25">
      <c r="A945" t="s">
        <v>2769</v>
      </c>
      <c r="B945" s="1">
        <v>45380</v>
      </c>
      <c r="C945" t="s">
        <v>1400</v>
      </c>
      <c r="D945" t="s">
        <v>1710</v>
      </c>
      <c r="E945" t="s">
        <v>1810</v>
      </c>
      <c r="F945">
        <v>2</v>
      </c>
      <c r="G945">
        <v>830.94</v>
      </c>
      <c r="H945">
        <v>0.28000000000000003</v>
      </c>
      <c r="I945" t="s">
        <v>1826</v>
      </c>
      <c r="J945" s="12">
        <v>1196.5536</v>
      </c>
      <c r="K945" t="str">
        <f>_xlfn.XLOOKUP(Table17[[#This Row],[Customer_ID]],Customer_Dim!A:A,Customer_Dim!B:B,"False Data")</f>
        <v>April Phillips</v>
      </c>
      <c r="L945" s="5">
        <f>_xlfn.XLOOKUP(Table17[[#This Row],[Customer_ID]],Customer_Dim!A:A,Customer_Dim!C:C,"False Data")</f>
        <v>62</v>
      </c>
      <c r="M945" s="5" t="str" cm="1">
        <f t="array" ref="M945">_xlfn.IFS(Table9[[#This Row],[Age]]&lt;=35,"Youth",Table9[[#This Row],[Age]]&lt;=55,"Adult",Table9[[#This Row],[Age]]&gt;55,"Senior")</f>
        <v>Senior</v>
      </c>
      <c r="N945" t="str">
        <f>_xlfn.XLOOKUP(Table17[[#This Row],[Customer_ID]],Customer_Dim!A:A,Customer_Dim!D:D,"False Data")</f>
        <v>Female</v>
      </c>
      <c r="O945" t="str">
        <f>_xlfn.XLOOKUP(Table17[[#This Row],[Customer_ID]],Customer_Dim!A:A,Customer_Dim!E:E,"False Data")</f>
        <v>Lake Carolyn</v>
      </c>
      <c r="P945" t="str">
        <f>_xlfn.XLOOKUP(Table17[[#This Row],[Customer_ID]],Customer_Dim!A:A,Customer_Dim!F:F,"False Data")</f>
        <v>Hawaii</v>
      </c>
      <c r="Q945" t="str">
        <f>_xlfn.XLOOKUP(Table17[[#This Row],[Customer_ID]],Customer_Dim!A:A,Customer_Dim!G:G,"False Data")</f>
        <v>USA</v>
      </c>
      <c r="R945" t="str">
        <f>_xlfn.XLOOKUP(Table17[[#This Row],[Customer_ID]],Customer_Dim!A:A,Customer_Dim!H:H,"False Data")</f>
        <v>Platinum</v>
      </c>
      <c r="S945" t="str">
        <f>_xlfn.XLOOKUP(Table17[[#This Row],[Store_ID]],Store_Dim!A:A,Store_Dim!B:B)</f>
        <v>Guerrero-Schmitt</v>
      </c>
      <c r="T945" t="str">
        <f>_xlfn.XLOOKUP(Table17[[#This Row],[Store_ID]],Store_Dim!A:A,Store_Dim!C:C)</f>
        <v>East</v>
      </c>
      <c r="U945" t="str">
        <f>_xlfn.XLOOKUP(Table17[[#This Row],[Store_ID]],Store_Dim!A:A,Store_Dim!D:D)</f>
        <v>East Stevechester</v>
      </c>
      <c r="V945" t="str">
        <f>_xlfn.XLOOKUP(Table17[[#This Row],[Store_ID]],Store_Dim!A:A,Store_Dim!E:E)</f>
        <v>Flagship</v>
      </c>
      <c r="W945" t="str">
        <f>_xlfn.XLOOKUP(Table17[[#This Row],[Product_ID]],Product_Dim!A:A,Product_Dim!B:B)</f>
        <v>Badminton Racket Set</v>
      </c>
      <c r="X945" t="str">
        <f>_xlfn.XLOOKUP(Table17[[#This Row],[Product_ID]],Product_Dim!A:A,Product_Dim!C:C)</f>
        <v>Sports</v>
      </c>
      <c r="Y945" t="str">
        <f>_xlfn.XLOOKUP(Table17[[#This Row],[Product_ID]],Product_Dim!A:A,Product_Dim!D:D)</f>
        <v>Equipment</v>
      </c>
      <c r="Z945" t="str">
        <f>_xlfn.XLOOKUP(Table17[[#This Row],[Product_ID]],Product_Dim!A:A,Product_Dim!E:E)</f>
        <v>Robinson-Brown</v>
      </c>
      <c r="AA945">
        <f>_xlfn.XLOOKUP(Table17[[#This Row],[Product_ID]],Product_Dim!A:A,Product_Dim!F:F)</f>
        <v>285.54000000000002</v>
      </c>
      <c r="AB945">
        <f>_xlfn.XLOOKUP(Table17[[#This Row],[Product_ID]],Product_Dim!A:A,Product_Dim!G:G)</f>
        <v>358</v>
      </c>
    </row>
    <row r="946" spans="1:28" x14ac:dyDescent="0.25">
      <c r="A946" t="s">
        <v>2770</v>
      </c>
      <c r="B946" s="1">
        <v>45503</v>
      </c>
      <c r="C946" t="s">
        <v>1196</v>
      </c>
      <c r="D946" t="s">
        <v>1551</v>
      </c>
      <c r="E946" t="s">
        <v>1786</v>
      </c>
      <c r="F946">
        <v>3</v>
      </c>
      <c r="G946">
        <v>462.75</v>
      </c>
      <c r="H946">
        <v>0.22</v>
      </c>
      <c r="I946" t="s">
        <v>1826</v>
      </c>
      <c r="J946" s="12">
        <v>1082.835</v>
      </c>
      <c r="K946" t="str">
        <f>_xlfn.XLOOKUP(Table17[[#This Row],[Customer_ID]],Customer_Dim!A:A,Customer_Dim!B:B,"False Data")</f>
        <v>Kristine Higgins</v>
      </c>
      <c r="L946" s="5">
        <f>_xlfn.XLOOKUP(Table17[[#This Row],[Customer_ID]],Customer_Dim!A:A,Customer_Dim!C:C,"False Data")</f>
        <v>27</v>
      </c>
      <c r="M946" s="5" t="str" cm="1">
        <f t="array" ref="M946">_xlfn.IFS(Table9[[#This Row],[Age]]&lt;=35,"Youth",Table9[[#This Row],[Age]]&lt;=55,"Adult",Table9[[#This Row],[Age]]&gt;55,"Senior")</f>
        <v>Youth</v>
      </c>
      <c r="N946" t="str">
        <f>_xlfn.XLOOKUP(Table17[[#This Row],[Customer_ID]],Customer_Dim!A:A,Customer_Dim!D:D,"False Data")</f>
        <v>Female</v>
      </c>
      <c r="O946" t="str">
        <f>_xlfn.XLOOKUP(Table17[[#This Row],[Customer_ID]],Customer_Dim!A:A,Customer_Dim!E:E,"False Data")</f>
        <v>Jennifertown</v>
      </c>
      <c r="P946" t="str">
        <f>_xlfn.XLOOKUP(Table17[[#This Row],[Customer_ID]],Customer_Dim!A:A,Customer_Dim!F:F,"False Data")</f>
        <v>South Carolina</v>
      </c>
      <c r="Q946" t="str">
        <f>_xlfn.XLOOKUP(Table17[[#This Row],[Customer_ID]],Customer_Dim!A:A,Customer_Dim!G:G,"False Data")</f>
        <v>USA</v>
      </c>
      <c r="R946" t="str">
        <f>_xlfn.XLOOKUP(Table17[[#This Row],[Customer_ID]],Customer_Dim!A:A,Customer_Dim!H:H,"False Data")</f>
        <v>Silver</v>
      </c>
      <c r="S946" t="str">
        <f>_xlfn.XLOOKUP(Table17[[#This Row],[Store_ID]],Store_Dim!A:A,Store_Dim!B:B)</f>
        <v>Moore, Padilla and Butler</v>
      </c>
      <c r="T946" t="str">
        <f>_xlfn.XLOOKUP(Table17[[#This Row],[Store_ID]],Store_Dim!A:A,Store_Dim!C:C)</f>
        <v>South</v>
      </c>
      <c r="U946" t="str">
        <f>_xlfn.XLOOKUP(Table17[[#This Row],[Store_ID]],Store_Dim!A:A,Store_Dim!D:D)</f>
        <v>East Johnstad</v>
      </c>
      <c r="V946" t="str">
        <f>_xlfn.XLOOKUP(Table17[[#This Row],[Store_ID]],Store_Dim!A:A,Store_Dim!E:E)</f>
        <v>Flagship</v>
      </c>
      <c r="W946" t="str">
        <f>_xlfn.XLOOKUP(Table17[[#This Row],[Product_ID]],Product_Dim!A:A,Product_Dim!B:B)</f>
        <v>Men's Running Jacket</v>
      </c>
      <c r="X946" t="str">
        <f>_xlfn.XLOOKUP(Table17[[#This Row],[Product_ID]],Product_Dim!A:A,Product_Dim!C:C)</f>
        <v>Clothing</v>
      </c>
      <c r="Y946" t="str">
        <f>_xlfn.XLOOKUP(Table17[[#This Row],[Product_ID]],Product_Dim!A:A,Product_Dim!D:D)</f>
        <v>Outerwear</v>
      </c>
      <c r="Z946" t="str">
        <f>_xlfn.XLOOKUP(Table17[[#This Row],[Product_ID]],Product_Dim!A:A,Product_Dim!E:E)</f>
        <v>Pineda Ltd</v>
      </c>
      <c r="AA946">
        <f>_xlfn.XLOOKUP(Table17[[#This Row],[Product_ID]],Product_Dim!A:A,Product_Dim!F:F)</f>
        <v>364.67</v>
      </c>
      <c r="AB946">
        <f>_xlfn.XLOOKUP(Table17[[#This Row],[Product_ID]],Product_Dim!A:A,Product_Dim!G:G)</f>
        <v>452</v>
      </c>
    </row>
    <row r="947" spans="1:28" x14ac:dyDescent="0.25">
      <c r="A947" t="s">
        <v>2771</v>
      </c>
      <c r="B947" s="1">
        <v>45567</v>
      </c>
      <c r="C947" t="s">
        <v>247</v>
      </c>
      <c r="D947" t="s">
        <v>1576</v>
      </c>
      <c r="E947" t="s">
        <v>1801</v>
      </c>
      <c r="F947">
        <v>4</v>
      </c>
      <c r="G947">
        <v>973.9</v>
      </c>
      <c r="H947">
        <v>0.02</v>
      </c>
      <c r="I947" t="s">
        <v>1829</v>
      </c>
      <c r="J947" s="12">
        <v>3817.6880000000001</v>
      </c>
      <c r="K947" t="str">
        <f>_xlfn.XLOOKUP(Table17[[#This Row],[Customer_ID]],Customer_Dim!A:A,Customer_Dim!B:B,"False Data")</f>
        <v>Amber Mcclain</v>
      </c>
      <c r="L947" s="5">
        <f>_xlfn.XLOOKUP(Table17[[#This Row],[Customer_ID]],Customer_Dim!A:A,Customer_Dim!C:C,"False Data")</f>
        <v>58</v>
      </c>
      <c r="M947" s="5" t="str" cm="1">
        <f t="array" ref="M947">_xlfn.IFS(Table9[[#This Row],[Age]]&lt;=35,"Youth",Table9[[#This Row],[Age]]&lt;=55,"Adult",Table9[[#This Row],[Age]]&gt;55,"Senior")</f>
        <v>Senior</v>
      </c>
      <c r="N947" t="str">
        <f>_xlfn.XLOOKUP(Table17[[#This Row],[Customer_ID]],Customer_Dim!A:A,Customer_Dim!D:D,"False Data")</f>
        <v>Male</v>
      </c>
      <c r="O947" t="str">
        <f>_xlfn.XLOOKUP(Table17[[#This Row],[Customer_ID]],Customer_Dim!A:A,Customer_Dim!E:E,"False Data")</f>
        <v>Brendaburgh</v>
      </c>
      <c r="P947" t="str">
        <f>_xlfn.XLOOKUP(Table17[[#This Row],[Customer_ID]],Customer_Dim!A:A,Customer_Dim!F:F,"False Data")</f>
        <v>Florida</v>
      </c>
      <c r="Q947" t="str">
        <f>_xlfn.XLOOKUP(Table17[[#This Row],[Customer_ID]],Customer_Dim!A:A,Customer_Dim!G:G,"False Data")</f>
        <v>USA</v>
      </c>
      <c r="R947" t="str">
        <f>_xlfn.XLOOKUP(Table17[[#This Row],[Customer_ID]],Customer_Dim!A:A,Customer_Dim!H:H,"False Data")</f>
        <v>Silver</v>
      </c>
      <c r="S947" t="str">
        <f>_xlfn.XLOOKUP(Table17[[#This Row],[Store_ID]],Store_Dim!A:A,Store_Dim!B:B)</f>
        <v>Shelton PLC</v>
      </c>
      <c r="T947" t="str">
        <f>_xlfn.XLOOKUP(Table17[[#This Row],[Store_ID]],Store_Dim!A:A,Store_Dim!C:C)</f>
        <v>North</v>
      </c>
      <c r="U947" t="str">
        <f>_xlfn.XLOOKUP(Table17[[#This Row],[Store_ID]],Store_Dim!A:A,Store_Dim!D:D)</f>
        <v>East Jenniferstad</v>
      </c>
      <c r="V947" t="str">
        <f>_xlfn.XLOOKUP(Table17[[#This Row],[Store_ID]],Store_Dim!A:A,Store_Dim!E:E)</f>
        <v>Flagship</v>
      </c>
      <c r="W947" t="str">
        <f>_xlfn.XLOOKUP(Table17[[#This Row],[Product_ID]],Product_Dim!A:A,Product_Dim!B:B)</f>
        <v>Decorative Wall Mirror</v>
      </c>
      <c r="X947" t="str">
        <f>_xlfn.XLOOKUP(Table17[[#This Row],[Product_ID]],Product_Dim!A:A,Product_Dim!C:C)</f>
        <v>Home</v>
      </c>
      <c r="Y947" t="str">
        <f>_xlfn.XLOOKUP(Table17[[#This Row],[Product_ID]],Product_Dim!A:A,Product_Dim!D:D)</f>
        <v>Decor</v>
      </c>
      <c r="Z947" t="str">
        <f>_xlfn.XLOOKUP(Table17[[#This Row],[Product_ID]],Product_Dim!A:A,Product_Dim!E:E)</f>
        <v>Luna, Anderson and Bowman</v>
      </c>
      <c r="AA947">
        <f>_xlfn.XLOOKUP(Table17[[#This Row],[Product_ID]],Product_Dim!A:A,Product_Dim!F:F)</f>
        <v>48.01</v>
      </c>
      <c r="AB947">
        <f>_xlfn.XLOOKUP(Table17[[#This Row],[Product_ID]],Product_Dim!A:A,Product_Dim!G:G)</f>
        <v>439</v>
      </c>
    </row>
    <row r="948" spans="1:28" x14ac:dyDescent="0.25">
      <c r="A948" t="s">
        <v>2772</v>
      </c>
      <c r="B948" s="1">
        <v>45600</v>
      </c>
      <c r="C948" t="s">
        <v>475</v>
      </c>
      <c r="D948" t="s">
        <v>1618</v>
      </c>
      <c r="E948" t="s">
        <v>1757</v>
      </c>
      <c r="F948">
        <v>2</v>
      </c>
      <c r="G948">
        <v>157.18</v>
      </c>
      <c r="H948">
        <v>0.15</v>
      </c>
      <c r="I948" t="s">
        <v>1824</v>
      </c>
      <c r="J948" s="12">
        <v>267.20600000000002</v>
      </c>
      <c r="K948" t="str">
        <f>_xlfn.XLOOKUP(Table17[[#This Row],[Customer_ID]],Customer_Dim!A:A,Customer_Dim!B:B,"False Data")</f>
        <v>Patty Francis</v>
      </c>
      <c r="L948" s="5">
        <f>_xlfn.XLOOKUP(Table17[[#This Row],[Customer_ID]],Customer_Dim!A:A,Customer_Dim!C:C,"False Data")</f>
        <v>63</v>
      </c>
      <c r="M948" s="5" t="str" cm="1">
        <f t="array" ref="M948">_xlfn.IFS(Table9[[#This Row],[Age]]&lt;=35,"Youth",Table9[[#This Row],[Age]]&lt;=55,"Adult",Table9[[#This Row],[Age]]&gt;55,"Senior")</f>
        <v>Senior</v>
      </c>
      <c r="N948" t="str">
        <f>_xlfn.XLOOKUP(Table17[[#This Row],[Customer_ID]],Customer_Dim!A:A,Customer_Dim!D:D,"False Data")</f>
        <v>Female</v>
      </c>
      <c r="O948" t="str">
        <f>_xlfn.XLOOKUP(Table17[[#This Row],[Customer_ID]],Customer_Dim!A:A,Customer_Dim!E:E,"False Data")</f>
        <v>South Brooke</v>
      </c>
      <c r="P948" t="str">
        <f>_xlfn.XLOOKUP(Table17[[#This Row],[Customer_ID]],Customer_Dim!A:A,Customer_Dim!F:F,"False Data")</f>
        <v>Pennsylvania</v>
      </c>
      <c r="Q948" t="str">
        <f>_xlfn.XLOOKUP(Table17[[#This Row],[Customer_ID]],Customer_Dim!A:A,Customer_Dim!G:G,"False Data")</f>
        <v>USA</v>
      </c>
      <c r="R948" t="str">
        <f>_xlfn.XLOOKUP(Table17[[#This Row],[Customer_ID]],Customer_Dim!A:A,Customer_Dim!H:H,"False Data")</f>
        <v>Gold</v>
      </c>
      <c r="S948" t="str">
        <f>_xlfn.XLOOKUP(Table17[[#This Row],[Store_ID]],Store_Dim!A:A,Store_Dim!B:B)</f>
        <v>Martinez, Adkins and Johnson</v>
      </c>
      <c r="T948" t="str">
        <f>_xlfn.XLOOKUP(Table17[[#This Row],[Store_ID]],Store_Dim!A:A,Store_Dim!C:C)</f>
        <v>North</v>
      </c>
      <c r="U948" t="str">
        <f>_xlfn.XLOOKUP(Table17[[#This Row],[Store_ID]],Store_Dim!A:A,Store_Dim!D:D)</f>
        <v>Danielmouth</v>
      </c>
      <c r="V948" t="str">
        <f>_xlfn.XLOOKUP(Table17[[#This Row],[Store_ID]],Store_Dim!A:A,Store_Dim!E:E)</f>
        <v>Flagship</v>
      </c>
      <c r="W948" t="str">
        <f>_xlfn.XLOOKUP(Table17[[#This Row],[Product_ID]],Product_Dim!A:A,Product_Dim!B:B)</f>
        <v>Bedroom Table Lamp</v>
      </c>
      <c r="X948" t="str">
        <f>_xlfn.XLOOKUP(Table17[[#This Row],[Product_ID]],Product_Dim!A:A,Product_Dim!C:C)</f>
        <v>Home</v>
      </c>
      <c r="Y948" t="str">
        <f>_xlfn.XLOOKUP(Table17[[#This Row],[Product_ID]],Product_Dim!A:A,Product_Dim!D:D)</f>
        <v>Lighting</v>
      </c>
      <c r="Z948" t="str">
        <f>_xlfn.XLOOKUP(Table17[[#This Row],[Product_ID]],Product_Dim!A:A,Product_Dim!E:E)</f>
        <v>Jones LLC</v>
      </c>
      <c r="AA948">
        <f>_xlfn.XLOOKUP(Table17[[#This Row],[Product_ID]],Product_Dim!A:A,Product_Dim!F:F)</f>
        <v>382.22</v>
      </c>
      <c r="AB948">
        <f>_xlfn.XLOOKUP(Table17[[#This Row],[Product_ID]],Product_Dim!A:A,Product_Dim!G:G)</f>
        <v>329</v>
      </c>
    </row>
    <row r="949" spans="1:28" x14ac:dyDescent="0.25">
      <c r="A949" t="s">
        <v>2773</v>
      </c>
      <c r="B949" s="1">
        <v>45415</v>
      </c>
      <c r="C949" t="s">
        <v>63</v>
      </c>
      <c r="D949" t="s">
        <v>1694</v>
      </c>
      <c r="E949" t="s">
        <v>1797</v>
      </c>
      <c r="F949">
        <v>3</v>
      </c>
      <c r="G949">
        <v>239.57</v>
      </c>
      <c r="H949">
        <v>0.16</v>
      </c>
      <c r="I949" t="s">
        <v>1824</v>
      </c>
      <c r="J949" s="12">
        <v>603.71640000000002</v>
      </c>
      <c r="K949" t="str">
        <f>_xlfn.XLOOKUP(Table17[[#This Row],[Customer_ID]],Customer_Dim!A:A,Customer_Dim!B:B,"False Data")</f>
        <v>Nathan Hernandez</v>
      </c>
      <c r="L949" s="5">
        <f>_xlfn.XLOOKUP(Table17[[#This Row],[Customer_ID]],Customer_Dim!A:A,Customer_Dim!C:C,"False Data")</f>
        <v>32</v>
      </c>
      <c r="M949" s="5" t="str" cm="1">
        <f t="array" ref="M949">_xlfn.IFS(Table9[[#This Row],[Age]]&lt;=35,"Youth",Table9[[#This Row],[Age]]&lt;=55,"Adult",Table9[[#This Row],[Age]]&gt;55,"Senior")</f>
        <v>Youth</v>
      </c>
      <c r="N949" t="str">
        <f>_xlfn.XLOOKUP(Table17[[#This Row],[Customer_ID]],Customer_Dim!A:A,Customer_Dim!D:D,"False Data")</f>
        <v>Female</v>
      </c>
      <c r="O949" t="str">
        <f>_xlfn.XLOOKUP(Table17[[#This Row],[Customer_ID]],Customer_Dim!A:A,Customer_Dim!E:E,"False Data")</f>
        <v>New Becky</v>
      </c>
      <c r="P949" t="str">
        <f>_xlfn.XLOOKUP(Table17[[#This Row],[Customer_ID]],Customer_Dim!A:A,Customer_Dim!F:F,"False Data")</f>
        <v>Montana</v>
      </c>
      <c r="Q949" t="str">
        <f>_xlfn.XLOOKUP(Table17[[#This Row],[Customer_ID]],Customer_Dim!A:A,Customer_Dim!G:G,"False Data")</f>
        <v>USA</v>
      </c>
      <c r="R949" t="str">
        <f>_xlfn.XLOOKUP(Table17[[#This Row],[Customer_ID]],Customer_Dim!A:A,Customer_Dim!H:H,"False Data")</f>
        <v>Silver</v>
      </c>
      <c r="S949" t="str">
        <f>_xlfn.XLOOKUP(Table17[[#This Row],[Store_ID]],Store_Dim!A:A,Store_Dim!B:B)</f>
        <v>Gardner, Humphrey and Contreras</v>
      </c>
      <c r="T949" t="str">
        <f>_xlfn.XLOOKUP(Table17[[#This Row],[Store_ID]],Store_Dim!A:A,Store_Dim!C:C)</f>
        <v>East</v>
      </c>
      <c r="U949" t="str">
        <f>_xlfn.XLOOKUP(Table17[[#This Row],[Store_ID]],Store_Dim!A:A,Store_Dim!D:D)</f>
        <v>Johnsonville</v>
      </c>
      <c r="V949" t="str">
        <f>_xlfn.XLOOKUP(Table17[[#This Row],[Store_ID]],Store_Dim!A:A,Store_Dim!E:E)</f>
        <v>Flagship</v>
      </c>
      <c r="W949" t="str">
        <f>_xlfn.XLOOKUP(Table17[[#This Row],[Product_ID]],Product_Dim!A:A,Product_Dim!B:B)</f>
        <v>Shin Guards – Adult</v>
      </c>
      <c r="X949" t="str">
        <f>_xlfn.XLOOKUP(Table17[[#This Row],[Product_ID]],Product_Dim!A:A,Product_Dim!C:C)</f>
        <v>Sports</v>
      </c>
      <c r="Y949" t="str">
        <f>_xlfn.XLOOKUP(Table17[[#This Row],[Product_ID]],Product_Dim!A:A,Product_Dim!D:D)</f>
        <v>Team Sports</v>
      </c>
      <c r="Z949" t="str">
        <f>_xlfn.XLOOKUP(Table17[[#This Row],[Product_ID]],Product_Dim!A:A,Product_Dim!E:E)</f>
        <v>French Ltd</v>
      </c>
      <c r="AA949">
        <f>_xlfn.XLOOKUP(Table17[[#This Row],[Product_ID]],Product_Dim!A:A,Product_Dim!F:F)</f>
        <v>107.06</v>
      </c>
      <c r="AB949">
        <f>_xlfn.XLOOKUP(Table17[[#This Row],[Product_ID]],Product_Dim!A:A,Product_Dim!G:G)</f>
        <v>359</v>
      </c>
    </row>
    <row r="950" spans="1:28" x14ac:dyDescent="0.25">
      <c r="A950" t="s">
        <v>2774</v>
      </c>
      <c r="B950" s="1">
        <v>45343</v>
      </c>
      <c r="C950" t="s">
        <v>1029</v>
      </c>
      <c r="D950" t="s">
        <v>1565</v>
      </c>
      <c r="E950" t="s">
        <v>1804</v>
      </c>
      <c r="F950">
        <v>4</v>
      </c>
      <c r="G950">
        <v>583.21</v>
      </c>
      <c r="H950">
        <v>0.2</v>
      </c>
      <c r="I950" t="s">
        <v>1824</v>
      </c>
      <c r="J950" s="12">
        <v>1866.2719999999999</v>
      </c>
      <c r="K950" t="str">
        <f>_xlfn.XLOOKUP(Table17[[#This Row],[Customer_ID]],Customer_Dim!A:A,Customer_Dim!B:B,"False Data")</f>
        <v>Reginald Willis</v>
      </c>
      <c r="L950" s="5">
        <f>_xlfn.XLOOKUP(Table17[[#This Row],[Customer_ID]],Customer_Dim!A:A,Customer_Dim!C:C,"False Data")</f>
        <v>62</v>
      </c>
      <c r="M950" s="5" t="str" cm="1">
        <f t="array" ref="M950">_xlfn.IFS(Table9[[#This Row],[Age]]&lt;=35,"Youth",Table9[[#This Row],[Age]]&lt;=55,"Adult",Table9[[#This Row],[Age]]&gt;55,"Senior")</f>
        <v>Senior</v>
      </c>
      <c r="N950" t="str">
        <f>_xlfn.XLOOKUP(Table17[[#This Row],[Customer_ID]],Customer_Dim!A:A,Customer_Dim!D:D,"False Data")</f>
        <v>Female</v>
      </c>
      <c r="O950" t="str">
        <f>_xlfn.XLOOKUP(Table17[[#This Row],[Customer_ID]],Customer_Dim!A:A,Customer_Dim!E:E,"False Data")</f>
        <v>Kellybury</v>
      </c>
      <c r="P950" t="str">
        <f>_xlfn.XLOOKUP(Table17[[#This Row],[Customer_ID]],Customer_Dim!A:A,Customer_Dim!F:F,"False Data")</f>
        <v>New York</v>
      </c>
      <c r="Q950" t="str">
        <f>_xlfn.XLOOKUP(Table17[[#This Row],[Customer_ID]],Customer_Dim!A:A,Customer_Dim!G:G,"False Data")</f>
        <v>USA</v>
      </c>
      <c r="R950" t="str">
        <f>_xlfn.XLOOKUP(Table17[[#This Row],[Customer_ID]],Customer_Dim!A:A,Customer_Dim!H:H,"False Data")</f>
        <v>Bronze</v>
      </c>
      <c r="S950" t="str">
        <f>_xlfn.XLOOKUP(Table17[[#This Row],[Store_ID]],Store_Dim!A:A,Store_Dim!B:B)</f>
        <v>Frederick-Wright</v>
      </c>
      <c r="T950" t="str">
        <f>_xlfn.XLOOKUP(Table17[[#This Row],[Store_ID]],Store_Dim!A:A,Store_Dim!C:C)</f>
        <v>West</v>
      </c>
      <c r="U950" t="str">
        <f>_xlfn.XLOOKUP(Table17[[#This Row],[Store_ID]],Store_Dim!A:A,Store_Dim!D:D)</f>
        <v>New Jimmymouth</v>
      </c>
      <c r="V950" t="str">
        <f>_xlfn.XLOOKUP(Table17[[#This Row],[Store_ID]],Store_Dim!A:A,Store_Dim!E:E)</f>
        <v>Flagship</v>
      </c>
      <c r="W950" t="str">
        <f>_xlfn.XLOOKUP(Table17[[#This Row],[Product_ID]],Product_Dim!A:A,Product_Dim!B:B)</f>
        <v>Adjustable Dumbbell Set</v>
      </c>
      <c r="X950" t="str">
        <f>_xlfn.XLOOKUP(Table17[[#This Row],[Product_ID]],Product_Dim!A:A,Product_Dim!C:C)</f>
        <v>Sports</v>
      </c>
      <c r="Y950" t="str">
        <f>_xlfn.XLOOKUP(Table17[[#This Row],[Product_ID]],Product_Dim!A:A,Product_Dim!D:D)</f>
        <v>Fitness</v>
      </c>
      <c r="Z950" t="str">
        <f>_xlfn.XLOOKUP(Table17[[#This Row],[Product_ID]],Product_Dim!A:A,Product_Dim!E:E)</f>
        <v>Hill PLC</v>
      </c>
      <c r="AA950">
        <f>_xlfn.XLOOKUP(Table17[[#This Row],[Product_ID]],Product_Dim!A:A,Product_Dim!F:F)</f>
        <v>495.72</v>
      </c>
      <c r="AB950">
        <f>_xlfn.XLOOKUP(Table17[[#This Row],[Product_ID]],Product_Dim!A:A,Product_Dim!G:G)</f>
        <v>323</v>
      </c>
    </row>
    <row r="951" spans="1:28" x14ac:dyDescent="0.25">
      <c r="A951" t="s">
        <v>2775</v>
      </c>
      <c r="B951" s="1">
        <v>45399</v>
      </c>
      <c r="C951" t="s">
        <v>1283</v>
      </c>
      <c r="D951" t="s">
        <v>1710</v>
      </c>
      <c r="E951" t="s">
        <v>1782</v>
      </c>
      <c r="F951">
        <v>3</v>
      </c>
      <c r="G951">
        <v>758.75</v>
      </c>
      <c r="H951">
        <v>0.27</v>
      </c>
      <c r="I951" t="s">
        <v>1826</v>
      </c>
      <c r="J951" s="12">
        <v>1661.6624999999999</v>
      </c>
      <c r="K951" t="str">
        <f>_xlfn.XLOOKUP(Table17[[#This Row],[Customer_ID]],Customer_Dim!A:A,Customer_Dim!B:B,"False Data")</f>
        <v>Megan Ryan</v>
      </c>
      <c r="L951" s="5">
        <f>_xlfn.XLOOKUP(Table17[[#This Row],[Customer_ID]],Customer_Dim!A:A,Customer_Dim!C:C,"False Data")</f>
        <v>59</v>
      </c>
      <c r="M951" s="5" t="str" cm="1">
        <f t="array" ref="M951">_xlfn.IFS(Table9[[#This Row],[Age]]&lt;=35,"Youth",Table9[[#This Row],[Age]]&lt;=55,"Adult",Table9[[#This Row],[Age]]&gt;55,"Senior")</f>
        <v>Senior</v>
      </c>
      <c r="N951" t="str">
        <f>_xlfn.XLOOKUP(Table17[[#This Row],[Customer_ID]],Customer_Dim!A:A,Customer_Dim!D:D,"False Data")</f>
        <v>Female</v>
      </c>
      <c r="O951" t="str">
        <f>_xlfn.XLOOKUP(Table17[[#This Row],[Customer_ID]],Customer_Dim!A:A,Customer_Dim!E:E,"False Data")</f>
        <v>Andrewsfurt</v>
      </c>
      <c r="P951" t="str">
        <f>_xlfn.XLOOKUP(Table17[[#This Row],[Customer_ID]],Customer_Dim!A:A,Customer_Dim!F:F,"False Data")</f>
        <v>Idaho</v>
      </c>
      <c r="Q951" t="str">
        <f>_xlfn.XLOOKUP(Table17[[#This Row],[Customer_ID]],Customer_Dim!A:A,Customer_Dim!G:G,"False Data")</f>
        <v>USA</v>
      </c>
      <c r="R951" t="str">
        <f>_xlfn.XLOOKUP(Table17[[#This Row],[Customer_ID]],Customer_Dim!A:A,Customer_Dim!H:H,"False Data")</f>
        <v>Bronze</v>
      </c>
      <c r="S951" t="str">
        <f>_xlfn.XLOOKUP(Table17[[#This Row],[Store_ID]],Store_Dim!A:A,Store_Dim!B:B)</f>
        <v>Bean, Jones and Park</v>
      </c>
      <c r="T951" t="str">
        <f>_xlfn.XLOOKUP(Table17[[#This Row],[Store_ID]],Store_Dim!A:A,Store_Dim!C:C)</f>
        <v>West</v>
      </c>
      <c r="U951" t="str">
        <f>_xlfn.XLOOKUP(Table17[[#This Row],[Store_ID]],Store_Dim!A:A,Store_Dim!D:D)</f>
        <v>Thompsonborough</v>
      </c>
      <c r="V951" t="str">
        <f>_xlfn.XLOOKUP(Table17[[#This Row],[Store_ID]],Store_Dim!A:A,Store_Dim!E:E)</f>
        <v>Online</v>
      </c>
      <c r="W951" t="str">
        <f>_xlfn.XLOOKUP(Table17[[#This Row],[Product_ID]],Product_Dim!A:A,Product_Dim!B:B)</f>
        <v>Badminton Racket Set</v>
      </c>
      <c r="X951" t="str">
        <f>_xlfn.XLOOKUP(Table17[[#This Row],[Product_ID]],Product_Dim!A:A,Product_Dim!C:C)</f>
        <v>Sports</v>
      </c>
      <c r="Y951" t="str">
        <f>_xlfn.XLOOKUP(Table17[[#This Row],[Product_ID]],Product_Dim!A:A,Product_Dim!D:D)</f>
        <v>Equipment</v>
      </c>
      <c r="Z951" t="str">
        <f>_xlfn.XLOOKUP(Table17[[#This Row],[Product_ID]],Product_Dim!A:A,Product_Dim!E:E)</f>
        <v>Robinson-Brown</v>
      </c>
      <c r="AA951">
        <f>_xlfn.XLOOKUP(Table17[[#This Row],[Product_ID]],Product_Dim!A:A,Product_Dim!F:F)</f>
        <v>285.54000000000002</v>
      </c>
      <c r="AB951">
        <f>_xlfn.XLOOKUP(Table17[[#This Row],[Product_ID]],Product_Dim!A:A,Product_Dim!G:G)</f>
        <v>358</v>
      </c>
    </row>
    <row r="952" spans="1:28" x14ac:dyDescent="0.25">
      <c r="A952" t="s">
        <v>2776</v>
      </c>
      <c r="B952" s="1">
        <v>45689</v>
      </c>
      <c r="C952" t="s">
        <v>975</v>
      </c>
      <c r="D952" t="s">
        <v>1670</v>
      </c>
      <c r="E952" t="s">
        <v>1773</v>
      </c>
      <c r="F952">
        <v>4</v>
      </c>
      <c r="G952">
        <v>372.42</v>
      </c>
      <c r="H952">
        <v>0.19</v>
      </c>
      <c r="I952" t="s">
        <v>1824</v>
      </c>
      <c r="J952" s="12">
        <v>1206.6407999999999</v>
      </c>
      <c r="K952" t="str">
        <f>_xlfn.XLOOKUP(Table17[[#This Row],[Customer_ID]],Customer_Dim!A:A,Customer_Dim!B:B,"False Data")</f>
        <v>Stacy Collins</v>
      </c>
      <c r="L952" s="5">
        <f>_xlfn.XLOOKUP(Table17[[#This Row],[Customer_ID]],Customer_Dim!A:A,Customer_Dim!C:C,"False Data")</f>
        <v>41</v>
      </c>
      <c r="M952" s="5" t="str" cm="1">
        <f t="array" ref="M952">_xlfn.IFS(Table9[[#This Row],[Age]]&lt;=35,"Youth",Table9[[#This Row],[Age]]&lt;=55,"Adult",Table9[[#This Row],[Age]]&gt;55,"Senior")</f>
        <v>Adult</v>
      </c>
      <c r="N952" t="str">
        <f>_xlfn.XLOOKUP(Table17[[#This Row],[Customer_ID]],Customer_Dim!A:A,Customer_Dim!D:D,"False Data")</f>
        <v>Female</v>
      </c>
      <c r="O952" t="str">
        <f>_xlfn.XLOOKUP(Table17[[#This Row],[Customer_ID]],Customer_Dim!A:A,Customer_Dim!E:E,"False Data")</f>
        <v>Randychester</v>
      </c>
      <c r="P952" t="str">
        <f>_xlfn.XLOOKUP(Table17[[#This Row],[Customer_ID]],Customer_Dim!A:A,Customer_Dim!F:F,"False Data")</f>
        <v>California</v>
      </c>
      <c r="Q952" t="str">
        <f>_xlfn.XLOOKUP(Table17[[#This Row],[Customer_ID]],Customer_Dim!A:A,Customer_Dim!G:G,"False Data")</f>
        <v>USA</v>
      </c>
      <c r="R952" t="str">
        <f>_xlfn.XLOOKUP(Table17[[#This Row],[Customer_ID]],Customer_Dim!A:A,Customer_Dim!H:H,"False Data")</f>
        <v>Bronze</v>
      </c>
      <c r="S952" t="str">
        <f>_xlfn.XLOOKUP(Table17[[#This Row],[Store_ID]],Store_Dim!A:A,Store_Dim!B:B)</f>
        <v>Gray Ltd</v>
      </c>
      <c r="T952" t="str">
        <f>_xlfn.XLOOKUP(Table17[[#This Row],[Store_ID]],Store_Dim!A:A,Store_Dim!C:C)</f>
        <v>North</v>
      </c>
      <c r="U952" t="str">
        <f>_xlfn.XLOOKUP(Table17[[#This Row],[Store_ID]],Store_Dim!A:A,Store_Dim!D:D)</f>
        <v>New Michaelchester</v>
      </c>
      <c r="V952" t="str">
        <f>_xlfn.XLOOKUP(Table17[[#This Row],[Store_ID]],Store_Dim!A:A,Store_Dim!E:E)</f>
        <v>Outlet</v>
      </c>
      <c r="W952" t="str">
        <f>_xlfn.XLOOKUP(Table17[[#This Row],[Product_ID]],Product_Dim!A:A,Product_Dim!B:B)</f>
        <v>Tennis Ball 3-Pack</v>
      </c>
      <c r="X952" t="str">
        <f>_xlfn.XLOOKUP(Table17[[#This Row],[Product_ID]],Product_Dim!A:A,Product_Dim!C:C)</f>
        <v>Sports</v>
      </c>
      <c r="Y952" t="str">
        <f>_xlfn.XLOOKUP(Table17[[#This Row],[Product_ID]],Product_Dim!A:A,Product_Dim!D:D)</f>
        <v>Equipment</v>
      </c>
      <c r="Z952" t="str">
        <f>_xlfn.XLOOKUP(Table17[[#This Row],[Product_ID]],Product_Dim!A:A,Product_Dim!E:E)</f>
        <v>Lopez LLC</v>
      </c>
      <c r="AA952">
        <f>_xlfn.XLOOKUP(Table17[[#This Row],[Product_ID]],Product_Dim!A:A,Product_Dim!F:F)</f>
        <v>103.45</v>
      </c>
      <c r="AB952">
        <f>_xlfn.XLOOKUP(Table17[[#This Row],[Product_ID]],Product_Dim!A:A,Product_Dim!G:G)</f>
        <v>465</v>
      </c>
    </row>
    <row r="953" spans="1:28" x14ac:dyDescent="0.25">
      <c r="A953" t="s">
        <v>2777</v>
      </c>
      <c r="B953" s="1">
        <v>45699</v>
      </c>
      <c r="C953" t="s">
        <v>517</v>
      </c>
      <c r="D953" t="s">
        <v>1674</v>
      </c>
      <c r="E953" t="s">
        <v>1813</v>
      </c>
      <c r="F953">
        <v>4</v>
      </c>
      <c r="G953">
        <v>286.27999999999997</v>
      </c>
      <c r="H953">
        <v>0.28000000000000003</v>
      </c>
      <c r="I953" t="s">
        <v>1826</v>
      </c>
      <c r="J953" s="12">
        <v>824.48639999999989</v>
      </c>
      <c r="K953" t="str">
        <f>_xlfn.XLOOKUP(Table17[[#This Row],[Customer_ID]],Customer_Dim!A:A,Customer_Dim!B:B,"False Data")</f>
        <v>Julie Hale</v>
      </c>
      <c r="L953" s="5">
        <f>_xlfn.XLOOKUP(Table17[[#This Row],[Customer_ID]],Customer_Dim!A:A,Customer_Dim!C:C,"False Data")</f>
        <v>35</v>
      </c>
      <c r="M953" s="5" t="str" cm="1">
        <f t="array" ref="M953">_xlfn.IFS(Table9[[#This Row],[Age]]&lt;=35,"Youth",Table9[[#This Row],[Age]]&lt;=55,"Adult",Table9[[#This Row],[Age]]&gt;55,"Senior")</f>
        <v>Youth</v>
      </c>
      <c r="N953" t="str">
        <f>_xlfn.XLOOKUP(Table17[[#This Row],[Customer_ID]],Customer_Dim!A:A,Customer_Dim!D:D,"False Data")</f>
        <v>Female</v>
      </c>
      <c r="O953" t="str">
        <f>_xlfn.XLOOKUP(Table17[[#This Row],[Customer_ID]],Customer_Dim!A:A,Customer_Dim!E:E,"False Data")</f>
        <v>Owensview</v>
      </c>
      <c r="P953" t="str">
        <f>_xlfn.XLOOKUP(Table17[[#This Row],[Customer_ID]],Customer_Dim!A:A,Customer_Dim!F:F,"False Data")</f>
        <v>Vermont</v>
      </c>
      <c r="Q953" t="str">
        <f>_xlfn.XLOOKUP(Table17[[#This Row],[Customer_ID]],Customer_Dim!A:A,Customer_Dim!G:G,"False Data")</f>
        <v>USA</v>
      </c>
      <c r="R953" t="str">
        <f>_xlfn.XLOOKUP(Table17[[#This Row],[Customer_ID]],Customer_Dim!A:A,Customer_Dim!H:H,"False Data")</f>
        <v>Gold</v>
      </c>
      <c r="S953" t="str">
        <f>_xlfn.XLOOKUP(Table17[[#This Row],[Store_ID]],Store_Dim!A:A,Store_Dim!B:B)</f>
        <v>Mann-Austin</v>
      </c>
      <c r="T953" t="str">
        <f>_xlfn.XLOOKUP(Table17[[#This Row],[Store_ID]],Store_Dim!A:A,Store_Dim!C:C)</f>
        <v>East</v>
      </c>
      <c r="U953" t="str">
        <f>_xlfn.XLOOKUP(Table17[[#This Row],[Store_ID]],Store_Dim!A:A,Store_Dim!D:D)</f>
        <v>Vasquezborough</v>
      </c>
      <c r="V953" t="str">
        <f>_xlfn.XLOOKUP(Table17[[#This Row],[Store_ID]],Store_Dim!A:A,Store_Dim!E:E)</f>
        <v>Online</v>
      </c>
      <c r="W953" t="str">
        <f>_xlfn.XLOOKUP(Table17[[#This Row],[Product_ID]],Product_Dim!A:A,Product_Dim!B:B)</f>
        <v>Organic Sunscreen Lotion</v>
      </c>
      <c r="X953" t="str">
        <f>_xlfn.XLOOKUP(Table17[[#This Row],[Product_ID]],Product_Dim!A:A,Product_Dim!C:C)</f>
        <v>Beauty</v>
      </c>
      <c r="Y953" t="str">
        <f>_xlfn.XLOOKUP(Table17[[#This Row],[Product_ID]],Product_Dim!A:A,Product_Dim!D:D)</f>
        <v>Skincare</v>
      </c>
      <c r="Z953" t="str">
        <f>_xlfn.XLOOKUP(Table17[[#This Row],[Product_ID]],Product_Dim!A:A,Product_Dim!E:E)</f>
        <v>Anderson-Riley</v>
      </c>
      <c r="AA953">
        <f>_xlfn.XLOOKUP(Table17[[#This Row],[Product_ID]],Product_Dim!A:A,Product_Dim!F:F)</f>
        <v>266.86</v>
      </c>
      <c r="AB953">
        <f>_xlfn.XLOOKUP(Table17[[#This Row],[Product_ID]],Product_Dim!A:A,Product_Dim!G:G)</f>
        <v>458</v>
      </c>
    </row>
    <row r="954" spans="1:28" x14ac:dyDescent="0.25">
      <c r="A954" t="s">
        <v>2778</v>
      </c>
      <c r="B954" s="1">
        <v>45663</v>
      </c>
      <c r="C954" t="s">
        <v>887</v>
      </c>
      <c r="D954" t="s">
        <v>1694</v>
      </c>
      <c r="E954" t="s">
        <v>1792</v>
      </c>
      <c r="F954">
        <v>3</v>
      </c>
      <c r="G954">
        <v>488.37</v>
      </c>
      <c r="H954">
        <v>0.27</v>
      </c>
      <c r="I954" t="s">
        <v>1829</v>
      </c>
      <c r="J954" s="12">
        <v>1069.5302999999999</v>
      </c>
      <c r="K954" t="str">
        <f>_xlfn.XLOOKUP(Table17[[#This Row],[Customer_ID]],Customer_Dim!A:A,Customer_Dim!B:B,"False Data")</f>
        <v>Aaron Luna</v>
      </c>
      <c r="L954" s="5">
        <f>_xlfn.XLOOKUP(Table17[[#This Row],[Customer_ID]],Customer_Dim!A:A,Customer_Dim!C:C,"False Data")</f>
        <v>21</v>
      </c>
      <c r="M954" s="5" t="str" cm="1">
        <f t="array" ref="M954">_xlfn.IFS(Table9[[#This Row],[Age]]&lt;=35,"Youth",Table9[[#This Row],[Age]]&lt;=55,"Adult",Table9[[#This Row],[Age]]&gt;55,"Senior")</f>
        <v>Youth</v>
      </c>
      <c r="N954" t="str">
        <f>_xlfn.XLOOKUP(Table17[[#This Row],[Customer_ID]],Customer_Dim!A:A,Customer_Dim!D:D,"False Data")</f>
        <v>Female</v>
      </c>
      <c r="O954" t="str">
        <f>_xlfn.XLOOKUP(Table17[[#This Row],[Customer_ID]],Customer_Dim!A:A,Customer_Dim!E:E,"False Data")</f>
        <v>Gilltown</v>
      </c>
      <c r="P954" t="str">
        <f>_xlfn.XLOOKUP(Table17[[#This Row],[Customer_ID]],Customer_Dim!A:A,Customer_Dim!F:F,"False Data")</f>
        <v>Ohio</v>
      </c>
      <c r="Q954" t="str">
        <f>_xlfn.XLOOKUP(Table17[[#This Row],[Customer_ID]],Customer_Dim!A:A,Customer_Dim!G:G,"False Data")</f>
        <v>USA</v>
      </c>
      <c r="R954" t="str">
        <f>_xlfn.XLOOKUP(Table17[[#This Row],[Customer_ID]],Customer_Dim!A:A,Customer_Dim!H:H,"False Data")</f>
        <v>Bronze</v>
      </c>
      <c r="S954" t="str">
        <f>_xlfn.XLOOKUP(Table17[[#This Row],[Store_ID]],Store_Dim!A:A,Store_Dim!B:B)</f>
        <v>Aguirre-Keller</v>
      </c>
      <c r="T954" t="str">
        <f>_xlfn.XLOOKUP(Table17[[#This Row],[Store_ID]],Store_Dim!A:A,Store_Dim!C:C)</f>
        <v>South</v>
      </c>
      <c r="U954" t="str">
        <f>_xlfn.XLOOKUP(Table17[[#This Row],[Store_ID]],Store_Dim!A:A,Store_Dim!D:D)</f>
        <v>Lake Michael</v>
      </c>
      <c r="V954" t="str">
        <f>_xlfn.XLOOKUP(Table17[[#This Row],[Store_ID]],Store_Dim!A:A,Store_Dim!E:E)</f>
        <v>Online</v>
      </c>
      <c r="W954" t="str">
        <f>_xlfn.XLOOKUP(Table17[[#This Row],[Product_ID]],Product_Dim!A:A,Product_Dim!B:B)</f>
        <v>Shin Guards – Adult</v>
      </c>
      <c r="X954" t="str">
        <f>_xlfn.XLOOKUP(Table17[[#This Row],[Product_ID]],Product_Dim!A:A,Product_Dim!C:C)</f>
        <v>Sports</v>
      </c>
      <c r="Y954" t="str">
        <f>_xlfn.XLOOKUP(Table17[[#This Row],[Product_ID]],Product_Dim!A:A,Product_Dim!D:D)</f>
        <v>Team Sports</v>
      </c>
      <c r="Z954" t="str">
        <f>_xlfn.XLOOKUP(Table17[[#This Row],[Product_ID]],Product_Dim!A:A,Product_Dim!E:E)</f>
        <v>French Ltd</v>
      </c>
      <c r="AA954">
        <f>_xlfn.XLOOKUP(Table17[[#This Row],[Product_ID]],Product_Dim!A:A,Product_Dim!F:F)</f>
        <v>107.06</v>
      </c>
      <c r="AB954">
        <f>_xlfn.XLOOKUP(Table17[[#This Row],[Product_ID]],Product_Dim!A:A,Product_Dim!G:G)</f>
        <v>359</v>
      </c>
    </row>
    <row r="955" spans="1:28" x14ac:dyDescent="0.25">
      <c r="A955" t="s">
        <v>2779</v>
      </c>
      <c r="B955" s="1">
        <v>45377</v>
      </c>
      <c r="C955" t="s">
        <v>1446</v>
      </c>
      <c r="D955" t="s">
        <v>1722</v>
      </c>
      <c r="E955" t="s">
        <v>1782</v>
      </c>
      <c r="F955">
        <v>3</v>
      </c>
      <c r="G955">
        <v>662.82</v>
      </c>
      <c r="H955">
        <v>0.01</v>
      </c>
      <c r="I955" t="s">
        <v>1829</v>
      </c>
      <c r="J955" s="12">
        <v>1968.5753999999999</v>
      </c>
      <c r="K955" t="str">
        <f>_xlfn.XLOOKUP(Table17[[#This Row],[Customer_ID]],Customer_Dim!A:A,Customer_Dim!B:B,"False Data")</f>
        <v>James Foster</v>
      </c>
      <c r="L955" s="5">
        <f>_xlfn.XLOOKUP(Table17[[#This Row],[Customer_ID]],Customer_Dim!A:A,Customer_Dim!C:C,"False Data")</f>
        <v>19</v>
      </c>
      <c r="M955" s="5" t="str" cm="1">
        <f t="array" ref="M955">_xlfn.IFS(Table9[[#This Row],[Age]]&lt;=35,"Youth",Table9[[#This Row],[Age]]&lt;=55,"Adult",Table9[[#This Row],[Age]]&gt;55,"Senior")</f>
        <v>Youth</v>
      </c>
      <c r="N955" t="str">
        <f>_xlfn.XLOOKUP(Table17[[#This Row],[Customer_ID]],Customer_Dim!A:A,Customer_Dim!D:D,"False Data")</f>
        <v>Male</v>
      </c>
      <c r="O955" t="str">
        <f>_xlfn.XLOOKUP(Table17[[#This Row],[Customer_ID]],Customer_Dim!A:A,Customer_Dim!E:E,"False Data")</f>
        <v>East Audrey</v>
      </c>
      <c r="P955" t="str">
        <f>_xlfn.XLOOKUP(Table17[[#This Row],[Customer_ID]],Customer_Dim!A:A,Customer_Dim!F:F,"False Data")</f>
        <v>Utah</v>
      </c>
      <c r="Q955" t="str">
        <f>_xlfn.XLOOKUP(Table17[[#This Row],[Customer_ID]],Customer_Dim!A:A,Customer_Dim!G:G,"False Data")</f>
        <v>USA</v>
      </c>
      <c r="R955" t="str">
        <f>_xlfn.XLOOKUP(Table17[[#This Row],[Customer_ID]],Customer_Dim!A:A,Customer_Dim!H:H,"False Data")</f>
        <v>Gold</v>
      </c>
      <c r="S955" t="str">
        <f>_xlfn.XLOOKUP(Table17[[#This Row],[Store_ID]],Store_Dim!A:A,Store_Dim!B:B)</f>
        <v>Bean, Jones and Park</v>
      </c>
      <c r="T955" t="str">
        <f>_xlfn.XLOOKUP(Table17[[#This Row],[Store_ID]],Store_Dim!A:A,Store_Dim!C:C)</f>
        <v>West</v>
      </c>
      <c r="U955" t="str">
        <f>_xlfn.XLOOKUP(Table17[[#This Row],[Store_ID]],Store_Dim!A:A,Store_Dim!D:D)</f>
        <v>Thompsonborough</v>
      </c>
      <c r="V955" t="str">
        <f>_xlfn.XLOOKUP(Table17[[#This Row],[Store_ID]],Store_Dim!A:A,Store_Dim!E:E)</f>
        <v>Online</v>
      </c>
      <c r="W955" t="str">
        <f>_xlfn.XLOOKUP(Table17[[#This Row],[Product_ID]],Product_Dim!A:A,Product_Dim!B:B)</f>
        <v>LED Bedside Lamp</v>
      </c>
      <c r="X955" t="str">
        <f>_xlfn.XLOOKUP(Table17[[#This Row],[Product_ID]],Product_Dim!A:A,Product_Dim!C:C)</f>
        <v>Home</v>
      </c>
      <c r="Y955" t="str">
        <f>_xlfn.XLOOKUP(Table17[[#This Row],[Product_ID]],Product_Dim!A:A,Product_Dim!D:D)</f>
        <v>Lighting</v>
      </c>
      <c r="Z955" t="str">
        <f>_xlfn.XLOOKUP(Table17[[#This Row],[Product_ID]],Product_Dim!A:A,Product_Dim!E:E)</f>
        <v>Aguilar, Horton and Lewis</v>
      </c>
      <c r="AA955">
        <f>_xlfn.XLOOKUP(Table17[[#This Row],[Product_ID]],Product_Dim!A:A,Product_Dim!F:F)</f>
        <v>371.38</v>
      </c>
      <c r="AB955">
        <f>_xlfn.XLOOKUP(Table17[[#This Row],[Product_ID]],Product_Dim!A:A,Product_Dim!G:G)</f>
        <v>220</v>
      </c>
    </row>
    <row r="956" spans="1:28" x14ac:dyDescent="0.25">
      <c r="A956" t="s">
        <v>2780</v>
      </c>
      <c r="B956" s="1">
        <v>45412</v>
      </c>
      <c r="C956" t="s">
        <v>1527</v>
      </c>
      <c r="D956" t="s">
        <v>1557</v>
      </c>
      <c r="E956" t="s">
        <v>1804</v>
      </c>
      <c r="F956">
        <v>2</v>
      </c>
      <c r="G956">
        <v>824.34</v>
      </c>
      <c r="H956">
        <v>0.1</v>
      </c>
      <c r="I956" t="s">
        <v>1829</v>
      </c>
      <c r="J956" s="12">
        <v>1483.8119999999999</v>
      </c>
      <c r="K956" t="str">
        <f>_xlfn.XLOOKUP(Table17[[#This Row],[Customer_ID]],Customer_Dim!A:A,Customer_Dim!B:B,"False Data")</f>
        <v>Sarah Marsh</v>
      </c>
      <c r="L956" s="5">
        <f>_xlfn.XLOOKUP(Table17[[#This Row],[Customer_ID]],Customer_Dim!A:A,Customer_Dim!C:C,"False Data")</f>
        <v>47</v>
      </c>
      <c r="M956" s="5" t="str" cm="1">
        <f t="array" ref="M956">_xlfn.IFS(Table9[[#This Row],[Age]]&lt;=35,"Youth",Table9[[#This Row],[Age]]&lt;=55,"Adult",Table9[[#This Row],[Age]]&gt;55,"Senior")</f>
        <v>Adult</v>
      </c>
      <c r="N956" t="str">
        <f>_xlfn.XLOOKUP(Table17[[#This Row],[Customer_ID]],Customer_Dim!A:A,Customer_Dim!D:D,"False Data")</f>
        <v>Female</v>
      </c>
      <c r="O956" t="str">
        <f>_xlfn.XLOOKUP(Table17[[#This Row],[Customer_ID]],Customer_Dim!A:A,Customer_Dim!E:E,"False Data")</f>
        <v>Port William</v>
      </c>
      <c r="P956" t="str">
        <f>_xlfn.XLOOKUP(Table17[[#This Row],[Customer_ID]],Customer_Dim!A:A,Customer_Dim!F:F,"False Data")</f>
        <v>New York</v>
      </c>
      <c r="Q956" t="str">
        <f>_xlfn.XLOOKUP(Table17[[#This Row],[Customer_ID]],Customer_Dim!A:A,Customer_Dim!G:G,"False Data")</f>
        <v>USA</v>
      </c>
      <c r="R956" t="str">
        <f>_xlfn.XLOOKUP(Table17[[#This Row],[Customer_ID]],Customer_Dim!A:A,Customer_Dim!H:H,"False Data")</f>
        <v>Gold</v>
      </c>
      <c r="S956" t="str">
        <f>_xlfn.XLOOKUP(Table17[[#This Row],[Store_ID]],Store_Dim!A:A,Store_Dim!B:B)</f>
        <v>Frederick-Wright</v>
      </c>
      <c r="T956" t="str">
        <f>_xlfn.XLOOKUP(Table17[[#This Row],[Store_ID]],Store_Dim!A:A,Store_Dim!C:C)</f>
        <v>West</v>
      </c>
      <c r="U956" t="str">
        <f>_xlfn.XLOOKUP(Table17[[#This Row],[Store_ID]],Store_Dim!A:A,Store_Dim!D:D)</f>
        <v>New Jimmymouth</v>
      </c>
      <c r="V956" t="str">
        <f>_xlfn.XLOOKUP(Table17[[#This Row],[Store_ID]],Store_Dim!A:A,Store_Dim!E:E)</f>
        <v>Flagship</v>
      </c>
      <c r="W956" t="str">
        <f>_xlfn.XLOOKUP(Table17[[#This Row],[Product_ID]],Product_Dim!A:A,Product_Dim!B:B)</f>
        <v>Herbal Face Moisturizer</v>
      </c>
      <c r="X956" t="str">
        <f>_xlfn.XLOOKUP(Table17[[#This Row],[Product_ID]],Product_Dim!A:A,Product_Dim!C:C)</f>
        <v>Beauty</v>
      </c>
      <c r="Y956" t="str">
        <f>_xlfn.XLOOKUP(Table17[[#This Row],[Product_ID]],Product_Dim!A:A,Product_Dim!D:D)</f>
        <v>Skincare</v>
      </c>
      <c r="Z956" t="str">
        <f>_xlfn.XLOOKUP(Table17[[#This Row],[Product_ID]],Product_Dim!A:A,Product_Dim!E:E)</f>
        <v>Davidson PLC</v>
      </c>
      <c r="AA956">
        <f>_xlfn.XLOOKUP(Table17[[#This Row],[Product_ID]],Product_Dim!A:A,Product_Dim!F:F)</f>
        <v>312.8</v>
      </c>
      <c r="AB956">
        <f>_xlfn.XLOOKUP(Table17[[#This Row],[Product_ID]],Product_Dim!A:A,Product_Dim!G:G)</f>
        <v>350</v>
      </c>
    </row>
    <row r="957" spans="1:28" x14ac:dyDescent="0.25">
      <c r="A957" t="s">
        <v>2781</v>
      </c>
      <c r="B957" s="1">
        <v>45349</v>
      </c>
      <c r="C957" t="s">
        <v>396</v>
      </c>
      <c r="D957" t="s">
        <v>1666</v>
      </c>
      <c r="E957" t="s">
        <v>1782</v>
      </c>
      <c r="F957">
        <v>1</v>
      </c>
      <c r="G957">
        <v>437.12</v>
      </c>
      <c r="H957">
        <v>0.21</v>
      </c>
      <c r="I957" t="s">
        <v>1824</v>
      </c>
      <c r="J957" s="12">
        <v>345.32479999999998</v>
      </c>
      <c r="K957" t="str">
        <f>_xlfn.XLOOKUP(Table17[[#This Row],[Customer_ID]],Customer_Dim!A:A,Customer_Dim!B:B,"False Data")</f>
        <v>Edward Hall</v>
      </c>
      <c r="L957" s="5">
        <f>_xlfn.XLOOKUP(Table17[[#This Row],[Customer_ID]],Customer_Dim!A:A,Customer_Dim!C:C,"False Data")</f>
        <v>51</v>
      </c>
      <c r="M957" s="5" t="str" cm="1">
        <f t="array" ref="M957">_xlfn.IFS(Table9[[#This Row],[Age]]&lt;=35,"Youth",Table9[[#This Row],[Age]]&lt;=55,"Adult",Table9[[#This Row],[Age]]&gt;55,"Senior")</f>
        <v>Adult</v>
      </c>
      <c r="N957" t="str">
        <f>_xlfn.XLOOKUP(Table17[[#This Row],[Customer_ID]],Customer_Dim!A:A,Customer_Dim!D:D,"False Data")</f>
        <v>Male</v>
      </c>
      <c r="O957" t="str">
        <f>_xlfn.XLOOKUP(Table17[[#This Row],[Customer_ID]],Customer_Dim!A:A,Customer_Dim!E:E,"False Data")</f>
        <v>New William</v>
      </c>
      <c r="P957" t="str">
        <f>_xlfn.XLOOKUP(Table17[[#This Row],[Customer_ID]],Customer_Dim!A:A,Customer_Dim!F:F,"False Data")</f>
        <v>New Mexico</v>
      </c>
      <c r="Q957" t="str">
        <f>_xlfn.XLOOKUP(Table17[[#This Row],[Customer_ID]],Customer_Dim!A:A,Customer_Dim!G:G,"False Data")</f>
        <v>USA</v>
      </c>
      <c r="R957" t="str">
        <f>_xlfn.XLOOKUP(Table17[[#This Row],[Customer_ID]],Customer_Dim!A:A,Customer_Dim!H:H,"False Data")</f>
        <v>Gold</v>
      </c>
      <c r="S957" t="str">
        <f>_xlfn.XLOOKUP(Table17[[#This Row],[Store_ID]],Store_Dim!A:A,Store_Dim!B:B)</f>
        <v>Bean, Jones and Park</v>
      </c>
      <c r="T957" t="str">
        <f>_xlfn.XLOOKUP(Table17[[#This Row],[Store_ID]],Store_Dim!A:A,Store_Dim!C:C)</f>
        <v>West</v>
      </c>
      <c r="U957" t="str">
        <f>_xlfn.XLOOKUP(Table17[[#This Row],[Store_ID]],Store_Dim!A:A,Store_Dim!D:D)</f>
        <v>Thompsonborough</v>
      </c>
      <c r="V957" t="str">
        <f>_xlfn.XLOOKUP(Table17[[#This Row],[Store_ID]],Store_Dim!A:A,Store_Dim!E:E)</f>
        <v>Online</v>
      </c>
      <c r="W957" t="str">
        <f>_xlfn.XLOOKUP(Table17[[#This Row],[Product_ID]],Product_Dim!A:A,Product_Dim!B:B)</f>
        <v>Men's Hair Styling Gel</v>
      </c>
      <c r="X957" t="str">
        <f>_xlfn.XLOOKUP(Table17[[#This Row],[Product_ID]],Product_Dim!A:A,Product_Dim!C:C)</f>
        <v>Beauty</v>
      </c>
      <c r="Y957" t="str">
        <f>_xlfn.XLOOKUP(Table17[[#This Row],[Product_ID]],Product_Dim!A:A,Product_Dim!D:D)</f>
        <v>Haircare</v>
      </c>
      <c r="Z957" t="str">
        <f>_xlfn.XLOOKUP(Table17[[#This Row],[Product_ID]],Product_Dim!A:A,Product_Dim!E:E)</f>
        <v>Cline-Mccarthy</v>
      </c>
      <c r="AA957">
        <f>_xlfn.XLOOKUP(Table17[[#This Row],[Product_ID]],Product_Dim!A:A,Product_Dim!F:F)</f>
        <v>17.309999999999999</v>
      </c>
      <c r="AB957">
        <f>_xlfn.XLOOKUP(Table17[[#This Row],[Product_ID]],Product_Dim!A:A,Product_Dim!G:G)</f>
        <v>399</v>
      </c>
    </row>
    <row r="958" spans="1:28" x14ac:dyDescent="0.25">
      <c r="A958" t="s">
        <v>2782</v>
      </c>
      <c r="B958" s="1">
        <v>45486</v>
      </c>
      <c r="C958" t="s">
        <v>1118</v>
      </c>
      <c r="D958" t="s">
        <v>1724</v>
      </c>
      <c r="E958" t="s">
        <v>1776</v>
      </c>
      <c r="F958">
        <v>3</v>
      </c>
      <c r="G958">
        <v>23.37</v>
      </c>
      <c r="H958">
        <v>0.15</v>
      </c>
      <c r="I958" t="s">
        <v>1826</v>
      </c>
      <c r="J958" s="12">
        <v>59.593499999999999</v>
      </c>
      <c r="K958" t="str">
        <f>_xlfn.XLOOKUP(Table17[[#This Row],[Customer_ID]],Customer_Dim!A:A,Customer_Dim!B:B,"False Data")</f>
        <v>Manuel Castillo</v>
      </c>
      <c r="L958" s="5">
        <f>_xlfn.XLOOKUP(Table17[[#This Row],[Customer_ID]],Customer_Dim!A:A,Customer_Dim!C:C,"False Data")</f>
        <v>41</v>
      </c>
      <c r="M958" s="5" t="str" cm="1">
        <f t="array" ref="M958">_xlfn.IFS(Table9[[#This Row],[Age]]&lt;=35,"Youth",Table9[[#This Row],[Age]]&lt;=55,"Adult",Table9[[#This Row],[Age]]&gt;55,"Senior")</f>
        <v>Adult</v>
      </c>
      <c r="N958" t="str">
        <f>_xlfn.XLOOKUP(Table17[[#This Row],[Customer_ID]],Customer_Dim!A:A,Customer_Dim!D:D,"False Data")</f>
        <v>Male</v>
      </c>
      <c r="O958" t="str">
        <f>_xlfn.XLOOKUP(Table17[[#This Row],[Customer_ID]],Customer_Dim!A:A,Customer_Dim!E:E,"False Data")</f>
        <v>Nealview</v>
      </c>
      <c r="P958" t="str">
        <f>_xlfn.XLOOKUP(Table17[[#This Row],[Customer_ID]],Customer_Dim!A:A,Customer_Dim!F:F,"False Data")</f>
        <v>Tennessee</v>
      </c>
      <c r="Q958" t="str">
        <f>_xlfn.XLOOKUP(Table17[[#This Row],[Customer_ID]],Customer_Dim!A:A,Customer_Dim!G:G,"False Data")</f>
        <v>USA</v>
      </c>
      <c r="R958" t="str">
        <f>_xlfn.XLOOKUP(Table17[[#This Row],[Customer_ID]],Customer_Dim!A:A,Customer_Dim!H:H,"False Data")</f>
        <v>Gold</v>
      </c>
      <c r="S958" t="str">
        <f>_xlfn.XLOOKUP(Table17[[#This Row],[Store_ID]],Store_Dim!A:A,Store_Dim!B:B)</f>
        <v>Benson-Elliott</v>
      </c>
      <c r="T958" t="str">
        <f>_xlfn.XLOOKUP(Table17[[#This Row],[Store_ID]],Store_Dim!A:A,Store_Dim!C:C)</f>
        <v>East</v>
      </c>
      <c r="U958" t="str">
        <f>_xlfn.XLOOKUP(Table17[[#This Row],[Store_ID]],Store_Dim!A:A,Store_Dim!D:D)</f>
        <v>Port Josephberg</v>
      </c>
      <c r="V958" t="str">
        <f>_xlfn.XLOOKUP(Table17[[#This Row],[Store_ID]],Store_Dim!A:A,Store_Dim!E:E)</f>
        <v>Online</v>
      </c>
      <c r="W958" t="str">
        <f>_xlfn.XLOOKUP(Table17[[#This Row],[Product_ID]],Product_Dim!A:A,Product_Dim!B:B)</f>
        <v>Sports Wrist Sweatbands</v>
      </c>
      <c r="X958" t="str">
        <f>_xlfn.XLOOKUP(Table17[[#This Row],[Product_ID]],Product_Dim!A:A,Product_Dim!C:C)</f>
        <v>Sports</v>
      </c>
      <c r="Y958" t="str">
        <f>_xlfn.XLOOKUP(Table17[[#This Row],[Product_ID]],Product_Dim!A:A,Product_Dim!D:D)</f>
        <v>Accessories</v>
      </c>
      <c r="Z958" t="str">
        <f>_xlfn.XLOOKUP(Table17[[#This Row],[Product_ID]],Product_Dim!A:A,Product_Dim!E:E)</f>
        <v>Olsen-Daniels</v>
      </c>
      <c r="AA958">
        <f>_xlfn.XLOOKUP(Table17[[#This Row],[Product_ID]],Product_Dim!A:A,Product_Dim!F:F)</f>
        <v>131.24</v>
      </c>
      <c r="AB958">
        <f>_xlfn.XLOOKUP(Table17[[#This Row],[Product_ID]],Product_Dim!A:A,Product_Dim!G:G)</f>
        <v>232</v>
      </c>
    </row>
    <row r="959" spans="1:28" x14ac:dyDescent="0.25">
      <c r="A959" t="s">
        <v>2783</v>
      </c>
      <c r="B959" s="1">
        <v>45761</v>
      </c>
      <c r="C959" t="s">
        <v>616</v>
      </c>
      <c r="D959" t="s">
        <v>1620</v>
      </c>
      <c r="E959" t="s">
        <v>1782</v>
      </c>
      <c r="F959">
        <v>1</v>
      </c>
      <c r="G959">
        <v>579.69000000000005</v>
      </c>
      <c r="H959">
        <v>0.02</v>
      </c>
      <c r="I959" t="s">
        <v>1824</v>
      </c>
      <c r="J959" s="12">
        <v>568.09620000000007</v>
      </c>
      <c r="K959" t="str">
        <f>_xlfn.XLOOKUP(Table17[[#This Row],[Customer_ID]],Customer_Dim!A:A,Customer_Dim!B:B,"False Data")</f>
        <v>Dr. Suzanne Bullock</v>
      </c>
      <c r="L959" s="5">
        <f>_xlfn.XLOOKUP(Table17[[#This Row],[Customer_ID]],Customer_Dim!A:A,Customer_Dim!C:C,"False Data")</f>
        <v>60</v>
      </c>
      <c r="M959" s="5" t="str" cm="1">
        <f t="array" ref="M959">_xlfn.IFS(Table9[[#This Row],[Age]]&lt;=35,"Youth",Table9[[#This Row],[Age]]&lt;=55,"Adult",Table9[[#This Row],[Age]]&gt;55,"Senior")</f>
        <v>Senior</v>
      </c>
      <c r="N959" t="str">
        <f>_xlfn.XLOOKUP(Table17[[#This Row],[Customer_ID]],Customer_Dim!A:A,Customer_Dim!D:D,"False Data")</f>
        <v>Female</v>
      </c>
      <c r="O959" t="str">
        <f>_xlfn.XLOOKUP(Table17[[#This Row],[Customer_ID]],Customer_Dim!A:A,Customer_Dim!E:E,"False Data")</f>
        <v>Lake Blaketon</v>
      </c>
      <c r="P959" t="str">
        <f>_xlfn.XLOOKUP(Table17[[#This Row],[Customer_ID]],Customer_Dim!A:A,Customer_Dim!F:F,"False Data")</f>
        <v>Alabama</v>
      </c>
      <c r="Q959" t="str">
        <f>_xlfn.XLOOKUP(Table17[[#This Row],[Customer_ID]],Customer_Dim!A:A,Customer_Dim!G:G,"False Data")</f>
        <v>USA</v>
      </c>
      <c r="R959" t="str">
        <f>_xlfn.XLOOKUP(Table17[[#This Row],[Customer_ID]],Customer_Dim!A:A,Customer_Dim!H:H,"False Data")</f>
        <v>Platinum</v>
      </c>
      <c r="S959" t="str">
        <f>_xlfn.XLOOKUP(Table17[[#This Row],[Store_ID]],Store_Dim!A:A,Store_Dim!B:B)</f>
        <v>Bean, Jones and Park</v>
      </c>
      <c r="T959" t="str">
        <f>_xlfn.XLOOKUP(Table17[[#This Row],[Store_ID]],Store_Dim!A:A,Store_Dim!C:C)</f>
        <v>West</v>
      </c>
      <c r="U959" t="str">
        <f>_xlfn.XLOOKUP(Table17[[#This Row],[Store_ID]],Store_Dim!A:A,Store_Dim!D:D)</f>
        <v>Thompsonborough</v>
      </c>
      <c r="V959" t="str">
        <f>_xlfn.XLOOKUP(Table17[[#This Row],[Store_ID]],Store_Dim!A:A,Store_Dim!E:E)</f>
        <v>Online</v>
      </c>
      <c r="W959" t="str">
        <f>_xlfn.XLOOKUP(Table17[[#This Row],[Product_ID]],Product_Dim!A:A,Product_Dim!B:B)</f>
        <v>Women's Summer Dress</v>
      </c>
      <c r="X959" t="str">
        <f>_xlfn.XLOOKUP(Table17[[#This Row],[Product_ID]],Product_Dim!A:A,Product_Dim!C:C)</f>
        <v>Clothing</v>
      </c>
      <c r="Y959" t="str">
        <f>_xlfn.XLOOKUP(Table17[[#This Row],[Product_ID]],Product_Dim!A:A,Product_Dim!D:D)</f>
        <v>Tops</v>
      </c>
      <c r="Z959" t="str">
        <f>_xlfn.XLOOKUP(Table17[[#This Row],[Product_ID]],Product_Dim!A:A,Product_Dim!E:E)</f>
        <v>Smith-Mills</v>
      </c>
      <c r="AA959">
        <f>_xlfn.XLOOKUP(Table17[[#This Row],[Product_ID]],Product_Dim!A:A,Product_Dim!F:F)</f>
        <v>223.43</v>
      </c>
      <c r="AB959">
        <f>_xlfn.XLOOKUP(Table17[[#This Row],[Product_ID]],Product_Dim!A:A,Product_Dim!G:G)</f>
        <v>154</v>
      </c>
    </row>
    <row r="960" spans="1:28" x14ac:dyDescent="0.25">
      <c r="A960" t="s">
        <v>2784</v>
      </c>
      <c r="B960" s="1">
        <v>45639</v>
      </c>
      <c r="C960" t="s">
        <v>1334</v>
      </c>
      <c r="D960" t="s">
        <v>1704</v>
      </c>
      <c r="E960" t="s">
        <v>1799</v>
      </c>
      <c r="F960">
        <v>3</v>
      </c>
      <c r="G960">
        <v>240.51</v>
      </c>
      <c r="H960">
        <v>7.0000000000000007E-2</v>
      </c>
      <c r="I960" t="s">
        <v>1824</v>
      </c>
      <c r="J960" s="12">
        <v>671.02289999999994</v>
      </c>
      <c r="K960" t="str">
        <f>_xlfn.XLOOKUP(Table17[[#This Row],[Customer_ID]],Customer_Dim!A:A,Customer_Dim!B:B,"False Data")</f>
        <v>Kimberly Roberts</v>
      </c>
      <c r="L960" s="5">
        <f>_xlfn.XLOOKUP(Table17[[#This Row],[Customer_ID]],Customer_Dim!A:A,Customer_Dim!C:C,"False Data")</f>
        <v>36</v>
      </c>
      <c r="M960" s="5" t="str" cm="1">
        <f t="array" ref="M960">_xlfn.IFS(Table9[[#This Row],[Age]]&lt;=35,"Youth",Table9[[#This Row],[Age]]&lt;=55,"Adult",Table9[[#This Row],[Age]]&gt;55,"Senior")</f>
        <v>Adult</v>
      </c>
      <c r="N960" t="str">
        <f>_xlfn.XLOOKUP(Table17[[#This Row],[Customer_ID]],Customer_Dim!A:A,Customer_Dim!D:D,"False Data")</f>
        <v>Female</v>
      </c>
      <c r="O960" t="str">
        <f>_xlfn.XLOOKUP(Table17[[#This Row],[Customer_ID]],Customer_Dim!A:A,Customer_Dim!E:E,"False Data")</f>
        <v>Josephchester</v>
      </c>
      <c r="P960" t="str">
        <f>_xlfn.XLOOKUP(Table17[[#This Row],[Customer_ID]],Customer_Dim!A:A,Customer_Dim!F:F,"False Data")</f>
        <v>New Jersey</v>
      </c>
      <c r="Q960" t="str">
        <f>_xlfn.XLOOKUP(Table17[[#This Row],[Customer_ID]],Customer_Dim!A:A,Customer_Dim!G:G,"False Data")</f>
        <v>USA</v>
      </c>
      <c r="R960" t="str">
        <f>_xlfn.XLOOKUP(Table17[[#This Row],[Customer_ID]],Customer_Dim!A:A,Customer_Dim!H:H,"False Data")</f>
        <v>Gold</v>
      </c>
      <c r="S960" t="str">
        <f>_xlfn.XLOOKUP(Table17[[#This Row],[Store_ID]],Store_Dim!A:A,Store_Dim!B:B)</f>
        <v>Mcdonald Inc</v>
      </c>
      <c r="T960" t="str">
        <f>_xlfn.XLOOKUP(Table17[[#This Row],[Store_ID]],Store_Dim!A:A,Store_Dim!C:C)</f>
        <v>South</v>
      </c>
      <c r="U960" t="str">
        <f>_xlfn.XLOOKUP(Table17[[#This Row],[Store_ID]],Store_Dim!A:A,Store_Dim!D:D)</f>
        <v>Christopherland</v>
      </c>
      <c r="V960" t="str">
        <f>_xlfn.XLOOKUP(Table17[[#This Row],[Store_ID]],Store_Dim!A:A,Store_Dim!E:E)</f>
        <v>Outlet</v>
      </c>
      <c r="W960" t="str">
        <f>_xlfn.XLOOKUP(Table17[[#This Row],[Product_ID]],Product_Dim!A:A,Product_Dim!B:B)</f>
        <v>Essential Oil Diffuser</v>
      </c>
      <c r="X960" t="str">
        <f>_xlfn.XLOOKUP(Table17[[#This Row],[Product_ID]],Product_Dim!A:A,Product_Dim!C:C)</f>
        <v>Home</v>
      </c>
      <c r="Y960" t="str">
        <f>_xlfn.XLOOKUP(Table17[[#This Row],[Product_ID]],Product_Dim!A:A,Product_Dim!D:D)</f>
        <v>Decor</v>
      </c>
      <c r="Z960" t="str">
        <f>_xlfn.XLOOKUP(Table17[[#This Row],[Product_ID]],Product_Dim!A:A,Product_Dim!E:E)</f>
        <v>Hernandez Inc</v>
      </c>
      <c r="AA960">
        <f>_xlfn.XLOOKUP(Table17[[#This Row],[Product_ID]],Product_Dim!A:A,Product_Dim!F:F)</f>
        <v>325.26</v>
      </c>
      <c r="AB960">
        <f>_xlfn.XLOOKUP(Table17[[#This Row],[Product_ID]],Product_Dim!A:A,Product_Dim!G:G)</f>
        <v>400</v>
      </c>
    </row>
    <row r="961" spans="1:28" x14ac:dyDescent="0.25">
      <c r="A961" t="s">
        <v>2785</v>
      </c>
      <c r="B961" s="1">
        <v>45893</v>
      </c>
      <c r="C961" t="s">
        <v>1193</v>
      </c>
      <c r="D961" t="s">
        <v>1598</v>
      </c>
      <c r="E961" t="s">
        <v>1799</v>
      </c>
      <c r="F961">
        <v>2</v>
      </c>
      <c r="G961">
        <v>855.4</v>
      </c>
      <c r="H961">
        <v>0.08</v>
      </c>
      <c r="I961" t="s">
        <v>1829</v>
      </c>
      <c r="J961" s="12">
        <v>1573.9359999999999</v>
      </c>
      <c r="K961" t="str">
        <f>_xlfn.XLOOKUP(Table17[[#This Row],[Customer_ID]],Customer_Dim!A:A,Customer_Dim!B:B,"False Data")</f>
        <v>Martha Brown</v>
      </c>
      <c r="L961" s="5">
        <f>_xlfn.XLOOKUP(Table17[[#This Row],[Customer_ID]],Customer_Dim!A:A,Customer_Dim!C:C,"False Data")</f>
        <v>20</v>
      </c>
      <c r="M961" s="5" t="str" cm="1">
        <f t="array" ref="M961">_xlfn.IFS(Table9[[#This Row],[Age]]&lt;=35,"Youth",Table9[[#This Row],[Age]]&lt;=55,"Adult",Table9[[#This Row],[Age]]&gt;55,"Senior")</f>
        <v>Youth</v>
      </c>
      <c r="N961" t="str">
        <f>_xlfn.XLOOKUP(Table17[[#This Row],[Customer_ID]],Customer_Dim!A:A,Customer_Dim!D:D,"False Data")</f>
        <v>Female</v>
      </c>
      <c r="O961" t="str">
        <f>_xlfn.XLOOKUP(Table17[[#This Row],[Customer_ID]],Customer_Dim!A:A,Customer_Dim!E:E,"False Data")</f>
        <v>Novakstad</v>
      </c>
      <c r="P961" t="str">
        <f>_xlfn.XLOOKUP(Table17[[#This Row],[Customer_ID]],Customer_Dim!A:A,Customer_Dim!F:F,"False Data")</f>
        <v>California</v>
      </c>
      <c r="Q961" t="str">
        <f>_xlfn.XLOOKUP(Table17[[#This Row],[Customer_ID]],Customer_Dim!A:A,Customer_Dim!G:G,"False Data")</f>
        <v>USA</v>
      </c>
      <c r="R961" t="str">
        <f>_xlfn.XLOOKUP(Table17[[#This Row],[Customer_ID]],Customer_Dim!A:A,Customer_Dim!H:H,"False Data")</f>
        <v>Gold</v>
      </c>
      <c r="S961" t="str">
        <f>_xlfn.XLOOKUP(Table17[[#This Row],[Store_ID]],Store_Dim!A:A,Store_Dim!B:B)</f>
        <v>Mcdonald Inc</v>
      </c>
      <c r="T961" t="str">
        <f>_xlfn.XLOOKUP(Table17[[#This Row],[Store_ID]],Store_Dim!A:A,Store_Dim!C:C)</f>
        <v>South</v>
      </c>
      <c r="U961" t="str">
        <f>_xlfn.XLOOKUP(Table17[[#This Row],[Store_ID]],Store_Dim!A:A,Store_Dim!D:D)</f>
        <v>Christopherland</v>
      </c>
      <c r="V961" t="str">
        <f>_xlfn.XLOOKUP(Table17[[#This Row],[Store_ID]],Store_Dim!A:A,Store_Dim!E:E)</f>
        <v>Outlet</v>
      </c>
      <c r="W961" t="str">
        <f>_xlfn.XLOOKUP(Table17[[#This Row],[Product_ID]],Product_Dim!A:A,Product_Dim!B:B)</f>
        <v>Women's Scarf Set</v>
      </c>
      <c r="X961" t="str">
        <f>_xlfn.XLOOKUP(Table17[[#This Row],[Product_ID]],Product_Dim!A:A,Product_Dim!C:C)</f>
        <v>Clothing</v>
      </c>
      <c r="Y961" t="str">
        <f>_xlfn.XLOOKUP(Table17[[#This Row],[Product_ID]],Product_Dim!A:A,Product_Dim!D:D)</f>
        <v>Accessories</v>
      </c>
      <c r="Z961" t="str">
        <f>_xlfn.XLOOKUP(Table17[[#This Row],[Product_ID]],Product_Dim!A:A,Product_Dim!E:E)</f>
        <v>Brown and Sons</v>
      </c>
      <c r="AA961">
        <f>_xlfn.XLOOKUP(Table17[[#This Row],[Product_ID]],Product_Dim!A:A,Product_Dim!F:F)</f>
        <v>174.02</v>
      </c>
      <c r="AB961">
        <f>_xlfn.XLOOKUP(Table17[[#This Row],[Product_ID]],Product_Dim!A:A,Product_Dim!G:G)</f>
        <v>268</v>
      </c>
    </row>
    <row r="962" spans="1:28" x14ac:dyDescent="0.25">
      <c r="A962" t="s">
        <v>2786</v>
      </c>
      <c r="B962" s="1">
        <v>45227</v>
      </c>
      <c r="C962" t="s">
        <v>40</v>
      </c>
      <c r="D962" t="s">
        <v>1728</v>
      </c>
      <c r="E962" t="s">
        <v>1779</v>
      </c>
      <c r="F962">
        <v>1</v>
      </c>
      <c r="G962">
        <v>537.26</v>
      </c>
      <c r="H962">
        <v>0.09</v>
      </c>
      <c r="I962" t="s">
        <v>1824</v>
      </c>
      <c r="J962" s="12">
        <v>488.90660000000003</v>
      </c>
      <c r="K962" t="str">
        <f>_xlfn.XLOOKUP(Table17[[#This Row],[Customer_ID]],Customer_Dim!A:A,Customer_Dim!B:B,"False Data")</f>
        <v>Daniel Boyd</v>
      </c>
      <c r="L962" s="5">
        <f>_xlfn.XLOOKUP(Table17[[#This Row],[Customer_ID]],Customer_Dim!A:A,Customer_Dim!C:C,"False Data")</f>
        <v>29</v>
      </c>
      <c r="M962" s="5" t="str" cm="1">
        <f t="array" ref="M962">_xlfn.IFS(Table9[[#This Row],[Age]]&lt;=35,"Youth",Table9[[#This Row],[Age]]&lt;=55,"Adult",Table9[[#This Row],[Age]]&gt;55,"Senior")</f>
        <v>Youth</v>
      </c>
      <c r="N962" t="str">
        <f>_xlfn.XLOOKUP(Table17[[#This Row],[Customer_ID]],Customer_Dim!A:A,Customer_Dim!D:D,"False Data")</f>
        <v>Female</v>
      </c>
      <c r="O962" t="str">
        <f>_xlfn.XLOOKUP(Table17[[#This Row],[Customer_ID]],Customer_Dim!A:A,Customer_Dim!E:E,"False Data")</f>
        <v>West Pamelafurt</v>
      </c>
      <c r="P962" t="str">
        <f>_xlfn.XLOOKUP(Table17[[#This Row],[Customer_ID]],Customer_Dim!A:A,Customer_Dim!F:F,"False Data")</f>
        <v>West Virginia</v>
      </c>
      <c r="Q962" t="str">
        <f>_xlfn.XLOOKUP(Table17[[#This Row],[Customer_ID]],Customer_Dim!A:A,Customer_Dim!G:G,"False Data")</f>
        <v>USA</v>
      </c>
      <c r="R962" t="str">
        <f>_xlfn.XLOOKUP(Table17[[#This Row],[Customer_ID]],Customer_Dim!A:A,Customer_Dim!H:H,"False Data")</f>
        <v>Bronze</v>
      </c>
      <c r="S962" t="str">
        <f>_xlfn.XLOOKUP(Table17[[#This Row],[Store_ID]],Store_Dim!A:A,Store_Dim!B:B)</f>
        <v>Martinez-Mullins</v>
      </c>
      <c r="T962" t="str">
        <f>_xlfn.XLOOKUP(Table17[[#This Row],[Store_ID]],Store_Dim!A:A,Store_Dim!C:C)</f>
        <v>South</v>
      </c>
      <c r="U962" t="str">
        <f>_xlfn.XLOOKUP(Table17[[#This Row],[Store_ID]],Store_Dim!A:A,Store_Dim!D:D)</f>
        <v>Williamsfurt</v>
      </c>
      <c r="V962" t="str">
        <f>_xlfn.XLOOKUP(Table17[[#This Row],[Store_ID]],Store_Dim!A:A,Store_Dim!E:E)</f>
        <v>Online</v>
      </c>
      <c r="W962" t="str">
        <f>_xlfn.XLOOKUP(Table17[[#This Row],[Product_ID]],Product_Dim!A:A,Product_Dim!B:B)</f>
        <v>Gaming Mouse Pad XL</v>
      </c>
      <c r="X962" t="str">
        <f>_xlfn.XLOOKUP(Table17[[#This Row],[Product_ID]],Product_Dim!A:A,Product_Dim!C:C)</f>
        <v>Electronics</v>
      </c>
      <c r="Y962" t="str">
        <f>_xlfn.XLOOKUP(Table17[[#This Row],[Product_ID]],Product_Dim!A:A,Product_Dim!D:D)</f>
        <v>Accessories</v>
      </c>
      <c r="Z962" t="str">
        <f>_xlfn.XLOOKUP(Table17[[#This Row],[Product_ID]],Product_Dim!A:A,Product_Dim!E:E)</f>
        <v>Sharp, Taylor and Rodriguez</v>
      </c>
      <c r="AA962">
        <f>_xlfn.XLOOKUP(Table17[[#This Row],[Product_ID]],Product_Dim!A:A,Product_Dim!F:F)</f>
        <v>340.14</v>
      </c>
      <c r="AB962">
        <f>_xlfn.XLOOKUP(Table17[[#This Row],[Product_ID]],Product_Dim!A:A,Product_Dim!G:G)</f>
        <v>361</v>
      </c>
    </row>
    <row r="963" spans="1:28" x14ac:dyDescent="0.25">
      <c r="A963" t="s">
        <v>2787</v>
      </c>
      <c r="B963" s="1">
        <v>45637</v>
      </c>
      <c r="C963" t="s">
        <v>1199</v>
      </c>
      <c r="D963" t="s">
        <v>1650</v>
      </c>
      <c r="E963" t="s">
        <v>1789</v>
      </c>
      <c r="F963">
        <v>3</v>
      </c>
      <c r="G963">
        <v>918.26</v>
      </c>
      <c r="H963">
        <v>0.17</v>
      </c>
      <c r="I963" t="s">
        <v>1829</v>
      </c>
      <c r="J963" s="12">
        <v>2286.4674</v>
      </c>
      <c r="K963" t="str">
        <f>_xlfn.XLOOKUP(Table17[[#This Row],[Customer_ID]],Customer_Dim!A:A,Customer_Dim!B:B,"False Data")</f>
        <v>Andrew Mason</v>
      </c>
      <c r="L963" s="5">
        <f>_xlfn.XLOOKUP(Table17[[#This Row],[Customer_ID]],Customer_Dim!A:A,Customer_Dim!C:C,"False Data")</f>
        <v>52</v>
      </c>
      <c r="M963" s="5" t="str" cm="1">
        <f t="array" ref="M963">_xlfn.IFS(Table9[[#This Row],[Age]]&lt;=35,"Youth",Table9[[#This Row],[Age]]&lt;=55,"Adult",Table9[[#This Row],[Age]]&gt;55,"Senior")</f>
        <v>Adult</v>
      </c>
      <c r="N963" t="str">
        <f>_xlfn.XLOOKUP(Table17[[#This Row],[Customer_ID]],Customer_Dim!A:A,Customer_Dim!D:D,"False Data")</f>
        <v>Female</v>
      </c>
      <c r="O963" t="str">
        <f>_xlfn.XLOOKUP(Table17[[#This Row],[Customer_ID]],Customer_Dim!A:A,Customer_Dim!E:E,"False Data")</f>
        <v>North Michael</v>
      </c>
      <c r="P963" t="str">
        <f>_xlfn.XLOOKUP(Table17[[#This Row],[Customer_ID]],Customer_Dim!A:A,Customer_Dim!F:F,"False Data")</f>
        <v>Iowa</v>
      </c>
      <c r="Q963" t="str">
        <f>_xlfn.XLOOKUP(Table17[[#This Row],[Customer_ID]],Customer_Dim!A:A,Customer_Dim!G:G,"False Data")</f>
        <v>USA</v>
      </c>
      <c r="R963" t="str">
        <f>_xlfn.XLOOKUP(Table17[[#This Row],[Customer_ID]],Customer_Dim!A:A,Customer_Dim!H:H,"False Data")</f>
        <v>Bronze</v>
      </c>
      <c r="S963" t="str">
        <f>_xlfn.XLOOKUP(Table17[[#This Row],[Store_ID]],Store_Dim!A:A,Store_Dim!B:B)</f>
        <v>Hill, Wagner and Ballard</v>
      </c>
      <c r="T963" t="str">
        <f>_xlfn.XLOOKUP(Table17[[#This Row],[Store_ID]],Store_Dim!A:A,Store_Dim!C:C)</f>
        <v>East</v>
      </c>
      <c r="U963" t="str">
        <f>_xlfn.XLOOKUP(Table17[[#This Row],[Store_ID]],Store_Dim!A:A,Store_Dim!D:D)</f>
        <v>East Davidville</v>
      </c>
      <c r="V963" t="str">
        <f>_xlfn.XLOOKUP(Table17[[#This Row],[Store_ID]],Store_Dim!A:A,Store_Dim!E:E)</f>
        <v>Online</v>
      </c>
      <c r="W963" t="str">
        <f>_xlfn.XLOOKUP(Table17[[#This Row],[Product_ID]],Product_Dim!A:A,Product_Dim!B:B)</f>
        <v>HDMI Cable – 2m</v>
      </c>
      <c r="X963" t="str">
        <f>_xlfn.XLOOKUP(Table17[[#This Row],[Product_ID]],Product_Dim!A:A,Product_Dim!C:C)</f>
        <v>Electronics</v>
      </c>
      <c r="Y963" t="str">
        <f>_xlfn.XLOOKUP(Table17[[#This Row],[Product_ID]],Product_Dim!A:A,Product_Dim!D:D)</f>
        <v>Accessories</v>
      </c>
      <c r="Z963" t="str">
        <f>_xlfn.XLOOKUP(Table17[[#This Row],[Product_ID]],Product_Dim!A:A,Product_Dim!E:E)</f>
        <v>Bautista, Green and Hale</v>
      </c>
      <c r="AA963">
        <f>_xlfn.XLOOKUP(Table17[[#This Row],[Product_ID]],Product_Dim!A:A,Product_Dim!F:F)</f>
        <v>88.49</v>
      </c>
      <c r="AB963">
        <f>_xlfn.XLOOKUP(Table17[[#This Row],[Product_ID]],Product_Dim!A:A,Product_Dim!G:G)</f>
        <v>246</v>
      </c>
    </row>
    <row r="964" spans="1:28" x14ac:dyDescent="0.25">
      <c r="A964" t="s">
        <v>2788</v>
      </c>
      <c r="B964" s="1">
        <v>45472</v>
      </c>
      <c r="C964" t="s">
        <v>341</v>
      </c>
      <c r="D964" t="s">
        <v>1557</v>
      </c>
      <c r="E964" t="s">
        <v>1786</v>
      </c>
      <c r="F964">
        <v>4</v>
      </c>
      <c r="G964">
        <v>579.70000000000005</v>
      </c>
      <c r="H964">
        <v>0.18</v>
      </c>
      <c r="I964" t="s">
        <v>1826</v>
      </c>
      <c r="J964" s="12">
        <v>1901.4159999999999</v>
      </c>
      <c r="K964" t="str">
        <f>_xlfn.XLOOKUP(Table17[[#This Row],[Customer_ID]],Customer_Dim!A:A,Customer_Dim!B:B,"False Data")</f>
        <v>Amy Fowler</v>
      </c>
      <c r="L964" s="5">
        <f>_xlfn.XLOOKUP(Table17[[#This Row],[Customer_ID]],Customer_Dim!A:A,Customer_Dim!C:C,"False Data")</f>
        <v>62</v>
      </c>
      <c r="M964" s="5" t="str" cm="1">
        <f t="array" ref="M964">_xlfn.IFS(Table9[[#This Row],[Age]]&lt;=35,"Youth",Table9[[#This Row],[Age]]&lt;=55,"Adult",Table9[[#This Row],[Age]]&gt;55,"Senior")</f>
        <v>Senior</v>
      </c>
      <c r="N964" t="str">
        <f>_xlfn.XLOOKUP(Table17[[#This Row],[Customer_ID]],Customer_Dim!A:A,Customer_Dim!D:D,"False Data")</f>
        <v>Female</v>
      </c>
      <c r="O964" t="str">
        <f>_xlfn.XLOOKUP(Table17[[#This Row],[Customer_ID]],Customer_Dim!A:A,Customer_Dim!E:E,"False Data")</f>
        <v>West Bobbyshire</v>
      </c>
      <c r="P964" t="str">
        <f>_xlfn.XLOOKUP(Table17[[#This Row],[Customer_ID]],Customer_Dim!A:A,Customer_Dim!F:F,"False Data")</f>
        <v>New York</v>
      </c>
      <c r="Q964" t="str">
        <f>_xlfn.XLOOKUP(Table17[[#This Row],[Customer_ID]],Customer_Dim!A:A,Customer_Dim!G:G,"False Data")</f>
        <v>USA</v>
      </c>
      <c r="R964" t="str">
        <f>_xlfn.XLOOKUP(Table17[[#This Row],[Customer_ID]],Customer_Dim!A:A,Customer_Dim!H:H,"False Data")</f>
        <v>Platinum</v>
      </c>
      <c r="S964" t="str">
        <f>_xlfn.XLOOKUP(Table17[[#This Row],[Store_ID]],Store_Dim!A:A,Store_Dim!B:B)</f>
        <v>Moore, Padilla and Butler</v>
      </c>
      <c r="T964" t="str">
        <f>_xlfn.XLOOKUP(Table17[[#This Row],[Store_ID]],Store_Dim!A:A,Store_Dim!C:C)</f>
        <v>South</v>
      </c>
      <c r="U964" t="str">
        <f>_xlfn.XLOOKUP(Table17[[#This Row],[Store_ID]],Store_Dim!A:A,Store_Dim!D:D)</f>
        <v>East Johnstad</v>
      </c>
      <c r="V964" t="str">
        <f>_xlfn.XLOOKUP(Table17[[#This Row],[Store_ID]],Store_Dim!A:A,Store_Dim!E:E)</f>
        <v>Flagship</v>
      </c>
      <c r="W964" t="str">
        <f>_xlfn.XLOOKUP(Table17[[#This Row],[Product_ID]],Product_Dim!A:A,Product_Dim!B:B)</f>
        <v>Herbal Face Moisturizer</v>
      </c>
      <c r="X964" t="str">
        <f>_xlfn.XLOOKUP(Table17[[#This Row],[Product_ID]],Product_Dim!A:A,Product_Dim!C:C)</f>
        <v>Beauty</v>
      </c>
      <c r="Y964" t="str">
        <f>_xlfn.XLOOKUP(Table17[[#This Row],[Product_ID]],Product_Dim!A:A,Product_Dim!D:D)</f>
        <v>Skincare</v>
      </c>
      <c r="Z964" t="str">
        <f>_xlfn.XLOOKUP(Table17[[#This Row],[Product_ID]],Product_Dim!A:A,Product_Dim!E:E)</f>
        <v>Davidson PLC</v>
      </c>
      <c r="AA964">
        <f>_xlfn.XLOOKUP(Table17[[#This Row],[Product_ID]],Product_Dim!A:A,Product_Dim!F:F)</f>
        <v>312.8</v>
      </c>
      <c r="AB964">
        <f>_xlfn.XLOOKUP(Table17[[#This Row],[Product_ID]],Product_Dim!A:A,Product_Dim!G:G)</f>
        <v>350</v>
      </c>
    </row>
    <row r="965" spans="1:28" x14ac:dyDescent="0.25">
      <c r="A965" t="s">
        <v>2789</v>
      </c>
      <c r="B965" s="1">
        <v>45710</v>
      </c>
      <c r="C965" t="s">
        <v>490</v>
      </c>
      <c r="D965" t="s">
        <v>1634</v>
      </c>
      <c r="E965" t="s">
        <v>1776</v>
      </c>
      <c r="F965">
        <v>1</v>
      </c>
      <c r="G965">
        <v>824.32</v>
      </c>
      <c r="H965">
        <v>0.18</v>
      </c>
      <c r="I965" t="s">
        <v>1824</v>
      </c>
      <c r="J965" s="12">
        <v>675.94240000000013</v>
      </c>
      <c r="K965" t="str">
        <f>_xlfn.XLOOKUP(Table17[[#This Row],[Customer_ID]],Customer_Dim!A:A,Customer_Dim!B:B,"False Data")</f>
        <v>Cameron Simpson</v>
      </c>
      <c r="L965" s="5">
        <f>_xlfn.XLOOKUP(Table17[[#This Row],[Customer_ID]],Customer_Dim!A:A,Customer_Dim!C:C,"False Data")</f>
        <v>46</v>
      </c>
      <c r="M965" s="5" t="str" cm="1">
        <f t="array" ref="M965">_xlfn.IFS(Table9[[#This Row],[Age]]&lt;=35,"Youth",Table9[[#This Row],[Age]]&lt;=55,"Adult",Table9[[#This Row],[Age]]&gt;55,"Senior")</f>
        <v>Adult</v>
      </c>
      <c r="N965" t="str">
        <f>_xlfn.XLOOKUP(Table17[[#This Row],[Customer_ID]],Customer_Dim!A:A,Customer_Dim!D:D,"False Data")</f>
        <v>Male</v>
      </c>
      <c r="O965" t="str">
        <f>_xlfn.XLOOKUP(Table17[[#This Row],[Customer_ID]],Customer_Dim!A:A,Customer_Dim!E:E,"False Data")</f>
        <v>Michaelfort</v>
      </c>
      <c r="P965" t="str">
        <f>_xlfn.XLOOKUP(Table17[[#This Row],[Customer_ID]],Customer_Dim!A:A,Customer_Dim!F:F,"False Data")</f>
        <v>Indiana</v>
      </c>
      <c r="Q965" t="str">
        <f>_xlfn.XLOOKUP(Table17[[#This Row],[Customer_ID]],Customer_Dim!A:A,Customer_Dim!G:G,"False Data")</f>
        <v>USA</v>
      </c>
      <c r="R965" t="str">
        <f>_xlfn.XLOOKUP(Table17[[#This Row],[Customer_ID]],Customer_Dim!A:A,Customer_Dim!H:H,"False Data")</f>
        <v>Platinum</v>
      </c>
      <c r="S965" t="str">
        <f>_xlfn.XLOOKUP(Table17[[#This Row],[Store_ID]],Store_Dim!A:A,Store_Dim!B:B)</f>
        <v>Benson-Elliott</v>
      </c>
      <c r="T965" t="str">
        <f>_xlfn.XLOOKUP(Table17[[#This Row],[Store_ID]],Store_Dim!A:A,Store_Dim!C:C)</f>
        <v>East</v>
      </c>
      <c r="U965" t="str">
        <f>_xlfn.XLOOKUP(Table17[[#This Row],[Store_ID]],Store_Dim!A:A,Store_Dim!D:D)</f>
        <v>Port Josephberg</v>
      </c>
      <c r="V965" t="str">
        <f>_xlfn.XLOOKUP(Table17[[#This Row],[Store_ID]],Store_Dim!A:A,Store_Dim!E:E)</f>
        <v>Online</v>
      </c>
      <c r="W965" t="str">
        <f>_xlfn.XLOOKUP(Table17[[#This Row],[Product_ID]],Product_Dim!A:A,Product_Dim!B:B)</f>
        <v>USB External Hard Drive</v>
      </c>
      <c r="X965" t="str">
        <f>_xlfn.XLOOKUP(Table17[[#This Row],[Product_ID]],Product_Dim!A:A,Product_Dim!C:C)</f>
        <v>Electronics</v>
      </c>
      <c r="Y965" t="str">
        <f>_xlfn.XLOOKUP(Table17[[#This Row],[Product_ID]],Product_Dim!A:A,Product_Dim!D:D)</f>
        <v>Computer</v>
      </c>
      <c r="Z965" t="str">
        <f>_xlfn.XLOOKUP(Table17[[#This Row],[Product_ID]],Product_Dim!A:A,Product_Dim!E:E)</f>
        <v>Robinson Inc</v>
      </c>
      <c r="AA965">
        <f>_xlfn.XLOOKUP(Table17[[#This Row],[Product_ID]],Product_Dim!A:A,Product_Dim!F:F)</f>
        <v>253.33</v>
      </c>
      <c r="AB965">
        <f>_xlfn.XLOOKUP(Table17[[#This Row],[Product_ID]],Product_Dim!A:A,Product_Dim!G:G)</f>
        <v>266</v>
      </c>
    </row>
    <row r="966" spans="1:28" x14ac:dyDescent="0.25">
      <c r="A966" t="s">
        <v>2790</v>
      </c>
      <c r="B966" s="1">
        <v>45682</v>
      </c>
      <c r="C966" t="s">
        <v>384</v>
      </c>
      <c r="D966" t="s">
        <v>1640</v>
      </c>
      <c r="E966" t="s">
        <v>1801</v>
      </c>
      <c r="F966">
        <v>4</v>
      </c>
      <c r="G966">
        <v>614.99</v>
      </c>
      <c r="H966">
        <v>0.16</v>
      </c>
      <c r="I966" t="s">
        <v>1826</v>
      </c>
      <c r="J966" s="12">
        <v>2066.3663999999999</v>
      </c>
      <c r="K966" t="str">
        <f>_xlfn.XLOOKUP(Table17[[#This Row],[Customer_ID]],Customer_Dim!A:A,Customer_Dim!B:B,"False Data")</f>
        <v>Amy Walker</v>
      </c>
      <c r="L966" s="5">
        <f>_xlfn.XLOOKUP(Table17[[#This Row],[Customer_ID]],Customer_Dim!A:A,Customer_Dim!C:C,"False Data")</f>
        <v>27</v>
      </c>
      <c r="M966" s="5" t="str" cm="1">
        <f t="array" ref="M966">_xlfn.IFS(Table9[[#This Row],[Age]]&lt;=35,"Youth",Table9[[#This Row],[Age]]&lt;=55,"Adult",Table9[[#This Row],[Age]]&gt;55,"Senior")</f>
        <v>Youth</v>
      </c>
      <c r="N966" t="str">
        <f>_xlfn.XLOOKUP(Table17[[#This Row],[Customer_ID]],Customer_Dim!A:A,Customer_Dim!D:D,"False Data")</f>
        <v>Male</v>
      </c>
      <c r="O966" t="str">
        <f>_xlfn.XLOOKUP(Table17[[#This Row],[Customer_ID]],Customer_Dim!A:A,Customer_Dim!E:E,"False Data")</f>
        <v>Smithland</v>
      </c>
      <c r="P966" t="str">
        <f>_xlfn.XLOOKUP(Table17[[#This Row],[Customer_ID]],Customer_Dim!A:A,Customer_Dim!F:F,"False Data")</f>
        <v>West Virginia</v>
      </c>
      <c r="Q966" t="str">
        <f>_xlfn.XLOOKUP(Table17[[#This Row],[Customer_ID]],Customer_Dim!A:A,Customer_Dim!G:G,"False Data")</f>
        <v>USA</v>
      </c>
      <c r="R966" t="str">
        <f>_xlfn.XLOOKUP(Table17[[#This Row],[Customer_ID]],Customer_Dim!A:A,Customer_Dim!H:H,"False Data")</f>
        <v>Silver</v>
      </c>
      <c r="S966" t="str">
        <f>_xlfn.XLOOKUP(Table17[[#This Row],[Store_ID]],Store_Dim!A:A,Store_Dim!B:B)</f>
        <v>Shelton PLC</v>
      </c>
      <c r="T966" t="str">
        <f>_xlfn.XLOOKUP(Table17[[#This Row],[Store_ID]],Store_Dim!A:A,Store_Dim!C:C)</f>
        <v>North</v>
      </c>
      <c r="U966" t="str">
        <f>_xlfn.XLOOKUP(Table17[[#This Row],[Store_ID]],Store_Dim!A:A,Store_Dim!D:D)</f>
        <v>East Jenniferstad</v>
      </c>
      <c r="V966" t="str">
        <f>_xlfn.XLOOKUP(Table17[[#This Row],[Store_ID]],Store_Dim!A:A,Store_Dim!E:E)</f>
        <v>Flagship</v>
      </c>
      <c r="W966" t="str">
        <f>_xlfn.XLOOKUP(Table17[[#This Row],[Product_ID]],Product_Dim!A:A,Product_Dim!B:B)</f>
        <v>Men's Winter Jacket</v>
      </c>
      <c r="X966" t="str">
        <f>_xlfn.XLOOKUP(Table17[[#This Row],[Product_ID]],Product_Dim!A:A,Product_Dim!C:C)</f>
        <v>Clothing</v>
      </c>
      <c r="Y966" t="str">
        <f>_xlfn.XLOOKUP(Table17[[#This Row],[Product_ID]],Product_Dim!A:A,Product_Dim!D:D)</f>
        <v>Outerwear</v>
      </c>
      <c r="Z966" t="str">
        <f>_xlfn.XLOOKUP(Table17[[#This Row],[Product_ID]],Product_Dim!A:A,Product_Dim!E:E)</f>
        <v>Kelly, Smith and Perez</v>
      </c>
      <c r="AA966">
        <f>_xlfn.XLOOKUP(Table17[[#This Row],[Product_ID]],Product_Dim!A:A,Product_Dim!F:F)</f>
        <v>167.34</v>
      </c>
      <c r="AB966">
        <f>_xlfn.XLOOKUP(Table17[[#This Row],[Product_ID]],Product_Dim!A:A,Product_Dim!G:G)</f>
        <v>296</v>
      </c>
    </row>
    <row r="967" spans="1:28" x14ac:dyDescent="0.25">
      <c r="A967" t="s">
        <v>2791</v>
      </c>
      <c r="B967" s="1">
        <v>45730</v>
      </c>
      <c r="C967" t="s">
        <v>441</v>
      </c>
      <c r="D967" t="s">
        <v>1672</v>
      </c>
      <c r="E967" t="s">
        <v>1752</v>
      </c>
      <c r="F967">
        <v>4</v>
      </c>
      <c r="G967">
        <v>189.21</v>
      </c>
      <c r="H967">
        <v>0.06</v>
      </c>
      <c r="I967" t="s">
        <v>1829</v>
      </c>
      <c r="J967" s="12">
        <v>711.42959999999994</v>
      </c>
      <c r="K967" t="str">
        <f>_xlfn.XLOOKUP(Table17[[#This Row],[Customer_ID]],Customer_Dim!A:A,Customer_Dim!B:B,"False Data")</f>
        <v>Susan Mcdonald</v>
      </c>
      <c r="L967" s="5">
        <f>_xlfn.XLOOKUP(Table17[[#This Row],[Customer_ID]],Customer_Dim!A:A,Customer_Dim!C:C,"False Data")</f>
        <v>45</v>
      </c>
      <c r="M967" s="5" t="str" cm="1">
        <f t="array" ref="M967">_xlfn.IFS(Table9[[#This Row],[Age]]&lt;=35,"Youth",Table9[[#This Row],[Age]]&lt;=55,"Adult",Table9[[#This Row],[Age]]&gt;55,"Senior")</f>
        <v>Adult</v>
      </c>
      <c r="N967" t="str">
        <f>_xlfn.XLOOKUP(Table17[[#This Row],[Customer_ID]],Customer_Dim!A:A,Customer_Dim!D:D,"False Data")</f>
        <v>Male</v>
      </c>
      <c r="O967" t="str">
        <f>_xlfn.XLOOKUP(Table17[[#This Row],[Customer_ID]],Customer_Dim!A:A,Customer_Dim!E:E,"False Data")</f>
        <v>East Ellen</v>
      </c>
      <c r="P967" t="str">
        <f>_xlfn.XLOOKUP(Table17[[#This Row],[Customer_ID]],Customer_Dim!A:A,Customer_Dim!F:F,"False Data")</f>
        <v>Arkansas</v>
      </c>
      <c r="Q967" t="str">
        <f>_xlfn.XLOOKUP(Table17[[#This Row],[Customer_ID]],Customer_Dim!A:A,Customer_Dim!G:G,"False Data")</f>
        <v>USA</v>
      </c>
      <c r="R967" t="str">
        <f>_xlfn.XLOOKUP(Table17[[#This Row],[Customer_ID]],Customer_Dim!A:A,Customer_Dim!H:H,"False Data")</f>
        <v>Silver</v>
      </c>
      <c r="S967" t="str">
        <f>_xlfn.XLOOKUP(Table17[[#This Row],[Store_ID]],Store_Dim!A:A,Store_Dim!B:B)</f>
        <v>Rivera-Warner</v>
      </c>
      <c r="T967" t="str">
        <f>_xlfn.XLOOKUP(Table17[[#This Row],[Store_ID]],Store_Dim!A:A,Store_Dim!C:C)</f>
        <v>East</v>
      </c>
      <c r="U967" t="str">
        <f>_xlfn.XLOOKUP(Table17[[#This Row],[Store_ID]],Store_Dim!A:A,Store_Dim!D:D)</f>
        <v>Washingtonfurt</v>
      </c>
      <c r="V967" t="str">
        <f>_xlfn.XLOOKUP(Table17[[#This Row],[Store_ID]],Store_Dim!A:A,Store_Dim!E:E)</f>
        <v>Flagship</v>
      </c>
      <c r="W967" t="str">
        <f>_xlfn.XLOOKUP(Table17[[#This Row],[Product_ID]],Product_Dim!A:A,Product_Dim!B:B)</f>
        <v>Laptop Cooling Pad</v>
      </c>
      <c r="X967" t="str">
        <f>_xlfn.XLOOKUP(Table17[[#This Row],[Product_ID]],Product_Dim!A:A,Product_Dim!C:C)</f>
        <v>Electronics</v>
      </c>
      <c r="Y967" t="str">
        <f>_xlfn.XLOOKUP(Table17[[#This Row],[Product_ID]],Product_Dim!A:A,Product_Dim!D:D)</f>
        <v>Computer</v>
      </c>
      <c r="Z967" t="str">
        <f>_xlfn.XLOOKUP(Table17[[#This Row],[Product_ID]],Product_Dim!A:A,Product_Dim!E:E)</f>
        <v>Murray, Gould and Ware</v>
      </c>
      <c r="AA967">
        <f>_xlfn.XLOOKUP(Table17[[#This Row],[Product_ID]],Product_Dim!A:A,Product_Dim!F:F)</f>
        <v>86.42</v>
      </c>
      <c r="AB967">
        <f>_xlfn.XLOOKUP(Table17[[#This Row],[Product_ID]],Product_Dim!A:A,Product_Dim!G:G)</f>
        <v>222</v>
      </c>
    </row>
    <row r="968" spans="1:28" x14ac:dyDescent="0.25">
      <c r="A968" t="s">
        <v>2792</v>
      </c>
      <c r="B968" s="1">
        <v>45629</v>
      </c>
      <c r="C968" t="s">
        <v>517</v>
      </c>
      <c r="D968" t="s">
        <v>1672</v>
      </c>
      <c r="E968" t="s">
        <v>1799</v>
      </c>
      <c r="F968">
        <v>2</v>
      </c>
      <c r="G968">
        <v>233.33</v>
      </c>
      <c r="H968">
        <v>0.05</v>
      </c>
      <c r="I968" t="s">
        <v>1824</v>
      </c>
      <c r="J968" s="12">
        <v>443.327</v>
      </c>
      <c r="K968" t="str">
        <f>_xlfn.XLOOKUP(Table17[[#This Row],[Customer_ID]],Customer_Dim!A:A,Customer_Dim!B:B,"False Data")</f>
        <v>Julie Hale</v>
      </c>
      <c r="L968" s="5">
        <f>_xlfn.XLOOKUP(Table17[[#This Row],[Customer_ID]],Customer_Dim!A:A,Customer_Dim!C:C,"False Data")</f>
        <v>35</v>
      </c>
      <c r="M968" s="5" t="str" cm="1">
        <f t="array" ref="M968">_xlfn.IFS(Table9[[#This Row],[Age]]&lt;=35,"Youth",Table9[[#This Row],[Age]]&lt;=55,"Adult",Table9[[#This Row],[Age]]&gt;55,"Senior")</f>
        <v>Youth</v>
      </c>
      <c r="N968" t="str">
        <f>_xlfn.XLOOKUP(Table17[[#This Row],[Customer_ID]],Customer_Dim!A:A,Customer_Dim!D:D,"False Data")</f>
        <v>Female</v>
      </c>
      <c r="O968" t="str">
        <f>_xlfn.XLOOKUP(Table17[[#This Row],[Customer_ID]],Customer_Dim!A:A,Customer_Dim!E:E,"False Data")</f>
        <v>Owensview</v>
      </c>
      <c r="P968" t="str">
        <f>_xlfn.XLOOKUP(Table17[[#This Row],[Customer_ID]],Customer_Dim!A:A,Customer_Dim!F:F,"False Data")</f>
        <v>Vermont</v>
      </c>
      <c r="Q968" t="str">
        <f>_xlfn.XLOOKUP(Table17[[#This Row],[Customer_ID]],Customer_Dim!A:A,Customer_Dim!G:G,"False Data")</f>
        <v>USA</v>
      </c>
      <c r="R968" t="str">
        <f>_xlfn.XLOOKUP(Table17[[#This Row],[Customer_ID]],Customer_Dim!A:A,Customer_Dim!H:H,"False Data")</f>
        <v>Gold</v>
      </c>
      <c r="S968" t="str">
        <f>_xlfn.XLOOKUP(Table17[[#This Row],[Store_ID]],Store_Dim!A:A,Store_Dim!B:B)</f>
        <v>Mcdonald Inc</v>
      </c>
      <c r="T968" t="str">
        <f>_xlfn.XLOOKUP(Table17[[#This Row],[Store_ID]],Store_Dim!A:A,Store_Dim!C:C)</f>
        <v>South</v>
      </c>
      <c r="U968" t="str">
        <f>_xlfn.XLOOKUP(Table17[[#This Row],[Store_ID]],Store_Dim!A:A,Store_Dim!D:D)</f>
        <v>Christopherland</v>
      </c>
      <c r="V968" t="str">
        <f>_xlfn.XLOOKUP(Table17[[#This Row],[Store_ID]],Store_Dim!A:A,Store_Dim!E:E)</f>
        <v>Outlet</v>
      </c>
      <c r="W968" t="str">
        <f>_xlfn.XLOOKUP(Table17[[#This Row],[Product_ID]],Product_Dim!A:A,Product_Dim!B:B)</f>
        <v>Laptop Cooling Pad</v>
      </c>
      <c r="X968" t="str">
        <f>_xlfn.XLOOKUP(Table17[[#This Row],[Product_ID]],Product_Dim!A:A,Product_Dim!C:C)</f>
        <v>Electronics</v>
      </c>
      <c r="Y968" t="str">
        <f>_xlfn.XLOOKUP(Table17[[#This Row],[Product_ID]],Product_Dim!A:A,Product_Dim!D:D)</f>
        <v>Computer</v>
      </c>
      <c r="Z968" t="str">
        <f>_xlfn.XLOOKUP(Table17[[#This Row],[Product_ID]],Product_Dim!A:A,Product_Dim!E:E)</f>
        <v>Murray, Gould and Ware</v>
      </c>
      <c r="AA968">
        <f>_xlfn.XLOOKUP(Table17[[#This Row],[Product_ID]],Product_Dim!A:A,Product_Dim!F:F)</f>
        <v>86.42</v>
      </c>
      <c r="AB968">
        <f>_xlfn.XLOOKUP(Table17[[#This Row],[Product_ID]],Product_Dim!A:A,Product_Dim!G:G)</f>
        <v>222</v>
      </c>
    </row>
    <row r="969" spans="1:28" x14ac:dyDescent="0.25">
      <c r="A969" t="s">
        <v>2793</v>
      </c>
      <c r="B969" s="1">
        <v>45783</v>
      </c>
      <c r="C969" t="s">
        <v>794</v>
      </c>
      <c r="D969" t="s">
        <v>1626</v>
      </c>
      <c r="E969" t="s">
        <v>1810</v>
      </c>
      <c r="F969">
        <v>3</v>
      </c>
      <c r="G969">
        <v>529.89</v>
      </c>
      <c r="H969">
        <v>0.21</v>
      </c>
      <c r="I969" t="s">
        <v>1824</v>
      </c>
      <c r="J969" s="12">
        <v>1255.8393000000001</v>
      </c>
      <c r="K969" t="str">
        <f>_xlfn.XLOOKUP(Table17[[#This Row],[Customer_ID]],Customer_Dim!A:A,Customer_Dim!B:B,"False Data")</f>
        <v>Nicholas Webb</v>
      </c>
      <c r="L969" s="5">
        <f>_xlfn.XLOOKUP(Table17[[#This Row],[Customer_ID]],Customer_Dim!A:A,Customer_Dim!C:C,"False Data")</f>
        <v>19</v>
      </c>
      <c r="M969" s="5" t="str" cm="1">
        <f t="array" ref="M969">_xlfn.IFS(Table9[[#This Row],[Age]]&lt;=35,"Youth",Table9[[#This Row],[Age]]&lt;=55,"Adult",Table9[[#This Row],[Age]]&gt;55,"Senior")</f>
        <v>Youth</v>
      </c>
      <c r="N969" t="str">
        <f>_xlfn.XLOOKUP(Table17[[#This Row],[Customer_ID]],Customer_Dim!A:A,Customer_Dim!D:D,"False Data")</f>
        <v>Male</v>
      </c>
      <c r="O969" t="str">
        <f>_xlfn.XLOOKUP(Table17[[#This Row],[Customer_ID]],Customer_Dim!A:A,Customer_Dim!E:E,"False Data")</f>
        <v>Lake Timothy</v>
      </c>
      <c r="P969" t="str">
        <f>_xlfn.XLOOKUP(Table17[[#This Row],[Customer_ID]],Customer_Dim!A:A,Customer_Dim!F:F,"False Data")</f>
        <v>Nevada</v>
      </c>
      <c r="Q969" t="str">
        <f>_xlfn.XLOOKUP(Table17[[#This Row],[Customer_ID]],Customer_Dim!A:A,Customer_Dim!G:G,"False Data")</f>
        <v>USA</v>
      </c>
      <c r="R969" t="str">
        <f>_xlfn.XLOOKUP(Table17[[#This Row],[Customer_ID]],Customer_Dim!A:A,Customer_Dim!H:H,"False Data")</f>
        <v>Gold</v>
      </c>
      <c r="S969" t="str">
        <f>_xlfn.XLOOKUP(Table17[[#This Row],[Store_ID]],Store_Dim!A:A,Store_Dim!B:B)</f>
        <v>Guerrero-Schmitt</v>
      </c>
      <c r="T969" t="str">
        <f>_xlfn.XLOOKUP(Table17[[#This Row],[Store_ID]],Store_Dim!A:A,Store_Dim!C:C)</f>
        <v>East</v>
      </c>
      <c r="U969" t="str">
        <f>_xlfn.XLOOKUP(Table17[[#This Row],[Store_ID]],Store_Dim!A:A,Store_Dim!D:D)</f>
        <v>East Stevechester</v>
      </c>
      <c r="V969" t="str">
        <f>_xlfn.XLOOKUP(Table17[[#This Row],[Store_ID]],Store_Dim!A:A,Store_Dim!E:E)</f>
        <v>Flagship</v>
      </c>
      <c r="W969" t="str">
        <f>_xlfn.XLOOKUP(Table17[[#This Row],[Product_ID]],Product_Dim!A:A,Product_Dim!B:B)</f>
        <v>Portable Power Bank</v>
      </c>
      <c r="X969" t="str">
        <f>_xlfn.XLOOKUP(Table17[[#This Row],[Product_ID]],Product_Dim!A:A,Product_Dim!C:C)</f>
        <v>Electronics</v>
      </c>
      <c r="Y969" t="str">
        <f>_xlfn.XLOOKUP(Table17[[#This Row],[Product_ID]],Product_Dim!A:A,Product_Dim!D:D)</f>
        <v>Mobile</v>
      </c>
      <c r="Z969" t="str">
        <f>_xlfn.XLOOKUP(Table17[[#This Row],[Product_ID]],Product_Dim!A:A,Product_Dim!E:E)</f>
        <v>Cummings and Sons</v>
      </c>
      <c r="AA969">
        <f>_xlfn.XLOOKUP(Table17[[#This Row],[Product_ID]],Product_Dim!A:A,Product_Dim!F:F)</f>
        <v>326.06</v>
      </c>
      <c r="AB969">
        <f>_xlfn.XLOOKUP(Table17[[#This Row],[Product_ID]],Product_Dim!A:A,Product_Dim!G:G)</f>
        <v>301</v>
      </c>
    </row>
    <row r="970" spans="1:28" x14ac:dyDescent="0.25">
      <c r="A970" t="s">
        <v>2794</v>
      </c>
      <c r="B970" s="1">
        <v>45518</v>
      </c>
      <c r="C970" t="s">
        <v>1504</v>
      </c>
      <c r="D970" t="s">
        <v>1732</v>
      </c>
      <c r="E970" t="s">
        <v>1757</v>
      </c>
      <c r="F970">
        <v>2</v>
      </c>
      <c r="G970">
        <v>954.1</v>
      </c>
      <c r="H970">
        <v>0.17</v>
      </c>
      <c r="I970" t="s">
        <v>1826</v>
      </c>
      <c r="J970" s="12">
        <v>1583.806</v>
      </c>
      <c r="K970" t="str">
        <f>_xlfn.XLOOKUP(Table17[[#This Row],[Customer_ID]],Customer_Dim!A:A,Customer_Dim!B:B,"False Data")</f>
        <v>Melinda Thomas</v>
      </c>
      <c r="L970" s="5">
        <f>_xlfn.XLOOKUP(Table17[[#This Row],[Customer_ID]],Customer_Dim!A:A,Customer_Dim!C:C,"False Data")</f>
        <v>42</v>
      </c>
      <c r="M970" s="5" t="str" cm="1">
        <f t="array" ref="M970">_xlfn.IFS(Table9[[#This Row],[Age]]&lt;=35,"Youth",Table9[[#This Row],[Age]]&lt;=55,"Adult",Table9[[#This Row],[Age]]&gt;55,"Senior")</f>
        <v>Adult</v>
      </c>
      <c r="N970" t="str">
        <f>_xlfn.XLOOKUP(Table17[[#This Row],[Customer_ID]],Customer_Dim!A:A,Customer_Dim!D:D,"False Data")</f>
        <v>Female</v>
      </c>
      <c r="O970" t="str">
        <f>_xlfn.XLOOKUP(Table17[[#This Row],[Customer_ID]],Customer_Dim!A:A,Customer_Dim!E:E,"False Data")</f>
        <v>Lake Elizabethside</v>
      </c>
      <c r="P970" t="str">
        <f>_xlfn.XLOOKUP(Table17[[#This Row],[Customer_ID]],Customer_Dim!A:A,Customer_Dim!F:F,"False Data")</f>
        <v>Indiana</v>
      </c>
      <c r="Q970" t="str">
        <f>_xlfn.XLOOKUP(Table17[[#This Row],[Customer_ID]],Customer_Dim!A:A,Customer_Dim!G:G,"False Data")</f>
        <v>USA</v>
      </c>
      <c r="R970" t="str">
        <f>_xlfn.XLOOKUP(Table17[[#This Row],[Customer_ID]],Customer_Dim!A:A,Customer_Dim!H:H,"False Data")</f>
        <v>Silver</v>
      </c>
      <c r="S970" t="str">
        <f>_xlfn.XLOOKUP(Table17[[#This Row],[Store_ID]],Store_Dim!A:A,Store_Dim!B:B)</f>
        <v>Martinez, Adkins and Johnson</v>
      </c>
      <c r="T970" t="str">
        <f>_xlfn.XLOOKUP(Table17[[#This Row],[Store_ID]],Store_Dim!A:A,Store_Dim!C:C)</f>
        <v>North</v>
      </c>
      <c r="U970" t="str">
        <f>_xlfn.XLOOKUP(Table17[[#This Row],[Store_ID]],Store_Dim!A:A,Store_Dim!D:D)</f>
        <v>Danielmouth</v>
      </c>
      <c r="V970" t="str">
        <f>_xlfn.XLOOKUP(Table17[[#This Row],[Store_ID]],Store_Dim!A:A,Store_Dim!E:E)</f>
        <v>Flagship</v>
      </c>
      <c r="W970" t="str">
        <f>_xlfn.XLOOKUP(Table17[[#This Row],[Product_ID]],Product_Dim!A:A,Product_Dim!B:B)</f>
        <v>Microwave Oven</v>
      </c>
      <c r="X970" t="str">
        <f>_xlfn.XLOOKUP(Table17[[#This Row],[Product_ID]],Product_Dim!A:A,Product_Dim!C:C)</f>
        <v>Home</v>
      </c>
      <c r="Y970" t="str">
        <f>_xlfn.XLOOKUP(Table17[[#This Row],[Product_ID]],Product_Dim!A:A,Product_Dim!D:D)</f>
        <v>Appliances</v>
      </c>
      <c r="Z970" t="str">
        <f>_xlfn.XLOOKUP(Table17[[#This Row],[Product_ID]],Product_Dim!A:A,Product_Dim!E:E)</f>
        <v>Green, Powell and Palmer</v>
      </c>
      <c r="AA970">
        <f>_xlfn.XLOOKUP(Table17[[#This Row],[Product_ID]],Product_Dim!A:A,Product_Dim!F:F)</f>
        <v>447.43</v>
      </c>
      <c r="AB970">
        <f>_xlfn.XLOOKUP(Table17[[#This Row],[Product_ID]],Product_Dim!A:A,Product_Dim!G:G)</f>
        <v>191</v>
      </c>
    </row>
    <row r="971" spans="1:28" x14ac:dyDescent="0.25">
      <c r="A971" t="s">
        <v>2795</v>
      </c>
      <c r="B971" s="1">
        <v>45274</v>
      </c>
      <c r="C971" t="s">
        <v>1017</v>
      </c>
      <c r="D971" t="s">
        <v>1678</v>
      </c>
      <c r="E971" t="s">
        <v>1779</v>
      </c>
      <c r="F971">
        <v>1</v>
      </c>
      <c r="G971">
        <v>370.04</v>
      </c>
      <c r="H971">
        <v>0.04</v>
      </c>
      <c r="I971" t="s">
        <v>1829</v>
      </c>
      <c r="J971" s="12">
        <v>355.23840000000001</v>
      </c>
      <c r="K971" t="str">
        <f>_xlfn.XLOOKUP(Table17[[#This Row],[Customer_ID]],Customer_Dim!A:A,Customer_Dim!B:B,"False Data")</f>
        <v>Kristy Dunlap</v>
      </c>
      <c r="L971" s="5">
        <f>_xlfn.XLOOKUP(Table17[[#This Row],[Customer_ID]],Customer_Dim!A:A,Customer_Dim!C:C,"False Data")</f>
        <v>64</v>
      </c>
      <c r="M971" s="5" t="str" cm="1">
        <f t="array" ref="M971">_xlfn.IFS(Table9[[#This Row],[Age]]&lt;=35,"Youth",Table9[[#This Row],[Age]]&lt;=55,"Adult",Table9[[#This Row],[Age]]&gt;55,"Senior")</f>
        <v>Senior</v>
      </c>
      <c r="N971" t="str">
        <f>_xlfn.XLOOKUP(Table17[[#This Row],[Customer_ID]],Customer_Dim!A:A,Customer_Dim!D:D,"False Data")</f>
        <v>Female</v>
      </c>
      <c r="O971" t="str">
        <f>_xlfn.XLOOKUP(Table17[[#This Row],[Customer_ID]],Customer_Dim!A:A,Customer_Dim!E:E,"False Data")</f>
        <v>Whiteport</v>
      </c>
      <c r="P971" t="str">
        <f>_xlfn.XLOOKUP(Table17[[#This Row],[Customer_ID]],Customer_Dim!A:A,Customer_Dim!F:F,"False Data")</f>
        <v>North Carolina</v>
      </c>
      <c r="Q971" t="str">
        <f>_xlfn.XLOOKUP(Table17[[#This Row],[Customer_ID]],Customer_Dim!A:A,Customer_Dim!G:G,"False Data")</f>
        <v>USA</v>
      </c>
      <c r="R971" t="str">
        <f>_xlfn.XLOOKUP(Table17[[#This Row],[Customer_ID]],Customer_Dim!A:A,Customer_Dim!H:H,"False Data")</f>
        <v>Platinum</v>
      </c>
      <c r="S971" t="str">
        <f>_xlfn.XLOOKUP(Table17[[#This Row],[Store_ID]],Store_Dim!A:A,Store_Dim!B:B)</f>
        <v>Martinez-Mullins</v>
      </c>
      <c r="T971" t="str">
        <f>_xlfn.XLOOKUP(Table17[[#This Row],[Store_ID]],Store_Dim!A:A,Store_Dim!C:C)</f>
        <v>South</v>
      </c>
      <c r="U971" t="str">
        <f>_xlfn.XLOOKUP(Table17[[#This Row],[Store_ID]],Store_Dim!A:A,Store_Dim!D:D)</f>
        <v>Williamsfurt</v>
      </c>
      <c r="V971" t="str">
        <f>_xlfn.XLOOKUP(Table17[[#This Row],[Store_ID]],Store_Dim!A:A,Store_Dim!E:E)</f>
        <v>Online</v>
      </c>
      <c r="W971" t="str">
        <f>_xlfn.XLOOKUP(Table17[[#This Row],[Product_ID]],Product_Dim!A:A,Product_Dim!B:B)</f>
        <v>Adjustable Dumbbells 20kg</v>
      </c>
      <c r="X971" t="str">
        <f>_xlfn.XLOOKUP(Table17[[#This Row],[Product_ID]],Product_Dim!A:A,Product_Dim!C:C)</f>
        <v>Sports</v>
      </c>
      <c r="Y971" t="str">
        <f>_xlfn.XLOOKUP(Table17[[#This Row],[Product_ID]],Product_Dim!A:A,Product_Dim!D:D)</f>
        <v>Fitness</v>
      </c>
      <c r="Z971" t="str">
        <f>_xlfn.XLOOKUP(Table17[[#This Row],[Product_ID]],Product_Dim!A:A,Product_Dim!E:E)</f>
        <v>Montgomery, Benton and Miller</v>
      </c>
      <c r="AA971">
        <f>_xlfn.XLOOKUP(Table17[[#This Row],[Product_ID]],Product_Dim!A:A,Product_Dim!F:F)</f>
        <v>240.63</v>
      </c>
      <c r="AB971">
        <f>_xlfn.XLOOKUP(Table17[[#This Row],[Product_ID]],Product_Dim!A:A,Product_Dim!G:G)</f>
        <v>423</v>
      </c>
    </row>
    <row r="972" spans="1:28" x14ac:dyDescent="0.25">
      <c r="A972" t="s">
        <v>2796</v>
      </c>
      <c r="B972" s="1">
        <v>45297</v>
      </c>
      <c r="C972" t="s">
        <v>227</v>
      </c>
      <c r="D972" t="s">
        <v>1740</v>
      </c>
      <c r="E972" t="s">
        <v>1813</v>
      </c>
      <c r="F972">
        <v>4</v>
      </c>
      <c r="G972">
        <v>492.71</v>
      </c>
      <c r="H972">
        <v>0.08</v>
      </c>
      <c r="I972" t="s">
        <v>1824</v>
      </c>
      <c r="J972" s="12">
        <v>1813.1728000000001</v>
      </c>
      <c r="K972" t="str">
        <f>_xlfn.XLOOKUP(Table17[[#This Row],[Customer_ID]],Customer_Dim!A:A,Customer_Dim!B:B,"False Data")</f>
        <v>Kristin Stein</v>
      </c>
      <c r="L972" s="5">
        <f>_xlfn.XLOOKUP(Table17[[#This Row],[Customer_ID]],Customer_Dim!A:A,Customer_Dim!C:C,"False Data")</f>
        <v>23</v>
      </c>
      <c r="M972" s="5" t="str" cm="1">
        <f t="array" ref="M972">_xlfn.IFS(Table9[[#This Row],[Age]]&lt;=35,"Youth",Table9[[#This Row],[Age]]&lt;=55,"Adult",Table9[[#This Row],[Age]]&gt;55,"Senior")</f>
        <v>Youth</v>
      </c>
      <c r="N972" t="str">
        <f>_xlfn.XLOOKUP(Table17[[#This Row],[Customer_ID]],Customer_Dim!A:A,Customer_Dim!D:D,"False Data")</f>
        <v>Male</v>
      </c>
      <c r="O972" t="str">
        <f>_xlfn.XLOOKUP(Table17[[#This Row],[Customer_ID]],Customer_Dim!A:A,Customer_Dim!E:E,"False Data")</f>
        <v>Jennifermouth</v>
      </c>
      <c r="P972" t="str">
        <f>_xlfn.XLOOKUP(Table17[[#This Row],[Customer_ID]],Customer_Dim!A:A,Customer_Dim!F:F,"False Data")</f>
        <v>Missouri</v>
      </c>
      <c r="Q972" t="str">
        <f>_xlfn.XLOOKUP(Table17[[#This Row],[Customer_ID]],Customer_Dim!A:A,Customer_Dim!G:G,"False Data")</f>
        <v>USA</v>
      </c>
      <c r="R972" t="str">
        <f>_xlfn.XLOOKUP(Table17[[#This Row],[Customer_ID]],Customer_Dim!A:A,Customer_Dim!H:H,"False Data")</f>
        <v>Silver</v>
      </c>
      <c r="S972" t="str">
        <f>_xlfn.XLOOKUP(Table17[[#This Row],[Store_ID]],Store_Dim!A:A,Store_Dim!B:B)</f>
        <v>Mann-Austin</v>
      </c>
      <c r="T972" t="str">
        <f>_xlfn.XLOOKUP(Table17[[#This Row],[Store_ID]],Store_Dim!A:A,Store_Dim!C:C)</f>
        <v>East</v>
      </c>
      <c r="U972" t="str">
        <f>_xlfn.XLOOKUP(Table17[[#This Row],[Store_ID]],Store_Dim!A:A,Store_Dim!D:D)</f>
        <v>Vasquezborough</v>
      </c>
      <c r="V972" t="str">
        <f>_xlfn.XLOOKUP(Table17[[#This Row],[Store_ID]],Store_Dim!A:A,Store_Dim!E:E)</f>
        <v>Online</v>
      </c>
      <c r="W972" t="str">
        <f>_xlfn.XLOOKUP(Table17[[#This Row],[Product_ID]],Product_Dim!A:A,Product_Dim!B:B)</f>
        <v>Women's Formal Blazer</v>
      </c>
      <c r="X972" t="str">
        <f>_xlfn.XLOOKUP(Table17[[#This Row],[Product_ID]],Product_Dim!A:A,Product_Dim!C:C)</f>
        <v>Clothing</v>
      </c>
      <c r="Y972" t="str">
        <f>_xlfn.XLOOKUP(Table17[[#This Row],[Product_ID]],Product_Dim!A:A,Product_Dim!D:D)</f>
        <v>Outerwear</v>
      </c>
      <c r="Z972" t="str">
        <f>_xlfn.XLOOKUP(Table17[[#This Row],[Product_ID]],Product_Dim!A:A,Product_Dim!E:E)</f>
        <v>Phillips and Sons</v>
      </c>
      <c r="AA972">
        <f>_xlfn.XLOOKUP(Table17[[#This Row],[Product_ID]],Product_Dim!A:A,Product_Dim!F:F)</f>
        <v>358.47</v>
      </c>
      <c r="AB972">
        <f>_xlfn.XLOOKUP(Table17[[#This Row],[Product_ID]],Product_Dim!A:A,Product_Dim!G:G)</f>
        <v>143</v>
      </c>
    </row>
    <row r="973" spans="1:28" x14ac:dyDescent="0.25">
      <c r="A973" t="s">
        <v>2797</v>
      </c>
      <c r="B973" s="1">
        <v>45530</v>
      </c>
      <c r="C973" t="s">
        <v>890</v>
      </c>
      <c r="D973" t="s">
        <v>1730</v>
      </c>
      <c r="E973" t="s">
        <v>1797</v>
      </c>
      <c r="F973">
        <v>4</v>
      </c>
      <c r="G973">
        <v>853.26</v>
      </c>
      <c r="H973">
        <v>0.24</v>
      </c>
      <c r="I973" t="s">
        <v>1829</v>
      </c>
      <c r="J973" s="12">
        <v>2593.9104000000002</v>
      </c>
      <c r="K973" t="str">
        <f>_xlfn.XLOOKUP(Table17[[#This Row],[Customer_ID]],Customer_Dim!A:A,Customer_Dim!B:B,"False Data")</f>
        <v>Antonio Leon</v>
      </c>
      <c r="L973" s="5">
        <f>_xlfn.XLOOKUP(Table17[[#This Row],[Customer_ID]],Customer_Dim!A:A,Customer_Dim!C:C,"False Data")</f>
        <v>48</v>
      </c>
      <c r="M973" s="5" t="str" cm="1">
        <f t="array" ref="M973">_xlfn.IFS(Table9[[#This Row],[Age]]&lt;=35,"Youth",Table9[[#This Row],[Age]]&lt;=55,"Adult",Table9[[#This Row],[Age]]&gt;55,"Senior")</f>
        <v>Adult</v>
      </c>
      <c r="N973" t="str">
        <f>_xlfn.XLOOKUP(Table17[[#This Row],[Customer_ID]],Customer_Dim!A:A,Customer_Dim!D:D,"False Data")</f>
        <v>Male</v>
      </c>
      <c r="O973" t="str">
        <f>_xlfn.XLOOKUP(Table17[[#This Row],[Customer_ID]],Customer_Dim!A:A,Customer_Dim!E:E,"False Data")</f>
        <v>Morrisville</v>
      </c>
      <c r="P973" t="str">
        <f>_xlfn.XLOOKUP(Table17[[#This Row],[Customer_ID]],Customer_Dim!A:A,Customer_Dim!F:F,"False Data")</f>
        <v>Hawaii</v>
      </c>
      <c r="Q973" t="str">
        <f>_xlfn.XLOOKUP(Table17[[#This Row],[Customer_ID]],Customer_Dim!A:A,Customer_Dim!G:G,"False Data")</f>
        <v>USA</v>
      </c>
      <c r="R973" t="str">
        <f>_xlfn.XLOOKUP(Table17[[#This Row],[Customer_ID]],Customer_Dim!A:A,Customer_Dim!H:H,"False Data")</f>
        <v>Bronze</v>
      </c>
      <c r="S973" t="str">
        <f>_xlfn.XLOOKUP(Table17[[#This Row],[Store_ID]],Store_Dim!A:A,Store_Dim!B:B)</f>
        <v>Gardner, Humphrey and Contreras</v>
      </c>
      <c r="T973" t="str">
        <f>_xlfn.XLOOKUP(Table17[[#This Row],[Store_ID]],Store_Dim!A:A,Store_Dim!C:C)</f>
        <v>East</v>
      </c>
      <c r="U973" t="str">
        <f>_xlfn.XLOOKUP(Table17[[#This Row],[Store_ID]],Store_Dim!A:A,Store_Dim!D:D)</f>
        <v>Johnsonville</v>
      </c>
      <c r="V973" t="str">
        <f>_xlfn.XLOOKUP(Table17[[#This Row],[Store_ID]],Store_Dim!A:A,Store_Dim!E:E)</f>
        <v>Flagship</v>
      </c>
      <c r="W973" t="str">
        <f>_xlfn.XLOOKUP(Table17[[#This Row],[Product_ID]],Product_Dim!A:A,Product_Dim!B:B)</f>
        <v>Women's High Heels</v>
      </c>
      <c r="X973" t="str">
        <f>_xlfn.XLOOKUP(Table17[[#This Row],[Product_ID]],Product_Dim!A:A,Product_Dim!C:C)</f>
        <v>Clothing</v>
      </c>
      <c r="Y973" t="str">
        <f>_xlfn.XLOOKUP(Table17[[#This Row],[Product_ID]],Product_Dim!A:A,Product_Dim!D:D)</f>
        <v>Footwear</v>
      </c>
      <c r="Z973" t="str">
        <f>_xlfn.XLOOKUP(Table17[[#This Row],[Product_ID]],Product_Dim!A:A,Product_Dim!E:E)</f>
        <v>Smith-Charles</v>
      </c>
      <c r="AA973">
        <f>_xlfn.XLOOKUP(Table17[[#This Row],[Product_ID]],Product_Dim!A:A,Product_Dim!F:F)</f>
        <v>438.25</v>
      </c>
      <c r="AB973">
        <f>_xlfn.XLOOKUP(Table17[[#This Row],[Product_ID]],Product_Dim!A:A,Product_Dim!G:G)</f>
        <v>496</v>
      </c>
    </row>
    <row r="974" spans="1:28" x14ac:dyDescent="0.25">
      <c r="A974" t="s">
        <v>2798</v>
      </c>
      <c r="B974" s="1">
        <v>45740</v>
      </c>
      <c r="C974" t="s">
        <v>1263</v>
      </c>
      <c r="D974" t="s">
        <v>1551</v>
      </c>
      <c r="E974" t="s">
        <v>1804</v>
      </c>
      <c r="F974">
        <v>1</v>
      </c>
      <c r="G974">
        <v>402.47</v>
      </c>
      <c r="H974">
        <v>0.19</v>
      </c>
      <c r="I974" t="s">
        <v>1826</v>
      </c>
      <c r="J974" s="12">
        <v>326.00070000000011</v>
      </c>
      <c r="K974" t="str">
        <f>_xlfn.XLOOKUP(Table17[[#This Row],[Customer_ID]],Customer_Dim!A:A,Customer_Dim!B:B,"False Data")</f>
        <v>David Lozano</v>
      </c>
      <c r="L974" s="5">
        <f>_xlfn.XLOOKUP(Table17[[#This Row],[Customer_ID]],Customer_Dim!A:A,Customer_Dim!C:C,"False Data")</f>
        <v>23</v>
      </c>
      <c r="M974" s="5" t="str" cm="1">
        <f t="array" ref="M974">_xlfn.IFS(Table9[[#This Row],[Age]]&lt;=35,"Youth",Table9[[#This Row],[Age]]&lt;=55,"Adult",Table9[[#This Row],[Age]]&gt;55,"Senior")</f>
        <v>Youth</v>
      </c>
      <c r="N974" t="str">
        <f>_xlfn.XLOOKUP(Table17[[#This Row],[Customer_ID]],Customer_Dim!A:A,Customer_Dim!D:D,"False Data")</f>
        <v>Female</v>
      </c>
      <c r="O974" t="str">
        <f>_xlfn.XLOOKUP(Table17[[#This Row],[Customer_ID]],Customer_Dim!A:A,Customer_Dim!E:E,"False Data")</f>
        <v>North Michaelfurt</v>
      </c>
      <c r="P974" t="str">
        <f>_xlfn.XLOOKUP(Table17[[#This Row],[Customer_ID]],Customer_Dim!A:A,Customer_Dim!F:F,"False Data")</f>
        <v>Wisconsin</v>
      </c>
      <c r="Q974" t="str">
        <f>_xlfn.XLOOKUP(Table17[[#This Row],[Customer_ID]],Customer_Dim!A:A,Customer_Dim!G:G,"False Data")</f>
        <v>USA</v>
      </c>
      <c r="R974" t="str">
        <f>_xlfn.XLOOKUP(Table17[[#This Row],[Customer_ID]],Customer_Dim!A:A,Customer_Dim!H:H,"False Data")</f>
        <v>Gold</v>
      </c>
      <c r="S974" t="str">
        <f>_xlfn.XLOOKUP(Table17[[#This Row],[Store_ID]],Store_Dim!A:A,Store_Dim!B:B)</f>
        <v>Frederick-Wright</v>
      </c>
      <c r="T974" t="str">
        <f>_xlfn.XLOOKUP(Table17[[#This Row],[Store_ID]],Store_Dim!A:A,Store_Dim!C:C)</f>
        <v>West</v>
      </c>
      <c r="U974" t="str">
        <f>_xlfn.XLOOKUP(Table17[[#This Row],[Store_ID]],Store_Dim!A:A,Store_Dim!D:D)</f>
        <v>New Jimmymouth</v>
      </c>
      <c r="V974" t="str">
        <f>_xlfn.XLOOKUP(Table17[[#This Row],[Store_ID]],Store_Dim!A:A,Store_Dim!E:E)</f>
        <v>Flagship</v>
      </c>
      <c r="W974" t="str">
        <f>_xlfn.XLOOKUP(Table17[[#This Row],[Product_ID]],Product_Dim!A:A,Product_Dim!B:B)</f>
        <v>Men's Running Jacket</v>
      </c>
      <c r="X974" t="str">
        <f>_xlfn.XLOOKUP(Table17[[#This Row],[Product_ID]],Product_Dim!A:A,Product_Dim!C:C)</f>
        <v>Clothing</v>
      </c>
      <c r="Y974" t="str">
        <f>_xlfn.XLOOKUP(Table17[[#This Row],[Product_ID]],Product_Dim!A:A,Product_Dim!D:D)</f>
        <v>Outerwear</v>
      </c>
      <c r="Z974" t="str">
        <f>_xlfn.XLOOKUP(Table17[[#This Row],[Product_ID]],Product_Dim!A:A,Product_Dim!E:E)</f>
        <v>Pineda Ltd</v>
      </c>
      <c r="AA974">
        <f>_xlfn.XLOOKUP(Table17[[#This Row],[Product_ID]],Product_Dim!A:A,Product_Dim!F:F)</f>
        <v>364.67</v>
      </c>
      <c r="AB974">
        <f>_xlfn.XLOOKUP(Table17[[#This Row],[Product_ID]],Product_Dim!A:A,Product_Dim!G:G)</f>
        <v>452</v>
      </c>
    </row>
    <row r="975" spans="1:28" x14ac:dyDescent="0.25">
      <c r="A975" t="s">
        <v>2799</v>
      </c>
      <c r="B975" s="1">
        <v>45311</v>
      </c>
      <c r="C975" t="s">
        <v>1252</v>
      </c>
      <c r="D975" t="s">
        <v>1656</v>
      </c>
      <c r="E975" t="s">
        <v>1810</v>
      </c>
      <c r="F975">
        <v>2</v>
      </c>
      <c r="G975">
        <v>528.29999999999995</v>
      </c>
      <c r="H975">
        <v>0.24</v>
      </c>
      <c r="I975" t="s">
        <v>1824</v>
      </c>
      <c r="J975" s="12">
        <v>803.01599999999996</v>
      </c>
      <c r="K975" t="str">
        <f>_xlfn.XLOOKUP(Table17[[#This Row],[Customer_ID]],Customer_Dim!A:A,Customer_Dim!B:B,"False Data")</f>
        <v>Cassandra Perez</v>
      </c>
      <c r="L975" s="5">
        <f>_xlfn.XLOOKUP(Table17[[#This Row],[Customer_ID]],Customer_Dim!A:A,Customer_Dim!C:C,"False Data")</f>
        <v>31</v>
      </c>
      <c r="M975" s="5" t="str" cm="1">
        <f t="array" ref="M975">_xlfn.IFS(Table9[[#This Row],[Age]]&lt;=35,"Youth",Table9[[#This Row],[Age]]&lt;=55,"Adult",Table9[[#This Row],[Age]]&gt;55,"Senior")</f>
        <v>Youth</v>
      </c>
      <c r="N975" t="str">
        <f>_xlfn.XLOOKUP(Table17[[#This Row],[Customer_ID]],Customer_Dim!A:A,Customer_Dim!D:D,"False Data")</f>
        <v>Male</v>
      </c>
      <c r="O975" t="str">
        <f>_xlfn.XLOOKUP(Table17[[#This Row],[Customer_ID]],Customer_Dim!A:A,Customer_Dim!E:E,"False Data")</f>
        <v>Brandonville</v>
      </c>
      <c r="P975" t="str">
        <f>_xlfn.XLOOKUP(Table17[[#This Row],[Customer_ID]],Customer_Dim!A:A,Customer_Dim!F:F,"False Data")</f>
        <v>Mississippi</v>
      </c>
      <c r="Q975" t="str">
        <f>_xlfn.XLOOKUP(Table17[[#This Row],[Customer_ID]],Customer_Dim!A:A,Customer_Dim!G:G,"False Data")</f>
        <v>USA</v>
      </c>
      <c r="R975" t="str">
        <f>_xlfn.XLOOKUP(Table17[[#This Row],[Customer_ID]],Customer_Dim!A:A,Customer_Dim!H:H,"False Data")</f>
        <v>Bronze</v>
      </c>
      <c r="S975" t="str">
        <f>_xlfn.XLOOKUP(Table17[[#This Row],[Store_ID]],Store_Dim!A:A,Store_Dim!B:B)</f>
        <v>Guerrero-Schmitt</v>
      </c>
      <c r="T975" t="str">
        <f>_xlfn.XLOOKUP(Table17[[#This Row],[Store_ID]],Store_Dim!A:A,Store_Dim!C:C)</f>
        <v>East</v>
      </c>
      <c r="U975" t="str">
        <f>_xlfn.XLOOKUP(Table17[[#This Row],[Store_ID]],Store_Dim!A:A,Store_Dim!D:D)</f>
        <v>East Stevechester</v>
      </c>
      <c r="V975" t="str">
        <f>_xlfn.XLOOKUP(Table17[[#This Row],[Store_ID]],Store_Dim!A:A,Store_Dim!E:E)</f>
        <v>Flagship</v>
      </c>
      <c r="W975" t="str">
        <f>_xlfn.XLOOKUP(Table17[[#This Row],[Product_ID]],Product_Dim!A:A,Product_Dim!B:B)</f>
        <v>Sports Stopwatch Pro</v>
      </c>
      <c r="X975" t="str">
        <f>_xlfn.XLOOKUP(Table17[[#This Row],[Product_ID]],Product_Dim!A:A,Product_Dim!C:C)</f>
        <v>Sports</v>
      </c>
      <c r="Y975" t="str">
        <f>_xlfn.XLOOKUP(Table17[[#This Row],[Product_ID]],Product_Dim!A:A,Product_Dim!D:D)</f>
        <v>Accessories</v>
      </c>
      <c r="Z975" t="str">
        <f>_xlfn.XLOOKUP(Table17[[#This Row],[Product_ID]],Product_Dim!A:A,Product_Dim!E:E)</f>
        <v>Thompson-French</v>
      </c>
      <c r="AA975">
        <f>_xlfn.XLOOKUP(Table17[[#This Row],[Product_ID]],Product_Dim!A:A,Product_Dim!F:F)</f>
        <v>434.84</v>
      </c>
      <c r="AB975">
        <f>_xlfn.XLOOKUP(Table17[[#This Row],[Product_ID]],Product_Dim!A:A,Product_Dim!G:G)</f>
        <v>185</v>
      </c>
    </row>
    <row r="976" spans="1:28" x14ac:dyDescent="0.25">
      <c r="A976" t="s">
        <v>2800</v>
      </c>
      <c r="B976" s="1">
        <v>45667</v>
      </c>
      <c r="C976" t="s">
        <v>1374</v>
      </c>
      <c r="D976" t="s">
        <v>1568</v>
      </c>
      <c r="E976" t="s">
        <v>1776</v>
      </c>
      <c r="F976">
        <v>4</v>
      </c>
      <c r="G976">
        <v>599.85</v>
      </c>
      <c r="H976">
        <v>0.25</v>
      </c>
      <c r="I976" t="s">
        <v>1824</v>
      </c>
      <c r="J976" s="12">
        <v>1799.55</v>
      </c>
      <c r="K976" t="str">
        <f>_xlfn.XLOOKUP(Table17[[#This Row],[Customer_ID]],Customer_Dim!A:A,Customer_Dim!B:B,"False Data")</f>
        <v>Cheryl Carr</v>
      </c>
      <c r="L976" s="5">
        <f>_xlfn.XLOOKUP(Table17[[#This Row],[Customer_ID]],Customer_Dim!A:A,Customer_Dim!C:C,"False Data")</f>
        <v>19</v>
      </c>
      <c r="M976" s="5" t="str" cm="1">
        <f t="array" ref="M976">_xlfn.IFS(Table9[[#This Row],[Age]]&lt;=35,"Youth",Table9[[#This Row],[Age]]&lt;=55,"Adult",Table9[[#This Row],[Age]]&gt;55,"Senior")</f>
        <v>Youth</v>
      </c>
      <c r="N976" t="str">
        <f>_xlfn.XLOOKUP(Table17[[#This Row],[Customer_ID]],Customer_Dim!A:A,Customer_Dim!D:D,"False Data")</f>
        <v>Male</v>
      </c>
      <c r="O976" t="str">
        <f>_xlfn.XLOOKUP(Table17[[#This Row],[Customer_ID]],Customer_Dim!A:A,Customer_Dim!E:E,"False Data")</f>
        <v>Jessicaland</v>
      </c>
      <c r="P976" t="str">
        <f>_xlfn.XLOOKUP(Table17[[#This Row],[Customer_ID]],Customer_Dim!A:A,Customer_Dim!F:F,"False Data")</f>
        <v>Wyoming</v>
      </c>
      <c r="Q976" t="str">
        <f>_xlfn.XLOOKUP(Table17[[#This Row],[Customer_ID]],Customer_Dim!A:A,Customer_Dim!G:G,"False Data")</f>
        <v>USA</v>
      </c>
      <c r="R976" t="str">
        <f>_xlfn.XLOOKUP(Table17[[#This Row],[Customer_ID]],Customer_Dim!A:A,Customer_Dim!H:H,"False Data")</f>
        <v>Gold</v>
      </c>
      <c r="S976" t="str">
        <f>_xlfn.XLOOKUP(Table17[[#This Row],[Store_ID]],Store_Dim!A:A,Store_Dim!B:B)</f>
        <v>Benson-Elliott</v>
      </c>
      <c r="T976" t="str">
        <f>_xlfn.XLOOKUP(Table17[[#This Row],[Store_ID]],Store_Dim!A:A,Store_Dim!C:C)</f>
        <v>East</v>
      </c>
      <c r="U976" t="str">
        <f>_xlfn.XLOOKUP(Table17[[#This Row],[Store_ID]],Store_Dim!A:A,Store_Dim!D:D)</f>
        <v>Port Josephberg</v>
      </c>
      <c r="V976" t="str">
        <f>_xlfn.XLOOKUP(Table17[[#This Row],[Store_ID]],Store_Dim!A:A,Store_Dim!E:E)</f>
        <v>Online</v>
      </c>
      <c r="W976" t="str">
        <f>_xlfn.XLOOKUP(Table17[[#This Row],[Product_ID]],Product_Dim!A:A,Product_Dim!B:B)</f>
        <v>Ceramic Kitchen Bowl Set</v>
      </c>
      <c r="X976" t="str">
        <f>_xlfn.XLOOKUP(Table17[[#This Row],[Product_ID]],Product_Dim!A:A,Product_Dim!C:C)</f>
        <v>Home</v>
      </c>
      <c r="Y976" t="str">
        <f>_xlfn.XLOOKUP(Table17[[#This Row],[Product_ID]],Product_Dim!A:A,Product_Dim!D:D)</f>
        <v>Kitchen</v>
      </c>
      <c r="Z976" t="str">
        <f>_xlfn.XLOOKUP(Table17[[#This Row],[Product_ID]],Product_Dim!A:A,Product_Dim!E:E)</f>
        <v>Hamilton Group</v>
      </c>
      <c r="AA976">
        <f>_xlfn.XLOOKUP(Table17[[#This Row],[Product_ID]],Product_Dim!A:A,Product_Dim!F:F)</f>
        <v>298.86</v>
      </c>
      <c r="AB976">
        <f>_xlfn.XLOOKUP(Table17[[#This Row],[Product_ID]],Product_Dim!A:A,Product_Dim!G:G)</f>
        <v>308</v>
      </c>
    </row>
    <row r="977" spans="1:28" x14ac:dyDescent="0.25">
      <c r="A977" t="s">
        <v>2801</v>
      </c>
      <c r="B977" s="1">
        <v>45281</v>
      </c>
      <c r="C977" t="s">
        <v>957</v>
      </c>
      <c r="D977" t="s">
        <v>1580</v>
      </c>
      <c r="E977" t="s">
        <v>1786</v>
      </c>
      <c r="F977">
        <v>2</v>
      </c>
      <c r="G977">
        <v>61.42</v>
      </c>
      <c r="H977">
        <v>0.08</v>
      </c>
      <c r="I977" t="s">
        <v>1826</v>
      </c>
      <c r="J977" s="12">
        <v>113.0128</v>
      </c>
      <c r="K977" t="str">
        <f>_xlfn.XLOOKUP(Table17[[#This Row],[Customer_ID]],Customer_Dim!A:A,Customer_Dim!B:B,"False Data")</f>
        <v>John Sloan</v>
      </c>
      <c r="L977" s="5">
        <f>_xlfn.XLOOKUP(Table17[[#This Row],[Customer_ID]],Customer_Dim!A:A,Customer_Dim!C:C,"False Data")</f>
        <v>23</v>
      </c>
      <c r="M977" s="5" t="str" cm="1">
        <f t="array" ref="M977">_xlfn.IFS(Table9[[#This Row],[Age]]&lt;=35,"Youth",Table9[[#This Row],[Age]]&lt;=55,"Adult",Table9[[#This Row],[Age]]&gt;55,"Senior")</f>
        <v>Youth</v>
      </c>
      <c r="N977" t="str">
        <f>_xlfn.XLOOKUP(Table17[[#This Row],[Customer_ID]],Customer_Dim!A:A,Customer_Dim!D:D,"False Data")</f>
        <v>Female</v>
      </c>
      <c r="O977" t="str">
        <f>_xlfn.XLOOKUP(Table17[[#This Row],[Customer_ID]],Customer_Dim!A:A,Customer_Dim!E:E,"False Data")</f>
        <v>East Johntown</v>
      </c>
      <c r="P977" t="str">
        <f>_xlfn.XLOOKUP(Table17[[#This Row],[Customer_ID]],Customer_Dim!A:A,Customer_Dim!F:F,"False Data")</f>
        <v>Delaware</v>
      </c>
      <c r="Q977" t="str">
        <f>_xlfn.XLOOKUP(Table17[[#This Row],[Customer_ID]],Customer_Dim!A:A,Customer_Dim!G:G,"False Data")</f>
        <v>USA</v>
      </c>
      <c r="R977" t="str">
        <f>_xlfn.XLOOKUP(Table17[[#This Row],[Customer_ID]],Customer_Dim!A:A,Customer_Dim!H:H,"False Data")</f>
        <v>Platinum</v>
      </c>
      <c r="S977" t="str">
        <f>_xlfn.XLOOKUP(Table17[[#This Row],[Store_ID]],Store_Dim!A:A,Store_Dim!B:B)</f>
        <v>Moore, Padilla and Butler</v>
      </c>
      <c r="T977" t="str">
        <f>_xlfn.XLOOKUP(Table17[[#This Row],[Store_ID]],Store_Dim!A:A,Store_Dim!C:C)</f>
        <v>South</v>
      </c>
      <c r="U977" t="str">
        <f>_xlfn.XLOOKUP(Table17[[#This Row],[Store_ID]],Store_Dim!A:A,Store_Dim!D:D)</f>
        <v>East Johnstad</v>
      </c>
      <c r="V977" t="str">
        <f>_xlfn.XLOOKUP(Table17[[#This Row],[Store_ID]],Store_Dim!A:A,Store_Dim!E:E)</f>
        <v>Flagship</v>
      </c>
      <c r="W977" t="str">
        <f>_xlfn.XLOOKUP(Table17[[#This Row],[Product_ID]],Product_Dim!A:A,Product_Dim!B:B)</f>
        <v>Beard Grooming Kit</v>
      </c>
      <c r="X977" t="str">
        <f>_xlfn.XLOOKUP(Table17[[#This Row],[Product_ID]],Product_Dim!A:A,Product_Dim!C:C)</f>
        <v>Beauty</v>
      </c>
      <c r="Y977" t="str">
        <f>_xlfn.XLOOKUP(Table17[[#This Row],[Product_ID]],Product_Dim!A:A,Product_Dim!D:D)</f>
        <v>Grooming</v>
      </c>
      <c r="Z977" t="str">
        <f>_xlfn.XLOOKUP(Table17[[#This Row],[Product_ID]],Product_Dim!A:A,Product_Dim!E:E)</f>
        <v>Erickson-Green</v>
      </c>
      <c r="AA977">
        <f>_xlfn.XLOOKUP(Table17[[#This Row],[Product_ID]],Product_Dim!A:A,Product_Dim!F:F)</f>
        <v>337.42</v>
      </c>
      <c r="AB977">
        <f>_xlfn.XLOOKUP(Table17[[#This Row],[Product_ID]],Product_Dim!A:A,Product_Dim!G:G)</f>
        <v>256</v>
      </c>
    </row>
    <row r="978" spans="1:28" x14ac:dyDescent="0.25">
      <c r="A978" t="s">
        <v>2802</v>
      </c>
      <c r="B978" s="1">
        <v>45693</v>
      </c>
      <c r="C978" t="s">
        <v>797</v>
      </c>
      <c r="D978" t="s">
        <v>1586</v>
      </c>
      <c r="E978" t="s">
        <v>1789</v>
      </c>
      <c r="F978">
        <v>2</v>
      </c>
      <c r="G978">
        <v>466.42</v>
      </c>
      <c r="H978">
        <v>0.12</v>
      </c>
      <c r="I978" t="s">
        <v>1826</v>
      </c>
      <c r="J978" s="12">
        <v>820.89920000000006</v>
      </c>
      <c r="K978" t="str">
        <f>_xlfn.XLOOKUP(Table17[[#This Row],[Customer_ID]],Customer_Dim!A:A,Customer_Dim!B:B,"False Data")</f>
        <v>Lauren George</v>
      </c>
      <c r="L978" s="5">
        <f>_xlfn.XLOOKUP(Table17[[#This Row],[Customer_ID]],Customer_Dim!A:A,Customer_Dim!C:C,"False Data")</f>
        <v>41</v>
      </c>
      <c r="M978" s="5" t="str" cm="1">
        <f t="array" ref="M978">_xlfn.IFS(Table9[[#This Row],[Age]]&lt;=35,"Youth",Table9[[#This Row],[Age]]&lt;=55,"Adult",Table9[[#This Row],[Age]]&gt;55,"Senior")</f>
        <v>Adult</v>
      </c>
      <c r="N978" t="str">
        <f>_xlfn.XLOOKUP(Table17[[#This Row],[Customer_ID]],Customer_Dim!A:A,Customer_Dim!D:D,"False Data")</f>
        <v>Female</v>
      </c>
      <c r="O978" t="str">
        <f>_xlfn.XLOOKUP(Table17[[#This Row],[Customer_ID]],Customer_Dim!A:A,Customer_Dim!E:E,"False Data")</f>
        <v>Garciamouth</v>
      </c>
      <c r="P978" t="str">
        <f>_xlfn.XLOOKUP(Table17[[#This Row],[Customer_ID]],Customer_Dim!A:A,Customer_Dim!F:F,"False Data")</f>
        <v>New York</v>
      </c>
      <c r="Q978" t="str">
        <f>_xlfn.XLOOKUP(Table17[[#This Row],[Customer_ID]],Customer_Dim!A:A,Customer_Dim!G:G,"False Data")</f>
        <v>USA</v>
      </c>
      <c r="R978" t="str">
        <f>_xlfn.XLOOKUP(Table17[[#This Row],[Customer_ID]],Customer_Dim!A:A,Customer_Dim!H:H,"False Data")</f>
        <v>Gold</v>
      </c>
      <c r="S978" t="str">
        <f>_xlfn.XLOOKUP(Table17[[#This Row],[Store_ID]],Store_Dim!A:A,Store_Dim!B:B)</f>
        <v>Hill, Wagner and Ballard</v>
      </c>
      <c r="T978" t="str">
        <f>_xlfn.XLOOKUP(Table17[[#This Row],[Store_ID]],Store_Dim!A:A,Store_Dim!C:C)</f>
        <v>East</v>
      </c>
      <c r="U978" t="str">
        <f>_xlfn.XLOOKUP(Table17[[#This Row],[Store_ID]],Store_Dim!A:A,Store_Dim!D:D)</f>
        <v>East Davidville</v>
      </c>
      <c r="V978" t="str">
        <f>_xlfn.XLOOKUP(Table17[[#This Row],[Store_ID]],Store_Dim!A:A,Store_Dim!E:E)</f>
        <v>Online</v>
      </c>
      <c r="W978" t="str">
        <f>_xlfn.XLOOKUP(Table17[[#This Row],[Product_ID]],Product_Dim!A:A,Product_Dim!B:B)</f>
        <v>Knee Support Brace</v>
      </c>
      <c r="X978" t="str">
        <f>_xlfn.XLOOKUP(Table17[[#This Row],[Product_ID]],Product_Dim!A:A,Product_Dim!C:C)</f>
        <v>Sports</v>
      </c>
      <c r="Y978" t="str">
        <f>_xlfn.XLOOKUP(Table17[[#This Row],[Product_ID]],Product_Dim!A:A,Product_Dim!D:D)</f>
        <v>Equipment</v>
      </c>
      <c r="Z978" t="str">
        <f>_xlfn.XLOOKUP(Table17[[#This Row],[Product_ID]],Product_Dim!A:A,Product_Dim!E:E)</f>
        <v>May-Reese</v>
      </c>
      <c r="AA978">
        <f>_xlfn.XLOOKUP(Table17[[#This Row],[Product_ID]],Product_Dim!A:A,Product_Dim!F:F)</f>
        <v>21.34</v>
      </c>
      <c r="AB978">
        <f>_xlfn.XLOOKUP(Table17[[#This Row],[Product_ID]],Product_Dim!A:A,Product_Dim!G:G)</f>
        <v>65</v>
      </c>
    </row>
    <row r="979" spans="1:28" x14ac:dyDescent="0.25">
      <c r="A979" t="s">
        <v>2803</v>
      </c>
      <c r="B979" s="1">
        <v>45857</v>
      </c>
      <c r="C979" t="s">
        <v>353</v>
      </c>
      <c r="D979" t="s">
        <v>1610</v>
      </c>
      <c r="E979" t="s">
        <v>1773</v>
      </c>
      <c r="F979">
        <v>4</v>
      </c>
      <c r="G979">
        <v>540.69000000000005</v>
      </c>
      <c r="H979">
        <v>0.09</v>
      </c>
      <c r="I979" t="s">
        <v>1829</v>
      </c>
      <c r="J979" s="12">
        <v>1968.1116</v>
      </c>
      <c r="K979" t="str">
        <f>_xlfn.XLOOKUP(Table17[[#This Row],[Customer_ID]],Customer_Dim!A:A,Customer_Dim!B:B,"False Data")</f>
        <v>Sheila Wilson</v>
      </c>
      <c r="L979" s="5">
        <f>_xlfn.XLOOKUP(Table17[[#This Row],[Customer_ID]],Customer_Dim!A:A,Customer_Dim!C:C,"False Data")</f>
        <v>35</v>
      </c>
      <c r="M979" s="5" t="str" cm="1">
        <f t="array" ref="M979">_xlfn.IFS(Table9[[#This Row],[Age]]&lt;=35,"Youth",Table9[[#This Row],[Age]]&lt;=55,"Adult",Table9[[#This Row],[Age]]&gt;55,"Senior")</f>
        <v>Youth</v>
      </c>
      <c r="N979" t="str">
        <f>_xlfn.XLOOKUP(Table17[[#This Row],[Customer_ID]],Customer_Dim!A:A,Customer_Dim!D:D,"False Data")</f>
        <v>Male</v>
      </c>
      <c r="O979" t="str">
        <f>_xlfn.XLOOKUP(Table17[[#This Row],[Customer_ID]],Customer_Dim!A:A,Customer_Dim!E:E,"False Data")</f>
        <v>South Dustin</v>
      </c>
      <c r="P979" t="str">
        <f>_xlfn.XLOOKUP(Table17[[#This Row],[Customer_ID]],Customer_Dim!A:A,Customer_Dim!F:F,"False Data")</f>
        <v>Tennessee</v>
      </c>
      <c r="Q979" t="str">
        <f>_xlfn.XLOOKUP(Table17[[#This Row],[Customer_ID]],Customer_Dim!A:A,Customer_Dim!G:G,"False Data")</f>
        <v>USA</v>
      </c>
      <c r="R979" t="str">
        <f>_xlfn.XLOOKUP(Table17[[#This Row],[Customer_ID]],Customer_Dim!A:A,Customer_Dim!H:H,"False Data")</f>
        <v>Silver</v>
      </c>
      <c r="S979" t="str">
        <f>_xlfn.XLOOKUP(Table17[[#This Row],[Store_ID]],Store_Dim!A:A,Store_Dim!B:B)</f>
        <v>Gray Ltd</v>
      </c>
      <c r="T979" t="str">
        <f>_xlfn.XLOOKUP(Table17[[#This Row],[Store_ID]],Store_Dim!A:A,Store_Dim!C:C)</f>
        <v>North</v>
      </c>
      <c r="U979" t="str">
        <f>_xlfn.XLOOKUP(Table17[[#This Row],[Store_ID]],Store_Dim!A:A,Store_Dim!D:D)</f>
        <v>New Michaelchester</v>
      </c>
      <c r="V979" t="str">
        <f>_xlfn.XLOOKUP(Table17[[#This Row],[Store_ID]],Store_Dim!A:A,Store_Dim!E:E)</f>
        <v>Outlet</v>
      </c>
      <c r="W979" t="str">
        <f>_xlfn.XLOOKUP(Table17[[#This Row],[Product_ID]],Product_Dim!A:A,Product_Dim!B:B)</f>
        <v>Basketball</v>
      </c>
      <c r="X979" t="str">
        <f>_xlfn.XLOOKUP(Table17[[#This Row],[Product_ID]],Product_Dim!A:A,Product_Dim!C:C)</f>
        <v>Sports</v>
      </c>
      <c r="Y979" t="str">
        <f>_xlfn.XLOOKUP(Table17[[#This Row],[Product_ID]],Product_Dim!A:A,Product_Dim!D:D)</f>
        <v>Team Sports</v>
      </c>
      <c r="Z979" t="str">
        <f>_xlfn.XLOOKUP(Table17[[#This Row],[Product_ID]],Product_Dim!A:A,Product_Dim!E:E)</f>
        <v>Nolan-Snow</v>
      </c>
      <c r="AA979">
        <f>_xlfn.XLOOKUP(Table17[[#This Row],[Product_ID]],Product_Dim!A:A,Product_Dim!F:F)</f>
        <v>204.39</v>
      </c>
      <c r="AB979">
        <f>_xlfn.XLOOKUP(Table17[[#This Row],[Product_ID]],Product_Dim!A:A,Product_Dim!G:G)</f>
        <v>281</v>
      </c>
    </row>
    <row r="980" spans="1:28" x14ac:dyDescent="0.25">
      <c r="A980" t="s">
        <v>2804</v>
      </c>
      <c r="B980" s="1">
        <v>45737</v>
      </c>
      <c r="C980" t="s">
        <v>942</v>
      </c>
      <c r="D980" t="s">
        <v>1586</v>
      </c>
      <c r="E980" t="s">
        <v>1797</v>
      </c>
      <c r="F980">
        <v>3</v>
      </c>
      <c r="G980">
        <v>677.46</v>
      </c>
      <c r="H980">
        <v>0.05</v>
      </c>
      <c r="I980" t="s">
        <v>1824</v>
      </c>
      <c r="J980" s="12">
        <v>1930.761</v>
      </c>
      <c r="K980" t="str">
        <f>_xlfn.XLOOKUP(Table17[[#This Row],[Customer_ID]],Customer_Dim!A:A,Customer_Dim!B:B,"False Data")</f>
        <v>Tracy Stephens</v>
      </c>
      <c r="L980" s="5">
        <f>_xlfn.XLOOKUP(Table17[[#This Row],[Customer_ID]],Customer_Dim!A:A,Customer_Dim!C:C,"False Data")</f>
        <v>64</v>
      </c>
      <c r="M980" s="5" t="str" cm="1">
        <f t="array" ref="M980">_xlfn.IFS(Table9[[#This Row],[Age]]&lt;=35,"Youth",Table9[[#This Row],[Age]]&lt;=55,"Adult",Table9[[#This Row],[Age]]&gt;55,"Senior")</f>
        <v>Senior</v>
      </c>
      <c r="N980" t="str">
        <f>_xlfn.XLOOKUP(Table17[[#This Row],[Customer_ID]],Customer_Dim!A:A,Customer_Dim!D:D,"False Data")</f>
        <v>Male</v>
      </c>
      <c r="O980" t="str">
        <f>_xlfn.XLOOKUP(Table17[[#This Row],[Customer_ID]],Customer_Dim!A:A,Customer_Dim!E:E,"False Data")</f>
        <v>New Joshuatown</v>
      </c>
      <c r="P980" t="str">
        <f>_xlfn.XLOOKUP(Table17[[#This Row],[Customer_ID]],Customer_Dim!A:A,Customer_Dim!F:F,"False Data")</f>
        <v>Maine</v>
      </c>
      <c r="Q980" t="str">
        <f>_xlfn.XLOOKUP(Table17[[#This Row],[Customer_ID]],Customer_Dim!A:A,Customer_Dim!G:G,"False Data")</f>
        <v>USA</v>
      </c>
      <c r="R980" t="str">
        <f>_xlfn.XLOOKUP(Table17[[#This Row],[Customer_ID]],Customer_Dim!A:A,Customer_Dim!H:H,"False Data")</f>
        <v>Platinum</v>
      </c>
      <c r="S980" t="str">
        <f>_xlfn.XLOOKUP(Table17[[#This Row],[Store_ID]],Store_Dim!A:A,Store_Dim!B:B)</f>
        <v>Gardner, Humphrey and Contreras</v>
      </c>
      <c r="T980" t="str">
        <f>_xlfn.XLOOKUP(Table17[[#This Row],[Store_ID]],Store_Dim!A:A,Store_Dim!C:C)</f>
        <v>East</v>
      </c>
      <c r="U980" t="str">
        <f>_xlfn.XLOOKUP(Table17[[#This Row],[Store_ID]],Store_Dim!A:A,Store_Dim!D:D)</f>
        <v>Johnsonville</v>
      </c>
      <c r="V980" t="str">
        <f>_xlfn.XLOOKUP(Table17[[#This Row],[Store_ID]],Store_Dim!A:A,Store_Dim!E:E)</f>
        <v>Flagship</v>
      </c>
      <c r="W980" t="str">
        <f>_xlfn.XLOOKUP(Table17[[#This Row],[Product_ID]],Product_Dim!A:A,Product_Dim!B:B)</f>
        <v>Knee Support Brace</v>
      </c>
      <c r="X980" t="str">
        <f>_xlfn.XLOOKUP(Table17[[#This Row],[Product_ID]],Product_Dim!A:A,Product_Dim!C:C)</f>
        <v>Sports</v>
      </c>
      <c r="Y980" t="str">
        <f>_xlfn.XLOOKUP(Table17[[#This Row],[Product_ID]],Product_Dim!A:A,Product_Dim!D:D)</f>
        <v>Equipment</v>
      </c>
      <c r="Z980" t="str">
        <f>_xlfn.XLOOKUP(Table17[[#This Row],[Product_ID]],Product_Dim!A:A,Product_Dim!E:E)</f>
        <v>May-Reese</v>
      </c>
      <c r="AA980">
        <f>_xlfn.XLOOKUP(Table17[[#This Row],[Product_ID]],Product_Dim!A:A,Product_Dim!F:F)</f>
        <v>21.34</v>
      </c>
      <c r="AB980">
        <f>_xlfn.XLOOKUP(Table17[[#This Row],[Product_ID]],Product_Dim!A:A,Product_Dim!G:G)</f>
        <v>65</v>
      </c>
    </row>
    <row r="981" spans="1:28" x14ac:dyDescent="0.25">
      <c r="A981" t="s">
        <v>2805</v>
      </c>
      <c r="B981" s="1">
        <v>45771</v>
      </c>
      <c r="C981" t="s">
        <v>1032</v>
      </c>
      <c r="D981" t="s">
        <v>1590</v>
      </c>
      <c r="E981" t="s">
        <v>1757</v>
      </c>
      <c r="F981">
        <v>3</v>
      </c>
      <c r="G981">
        <v>614.63</v>
      </c>
      <c r="H981">
        <v>0.06</v>
      </c>
      <c r="I981" t="s">
        <v>1826</v>
      </c>
      <c r="J981" s="12">
        <v>1733.2565999999999</v>
      </c>
      <c r="K981" t="str">
        <f>_xlfn.XLOOKUP(Table17[[#This Row],[Customer_ID]],Customer_Dim!A:A,Customer_Dim!B:B,"False Data")</f>
        <v>Mario Harvey Jr.</v>
      </c>
      <c r="L981" s="5">
        <f>_xlfn.XLOOKUP(Table17[[#This Row],[Customer_ID]],Customer_Dim!A:A,Customer_Dim!C:C,"False Data")</f>
        <v>46</v>
      </c>
      <c r="M981" s="5" t="str" cm="1">
        <f t="array" ref="M981">_xlfn.IFS(Table9[[#This Row],[Age]]&lt;=35,"Youth",Table9[[#This Row],[Age]]&lt;=55,"Adult",Table9[[#This Row],[Age]]&gt;55,"Senior")</f>
        <v>Adult</v>
      </c>
      <c r="N981" t="str">
        <f>_xlfn.XLOOKUP(Table17[[#This Row],[Customer_ID]],Customer_Dim!A:A,Customer_Dim!D:D,"False Data")</f>
        <v>Male</v>
      </c>
      <c r="O981" t="str">
        <f>_xlfn.XLOOKUP(Table17[[#This Row],[Customer_ID]],Customer_Dim!A:A,Customer_Dim!E:E,"False Data")</f>
        <v>Jessicaport</v>
      </c>
      <c r="P981" t="str">
        <f>_xlfn.XLOOKUP(Table17[[#This Row],[Customer_ID]],Customer_Dim!A:A,Customer_Dim!F:F,"False Data")</f>
        <v>Minnesota</v>
      </c>
      <c r="Q981" t="str">
        <f>_xlfn.XLOOKUP(Table17[[#This Row],[Customer_ID]],Customer_Dim!A:A,Customer_Dim!G:G,"False Data")</f>
        <v>USA</v>
      </c>
      <c r="R981" t="str">
        <f>_xlfn.XLOOKUP(Table17[[#This Row],[Customer_ID]],Customer_Dim!A:A,Customer_Dim!H:H,"False Data")</f>
        <v>Platinum</v>
      </c>
      <c r="S981" t="str">
        <f>_xlfn.XLOOKUP(Table17[[#This Row],[Store_ID]],Store_Dim!A:A,Store_Dim!B:B)</f>
        <v>Martinez, Adkins and Johnson</v>
      </c>
      <c r="T981" t="str">
        <f>_xlfn.XLOOKUP(Table17[[#This Row],[Store_ID]],Store_Dim!A:A,Store_Dim!C:C)</f>
        <v>North</v>
      </c>
      <c r="U981" t="str">
        <f>_xlfn.XLOOKUP(Table17[[#This Row],[Store_ID]],Store_Dim!A:A,Store_Dim!D:D)</f>
        <v>Danielmouth</v>
      </c>
      <c r="V981" t="str">
        <f>_xlfn.XLOOKUP(Table17[[#This Row],[Store_ID]],Store_Dim!A:A,Store_Dim!E:E)</f>
        <v>Flagship</v>
      </c>
      <c r="W981" t="str">
        <f>_xlfn.XLOOKUP(Table17[[#This Row],[Product_ID]],Product_Dim!A:A,Product_Dim!B:B)</f>
        <v>Multi-Purpose Storage Box</v>
      </c>
      <c r="X981" t="str">
        <f>_xlfn.XLOOKUP(Table17[[#This Row],[Product_ID]],Product_Dim!A:A,Product_Dim!C:C)</f>
        <v>Home</v>
      </c>
      <c r="Y981" t="str">
        <f>_xlfn.XLOOKUP(Table17[[#This Row],[Product_ID]],Product_Dim!A:A,Product_Dim!D:D)</f>
        <v>Storage</v>
      </c>
      <c r="Z981" t="str">
        <f>_xlfn.XLOOKUP(Table17[[#This Row],[Product_ID]],Product_Dim!A:A,Product_Dim!E:E)</f>
        <v>Gardner-Montes</v>
      </c>
      <c r="AA981">
        <f>_xlfn.XLOOKUP(Table17[[#This Row],[Product_ID]],Product_Dim!A:A,Product_Dim!F:F)</f>
        <v>123.46</v>
      </c>
      <c r="AB981">
        <f>_xlfn.XLOOKUP(Table17[[#This Row],[Product_ID]],Product_Dim!A:A,Product_Dim!G:G)</f>
        <v>76</v>
      </c>
    </row>
    <row r="982" spans="1:28" x14ac:dyDescent="0.25">
      <c r="A982" t="s">
        <v>2806</v>
      </c>
      <c r="B982" s="1">
        <v>45272</v>
      </c>
      <c r="C982" t="s">
        <v>746</v>
      </c>
      <c r="D982" t="s">
        <v>1680</v>
      </c>
      <c r="E982" t="s">
        <v>1782</v>
      </c>
      <c r="F982">
        <v>4</v>
      </c>
      <c r="G982">
        <v>649.52</v>
      </c>
      <c r="H982">
        <v>0.11</v>
      </c>
      <c r="I982" t="s">
        <v>1824</v>
      </c>
      <c r="J982" s="12">
        <v>2312.2912000000001</v>
      </c>
      <c r="K982" t="str">
        <f>_xlfn.XLOOKUP(Table17[[#This Row],[Customer_ID]],Customer_Dim!A:A,Customer_Dim!B:B,"False Data")</f>
        <v>Christy Hill</v>
      </c>
      <c r="L982" s="5">
        <f>_xlfn.XLOOKUP(Table17[[#This Row],[Customer_ID]],Customer_Dim!A:A,Customer_Dim!C:C,"False Data")</f>
        <v>27</v>
      </c>
      <c r="M982" s="5" t="str" cm="1">
        <f t="array" ref="M982">_xlfn.IFS(Table9[[#This Row],[Age]]&lt;=35,"Youth",Table9[[#This Row],[Age]]&lt;=55,"Adult",Table9[[#This Row],[Age]]&gt;55,"Senior")</f>
        <v>Youth</v>
      </c>
      <c r="N982" t="str">
        <f>_xlfn.XLOOKUP(Table17[[#This Row],[Customer_ID]],Customer_Dim!A:A,Customer_Dim!D:D,"False Data")</f>
        <v>Female</v>
      </c>
      <c r="O982" t="str">
        <f>_xlfn.XLOOKUP(Table17[[#This Row],[Customer_ID]],Customer_Dim!A:A,Customer_Dim!E:E,"False Data")</f>
        <v>Tammyton</v>
      </c>
      <c r="P982" t="str">
        <f>_xlfn.XLOOKUP(Table17[[#This Row],[Customer_ID]],Customer_Dim!A:A,Customer_Dim!F:F,"False Data")</f>
        <v>New Jersey</v>
      </c>
      <c r="Q982" t="str">
        <f>_xlfn.XLOOKUP(Table17[[#This Row],[Customer_ID]],Customer_Dim!A:A,Customer_Dim!G:G,"False Data")</f>
        <v>USA</v>
      </c>
      <c r="R982" t="str">
        <f>_xlfn.XLOOKUP(Table17[[#This Row],[Customer_ID]],Customer_Dim!A:A,Customer_Dim!H:H,"False Data")</f>
        <v>Platinum</v>
      </c>
      <c r="S982" t="str">
        <f>_xlfn.XLOOKUP(Table17[[#This Row],[Store_ID]],Store_Dim!A:A,Store_Dim!B:B)</f>
        <v>Bean, Jones and Park</v>
      </c>
      <c r="T982" t="str">
        <f>_xlfn.XLOOKUP(Table17[[#This Row],[Store_ID]],Store_Dim!A:A,Store_Dim!C:C)</f>
        <v>West</v>
      </c>
      <c r="U982" t="str">
        <f>_xlfn.XLOOKUP(Table17[[#This Row],[Store_ID]],Store_Dim!A:A,Store_Dim!D:D)</f>
        <v>Thompsonborough</v>
      </c>
      <c r="V982" t="str">
        <f>_xlfn.XLOOKUP(Table17[[#This Row],[Store_ID]],Store_Dim!A:A,Store_Dim!E:E)</f>
        <v>Online</v>
      </c>
      <c r="W982" t="str">
        <f>_xlfn.XLOOKUP(Table17[[#This Row],[Product_ID]],Product_Dim!A:A,Product_Dim!B:B)</f>
        <v>Women's Hair Dryer Brush</v>
      </c>
      <c r="X982" t="str">
        <f>_xlfn.XLOOKUP(Table17[[#This Row],[Product_ID]],Product_Dim!A:A,Product_Dim!C:C)</f>
        <v>Beauty</v>
      </c>
      <c r="Y982" t="str">
        <f>_xlfn.XLOOKUP(Table17[[#This Row],[Product_ID]],Product_Dim!A:A,Product_Dim!D:D)</f>
        <v>Haircare</v>
      </c>
      <c r="Z982" t="str">
        <f>_xlfn.XLOOKUP(Table17[[#This Row],[Product_ID]],Product_Dim!A:A,Product_Dim!E:E)</f>
        <v>Torres, Spencer and Potter</v>
      </c>
      <c r="AA982">
        <f>_xlfn.XLOOKUP(Table17[[#This Row],[Product_ID]],Product_Dim!A:A,Product_Dim!F:F)</f>
        <v>340.39</v>
      </c>
      <c r="AB982">
        <f>_xlfn.XLOOKUP(Table17[[#This Row],[Product_ID]],Product_Dim!A:A,Product_Dim!G:G)</f>
        <v>177</v>
      </c>
    </row>
    <row r="983" spans="1:28" x14ac:dyDescent="0.25">
      <c r="A983" t="s">
        <v>2807</v>
      </c>
      <c r="B983" s="1">
        <v>45481</v>
      </c>
      <c r="C983" t="s">
        <v>1377</v>
      </c>
      <c r="D983" t="s">
        <v>1718</v>
      </c>
      <c r="E983" t="s">
        <v>1782</v>
      </c>
      <c r="F983">
        <v>2</v>
      </c>
      <c r="G983">
        <v>943.93</v>
      </c>
      <c r="H983">
        <v>0.22</v>
      </c>
      <c r="I983" t="s">
        <v>1826</v>
      </c>
      <c r="J983" s="12">
        <v>1472.5308</v>
      </c>
      <c r="K983" t="str">
        <f>_xlfn.XLOOKUP(Table17[[#This Row],[Customer_ID]],Customer_Dim!A:A,Customer_Dim!B:B,"False Data")</f>
        <v>Gene Lee</v>
      </c>
      <c r="L983" s="5">
        <f>_xlfn.XLOOKUP(Table17[[#This Row],[Customer_ID]],Customer_Dim!A:A,Customer_Dim!C:C,"False Data")</f>
        <v>41</v>
      </c>
      <c r="M983" s="5" t="str" cm="1">
        <f t="array" ref="M983">_xlfn.IFS(Table9[[#This Row],[Age]]&lt;=35,"Youth",Table9[[#This Row],[Age]]&lt;=55,"Adult",Table9[[#This Row],[Age]]&gt;55,"Senior")</f>
        <v>Adult</v>
      </c>
      <c r="N983" t="str">
        <f>_xlfn.XLOOKUP(Table17[[#This Row],[Customer_ID]],Customer_Dim!A:A,Customer_Dim!D:D,"False Data")</f>
        <v>Female</v>
      </c>
      <c r="O983" t="str">
        <f>_xlfn.XLOOKUP(Table17[[#This Row],[Customer_ID]],Customer_Dim!A:A,Customer_Dim!E:E,"False Data")</f>
        <v>Mcfarlandmouth</v>
      </c>
      <c r="P983" t="str">
        <f>_xlfn.XLOOKUP(Table17[[#This Row],[Customer_ID]],Customer_Dim!A:A,Customer_Dim!F:F,"False Data")</f>
        <v>Virginia</v>
      </c>
      <c r="Q983" t="str">
        <f>_xlfn.XLOOKUP(Table17[[#This Row],[Customer_ID]],Customer_Dim!A:A,Customer_Dim!G:G,"False Data")</f>
        <v>USA</v>
      </c>
      <c r="R983" t="str">
        <f>_xlfn.XLOOKUP(Table17[[#This Row],[Customer_ID]],Customer_Dim!A:A,Customer_Dim!H:H,"False Data")</f>
        <v>Platinum</v>
      </c>
      <c r="S983" t="str">
        <f>_xlfn.XLOOKUP(Table17[[#This Row],[Store_ID]],Store_Dim!A:A,Store_Dim!B:B)</f>
        <v>Bean, Jones and Park</v>
      </c>
      <c r="T983" t="str">
        <f>_xlfn.XLOOKUP(Table17[[#This Row],[Store_ID]],Store_Dim!A:A,Store_Dim!C:C)</f>
        <v>West</v>
      </c>
      <c r="U983" t="str">
        <f>_xlfn.XLOOKUP(Table17[[#This Row],[Store_ID]],Store_Dim!A:A,Store_Dim!D:D)</f>
        <v>Thompsonborough</v>
      </c>
      <c r="V983" t="str">
        <f>_xlfn.XLOOKUP(Table17[[#This Row],[Store_ID]],Store_Dim!A:A,Store_Dim!E:E)</f>
        <v>Online</v>
      </c>
      <c r="W983" t="str">
        <f>_xlfn.XLOOKUP(Table17[[#This Row],[Product_ID]],Product_Dim!A:A,Product_Dim!B:B)</f>
        <v>Women's Beanie Hat</v>
      </c>
      <c r="X983" t="str">
        <f>_xlfn.XLOOKUP(Table17[[#This Row],[Product_ID]],Product_Dim!A:A,Product_Dim!C:C)</f>
        <v>Clothing</v>
      </c>
      <c r="Y983" t="str">
        <f>_xlfn.XLOOKUP(Table17[[#This Row],[Product_ID]],Product_Dim!A:A,Product_Dim!D:D)</f>
        <v>Accessories</v>
      </c>
      <c r="Z983" t="str">
        <f>_xlfn.XLOOKUP(Table17[[#This Row],[Product_ID]],Product_Dim!A:A,Product_Dim!E:E)</f>
        <v>Richardson-Carrillo</v>
      </c>
      <c r="AA983">
        <f>_xlfn.XLOOKUP(Table17[[#This Row],[Product_ID]],Product_Dim!A:A,Product_Dim!F:F)</f>
        <v>119.57</v>
      </c>
      <c r="AB983">
        <f>_xlfn.XLOOKUP(Table17[[#This Row],[Product_ID]],Product_Dim!A:A,Product_Dim!G:G)</f>
        <v>210</v>
      </c>
    </row>
    <row r="984" spans="1:28" x14ac:dyDescent="0.25">
      <c r="A984" t="s">
        <v>2808</v>
      </c>
      <c r="B984" s="1">
        <v>45228</v>
      </c>
      <c r="C984" t="s">
        <v>550</v>
      </c>
      <c r="D984" t="s">
        <v>1610</v>
      </c>
      <c r="E984" t="s">
        <v>1782</v>
      </c>
      <c r="F984">
        <v>4</v>
      </c>
      <c r="G984">
        <v>538.73</v>
      </c>
      <c r="H984">
        <v>0.03</v>
      </c>
      <c r="I984" t="s">
        <v>1824</v>
      </c>
      <c r="J984" s="12">
        <v>2090.2723999999998</v>
      </c>
      <c r="K984" t="str">
        <f>_xlfn.XLOOKUP(Table17[[#This Row],[Customer_ID]],Customer_Dim!A:A,Customer_Dim!B:B,"False Data")</f>
        <v>Jason Wheeler</v>
      </c>
      <c r="L984" s="5">
        <f>_xlfn.XLOOKUP(Table17[[#This Row],[Customer_ID]],Customer_Dim!A:A,Customer_Dim!C:C,"False Data")</f>
        <v>47</v>
      </c>
      <c r="M984" s="5" t="str" cm="1">
        <f t="array" ref="M984">_xlfn.IFS(Table9[[#This Row],[Age]]&lt;=35,"Youth",Table9[[#This Row],[Age]]&lt;=55,"Adult",Table9[[#This Row],[Age]]&gt;55,"Senior")</f>
        <v>Adult</v>
      </c>
      <c r="N984" t="str">
        <f>_xlfn.XLOOKUP(Table17[[#This Row],[Customer_ID]],Customer_Dim!A:A,Customer_Dim!D:D,"False Data")</f>
        <v>Female</v>
      </c>
      <c r="O984" t="str">
        <f>_xlfn.XLOOKUP(Table17[[#This Row],[Customer_ID]],Customer_Dim!A:A,Customer_Dim!E:E,"False Data")</f>
        <v>Carolview</v>
      </c>
      <c r="P984" t="str">
        <f>_xlfn.XLOOKUP(Table17[[#This Row],[Customer_ID]],Customer_Dim!A:A,Customer_Dim!F:F,"False Data")</f>
        <v>Illinois</v>
      </c>
      <c r="Q984" t="str">
        <f>_xlfn.XLOOKUP(Table17[[#This Row],[Customer_ID]],Customer_Dim!A:A,Customer_Dim!G:G,"False Data")</f>
        <v>USA</v>
      </c>
      <c r="R984" t="str">
        <f>_xlfn.XLOOKUP(Table17[[#This Row],[Customer_ID]],Customer_Dim!A:A,Customer_Dim!H:H,"False Data")</f>
        <v>Platinum</v>
      </c>
      <c r="S984" t="str">
        <f>_xlfn.XLOOKUP(Table17[[#This Row],[Store_ID]],Store_Dim!A:A,Store_Dim!B:B)</f>
        <v>Bean, Jones and Park</v>
      </c>
      <c r="T984" t="str">
        <f>_xlfn.XLOOKUP(Table17[[#This Row],[Store_ID]],Store_Dim!A:A,Store_Dim!C:C)</f>
        <v>West</v>
      </c>
      <c r="U984" t="str">
        <f>_xlfn.XLOOKUP(Table17[[#This Row],[Store_ID]],Store_Dim!A:A,Store_Dim!D:D)</f>
        <v>Thompsonborough</v>
      </c>
      <c r="V984" t="str">
        <f>_xlfn.XLOOKUP(Table17[[#This Row],[Store_ID]],Store_Dim!A:A,Store_Dim!E:E)</f>
        <v>Online</v>
      </c>
      <c r="W984" t="str">
        <f>_xlfn.XLOOKUP(Table17[[#This Row],[Product_ID]],Product_Dim!A:A,Product_Dim!B:B)</f>
        <v>Basketball</v>
      </c>
      <c r="X984" t="str">
        <f>_xlfn.XLOOKUP(Table17[[#This Row],[Product_ID]],Product_Dim!A:A,Product_Dim!C:C)</f>
        <v>Sports</v>
      </c>
      <c r="Y984" t="str">
        <f>_xlfn.XLOOKUP(Table17[[#This Row],[Product_ID]],Product_Dim!A:A,Product_Dim!D:D)</f>
        <v>Team Sports</v>
      </c>
      <c r="Z984" t="str">
        <f>_xlfn.XLOOKUP(Table17[[#This Row],[Product_ID]],Product_Dim!A:A,Product_Dim!E:E)</f>
        <v>Nolan-Snow</v>
      </c>
      <c r="AA984">
        <f>_xlfn.XLOOKUP(Table17[[#This Row],[Product_ID]],Product_Dim!A:A,Product_Dim!F:F)</f>
        <v>204.39</v>
      </c>
      <c r="AB984">
        <f>_xlfn.XLOOKUP(Table17[[#This Row],[Product_ID]],Product_Dim!A:A,Product_Dim!G:G)</f>
        <v>281</v>
      </c>
    </row>
    <row r="985" spans="1:28" x14ac:dyDescent="0.25">
      <c r="A985" t="s">
        <v>2809</v>
      </c>
      <c r="B985" s="1">
        <v>45432</v>
      </c>
      <c r="C985" t="s">
        <v>318</v>
      </c>
      <c r="D985" t="s">
        <v>1680</v>
      </c>
      <c r="E985" t="s">
        <v>1782</v>
      </c>
      <c r="F985">
        <v>2</v>
      </c>
      <c r="G985">
        <v>853.93</v>
      </c>
      <c r="H985">
        <v>0.01</v>
      </c>
      <c r="I985" t="s">
        <v>1826</v>
      </c>
      <c r="J985" s="12">
        <v>1690.7814000000001</v>
      </c>
      <c r="K985" t="str">
        <f>_xlfn.XLOOKUP(Table17[[#This Row],[Customer_ID]],Customer_Dim!A:A,Customer_Dim!B:B,"False Data")</f>
        <v>Timothy Wright</v>
      </c>
      <c r="L985" s="5">
        <f>_xlfn.XLOOKUP(Table17[[#This Row],[Customer_ID]],Customer_Dim!A:A,Customer_Dim!C:C,"False Data")</f>
        <v>58</v>
      </c>
      <c r="M985" s="5" t="str" cm="1">
        <f t="array" ref="M985">_xlfn.IFS(Table9[[#This Row],[Age]]&lt;=35,"Youth",Table9[[#This Row],[Age]]&lt;=55,"Adult",Table9[[#This Row],[Age]]&gt;55,"Senior")</f>
        <v>Senior</v>
      </c>
      <c r="N985" t="str">
        <f>_xlfn.XLOOKUP(Table17[[#This Row],[Customer_ID]],Customer_Dim!A:A,Customer_Dim!D:D,"False Data")</f>
        <v>Male</v>
      </c>
      <c r="O985" t="str">
        <f>_xlfn.XLOOKUP(Table17[[#This Row],[Customer_ID]],Customer_Dim!A:A,Customer_Dim!E:E,"False Data")</f>
        <v>Ashleystad</v>
      </c>
      <c r="P985" t="str">
        <f>_xlfn.XLOOKUP(Table17[[#This Row],[Customer_ID]],Customer_Dim!A:A,Customer_Dim!F:F,"False Data")</f>
        <v>Arkansas</v>
      </c>
      <c r="Q985" t="str">
        <f>_xlfn.XLOOKUP(Table17[[#This Row],[Customer_ID]],Customer_Dim!A:A,Customer_Dim!G:G,"False Data")</f>
        <v>USA</v>
      </c>
      <c r="R985" t="str">
        <f>_xlfn.XLOOKUP(Table17[[#This Row],[Customer_ID]],Customer_Dim!A:A,Customer_Dim!H:H,"False Data")</f>
        <v>Silver</v>
      </c>
      <c r="S985" t="str">
        <f>_xlfn.XLOOKUP(Table17[[#This Row],[Store_ID]],Store_Dim!A:A,Store_Dim!B:B)</f>
        <v>Bean, Jones and Park</v>
      </c>
      <c r="T985" t="str">
        <f>_xlfn.XLOOKUP(Table17[[#This Row],[Store_ID]],Store_Dim!A:A,Store_Dim!C:C)</f>
        <v>West</v>
      </c>
      <c r="U985" t="str">
        <f>_xlfn.XLOOKUP(Table17[[#This Row],[Store_ID]],Store_Dim!A:A,Store_Dim!D:D)</f>
        <v>Thompsonborough</v>
      </c>
      <c r="V985" t="str">
        <f>_xlfn.XLOOKUP(Table17[[#This Row],[Store_ID]],Store_Dim!A:A,Store_Dim!E:E)</f>
        <v>Online</v>
      </c>
      <c r="W985" t="str">
        <f>_xlfn.XLOOKUP(Table17[[#This Row],[Product_ID]],Product_Dim!A:A,Product_Dim!B:B)</f>
        <v>Women's Hair Dryer Brush</v>
      </c>
      <c r="X985" t="str">
        <f>_xlfn.XLOOKUP(Table17[[#This Row],[Product_ID]],Product_Dim!A:A,Product_Dim!C:C)</f>
        <v>Beauty</v>
      </c>
      <c r="Y985" t="str">
        <f>_xlfn.XLOOKUP(Table17[[#This Row],[Product_ID]],Product_Dim!A:A,Product_Dim!D:D)</f>
        <v>Haircare</v>
      </c>
      <c r="Z985" t="str">
        <f>_xlfn.XLOOKUP(Table17[[#This Row],[Product_ID]],Product_Dim!A:A,Product_Dim!E:E)</f>
        <v>Torres, Spencer and Potter</v>
      </c>
      <c r="AA985">
        <f>_xlfn.XLOOKUP(Table17[[#This Row],[Product_ID]],Product_Dim!A:A,Product_Dim!F:F)</f>
        <v>340.39</v>
      </c>
      <c r="AB985">
        <f>_xlfn.XLOOKUP(Table17[[#This Row],[Product_ID]],Product_Dim!A:A,Product_Dim!G:G)</f>
        <v>177</v>
      </c>
    </row>
    <row r="986" spans="1:28" x14ac:dyDescent="0.25">
      <c r="A986" t="s">
        <v>2810</v>
      </c>
      <c r="B986" s="1">
        <v>45914</v>
      </c>
      <c r="C986" t="s">
        <v>1510</v>
      </c>
      <c r="D986" t="s">
        <v>1606</v>
      </c>
      <c r="E986" t="s">
        <v>1769</v>
      </c>
      <c r="F986">
        <v>4</v>
      </c>
      <c r="G986">
        <v>465.42</v>
      </c>
      <c r="H986">
        <v>0.26</v>
      </c>
      <c r="I986" t="s">
        <v>1829</v>
      </c>
      <c r="J986" s="12">
        <v>1377.6432</v>
      </c>
      <c r="K986" t="str">
        <f>_xlfn.XLOOKUP(Table17[[#This Row],[Customer_ID]],Customer_Dim!A:A,Customer_Dim!B:B,"False Data")</f>
        <v>Kaitlin Brown</v>
      </c>
      <c r="L986" s="5">
        <f>_xlfn.XLOOKUP(Table17[[#This Row],[Customer_ID]],Customer_Dim!A:A,Customer_Dim!C:C,"False Data")</f>
        <v>52</v>
      </c>
      <c r="M986" s="5" t="str" cm="1">
        <f t="array" ref="M986">_xlfn.IFS(Table9[[#This Row],[Age]]&lt;=35,"Youth",Table9[[#This Row],[Age]]&lt;=55,"Adult",Table9[[#This Row],[Age]]&gt;55,"Senior")</f>
        <v>Adult</v>
      </c>
      <c r="N986" t="str">
        <f>_xlfn.XLOOKUP(Table17[[#This Row],[Customer_ID]],Customer_Dim!A:A,Customer_Dim!D:D,"False Data")</f>
        <v>Female</v>
      </c>
      <c r="O986" t="str">
        <f>_xlfn.XLOOKUP(Table17[[#This Row],[Customer_ID]],Customer_Dim!A:A,Customer_Dim!E:E,"False Data")</f>
        <v>Kellyberg</v>
      </c>
      <c r="P986" t="str">
        <f>_xlfn.XLOOKUP(Table17[[#This Row],[Customer_ID]],Customer_Dim!A:A,Customer_Dim!F:F,"False Data")</f>
        <v>South Dakota</v>
      </c>
      <c r="Q986" t="str">
        <f>_xlfn.XLOOKUP(Table17[[#This Row],[Customer_ID]],Customer_Dim!A:A,Customer_Dim!G:G,"False Data")</f>
        <v>USA</v>
      </c>
      <c r="R986" t="str">
        <f>_xlfn.XLOOKUP(Table17[[#This Row],[Customer_ID]],Customer_Dim!A:A,Customer_Dim!H:H,"False Data")</f>
        <v>Gold</v>
      </c>
      <c r="S986" t="str">
        <f>_xlfn.XLOOKUP(Table17[[#This Row],[Store_ID]],Store_Dim!A:A,Store_Dim!B:B)</f>
        <v>Alexander Group</v>
      </c>
      <c r="T986" t="str">
        <f>_xlfn.XLOOKUP(Table17[[#This Row],[Store_ID]],Store_Dim!A:A,Store_Dim!C:C)</f>
        <v>South</v>
      </c>
      <c r="U986" t="str">
        <f>_xlfn.XLOOKUP(Table17[[#This Row],[Store_ID]],Store_Dim!A:A,Store_Dim!D:D)</f>
        <v>Port Sharon</v>
      </c>
      <c r="V986" t="str">
        <f>_xlfn.XLOOKUP(Table17[[#This Row],[Store_ID]],Store_Dim!A:A,Store_Dim!E:E)</f>
        <v>Online</v>
      </c>
      <c r="W986" t="str">
        <f>_xlfn.XLOOKUP(Table17[[#This Row],[Product_ID]],Product_Dim!A:A,Product_Dim!B:B)</f>
        <v>Fabric Sofa Throw Blanket</v>
      </c>
      <c r="X986" t="str">
        <f>_xlfn.XLOOKUP(Table17[[#This Row],[Product_ID]],Product_Dim!A:A,Product_Dim!C:C)</f>
        <v>Home</v>
      </c>
      <c r="Y986" t="str">
        <f>_xlfn.XLOOKUP(Table17[[#This Row],[Product_ID]],Product_Dim!A:A,Product_Dim!D:D)</f>
        <v>Decor</v>
      </c>
      <c r="Z986" t="str">
        <f>_xlfn.XLOOKUP(Table17[[#This Row],[Product_ID]],Product_Dim!A:A,Product_Dim!E:E)</f>
        <v>Hoffman Group</v>
      </c>
      <c r="AA986">
        <f>_xlfn.XLOOKUP(Table17[[#This Row],[Product_ID]],Product_Dim!A:A,Product_Dim!F:F)</f>
        <v>218.48</v>
      </c>
      <c r="AB986">
        <f>_xlfn.XLOOKUP(Table17[[#This Row],[Product_ID]],Product_Dim!A:A,Product_Dim!G:G)</f>
        <v>276</v>
      </c>
    </row>
    <row r="987" spans="1:28" x14ac:dyDescent="0.25">
      <c r="A987" t="s">
        <v>2811</v>
      </c>
      <c r="B987" s="1">
        <v>45758</v>
      </c>
      <c r="C987" t="s">
        <v>208</v>
      </c>
      <c r="D987" t="s">
        <v>1546</v>
      </c>
      <c r="E987" t="s">
        <v>1792</v>
      </c>
      <c r="F987">
        <v>4</v>
      </c>
      <c r="G987">
        <v>880.26</v>
      </c>
      <c r="H987">
        <v>0.11</v>
      </c>
      <c r="I987" t="s">
        <v>1829</v>
      </c>
      <c r="J987" s="12">
        <v>3133.7256000000002</v>
      </c>
      <c r="K987" t="str">
        <f>_xlfn.XLOOKUP(Table17[[#This Row],[Customer_ID]],Customer_Dim!A:A,Customer_Dim!B:B,"False Data")</f>
        <v>Wayne Mcpherson</v>
      </c>
      <c r="L987" s="5">
        <f>_xlfn.XLOOKUP(Table17[[#This Row],[Customer_ID]],Customer_Dim!A:A,Customer_Dim!C:C,"False Data")</f>
        <v>56</v>
      </c>
      <c r="M987" s="5" t="str" cm="1">
        <f t="array" ref="M987">_xlfn.IFS(Table9[[#This Row],[Age]]&lt;=35,"Youth",Table9[[#This Row],[Age]]&lt;=55,"Adult",Table9[[#This Row],[Age]]&gt;55,"Senior")</f>
        <v>Senior</v>
      </c>
      <c r="N987" t="str">
        <f>_xlfn.XLOOKUP(Table17[[#This Row],[Customer_ID]],Customer_Dim!A:A,Customer_Dim!D:D,"False Data")</f>
        <v>Female</v>
      </c>
      <c r="O987" t="str">
        <f>_xlfn.XLOOKUP(Table17[[#This Row],[Customer_ID]],Customer_Dim!A:A,Customer_Dim!E:E,"False Data")</f>
        <v>Edwardsfort</v>
      </c>
      <c r="P987" t="str">
        <f>_xlfn.XLOOKUP(Table17[[#This Row],[Customer_ID]],Customer_Dim!A:A,Customer_Dim!F:F,"False Data")</f>
        <v>Minnesota</v>
      </c>
      <c r="Q987" t="str">
        <f>_xlfn.XLOOKUP(Table17[[#This Row],[Customer_ID]],Customer_Dim!A:A,Customer_Dim!G:G,"False Data")</f>
        <v>USA</v>
      </c>
      <c r="R987" t="str">
        <f>_xlfn.XLOOKUP(Table17[[#This Row],[Customer_ID]],Customer_Dim!A:A,Customer_Dim!H:H,"False Data")</f>
        <v>Bronze</v>
      </c>
      <c r="S987" t="str">
        <f>_xlfn.XLOOKUP(Table17[[#This Row],[Store_ID]],Store_Dim!A:A,Store_Dim!B:B)</f>
        <v>Aguirre-Keller</v>
      </c>
      <c r="T987" t="str">
        <f>_xlfn.XLOOKUP(Table17[[#This Row],[Store_ID]],Store_Dim!A:A,Store_Dim!C:C)</f>
        <v>South</v>
      </c>
      <c r="U987" t="str">
        <f>_xlfn.XLOOKUP(Table17[[#This Row],[Store_ID]],Store_Dim!A:A,Store_Dim!D:D)</f>
        <v>Lake Michael</v>
      </c>
      <c r="V987" t="str">
        <f>_xlfn.XLOOKUP(Table17[[#This Row],[Store_ID]],Store_Dim!A:A,Store_Dim!E:E)</f>
        <v>Online</v>
      </c>
      <c r="W987" t="str">
        <f>_xlfn.XLOOKUP(Table17[[#This Row],[Product_ID]],Product_Dim!A:A,Product_Dim!B:B)</f>
        <v>Men's Graphic T-Shirt</v>
      </c>
      <c r="X987" t="str">
        <f>_xlfn.XLOOKUP(Table17[[#This Row],[Product_ID]],Product_Dim!A:A,Product_Dim!C:C)</f>
        <v>Clothing</v>
      </c>
      <c r="Y987" t="str">
        <f>_xlfn.XLOOKUP(Table17[[#This Row],[Product_ID]],Product_Dim!A:A,Product_Dim!D:D)</f>
        <v>Tops</v>
      </c>
      <c r="Z987" t="str">
        <f>_xlfn.XLOOKUP(Table17[[#This Row],[Product_ID]],Product_Dim!A:A,Product_Dim!E:E)</f>
        <v>Terry-Moore</v>
      </c>
      <c r="AA987">
        <f>_xlfn.XLOOKUP(Table17[[#This Row],[Product_ID]],Product_Dim!A:A,Product_Dim!F:F)</f>
        <v>342.56</v>
      </c>
      <c r="AB987">
        <f>_xlfn.XLOOKUP(Table17[[#This Row],[Product_ID]],Product_Dim!A:A,Product_Dim!G:G)</f>
        <v>181</v>
      </c>
    </row>
    <row r="988" spans="1:28" x14ac:dyDescent="0.25">
      <c r="A988" t="s">
        <v>2812</v>
      </c>
      <c r="B988" s="1">
        <v>45429</v>
      </c>
      <c r="C988" t="s">
        <v>1487</v>
      </c>
      <c r="D988" t="s">
        <v>1650</v>
      </c>
      <c r="E988" t="s">
        <v>1792</v>
      </c>
      <c r="F988">
        <v>3</v>
      </c>
      <c r="G988">
        <v>461.02</v>
      </c>
      <c r="H988">
        <v>0.28999999999999998</v>
      </c>
      <c r="I988" t="s">
        <v>1826</v>
      </c>
      <c r="J988" s="12">
        <v>981.97259999999994</v>
      </c>
      <c r="K988" t="str">
        <f>_xlfn.XLOOKUP(Table17[[#This Row],[Customer_ID]],Customer_Dim!A:A,Customer_Dim!B:B,"False Data")</f>
        <v>Sarah Smith</v>
      </c>
      <c r="L988" s="5">
        <f>_xlfn.XLOOKUP(Table17[[#This Row],[Customer_ID]],Customer_Dim!A:A,Customer_Dim!C:C,"False Data")</f>
        <v>48</v>
      </c>
      <c r="M988" s="5" t="str" cm="1">
        <f t="array" ref="M988">_xlfn.IFS(Table9[[#This Row],[Age]]&lt;=35,"Youth",Table9[[#This Row],[Age]]&lt;=55,"Adult",Table9[[#This Row],[Age]]&gt;55,"Senior")</f>
        <v>Adult</v>
      </c>
      <c r="N988" t="str">
        <f>_xlfn.XLOOKUP(Table17[[#This Row],[Customer_ID]],Customer_Dim!A:A,Customer_Dim!D:D,"False Data")</f>
        <v>Male</v>
      </c>
      <c r="O988" t="str">
        <f>_xlfn.XLOOKUP(Table17[[#This Row],[Customer_ID]],Customer_Dim!A:A,Customer_Dim!E:E,"False Data")</f>
        <v>East Rodney</v>
      </c>
      <c r="P988" t="str">
        <f>_xlfn.XLOOKUP(Table17[[#This Row],[Customer_ID]],Customer_Dim!A:A,Customer_Dim!F:F,"False Data")</f>
        <v>Nevada</v>
      </c>
      <c r="Q988" t="str">
        <f>_xlfn.XLOOKUP(Table17[[#This Row],[Customer_ID]],Customer_Dim!A:A,Customer_Dim!G:G,"False Data")</f>
        <v>USA</v>
      </c>
      <c r="R988" t="str">
        <f>_xlfn.XLOOKUP(Table17[[#This Row],[Customer_ID]],Customer_Dim!A:A,Customer_Dim!H:H,"False Data")</f>
        <v>Gold</v>
      </c>
      <c r="S988" t="str">
        <f>_xlfn.XLOOKUP(Table17[[#This Row],[Store_ID]],Store_Dim!A:A,Store_Dim!B:B)</f>
        <v>Aguirre-Keller</v>
      </c>
      <c r="T988" t="str">
        <f>_xlfn.XLOOKUP(Table17[[#This Row],[Store_ID]],Store_Dim!A:A,Store_Dim!C:C)</f>
        <v>South</v>
      </c>
      <c r="U988" t="str">
        <f>_xlfn.XLOOKUP(Table17[[#This Row],[Store_ID]],Store_Dim!A:A,Store_Dim!D:D)</f>
        <v>Lake Michael</v>
      </c>
      <c r="V988" t="str">
        <f>_xlfn.XLOOKUP(Table17[[#This Row],[Store_ID]],Store_Dim!A:A,Store_Dim!E:E)</f>
        <v>Online</v>
      </c>
      <c r="W988" t="str">
        <f>_xlfn.XLOOKUP(Table17[[#This Row],[Product_ID]],Product_Dim!A:A,Product_Dim!B:B)</f>
        <v>HDMI Cable – 2m</v>
      </c>
      <c r="X988" t="str">
        <f>_xlfn.XLOOKUP(Table17[[#This Row],[Product_ID]],Product_Dim!A:A,Product_Dim!C:C)</f>
        <v>Electronics</v>
      </c>
      <c r="Y988" t="str">
        <f>_xlfn.XLOOKUP(Table17[[#This Row],[Product_ID]],Product_Dim!A:A,Product_Dim!D:D)</f>
        <v>Accessories</v>
      </c>
      <c r="Z988" t="str">
        <f>_xlfn.XLOOKUP(Table17[[#This Row],[Product_ID]],Product_Dim!A:A,Product_Dim!E:E)</f>
        <v>Bautista, Green and Hale</v>
      </c>
      <c r="AA988">
        <f>_xlfn.XLOOKUP(Table17[[#This Row],[Product_ID]],Product_Dim!A:A,Product_Dim!F:F)</f>
        <v>88.49</v>
      </c>
      <c r="AB988">
        <f>_xlfn.XLOOKUP(Table17[[#This Row],[Product_ID]],Product_Dim!A:A,Product_Dim!G:G)</f>
        <v>246</v>
      </c>
    </row>
    <row r="989" spans="1:28" x14ac:dyDescent="0.25">
      <c r="A989" t="s">
        <v>2813</v>
      </c>
      <c r="B989" s="1">
        <v>45578</v>
      </c>
      <c r="C989" t="s">
        <v>110</v>
      </c>
      <c r="D989" t="s">
        <v>1598</v>
      </c>
      <c r="E989" t="s">
        <v>1797</v>
      </c>
      <c r="F989">
        <v>1</v>
      </c>
      <c r="G989">
        <v>531.99</v>
      </c>
      <c r="H989">
        <v>0.17</v>
      </c>
      <c r="I989" t="s">
        <v>1826</v>
      </c>
      <c r="J989" s="12">
        <v>441.55169999999998</v>
      </c>
      <c r="K989" t="str">
        <f>_xlfn.XLOOKUP(Table17[[#This Row],[Customer_ID]],Customer_Dim!A:A,Customer_Dim!B:B,"False Data")</f>
        <v>Amber Carlson</v>
      </c>
      <c r="L989" s="5">
        <f>_xlfn.XLOOKUP(Table17[[#This Row],[Customer_ID]],Customer_Dim!A:A,Customer_Dim!C:C,"False Data")</f>
        <v>18</v>
      </c>
      <c r="M989" s="5" t="str" cm="1">
        <f t="array" ref="M989">_xlfn.IFS(Table9[[#This Row],[Age]]&lt;=35,"Youth",Table9[[#This Row],[Age]]&lt;=55,"Adult",Table9[[#This Row],[Age]]&gt;55,"Senior")</f>
        <v>Youth</v>
      </c>
      <c r="N989" t="str">
        <f>_xlfn.XLOOKUP(Table17[[#This Row],[Customer_ID]],Customer_Dim!A:A,Customer_Dim!D:D,"False Data")</f>
        <v>Female</v>
      </c>
      <c r="O989" t="str">
        <f>_xlfn.XLOOKUP(Table17[[#This Row],[Customer_ID]],Customer_Dim!A:A,Customer_Dim!E:E,"False Data")</f>
        <v>East Michellemouth</v>
      </c>
      <c r="P989" t="str">
        <f>_xlfn.XLOOKUP(Table17[[#This Row],[Customer_ID]],Customer_Dim!A:A,Customer_Dim!F:F,"False Data")</f>
        <v>Missouri</v>
      </c>
      <c r="Q989" t="str">
        <f>_xlfn.XLOOKUP(Table17[[#This Row],[Customer_ID]],Customer_Dim!A:A,Customer_Dim!G:G,"False Data")</f>
        <v>USA</v>
      </c>
      <c r="R989" t="str">
        <f>_xlfn.XLOOKUP(Table17[[#This Row],[Customer_ID]],Customer_Dim!A:A,Customer_Dim!H:H,"False Data")</f>
        <v>Gold</v>
      </c>
      <c r="S989" t="str">
        <f>_xlfn.XLOOKUP(Table17[[#This Row],[Store_ID]],Store_Dim!A:A,Store_Dim!B:B)</f>
        <v>Gardner, Humphrey and Contreras</v>
      </c>
      <c r="T989" t="str">
        <f>_xlfn.XLOOKUP(Table17[[#This Row],[Store_ID]],Store_Dim!A:A,Store_Dim!C:C)</f>
        <v>East</v>
      </c>
      <c r="U989" t="str">
        <f>_xlfn.XLOOKUP(Table17[[#This Row],[Store_ID]],Store_Dim!A:A,Store_Dim!D:D)</f>
        <v>Johnsonville</v>
      </c>
      <c r="V989" t="str">
        <f>_xlfn.XLOOKUP(Table17[[#This Row],[Store_ID]],Store_Dim!A:A,Store_Dim!E:E)</f>
        <v>Flagship</v>
      </c>
      <c r="W989" t="str">
        <f>_xlfn.XLOOKUP(Table17[[#This Row],[Product_ID]],Product_Dim!A:A,Product_Dim!B:B)</f>
        <v>Women's Scarf Set</v>
      </c>
      <c r="X989" t="str">
        <f>_xlfn.XLOOKUP(Table17[[#This Row],[Product_ID]],Product_Dim!A:A,Product_Dim!C:C)</f>
        <v>Clothing</v>
      </c>
      <c r="Y989" t="str">
        <f>_xlfn.XLOOKUP(Table17[[#This Row],[Product_ID]],Product_Dim!A:A,Product_Dim!D:D)</f>
        <v>Accessories</v>
      </c>
      <c r="Z989" t="str">
        <f>_xlfn.XLOOKUP(Table17[[#This Row],[Product_ID]],Product_Dim!A:A,Product_Dim!E:E)</f>
        <v>Brown and Sons</v>
      </c>
      <c r="AA989">
        <f>_xlfn.XLOOKUP(Table17[[#This Row],[Product_ID]],Product_Dim!A:A,Product_Dim!F:F)</f>
        <v>174.02</v>
      </c>
      <c r="AB989">
        <f>_xlfn.XLOOKUP(Table17[[#This Row],[Product_ID]],Product_Dim!A:A,Product_Dim!G:G)</f>
        <v>268</v>
      </c>
    </row>
    <row r="990" spans="1:28" x14ac:dyDescent="0.25">
      <c r="A990" t="s">
        <v>2814</v>
      </c>
      <c r="B990" s="1">
        <v>45486</v>
      </c>
      <c r="C990" t="s">
        <v>27</v>
      </c>
      <c r="D990" t="s">
        <v>1642</v>
      </c>
      <c r="E990" t="s">
        <v>1807</v>
      </c>
      <c r="F990">
        <v>2</v>
      </c>
      <c r="G990">
        <v>274.08999999999997</v>
      </c>
      <c r="H990">
        <v>0.13</v>
      </c>
      <c r="I990" t="s">
        <v>1826</v>
      </c>
      <c r="J990" s="12">
        <v>476.91660000000002</v>
      </c>
      <c r="K990" t="str">
        <f>_xlfn.XLOOKUP(Table17[[#This Row],[Customer_ID]],Customer_Dim!A:A,Customer_Dim!B:B,"False Data")</f>
        <v>Caroline Collins</v>
      </c>
      <c r="L990" s="5">
        <f>_xlfn.XLOOKUP(Table17[[#This Row],[Customer_ID]],Customer_Dim!A:A,Customer_Dim!C:C,"False Data")</f>
        <v>64</v>
      </c>
      <c r="M990" s="5" t="str" cm="1">
        <f t="array" ref="M990">_xlfn.IFS(Table9[[#This Row],[Age]]&lt;=35,"Youth",Table9[[#This Row],[Age]]&lt;=55,"Adult",Table9[[#This Row],[Age]]&gt;55,"Senior")</f>
        <v>Senior</v>
      </c>
      <c r="N990" t="str">
        <f>_xlfn.XLOOKUP(Table17[[#This Row],[Customer_ID]],Customer_Dim!A:A,Customer_Dim!D:D,"False Data")</f>
        <v>Female</v>
      </c>
      <c r="O990" t="str">
        <f>_xlfn.XLOOKUP(Table17[[#This Row],[Customer_ID]],Customer_Dim!A:A,Customer_Dim!E:E,"False Data")</f>
        <v>Nicholasshire</v>
      </c>
      <c r="P990" t="str">
        <f>_xlfn.XLOOKUP(Table17[[#This Row],[Customer_ID]],Customer_Dim!A:A,Customer_Dim!F:F,"False Data")</f>
        <v>California</v>
      </c>
      <c r="Q990" t="str">
        <f>_xlfn.XLOOKUP(Table17[[#This Row],[Customer_ID]],Customer_Dim!A:A,Customer_Dim!G:G,"False Data")</f>
        <v>USA</v>
      </c>
      <c r="R990" t="str">
        <f>_xlfn.XLOOKUP(Table17[[#This Row],[Customer_ID]],Customer_Dim!A:A,Customer_Dim!H:H,"False Data")</f>
        <v>Silver</v>
      </c>
      <c r="S990" t="str">
        <f>_xlfn.XLOOKUP(Table17[[#This Row],[Store_ID]],Store_Dim!A:A,Store_Dim!B:B)</f>
        <v>Holloway Ltd</v>
      </c>
      <c r="T990" t="str">
        <f>_xlfn.XLOOKUP(Table17[[#This Row],[Store_ID]],Store_Dim!A:A,Store_Dim!C:C)</f>
        <v>North</v>
      </c>
      <c r="U990" t="str">
        <f>_xlfn.XLOOKUP(Table17[[#This Row],[Store_ID]],Store_Dim!A:A,Store_Dim!D:D)</f>
        <v>Bensonhaven</v>
      </c>
      <c r="V990" t="str">
        <f>_xlfn.XLOOKUP(Table17[[#This Row],[Store_ID]],Store_Dim!A:A,Store_Dim!E:E)</f>
        <v>Flagship</v>
      </c>
      <c r="W990" t="str">
        <f>_xlfn.XLOOKUP(Table17[[#This Row],[Product_ID]],Product_Dim!A:A,Product_Dim!B:B)</f>
        <v>Makeup Brush Set</v>
      </c>
      <c r="X990" t="str">
        <f>_xlfn.XLOOKUP(Table17[[#This Row],[Product_ID]],Product_Dim!A:A,Product_Dim!C:C)</f>
        <v>Beauty</v>
      </c>
      <c r="Y990" t="str">
        <f>_xlfn.XLOOKUP(Table17[[#This Row],[Product_ID]],Product_Dim!A:A,Product_Dim!D:D)</f>
        <v>Makeup</v>
      </c>
      <c r="Z990" t="str">
        <f>_xlfn.XLOOKUP(Table17[[#This Row],[Product_ID]],Product_Dim!A:A,Product_Dim!E:E)</f>
        <v>Cook Inc</v>
      </c>
      <c r="AA990">
        <f>_xlfn.XLOOKUP(Table17[[#This Row],[Product_ID]],Product_Dim!A:A,Product_Dim!F:F)</f>
        <v>241</v>
      </c>
      <c r="AB990">
        <f>_xlfn.XLOOKUP(Table17[[#This Row],[Product_ID]],Product_Dim!A:A,Product_Dim!G:G)</f>
        <v>431</v>
      </c>
    </row>
    <row r="991" spans="1:28" x14ac:dyDescent="0.25">
      <c r="A991" t="s">
        <v>2815</v>
      </c>
      <c r="B991" s="1">
        <v>45694</v>
      </c>
      <c r="C991" t="s">
        <v>1371</v>
      </c>
      <c r="D991" t="s">
        <v>1724</v>
      </c>
      <c r="E991" t="s">
        <v>1789</v>
      </c>
      <c r="F991">
        <v>1</v>
      </c>
      <c r="G991">
        <v>66.14</v>
      </c>
      <c r="H991">
        <v>0.14000000000000001</v>
      </c>
      <c r="I991" t="s">
        <v>1829</v>
      </c>
      <c r="J991" s="12">
        <v>56.880400000000002</v>
      </c>
      <c r="K991" t="str">
        <f>_xlfn.XLOOKUP(Table17[[#This Row],[Customer_ID]],Customer_Dim!A:A,Customer_Dim!B:B,"False Data")</f>
        <v>Adam Castro</v>
      </c>
      <c r="L991" s="5">
        <f>_xlfn.XLOOKUP(Table17[[#This Row],[Customer_ID]],Customer_Dim!A:A,Customer_Dim!C:C,"False Data")</f>
        <v>51</v>
      </c>
      <c r="M991" s="5" t="str" cm="1">
        <f t="array" ref="M991">_xlfn.IFS(Table9[[#This Row],[Age]]&lt;=35,"Youth",Table9[[#This Row],[Age]]&lt;=55,"Adult",Table9[[#This Row],[Age]]&gt;55,"Senior")</f>
        <v>Adult</v>
      </c>
      <c r="N991" t="str">
        <f>_xlfn.XLOOKUP(Table17[[#This Row],[Customer_ID]],Customer_Dim!A:A,Customer_Dim!D:D,"False Data")</f>
        <v>Male</v>
      </c>
      <c r="O991" t="str">
        <f>_xlfn.XLOOKUP(Table17[[#This Row],[Customer_ID]],Customer_Dim!A:A,Customer_Dim!E:E,"False Data")</f>
        <v>New Donnabury</v>
      </c>
      <c r="P991" t="str">
        <f>_xlfn.XLOOKUP(Table17[[#This Row],[Customer_ID]],Customer_Dim!A:A,Customer_Dim!F:F,"False Data")</f>
        <v>Texas</v>
      </c>
      <c r="Q991" t="str">
        <f>_xlfn.XLOOKUP(Table17[[#This Row],[Customer_ID]],Customer_Dim!A:A,Customer_Dim!G:G,"False Data")</f>
        <v>USA</v>
      </c>
      <c r="R991" t="str">
        <f>_xlfn.XLOOKUP(Table17[[#This Row],[Customer_ID]],Customer_Dim!A:A,Customer_Dim!H:H,"False Data")</f>
        <v>Silver</v>
      </c>
      <c r="S991" t="str">
        <f>_xlfn.XLOOKUP(Table17[[#This Row],[Store_ID]],Store_Dim!A:A,Store_Dim!B:B)</f>
        <v>Hill, Wagner and Ballard</v>
      </c>
      <c r="T991" t="str">
        <f>_xlfn.XLOOKUP(Table17[[#This Row],[Store_ID]],Store_Dim!A:A,Store_Dim!C:C)</f>
        <v>East</v>
      </c>
      <c r="U991" t="str">
        <f>_xlfn.XLOOKUP(Table17[[#This Row],[Store_ID]],Store_Dim!A:A,Store_Dim!D:D)</f>
        <v>East Davidville</v>
      </c>
      <c r="V991" t="str">
        <f>_xlfn.XLOOKUP(Table17[[#This Row],[Store_ID]],Store_Dim!A:A,Store_Dim!E:E)</f>
        <v>Online</v>
      </c>
      <c r="W991" t="str">
        <f>_xlfn.XLOOKUP(Table17[[#This Row],[Product_ID]],Product_Dim!A:A,Product_Dim!B:B)</f>
        <v>Sports Wrist Sweatbands</v>
      </c>
      <c r="X991" t="str">
        <f>_xlfn.XLOOKUP(Table17[[#This Row],[Product_ID]],Product_Dim!A:A,Product_Dim!C:C)</f>
        <v>Sports</v>
      </c>
      <c r="Y991" t="str">
        <f>_xlfn.XLOOKUP(Table17[[#This Row],[Product_ID]],Product_Dim!A:A,Product_Dim!D:D)</f>
        <v>Accessories</v>
      </c>
      <c r="Z991" t="str">
        <f>_xlfn.XLOOKUP(Table17[[#This Row],[Product_ID]],Product_Dim!A:A,Product_Dim!E:E)</f>
        <v>Olsen-Daniels</v>
      </c>
      <c r="AA991">
        <f>_xlfn.XLOOKUP(Table17[[#This Row],[Product_ID]],Product_Dim!A:A,Product_Dim!F:F)</f>
        <v>131.24</v>
      </c>
      <c r="AB991">
        <f>_xlfn.XLOOKUP(Table17[[#This Row],[Product_ID]],Product_Dim!A:A,Product_Dim!G:G)</f>
        <v>232</v>
      </c>
    </row>
    <row r="992" spans="1:28" x14ac:dyDescent="0.25">
      <c r="A992" t="s">
        <v>2816</v>
      </c>
      <c r="B992" s="1">
        <v>45875</v>
      </c>
      <c r="C992" t="s">
        <v>281</v>
      </c>
      <c r="D992" t="s">
        <v>1588</v>
      </c>
      <c r="E992" t="s">
        <v>1786</v>
      </c>
      <c r="F992">
        <v>3</v>
      </c>
      <c r="G992">
        <v>955.82</v>
      </c>
      <c r="H992">
        <v>0.16</v>
      </c>
      <c r="I992" t="s">
        <v>1829</v>
      </c>
      <c r="J992" s="12">
        <v>2408.6664000000001</v>
      </c>
      <c r="K992" t="str">
        <f>_xlfn.XLOOKUP(Table17[[#This Row],[Customer_ID]],Customer_Dim!A:A,Customer_Dim!B:B,"False Data")</f>
        <v>Katherine Young</v>
      </c>
      <c r="L992" s="5">
        <f>_xlfn.XLOOKUP(Table17[[#This Row],[Customer_ID]],Customer_Dim!A:A,Customer_Dim!C:C,"False Data")</f>
        <v>29</v>
      </c>
      <c r="M992" s="5" t="str" cm="1">
        <f t="array" ref="M992">_xlfn.IFS(Table9[[#This Row],[Age]]&lt;=35,"Youth",Table9[[#This Row],[Age]]&lt;=55,"Adult",Table9[[#This Row],[Age]]&gt;55,"Senior")</f>
        <v>Youth</v>
      </c>
      <c r="N992" t="str">
        <f>_xlfn.XLOOKUP(Table17[[#This Row],[Customer_ID]],Customer_Dim!A:A,Customer_Dim!D:D,"False Data")</f>
        <v>Male</v>
      </c>
      <c r="O992" t="str">
        <f>_xlfn.XLOOKUP(Table17[[#This Row],[Customer_ID]],Customer_Dim!A:A,Customer_Dim!E:E,"False Data")</f>
        <v>North Valeriemouth</v>
      </c>
      <c r="P992" t="str">
        <f>_xlfn.XLOOKUP(Table17[[#This Row],[Customer_ID]],Customer_Dim!A:A,Customer_Dim!F:F,"False Data")</f>
        <v>Vermont</v>
      </c>
      <c r="Q992" t="str">
        <f>_xlfn.XLOOKUP(Table17[[#This Row],[Customer_ID]],Customer_Dim!A:A,Customer_Dim!G:G,"False Data")</f>
        <v>USA</v>
      </c>
      <c r="R992" t="str">
        <f>_xlfn.XLOOKUP(Table17[[#This Row],[Customer_ID]],Customer_Dim!A:A,Customer_Dim!H:H,"False Data")</f>
        <v>Gold</v>
      </c>
      <c r="S992" t="str">
        <f>_xlfn.XLOOKUP(Table17[[#This Row],[Store_ID]],Store_Dim!A:A,Store_Dim!B:B)</f>
        <v>Moore, Padilla and Butler</v>
      </c>
      <c r="T992" t="str">
        <f>_xlfn.XLOOKUP(Table17[[#This Row],[Store_ID]],Store_Dim!A:A,Store_Dim!C:C)</f>
        <v>South</v>
      </c>
      <c r="U992" t="str">
        <f>_xlfn.XLOOKUP(Table17[[#This Row],[Store_ID]],Store_Dim!A:A,Store_Dim!D:D)</f>
        <v>East Johnstad</v>
      </c>
      <c r="V992" t="str">
        <f>_xlfn.XLOOKUP(Table17[[#This Row],[Store_ID]],Store_Dim!A:A,Store_Dim!E:E)</f>
        <v>Flagship</v>
      </c>
      <c r="W992" t="str">
        <f>_xlfn.XLOOKUP(Table17[[#This Row],[Product_ID]],Product_Dim!A:A,Product_Dim!B:B)</f>
        <v>Outdoor Sports Water Bottle</v>
      </c>
      <c r="X992" t="str">
        <f>_xlfn.XLOOKUP(Table17[[#This Row],[Product_ID]],Product_Dim!A:A,Product_Dim!C:C)</f>
        <v>Sports</v>
      </c>
      <c r="Y992" t="str">
        <f>_xlfn.XLOOKUP(Table17[[#This Row],[Product_ID]],Product_Dim!A:A,Product_Dim!D:D)</f>
        <v>Accessories</v>
      </c>
      <c r="Z992" t="str">
        <f>_xlfn.XLOOKUP(Table17[[#This Row],[Product_ID]],Product_Dim!A:A,Product_Dim!E:E)</f>
        <v>Soto-Ellis</v>
      </c>
      <c r="AA992">
        <f>_xlfn.XLOOKUP(Table17[[#This Row],[Product_ID]],Product_Dim!A:A,Product_Dim!F:F)</f>
        <v>131.51</v>
      </c>
      <c r="AB992">
        <f>_xlfn.XLOOKUP(Table17[[#This Row],[Product_ID]],Product_Dim!A:A,Product_Dim!G:G)</f>
        <v>0</v>
      </c>
    </row>
    <row r="993" spans="1:28" x14ac:dyDescent="0.25">
      <c r="A993" t="s">
        <v>2817</v>
      </c>
      <c r="B993" s="1">
        <v>45432</v>
      </c>
      <c r="C993" t="s">
        <v>1005</v>
      </c>
      <c r="D993" t="s">
        <v>1592</v>
      </c>
      <c r="E993" t="s">
        <v>1794</v>
      </c>
      <c r="F993">
        <v>1</v>
      </c>
      <c r="G993">
        <v>904.92</v>
      </c>
      <c r="H993">
        <v>0.13</v>
      </c>
      <c r="I993" t="s">
        <v>1824</v>
      </c>
      <c r="J993" s="12">
        <v>787.28039999999999</v>
      </c>
      <c r="K993" t="str">
        <f>_xlfn.XLOOKUP(Table17[[#This Row],[Customer_ID]],Customer_Dim!A:A,Customer_Dim!B:B,"False Data")</f>
        <v>Casey Simpson</v>
      </c>
      <c r="L993" s="5">
        <f>_xlfn.XLOOKUP(Table17[[#This Row],[Customer_ID]],Customer_Dim!A:A,Customer_Dim!C:C,"False Data")</f>
        <v>54</v>
      </c>
      <c r="M993" s="5" t="str" cm="1">
        <f t="array" ref="M993">_xlfn.IFS(Table9[[#This Row],[Age]]&lt;=35,"Youth",Table9[[#This Row],[Age]]&lt;=55,"Adult",Table9[[#This Row],[Age]]&gt;55,"Senior")</f>
        <v>Adult</v>
      </c>
      <c r="N993" t="str">
        <f>_xlfn.XLOOKUP(Table17[[#This Row],[Customer_ID]],Customer_Dim!A:A,Customer_Dim!D:D,"False Data")</f>
        <v>Male</v>
      </c>
      <c r="O993" t="str">
        <f>_xlfn.XLOOKUP(Table17[[#This Row],[Customer_ID]],Customer_Dim!A:A,Customer_Dim!E:E,"False Data")</f>
        <v>West Mathewside</v>
      </c>
      <c r="P993" t="str">
        <f>_xlfn.XLOOKUP(Table17[[#This Row],[Customer_ID]],Customer_Dim!A:A,Customer_Dim!F:F,"False Data")</f>
        <v>Mississippi</v>
      </c>
      <c r="Q993" t="str">
        <f>_xlfn.XLOOKUP(Table17[[#This Row],[Customer_ID]],Customer_Dim!A:A,Customer_Dim!G:G,"False Data")</f>
        <v>USA</v>
      </c>
      <c r="R993" t="str">
        <f>_xlfn.XLOOKUP(Table17[[#This Row],[Customer_ID]],Customer_Dim!A:A,Customer_Dim!H:H,"False Data")</f>
        <v>Platinum</v>
      </c>
      <c r="S993" t="str">
        <f>_xlfn.XLOOKUP(Table17[[#This Row],[Store_ID]],Store_Dim!A:A,Store_Dim!B:B)</f>
        <v>Thomas, Bridges and Harris</v>
      </c>
      <c r="T993" t="str">
        <f>_xlfn.XLOOKUP(Table17[[#This Row],[Store_ID]],Store_Dim!A:A,Store_Dim!C:C)</f>
        <v>North</v>
      </c>
      <c r="U993" t="str">
        <f>_xlfn.XLOOKUP(Table17[[#This Row],[Store_ID]],Store_Dim!A:A,Store_Dim!D:D)</f>
        <v>Sabrinatown</v>
      </c>
      <c r="V993" t="str">
        <f>_xlfn.XLOOKUP(Table17[[#This Row],[Store_ID]],Store_Dim!A:A,Store_Dim!E:E)</f>
        <v>Online</v>
      </c>
      <c r="W993" t="str">
        <f>_xlfn.XLOOKUP(Table17[[#This Row],[Product_ID]],Product_Dim!A:A,Product_Dim!B:B)</f>
        <v>Carbon Fiber Tennis Racket</v>
      </c>
      <c r="X993" t="str">
        <f>_xlfn.XLOOKUP(Table17[[#This Row],[Product_ID]],Product_Dim!A:A,Product_Dim!C:C)</f>
        <v>Sports</v>
      </c>
      <c r="Y993" t="str">
        <f>_xlfn.XLOOKUP(Table17[[#This Row],[Product_ID]],Product_Dim!A:A,Product_Dim!D:D)</f>
        <v>Equipment</v>
      </c>
      <c r="Z993" t="str">
        <f>_xlfn.XLOOKUP(Table17[[#This Row],[Product_ID]],Product_Dim!A:A,Product_Dim!E:E)</f>
        <v>Flores, Pineda and Rodriguez</v>
      </c>
      <c r="AA993">
        <f>_xlfn.XLOOKUP(Table17[[#This Row],[Product_ID]],Product_Dim!A:A,Product_Dim!F:F)</f>
        <v>484.62</v>
      </c>
      <c r="AB993">
        <f>_xlfn.XLOOKUP(Table17[[#This Row],[Product_ID]],Product_Dim!A:A,Product_Dim!G:G)</f>
        <v>432</v>
      </c>
    </row>
    <row r="994" spans="1:28" x14ac:dyDescent="0.25">
      <c r="A994" t="s">
        <v>2818</v>
      </c>
      <c r="B994" s="1">
        <v>45575</v>
      </c>
      <c r="C994" t="s">
        <v>8</v>
      </c>
      <c r="D994" t="s">
        <v>1628</v>
      </c>
      <c r="E994" t="s">
        <v>1779</v>
      </c>
      <c r="F994">
        <v>3</v>
      </c>
      <c r="G994">
        <v>490.02</v>
      </c>
      <c r="H994">
        <v>0.26</v>
      </c>
      <c r="I994" t="s">
        <v>1824</v>
      </c>
      <c r="J994" s="12">
        <v>1087.8444</v>
      </c>
      <c r="K994" t="str">
        <f>_xlfn.XLOOKUP(Table17[[#This Row],[Customer_ID]],Customer_Dim!A:A,Customer_Dim!B:B,"False Data")</f>
        <v>Sheena Bonilla</v>
      </c>
      <c r="L994" s="5">
        <f>_xlfn.XLOOKUP(Table17[[#This Row],[Customer_ID]],Customer_Dim!A:A,Customer_Dim!C:C,"False Data")</f>
        <v>55</v>
      </c>
      <c r="M994" s="5" t="str" cm="1">
        <f t="array" ref="M994">_xlfn.IFS(Table9[[#This Row],[Age]]&lt;=35,"Youth",Table9[[#This Row],[Age]]&lt;=55,"Adult",Table9[[#This Row],[Age]]&gt;55,"Senior")</f>
        <v>Adult</v>
      </c>
      <c r="N994" t="str">
        <f>_xlfn.XLOOKUP(Table17[[#This Row],[Customer_ID]],Customer_Dim!A:A,Customer_Dim!D:D,"False Data")</f>
        <v>Male</v>
      </c>
      <c r="O994" t="str">
        <f>_xlfn.XLOOKUP(Table17[[#This Row],[Customer_ID]],Customer_Dim!A:A,Customer_Dim!E:E,"False Data")</f>
        <v>Donaldton</v>
      </c>
      <c r="P994" t="str">
        <f>_xlfn.XLOOKUP(Table17[[#This Row],[Customer_ID]],Customer_Dim!A:A,Customer_Dim!F:F,"False Data")</f>
        <v>North Carolina</v>
      </c>
      <c r="Q994" t="str">
        <f>_xlfn.XLOOKUP(Table17[[#This Row],[Customer_ID]],Customer_Dim!A:A,Customer_Dim!G:G,"False Data")</f>
        <v>USA</v>
      </c>
      <c r="R994" t="str">
        <f>_xlfn.XLOOKUP(Table17[[#This Row],[Customer_ID]],Customer_Dim!A:A,Customer_Dim!H:H,"False Data")</f>
        <v>Platinum</v>
      </c>
      <c r="S994" t="str">
        <f>_xlfn.XLOOKUP(Table17[[#This Row],[Store_ID]],Store_Dim!A:A,Store_Dim!B:B)</f>
        <v>Martinez-Mullins</v>
      </c>
      <c r="T994" t="str">
        <f>_xlfn.XLOOKUP(Table17[[#This Row],[Store_ID]],Store_Dim!A:A,Store_Dim!C:C)</f>
        <v>South</v>
      </c>
      <c r="U994" t="str">
        <f>_xlfn.XLOOKUP(Table17[[#This Row],[Store_ID]],Store_Dim!A:A,Store_Dim!D:D)</f>
        <v>Williamsfurt</v>
      </c>
      <c r="V994" t="str">
        <f>_xlfn.XLOOKUP(Table17[[#This Row],[Store_ID]],Store_Dim!A:A,Store_Dim!E:E)</f>
        <v>Online</v>
      </c>
      <c r="W994" t="str">
        <f>_xlfn.XLOOKUP(Table17[[#This Row],[Product_ID]],Product_Dim!A:A,Product_Dim!B:B)</f>
        <v>Noise-Canceling Headphones</v>
      </c>
      <c r="X994" t="str">
        <f>_xlfn.XLOOKUP(Table17[[#This Row],[Product_ID]],Product_Dim!A:A,Product_Dim!C:C)</f>
        <v>Electronics</v>
      </c>
      <c r="Y994" t="str">
        <f>_xlfn.XLOOKUP(Table17[[#This Row],[Product_ID]],Product_Dim!A:A,Product_Dim!D:D)</f>
        <v>Audio</v>
      </c>
      <c r="Z994" t="str">
        <f>_xlfn.XLOOKUP(Table17[[#This Row],[Product_ID]],Product_Dim!A:A,Product_Dim!E:E)</f>
        <v>Taylor-Hart</v>
      </c>
      <c r="AA994">
        <f>_xlfn.XLOOKUP(Table17[[#This Row],[Product_ID]],Product_Dim!A:A,Product_Dim!F:F)</f>
        <v>38.520000000000003</v>
      </c>
      <c r="AB994">
        <f>_xlfn.XLOOKUP(Table17[[#This Row],[Product_ID]],Product_Dim!A:A,Product_Dim!G:G)</f>
        <v>378</v>
      </c>
    </row>
    <row r="995" spans="1:28" x14ac:dyDescent="0.25">
      <c r="A995" t="s">
        <v>2819</v>
      </c>
      <c r="B995" s="1">
        <v>45340</v>
      </c>
      <c r="C995" t="s">
        <v>1136</v>
      </c>
      <c r="D995" t="s">
        <v>1586</v>
      </c>
      <c r="E995" t="s">
        <v>1776</v>
      </c>
      <c r="F995">
        <v>2</v>
      </c>
      <c r="G995">
        <v>957.54</v>
      </c>
      <c r="H995">
        <v>0.1</v>
      </c>
      <c r="I995" t="s">
        <v>1829</v>
      </c>
      <c r="J995" s="12">
        <v>1723.5719999999999</v>
      </c>
      <c r="K995" t="str">
        <f>_xlfn.XLOOKUP(Table17[[#This Row],[Customer_ID]],Customer_Dim!A:A,Customer_Dim!B:B,"False Data")</f>
        <v>Elizabeth Smith</v>
      </c>
      <c r="L995" s="5">
        <f>_xlfn.XLOOKUP(Table17[[#This Row],[Customer_ID]],Customer_Dim!A:A,Customer_Dim!C:C,"False Data")</f>
        <v>23</v>
      </c>
      <c r="M995" s="5" t="str" cm="1">
        <f t="array" ref="M995">_xlfn.IFS(Table9[[#This Row],[Age]]&lt;=35,"Youth",Table9[[#This Row],[Age]]&lt;=55,"Adult",Table9[[#This Row],[Age]]&gt;55,"Senior")</f>
        <v>Youth</v>
      </c>
      <c r="N995" t="str">
        <f>_xlfn.XLOOKUP(Table17[[#This Row],[Customer_ID]],Customer_Dim!A:A,Customer_Dim!D:D,"False Data")</f>
        <v>Male</v>
      </c>
      <c r="O995" t="str">
        <f>_xlfn.XLOOKUP(Table17[[#This Row],[Customer_ID]],Customer_Dim!A:A,Customer_Dim!E:E,"False Data")</f>
        <v>Murphytown</v>
      </c>
      <c r="P995" t="str">
        <f>_xlfn.XLOOKUP(Table17[[#This Row],[Customer_ID]],Customer_Dim!A:A,Customer_Dim!F:F,"False Data")</f>
        <v>Ohio</v>
      </c>
      <c r="Q995" t="str">
        <f>_xlfn.XLOOKUP(Table17[[#This Row],[Customer_ID]],Customer_Dim!A:A,Customer_Dim!G:G,"False Data")</f>
        <v>USA</v>
      </c>
      <c r="R995" t="str">
        <f>_xlfn.XLOOKUP(Table17[[#This Row],[Customer_ID]],Customer_Dim!A:A,Customer_Dim!H:H,"False Data")</f>
        <v>Bronze</v>
      </c>
      <c r="S995" t="str">
        <f>_xlfn.XLOOKUP(Table17[[#This Row],[Store_ID]],Store_Dim!A:A,Store_Dim!B:B)</f>
        <v>Benson-Elliott</v>
      </c>
      <c r="T995" t="str">
        <f>_xlfn.XLOOKUP(Table17[[#This Row],[Store_ID]],Store_Dim!A:A,Store_Dim!C:C)</f>
        <v>East</v>
      </c>
      <c r="U995" t="str">
        <f>_xlfn.XLOOKUP(Table17[[#This Row],[Store_ID]],Store_Dim!A:A,Store_Dim!D:D)</f>
        <v>Port Josephberg</v>
      </c>
      <c r="V995" t="str">
        <f>_xlfn.XLOOKUP(Table17[[#This Row],[Store_ID]],Store_Dim!A:A,Store_Dim!E:E)</f>
        <v>Online</v>
      </c>
      <c r="W995" t="str">
        <f>_xlfn.XLOOKUP(Table17[[#This Row],[Product_ID]],Product_Dim!A:A,Product_Dim!B:B)</f>
        <v>Knee Support Brace</v>
      </c>
      <c r="X995" t="str">
        <f>_xlfn.XLOOKUP(Table17[[#This Row],[Product_ID]],Product_Dim!A:A,Product_Dim!C:C)</f>
        <v>Sports</v>
      </c>
      <c r="Y995" t="str">
        <f>_xlfn.XLOOKUP(Table17[[#This Row],[Product_ID]],Product_Dim!A:A,Product_Dim!D:D)</f>
        <v>Equipment</v>
      </c>
      <c r="Z995" t="str">
        <f>_xlfn.XLOOKUP(Table17[[#This Row],[Product_ID]],Product_Dim!A:A,Product_Dim!E:E)</f>
        <v>May-Reese</v>
      </c>
      <c r="AA995">
        <f>_xlfn.XLOOKUP(Table17[[#This Row],[Product_ID]],Product_Dim!A:A,Product_Dim!F:F)</f>
        <v>21.34</v>
      </c>
      <c r="AB995">
        <f>_xlfn.XLOOKUP(Table17[[#This Row],[Product_ID]],Product_Dim!A:A,Product_Dim!G:G)</f>
        <v>65</v>
      </c>
    </row>
    <row r="996" spans="1:28" x14ac:dyDescent="0.25">
      <c r="A996" t="s">
        <v>2820</v>
      </c>
      <c r="B996" s="1">
        <v>45926</v>
      </c>
      <c r="C996" t="s">
        <v>1035</v>
      </c>
      <c r="D996" t="s">
        <v>1746</v>
      </c>
      <c r="E996" t="s">
        <v>1797</v>
      </c>
      <c r="F996">
        <v>2</v>
      </c>
      <c r="G996">
        <v>314.39999999999998</v>
      </c>
      <c r="H996">
        <v>7.0000000000000007E-2</v>
      </c>
      <c r="I996" t="s">
        <v>1826</v>
      </c>
      <c r="J996" s="12">
        <v>584.78399999999988</v>
      </c>
      <c r="K996" t="str">
        <f>_xlfn.XLOOKUP(Table17[[#This Row],[Customer_ID]],Customer_Dim!A:A,Customer_Dim!B:B,"False Data")</f>
        <v>Victor Mcintosh</v>
      </c>
      <c r="L996" s="5">
        <f>_xlfn.XLOOKUP(Table17[[#This Row],[Customer_ID]],Customer_Dim!A:A,Customer_Dim!C:C,"False Data")</f>
        <v>62</v>
      </c>
      <c r="M996" s="5" t="str" cm="1">
        <f t="array" ref="M996">_xlfn.IFS(Table9[[#This Row],[Age]]&lt;=35,"Youth",Table9[[#This Row],[Age]]&lt;=55,"Adult",Table9[[#This Row],[Age]]&gt;55,"Senior")</f>
        <v>Senior</v>
      </c>
      <c r="N996" t="str">
        <f>_xlfn.XLOOKUP(Table17[[#This Row],[Customer_ID]],Customer_Dim!A:A,Customer_Dim!D:D,"False Data")</f>
        <v>Female</v>
      </c>
      <c r="O996" t="str">
        <f>_xlfn.XLOOKUP(Table17[[#This Row],[Customer_ID]],Customer_Dim!A:A,Customer_Dim!E:E,"False Data")</f>
        <v>Tiffanyshire</v>
      </c>
      <c r="P996" t="str">
        <f>_xlfn.XLOOKUP(Table17[[#This Row],[Customer_ID]],Customer_Dim!A:A,Customer_Dim!F:F,"False Data")</f>
        <v>Minnesota</v>
      </c>
      <c r="Q996" t="str">
        <f>_xlfn.XLOOKUP(Table17[[#This Row],[Customer_ID]],Customer_Dim!A:A,Customer_Dim!G:G,"False Data")</f>
        <v>USA</v>
      </c>
      <c r="R996" t="str">
        <f>_xlfn.XLOOKUP(Table17[[#This Row],[Customer_ID]],Customer_Dim!A:A,Customer_Dim!H:H,"False Data")</f>
        <v>Bronze</v>
      </c>
      <c r="S996" t="str">
        <f>_xlfn.XLOOKUP(Table17[[#This Row],[Store_ID]],Store_Dim!A:A,Store_Dim!B:B)</f>
        <v>Gardner, Humphrey and Contreras</v>
      </c>
      <c r="T996" t="str">
        <f>_xlfn.XLOOKUP(Table17[[#This Row],[Store_ID]],Store_Dim!A:A,Store_Dim!C:C)</f>
        <v>East</v>
      </c>
      <c r="U996" t="str">
        <f>_xlfn.XLOOKUP(Table17[[#This Row],[Store_ID]],Store_Dim!A:A,Store_Dim!D:D)</f>
        <v>Johnsonville</v>
      </c>
      <c r="V996" t="str">
        <f>_xlfn.XLOOKUP(Table17[[#This Row],[Store_ID]],Store_Dim!A:A,Store_Dim!E:E)</f>
        <v>Flagship</v>
      </c>
      <c r="W996" t="str">
        <f>_xlfn.XLOOKUP(Table17[[#This Row],[Product_ID]],Product_Dim!A:A,Product_Dim!B:B)</f>
        <v>Stainless Steel Cookware Set</v>
      </c>
      <c r="X996" t="str">
        <f>_xlfn.XLOOKUP(Table17[[#This Row],[Product_ID]],Product_Dim!A:A,Product_Dim!C:C)</f>
        <v>Home</v>
      </c>
      <c r="Y996" t="str">
        <f>_xlfn.XLOOKUP(Table17[[#This Row],[Product_ID]],Product_Dim!A:A,Product_Dim!D:D)</f>
        <v>Kitchen</v>
      </c>
      <c r="Z996" t="str">
        <f>_xlfn.XLOOKUP(Table17[[#This Row],[Product_ID]],Product_Dim!A:A,Product_Dim!E:E)</f>
        <v>Campbell Ltd</v>
      </c>
      <c r="AA996">
        <f>_xlfn.XLOOKUP(Table17[[#This Row],[Product_ID]],Product_Dim!A:A,Product_Dim!F:F)</f>
        <v>201.41</v>
      </c>
      <c r="AB996">
        <f>_xlfn.XLOOKUP(Table17[[#This Row],[Product_ID]],Product_Dim!A:A,Product_Dim!G:G)</f>
        <v>146</v>
      </c>
    </row>
    <row r="997" spans="1:28" x14ac:dyDescent="0.25">
      <c r="A997" t="s">
        <v>2821</v>
      </c>
      <c r="B997" s="1">
        <v>45373</v>
      </c>
      <c r="C997" t="s">
        <v>1229</v>
      </c>
      <c r="D997" t="s">
        <v>1596</v>
      </c>
      <c r="E997" t="s">
        <v>1776</v>
      </c>
      <c r="F997">
        <v>3</v>
      </c>
      <c r="G997">
        <v>480.11</v>
      </c>
      <c r="H997">
        <v>0.11</v>
      </c>
      <c r="I997" t="s">
        <v>1826</v>
      </c>
      <c r="J997" s="12">
        <v>1281.8937000000001</v>
      </c>
      <c r="K997" t="str">
        <f>_xlfn.XLOOKUP(Table17[[#This Row],[Customer_ID]],Customer_Dim!A:A,Customer_Dim!B:B,"False Data")</f>
        <v>Alejandro Evans</v>
      </c>
      <c r="L997" s="5">
        <f>_xlfn.XLOOKUP(Table17[[#This Row],[Customer_ID]],Customer_Dim!A:A,Customer_Dim!C:C,"False Data")</f>
        <v>43</v>
      </c>
      <c r="M997" s="5" t="str" cm="1">
        <f t="array" ref="M997">_xlfn.IFS(Table9[[#This Row],[Age]]&lt;=35,"Youth",Table9[[#This Row],[Age]]&lt;=55,"Adult",Table9[[#This Row],[Age]]&gt;55,"Senior")</f>
        <v>Adult</v>
      </c>
      <c r="N997" t="str">
        <f>_xlfn.XLOOKUP(Table17[[#This Row],[Customer_ID]],Customer_Dim!A:A,Customer_Dim!D:D,"False Data")</f>
        <v>Female</v>
      </c>
      <c r="O997" t="str">
        <f>_xlfn.XLOOKUP(Table17[[#This Row],[Customer_ID]],Customer_Dim!A:A,Customer_Dim!E:E,"False Data")</f>
        <v>Cannonberg</v>
      </c>
      <c r="P997" t="str">
        <f>_xlfn.XLOOKUP(Table17[[#This Row],[Customer_ID]],Customer_Dim!A:A,Customer_Dim!F:F,"False Data")</f>
        <v>Connecticut</v>
      </c>
      <c r="Q997" t="str">
        <f>_xlfn.XLOOKUP(Table17[[#This Row],[Customer_ID]],Customer_Dim!A:A,Customer_Dim!G:G,"False Data")</f>
        <v>USA</v>
      </c>
      <c r="R997" t="str">
        <f>_xlfn.XLOOKUP(Table17[[#This Row],[Customer_ID]],Customer_Dim!A:A,Customer_Dim!H:H,"False Data")</f>
        <v>Bronze</v>
      </c>
      <c r="S997" t="str">
        <f>_xlfn.XLOOKUP(Table17[[#This Row],[Store_ID]],Store_Dim!A:A,Store_Dim!B:B)</f>
        <v>Benson-Elliott</v>
      </c>
      <c r="T997" t="str">
        <f>_xlfn.XLOOKUP(Table17[[#This Row],[Store_ID]],Store_Dim!A:A,Store_Dim!C:C)</f>
        <v>East</v>
      </c>
      <c r="U997" t="str">
        <f>_xlfn.XLOOKUP(Table17[[#This Row],[Store_ID]],Store_Dim!A:A,Store_Dim!D:D)</f>
        <v>Port Josephberg</v>
      </c>
      <c r="V997" t="str">
        <f>_xlfn.XLOOKUP(Table17[[#This Row],[Store_ID]],Store_Dim!A:A,Store_Dim!E:E)</f>
        <v>Online</v>
      </c>
      <c r="W997" t="str">
        <f>_xlfn.XLOOKUP(Table17[[#This Row],[Product_ID]],Product_Dim!A:A,Product_Dim!B:B)</f>
        <v>Foldable Camping Chair</v>
      </c>
      <c r="X997" t="str">
        <f>_xlfn.XLOOKUP(Table17[[#This Row],[Product_ID]],Product_Dim!A:A,Product_Dim!C:C)</f>
        <v>Sports</v>
      </c>
      <c r="Y997" t="str">
        <f>_xlfn.XLOOKUP(Table17[[#This Row],[Product_ID]],Product_Dim!A:A,Product_Dim!D:D)</f>
        <v>Outdoor</v>
      </c>
      <c r="Z997" t="str">
        <f>_xlfn.XLOOKUP(Table17[[#This Row],[Product_ID]],Product_Dim!A:A,Product_Dim!E:E)</f>
        <v>Cook Ltd</v>
      </c>
      <c r="AA997">
        <f>_xlfn.XLOOKUP(Table17[[#This Row],[Product_ID]],Product_Dim!A:A,Product_Dim!F:F)</f>
        <v>166.06</v>
      </c>
      <c r="AB997">
        <f>_xlfn.XLOOKUP(Table17[[#This Row],[Product_ID]],Product_Dim!A:A,Product_Dim!G:G)</f>
        <v>340</v>
      </c>
    </row>
    <row r="998" spans="1:28" x14ac:dyDescent="0.25">
      <c r="A998" t="s">
        <v>2822</v>
      </c>
      <c r="B998" s="1">
        <v>45579</v>
      </c>
      <c r="C998" t="s">
        <v>1211</v>
      </c>
      <c r="D998" t="s">
        <v>1644</v>
      </c>
      <c r="E998" t="s">
        <v>1776</v>
      </c>
      <c r="F998">
        <v>4</v>
      </c>
      <c r="G998">
        <v>826.55</v>
      </c>
      <c r="H998">
        <v>0.28000000000000003</v>
      </c>
      <c r="I998" t="s">
        <v>1824</v>
      </c>
      <c r="J998" s="12">
        <v>2380.4639999999999</v>
      </c>
      <c r="K998" t="str">
        <f>_xlfn.XLOOKUP(Table17[[#This Row],[Customer_ID]],Customer_Dim!A:A,Customer_Dim!B:B,"False Data")</f>
        <v>Timothy Valenzuela</v>
      </c>
      <c r="L998" s="5">
        <f>_xlfn.XLOOKUP(Table17[[#This Row],[Customer_ID]],Customer_Dim!A:A,Customer_Dim!C:C,"False Data")</f>
        <v>53</v>
      </c>
      <c r="M998" s="5" t="str" cm="1">
        <f t="array" ref="M998">_xlfn.IFS(Table9[[#This Row],[Age]]&lt;=35,"Youth",Table9[[#This Row],[Age]]&lt;=55,"Adult",Table9[[#This Row],[Age]]&gt;55,"Senior")</f>
        <v>Adult</v>
      </c>
      <c r="N998" t="str">
        <f>_xlfn.XLOOKUP(Table17[[#This Row],[Customer_ID]],Customer_Dim!A:A,Customer_Dim!D:D,"False Data")</f>
        <v>Male</v>
      </c>
      <c r="O998" t="str">
        <f>_xlfn.XLOOKUP(Table17[[#This Row],[Customer_ID]],Customer_Dim!A:A,Customer_Dim!E:E,"False Data")</f>
        <v>Stevensshire</v>
      </c>
      <c r="P998" t="str">
        <f>_xlfn.XLOOKUP(Table17[[#This Row],[Customer_ID]],Customer_Dim!A:A,Customer_Dim!F:F,"False Data")</f>
        <v>Missouri</v>
      </c>
      <c r="Q998" t="str">
        <f>_xlfn.XLOOKUP(Table17[[#This Row],[Customer_ID]],Customer_Dim!A:A,Customer_Dim!G:G,"False Data")</f>
        <v>USA</v>
      </c>
      <c r="R998" t="str">
        <f>_xlfn.XLOOKUP(Table17[[#This Row],[Customer_ID]],Customer_Dim!A:A,Customer_Dim!H:H,"False Data")</f>
        <v>Platinum</v>
      </c>
      <c r="S998" t="str">
        <f>_xlfn.XLOOKUP(Table17[[#This Row],[Store_ID]],Store_Dim!A:A,Store_Dim!B:B)</f>
        <v>Benson-Elliott</v>
      </c>
      <c r="T998" t="str">
        <f>_xlfn.XLOOKUP(Table17[[#This Row],[Store_ID]],Store_Dim!A:A,Store_Dim!C:C)</f>
        <v>East</v>
      </c>
      <c r="U998" t="str">
        <f>_xlfn.XLOOKUP(Table17[[#This Row],[Store_ID]],Store_Dim!A:A,Store_Dim!D:D)</f>
        <v>Port Josephberg</v>
      </c>
      <c r="V998" t="str">
        <f>_xlfn.XLOOKUP(Table17[[#This Row],[Store_ID]],Store_Dim!A:A,Store_Dim!E:E)</f>
        <v>Online</v>
      </c>
      <c r="W998" t="str">
        <f>_xlfn.XLOOKUP(Table17[[#This Row],[Product_ID]],Product_Dim!A:A,Product_Dim!B:B)</f>
        <v>Car Dashboard Phone Holder</v>
      </c>
      <c r="X998" t="str">
        <f>_xlfn.XLOOKUP(Table17[[#This Row],[Product_ID]],Product_Dim!A:A,Product_Dim!C:C)</f>
        <v>Electronics</v>
      </c>
      <c r="Y998" t="str">
        <f>_xlfn.XLOOKUP(Table17[[#This Row],[Product_ID]],Product_Dim!A:A,Product_Dim!D:D)</f>
        <v>Accessories</v>
      </c>
      <c r="Z998" t="str">
        <f>_xlfn.XLOOKUP(Table17[[#This Row],[Product_ID]],Product_Dim!A:A,Product_Dim!E:E)</f>
        <v>Byrd, Stewart and Valdez</v>
      </c>
      <c r="AA998">
        <f>_xlfn.XLOOKUP(Table17[[#This Row],[Product_ID]],Product_Dim!A:A,Product_Dim!F:F)</f>
        <v>177.98</v>
      </c>
      <c r="AB998">
        <f>_xlfn.XLOOKUP(Table17[[#This Row],[Product_ID]],Product_Dim!A:A,Product_Dim!G:G)</f>
        <v>103</v>
      </c>
    </row>
    <row r="999" spans="1:28" x14ac:dyDescent="0.25">
      <c r="A999" t="s">
        <v>2823</v>
      </c>
      <c r="B999" s="1">
        <v>45805</v>
      </c>
      <c r="C999" t="s">
        <v>625</v>
      </c>
      <c r="D999" t="s">
        <v>1602</v>
      </c>
      <c r="E999" t="s">
        <v>1766</v>
      </c>
      <c r="F999">
        <v>3</v>
      </c>
      <c r="G999">
        <v>530.16999999999996</v>
      </c>
      <c r="H999">
        <v>0.18</v>
      </c>
      <c r="I999" t="s">
        <v>1826</v>
      </c>
      <c r="J999" s="12">
        <v>1304.2182</v>
      </c>
      <c r="K999" t="str">
        <f>_xlfn.XLOOKUP(Table17[[#This Row],[Customer_ID]],Customer_Dim!A:A,Customer_Dim!B:B,"False Data")</f>
        <v>Christopher Stewart</v>
      </c>
      <c r="L999" s="5">
        <f>_xlfn.XLOOKUP(Table17[[#This Row],[Customer_ID]],Customer_Dim!A:A,Customer_Dim!C:C,"False Data")</f>
        <v>21</v>
      </c>
      <c r="M999" s="5" t="str" cm="1">
        <f t="array" ref="M999">_xlfn.IFS(Table9[[#This Row],[Age]]&lt;=35,"Youth",Table9[[#This Row],[Age]]&lt;=55,"Adult",Table9[[#This Row],[Age]]&gt;55,"Senior")</f>
        <v>Youth</v>
      </c>
      <c r="N999" t="str">
        <f>_xlfn.XLOOKUP(Table17[[#This Row],[Customer_ID]],Customer_Dim!A:A,Customer_Dim!D:D,"False Data")</f>
        <v>Male</v>
      </c>
      <c r="O999" t="str">
        <f>_xlfn.XLOOKUP(Table17[[#This Row],[Customer_ID]],Customer_Dim!A:A,Customer_Dim!E:E,"False Data")</f>
        <v>Amandaside</v>
      </c>
      <c r="P999" t="str">
        <f>_xlfn.XLOOKUP(Table17[[#This Row],[Customer_ID]],Customer_Dim!A:A,Customer_Dim!F:F,"False Data")</f>
        <v>New York</v>
      </c>
      <c r="Q999" t="str">
        <f>_xlfn.XLOOKUP(Table17[[#This Row],[Customer_ID]],Customer_Dim!A:A,Customer_Dim!G:G,"False Data")</f>
        <v>USA</v>
      </c>
      <c r="R999" t="str">
        <f>_xlfn.XLOOKUP(Table17[[#This Row],[Customer_ID]],Customer_Dim!A:A,Customer_Dim!H:H,"False Data")</f>
        <v>Bronze</v>
      </c>
      <c r="S999" t="str">
        <f>_xlfn.XLOOKUP(Table17[[#This Row],[Store_ID]],Store_Dim!A:A,Store_Dim!B:B)</f>
        <v>Johnson-Wright</v>
      </c>
      <c r="T999" t="str">
        <f>_xlfn.XLOOKUP(Table17[[#This Row],[Store_ID]],Store_Dim!A:A,Store_Dim!C:C)</f>
        <v>North</v>
      </c>
      <c r="U999" t="str">
        <f>_xlfn.XLOOKUP(Table17[[#This Row],[Store_ID]],Store_Dim!A:A,Store_Dim!D:D)</f>
        <v>Hoodberg</v>
      </c>
      <c r="V999" t="str">
        <f>_xlfn.XLOOKUP(Table17[[#This Row],[Store_ID]],Store_Dim!A:A,Store_Dim!E:E)</f>
        <v>Outlet</v>
      </c>
      <c r="W999" t="str">
        <f>_xlfn.XLOOKUP(Table17[[#This Row],[Product_ID]],Product_Dim!A:A,Product_Dim!B:B)</f>
        <v>Decorative Floor Vase</v>
      </c>
      <c r="X999" t="str">
        <f>_xlfn.XLOOKUP(Table17[[#This Row],[Product_ID]],Product_Dim!A:A,Product_Dim!C:C)</f>
        <v>Home</v>
      </c>
      <c r="Y999" t="str">
        <f>_xlfn.XLOOKUP(Table17[[#This Row],[Product_ID]],Product_Dim!A:A,Product_Dim!D:D)</f>
        <v>Decor</v>
      </c>
      <c r="Z999" t="str">
        <f>_xlfn.XLOOKUP(Table17[[#This Row],[Product_ID]],Product_Dim!A:A,Product_Dim!E:E)</f>
        <v>Khan, Jones and Paul</v>
      </c>
      <c r="AA999">
        <f>_xlfn.XLOOKUP(Table17[[#This Row],[Product_ID]],Product_Dim!A:A,Product_Dim!F:F)</f>
        <v>81.75</v>
      </c>
      <c r="AB999">
        <f>_xlfn.XLOOKUP(Table17[[#This Row],[Product_ID]],Product_Dim!A:A,Product_Dim!G:G)</f>
        <v>378</v>
      </c>
    </row>
    <row r="1000" spans="1:28" x14ac:dyDescent="0.25">
      <c r="A1000" t="s">
        <v>2824</v>
      </c>
      <c r="B1000" s="1">
        <v>45522</v>
      </c>
      <c r="C1000" t="s">
        <v>1266</v>
      </c>
      <c r="D1000" t="s">
        <v>1616</v>
      </c>
      <c r="E1000" t="s">
        <v>1807</v>
      </c>
      <c r="F1000">
        <v>3</v>
      </c>
      <c r="G1000">
        <v>336.17</v>
      </c>
      <c r="H1000">
        <v>0.04</v>
      </c>
      <c r="I1000" t="s">
        <v>1829</v>
      </c>
      <c r="J1000" s="12">
        <v>968.16959999999995</v>
      </c>
      <c r="K1000" t="str">
        <f>_xlfn.XLOOKUP(Table17[[#This Row],[Customer_ID]],Customer_Dim!A:A,Customer_Dim!B:B,"False Data")</f>
        <v>Joseph Mendoza</v>
      </c>
      <c r="L1000" s="5">
        <f>_xlfn.XLOOKUP(Table17[[#This Row],[Customer_ID]],Customer_Dim!A:A,Customer_Dim!C:C,"False Data")</f>
        <v>33</v>
      </c>
      <c r="M1000" s="5" t="str" cm="1">
        <f t="array" ref="M1000">_xlfn.IFS(Table9[[#This Row],[Age]]&lt;=35,"Youth",Table9[[#This Row],[Age]]&lt;=55,"Adult",Table9[[#This Row],[Age]]&gt;55,"Senior")</f>
        <v>Youth</v>
      </c>
      <c r="N1000" t="str">
        <f>_xlfn.XLOOKUP(Table17[[#This Row],[Customer_ID]],Customer_Dim!A:A,Customer_Dim!D:D,"False Data")</f>
        <v>Male</v>
      </c>
      <c r="O1000" t="str">
        <f>_xlfn.XLOOKUP(Table17[[#This Row],[Customer_ID]],Customer_Dim!A:A,Customer_Dim!E:E,"False Data")</f>
        <v>Ashleymouth</v>
      </c>
      <c r="P1000" t="str">
        <f>_xlfn.XLOOKUP(Table17[[#This Row],[Customer_ID]],Customer_Dim!A:A,Customer_Dim!F:F,"False Data")</f>
        <v>Maryland</v>
      </c>
      <c r="Q1000" t="str">
        <f>_xlfn.XLOOKUP(Table17[[#This Row],[Customer_ID]],Customer_Dim!A:A,Customer_Dim!G:G,"False Data")</f>
        <v>USA</v>
      </c>
      <c r="R1000" t="str">
        <f>_xlfn.XLOOKUP(Table17[[#This Row],[Customer_ID]],Customer_Dim!A:A,Customer_Dim!H:H,"False Data")</f>
        <v>Gold</v>
      </c>
      <c r="S1000" t="str">
        <f>_xlfn.XLOOKUP(Table17[[#This Row],[Store_ID]],Store_Dim!A:A,Store_Dim!B:B)</f>
        <v>Holloway Ltd</v>
      </c>
      <c r="T1000" t="str">
        <f>_xlfn.XLOOKUP(Table17[[#This Row],[Store_ID]],Store_Dim!A:A,Store_Dim!C:C)</f>
        <v>North</v>
      </c>
      <c r="U1000" t="str">
        <f>_xlfn.XLOOKUP(Table17[[#This Row],[Store_ID]],Store_Dim!A:A,Store_Dim!D:D)</f>
        <v>Bensonhaven</v>
      </c>
      <c r="V1000" t="str">
        <f>_xlfn.XLOOKUP(Table17[[#This Row],[Store_ID]],Store_Dim!A:A,Store_Dim!E:E)</f>
        <v>Flagship</v>
      </c>
      <c r="W1000" t="str">
        <f>_xlfn.XLOOKUP(Table17[[#This Row],[Product_ID]],Product_Dim!A:A,Product_Dim!B:B)</f>
        <v>Gaming Mechanical Keyboard</v>
      </c>
      <c r="X1000" t="str">
        <f>_xlfn.XLOOKUP(Table17[[#This Row],[Product_ID]],Product_Dim!A:A,Product_Dim!C:C)</f>
        <v>Electronics</v>
      </c>
      <c r="Y1000" t="str">
        <f>_xlfn.XLOOKUP(Table17[[#This Row],[Product_ID]],Product_Dim!A:A,Product_Dim!D:D)</f>
        <v>Computer</v>
      </c>
      <c r="Z1000" t="str">
        <f>_xlfn.XLOOKUP(Table17[[#This Row],[Product_ID]],Product_Dim!A:A,Product_Dim!E:E)</f>
        <v>Lucero LLC</v>
      </c>
      <c r="AA1000">
        <f>_xlfn.XLOOKUP(Table17[[#This Row],[Product_ID]],Product_Dim!A:A,Product_Dim!F:F)</f>
        <v>419.28</v>
      </c>
      <c r="AB1000">
        <f>_xlfn.XLOOKUP(Table17[[#This Row],[Product_ID]],Product_Dim!A:A,Product_Dim!G:G)</f>
        <v>86</v>
      </c>
    </row>
    <row r="1001" spans="1:28" x14ac:dyDescent="0.25">
      <c r="A1001" t="s">
        <v>2825</v>
      </c>
      <c r="B1001" s="1">
        <v>45304</v>
      </c>
      <c r="C1001" t="s">
        <v>1307</v>
      </c>
      <c r="D1001" t="s">
        <v>1710</v>
      </c>
      <c r="E1001" t="s">
        <v>1782</v>
      </c>
      <c r="F1001">
        <v>4</v>
      </c>
      <c r="G1001">
        <v>22.51</v>
      </c>
      <c r="H1001">
        <v>0.27</v>
      </c>
      <c r="I1001" t="s">
        <v>1826</v>
      </c>
      <c r="J1001" s="12">
        <v>65.729200000000006</v>
      </c>
      <c r="K1001" t="str">
        <f>_xlfn.XLOOKUP(Table17[[#This Row],[Customer_ID]],Customer_Dim!A:A,Customer_Dim!B:B,"False Data")</f>
        <v>Holly Robinson</v>
      </c>
      <c r="L1001" s="5">
        <f>_xlfn.XLOOKUP(Table17[[#This Row],[Customer_ID]],Customer_Dim!A:A,Customer_Dim!C:C,"False Data")</f>
        <v>45</v>
      </c>
      <c r="M1001" s="5" t="str" cm="1">
        <f t="array" ref="M1001">_xlfn.IFS(Table9[[#This Row],[Age]]&lt;=35,"Youth",Table9[[#This Row],[Age]]&lt;=55,"Adult",Table9[[#This Row],[Age]]&gt;55,"Senior")</f>
        <v>Adult</v>
      </c>
      <c r="N1001" t="str">
        <f>_xlfn.XLOOKUP(Table17[[#This Row],[Customer_ID]],Customer_Dim!A:A,Customer_Dim!D:D,"False Data")</f>
        <v>Female</v>
      </c>
      <c r="O1001" t="str">
        <f>_xlfn.XLOOKUP(Table17[[#This Row],[Customer_ID]],Customer_Dim!A:A,Customer_Dim!E:E,"False Data")</f>
        <v>East Amy</v>
      </c>
      <c r="P1001" t="str">
        <f>_xlfn.XLOOKUP(Table17[[#This Row],[Customer_ID]],Customer_Dim!A:A,Customer_Dim!F:F,"False Data")</f>
        <v>Washington</v>
      </c>
      <c r="Q1001" t="str">
        <f>_xlfn.XLOOKUP(Table17[[#This Row],[Customer_ID]],Customer_Dim!A:A,Customer_Dim!G:G,"False Data")</f>
        <v>USA</v>
      </c>
      <c r="R1001" t="str">
        <f>_xlfn.XLOOKUP(Table17[[#This Row],[Customer_ID]],Customer_Dim!A:A,Customer_Dim!H:H,"False Data")</f>
        <v>Platinum</v>
      </c>
      <c r="S1001" t="str">
        <f>_xlfn.XLOOKUP(Table17[[#This Row],[Store_ID]],Store_Dim!A:A,Store_Dim!B:B)</f>
        <v>Bean, Jones and Park</v>
      </c>
      <c r="T1001" t="str">
        <f>_xlfn.XLOOKUP(Table17[[#This Row],[Store_ID]],Store_Dim!A:A,Store_Dim!C:C)</f>
        <v>West</v>
      </c>
      <c r="U1001" t="str">
        <f>_xlfn.XLOOKUP(Table17[[#This Row],[Store_ID]],Store_Dim!A:A,Store_Dim!D:D)</f>
        <v>Thompsonborough</v>
      </c>
      <c r="V1001" t="str">
        <f>_xlfn.XLOOKUP(Table17[[#This Row],[Store_ID]],Store_Dim!A:A,Store_Dim!E:E)</f>
        <v>Online</v>
      </c>
      <c r="W1001" t="str">
        <f>_xlfn.XLOOKUP(Table17[[#This Row],[Product_ID]],Product_Dim!A:A,Product_Dim!B:B)</f>
        <v>Badminton Racket Set</v>
      </c>
      <c r="X1001" t="str">
        <f>_xlfn.XLOOKUP(Table17[[#This Row],[Product_ID]],Product_Dim!A:A,Product_Dim!C:C)</f>
        <v>Sports</v>
      </c>
      <c r="Y1001" t="str">
        <f>_xlfn.XLOOKUP(Table17[[#This Row],[Product_ID]],Product_Dim!A:A,Product_Dim!D:D)</f>
        <v>Equipment</v>
      </c>
      <c r="Z1001" t="str">
        <f>_xlfn.XLOOKUP(Table17[[#This Row],[Product_ID]],Product_Dim!A:A,Product_Dim!E:E)</f>
        <v>Robinson-Brown</v>
      </c>
      <c r="AA1001">
        <f>_xlfn.XLOOKUP(Table17[[#This Row],[Product_ID]],Product_Dim!A:A,Product_Dim!F:F)</f>
        <v>285.54000000000002</v>
      </c>
      <c r="AB1001">
        <f>_xlfn.XLOOKUP(Table17[[#This Row],[Product_ID]],Product_Dim!A:A,Product_Dim!G:G)</f>
        <v>358</v>
      </c>
    </row>
    <row r="1002" spans="1:28" x14ac:dyDescent="0.25">
      <c r="A1002" t="s">
        <v>2826</v>
      </c>
      <c r="B1002" s="1">
        <v>45456</v>
      </c>
      <c r="C1002" t="s">
        <v>625</v>
      </c>
      <c r="D1002" t="s">
        <v>1666</v>
      </c>
      <c r="E1002" t="s">
        <v>1761</v>
      </c>
      <c r="F1002">
        <v>2</v>
      </c>
      <c r="G1002">
        <v>909.51</v>
      </c>
      <c r="H1002">
        <v>0.27</v>
      </c>
      <c r="I1002" t="s">
        <v>1824</v>
      </c>
      <c r="J1002" s="12">
        <v>1327.8846000000001</v>
      </c>
      <c r="K1002" t="str">
        <f>_xlfn.XLOOKUP(Table17[[#This Row],[Customer_ID]],Customer_Dim!A:A,Customer_Dim!B:B,"False Data")</f>
        <v>Christopher Stewart</v>
      </c>
      <c r="L1002" s="5">
        <f>_xlfn.XLOOKUP(Table17[[#This Row],[Customer_ID]],Customer_Dim!A:A,Customer_Dim!C:C,"False Data")</f>
        <v>21</v>
      </c>
      <c r="M1002" s="5" t="str" cm="1">
        <f t="array" ref="M1002">_xlfn.IFS(Table9[[#This Row],[Age]]&lt;=35,"Youth",Table9[[#This Row],[Age]]&lt;=55,"Adult",Table9[[#This Row],[Age]]&gt;55,"Senior")</f>
        <v>Youth</v>
      </c>
      <c r="N1002" t="str">
        <f>_xlfn.XLOOKUP(Table17[[#This Row],[Customer_ID]],Customer_Dim!A:A,Customer_Dim!D:D,"False Data")</f>
        <v>Male</v>
      </c>
      <c r="O1002" t="str">
        <f>_xlfn.XLOOKUP(Table17[[#This Row],[Customer_ID]],Customer_Dim!A:A,Customer_Dim!E:E,"False Data")</f>
        <v>Amandaside</v>
      </c>
      <c r="P1002" t="str">
        <f>_xlfn.XLOOKUP(Table17[[#This Row],[Customer_ID]],Customer_Dim!A:A,Customer_Dim!F:F,"False Data")</f>
        <v>New York</v>
      </c>
      <c r="Q1002" t="str">
        <f>_xlfn.XLOOKUP(Table17[[#This Row],[Customer_ID]],Customer_Dim!A:A,Customer_Dim!G:G,"False Data")</f>
        <v>USA</v>
      </c>
      <c r="R1002" t="str">
        <f>_xlfn.XLOOKUP(Table17[[#This Row],[Customer_ID]],Customer_Dim!A:A,Customer_Dim!H:H,"False Data")</f>
        <v>Bronze</v>
      </c>
      <c r="S1002" t="str">
        <f>_xlfn.XLOOKUP(Table17[[#This Row],[Store_ID]],Store_Dim!A:A,Store_Dim!B:B)</f>
        <v>Black-Horn</v>
      </c>
      <c r="T1002" t="str">
        <f>_xlfn.XLOOKUP(Table17[[#This Row],[Store_ID]],Store_Dim!A:A,Store_Dim!C:C)</f>
        <v>South</v>
      </c>
      <c r="U1002" t="str">
        <f>_xlfn.XLOOKUP(Table17[[#This Row],[Store_ID]],Store_Dim!A:A,Store_Dim!D:D)</f>
        <v>North Nancyview</v>
      </c>
      <c r="V1002" t="str">
        <f>_xlfn.XLOOKUP(Table17[[#This Row],[Store_ID]],Store_Dim!A:A,Store_Dim!E:E)</f>
        <v>Outlet</v>
      </c>
      <c r="W1002" t="str">
        <f>_xlfn.XLOOKUP(Table17[[#This Row],[Product_ID]],Product_Dim!A:A,Product_Dim!B:B)</f>
        <v>Men's Hair Styling Gel</v>
      </c>
      <c r="X1002" t="str">
        <f>_xlfn.XLOOKUP(Table17[[#This Row],[Product_ID]],Product_Dim!A:A,Product_Dim!C:C)</f>
        <v>Beauty</v>
      </c>
      <c r="Y1002" t="str">
        <f>_xlfn.XLOOKUP(Table17[[#This Row],[Product_ID]],Product_Dim!A:A,Product_Dim!D:D)</f>
        <v>Haircare</v>
      </c>
      <c r="Z1002" t="str">
        <f>_xlfn.XLOOKUP(Table17[[#This Row],[Product_ID]],Product_Dim!A:A,Product_Dim!E:E)</f>
        <v>Cline-Mccarthy</v>
      </c>
      <c r="AA1002">
        <f>_xlfn.XLOOKUP(Table17[[#This Row],[Product_ID]],Product_Dim!A:A,Product_Dim!F:F)</f>
        <v>17.309999999999999</v>
      </c>
      <c r="AB1002">
        <f>_xlfn.XLOOKUP(Table17[[#This Row],[Product_ID]],Product_Dim!A:A,Product_Dim!G:G)</f>
        <v>399</v>
      </c>
    </row>
    <row r="1003" spans="1:28" x14ac:dyDescent="0.25">
      <c r="A1003" t="s">
        <v>2827</v>
      </c>
      <c r="B1003" s="1">
        <v>45776</v>
      </c>
      <c r="C1003" t="s">
        <v>198</v>
      </c>
      <c r="D1003" t="s">
        <v>1686</v>
      </c>
      <c r="E1003" t="s">
        <v>1799</v>
      </c>
      <c r="F1003">
        <v>4</v>
      </c>
      <c r="G1003">
        <v>593.84</v>
      </c>
      <c r="H1003">
        <v>0.24</v>
      </c>
      <c r="I1003" t="s">
        <v>1826</v>
      </c>
      <c r="J1003" s="12">
        <v>1805.2736</v>
      </c>
      <c r="K1003" t="str">
        <f>_xlfn.XLOOKUP(Table17[[#This Row],[Customer_ID]],Customer_Dim!A:A,Customer_Dim!B:B,"False Data")</f>
        <v>Debra Liu</v>
      </c>
      <c r="L1003" s="5">
        <f>_xlfn.XLOOKUP(Table17[[#This Row],[Customer_ID]],Customer_Dim!A:A,Customer_Dim!C:C,"False Data")</f>
        <v>55</v>
      </c>
      <c r="M1003" s="5" t="str" cm="1">
        <f t="array" ref="M1003">_xlfn.IFS(Table9[[#This Row],[Age]]&lt;=35,"Youth",Table9[[#This Row],[Age]]&lt;=55,"Adult",Table9[[#This Row],[Age]]&gt;55,"Senior")</f>
        <v>Adult</v>
      </c>
      <c r="N1003" t="str">
        <f>_xlfn.XLOOKUP(Table17[[#This Row],[Customer_ID]],Customer_Dim!A:A,Customer_Dim!D:D,"False Data")</f>
        <v>Male</v>
      </c>
      <c r="O1003" t="str">
        <f>_xlfn.XLOOKUP(Table17[[#This Row],[Customer_ID]],Customer_Dim!A:A,Customer_Dim!E:E,"False Data")</f>
        <v>South Timtown</v>
      </c>
      <c r="P1003" t="str">
        <f>_xlfn.XLOOKUP(Table17[[#This Row],[Customer_ID]],Customer_Dim!A:A,Customer_Dim!F:F,"False Data")</f>
        <v>Minnesota</v>
      </c>
      <c r="Q1003" t="str">
        <f>_xlfn.XLOOKUP(Table17[[#This Row],[Customer_ID]],Customer_Dim!A:A,Customer_Dim!G:G,"False Data")</f>
        <v>USA</v>
      </c>
      <c r="R1003" t="str">
        <f>_xlfn.XLOOKUP(Table17[[#This Row],[Customer_ID]],Customer_Dim!A:A,Customer_Dim!H:H,"False Data")</f>
        <v>Bronze</v>
      </c>
      <c r="S1003" t="str">
        <f>_xlfn.XLOOKUP(Table17[[#This Row],[Store_ID]],Store_Dim!A:A,Store_Dim!B:B)</f>
        <v>Mcdonald Inc</v>
      </c>
      <c r="T1003" t="str">
        <f>_xlfn.XLOOKUP(Table17[[#This Row],[Store_ID]],Store_Dim!A:A,Store_Dim!C:C)</f>
        <v>South</v>
      </c>
      <c r="U1003" t="str">
        <f>_xlfn.XLOOKUP(Table17[[#This Row],[Store_ID]],Store_Dim!A:A,Store_Dim!D:D)</f>
        <v>Christopherland</v>
      </c>
      <c r="V1003" t="str">
        <f>_xlfn.XLOOKUP(Table17[[#This Row],[Store_ID]],Store_Dim!A:A,Store_Dim!E:E)</f>
        <v>Outlet</v>
      </c>
      <c r="W1003" t="str">
        <f>_xlfn.XLOOKUP(Table17[[#This Row],[Product_ID]],Product_Dim!A:A,Product_Dim!B:B)</f>
        <v>Men's Sports Shorts</v>
      </c>
      <c r="X1003" t="str">
        <f>_xlfn.XLOOKUP(Table17[[#This Row],[Product_ID]],Product_Dim!A:A,Product_Dim!C:C)</f>
        <v>Clothing</v>
      </c>
      <c r="Y1003" t="str">
        <f>_xlfn.XLOOKUP(Table17[[#This Row],[Product_ID]],Product_Dim!A:A,Product_Dim!D:D)</f>
        <v>Bottoms</v>
      </c>
      <c r="Z1003" t="str">
        <f>_xlfn.XLOOKUP(Table17[[#This Row],[Product_ID]],Product_Dim!A:A,Product_Dim!E:E)</f>
        <v>Fitzpatrick Ltd</v>
      </c>
      <c r="AA1003">
        <f>_xlfn.XLOOKUP(Table17[[#This Row],[Product_ID]],Product_Dim!A:A,Product_Dim!F:F)</f>
        <v>218.22</v>
      </c>
      <c r="AB1003">
        <f>_xlfn.XLOOKUP(Table17[[#This Row],[Product_ID]],Product_Dim!A:A,Product_Dim!G:G)</f>
        <v>224</v>
      </c>
    </row>
    <row r="1004" spans="1:28" x14ac:dyDescent="0.25">
      <c r="A1004" t="s">
        <v>2828</v>
      </c>
      <c r="B1004" s="1">
        <v>45566</v>
      </c>
      <c r="C1004" t="s">
        <v>384</v>
      </c>
      <c r="D1004" t="s">
        <v>1694</v>
      </c>
      <c r="E1004" t="s">
        <v>1789</v>
      </c>
      <c r="F1004">
        <v>3</v>
      </c>
      <c r="G1004">
        <v>909.11</v>
      </c>
      <c r="H1004">
        <v>0.23</v>
      </c>
      <c r="I1004" t="s">
        <v>1829</v>
      </c>
      <c r="J1004" s="12">
        <v>2100.0441000000001</v>
      </c>
      <c r="K1004" t="str">
        <f>_xlfn.XLOOKUP(Table17[[#This Row],[Customer_ID]],Customer_Dim!A:A,Customer_Dim!B:B,"False Data")</f>
        <v>Amy Walker</v>
      </c>
      <c r="L1004" s="5">
        <f>_xlfn.XLOOKUP(Table17[[#This Row],[Customer_ID]],Customer_Dim!A:A,Customer_Dim!C:C,"False Data")</f>
        <v>27</v>
      </c>
      <c r="M1004" s="5" t="str" cm="1">
        <f t="array" ref="M1004">_xlfn.IFS(Table9[[#This Row],[Age]]&lt;=35,"Youth",Table9[[#This Row],[Age]]&lt;=55,"Adult",Table9[[#This Row],[Age]]&gt;55,"Senior")</f>
        <v>Youth</v>
      </c>
      <c r="N1004" t="str">
        <f>_xlfn.XLOOKUP(Table17[[#This Row],[Customer_ID]],Customer_Dim!A:A,Customer_Dim!D:D,"False Data")</f>
        <v>Male</v>
      </c>
      <c r="O1004" t="str">
        <f>_xlfn.XLOOKUP(Table17[[#This Row],[Customer_ID]],Customer_Dim!A:A,Customer_Dim!E:E,"False Data")</f>
        <v>Smithland</v>
      </c>
      <c r="P1004" t="str">
        <f>_xlfn.XLOOKUP(Table17[[#This Row],[Customer_ID]],Customer_Dim!A:A,Customer_Dim!F:F,"False Data")</f>
        <v>West Virginia</v>
      </c>
      <c r="Q1004" t="str">
        <f>_xlfn.XLOOKUP(Table17[[#This Row],[Customer_ID]],Customer_Dim!A:A,Customer_Dim!G:G,"False Data")</f>
        <v>USA</v>
      </c>
      <c r="R1004" t="str">
        <f>_xlfn.XLOOKUP(Table17[[#This Row],[Customer_ID]],Customer_Dim!A:A,Customer_Dim!H:H,"False Data")</f>
        <v>Silver</v>
      </c>
      <c r="S1004" t="str">
        <f>_xlfn.XLOOKUP(Table17[[#This Row],[Store_ID]],Store_Dim!A:A,Store_Dim!B:B)</f>
        <v>Hill, Wagner and Ballard</v>
      </c>
      <c r="T1004" t="str">
        <f>_xlfn.XLOOKUP(Table17[[#This Row],[Store_ID]],Store_Dim!A:A,Store_Dim!C:C)</f>
        <v>East</v>
      </c>
      <c r="U1004" t="str">
        <f>_xlfn.XLOOKUP(Table17[[#This Row],[Store_ID]],Store_Dim!A:A,Store_Dim!D:D)</f>
        <v>East Davidville</v>
      </c>
      <c r="V1004" t="str">
        <f>_xlfn.XLOOKUP(Table17[[#This Row],[Store_ID]],Store_Dim!A:A,Store_Dim!E:E)</f>
        <v>Online</v>
      </c>
      <c r="W1004" t="str">
        <f>_xlfn.XLOOKUP(Table17[[#This Row],[Product_ID]],Product_Dim!A:A,Product_Dim!B:B)</f>
        <v>Shin Guards – Adult</v>
      </c>
      <c r="X1004" t="str">
        <f>_xlfn.XLOOKUP(Table17[[#This Row],[Product_ID]],Product_Dim!A:A,Product_Dim!C:C)</f>
        <v>Sports</v>
      </c>
      <c r="Y1004" t="str">
        <f>_xlfn.XLOOKUP(Table17[[#This Row],[Product_ID]],Product_Dim!A:A,Product_Dim!D:D)</f>
        <v>Team Sports</v>
      </c>
      <c r="Z1004" t="str">
        <f>_xlfn.XLOOKUP(Table17[[#This Row],[Product_ID]],Product_Dim!A:A,Product_Dim!E:E)</f>
        <v>French Ltd</v>
      </c>
      <c r="AA1004">
        <f>_xlfn.XLOOKUP(Table17[[#This Row],[Product_ID]],Product_Dim!A:A,Product_Dim!F:F)</f>
        <v>107.06</v>
      </c>
      <c r="AB1004">
        <f>_xlfn.XLOOKUP(Table17[[#This Row],[Product_ID]],Product_Dim!A:A,Product_Dim!G:G)</f>
        <v>359</v>
      </c>
    </row>
    <row r="1005" spans="1:28" x14ac:dyDescent="0.25">
      <c r="A1005" t="s">
        <v>2829</v>
      </c>
      <c r="B1005" s="1">
        <v>45542</v>
      </c>
      <c r="C1005" t="s">
        <v>1243</v>
      </c>
      <c r="D1005" t="s">
        <v>1596</v>
      </c>
      <c r="E1005" t="s">
        <v>1757</v>
      </c>
      <c r="F1005">
        <v>4</v>
      </c>
      <c r="G1005">
        <v>996.85</v>
      </c>
      <c r="H1005">
        <v>0.24</v>
      </c>
      <c r="I1005" t="s">
        <v>1826</v>
      </c>
      <c r="J1005" s="12">
        <v>3030.424</v>
      </c>
      <c r="K1005" t="str">
        <f>_xlfn.XLOOKUP(Table17[[#This Row],[Customer_ID]],Customer_Dim!A:A,Customer_Dim!B:B,"False Data")</f>
        <v>John Donaldson</v>
      </c>
      <c r="L1005" s="5">
        <f>_xlfn.XLOOKUP(Table17[[#This Row],[Customer_ID]],Customer_Dim!A:A,Customer_Dim!C:C,"False Data")</f>
        <v>27</v>
      </c>
      <c r="M1005" s="5" t="str" cm="1">
        <f t="array" ref="M1005">_xlfn.IFS(Table9[[#This Row],[Age]]&lt;=35,"Youth",Table9[[#This Row],[Age]]&lt;=55,"Adult",Table9[[#This Row],[Age]]&gt;55,"Senior")</f>
        <v>Youth</v>
      </c>
      <c r="N1005" t="str">
        <f>_xlfn.XLOOKUP(Table17[[#This Row],[Customer_ID]],Customer_Dim!A:A,Customer_Dim!D:D,"False Data")</f>
        <v>Male</v>
      </c>
      <c r="O1005" t="str">
        <f>_xlfn.XLOOKUP(Table17[[#This Row],[Customer_ID]],Customer_Dim!A:A,Customer_Dim!E:E,"False Data")</f>
        <v>New Edward</v>
      </c>
      <c r="P1005" t="str">
        <f>_xlfn.XLOOKUP(Table17[[#This Row],[Customer_ID]],Customer_Dim!A:A,Customer_Dim!F:F,"False Data")</f>
        <v>Maine</v>
      </c>
      <c r="Q1005" t="str">
        <f>_xlfn.XLOOKUP(Table17[[#This Row],[Customer_ID]],Customer_Dim!A:A,Customer_Dim!G:G,"False Data")</f>
        <v>USA</v>
      </c>
      <c r="R1005" t="str">
        <f>_xlfn.XLOOKUP(Table17[[#This Row],[Customer_ID]],Customer_Dim!A:A,Customer_Dim!H:H,"False Data")</f>
        <v>Bronze</v>
      </c>
      <c r="S1005" t="str">
        <f>_xlfn.XLOOKUP(Table17[[#This Row],[Store_ID]],Store_Dim!A:A,Store_Dim!B:B)</f>
        <v>Martinez, Adkins and Johnson</v>
      </c>
      <c r="T1005" t="str">
        <f>_xlfn.XLOOKUP(Table17[[#This Row],[Store_ID]],Store_Dim!A:A,Store_Dim!C:C)</f>
        <v>North</v>
      </c>
      <c r="U1005" t="str">
        <f>_xlfn.XLOOKUP(Table17[[#This Row],[Store_ID]],Store_Dim!A:A,Store_Dim!D:D)</f>
        <v>Danielmouth</v>
      </c>
      <c r="V1005" t="str">
        <f>_xlfn.XLOOKUP(Table17[[#This Row],[Store_ID]],Store_Dim!A:A,Store_Dim!E:E)</f>
        <v>Flagship</v>
      </c>
      <c r="W1005" t="str">
        <f>_xlfn.XLOOKUP(Table17[[#This Row],[Product_ID]],Product_Dim!A:A,Product_Dim!B:B)</f>
        <v>Foldable Camping Chair</v>
      </c>
      <c r="X1005" t="str">
        <f>_xlfn.XLOOKUP(Table17[[#This Row],[Product_ID]],Product_Dim!A:A,Product_Dim!C:C)</f>
        <v>Sports</v>
      </c>
      <c r="Y1005" t="str">
        <f>_xlfn.XLOOKUP(Table17[[#This Row],[Product_ID]],Product_Dim!A:A,Product_Dim!D:D)</f>
        <v>Outdoor</v>
      </c>
      <c r="Z1005" t="str">
        <f>_xlfn.XLOOKUP(Table17[[#This Row],[Product_ID]],Product_Dim!A:A,Product_Dim!E:E)</f>
        <v>Cook Ltd</v>
      </c>
      <c r="AA1005">
        <f>_xlfn.XLOOKUP(Table17[[#This Row],[Product_ID]],Product_Dim!A:A,Product_Dim!F:F)</f>
        <v>166.06</v>
      </c>
      <c r="AB1005">
        <f>_xlfn.XLOOKUP(Table17[[#This Row],[Product_ID]],Product_Dim!A:A,Product_Dim!G:G)</f>
        <v>340</v>
      </c>
    </row>
    <row r="1006" spans="1:28" x14ac:dyDescent="0.25">
      <c r="A1006" t="s">
        <v>2830</v>
      </c>
      <c r="B1006" s="1">
        <v>45834</v>
      </c>
      <c r="C1006" t="s">
        <v>948</v>
      </c>
      <c r="D1006" t="s">
        <v>1543</v>
      </c>
      <c r="E1006" t="s">
        <v>1807</v>
      </c>
      <c r="F1006">
        <v>1</v>
      </c>
      <c r="G1006">
        <v>522.69000000000005</v>
      </c>
      <c r="H1006">
        <v>0.06</v>
      </c>
      <c r="I1006" t="s">
        <v>1829</v>
      </c>
      <c r="J1006" s="12">
        <v>491.32860000000011</v>
      </c>
      <c r="K1006" t="str">
        <f>_xlfn.XLOOKUP(Table17[[#This Row],[Customer_ID]],Customer_Dim!A:A,Customer_Dim!B:B,"False Data")</f>
        <v>Matthew Avery</v>
      </c>
      <c r="L1006" s="5">
        <f>_xlfn.XLOOKUP(Table17[[#This Row],[Customer_ID]],Customer_Dim!A:A,Customer_Dim!C:C,"False Data")</f>
        <v>29</v>
      </c>
      <c r="M1006" s="5" t="str" cm="1">
        <f t="array" ref="M1006">_xlfn.IFS(Table9[[#This Row],[Age]]&lt;=35,"Youth",Table9[[#This Row],[Age]]&lt;=55,"Adult",Table9[[#This Row],[Age]]&gt;55,"Senior")</f>
        <v>Youth</v>
      </c>
      <c r="N1006" t="str">
        <f>_xlfn.XLOOKUP(Table17[[#This Row],[Customer_ID]],Customer_Dim!A:A,Customer_Dim!D:D,"False Data")</f>
        <v>Male</v>
      </c>
      <c r="O1006" t="str">
        <f>_xlfn.XLOOKUP(Table17[[#This Row],[Customer_ID]],Customer_Dim!A:A,Customer_Dim!E:E,"False Data")</f>
        <v>Lake Melissashire</v>
      </c>
      <c r="P1006" t="str">
        <f>_xlfn.XLOOKUP(Table17[[#This Row],[Customer_ID]],Customer_Dim!A:A,Customer_Dim!F:F,"False Data")</f>
        <v>Oregon</v>
      </c>
      <c r="Q1006" t="str">
        <f>_xlfn.XLOOKUP(Table17[[#This Row],[Customer_ID]],Customer_Dim!A:A,Customer_Dim!G:G,"False Data")</f>
        <v>USA</v>
      </c>
      <c r="R1006" t="str">
        <f>_xlfn.XLOOKUP(Table17[[#This Row],[Customer_ID]],Customer_Dim!A:A,Customer_Dim!H:H,"False Data")</f>
        <v>Silver</v>
      </c>
      <c r="S1006" t="str">
        <f>_xlfn.XLOOKUP(Table17[[#This Row],[Store_ID]],Store_Dim!A:A,Store_Dim!B:B)</f>
        <v>Holloway Ltd</v>
      </c>
      <c r="T1006" t="str">
        <f>_xlfn.XLOOKUP(Table17[[#This Row],[Store_ID]],Store_Dim!A:A,Store_Dim!C:C)</f>
        <v>North</v>
      </c>
      <c r="U1006" t="str">
        <f>_xlfn.XLOOKUP(Table17[[#This Row],[Store_ID]],Store_Dim!A:A,Store_Dim!D:D)</f>
        <v>Bensonhaven</v>
      </c>
      <c r="V1006" t="str">
        <f>_xlfn.XLOOKUP(Table17[[#This Row],[Store_ID]],Store_Dim!A:A,Store_Dim!E:E)</f>
        <v>Flagship</v>
      </c>
      <c r="W1006" t="str">
        <f>_xlfn.XLOOKUP(Table17[[#This Row],[Product_ID]],Product_Dim!A:A,Product_Dim!B:B)</f>
        <v>Brother Laser Printer</v>
      </c>
      <c r="X1006" t="str">
        <f>_xlfn.XLOOKUP(Table17[[#This Row],[Product_ID]],Product_Dim!A:A,Product_Dim!C:C)</f>
        <v>Electronics</v>
      </c>
      <c r="Y1006" t="str">
        <f>_xlfn.XLOOKUP(Table17[[#This Row],[Product_ID]],Product_Dim!A:A,Product_Dim!D:D)</f>
        <v>Computer</v>
      </c>
      <c r="Z1006" t="str">
        <f>_xlfn.XLOOKUP(Table17[[#This Row],[Product_ID]],Product_Dim!A:A,Product_Dim!E:E)</f>
        <v>Hunt Inc</v>
      </c>
      <c r="AA1006">
        <f>_xlfn.XLOOKUP(Table17[[#This Row],[Product_ID]],Product_Dim!A:A,Product_Dim!F:F)</f>
        <v>112.42</v>
      </c>
      <c r="AB1006">
        <f>_xlfn.XLOOKUP(Table17[[#This Row],[Product_ID]],Product_Dim!A:A,Product_Dim!G:G)</f>
        <v>416</v>
      </c>
    </row>
    <row r="1007" spans="1:28" x14ac:dyDescent="0.25">
      <c r="A1007" t="s">
        <v>2831</v>
      </c>
      <c r="B1007" s="1">
        <v>45405</v>
      </c>
      <c r="C1007" t="s">
        <v>637</v>
      </c>
      <c r="D1007" t="s">
        <v>1656</v>
      </c>
      <c r="E1007" t="s">
        <v>1766</v>
      </c>
      <c r="F1007">
        <v>3</v>
      </c>
      <c r="G1007">
        <v>261.05</v>
      </c>
      <c r="H1007">
        <v>0.12</v>
      </c>
      <c r="I1007" t="s">
        <v>1826</v>
      </c>
      <c r="J1007" s="12">
        <v>689.17200000000014</v>
      </c>
      <c r="K1007" t="str">
        <f>_xlfn.XLOOKUP(Table17[[#This Row],[Customer_ID]],Customer_Dim!A:A,Customer_Dim!B:B,"False Data")</f>
        <v>Ashley Ferguson</v>
      </c>
      <c r="L1007" s="5">
        <f>_xlfn.XLOOKUP(Table17[[#This Row],[Customer_ID]],Customer_Dim!A:A,Customer_Dim!C:C,"False Data")</f>
        <v>46</v>
      </c>
      <c r="M1007" s="5" t="str" cm="1">
        <f t="array" ref="M1007">_xlfn.IFS(Table9[[#This Row],[Age]]&lt;=35,"Youth",Table9[[#This Row],[Age]]&lt;=55,"Adult",Table9[[#This Row],[Age]]&gt;55,"Senior")</f>
        <v>Adult</v>
      </c>
      <c r="N1007" t="str">
        <f>_xlfn.XLOOKUP(Table17[[#This Row],[Customer_ID]],Customer_Dim!A:A,Customer_Dim!D:D,"False Data")</f>
        <v>Male</v>
      </c>
      <c r="O1007" t="str">
        <f>_xlfn.XLOOKUP(Table17[[#This Row],[Customer_ID]],Customer_Dim!A:A,Customer_Dim!E:E,"False Data")</f>
        <v>Sarahmouth</v>
      </c>
      <c r="P1007" t="str">
        <f>_xlfn.XLOOKUP(Table17[[#This Row],[Customer_ID]],Customer_Dim!A:A,Customer_Dim!F:F,"False Data")</f>
        <v>Pennsylvania</v>
      </c>
      <c r="Q1007" t="str">
        <f>_xlfn.XLOOKUP(Table17[[#This Row],[Customer_ID]],Customer_Dim!A:A,Customer_Dim!G:G,"False Data")</f>
        <v>USA</v>
      </c>
      <c r="R1007" t="str">
        <f>_xlfn.XLOOKUP(Table17[[#This Row],[Customer_ID]],Customer_Dim!A:A,Customer_Dim!H:H,"False Data")</f>
        <v>Gold</v>
      </c>
      <c r="S1007" t="str">
        <f>_xlfn.XLOOKUP(Table17[[#This Row],[Store_ID]],Store_Dim!A:A,Store_Dim!B:B)</f>
        <v>Johnson-Wright</v>
      </c>
      <c r="T1007" t="str">
        <f>_xlfn.XLOOKUP(Table17[[#This Row],[Store_ID]],Store_Dim!A:A,Store_Dim!C:C)</f>
        <v>North</v>
      </c>
      <c r="U1007" t="str">
        <f>_xlfn.XLOOKUP(Table17[[#This Row],[Store_ID]],Store_Dim!A:A,Store_Dim!D:D)</f>
        <v>Hoodberg</v>
      </c>
      <c r="V1007" t="str">
        <f>_xlfn.XLOOKUP(Table17[[#This Row],[Store_ID]],Store_Dim!A:A,Store_Dim!E:E)</f>
        <v>Outlet</v>
      </c>
      <c r="W1007" t="str">
        <f>_xlfn.XLOOKUP(Table17[[#This Row],[Product_ID]],Product_Dim!A:A,Product_Dim!B:B)</f>
        <v>Sports Stopwatch Pro</v>
      </c>
      <c r="X1007" t="str">
        <f>_xlfn.XLOOKUP(Table17[[#This Row],[Product_ID]],Product_Dim!A:A,Product_Dim!C:C)</f>
        <v>Sports</v>
      </c>
      <c r="Y1007" t="str">
        <f>_xlfn.XLOOKUP(Table17[[#This Row],[Product_ID]],Product_Dim!A:A,Product_Dim!D:D)</f>
        <v>Accessories</v>
      </c>
      <c r="Z1007" t="str">
        <f>_xlfn.XLOOKUP(Table17[[#This Row],[Product_ID]],Product_Dim!A:A,Product_Dim!E:E)</f>
        <v>Thompson-French</v>
      </c>
      <c r="AA1007">
        <f>_xlfn.XLOOKUP(Table17[[#This Row],[Product_ID]],Product_Dim!A:A,Product_Dim!F:F)</f>
        <v>434.84</v>
      </c>
      <c r="AB1007">
        <f>_xlfn.XLOOKUP(Table17[[#This Row],[Product_ID]],Product_Dim!A:A,Product_Dim!G:G)</f>
        <v>185</v>
      </c>
    </row>
    <row r="1008" spans="1:28" x14ac:dyDescent="0.25">
      <c r="A1008" t="s">
        <v>2832</v>
      </c>
      <c r="B1008" s="1">
        <v>45918</v>
      </c>
      <c r="C1008" t="s">
        <v>314</v>
      </c>
      <c r="D1008" t="s">
        <v>1594</v>
      </c>
      <c r="E1008" t="s">
        <v>1807</v>
      </c>
      <c r="F1008">
        <v>3</v>
      </c>
      <c r="G1008">
        <v>644.73</v>
      </c>
      <c r="H1008">
        <v>0.01</v>
      </c>
      <c r="I1008" t="s">
        <v>1829</v>
      </c>
      <c r="J1008" s="12">
        <v>1914.8480999999999</v>
      </c>
      <c r="K1008" t="str">
        <f>_xlfn.XLOOKUP(Table17[[#This Row],[Customer_ID]],Customer_Dim!A:A,Customer_Dim!B:B,"False Data")</f>
        <v>Melissa Duffy Md</v>
      </c>
      <c r="L1008" s="5">
        <f>_xlfn.XLOOKUP(Table17[[#This Row],[Customer_ID]],Customer_Dim!A:A,Customer_Dim!C:C,"False Data")</f>
        <v>58</v>
      </c>
      <c r="M1008" s="5" t="str" cm="1">
        <f t="array" ref="M1008">_xlfn.IFS(Table9[[#This Row],[Age]]&lt;=35,"Youth",Table9[[#This Row],[Age]]&lt;=55,"Adult",Table9[[#This Row],[Age]]&gt;55,"Senior")</f>
        <v>Senior</v>
      </c>
      <c r="N1008" t="str">
        <f>_xlfn.XLOOKUP(Table17[[#This Row],[Customer_ID]],Customer_Dim!A:A,Customer_Dim!D:D,"False Data")</f>
        <v>Female</v>
      </c>
      <c r="O1008" t="str">
        <f>_xlfn.XLOOKUP(Table17[[#This Row],[Customer_ID]],Customer_Dim!A:A,Customer_Dim!E:E,"False Data")</f>
        <v>East Jenna</v>
      </c>
      <c r="P1008" t="str">
        <f>_xlfn.XLOOKUP(Table17[[#This Row],[Customer_ID]],Customer_Dim!A:A,Customer_Dim!F:F,"False Data")</f>
        <v>South Carolina</v>
      </c>
      <c r="Q1008" t="str">
        <f>_xlfn.XLOOKUP(Table17[[#This Row],[Customer_ID]],Customer_Dim!A:A,Customer_Dim!G:G,"False Data")</f>
        <v>USA</v>
      </c>
      <c r="R1008" t="str">
        <f>_xlfn.XLOOKUP(Table17[[#This Row],[Customer_ID]],Customer_Dim!A:A,Customer_Dim!H:H,"False Data")</f>
        <v>Bronze</v>
      </c>
      <c r="S1008" t="str">
        <f>_xlfn.XLOOKUP(Table17[[#This Row],[Store_ID]],Store_Dim!A:A,Store_Dim!B:B)</f>
        <v>Holloway Ltd</v>
      </c>
      <c r="T1008" t="str">
        <f>_xlfn.XLOOKUP(Table17[[#This Row],[Store_ID]],Store_Dim!A:A,Store_Dim!C:C)</f>
        <v>North</v>
      </c>
      <c r="U1008" t="str">
        <f>_xlfn.XLOOKUP(Table17[[#This Row],[Store_ID]],Store_Dim!A:A,Store_Dim!D:D)</f>
        <v>Bensonhaven</v>
      </c>
      <c r="V1008" t="str">
        <f>_xlfn.XLOOKUP(Table17[[#This Row],[Store_ID]],Store_Dim!A:A,Store_Dim!E:E)</f>
        <v>Flagship</v>
      </c>
      <c r="W1008" t="str">
        <f>_xlfn.XLOOKUP(Table17[[#This Row],[Product_ID]],Product_Dim!A:A,Product_Dim!B:B)</f>
        <v>Men's Formal Shirt</v>
      </c>
      <c r="X1008" t="str">
        <f>_xlfn.XLOOKUP(Table17[[#This Row],[Product_ID]],Product_Dim!A:A,Product_Dim!C:C)</f>
        <v>Clothing</v>
      </c>
      <c r="Y1008" t="str">
        <f>_xlfn.XLOOKUP(Table17[[#This Row],[Product_ID]],Product_Dim!A:A,Product_Dim!D:D)</f>
        <v>Tops</v>
      </c>
      <c r="Z1008" t="str">
        <f>_xlfn.XLOOKUP(Table17[[#This Row],[Product_ID]],Product_Dim!A:A,Product_Dim!E:E)</f>
        <v>Moon, Mora and Santos</v>
      </c>
      <c r="AA1008">
        <f>_xlfn.XLOOKUP(Table17[[#This Row],[Product_ID]],Product_Dim!A:A,Product_Dim!F:F)</f>
        <v>283</v>
      </c>
      <c r="AB1008">
        <f>_xlfn.XLOOKUP(Table17[[#This Row],[Product_ID]],Product_Dim!A:A,Product_Dim!G:G)</f>
        <v>360</v>
      </c>
    </row>
    <row r="1009" spans="1:28" x14ac:dyDescent="0.25">
      <c r="A1009" t="s">
        <v>2833</v>
      </c>
      <c r="B1009" s="1">
        <v>45217</v>
      </c>
      <c r="C1009" t="s">
        <v>648</v>
      </c>
      <c r="D1009" t="s">
        <v>1698</v>
      </c>
      <c r="E1009" t="s">
        <v>1761</v>
      </c>
      <c r="F1009">
        <v>2</v>
      </c>
      <c r="G1009">
        <v>541.52</v>
      </c>
      <c r="H1009">
        <v>0.26</v>
      </c>
      <c r="I1009" t="s">
        <v>1826</v>
      </c>
      <c r="J1009" s="12">
        <v>801.44959999999992</v>
      </c>
      <c r="K1009" t="str">
        <f>_xlfn.XLOOKUP(Table17[[#This Row],[Customer_ID]],Customer_Dim!A:A,Customer_Dim!B:B,"False Data")</f>
        <v>Wanda Snyder</v>
      </c>
      <c r="L1009" s="5">
        <f>_xlfn.XLOOKUP(Table17[[#This Row],[Customer_ID]],Customer_Dim!A:A,Customer_Dim!C:C,"False Data")</f>
        <v>54</v>
      </c>
      <c r="M1009" s="5" t="str" cm="1">
        <f t="array" ref="M1009">_xlfn.IFS(Table9[[#This Row],[Age]]&lt;=35,"Youth",Table9[[#This Row],[Age]]&lt;=55,"Adult",Table9[[#This Row],[Age]]&gt;55,"Senior")</f>
        <v>Adult</v>
      </c>
      <c r="N1009" t="str">
        <f>_xlfn.XLOOKUP(Table17[[#This Row],[Customer_ID]],Customer_Dim!A:A,Customer_Dim!D:D,"False Data")</f>
        <v>Male</v>
      </c>
      <c r="O1009" t="str">
        <f>_xlfn.XLOOKUP(Table17[[#This Row],[Customer_ID]],Customer_Dim!A:A,Customer_Dim!E:E,"False Data")</f>
        <v>Frostmouth</v>
      </c>
      <c r="P1009" t="str">
        <f>_xlfn.XLOOKUP(Table17[[#This Row],[Customer_ID]],Customer_Dim!A:A,Customer_Dim!F:F,"False Data")</f>
        <v>Vermont</v>
      </c>
      <c r="Q1009" t="str">
        <f>_xlfn.XLOOKUP(Table17[[#This Row],[Customer_ID]],Customer_Dim!A:A,Customer_Dim!G:G,"False Data")</f>
        <v>USA</v>
      </c>
      <c r="R1009" t="str">
        <f>_xlfn.XLOOKUP(Table17[[#This Row],[Customer_ID]],Customer_Dim!A:A,Customer_Dim!H:H,"False Data")</f>
        <v>Bronze</v>
      </c>
      <c r="S1009" t="str">
        <f>_xlfn.XLOOKUP(Table17[[#This Row],[Store_ID]],Store_Dim!A:A,Store_Dim!B:B)</f>
        <v>Black-Horn</v>
      </c>
      <c r="T1009" t="str">
        <f>_xlfn.XLOOKUP(Table17[[#This Row],[Store_ID]],Store_Dim!A:A,Store_Dim!C:C)</f>
        <v>South</v>
      </c>
      <c r="U1009" t="str">
        <f>_xlfn.XLOOKUP(Table17[[#This Row],[Store_ID]],Store_Dim!A:A,Store_Dim!D:D)</f>
        <v>North Nancyview</v>
      </c>
      <c r="V1009" t="str">
        <f>_xlfn.XLOOKUP(Table17[[#This Row],[Store_ID]],Store_Dim!A:A,Store_Dim!E:E)</f>
        <v>Outlet</v>
      </c>
      <c r="W1009" t="str">
        <f>_xlfn.XLOOKUP(Table17[[#This Row],[Product_ID]],Product_Dim!A:A,Product_Dim!B:B)</f>
        <v>Women's Ankle Boots</v>
      </c>
      <c r="X1009" t="str">
        <f>_xlfn.XLOOKUP(Table17[[#This Row],[Product_ID]],Product_Dim!A:A,Product_Dim!C:C)</f>
        <v>Clothing</v>
      </c>
      <c r="Y1009" t="str">
        <f>_xlfn.XLOOKUP(Table17[[#This Row],[Product_ID]],Product_Dim!A:A,Product_Dim!D:D)</f>
        <v>Footwear</v>
      </c>
      <c r="Z1009" t="str">
        <f>_xlfn.XLOOKUP(Table17[[#This Row],[Product_ID]],Product_Dim!A:A,Product_Dim!E:E)</f>
        <v>Poole PLC</v>
      </c>
      <c r="AA1009">
        <f>_xlfn.XLOOKUP(Table17[[#This Row],[Product_ID]],Product_Dim!A:A,Product_Dim!F:F)</f>
        <v>158.13999999999999</v>
      </c>
      <c r="AB1009">
        <f>_xlfn.XLOOKUP(Table17[[#This Row],[Product_ID]],Product_Dim!A:A,Product_Dim!G:G)</f>
        <v>82</v>
      </c>
    </row>
    <row r="1010" spans="1:28" x14ac:dyDescent="0.25">
      <c r="A1010" t="s">
        <v>2834</v>
      </c>
      <c r="B1010" s="1">
        <v>45259</v>
      </c>
      <c r="C1010" t="s">
        <v>1322</v>
      </c>
      <c r="D1010" t="s">
        <v>1674</v>
      </c>
      <c r="E1010" t="s">
        <v>1789</v>
      </c>
      <c r="F1010">
        <v>1</v>
      </c>
      <c r="G1010">
        <v>395.18</v>
      </c>
      <c r="H1010">
        <v>0.09</v>
      </c>
      <c r="I1010" t="s">
        <v>1826</v>
      </c>
      <c r="J1010" s="12">
        <v>359.61380000000003</v>
      </c>
      <c r="K1010" t="str">
        <f>_xlfn.XLOOKUP(Table17[[#This Row],[Customer_ID]],Customer_Dim!A:A,Customer_Dim!B:B,"False Data")</f>
        <v>Jeanette Nichols</v>
      </c>
      <c r="L1010" s="5">
        <f>_xlfn.XLOOKUP(Table17[[#This Row],[Customer_ID]],Customer_Dim!A:A,Customer_Dim!C:C,"False Data")</f>
        <v>28</v>
      </c>
      <c r="M1010" s="5" t="str" cm="1">
        <f t="array" ref="M1010">_xlfn.IFS(Table9[[#This Row],[Age]]&lt;=35,"Youth",Table9[[#This Row],[Age]]&lt;=55,"Adult",Table9[[#This Row],[Age]]&gt;55,"Senior")</f>
        <v>Youth</v>
      </c>
      <c r="N1010" t="str">
        <f>_xlfn.XLOOKUP(Table17[[#This Row],[Customer_ID]],Customer_Dim!A:A,Customer_Dim!D:D,"False Data")</f>
        <v>Male</v>
      </c>
      <c r="O1010" t="str">
        <f>_xlfn.XLOOKUP(Table17[[#This Row],[Customer_ID]],Customer_Dim!A:A,Customer_Dim!E:E,"False Data")</f>
        <v>Aguilarland</v>
      </c>
      <c r="P1010" t="str">
        <f>_xlfn.XLOOKUP(Table17[[#This Row],[Customer_ID]],Customer_Dim!A:A,Customer_Dim!F:F,"False Data")</f>
        <v>North Carolina</v>
      </c>
      <c r="Q1010" t="str">
        <f>_xlfn.XLOOKUP(Table17[[#This Row],[Customer_ID]],Customer_Dim!A:A,Customer_Dim!G:G,"False Data")</f>
        <v>USA</v>
      </c>
      <c r="R1010" t="str">
        <f>_xlfn.XLOOKUP(Table17[[#This Row],[Customer_ID]],Customer_Dim!A:A,Customer_Dim!H:H,"False Data")</f>
        <v>Platinum</v>
      </c>
      <c r="S1010" t="str">
        <f>_xlfn.XLOOKUP(Table17[[#This Row],[Store_ID]],Store_Dim!A:A,Store_Dim!B:B)</f>
        <v>Hill, Wagner and Ballard</v>
      </c>
      <c r="T1010" t="str">
        <f>_xlfn.XLOOKUP(Table17[[#This Row],[Store_ID]],Store_Dim!A:A,Store_Dim!C:C)</f>
        <v>East</v>
      </c>
      <c r="U1010" t="str">
        <f>_xlfn.XLOOKUP(Table17[[#This Row],[Store_ID]],Store_Dim!A:A,Store_Dim!D:D)</f>
        <v>East Davidville</v>
      </c>
      <c r="V1010" t="str">
        <f>_xlfn.XLOOKUP(Table17[[#This Row],[Store_ID]],Store_Dim!A:A,Store_Dim!E:E)</f>
        <v>Online</v>
      </c>
      <c r="W1010" t="str">
        <f>_xlfn.XLOOKUP(Table17[[#This Row],[Product_ID]],Product_Dim!A:A,Product_Dim!B:B)</f>
        <v>Organic Sunscreen Lotion</v>
      </c>
      <c r="X1010" t="str">
        <f>_xlfn.XLOOKUP(Table17[[#This Row],[Product_ID]],Product_Dim!A:A,Product_Dim!C:C)</f>
        <v>Beauty</v>
      </c>
      <c r="Y1010" t="str">
        <f>_xlfn.XLOOKUP(Table17[[#This Row],[Product_ID]],Product_Dim!A:A,Product_Dim!D:D)</f>
        <v>Skincare</v>
      </c>
      <c r="Z1010" t="str">
        <f>_xlfn.XLOOKUP(Table17[[#This Row],[Product_ID]],Product_Dim!A:A,Product_Dim!E:E)</f>
        <v>Anderson-Riley</v>
      </c>
      <c r="AA1010">
        <f>_xlfn.XLOOKUP(Table17[[#This Row],[Product_ID]],Product_Dim!A:A,Product_Dim!F:F)</f>
        <v>266.86</v>
      </c>
      <c r="AB1010">
        <f>_xlfn.XLOOKUP(Table17[[#This Row],[Product_ID]],Product_Dim!A:A,Product_Dim!G:G)</f>
        <v>458</v>
      </c>
    </row>
    <row r="1011" spans="1:28" x14ac:dyDescent="0.25">
      <c r="A1011" t="s">
        <v>2835</v>
      </c>
      <c r="B1011" s="1">
        <v>45740</v>
      </c>
      <c r="C1011" t="s">
        <v>356</v>
      </c>
      <c r="D1011" t="s">
        <v>1562</v>
      </c>
      <c r="E1011" t="s">
        <v>1782</v>
      </c>
      <c r="F1011">
        <v>4</v>
      </c>
      <c r="G1011">
        <v>56.37</v>
      </c>
      <c r="H1011">
        <v>0.17</v>
      </c>
      <c r="I1011" t="s">
        <v>1824</v>
      </c>
      <c r="J1011" s="12">
        <v>187.14840000000001</v>
      </c>
      <c r="K1011" t="str">
        <f>_xlfn.XLOOKUP(Table17[[#This Row],[Customer_ID]],Customer_Dim!A:A,Customer_Dim!B:B,"False Data")</f>
        <v>Diane Watson</v>
      </c>
      <c r="L1011" s="5">
        <f>_xlfn.XLOOKUP(Table17[[#This Row],[Customer_ID]],Customer_Dim!A:A,Customer_Dim!C:C,"False Data")</f>
        <v>53</v>
      </c>
      <c r="M1011" s="5" t="str" cm="1">
        <f t="array" ref="M1011">_xlfn.IFS(Table9[[#This Row],[Age]]&lt;=35,"Youth",Table9[[#This Row],[Age]]&lt;=55,"Adult",Table9[[#This Row],[Age]]&gt;55,"Senior")</f>
        <v>Adult</v>
      </c>
      <c r="N1011" t="str">
        <f>_xlfn.XLOOKUP(Table17[[#This Row],[Customer_ID]],Customer_Dim!A:A,Customer_Dim!D:D,"False Data")</f>
        <v>Female</v>
      </c>
      <c r="O1011" t="str">
        <f>_xlfn.XLOOKUP(Table17[[#This Row],[Customer_ID]],Customer_Dim!A:A,Customer_Dim!E:E,"False Data")</f>
        <v>North Codyport</v>
      </c>
      <c r="P1011" t="str">
        <f>_xlfn.XLOOKUP(Table17[[#This Row],[Customer_ID]],Customer_Dim!A:A,Customer_Dim!F:F,"False Data")</f>
        <v>Texas</v>
      </c>
      <c r="Q1011" t="str">
        <f>_xlfn.XLOOKUP(Table17[[#This Row],[Customer_ID]],Customer_Dim!A:A,Customer_Dim!G:G,"False Data")</f>
        <v>USA</v>
      </c>
      <c r="R1011" t="str">
        <f>_xlfn.XLOOKUP(Table17[[#This Row],[Customer_ID]],Customer_Dim!A:A,Customer_Dim!H:H,"False Data")</f>
        <v>Platinum</v>
      </c>
      <c r="S1011" t="str">
        <f>_xlfn.XLOOKUP(Table17[[#This Row],[Store_ID]],Store_Dim!A:A,Store_Dim!B:B)</f>
        <v>Bean, Jones and Park</v>
      </c>
      <c r="T1011" t="str">
        <f>_xlfn.XLOOKUP(Table17[[#This Row],[Store_ID]],Store_Dim!A:A,Store_Dim!C:C)</f>
        <v>West</v>
      </c>
      <c r="U1011" t="str">
        <f>_xlfn.XLOOKUP(Table17[[#This Row],[Store_ID]],Store_Dim!A:A,Store_Dim!D:D)</f>
        <v>Thompsonborough</v>
      </c>
      <c r="V1011" t="str">
        <f>_xlfn.XLOOKUP(Table17[[#This Row],[Store_ID]],Store_Dim!A:A,Store_Dim!E:E)</f>
        <v>Online</v>
      </c>
      <c r="W1011" t="str">
        <f>_xlfn.XLOOKUP(Table17[[#This Row],[Product_ID]],Product_Dim!A:A,Product_Dim!B:B)</f>
        <v>Wireless Bluetooth Earbuds</v>
      </c>
      <c r="X1011" t="str">
        <f>_xlfn.XLOOKUP(Table17[[#This Row],[Product_ID]],Product_Dim!A:A,Product_Dim!C:C)</f>
        <v>Electronics</v>
      </c>
      <c r="Y1011" t="str">
        <f>_xlfn.XLOOKUP(Table17[[#This Row],[Product_ID]],Product_Dim!A:A,Product_Dim!D:D)</f>
        <v>Audio</v>
      </c>
      <c r="Z1011" t="str">
        <f>_xlfn.XLOOKUP(Table17[[#This Row],[Product_ID]],Product_Dim!A:A,Product_Dim!E:E)</f>
        <v>Perez-Johnston</v>
      </c>
      <c r="AA1011">
        <f>_xlfn.XLOOKUP(Table17[[#This Row],[Product_ID]],Product_Dim!A:A,Product_Dim!F:F)</f>
        <v>439.07</v>
      </c>
      <c r="AB1011">
        <f>_xlfn.XLOOKUP(Table17[[#This Row],[Product_ID]],Product_Dim!A:A,Product_Dim!G:G)</f>
        <v>142</v>
      </c>
    </row>
    <row r="1012" spans="1:28" x14ac:dyDescent="0.25">
      <c r="A1012" t="s">
        <v>2836</v>
      </c>
      <c r="B1012" s="1">
        <v>45908</v>
      </c>
      <c r="C1012" t="s">
        <v>681</v>
      </c>
      <c r="D1012" t="s">
        <v>1706</v>
      </c>
      <c r="E1012" t="s">
        <v>1786</v>
      </c>
      <c r="F1012">
        <v>4</v>
      </c>
      <c r="G1012">
        <v>202.59</v>
      </c>
      <c r="H1012">
        <v>0.06</v>
      </c>
      <c r="I1012" t="s">
        <v>1829</v>
      </c>
      <c r="J1012" s="12">
        <v>761.73839999999996</v>
      </c>
      <c r="K1012" t="str">
        <f>_xlfn.XLOOKUP(Table17[[#This Row],[Customer_ID]],Customer_Dim!A:A,Customer_Dim!B:B,"False Data")</f>
        <v>Joan Johnson</v>
      </c>
      <c r="L1012" s="5">
        <f>_xlfn.XLOOKUP(Table17[[#This Row],[Customer_ID]],Customer_Dim!A:A,Customer_Dim!C:C,"False Data")</f>
        <v>50</v>
      </c>
      <c r="M1012" s="5" t="str" cm="1">
        <f t="array" ref="M1012">_xlfn.IFS(Table9[[#This Row],[Age]]&lt;=35,"Youth",Table9[[#This Row],[Age]]&lt;=55,"Adult",Table9[[#This Row],[Age]]&gt;55,"Senior")</f>
        <v>Adult</v>
      </c>
      <c r="N1012" t="str">
        <f>_xlfn.XLOOKUP(Table17[[#This Row],[Customer_ID]],Customer_Dim!A:A,Customer_Dim!D:D,"False Data")</f>
        <v>Female</v>
      </c>
      <c r="O1012" t="str">
        <f>_xlfn.XLOOKUP(Table17[[#This Row],[Customer_ID]],Customer_Dim!A:A,Customer_Dim!E:E,"False Data")</f>
        <v>Lake Josephport</v>
      </c>
      <c r="P1012" t="str">
        <f>_xlfn.XLOOKUP(Table17[[#This Row],[Customer_ID]],Customer_Dim!A:A,Customer_Dim!F:F,"False Data")</f>
        <v>Maine</v>
      </c>
      <c r="Q1012" t="str">
        <f>_xlfn.XLOOKUP(Table17[[#This Row],[Customer_ID]],Customer_Dim!A:A,Customer_Dim!G:G,"False Data")</f>
        <v>USA</v>
      </c>
      <c r="R1012" t="str">
        <f>_xlfn.XLOOKUP(Table17[[#This Row],[Customer_ID]],Customer_Dim!A:A,Customer_Dim!H:H,"False Data")</f>
        <v>Platinum</v>
      </c>
      <c r="S1012" t="str">
        <f>_xlfn.XLOOKUP(Table17[[#This Row],[Store_ID]],Store_Dim!A:A,Store_Dim!B:B)</f>
        <v>Moore, Padilla and Butler</v>
      </c>
      <c r="T1012" t="str">
        <f>_xlfn.XLOOKUP(Table17[[#This Row],[Store_ID]],Store_Dim!A:A,Store_Dim!C:C)</f>
        <v>South</v>
      </c>
      <c r="U1012" t="str">
        <f>_xlfn.XLOOKUP(Table17[[#This Row],[Store_ID]],Store_Dim!A:A,Store_Dim!D:D)</f>
        <v>East Johnstad</v>
      </c>
      <c r="V1012" t="str">
        <f>_xlfn.XLOOKUP(Table17[[#This Row],[Store_ID]],Store_Dim!A:A,Store_Dim!E:E)</f>
        <v>Flagship</v>
      </c>
      <c r="W1012" t="str">
        <f>_xlfn.XLOOKUP(Table17[[#This Row],[Product_ID]],Product_Dim!A:A,Product_Dim!B:B)</f>
        <v>Decorative Lamp Shade</v>
      </c>
      <c r="X1012" t="str">
        <f>_xlfn.XLOOKUP(Table17[[#This Row],[Product_ID]],Product_Dim!A:A,Product_Dim!C:C)</f>
        <v>Home</v>
      </c>
      <c r="Y1012" t="str">
        <f>_xlfn.XLOOKUP(Table17[[#This Row],[Product_ID]],Product_Dim!A:A,Product_Dim!D:D)</f>
        <v>Lighting</v>
      </c>
      <c r="Z1012" t="str">
        <f>_xlfn.XLOOKUP(Table17[[#This Row],[Product_ID]],Product_Dim!A:A,Product_Dim!E:E)</f>
        <v>Ramirez-Hanson</v>
      </c>
      <c r="AA1012">
        <f>_xlfn.XLOOKUP(Table17[[#This Row],[Product_ID]],Product_Dim!A:A,Product_Dim!F:F)</f>
        <v>228.53</v>
      </c>
      <c r="AB1012">
        <f>_xlfn.XLOOKUP(Table17[[#This Row],[Product_ID]],Product_Dim!A:A,Product_Dim!G:G)</f>
        <v>469</v>
      </c>
    </row>
    <row r="1013" spans="1:28" x14ac:dyDescent="0.25">
      <c r="A1013" t="s">
        <v>2837</v>
      </c>
      <c r="B1013" s="1">
        <v>45601</v>
      </c>
      <c r="C1013" t="s">
        <v>27</v>
      </c>
      <c r="D1013" t="s">
        <v>1710</v>
      </c>
      <c r="E1013" t="s">
        <v>1773</v>
      </c>
      <c r="F1013">
        <v>2</v>
      </c>
      <c r="G1013">
        <v>358.36</v>
      </c>
      <c r="H1013">
        <v>0.05</v>
      </c>
      <c r="I1013" t="s">
        <v>1826</v>
      </c>
      <c r="J1013" s="12">
        <v>680.88400000000001</v>
      </c>
      <c r="K1013" t="str">
        <f>_xlfn.XLOOKUP(Table17[[#This Row],[Customer_ID]],Customer_Dim!A:A,Customer_Dim!B:B,"False Data")</f>
        <v>Caroline Collins</v>
      </c>
      <c r="L1013" s="5">
        <f>_xlfn.XLOOKUP(Table17[[#This Row],[Customer_ID]],Customer_Dim!A:A,Customer_Dim!C:C,"False Data")</f>
        <v>64</v>
      </c>
      <c r="M1013" s="5" t="str" cm="1">
        <f t="array" ref="M1013">_xlfn.IFS(Table9[[#This Row],[Age]]&lt;=35,"Youth",Table9[[#This Row],[Age]]&lt;=55,"Adult",Table9[[#This Row],[Age]]&gt;55,"Senior")</f>
        <v>Senior</v>
      </c>
      <c r="N1013" t="str">
        <f>_xlfn.XLOOKUP(Table17[[#This Row],[Customer_ID]],Customer_Dim!A:A,Customer_Dim!D:D,"False Data")</f>
        <v>Female</v>
      </c>
      <c r="O1013" t="str">
        <f>_xlfn.XLOOKUP(Table17[[#This Row],[Customer_ID]],Customer_Dim!A:A,Customer_Dim!E:E,"False Data")</f>
        <v>Nicholasshire</v>
      </c>
      <c r="P1013" t="str">
        <f>_xlfn.XLOOKUP(Table17[[#This Row],[Customer_ID]],Customer_Dim!A:A,Customer_Dim!F:F,"False Data")</f>
        <v>California</v>
      </c>
      <c r="Q1013" t="str">
        <f>_xlfn.XLOOKUP(Table17[[#This Row],[Customer_ID]],Customer_Dim!A:A,Customer_Dim!G:G,"False Data")</f>
        <v>USA</v>
      </c>
      <c r="R1013" t="str">
        <f>_xlfn.XLOOKUP(Table17[[#This Row],[Customer_ID]],Customer_Dim!A:A,Customer_Dim!H:H,"False Data")</f>
        <v>Silver</v>
      </c>
      <c r="S1013" t="str">
        <f>_xlfn.XLOOKUP(Table17[[#This Row],[Store_ID]],Store_Dim!A:A,Store_Dim!B:B)</f>
        <v>Gray Ltd</v>
      </c>
      <c r="T1013" t="str">
        <f>_xlfn.XLOOKUP(Table17[[#This Row],[Store_ID]],Store_Dim!A:A,Store_Dim!C:C)</f>
        <v>North</v>
      </c>
      <c r="U1013" t="str">
        <f>_xlfn.XLOOKUP(Table17[[#This Row],[Store_ID]],Store_Dim!A:A,Store_Dim!D:D)</f>
        <v>New Michaelchester</v>
      </c>
      <c r="V1013" t="str">
        <f>_xlfn.XLOOKUP(Table17[[#This Row],[Store_ID]],Store_Dim!A:A,Store_Dim!E:E)</f>
        <v>Outlet</v>
      </c>
      <c r="W1013" t="str">
        <f>_xlfn.XLOOKUP(Table17[[#This Row],[Product_ID]],Product_Dim!A:A,Product_Dim!B:B)</f>
        <v>Badminton Racket Set</v>
      </c>
      <c r="X1013" t="str">
        <f>_xlfn.XLOOKUP(Table17[[#This Row],[Product_ID]],Product_Dim!A:A,Product_Dim!C:C)</f>
        <v>Sports</v>
      </c>
      <c r="Y1013" t="str">
        <f>_xlfn.XLOOKUP(Table17[[#This Row],[Product_ID]],Product_Dim!A:A,Product_Dim!D:D)</f>
        <v>Equipment</v>
      </c>
      <c r="Z1013" t="str">
        <f>_xlfn.XLOOKUP(Table17[[#This Row],[Product_ID]],Product_Dim!A:A,Product_Dim!E:E)</f>
        <v>Robinson-Brown</v>
      </c>
      <c r="AA1013">
        <f>_xlfn.XLOOKUP(Table17[[#This Row],[Product_ID]],Product_Dim!A:A,Product_Dim!F:F)</f>
        <v>285.54000000000002</v>
      </c>
      <c r="AB1013">
        <f>_xlfn.XLOOKUP(Table17[[#This Row],[Product_ID]],Product_Dim!A:A,Product_Dim!G:G)</f>
        <v>358</v>
      </c>
    </row>
    <row r="1014" spans="1:28" x14ac:dyDescent="0.25">
      <c r="A1014" t="s">
        <v>2838</v>
      </c>
      <c r="B1014" s="1">
        <v>45535</v>
      </c>
      <c r="C1014" t="s">
        <v>264</v>
      </c>
      <c r="D1014" t="s">
        <v>1622</v>
      </c>
      <c r="E1014" t="s">
        <v>1810</v>
      </c>
      <c r="F1014">
        <v>4</v>
      </c>
      <c r="G1014">
        <v>85.62</v>
      </c>
      <c r="H1014">
        <v>0.28000000000000003</v>
      </c>
      <c r="I1014" t="s">
        <v>1829</v>
      </c>
      <c r="J1014" s="12">
        <v>246.5856</v>
      </c>
      <c r="K1014" t="str">
        <f>_xlfn.XLOOKUP(Table17[[#This Row],[Customer_ID]],Customer_Dim!A:A,Customer_Dim!B:B,"False Data")</f>
        <v>Tonya Burch</v>
      </c>
      <c r="L1014" s="5">
        <f>_xlfn.XLOOKUP(Table17[[#This Row],[Customer_ID]],Customer_Dim!A:A,Customer_Dim!C:C,"False Data")</f>
        <v>39</v>
      </c>
      <c r="M1014" s="5" t="str" cm="1">
        <f t="array" ref="M1014">_xlfn.IFS(Table9[[#This Row],[Age]]&lt;=35,"Youth",Table9[[#This Row],[Age]]&lt;=55,"Adult",Table9[[#This Row],[Age]]&gt;55,"Senior")</f>
        <v>Adult</v>
      </c>
      <c r="N1014" t="str">
        <f>_xlfn.XLOOKUP(Table17[[#This Row],[Customer_ID]],Customer_Dim!A:A,Customer_Dim!D:D,"False Data")</f>
        <v>Female</v>
      </c>
      <c r="O1014" t="str">
        <f>_xlfn.XLOOKUP(Table17[[#This Row],[Customer_ID]],Customer_Dim!A:A,Customer_Dim!E:E,"False Data")</f>
        <v>Olsonhaven</v>
      </c>
      <c r="P1014" t="str">
        <f>_xlfn.XLOOKUP(Table17[[#This Row],[Customer_ID]],Customer_Dim!A:A,Customer_Dim!F:F,"False Data")</f>
        <v>Iowa</v>
      </c>
      <c r="Q1014" t="str">
        <f>_xlfn.XLOOKUP(Table17[[#This Row],[Customer_ID]],Customer_Dim!A:A,Customer_Dim!G:G,"False Data")</f>
        <v>USA</v>
      </c>
      <c r="R1014" t="str">
        <f>_xlfn.XLOOKUP(Table17[[#This Row],[Customer_ID]],Customer_Dim!A:A,Customer_Dim!H:H,"False Data")</f>
        <v>Gold</v>
      </c>
      <c r="S1014" t="str">
        <f>_xlfn.XLOOKUP(Table17[[#This Row],[Store_ID]],Store_Dim!A:A,Store_Dim!B:B)</f>
        <v>Guerrero-Schmitt</v>
      </c>
      <c r="T1014" t="str">
        <f>_xlfn.XLOOKUP(Table17[[#This Row],[Store_ID]],Store_Dim!A:A,Store_Dim!C:C)</f>
        <v>East</v>
      </c>
      <c r="U1014" t="str">
        <f>_xlfn.XLOOKUP(Table17[[#This Row],[Store_ID]],Store_Dim!A:A,Store_Dim!D:D)</f>
        <v>East Stevechester</v>
      </c>
      <c r="V1014" t="str">
        <f>_xlfn.XLOOKUP(Table17[[#This Row],[Store_ID]],Store_Dim!A:A,Store_Dim!E:E)</f>
        <v>Flagship</v>
      </c>
      <c r="W1014" t="str">
        <f>_xlfn.XLOOKUP(Table17[[#This Row],[Product_ID]],Product_Dim!A:A,Product_Dim!B:B)</f>
        <v>Men's Casual Sneakers</v>
      </c>
      <c r="X1014" t="str">
        <f>_xlfn.XLOOKUP(Table17[[#This Row],[Product_ID]],Product_Dim!A:A,Product_Dim!C:C)</f>
        <v>Clothing</v>
      </c>
      <c r="Y1014" t="str">
        <f>_xlfn.XLOOKUP(Table17[[#This Row],[Product_ID]],Product_Dim!A:A,Product_Dim!D:D)</f>
        <v>Footwear</v>
      </c>
      <c r="Z1014" t="str">
        <f>_xlfn.XLOOKUP(Table17[[#This Row],[Product_ID]],Product_Dim!A:A,Product_Dim!E:E)</f>
        <v>Hogan-Lee</v>
      </c>
      <c r="AA1014">
        <f>_xlfn.XLOOKUP(Table17[[#This Row],[Product_ID]],Product_Dim!A:A,Product_Dim!F:F)</f>
        <v>353.47</v>
      </c>
      <c r="AB1014">
        <f>_xlfn.XLOOKUP(Table17[[#This Row],[Product_ID]],Product_Dim!A:A,Product_Dim!G:G)</f>
        <v>214</v>
      </c>
    </row>
    <row r="1015" spans="1:28" x14ac:dyDescent="0.25">
      <c r="A1015" t="s">
        <v>2839</v>
      </c>
      <c r="B1015" s="1">
        <v>45459</v>
      </c>
      <c r="C1015" t="s">
        <v>610</v>
      </c>
      <c r="D1015" t="s">
        <v>1560</v>
      </c>
      <c r="E1015" t="s">
        <v>1807</v>
      </c>
      <c r="F1015">
        <v>4</v>
      </c>
      <c r="G1015">
        <v>929.26</v>
      </c>
      <c r="H1015">
        <v>0.23</v>
      </c>
      <c r="I1015" t="s">
        <v>1826</v>
      </c>
      <c r="J1015" s="12">
        <v>2862.1208000000001</v>
      </c>
      <c r="K1015" t="str">
        <f>_xlfn.XLOOKUP(Table17[[#This Row],[Customer_ID]],Customer_Dim!A:A,Customer_Dim!B:B,"False Data")</f>
        <v>Brent Rivas</v>
      </c>
      <c r="L1015" s="5">
        <f>_xlfn.XLOOKUP(Table17[[#This Row],[Customer_ID]],Customer_Dim!A:A,Customer_Dim!C:C,"False Data")</f>
        <v>54</v>
      </c>
      <c r="M1015" s="5" t="str" cm="1">
        <f t="array" ref="M1015">_xlfn.IFS(Table9[[#This Row],[Age]]&lt;=35,"Youth",Table9[[#This Row],[Age]]&lt;=55,"Adult",Table9[[#This Row],[Age]]&gt;55,"Senior")</f>
        <v>Adult</v>
      </c>
      <c r="N1015" t="str">
        <f>_xlfn.XLOOKUP(Table17[[#This Row],[Customer_ID]],Customer_Dim!A:A,Customer_Dim!D:D,"False Data")</f>
        <v>Female</v>
      </c>
      <c r="O1015" t="str">
        <f>_xlfn.XLOOKUP(Table17[[#This Row],[Customer_ID]],Customer_Dim!A:A,Customer_Dim!E:E,"False Data")</f>
        <v>North Kellyberg</v>
      </c>
      <c r="P1015" t="str">
        <f>_xlfn.XLOOKUP(Table17[[#This Row],[Customer_ID]],Customer_Dim!A:A,Customer_Dim!F:F,"False Data")</f>
        <v>New Jersey</v>
      </c>
      <c r="Q1015" t="str">
        <f>_xlfn.XLOOKUP(Table17[[#This Row],[Customer_ID]],Customer_Dim!A:A,Customer_Dim!G:G,"False Data")</f>
        <v>USA</v>
      </c>
      <c r="R1015" t="str">
        <f>_xlfn.XLOOKUP(Table17[[#This Row],[Customer_ID]],Customer_Dim!A:A,Customer_Dim!H:H,"False Data")</f>
        <v>Platinum</v>
      </c>
      <c r="S1015" t="str">
        <f>_xlfn.XLOOKUP(Table17[[#This Row],[Store_ID]],Store_Dim!A:A,Store_Dim!B:B)</f>
        <v>Holloway Ltd</v>
      </c>
      <c r="T1015" t="str">
        <f>_xlfn.XLOOKUP(Table17[[#This Row],[Store_ID]],Store_Dim!A:A,Store_Dim!C:C)</f>
        <v>North</v>
      </c>
      <c r="U1015" t="str">
        <f>_xlfn.XLOOKUP(Table17[[#This Row],[Store_ID]],Store_Dim!A:A,Store_Dim!D:D)</f>
        <v>Bensonhaven</v>
      </c>
      <c r="V1015" t="str">
        <f>_xlfn.XLOOKUP(Table17[[#This Row],[Store_ID]],Store_Dim!A:A,Store_Dim!E:E)</f>
        <v>Flagship</v>
      </c>
      <c r="W1015" t="str">
        <f>_xlfn.XLOOKUP(Table17[[#This Row],[Product_ID]],Product_Dim!A:A,Product_Dim!B:B)</f>
        <v>LED Table Lamp</v>
      </c>
      <c r="X1015" t="str">
        <f>_xlfn.XLOOKUP(Table17[[#This Row],[Product_ID]],Product_Dim!A:A,Product_Dim!C:C)</f>
        <v>Home</v>
      </c>
      <c r="Y1015" t="str">
        <f>_xlfn.XLOOKUP(Table17[[#This Row],[Product_ID]],Product_Dim!A:A,Product_Dim!D:D)</f>
        <v>Lighting</v>
      </c>
      <c r="Z1015" t="str">
        <f>_xlfn.XLOOKUP(Table17[[#This Row],[Product_ID]],Product_Dim!A:A,Product_Dim!E:E)</f>
        <v>Harrell LLC</v>
      </c>
      <c r="AA1015">
        <f>_xlfn.XLOOKUP(Table17[[#This Row],[Product_ID]],Product_Dim!A:A,Product_Dim!F:F)</f>
        <v>218.86</v>
      </c>
      <c r="AB1015">
        <f>_xlfn.XLOOKUP(Table17[[#This Row],[Product_ID]],Product_Dim!A:A,Product_Dim!G:G)</f>
        <v>170</v>
      </c>
    </row>
    <row r="1016" spans="1:28" x14ac:dyDescent="0.25">
      <c r="A1016" t="s">
        <v>2840</v>
      </c>
      <c r="B1016" s="1">
        <v>45681</v>
      </c>
      <c r="C1016" t="s">
        <v>975</v>
      </c>
      <c r="D1016" t="s">
        <v>1668</v>
      </c>
      <c r="E1016" t="s">
        <v>1797</v>
      </c>
      <c r="F1016">
        <v>2</v>
      </c>
      <c r="G1016">
        <v>92.64</v>
      </c>
      <c r="H1016">
        <v>0.14000000000000001</v>
      </c>
      <c r="I1016" t="s">
        <v>1829</v>
      </c>
      <c r="J1016" s="12">
        <v>159.3408</v>
      </c>
      <c r="K1016" t="str">
        <f>_xlfn.XLOOKUP(Table17[[#This Row],[Customer_ID]],Customer_Dim!A:A,Customer_Dim!B:B,"False Data")</f>
        <v>Stacy Collins</v>
      </c>
      <c r="L1016" s="5">
        <f>_xlfn.XLOOKUP(Table17[[#This Row],[Customer_ID]],Customer_Dim!A:A,Customer_Dim!C:C,"False Data")</f>
        <v>41</v>
      </c>
      <c r="M1016" s="5" t="str" cm="1">
        <f t="array" ref="M1016">_xlfn.IFS(Table9[[#This Row],[Age]]&lt;=35,"Youth",Table9[[#This Row],[Age]]&lt;=55,"Adult",Table9[[#This Row],[Age]]&gt;55,"Senior")</f>
        <v>Adult</v>
      </c>
      <c r="N1016" t="str">
        <f>_xlfn.XLOOKUP(Table17[[#This Row],[Customer_ID]],Customer_Dim!A:A,Customer_Dim!D:D,"False Data")</f>
        <v>Female</v>
      </c>
      <c r="O1016" t="str">
        <f>_xlfn.XLOOKUP(Table17[[#This Row],[Customer_ID]],Customer_Dim!A:A,Customer_Dim!E:E,"False Data")</f>
        <v>Randychester</v>
      </c>
      <c r="P1016" t="str">
        <f>_xlfn.XLOOKUP(Table17[[#This Row],[Customer_ID]],Customer_Dim!A:A,Customer_Dim!F:F,"False Data")</f>
        <v>California</v>
      </c>
      <c r="Q1016" t="str">
        <f>_xlfn.XLOOKUP(Table17[[#This Row],[Customer_ID]],Customer_Dim!A:A,Customer_Dim!G:G,"False Data")</f>
        <v>USA</v>
      </c>
      <c r="R1016" t="str">
        <f>_xlfn.XLOOKUP(Table17[[#This Row],[Customer_ID]],Customer_Dim!A:A,Customer_Dim!H:H,"False Data")</f>
        <v>Bronze</v>
      </c>
      <c r="S1016" t="str">
        <f>_xlfn.XLOOKUP(Table17[[#This Row],[Store_ID]],Store_Dim!A:A,Store_Dim!B:B)</f>
        <v>Gardner, Humphrey and Contreras</v>
      </c>
      <c r="T1016" t="str">
        <f>_xlfn.XLOOKUP(Table17[[#This Row],[Store_ID]],Store_Dim!A:A,Store_Dim!C:C)</f>
        <v>East</v>
      </c>
      <c r="U1016" t="str">
        <f>_xlfn.XLOOKUP(Table17[[#This Row],[Store_ID]],Store_Dim!A:A,Store_Dim!D:D)</f>
        <v>Johnsonville</v>
      </c>
      <c r="V1016" t="str">
        <f>_xlfn.XLOOKUP(Table17[[#This Row],[Store_ID]],Store_Dim!A:A,Store_Dim!E:E)</f>
        <v>Flagship</v>
      </c>
      <c r="W1016" t="str">
        <f>_xlfn.XLOOKUP(Table17[[#This Row],[Product_ID]],Product_Dim!A:A,Product_Dim!B:B)</f>
        <v>Luxury Perfume Spray</v>
      </c>
      <c r="X1016" t="str">
        <f>_xlfn.XLOOKUP(Table17[[#This Row],[Product_ID]],Product_Dim!A:A,Product_Dim!C:C)</f>
        <v>Beauty</v>
      </c>
      <c r="Y1016" t="str">
        <f>_xlfn.XLOOKUP(Table17[[#This Row],[Product_ID]],Product_Dim!A:A,Product_Dim!D:D)</f>
        <v>Fragrance</v>
      </c>
      <c r="Z1016" t="str">
        <f>_xlfn.XLOOKUP(Table17[[#This Row],[Product_ID]],Product_Dim!A:A,Product_Dim!E:E)</f>
        <v>Gibson, Green and Lopez</v>
      </c>
      <c r="AA1016">
        <f>_xlfn.XLOOKUP(Table17[[#This Row],[Product_ID]],Product_Dim!A:A,Product_Dim!F:F)</f>
        <v>482.75</v>
      </c>
      <c r="AB1016">
        <f>_xlfn.XLOOKUP(Table17[[#This Row],[Product_ID]],Product_Dim!A:A,Product_Dim!G:G)</f>
        <v>444</v>
      </c>
    </row>
    <row r="1017" spans="1:28" x14ac:dyDescent="0.25">
      <c r="A1017" t="s">
        <v>2841</v>
      </c>
      <c r="B1017" s="1">
        <v>45725</v>
      </c>
      <c r="C1017" t="s">
        <v>794</v>
      </c>
      <c r="D1017" t="s">
        <v>1672</v>
      </c>
      <c r="E1017" t="s">
        <v>1769</v>
      </c>
      <c r="F1017">
        <v>4</v>
      </c>
      <c r="G1017">
        <v>139.05000000000001</v>
      </c>
      <c r="H1017">
        <v>0.28999999999999998</v>
      </c>
      <c r="I1017" t="s">
        <v>1829</v>
      </c>
      <c r="J1017" s="12">
        <v>394.90199999999999</v>
      </c>
      <c r="K1017" t="str">
        <f>_xlfn.XLOOKUP(Table17[[#This Row],[Customer_ID]],Customer_Dim!A:A,Customer_Dim!B:B,"False Data")</f>
        <v>Nicholas Webb</v>
      </c>
      <c r="L1017" s="5">
        <f>_xlfn.XLOOKUP(Table17[[#This Row],[Customer_ID]],Customer_Dim!A:A,Customer_Dim!C:C,"False Data")</f>
        <v>19</v>
      </c>
      <c r="M1017" s="5" t="str" cm="1">
        <f t="array" ref="M1017">_xlfn.IFS(Table9[[#This Row],[Age]]&lt;=35,"Youth",Table9[[#This Row],[Age]]&lt;=55,"Adult",Table9[[#This Row],[Age]]&gt;55,"Senior")</f>
        <v>Youth</v>
      </c>
      <c r="N1017" t="str">
        <f>_xlfn.XLOOKUP(Table17[[#This Row],[Customer_ID]],Customer_Dim!A:A,Customer_Dim!D:D,"False Data")</f>
        <v>Male</v>
      </c>
      <c r="O1017" t="str">
        <f>_xlfn.XLOOKUP(Table17[[#This Row],[Customer_ID]],Customer_Dim!A:A,Customer_Dim!E:E,"False Data")</f>
        <v>Lake Timothy</v>
      </c>
      <c r="P1017" t="str">
        <f>_xlfn.XLOOKUP(Table17[[#This Row],[Customer_ID]],Customer_Dim!A:A,Customer_Dim!F:F,"False Data")</f>
        <v>Nevada</v>
      </c>
      <c r="Q1017" t="str">
        <f>_xlfn.XLOOKUP(Table17[[#This Row],[Customer_ID]],Customer_Dim!A:A,Customer_Dim!G:G,"False Data")</f>
        <v>USA</v>
      </c>
      <c r="R1017" t="str">
        <f>_xlfn.XLOOKUP(Table17[[#This Row],[Customer_ID]],Customer_Dim!A:A,Customer_Dim!H:H,"False Data")</f>
        <v>Gold</v>
      </c>
      <c r="S1017" t="str">
        <f>_xlfn.XLOOKUP(Table17[[#This Row],[Store_ID]],Store_Dim!A:A,Store_Dim!B:B)</f>
        <v>Alexander Group</v>
      </c>
      <c r="T1017" t="str">
        <f>_xlfn.XLOOKUP(Table17[[#This Row],[Store_ID]],Store_Dim!A:A,Store_Dim!C:C)</f>
        <v>South</v>
      </c>
      <c r="U1017" t="str">
        <f>_xlfn.XLOOKUP(Table17[[#This Row],[Store_ID]],Store_Dim!A:A,Store_Dim!D:D)</f>
        <v>Port Sharon</v>
      </c>
      <c r="V1017" t="str">
        <f>_xlfn.XLOOKUP(Table17[[#This Row],[Store_ID]],Store_Dim!A:A,Store_Dim!E:E)</f>
        <v>Online</v>
      </c>
      <c r="W1017" t="str">
        <f>_xlfn.XLOOKUP(Table17[[#This Row],[Product_ID]],Product_Dim!A:A,Product_Dim!B:B)</f>
        <v>Laptop Cooling Pad</v>
      </c>
      <c r="X1017" t="str">
        <f>_xlfn.XLOOKUP(Table17[[#This Row],[Product_ID]],Product_Dim!A:A,Product_Dim!C:C)</f>
        <v>Electronics</v>
      </c>
      <c r="Y1017" t="str">
        <f>_xlfn.XLOOKUP(Table17[[#This Row],[Product_ID]],Product_Dim!A:A,Product_Dim!D:D)</f>
        <v>Computer</v>
      </c>
      <c r="Z1017" t="str">
        <f>_xlfn.XLOOKUP(Table17[[#This Row],[Product_ID]],Product_Dim!A:A,Product_Dim!E:E)</f>
        <v>Murray, Gould and Ware</v>
      </c>
      <c r="AA1017">
        <f>_xlfn.XLOOKUP(Table17[[#This Row],[Product_ID]],Product_Dim!A:A,Product_Dim!F:F)</f>
        <v>86.42</v>
      </c>
      <c r="AB1017">
        <f>_xlfn.XLOOKUP(Table17[[#This Row],[Product_ID]],Product_Dim!A:A,Product_Dim!G:G)</f>
        <v>222</v>
      </c>
    </row>
    <row r="1018" spans="1:28" x14ac:dyDescent="0.25">
      <c r="A1018" t="s">
        <v>2842</v>
      </c>
      <c r="B1018" s="1">
        <v>45461</v>
      </c>
      <c r="C1018" t="s">
        <v>475</v>
      </c>
      <c r="D1018" t="s">
        <v>1654</v>
      </c>
      <c r="E1018" t="s">
        <v>1769</v>
      </c>
      <c r="F1018">
        <v>3</v>
      </c>
      <c r="G1018">
        <v>155.87</v>
      </c>
      <c r="H1018">
        <v>0.03</v>
      </c>
      <c r="I1018" t="s">
        <v>1829</v>
      </c>
      <c r="J1018" s="12">
        <v>453.58170000000001</v>
      </c>
      <c r="K1018" t="str">
        <f>_xlfn.XLOOKUP(Table17[[#This Row],[Customer_ID]],Customer_Dim!A:A,Customer_Dim!B:B,"False Data")</f>
        <v>Patty Francis</v>
      </c>
      <c r="L1018" s="5">
        <f>_xlfn.XLOOKUP(Table17[[#This Row],[Customer_ID]],Customer_Dim!A:A,Customer_Dim!C:C,"False Data")</f>
        <v>63</v>
      </c>
      <c r="M1018" s="5" t="str" cm="1">
        <f t="array" ref="M1018">_xlfn.IFS(Table9[[#This Row],[Age]]&lt;=35,"Youth",Table9[[#This Row],[Age]]&lt;=55,"Adult",Table9[[#This Row],[Age]]&gt;55,"Senior")</f>
        <v>Senior</v>
      </c>
      <c r="N1018" t="str">
        <f>_xlfn.XLOOKUP(Table17[[#This Row],[Customer_ID]],Customer_Dim!A:A,Customer_Dim!D:D,"False Data")</f>
        <v>Female</v>
      </c>
      <c r="O1018" t="str">
        <f>_xlfn.XLOOKUP(Table17[[#This Row],[Customer_ID]],Customer_Dim!A:A,Customer_Dim!E:E,"False Data")</f>
        <v>South Brooke</v>
      </c>
      <c r="P1018" t="str">
        <f>_xlfn.XLOOKUP(Table17[[#This Row],[Customer_ID]],Customer_Dim!A:A,Customer_Dim!F:F,"False Data")</f>
        <v>Pennsylvania</v>
      </c>
      <c r="Q1018" t="str">
        <f>_xlfn.XLOOKUP(Table17[[#This Row],[Customer_ID]],Customer_Dim!A:A,Customer_Dim!G:G,"False Data")</f>
        <v>USA</v>
      </c>
      <c r="R1018" t="str">
        <f>_xlfn.XLOOKUP(Table17[[#This Row],[Customer_ID]],Customer_Dim!A:A,Customer_Dim!H:H,"False Data")</f>
        <v>Gold</v>
      </c>
      <c r="S1018" t="str">
        <f>_xlfn.XLOOKUP(Table17[[#This Row],[Store_ID]],Store_Dim!A:A,Store_Dim!B:B)</f>
        <v>Alexander Group</v>
      </c>
      <c r="T1018" t="str">
        <f>_xlfn.XLOOKUP(Table17[[#This Row],[Store_ID]],Store_Dim!A:A,Store_Dim!C:C)</f>
        <v>South</v>
      </c>
      <c r="U1018" t="str">
        <f>_xlfn.XLOOKUP(Table17[[#This Row],[Store_ID]],Store_Dim!A:A,Store_Dim!D:D)</f>
        <v>Port Sharon</v>
      </c>
      <c r="V1018" t="str">
        <f>_xlfn.XLOOKUP(Table17[[#This Row],[Store_ID]],Store_Dim!A:A,Store_Dim!E:E)</f>
        <v>Online</v>
      </c>
      <c r="W1018" t="str">
        <f>_xlfn.XLOOKUP(Table17[[#This Row],[Product_ID]],Product_Dim!A:A,Product_Dim!B:B)</f>
        <v>Men's Track Pants</v>
      </c>
      <c r="X1018" t="str">
        <f>_xlfn.XLOOKUP(Table17[[#This Row],[Product_ID]],Product_Dim!A:A,Product_Dim!C:C)</f>
        <v>Clothing</v>
      </c>
      <c r="Y1018" t="str">
        <f>_xlfn.XLOOKUP(Table17[[#This Row],[Product_ID]],Product_Dim!A:A,Product_Dim!D:D)</f>
        <v>Bottoms</v>
      </c>
      <c r="Z1018" t="str">
        <f>_xlfn.XLOOKUP(Table17[[#This Row],[Product_ID]],Product_Dim!A:A,Product_Dim!E:E)</f>
        <v>Hamilton, Woods and Walker</v>
      </c>
      <c r="AA1018">
        <f>_xlfn.XLOOKUP(Table17[[#This Row],[Product_ID]],Product_Dim!A:A,Product_Dim!F:F)</f>
        <v>386.56</v>
      </c>
      <c r="AB1018">
        <f>_xlfn.XLOOKUP(Table17[[#This Row],[Product_ID]],Product_Dim!A:A,Product_Dim!G:G)</f>
        <v>125</v>
      </c>
    </row>
    <row r="1019" spans="1:28" x14ac:dyDescent="0.25">
      <c r="A1019" t="s">
        <v>2843</v>
      </c>
      <c r="B1019" s="1">
        <v>45837</v>
      </c>
      <c r="C1019" t="s">
        <v>1368</v>
      </c>
      <c r="D1019" t="s">
        <v>1616</v>
      </c>
      <c r="E1019" t="s">
        <v>1804</v>
      </c>
      <c r="F1019">
        <v>4</v>
      </c>
      <c r="G1019">
        <v>115.42</v>
      </c>
      <c r="H1019">
        <v>0.03</v>
      </c>
      <c r="I1019" t="s">
        <v>1829</v>
      </c>
      <c r="J1019" s="12">
        <v>447.82960000000003</v>
      </c>
      <c r="K1019" t="str">
        <f>_xlfn.XLOOKUP(Table17[[#This Row],[Customer_ID]],Customer_Dim!A:A,Customer_Dim!B:B,"False Data")</f>
        <v>Kelli Smith</v>
      </c>
      <c r="L1019" s="5">
        <f>_xlfn.XLOOKUP(Table17[[#This Row],[Customer_ID]],Customer_Dim!A:A,Customer_Dim!C:C,"False Data")</f>
        <v>42</v>
      </c>
      <c r="M1019" s="5" t="str" cm="1">
        <f t="array" ref="M1019">_xlfn.IFS(Table9[[#This Row],[Age]]&lt;=35,"Youth",Table9[[#This Row],[Age]]&lt;=55,"Adult",Table9[[#This Row],[Age]]&gt;55,"Senior")</f>
        <v>Adult</v>
      </c>
      <c r="N1019" t="str">
        <f>_xlfn.XLOOKUP(Table17[[#This Row],[Customer_ID]],Customer_Dim!A:A,Customer_Dim!D:D,"False Data")</f>
        <v>Female</v>
      </c>
      <c r="O1019" t="str">
        <f>_xlfn.XLOOKUP(Table17[[#This Row],[Customer_ID]],Customer_Dim!A:A,Customer_Dim!E:E,"False Data")</f>
        <v>North Maryfort</v>
      </c>
      <c r="P1019" t="str">
        <f>_xlfn.XLOOKUP(Table17[[#This Row],[Customer_ID]],Customer_Dim!A:A,Customer_Dim!F:F,"False Data")</f>
        <v>Oregon</v>
      </c>
      <c r="Q1019" t="str">
        <f>_xlfn.XLOOKUP(Table17[[#This Row],[Customer_ID]],Customer_Dim!A:A,Customer_Dim!G:G,"False Data")</f>
        <v>USA</v>
      </c>
      <c r="R1019" t="str">
        <f>_xlfn.XLOOKUP(Table17[[#This Row],[Customer_ID]],Customer_Dim!A:A,Customer_Dim!H:H,"False Data")</f>
        <v>Bronze</v>
      </c>
      <c r="S1019" t="str">
        <f>_xlfn.XLOOKUP(Table17[[#This Row],[Store_ID]],Store_Dim!A:A,Store_Dim!B:B)</f>
        <v>Frederick-Wright</v>
      </c>
      <c r="T1019" t="str">
        <f>_xlfn.XLOOKUP(Table17[[#This Row],[Store_ID]],Store_Dim!A:A,Store_Dim!C:C)</f>
        <v>West</v>
      </c>
      <c r="U1019" t="str">
        <f>_xlfn.XLOOKUP(Table17[[#This Row],[Store_ID]],Store_Dim!A:A,Store_Dim!D:D)</f>
        <v>New Jimmymouth</v>
      </c>
      <c r="V1019" t="str">
        <f>_xlfn.XLOOKUP(Table17[[#This Row],[Store_ID]],Store_Dim!A:A,Store_Dim!E:E)</f>
        <v>Flagship</v>
      </c>
      <c r="W1019" t="str">
        <f>_xlfn.XLOOKUP(Table17[[#This Row],[Product_ID]],Product_Dim!A:A,Product_Dim!B:B)</f>
        <v>Gaming Mechanical Keyboard</v>
      </c>
      <c r="X1019" t="str">
        <f>_xlfn.XLOOKUP(Table17[[#This Row],[Product_ID]],Product_Dim!A:A,Product_Dim!C:C)</f>
        <v>Electronics</v>
      </c>
      <c r="Y1019" t="str">
        <f>_xlfn.XLOOKUP(Table17[[#This Row],[Product_ID]],Product_Dim!A:A,Product_Dim!D:D)</f>
        <v>Computer</v>
      </c>
      <c r="Z1019" t="str">
        <f>_xlfn.XLOOKUP(Table17[[#This Row],[Product_ID]],Product_Dim!A:A,Product_Dim!E:E)</f>
        <v>Lucero LLC</v>
      </c>
      <c r="AA1019">
        <f>_xlfn.XLOOKUP(Table17[[#This Row],[Product_ID]],Product_Dim!A:A,Product_Dim!F:F)</f>
        <v>419.28</v>
      </c>
      <c r="AB1019">
        <f>_xlfn.XLOOKUP(Table17[[#This Row],[Product_ID]],Product_Dim!A:A,Product_Dim!G:G)</f>
        <v>86</v>
      </c>
    </row>
    <row r="1020" spans="1:28" x14ac:dyDescent="0.25">
      <c r="A1020" t="s">
        <v>2844</v>
      </c>
      <c r="B1020" s="1">
        <v>45823</v>
      </c>
      <c r="C1020" t="s">
        <v>422</v>
      </c>
      <c r="D1020" t="s">
        <v>1652</v>
      </c>
      <c r="E1020" t="s">
        <v>1776</v>
      </c>
      <c r="F1020">
        <v>3</v>
      </c>
      <c r="G1020">
        <v>593.62</v>
      </c>
      <c r="H1020">
        <v>0.08</v>
      </c>
      <c r="I1020" t="s">
        <v>1824</v>
      </c>
      <c r="J1020" s="12">
        <v>1638.3912</v>
      </c>
      <c r="K1020" t="str">
        <f>_xlfn.XLOOKUP(Table17[[#This Row],[Customer_ID]],Customer_Dim!A:A,Customer_Dim!B:B,"False Data")</f>
        <v>Michael Chang</v>
      </c>
      <c r="L1020" s="5">
        <f>_xlfn.XLOOKUP(Table17[[#This Row],[Customer_ID]],Customer_Dim!A:A,Customer_Dim!C:C,"False Data")</f>
        <v>50</v>
      </c>
      <c r="M1020" s="5" t="str" cm="1">
        <f t="array" ref="M1020">_xlfn.IFS(Table9[[#This Row],[Age]]&lt;=35,"Youth",Table9[[#This Row],[Age]]&lt;=55,"Adult",Table9[[#This Row],[Age]]&gt;55,"Senior")</f>
        <v>Adult</v>
      </c>
      <c r="N1020" t="str">
        <f>_xlfn.XLOOKUP(Table17[[#This Row],[Customer_ID]],Customer_Dim!A:A,Customer_Dim!D:D,"False Data")</f>
        <v>Male</v>
      </c>
      <c r="O1020" t="str">
        <f>_xlfn.XLOOKUP(Table17[[#This Row],[Customer_ID]],Customer_Dim!A:A,Customer_Dim!E:E,"False Data")</f>
        <v>Kathrynport</v>
      </c>
      <c r="P1020" t="str">
        <f>_xlfn.XLOOKUP(Table17[[#This Row],[Customer_ID]],Customer_Dim!A:A,Customer_Dim!F:F,"False Data")</f>
        <v>North Carolina</v>
      </c>
      <c r="Q1020" t="str">
        <f>_xlfn.XLOOKUP(Table17[[#This Row],[Customer_ID]],Customer_Dim!A:A,Customer_Dim!G:G,"False Data")</f>
        <v>USA</v>
      </c>
      <c r="R1020" t="str">
        <f>_xlfn.XLOOKUP(Table17[[#This Row],[Customer_ID]],Customer_Dim!A:A,Customer_Dim!H:H,"False Data")</f>
        <v>Platinum</v>
      </c>
      <c r="S1020" t="str">
        <f>_xlfn.XLOOKUP(Table17[[#This Row],[Store_ID]],Store_Dim!A:A,Store_Dim!B:B)</f>
        <v>Benson-Elliott</v>
      </c>
      <c r="T1020" t="str">
        <f>_xlfn.XLOOKUP(Table17[[#This Row],[Store_ID]],Store_Dim!A:A,Store_Dim!C:C)</f>
        <v>East</v>
      </c>
      <c r="U1020" t="str">
        <f>_xlfn.XLOOKUP(Table17[[#This Row],[Store_ID]],Store_Dim!A:A,Store_Dim!D:D)</f>
        <v>Port Josephberg</v>
      </c>
      <c r="V1020" t="str">
        <f>_xlfn.XLOOKUP(Table17[[#This Row],[Store_ID]],Store_Dim!A:A,Store_Dim!E:E)</f>
        <v>Online</v>
      </c>
      <c r="W1020" t="str">
        <f>_xlfn.XLOOKUP(Table17[[#This Row],[Product_ID]],Product_Dim!A:A,Product_Dim!B:B)</f>
        <v>Rugby Ball</v>
      </c>
      <c r="X1020" t="str">
        <f>_xlfn.XLOOKUP(Table17[[#This Row],[Product_ID]],Product_Dim!A:A,Product_Dim!C:C)</f>
        <v>Sports</v>
      </c>
      <c r="Y1020" t="str">
        <f>_xlfn.XLOOKUP(Table17[[#This Row],[Product_ID]],Product_Dim!A:A,Product_Dim!D:D)</f>
        <v>Team Sports</v>
      </c>
      <c r="Z1020" t="str">
        <f>_xlfn.XLOOKUP(Table17[[#This Row],[Product_ID]],Product_Dim!A:A,Product_Dim!E:E)</f>
        <v>Harris Inc</v>
      </c>
      <c r="AA1020">
        <f>_xlfn.XLOOKUP(Table17[[#This Row],[Product_ID]],Product_Dim!A:A,Product_Dim!F:F)</f>
        <v>212.26</v>
      </c>
      <c r="AB1020">
        <f>_xlfn.XLOOKUP(Table17[[#This Row],[Product_ID]],Product_Dim!A:A,Product_Dim!G:G)</f>
        <v>82</v>
      </c>
    </row>
    <row r="1021" spans="1:28" x14ac:dyDescent="0.25">
      <c r="A1021" t="s">
        <v>2845</v>
      </c>
      <c r="B1021" s="1">
        <v>45733</v>
      </c>
      <c r="C1021" t="s">
        <v>1107</v>
      </c>
      <c r="D1021" t="s">
        <v>1638</v>
      </c>
      <c r="E1021" t="s">
        <v>1769</v>
      </c>
      <c r="F1021">
        <v>2</v>
      </c>
      <c r="G1021">
        <v>825.04</v>
      </c>
      <c r="H1021">
        <v>0.2</v>
      </c>
      <c r="I1021" t="s">
        <v>1824</v>
      </c>
      <c r="J1021" s="12">
        <v>1320.0640000000001</v>
      </c>
      <c r="K1021" t="str">
        <f>_xlfn.XLOOKUP(Table17[[#This Row],[Customer_ID]],Customer_Dim!A:A,Customer_Dim!B:B,"False Data")</f>
        <v>Laura Green</v>
      </c>
      <c r="L1021" s="5">
        <f>_xlfn.XLOOKUP(Table17[[#This Row],[Customer_ID]],Customer_Dim!A:A,Customer_Dim!C:C,"False Data")</f>
        <v>56</v>
      </c>
      <c r="M1021" s="5" t="str" cm="1">
        <f t="array" ref="M1021">_xlfn.IFS(Table9[[#This Row],[Age]]&lt;=35,"Youth",Table9[[#This Row],[Age]]&lt;=55,"Adult",Table9[[#This Row],[Age]]&gt;55,"Senior")</f>
        <v>Senior</v>
      </c>
      <c r="N1021" t="str">
        <f>_xlfn.XLOOKUP(Table17[[#This Row],[Customer_ID]],Customer_Dim!A:A,Customer_Dim!D:D,"False Data")</f>
        <v>Female</v>
      </c>
      <c r="O1021" t="str">
        <f>_xlfn.XLOOKUP(Table17[[#This Row],[Customer_ID]],Customer_Dim!A:A,Customer_Dim!E:E,"False Data")</f>
        <v>Westbury</v>
      </c>
      <c r="P1021" t="str">
        <f>_xlfn.XLOOKUP(Table17[[#This Row],[Customer_ID]],Customer_Dim!A:A,Customer_Dim!F:F,"False Data")</f>
        <v>Oregon</v>
      </c>
      <c r="Q1021" t="str">
        <f>_xlfn.XLOOKUP(Table17[[#This Row],[Customer_ID]],Customer_Dim!A:A,Customer_Dim!G:G,"False Data")</f>
        <v>USA</v>
      </c>
      <c r="R1021" t="str">
        <f>_xlfn.XLOOKUP(Table17[[#This Row],[Customer_ID]],Customer_Dim!A:A,Customer_Dim!H:H,"False Data")</f>
        <v>Platinum</v>
      </c>
      <c r="S1021" t="str">
        <f>_xlfn.XLOOKUP(Table17[[#This Row],[Store_ID]],Store_Dim!A:A,Store_Dim!B:B)</f>
        <v>Alexander Group</v>
      </c>
      <c r="T1021" t="str">
        <f>_xlfn.XLOOKUP(Table17[[#This Row],[Store_ID]],Store_Dim!A:A,Store_Dim!C:C)</f>
        <v>South</v>
      </c>
      <c r="U1021" t="str">
        <f>_xlfn.XLOOKUP(Table17[[#This Row],[Store_ID]],Store_Dim!A:A,Store_Dim!D:D)</f>
        <v>Port Sharon</v>
      </c>
      <c r="V1021" t="str">
        <f>_xlfn.XLOOKUP(Table17[[#This Row],[Store_ID]],Store_Dim!A:A,Store_Dim!E:E)</f>
        <v>Online</v>
      </c>
      <c r="W1021" t="str">
        <f>_xlfn.XLOOKUP(Table17[[#This Row],[Product_ID]],Product_Dim!A:A,Product_Dim!B:B)</f>
        <v>High-Grip Football</v>
      </c>
      <c r="X1021" t="str">
        <f>_xlfn.XLOOKUP(Table17[[#This Row],[Product_ID]],Product_Dim!A:A,Product_Dim!C:C)</f>
        <v>Sports</v>
      </c>
      <c r="Y1021" t="str">
        <f>_xlfn.XLOOKUP(Table17[[#This Row],[Product_ID]],Product_Dim!A:A,Product_Dim!D:D)</f>
        <v>Team Sports</v>
      </c>
      <c r="Z1021" t="str">
        <f>_xlfn.XLOOKUP(Table17[[#This Row],[Product_ID]],Product_Dim!A:A,Product_Dim!E:E)</f>
        <v>Bridges, Banks and Cummings</v>
      </c>
      <c r="AA1021">
        <f>_xlfn.XLOOKUP(Table17[[#This Row],[Product_ID]],Product_Dim!A:A,Product_Dim!F:F)</f>
        <v>318.91000000000003</v>
      </c>
      <c r="AB1021">
        <f>_xlfn.XLOOKUP(Table17[[#This Row],[Product_ID]],Product_Dim!A:A,Product_Dim!G:G)</f>
        <v>114</v>
      </c>
    </row>
    <row r="1022" spans="1:28" x14ac:dyDescent="0.25">
      <c r="A1022" t="s">
        <v>2846</v>
      </c>
      <c r="B1022" s="1">
        <v>45322</v>
      </c>
      <c r="C1022" t="s">
        <v>1431</v>
      </c>
      <c r="D1022" t="s">
        <v>1598</v>
      </c>
      <c r="E1022" t="s">
        <v>1797</v>
      </c>
      <c r="F1022">
        <v>1</v>
      </c>
      <c r="G1022">
        <v>963.76</v>
      </c>
      <c r="H1022">
        <v>0.14000000000000001</v>
      </c>
      <c r="I1022" t="s">
        <v>1826</v>
      </c>
      <c r="J1022" s="12">
        <v>828.83359999999993</v>
      </c>
      <c r="K1022" t="str">
        <f>_xlfn.XLOOKUP(Table17[[#This Row],[Customer_ID]],Customer_Dim!A:A,Customer_Dim!B:B,"False Data")</f>
        <v>David Pierce</v>
      </c>
      <c r="L1022" s="5">
        <f>_xlfn.XLOOKUP(Table17[[#This Row],[Customer_ID]],Customer_Dim!A:A,Customer_Dim!C:C,"False Data")</f>
        <v>45</v>
      </c>
      <c r="M1022" s="5" t="str" cm="1">
        <f t="array" ref="M1022">_xlfn.IFS(Table9[[#This Row],[Age]]&lt;=35,"Youth",Table9[[#This Row],[Age]]&lt;=55,"Adult",Table9[[#This Row],[Age]]&gt;55,"Senior")</f>
        <v>Adult</v>
      </c>
      <c r="N1022" t="str">
        <f>_xlfn.XLOOKUP(Table17[[#This Row],[Customer_ID]],Customer_Dim!A:A,Customer_Dim!D:D,"False Data")</f>
        <v>Female</v>
      </c>
      <c r="O1022" t="str">
        <f>_xlfn.XLOOKUP(Table17[[#This Row],[Customer_ID]],Customer_Dim!A:A,Customer_Dim!E:E,"False Data")</f>
        <v>Grayland</v>
      </c>
      <c r="P1022" t="str">
        <f>_xlfn.XLOOKUP(Table17[[#This Row],[Customer_ID]],Customer_Dim!A:A,Customer_Dim!F:F,"False Data")</f>
        <v>Washington</v>
      </c>
      <c r="Q1022" t="str">
        <f>_xlfn.XLOOKUP(Table17[[#This Row],[Customer_ID]],Customer_Dim!A:A,Customer_Dim!G:G,"False Data")</f>
        <v>USA</v>
      </c>
      <c r="R1022" t="str">
        <f>_xlfn.XLOOKUP(Table17[[#This Row],[Customer_ID]],Customer_Dim!A:A,Customer_Dim!H:H,"False Data")</f>
        <v>Platinum</v>
      </c>
      <c r="S1022" t="str">
        <f>_xlfn.XLOOKUP(Table17[[#This Row],[Store_ID]],Store_Dim!A:A,Store_Dim!B:B)</f>
        <v>Gardner, Humphrey and Contreras</v>
      </c>
      <c r="T1022" t="str">
        <f>_xlfn.XLOOKUP(Table17[[#This Row],[Store_ID]],Store_Dim!A:A,Store_Dim!C:C)</f>
        <v>East</v>
      </c>
      <c r="U1022" t="str">
        <f>_xlfn.XLOOKUP(Table17[[#This Row],[Store_ID]],Store_Dim!A:A,Store_Dim!D:D)</f>
        <v>Johnsonville</v>
      </c>
      <c r="V1022" t="str">
        <f>_xlfn.XLOOKUP(Table17[[#This Row],[Store_ID]],Store_Dim!A:A,Store_Dim!E:E)</f>
        <v>Flagship</v>
      </c>
      <c r="W1022" t="str">
        <f>_xlfn.XLOOKUP(Table17[[#This Row],[Product_ID]],Product_Dim!A:A,Product_Dim!B:B)</f>
        <v>Women's Scarf Set</v>
      </c>
      <c r="X1022" t="str">
        <f>_xlfn.XLOOKUP(Table17[[#This Row],[Product_ID]],Product_Dim!A:A,Product_Dim!C:C)</f>
        <v>Clothing</v>
      </c>
      <c r="Y1022" t="str">
        <f>_xlfn.XLOOKUP(Table17[[#This Row],[Product_ID]],Product_Dim!A:A,Product_Dim!D:D)</f>
        <v>Accessories</v>
      </c>
      <c r="Z1022" t="str">
        <f>_xlfn.XLOOKUP(Table17[[#This Row],[Product_ID]],Product_Dim!A:A,Product_Dim!E:E)</f>
        <v>Brown and Sons</v>
      </c>
      <c r="AA1022">
        <f>_xlfn.XLOOKUP(Table17[[#This Row],[Product_ID]],Product_Dim!A:A,Product_Dim!F:F)</f>
        <v>174.02</v>
      </c>
      <c r="AB1022">
        <f>_xlfn.XLOOKUP(Table17[[#This Row],[Product_ID]],Product_Dim!A:A,Product_Dim!G:G)</f>
        <v>268</v>
      </c>
    </row>
    <row r="1023" spans="1:28" x14ac:dyDescent="0.25">
      <c r="A1023" t="s">
        <v>2847</v>
      </c>
      <c r="B1023" s="1">
        <v>45415</v>
      </c>
      <c r="C1023" t="s">
        <v>926</v>
      </c>
      <c r="D1023" t="s">
        <v>1658</v>
      </c>
      <c r="E1023" t="s">
        <v>1776</v>
      </c>
      <c r="F1023">
        <v>1</v>
      </c>
      <c r="G1023">
        <v>238.24</v>
      </c>
      <c r="H1023">
        <v>0.12</v>
      </c>
      <c r="I1023" t="s">
        <v>1826</v>
      </c>
      <c r="J1023" s="12">
        <v>209.65119999999999</v>
      </c>
      <c r="K1023" t="str">
        <f>_xlfn.XLOOKUP(Table17[[#This Row],[Customer_ID]],Customer_Dim!A:A,Customer_Dim!B:B,"False Data")</f>
        <v>Ricardo Jones</v>
      </c>
      <c r="L1023" s="5">
        <f>_xlfn.XLOOKUP(Table17[[#This Row],[Customer_ID]],Customer_Dim!A:A,Customer_Dim!C:C,"False Data")</f>
        <v>30</v>
      </c>
      <c r="M1023" s="5" t="str" cm="1">
        <f t="array" ref="M1023">_xlfn.IFS(Table9[[#This Row],[Age]]&lt;=35,"Youth",Table9[[#This Row],[Age]]&lt;=55,"Adult",Table9[[#This Row],[Age]]&gt;55,"Senior")</f>
        <v>Youth</v>
      </c>
      <c r="N1023" t="str">
        <f>_xlfn.XLOOKUP(Table17[[#This Row],[Customer_ID]],Customer_Dim!A:A,Customer_Dim!D:D,"False Data")</f>
        <v>Male</v>
      </c>
      <c r="O1023" t="str">
        <f>_xlfn.XLOOKUP(Table17[[#This Row],[Customer_ID]],Customer_Dim!A:A,Customer_Dim!E:E,"False Data")</f>
        <v>Danielland</v>
      </c>
      <c r="P1023" t="str">
        <f>_xlfn.XLOOKUP(Table17[[#This Row],[Customer_ID]],Customer_Dim!A:A,Customer_Dim!F:F,"False Data")</f>
        <v>Minnesota</v>
      </c>
      <c r="Q1023" t="str">
        <f>_xlfn.XLOOKUP(Table17[[#This Row],[Customer_ID]],Customer_Dim!A:A,Customer_Dim!G:G,"False Data")</f>
        <v>USA</v>
      </c>
      <c r="R1023" t="str">
        <f>_xlfn.XLOOKUP(Table17[[#This Row],[Customer_ID]],Customer_Dim!A:A,Customer_Dim!H:H,"False Data")</f>
        <v>Silver</v>
      </c>
      <c r="S1023" t="str">
        <f>_xlfn.XLOOKUP(Table17[[#This Row],[Store_ID]],Store_Dim!A:A,Store_Dim!B:B)</f>
        <v>Benson-Elliott</v>
      </c>
      <c r="T1023" t="str">
        <f>_xlfn.XLOOKUP(Table17[[#This Row],[Store_ID]],Store_Dim!A:A,Store_Dim!C:C)</f>
        <v>East</v>
      </c>
      <c r="U1023" t="str">
        <f>_xlfn.XLOOKUP(Table17[[#This Row],[Store_ID]],Store_Dim!A:A,Store_Dim!D:D)</f>
        <v>Port Josephberg</v>
      </c>
      <c r="V1023" t="str">
        <f>_xlfn.XLOOKUP(Table17[[#This Row],[Store_ID]],Store_Dim!A:A,Store_Dim!E:E)</f>
        <v>Online</v>
      </c>
      <c r="W1023" t="str">
        <f>_xlfn.XLOOKUP(Table17[[#This Row],[Product_ID]],Product_Dim!A:A,Product_Dim!B:B)</f>
        <v>Ceramic Plant Pot</v>
      </c>
      <c r="X1023" t="str">
        <f>_xlfn.XLOOKUP(Table17[[#This Row],[Product_ID]],Product_Dim!A:A,Product_Dim!C:C)</f>
        <v>Home</v>
      </c>
      <c r="Y1023" t="str">
        <f>_xlfn.XLOOKUP(Table17[[#This Row],[Product_ID]],Product_Dim!A:A,Product_Dim!D:D)</f>
        <v>Decor</v>
      </c>
      <c r="Z1023" t="str">
        <f>_xlfn.XLOOKUP(Table17[[#This Row],[Product_ID]],Product_Dim!A:A,Product_Dim!E:E)</f>
        <v>Hatfield, Baird and Torres</v>
      </c>
      <c r="AA1023">
        <f>_xlfn.XLOOKUP(Table17[[#This Row],[Product_ID]],Product_Dim!A:A,Product_Dim!F:F)</f>
        <v>81.75</v>
      </c>
      <c r="AB1023">
        <f>_xlfn.XLOOKUP(Table17[[#This Row],[Product_ID]],Product_Dim!A:A,Product_Dim!G:G)</f>
        <v>0</v>
      </c>
    </row>
    <row r="1024" spans="1:28" x14ac:dyDescent="0.25">
      <c r="A1024" t="s">
        <v>2848</v>
      </c>
      <c r="B1024" s="1">
        <v>45644</v>
      </c>
      <c r="C1024" t="s">
        <v>1411</v>
      </c>
      <c r="D1024" t="s">
        <v>1712</v>
      </c>
      <c r="E1024" t="s">
        <v>1804</v>
      </c>
      <c r="F1024">
        <v>1</v>
      </c>
      <c r="G1024">
        <v>756.63</v>
      </c>
      <c r="H1024">
        <v>0.04</v>
      </c>
      <c r="I1024" t="s">
        <v>1826</v>
      </c>
      <c r="J1024" s="12">
        <v>726.36479999999995</v>
      </c>
      <c r="K1024" t="str">
        <f>_xlfn.XLOOKUP(Table17[[#This Row],[Customer_ID]],Customer_Dim!A:A,Customer_Dim!B:B,"False Data")</f>
        <v>Christina Robertson</v>
      </c>
      <c r="L1024" s="5">
        <f>_xlfn.XLOOKUP(Table17[[#This Row],[Customer_ID]],Customer_Dim!A:A,Customer_Dim!C:C,"False Data")</f>
        <v>59</v>
      </c>
      <c r="M1024" s="5" t="str" cm="1">
        <f t="array" ref="M1024">_xlfn.IFS(Table9[[#This Row],[Age]]&lt;=35,"Youth",Table9[[#This Row],[Age]]&lt;=55,"Adult",Table9[[#This Row],[Age]]&gt;55,"Senior")</f>
        <v>Senior</v>
      </c>
      <c r="N1024" t="str">
        <f>_xlfn.XLOOKUP(Table17[[#This Row],[Customer_ID]],Customer_Dim!A:A,Customer_Dim!D:D,"False Data")</f>
        <v>Male</v>
      </c>
      <c r="O1024" t="str">
        <f>_xlfn.XLOOKUP(Table17[[#This Row],[Customer_ID]],Customer_Dim!A:A,Customer_Dim!E:E,"False Data")</f>
        <v>Hubbardborough</v>
      </c>
      <c r="P1024" t="str">
        <f>_xlfn.XLOOKUP(Table17[[#This Row],[Customer_ID]],Customer_Dim!A:A,Customer_Dim!F:F,"False Data")</f>
        <v>Kentucky</v>
      </c>
      <c r="Q1024" t="str">
        <f>_xlfn.XLOOKUP(Table17[[#This Row],[Customer_ID]],Customer_Dim!A:A,Customer_Dim!G:G,"False Data")</f>
        <v>USA</v>
      </c>
      <c r="R1024" t="str">
        <f>_xlfn.XLOOKUP(Table17[[#This Row],[Customer_ID]],Customer_Dim!A:A,Customer_Dim!H:H,"False Data")</f>
        <v>Platinum</v>
      </c>
      <c r="S1024" t="str">
        <f>_xlfn.XLOOKUP(Table17[[#This Row],[Store_ID]],Store_Dim!A:A,Store_Dim!B:B)</f>
        <v>Frederick-Wright</v>
      </c>
      <c r="T1024" t="str">
        <f>_xlfn.XLOOKUP(Table17[[#This Row],[Store_ID]],Store_Dim!A:A,Store_Dim!C:C)</f>
        <v>West</v>
      </c>
      <c r="U1024" t="str">
        <f>_xlfn.XLOOKUP(Table17[[#This Row],[Store_ID]],Store_Dim!A:A,Store_Dim!D:D)</f>
        <v>New Jimmymouth</v>
      </c>
      <c r="V1024" t="str">
        <f>_xlfn.XLOOKUP(Table17[[#This Row],[Store_ID]],Store_Dim!A:A,Store_Dim!E:E)</f>
        <v>Flagship</v>
      </c>
      <c r="W1024" t="str">
        <f>_xlfn.XLOOKUP(Table17[[#This Row],[Product_ID]],Product_Dim!A:A,Product_Dim!B:B)</f>
        <v>Fitness Resistance Bands</v>
      </c>
      <c r="X1024" t="str">
        <f>_xlfn.XLOOKUP(Table17[[#This Row],[Product_ID]],Product_Dim!A:A,Product_Dim!C:C)</f>
        <v>Sports</v>
      </c>
      <c r="Y1024" t="str">
        <f>_xlfn.XLOOKUP(Table17[[#This Row],[Product_ID]],Product_Dim!A:A,Product_Dim!D:D)</f>
        <v>Fitness</v>
      </c>
      <c r="Z1024" t="str">
        <f>_xlfn.XLOOKUP(Table17[[#This Row],[Product_ID]],Product_Dim!A:A,Product_Dim!E:E)</f>
        <v>Reese-Watson</v>
      </c>
      <c r="AA1024">
        <f>_xlfn.XLOOKUP(Table17[[#This Row],[Product_ID]],Product_Dim!A:A,Product_Dim!F:F)</f>
        <v>152.91999999999999</v>
      </c>
      <c r="AB1024">
        <f>_xlfn.XLOOKUP(Table17[[#This Row],[Product_ID]],Product_Dim!A:A,Product_Dim!G:G)</f>
        <v>281</v>
      </c>
    </row>
    <row r="1025" spans="1:28" x14ac:dyDescent="0.25">
      <c r="A1025" t="s">
        <v>2849</v>
      </c>
      <c r="B1025" s="1">
        <v>45845</v>
      </c>
      <c r="C1025" t="s">
        <v>85</v>
      </c>
      <c r="D1025" t="s">
        <v>1734</v>
      </c>
      <c r="E1025" t="s">
        <v>1779</v>
      </c>
      <c r="F1025">
        <v>3</v>
      </c>
      <c r="G1025">
        <v>159.76</v>
      </c>
      <c r="H1025">
        <v>0.22</v>
      </c>
      <c r="I1025" t="s">
        <v>1824</v>
      </c>
      <c r="J1025" s="12">
        <v>373.83839999999998</v>
      </c>
      <c r="K1025" t="str">
        <f>_xlfn.XLOOKUP(Table17[[#This Row],[Customer_ID]],Customer_Dim!A:A,Customer_Dim!B:B,"False Data")</f>
        <v>Michael Torres</v>
      </c>
      <c r="L1025" s="5">
        <f>_xlfn.XLOOKUP(Table17[[#This Row],[Customer_ID]],Customer_Dim!A:A,Customer_Dim!C:C,"False Data")</f>
        <v>46</v>
      </c>
      <c r="M1025" s="5" t="str" cm="1">
        <f t="array" ref="M1025">_xlfn.IFS(Table9[[#This Row],[Age]]&lt;=35,"Youth",Table9[[#This Row],[Age]]&lt;=55,"Adult",Table9[[#This Row],[Age]]&gt;55,"Senior")</f>
        <v>Adult</v>
      </c>
      <c r="N1025" t="str">
        <f>_xlfn.XLOOKUP(Table17[[#This Row],[Customer_ID]],Customer_Dim!A:A,Customer_Dim!D:D,"False Data")</f>
        <v>Female</v>
      </c>
      <c r="O1025" t="str">
        <f>_xlfn.XLOOKUP(Table17[[#This Row],[Customer_ID]],Customer_Dim!A:A,Customer_Dim!E:E,"False Data")</f>
        <v>Gonzalezfort</v>
      </c>
      <c r="P1025" t="str">
        <f>_xlfn.XLOOKUP(Table17[[#This Row],[Customer_ID]],Customer_Dim!A:A,Customer_Dim!F:F,"False Data")</f>
        <v>New Jersey</v>
      </c>
      <c r="Q1025" t="str">
        <f>_xlfn.XLOOKUP(Table17[[#This Row],[Customer_ID]],Customer_Dim!A:A,Customer_Dim!G:G,"False Data")</f>
        <v>USA</v>
      </c>
      <c r="R1025" t="str">
        <f>_xlfn.XLOOKUP(Table17[[#This Row],[Customer_ID]],Customer_Dim!A:A,Customer_Dim!H:H,"False Data")</f>
        <v>Platinum</v>
      </c>
      <c r="S1025" t="str">
        <f>_xlfn.XLOOKUP(Table17[[#This Row],[Store_ID]],Store_Dim!A:A,Store_Dim!B:B)</f>
        <v>Martinez-Mullins</v>
      </c>
      <c r="T1025" t="str">
        <f>_xlfn.XLOOKUP(Table17[[#This Row],[Store_ID]],Store_Dim!A:A,Store_Dim!C:C)</f>
        <v>South</v>
      </c>
      <c r="U1025" t="str">
        <f>_xlfn.XLOOKUP(Table17[[#This Row],[Store_ID]],Store_Dim!A:A,Store_Dim!D:D)</f>
        <v>Williamsfurt</v>
      </c>
      <c r="V1025" t="str">
        <f>_xlfn.XLOOKUP(Table17[[#This Row],[Store_ID]],Store_Dim!A:A,Store_Dim!E:E)</f>
        <v>Online</v>
      </c>
      <c r="W1025" t="str">
        <f>_xlfn.XLOOKUP(Table17[[#This Row],[Product_ID]],Product_Dim!A:A,Product_Dim!B:B)</f>
        <v>USB-C Laptop Charger</v>
      </c>
      <c r="X1025" t="str">
        <f>_xlfn.XLOOKUP(Table17[[#This Row],[Product_ID]],Product_Dim!A:A,Product_Dim!C:C)</f>
        <v>Electronics</v>
      </c>
      <c r="Y1025" t="str">
        <f>_xlfn.XLOOKUP(Table17[[#This Row],[Product_ID]],Product_Dim!A:A,Product_Dim!D:D)</f>
        <v>Computer</v>
      </c>
      <c r="Z1025" t="str">
        <f>_xlfn.XLOOKUP(Table17[[#This Row],[Product_ID]],Product_Dim!A:A,Product_Dim!E:E)</f>
        <v>Martin LLC</v>
      </c>
      <c r="AA1025">
        <f>_xlfn.XLOOKUP(Table17[[#This Row],[Product_ID]],Product_Dim!A:A,Product_Dim!F:F)</f>
        <v>377.52</v>
      </c>
      <c r="AB1025">
        <f>_xlfn.XLOOKUP(Table17[[#This Row],[Product_ID]],Product_Dim!A:A,Product_Dim!G:G)</f>
        <v>485</v>
      </c>
    </row>
    <row r="1026" spans="1:28" x14ac:dyDescent="0.25">
      <c r="A1026" t="s">
        <v>2850</v>
      </c>
      <c r="B1026" s="1">
        <v>45354</v>
      </c>
      <c r="C1026" t="s">
        <v>1151</v>
      </c>
      <c r="D1026" t="s">
        <v>1738</v>
      </c>
      <c r="E1026" t="s">
        <v>1782</v>
      </c>
      <c r="F1026">
        <v>1</v>
      </c>
      <c r="G1026">
        <v>329.94</v>
      </c>
      <c r="H1026">
        <v>0.14000000000000001</v>
      </c>
      <c r="I1026" t="s">
        <v>1829</v>
      </c>
      <c r="J1026" s="12">
        <v>283.7484</v>
      </c>
      <c r="K1026" t="str">
        <f>_xlfn.XLOOKUP(Table17[[#This Row],[Customer_ID]],Customer_Dim!A:A,Customer_Dim!B:B,"False Data")</f>
        <v>Miranda King</v>
      </c>
      <c r="L1026" s="5">
        <f>_xlfn.XLOOKUP(Table17[[#This Row],[Customer_ID]],Customer_Dim!A:A,Customer_Dim!C:C,"False Data")</f>
        <v>34</v>
      </c>
      <c r="M1026" s="5" t="str" cm="1">
        <f t="array" ref="M1026">_xlfn.IFS(Table9[[#This Row],[Age]]&lt;=35,"Youth",Table9[[#This Row],[Age]]&lt;=55,"Adult",Table9[[#This Row],[Age]]&gt;55,"Senior")</f>
        <v>Youth</v>
      </c>
      <c r="N1026" t="str">
        <f>_xlfn.XLOOKUP(Table17[[#This Row],[Customer_ID]],Customer_Dim!A:A,Customer_Dim!D:D,"False Data")</f>
        <v>Female</v>
      </c>
      <c r="O1026" t="str">
        <f>_xlfn.XLOOKUP(Table17[[#This Row],[Customer_ID]],Customer_Dim!A:A,Customer_Dim!E:E,"False Data")</f>
        <v>West Mathew</v>
      </c>
      <c r="P1026" t="str">
        <f>_xlfn.XLOOKUP(Table17[[#This Row],[Customer_ID]],Customer_Dim!A:A,Customer_Dim!F:F,"False Data")</f>
        <v>New York</v>
      </c>
      <c r="Q1026" t="str">
        <f>_xlfn.XLOOKUP(Table17[[#This Row],[Customer_ID]],Customer_Dim!A:A,Customer_Dim!G:G,"False Data")</f>
        <v>USA</v>
      </c>
      <c r="R1026" t="str">
        <f>_xlfn.XLOOKUP(Table17[[#This Row],[Customer_ID]],Customer_Dim!A:A,Customer_Dim!H:H,"False Data")</f>
        <v>Platinum</v>
      </c>
      <c r="S1026" t="str">
        <f>_xlfn.XLOOKUP(Table17[[#This Row],[Store_ID]],Store_Dim!A:A,Store_Dim!B:B)</f>
        <v>Bean, Jones and Park</v>
      </c>
      <c r="T1026" t="str">
        <f>_xlfn.XLOOKUP(Table17[[#This Row],[Store_ID]],Store_Dim!A:A,Store_Dim!C:C)</f>
        <v>West</v>
      </c>
      <c r="U1026" t="str">
        <f>_xlfn.XLOOKUP(Table17[[#This Row],[Store_ID]],Store_Dim!A:A,Store_Dim!D:D)</f>
        <v>Thompsonborough</v>
      </c>
      <c r="V1026" t="str">
        <f>_xlfn.XLOOKUP(Table17[[#This Row],[Store_ID]],Store_Dim!A:A,Store_Dim!E:E)</f>
        <v>Online</v>
      </c>
      <c r="W1026" t="str">
        <f>_xlfn.XLOOKUP(Table17[[#This Row],[Product_ID]],Product_Dim!A:A,Product_Dim!B:B)</f>
        <v>Sports Stopwatch Basic</v>
      </c>
      <c r="X1026" t="str">
        <f>_xlfn.XLOOKUP(Table17[[#This Row],[Product_ID]],Product_Dim!A:A,Product_Dim!C:C)</f>
        <v>Sports</v>
      </c>
      <c r="Y1026" t="str">
        <f>_xlfn.XLOOKUP(Table17[[#This Row],[Product_ID]],Product_Dim!A:A,Product_Dim!D:D)</f>
        <v>Accessories</v>
      </c>
      <c r="Z1026" t="str">
        <f>_xlfn.XLOOKUP(Table17[[#This Row],[Product_ID]],Product_Dim!A:A,Product_Dim!E:E)</f>
        <v>Wilson Group</v>
      </c>
      <c r="AA1026">
        <f>_xlfn.XLOOKUP(Table17[[#This Row],[Product_ID]],Product_Dim!A:A,Product_Dim!F:F)</f>
        <v>60.65</v>
      </c>
      <c r="AB1026">
        <f>_xlfn.XLOOKUP(Table17[[#This Row],[Product_ID]],Product_Dim!A:A,Product_Dim!G:G)</f>
        <v>75</v>
      </c>
    </row>
    <row r="1027" spans="1:28" x14ac:dyDescent="0.25">
      <c r="A1027" t="s">
        <v>2851</v>
      </c>
      <c r="B1027" s="1">
        <v>45720</v>
      </c>
      <c r="C1027" t="s">
        <v>224</v>
      </c>
      <c r="D1027" t="s">
        <v>1582</v>
      </c>
      <c r="E1027" t="s">
        <v>1782</v>
      </c>
      <c r="F1027">
        <v>1</v>
      </c>
      <c r="G1027">
        <v>234.06</v>
      </c>
      <c r="H1027">
        <v>0.11</v>
      </c>
      <c r="I1027" t="s">
        <v>1826</v>
      </c>
      <c r="J1027" s="12">
        <v>208.3134</v>
      </c>
      <c r="K1027" t="str">
        <f>_xlfn.XLOOKUP(Table17[[#This Row],[Customer_ID]],Customer_Dim!A:A,Customer_Dim!B:B,"False Data")</f>
        <v>Dr. David Smith</v>
      </c>
      <c r="L1027" s="5">
        <f>_xlfn.XLOOKUP(Table17[[#This Row],[Customer_ID]],Customer_Dim!A:A,Customer_Dim!C:C,"False Data")</f>
        <v>22</v>
      </c>
      <c r="M1027" s="5" t="str" cm="1">
        <f t="array" ref="M1027">_xlfn.IFS(Table9[[#This Row],[Age]]&lt;=35,"Youth",Table9[[#This Row],[Age]]&lt;=55,"Adult",Table9[[#This Row],[Age]]&gt;55,"Senior")</f>
        <v>Youth</v>
      </c>
      <c r="N1027" t="str">
        <f>_xlfn.XLOOKUP(Table17[[#This Row],[Customer_ID]],Customer_Dim!A:A,Customer_Dim!D:D,"False Data")</f>
        <v>Female</v>
      </c>
      <c r="O1027" t="str">
        <f>_xlfn.XLOOKUP(Table17[[#This Row],[Customer_ID]],Customer_Dim!A:A,Customer_Dim!E:E,"False Data")</f>
        <v>Schmidtchester</v>
      </c>
      <c r="P1027" t="str">
        <f>_xlfn.XLOOKUP(Table17[[#This Row],[Customer_ID]],Customer_Dim!A:A,Customer_Dim!F:F,"False Data")</f>
        <v>Alaska</v>
      </c>
      <c r="Q1027" t="str">
        <f>_xlfn.XLOOKUP(Table17[[#This Row],[Customer_ID]],Customer_Dim!A:A,Customer_Dim!G:G,"False Data")</f>
        <v>USA</v>
      </c>
      <c r="R1027" t="str">
        <f>_xlfn.XLOOKUP(Table17[[#This Row],[Customer_ID]],Customer_Dim!A:A,Customer_Dim!H:H,"False Data")</f>
        <v>Silver</v>
      </c>
      <c r="S1027" t="str">
        <f>_xlfn.XLOOKUP(Table17[[#This Row],[Store_ID]],Store_Dim!A:A,Store_Dim!B:B)</f>
        <v>Bean, Jones and Park</v>
      </c>
      <c r="T1027" t="str">
        <f>_xlfn.XLOOKUP(Table17[[#This Row],[Store_ID]],Store_Dim!A:A,Store_Dim!C:C)</f>
        <v>West</v>
      </c>
      <c r="U1027" t="str">
        <f>_xlfn.XLOOKUP(Table17[[#This Row],[Store_ID]],Store_Dim!A:A,Store_Dim!D:D)</f>
        <v>Thompsonborough</v>
      </c>
      <c r="V1027" t="str">
        <f>_xlfn.XLOOKUP(Table17[[#This Row],[Store_ID]],Store_Dim!A:A,Store_Dim!E:E)</f>
        <v>Online</v>
      </c>
      <c r="W1027" t="str">
        <f>_xlfn.XLOOKUP(Table17[[#This Row],[Product_ID]],Product_Dim!A:A,Product_Dim!B:B)</f>
        <v>Soccer Training Cone Set</v>
      </c>
      <c r="X1027" t="str">
        <f>_xlfn.XLOOKUP(Table17[[#This Row],[Product_ID]],Product_Dim!A:A,Product_Dim!C:C)</f>
        <v>Sports</v>
      </c>
      <c r="Y1027" t="str">
        <f>_xlfn.XLOOKUP(Table17[[#This Row],[Product_ID]],Product_Dim!A:A,Product_Dim!D:D)</f>
        <v>Accessories</v>
      </c>
      <c r="Z1027" t="str">
        <f>_xlfn.XLOOKUP(Table17[[#This Row],[Product_ID]],Product_Dim!A:A,Product_Dim!E:E)</f>
        <v>Ford, Murphy and Wilson</v>
      </c>
      <c r="AA1027">
        <f>_xlfn.XLOOKUP(Table17[[#This Row],[Product_ID]],Product_Dim!A:A,Product_Dim!F:F)</f>
        <v>144.53</v>
      </c>
      <c r="AB1027">
        <f>_xlfn.XLOOKUP(Table17[[#This Row],[Product_ID]],Product_Dim!A:A,Product_Dim!G:G)</f>
        <v>367</v>
      </c>
    </row>
    <row r="1028" spans="1:28" x14ac:dyDescent="0.25">
      <c r="A1028" t="s">
        <v>2852</v>
      </c>
      <c r="B1028" s="1">
        <v>45278</v>
      </c>
      <c r="C1028" t="s">
        <v>999</v>
      </c>
      <c r="D1028" t="s">
        <v>1710</v>
      </c>
      <c r="E1028" t="s">
        <v>1752</v>
      </c>
      <c r="F1028">
        <v>2</v>
      </c>
      <c r="G1028">
        <v>773.75</v>
      </c>
      <c r="H1028">
        <v>0.16</v>
      </c>
      <c r="I1028" t="s">
        <v>1826</v>
      </c>
      <c r="J1028" s="12">
        <v>1299.9000000000001</v>
      </c>
      <c r="K1028" t="str">
        <f>_xlfn.XLOOKUP(Table17[[#This Row],[Customer_ID]],Customer_Dim!A:A,Customer_Dim!B:B,"False Data")</f>
        <v>Tiffany Williams</v>
      </c>
      <c r="L1028" s="5">
        <f>_xlfn.XLOOKUP(Table17[[#This Row],[Customer_ID]],Customer_Dim!A:A,Customer_Dim!C:C,"False Data")</f>
        <v>64</v>
      </c>
      <c r="M1028" s="5" t="str" cm="1">
        <f t="array" ref="M1028">_xlfn.IFS(Table9[[#This Row],[Age]]&lt;=35,"Youth",Table9[[#This Row],[Age]]&lt;=55,"Adult",Table9[[#This Row],[Age]]&gt;55,"Senior")</f>
        <v>Senior</v>
      </c>
      <c r="N1028" t="str">
        <f>_xlfn.XLOOKUP(Table17[[#This Row],[Customer_ID]],Customer_Dim!A:A,Customer_Dim!D:D,"False Data")</f>
        <v>Female</v>
      </c>
      <c r="O1028" t="str">
        <f>_xlfn.XLOOKUP(Table17[[#This Row],[Customer_ID]],Customer_Dim!A:A,Customer_Dim!E:E,"False Data")</f>
        <v>Richardsport</v>
      </c>
      <c r="P1028" t="str">
        <f>_xlfn.XLOOKUP(Table17[[#This Row],[Customer_ID]],Customer_Dim!A:A,Customer_Dim!F:F,"False Data")</f>
        <v>New Hampshire</v>
      </c>
      <c r="Q1028" t="str">
        <f>_xlfn.XLOOKUP(Table17[[#This Row],[Customer_ID]],Customer_Dim!A:A,Customer_Dim!G:G,"False Data")</f>
        <v>USA</v>
      </c>
      <c r="R1028" t="str">
        <f>_xlfn.XLOOKUP(Table17[[#This Row],[Customer_ID]],Customer_Dim!A:A,Customer_Dim!H:H,"False Data")</f>
        <v>Gold</v>
      </c>
      <c r="S1028" t="str">
        <f>_xlfn.XLOOKUP(Table17[[#This Row],[Store_ID]],Store_Dim!A:A,Store_Dim!B:B)</f>
        <v>Rivera-Warner</v>
      </c>
      <c r="T1028" t="str">
        <f>_xlfn.XLOOKUP(Table17[[#This Row],[Store_ID]],Store_Dim!A:A,Store_Dim!C:C)</f>
        <v>East</v>
      </c>
      <c r="U1028" t="str">
        <f>_xlfn.XLOOKUP(Table17[[#This Row],[Store_ID]],Store_Dim!A:A,Store_Dim!D:D)</f>
        <v>Washingtonfurt</v>
      </c>
      <c r="V1028" t="str">
        <f>_xlfn.XLOOKUP(Table17[[#This Row],[Store_ID]],Store_Dim!A:A,Store_Dim!E:E)</f>
        <v>Flagship</v>
      </c>
      <c r="W1028" t="str">
        <f>_xlfn.XLOOKUP(Table17[[#This Row],[Product_ID]],Product_Dim!A:A,Product_Dim!B:B)</f>
        <v>Badminton Racket Set</v>
      </c>
      <c r="X1028" t="str">
        <f>_xlfn.XLOOKUP(Table17[[#This Row],[Product_ID]],Product_Dim!A:A,Product_Dim!C:C)</f>
        <v>Sports</v>
      </c>
      <c r="Y1028" t="str">
        <f>_xlfn.XLOOKUP(Table17[[#This Row],[Product_ID]],Product_Dim!A:A,Product_Dim!D:D)</f>
        <v>Equipment</v>
      </c>
      <c r="Z1028" t="str">
        <f>_xlfn.XLOOKUP(Table17[[#This Row],[Product_ID]],Product_Dim!A:A,Product_Dim!E:E)</f>
        <v>Robinson-Brown</v>
      </c>
      <c r="AA1028">
        <f>_xlfn.XLOOKUP(Table17[[#This Row],[Product_ID]],Product_Dim!A:A,Product_Dim!F:F)</f>
        <v>285.54000000000002</v>
      </c>
      <c r="AB1028">
        <f>_xlfn.XLOOKUP(Table17[[#This Row],[Product_ID]],Product_Dim!A:A,Product_Dim!G:G)</f>
        <v>358</v>
      </c>
    </row>
    <row r="1029" spans="1:28" x14ac:dyDescent="0.25">
      <c r="A1029" t="s">
        <v>2853</v>
      </c>
      <c r="B1029" s="1">
        <v>45422</v>
      </c>
      <c r="C1029" t="s">
        <v>1352</v>
      </c>
      <c r="D1029" t="s">
        <v>1652</v>
      </c>
      <c r="E1029" t="s">
        <v>1810</v>
      </c>
      <c r="F1029">
        <v>1</v>
      </c>
      <c r="G1029">
        <v>73.88</v>
      </c>
      <c r="H1029">
        <v>0.04</v>
      </c>
      <c r="I1029" t="s">
        <v>1824</v>
      </c>
      <c r="J1029" s="12">
        <v>70.924799999999991</v>
      </c>
      <c r="K1029" t="str">
        <f>_xlfn.XLOOKUP(Table17[[#This Row],[Customer_ID]],Customer_Dim!A:A,Customer_Dim!B:B,"False Data")</f>
        <v>Sharon Simpson</v>
      </c>
      <c r="L1029" s="5">
        <f>_xlfn.XLOOKUP(Table17[[#This Row],[Customer_ID]],Customer_Dim!A:A,Customer_Dim!C:C,"False Data")</f>
        <v>61</v>
      </c>
      <c r="M1029" s="5" t="str" cm="1">
        <f t="array" ref="M1029">_xlfn.IFS(Table9[[#This Row],[Age]]&lt;=35,"Youth",Table9[[#This Row],[Age]]&lt;=55,"Adult",Table9[[#This Row],[Age]]&gt;55,"Senior")</f>
        <v>Senior</v>
      </c>
      <c r="N1029" t="str">
        <f>_xlfn.XLOOKUP(Table17[[#This Row],[Customer_ID]],Customer_Dim!A:A,Customer_Dim!D:D,"False Data")</f>
        <v>Male</v>
      </c>
      <c r="O1029" t="str">
        <f>_xlfn.XLOOKUP(Table17[[#This Row],[Customer_ID]],Customer_Dim!A:A,Customer_Dim!E:E,"False Data")</f>
        <v>South Michellebury</v>
      </c>
      <c r="P1029" t="str">
        <f>_xlfn.XLOOKUP(Table17[[#This Row],[Customer_ID]],Customer_Dim!A:A,Customer_Dim!F:F,"False Data")</f>
        <v>South Dakota</v>
      </c>
      <c r="Q1029" t="str">
        <f>_xlfn.XLOOKUP(Table17[[#This Row],[Customer_ID]],Customer_Dim!A:A,Customer_Dim!G:G,"False Data")</f>
        <v>USA</v>
      </c>
      <c r="R1029" t="str">
        <f>_xlfn.XLOOKUP(Table17[[#This Row],[Customer_ID]],Customer_Dim!A:A,Customer_Dim!H:H,"False Data")</f>
        <v>Gold</v>
      </c>
      <c r="S1029" t="str">
        <f>_xlfn.XLOOKUP(Table17[[#This Row],[Store_ID]],Store_Dim!A:A,Store_Dim!B:B)</f>
        <v>Guerrero-Schmitt</v>
      </c>
      <c r="T1029" t="str">
        <f>_xlfn.XLOOKUP(Table17[[#This Row],[Store_ID]],Store_Dim!A:A,Store_Dim!C:C)</f>
        <v>East</v>
      </c>
      <c r="U1029" t="str">
        <f>_xlfn.XLOOKUP(Table17[[#This Row],[Store_ID]],Store_Dim!A:A,Store_Dim!D:D)</f>
        <v>East Stevechester</v>
      </c>
      <c r="V1029" t="str">
        <f>_xlfn.XLOOKUP(Table17[[#This Row],[Store_ID]],Store_Dim!A:A,Store_Dim!E:E)</f>
        <v>Flagship</v>
      </c>
      <c r="W1029" t="str">
        <f>_xlfn.XLOOKUP(Table17[[#This Row],[Product_ID]],Product_Dim!A:A,Product_Dim!B:B)</f>
        <v>Rugby Ball</v>
      </c>
      <c r="X1029" t="str">
        <f>_xlfn.XLOOKUP(Table17[[#This Row],[Product_ID]],Product_Dim!A:A,Product_Dim!C:C)</f>
        <v>Sports</v>
      </c>
      <c r="Y1029" t="str">
        <f>_xlfn.XLOOKUP(Table17[[#This Row],[Product_ID]],Product_Dim!A:A,Product_Dim!D:D)</f>
        <v>Team Sports</v>
      </c>
      <c r="Z1029" t="str">
        <f>_xlfn.XLOOKUP(Table17[[#This Row],[Product_ID]],Product_Dim!A:A,Product_Dim!E:E)</f>
        <v>Harris Inc</v>
      </c>
      <c r="AA1029">
        <f>_xlfn.XLOOKUP(Table17[[#This Row],[Product_ID]],Product_Dim!A:A,Product_Dim!F:F)</f>
        <v>212.26</v>
      </c>
      <c r="AB1029">
        <f>_xlfn.XLOOKUP(Table17[[#This Row],[Product_ID]],Product_Dim!A:A,Product_Dim!G:G)</f>
        <v>82</v>
      </c>
    </row>
    <row r="1030" spans="1:28" x14ac:dyDescent="0.25">
      <c r="A1030" t="s">
        <v>2854</v>
      </c>
      <c r="B1030" s="1">
        <v>45337</v>
      </c>
      <c r="C1030" t="s">
        <v>32</v>
      </c>
      <c r="D1030" t="s">
        <v>1720</v>
      </c>
      <c r="E1030" t="s">
        <v>1810</v>
      </c>
      <c r="F1030">
        <v>1</v>
      </c>
      <c r="G1030">
        <v>859.3</v>
      </c>
      <c r="H1030">
        <v>0.16</v>
      </c>
      <c r="I1030" t="s">
        <v>1826</v>
      </c>
      <c r="J1030" s="12">
        <v>721.8119999999999</v>
      </c>
      <c r="K1030" t="str">
        <f>_xlfn.XLOOKUP(Table17[[#This Row],[Customer_ID]],Customer_Dim!A:A,Customer_Dim!B:B,"False Data")</f>
        <v>Christine Vaughn</v>
      </c>
      <c r="L1030" s="5">
        <f>_xlfn.XLOOKUP(Table17[[#This Row],[Customer_ID]],Customer_Dim!A:A,Customer_Dim!C:C,"False Data")</f>
        <v>24</v>
      </c>
      <c r="M1030" s="5" t="str" cm="1">
        <f t="array" ref="M1030">_xlfn.IFS(Table9[[#This Row],[Age]]&lt;=35,"Youth",Table9[[#This Row],[Age]]&lt;=55,"Adult",Table9[[#This Row],[Age]]&gt;55,"Senior")</f>
        <v>Youth</v>
      </c>
      <c r="N1030" t="str">
        <f>_xlfn.XLOOKUP(Table17[[#This Row],[Customer_ID]],Customer_Dim!A:A,Customer_Dim!D:D,"False Data")</f>
        <v>Male</v>
      </c>
      <c r="O1030" t="str">
        <f>_xlfn.XLOOKUP(Table17[[#This Row],[Customer_ID]],Customer_Dim!A:A,Customer_Dim!E:E,"False Data")</f>
        <v>East Amandamouth</v>
      </c>
      <c r="P1030" t="str">
        <f>_xlfn.XLOOKUP(Table17[[#This Row],[Customer_ID]],Customer_Dim!A:A,Customer_Dim!F:F,"False Data")</f>
        <v>Oregon</v>
      </c>
      <c r="Q1030" t="str">
        <f>_xlfn.XLOOKUP(Table17[[#This Row],[Customer_ID]],Customer_Dim!A:A,Customer_Dim!G:G,"False Data")</f>
        <v>USA</v>
      </c>
      <c r="R1030" t="str">
        <f>_xlfn.XLOOKUP(Table17[[#This Row],[Customer_ID]],Customer_Dim!A:A,Customer_Dim!H:H,"False Data")</f>
        <v>Bronze</v>
      </c>
      <c r="S1030" t="str">
        <f>_xlfn.XLOOKUP(Table17[[#This Row],[Store_ID]],Store_Dim!A:A,Store_Dim!B:B)</f>
        <v>Guerrero-Schmitt</v>
      </c>
      <c r="T1030" t="str">
        <f>_xlfn.XLOOKUP(Table17[[#This Row],[Store_ID]],Store_Dim!A:A,Store_Dim!C:C)</f>
        <v>East</v>
      </c>
      <c r="U1030" t="str">
        <f>_xlfn.XLOOKUP(Table17[[#This Row],[Store_ID]],Store_Dim!A:A,Store_Dim!D:D)</f>
        <v>East Stevechester</v>
      </c>
      <c r="V1030" t="str">
        <f>_xlfn.XLOOKUP(Table17[[#This Row],[Store_ID]],Store_Dim!A:A,Store_Dim!E:E)</f>
        <v>Flagship</v>
      </c>
      <c r="W1030" t="str">
        <f>_xlfn.XLOOKUP(Table17[[#This Row],[Product_ID]],Product_Dim!A:A,Product_Dim!B:B)</f>
        <v>Kitchen Cutting Board</v>
      </c>
      <c r="X1030" t="str">
        <f>_xlfn.XLOOKUP(Table17[[#This Row],[Product_ID]],Product_Dim!A:A,Product_Dim!C:C)</f>
        <v>Home</v>
      </c>
      <c r="Y1030" t="str">
        <f>_xlfn.XLOOKUP(Table17[[#This Row],[Product_ID]],Product_Dim!A:A,Product_Dim!D:D)</f>
        <v>Kitchen</v>
      </c>
      <c r="Z1030" t="str">
        <f>_xlfn.XLOOKUP(Table17[[#This Row],[Product_ID]],Product_Dim!A:A,Product_Dim!E:E)</f>
        <v>Taylor, Dodson and Johnston</v>
      </c>
      <c r="AA1030">
        <f>_xlfn.XLOOKUP(Table17[[#This Row],[Product_ID]],Product_Dim!A:A,Product_Dim!F:F)</f>
        <v>176.07</v>
      </c>
      <c r="AB1030">
        <f>_xlfn.XLOOKUP(Table17[[#This Row],[Product_ID]],Product_Dim!A:A,Product_Dim!G:G)</f>
        <v>82</v>
      </c>
    </row>
    <row r="1031" spans="1:28" x14ac:dyDescent="0.25">
      <c r="A1031" t="s">
        <v>2855</v>
      </c>
      <c r="B1031" s="1">
        <v>45564</v>
      </c>
      <c r="C1031" t="s">
        <v>444</v>
      </c>
      <c r="D1031" t="s">
        <v>1710</v>
      </c>
      <c r="E1031" t="s">
        <v>1776</v>
      </c>
      <c r="F1031">
        <v>4</v>
      </c>
      <c r="G1031">
        <v>762.43</v>
      </c>
      <c r="H1031">
        <v>0.05</v>
      </c>
      <c r="I1031" t="s">
        <v>1824</v>
      </c>
      <c r="J1031" s="12">
        <v>2897.233999999999</v>
      </c>
      <c r="K1031" t="str">
        <f>_xlfn.XLOOKUP(Table17[[#This Row],[Customer_ID]],Customer_Dim!A:A,Customer_Dim!B:B,"False Data")</f>
        <v>Jessica Mitchell</v>
      </c>
      <c r="L1031" s="5">
        <f>_xlfn.XLOOKUP(Table17[[#This Row],[Customer_ID]],Customer_Dim!A:A,Customer_Dim!C:C,"False Data")</f>
        <v>43</v>
      </c>
      <c r="M1031" s="5" t="str" cm="1">
        <f t="array" ref="M1031">_xlfn.IFS(Table9[[#This Row],[Age]]&lt;=35,"Youth",Table9[[#This Row],[Age]]&lt;=55,"Adult",Table9[[#This Row],[Age]]&gt;55,"Senior")</f>
        <v>Adult</v>
      </c>
      <c r="N1031" t="str">
        <f>_xlfn.XLOOKUP(Table17[[#This Row],[Customer_ID]],Customer_Dim!A:A,Customer_Dim!D:D,"False Data")</f>
        <v>Female</v>
      </c>
      <c r="O1031" t="str">
        <f>_xlfn.XLOOKUP(Table17[[#This Row],[Customer_ID]],Customer_Dim!A:A,Customer_Dim!E:E,"False Data")</f>
        <v>Matthewbury</v>
      </c>
      <c r="P1031" t="str">
        <f>_xlfn.XLOOKUP(Table17[[#This Row],[Customer_ID]],Customer_Dim!A:A,Customer_Dim!F:F,"False Data")</f>
        <v>South Dakota</v>
      </c>
      <c r="Q1031" t="str">
        <f>_xlfn.XLOOKUP(Table17[[#This Row],[Customer_ID]],Customer_Dim!A:A,Customer_Dim!G:G,"False Data")</f>
        <v>USA</v>
      </c>
      <c r="R1031" t="str">
        <f>_xlfn.XLOOKUP(Table17[[#This Row],[Customer_ID]],Customer_Dim!A:A,Customer_Dim!H:H,"False Data")</f>
        <v>Silver</v>
      </c>
      <c r="S1031" t="str">
        <f>_xlfn.XLOOKUP(Table17[[#This Row],[Store_ID]],Store_Dim!A:A,Store_Dim!B:B)</f>
        <v>Benson-Elliott</v>
      </c>
      <c r="T1031" t="str">
        <f>_xlfn.XLOOKUP(Table17[[#This Row],[Store_ID]],Store_Dim!A:A,Store_Dim!C:C)</f>
        <v>East</v>
      </c>
      <c r="U1031" t="str">
        <f>_xlfn.XLOOKUP(Table17[[#This Row],[Store_ID]],Store_Dim!A:A,Store_Dim!D:D)</f>
        <v>Port Josephberg</v>
      </c>
      <c r="V1031" t="str">
        <f>_xlfn.XLOOKUP(Table17[[#This Row],[Store_ID]],Store_Dim!A:A,Store_Dim!E:E)</f>
        <v>Online</v>
      </c>
      <c r="W1031" t="str">
        <f>_xlfn.XLOOKUP(Table17[[#This Row],[Product_ID]],Product_Dim!A:A,Product_Dim!B:B)</f>
        <v>Badminton Racket Set</v>
      </c>
      <c r="X1031" t="str">
        <f>_xlfn.XLOOKUP(Table17[[#This Row],[Product_ID]],Product_Dim!A:A,Product_Dim!C:C)</f>
        <v>Sports</v>
      </c>
      <c r="Y1031" t="str">
        <f>_xlfn.XLOOKUP(Table17[[#This Row],[Product_ID]],Product_Dim!A:A,Product_Dim!D:D)</f>
        <v>Equipment</v>
      </c>
      <c r="Z1031" t="str">
        <f>_xlfn.XLOOKUP(Table17[[#This Row],[Product_ID]],Product_Dim!A:A,Product_Dim!E:E)</f>
        <v>Robinson-Brown</v>
      </c>
      <c r="AA1031">
        <f>_xlfn.XLOOKUP(Table17[[#This Row],[Product_ID]],Product_Dim!A:A,Product_Dim!F:F)</f>
        <v>285.54000000000002</v>
      </c>
      <c r="AB1031">
        <f>_xlfn.XLOOKUP(Table17[[#This Row],[Product_ID]],Product_Dim!A:A,Product_Dim!G:G)</f>
        <v>358</v>
      </c>
    </row>
    <row r="1032" spans="1:28" x14ac:dyDescent="0.25">
      <c r="A1032" t="s">
        <v>2856</v>
      </c>
      <c r="B1032" s="1">
        <v>45424</v>
      </c>
      <c r="C1032" t="s">
        <v>428</v>
      </c>
      <c r="D1032" t="s">
        <v>1694</v>
      </c>
      <c r="E1032" t="s">
        <v>1752</v>
      </c>
      <c r="F1032">
        <v>1</v>
      </c>
      <c r="G1032">
        <v>328.51</v>
      </c>
      <c r="H1032">
        <v>0.2</v>
      </c>
      <c r="I1032" t="s">
        <v>1829</v>
      </c>
      <c r="J1032" s="12">
        <v>262.80799999999999</v>
      </c>
      <c r="K1032" t="str">
        <f>_xlfn.XLOOKUP(Table17[[#This Row],[Customer_ID]],Customer_Dim!A:A,Customer_Dim!B:B,"False Data")</f>
        <v>Donald Lee</v>
      </c>
      <c r="L1032" s="5">
        <f>_xlfn.XLOOKUP(Table17[[#This Row],[Customer_ID]],Customer_Dim!A:A,Customer_Dim!C:C,"False Data")</f>
        <v>26</v>
      </c>
      <c r="M1032" s="5" t="str" cm="1">
        <f t="array" ref="M1032">_xlfn.IFS(Table9[[#This Row],[Age]]&lt;=35,"Youth",Table9[[#This Row],[Age]]&lt;=55,"Adult",Table9[[#This Row],[Age]]&gt;55,"Senior")</f>
        <v>Youth</v>
      </c>
      <c r="N1032" t="str">
        <f>_xlfn.XLOOKUP(Table17[[#This Row],[Customer_ID]],Customer_Dim!A:A,Customer_Dim!D:D,"False Data")</f>
        <v>Male</v>
      </c>
      <c r="O1032" t="str">
        <f>_xlfn.XLOOKUP(Table17[[#This Row],[Customer_ID]],Customer_Dim!A:A,Customer_Dim!E:E,"False Data")</f>
        <v>Wongberg</v>
      </c>
      <c r="P1032" t="str">
        <f>_xlfn.XLOOKUP(Table17[[#This Row],[Customer_ID]],Customer_Dim!A:A,Customer_Dim!F:F,"False Data")</f>
        <v>Illinois</v>
      </c>
      <c r="Q1032" t="str">
        <f>_xlfn.XLOOKUP(Table17[[#This Row],[Customer_ID]],Customer_Dim!A:A,Customer_Dim!G:G,"False Data")</f>
        <v>USA</v>
      </c>
      <c r="R1032" t="str">
        <f>_xlfn.XLOOKUP(Table17[[#This Row],[Customer_ID]],Customer_Dim!A:A,Customer_Dim!H:H,"False Data")</f>
        <v>Bronze</v>
      </c>
      <c r="S1032" t="str">
        <f>_xlfn.XLOOKUP(Table17[[#This Row],[Store_ID]],Store_Dim!A:A,Store_Dim!B:B)</f>
        <v>Rivera-Warner</v>
      </c>
      <c r="T1032" t="str">
        <f>_xlfn.XLOOKUP(Table17[[#This Row],[Store_ID]],Store_Dim!A:A,Store_Dim!C:C)</f>
        <v>East</v>
      </c>
      <c r="U1032" t="str">
        <f>_xlfn.XLOOKUP(Table17[[#This Row],[Store_ID]],Store_Dim!A:A,Store_Dim!D:D)</f>
        <v>Washingtonfurt</v>
      </c>
      <c r="V1032" t="str">
        <f>_xlfn.XLOOKUP(Table17[[#This Row],[Store_ID]],Store_Dim!A:A,Store_Dim!E:E)</f>
        <v>Flagship</v>
      </c>
      <c r="W1032" t="str">
        <f>_xlfn.XLOOKUP(Table17[[#This Row],[Product_ID]],Product_Dim!A:A,Product_Dim!B:B)</f>
        <v>Shin Guards – Adult</v>
      </c>
      <c r="X1032" t="str">
        <f>_xlfn.XLOOKUP(Table17[[#This Row],[Product_ID]],Product_Dim!A:A,Product_Dim!C:C)</f>
        <v>Sports</v>
      </c>
      <c r="Y1032" t="str">
        <f>_xlfn.XLOOKUP(Table17[[#This Row],[Product_ID]],Product_Dim!A:A,Product_Dim!D:D)</f>
        <v>Team Sports</v>
      </c>
      <c r="Z1032" t="str">
        <f>_xlfn.XLOOKUP(Table17[[#This Row],[Product_ID]],Product_Dim!A:A,Product_Dim!E:E)</f>
        <v>French Ltd</v>
      </c>
      <c r="AA1032">
        <f>_xlfn.XLOOKUP(Table17[[#This Row],[Product_ID]],Product_Dim!A:A,Product_Dim!F:F)</f>
        <v>107.06</v>
      </c>
      <c r="AB1032">
        <f>_xlfn.XLOOKUP(Table17[[#This Row],[Product_ID]],Product_Dim!A:A,Product_Dim!G:G)</f>
        <v>359</v>
      </c>
    </row>
    <row r="1033" spans="1:28" x14ac:dyDescent="0.25">
      <c r="A1033" t="s">
        <v>2857</v>
      </c>
      <c r="B1033" s="1">
        <v>45719</v>
      </c>
      <c r="C1033" t="s">
        <v>872</v>
      </c>
      <c r="D1033" t="s">
        <v>1636</v>
      </c>
      <c r="E1033" t="s">
        <v>1769</v>
      </c>
      <c r="F1033">
        <v>1</v>
      </c>
      <c r="G1033">
        <v>34.51</v>
      </c>
      <c r="H1033">
        <v>0.04</v>
      </c>
      <c r="I1033" t="s">
        <v>1829</v>
      </c>
      <c r="J1033" s="12">
        <v>33.129600000000003</v>
      </c>
      <c r="K1033" t="str">
        <f>_xlfn.XLOOKUP(Table17[[#This Row],[Customer_ID]],Customer_Dim!A:A,Customer_Dim!B:B,"False Data")</f>
        <v>Sarah Lane</v>
      </c>
      <c r="L1033" s="5">
        <f>_xlfn.XLOOKUP(Table17[[#This Row],[Customer_ID]],Customer_Dim!A:A,Customer_Dim!C:C,"False Data")</f>
        <v>38</v>
      </c>
      <c r="M1033" s="5" t="str" cm="1">
        <f t="array" ref="M1033">_xlfn.IFS(Table9[[#This Row],[Age]]&lt;=35,"Youth",Table9[[#This Row],[Age]]&lt;=55,"Adult",Table9[[#This Row],[Age]]&gt;55,"Senior")</f>
        <v>Adult</v>
      </c>
      <c r="N1033" t="str">
        <f>_xlfn.XLOOKUP(Table17[[#This Row],[Customer_ID]],Customer_Dim!A:A,Customer_Dim!D:D,"False Data")</f>
        <v>Male</v>
      </c>
      <c r="O1033" t="str">
        <f>_xlfn.XLOOKUP(Table17[[#This Row],[Customer_ID]],Customer_Dim!A:A,Customer_Dim!E:E,"False Data")</f>
        <v>Edwardborough</v>
      </c>
      <c r="P1033" t="str">
        <f>_xlfn.XLOOKUP(Table17[[#This Row],[Customer_ID]],Customer_Dim!A:A,Customer_Dim!F:F,"False Data")</f>
        <v>Vermont</v>
      </c>
      <c r="Q1033" t="str">
        <f>_xlfn.XLOOKUP(Table17[[#This Row],[Customer_ID]],Customer_Dim!A:A,Customer_Dim!G:G,"False Data")</f>
        <v>USA</v>
      </c>
      <c r="R1033" t="str">
        <f>_xlfn.XLOOKUP(Table17[[#This Row],[Customer_ID]],Customer_Dim!A:A,Customer_Dim!H:H,"False Data")</f>
        <v>Silver</v>
      </c>
      <c r="S1033" t="str">
        <f>_xlfn.XLOOKUP(Table17[[#This Row],[Store_ID]],Store_Dim!A:A,Store_Dim!B:B)</f>
        <v>Alexander Group</v>
      </c>
      <c r="T1033" t="str">
        <f>_xlfn.XLOOKUP(Table17[[#This Row],[Store_ID]],Store_Dim!A:A,Store_Dim!C:C)</f>
        <v>South</v>
      </c>
      <c r="U1033" t="str">
        <f>_xlfn.XLOOKUP(Table17[[#This Row],[Store_ID]],Store_Dim!A:A,Store_Dim!D:D)</f>
        <v>Port Sharon</v>
      </c>
      <c r="V1033" t="str">
        <f>_xlfn.XLOOKUP(Table17[[#This Row],[Store_ID]],Store_Dim!A:A,Store_Dim!E:E)</f>
        <v>Online</v>
      </c>
      <c r="W1033" t="str">
        <f>_xlfn.XLOOKUP(Table17[[#This Row],[Product_ID]],Product_Dim!A:A,Product_Dim!B:B)</f>
        <v>Adjustable Jump Rope</v>
      </c>
      <c r="X1033" t="str">
        <f>_xlfn.XLOOKUP(Table17[[#This Row],[Product_ID]],Product_Dim!A:A,Product_Dim!C:C)</f>
        <v>Sports</v>
      </c>
      <c r="Y1033" t="str">
        <f>_xlfn.XLOOKUP(Table17[[#This Row],[Product_ID]],Product_Dim!A:A,Product_Dim!D:D)</f>
        <v>Fitness</v>
      </c>
      <c r="Z1033" t="str">
        <f>_xlfn.XLOOKUP(Table17[[#This Row],[Product_ID]],Product_Dim!A:A,Product_Dim!E:E)</f>
        <v>Cox Inc</v>
      </c>
      <c r="AA1033">
        <f>_xlfn.XLOOKUP(Table17[[#This Row],[Product_ID]],Product_Dim!A:A,Product_Dim!F:F)</f>
        <v>167.12</v>
      </c>
      <c r="AB1033">
        <f>_xlfn.XLOOKUP(Table17[[#This Row],[Product_ID]],Product_Dim!A:A,Product_Dim!G:G)</f>
        <v>316</v>
      </c>
    </row>
    <row r="1034" spans="1:28" x14ac:dyDescent="0.25">
      <c r="A1034" t="s">
        <v>2858</v>
      </c>
      <c r="B1034" s="1">
        <v>45250</v>
      </c>
      <c r="C1034" t="s">
        <v>372</v>
      </c>
      <c r="D1034" t="s">
        <v>1586</v>
      </c>
      <c r="E1034" t="s">
        <v>1792</v>
      </c>
      <c r="F1034">
        <v>3</v>
      </c>
      <c r="G1034">
        <v>663.73</v>
      </c>
      <c r="H1034">
        <v>0.06</v>
      </c>
      <c r="I1034" t="s">
        <v>1829</v>
      </c>
      <c r="J1034" s="12">
        <v>1871.7185999999999</v>
      </c>
      <c r="K1034" t="str">
        <f>_xlfn.XLOOKUP(Table17[[#This Row],[Customer_ID]],Customer_Dim!A:A,Customer_Dim!B:B,"False Data")</f>
        <v>Lance Baker</v>
      </c>
      <c r="L1034" s="5">
        <f>_xlfn.XLOOKUP(Table17[[#This Row],[Customer_ID]],Customer_Dim!A:A,Customer_Dim!C:C,"False Data")</f>
        <v>50</v>
      </c>
      <c r="M1034" s="5" t="str" cm="1">
        <f t="array" ref="M1034">_xlfn.IFS(Table9[[#This Row],[Age]]&lt;=35,"Youth",Table9[[#This Row],[Age]]&lt;=55,"Adult",Table9[[#This Row],[Age]]&gt;55,"Senior")</f>
        <v>Adult</v>
      </c>
      <c r="N1034" t="str">
        <f>_xlfn.XLOOKUP(Table17[[#This Row],[Customer_ID]],Customer_Dim!A:A,Customer_Dim!D:D,"False Data")</f>
        <v>Female</v>
      </c>
      <c r="O1034" t="str">
        <f>_xlfn.XLOOKUP(Table17[[#This Row],[Customer_ID]],Customer_Dim!A:A,Customer_Dim!E:E,"False Data")</f>
        <v>Port Victoria</v>
      </c>
      <c r="P1034" t="str">
        <f>_xlfn.XLOOKUP(Table17[[#This Row],[Customer_ID]],Customer_Dim!A:A,Customer_Dim!F:F,"False Data")</f>
        <v>Florida</v>
      </c>
      <c r="Q1034" t="str">
        <f>_xlfn.XLOOKUP(Table17[[#This Row],[Customer_ID]],Customer_Dim!A:A,Customer_Dim!G:G,"False Data")</f>
        <v>USA</v>
      </c>
      <c r="R1034" t="str">
        <f>_xlfn.XLOOKUP(Table17[[#This Row],[Customer_ID]],Customer_Dim!A:A,Customer_Dim!H:H,"False Data")</f>
        <v>Gold</v>
      </c>
      <c r="S1034" t="str">
        <f>_xlfn.XLOOKUP(Table17[[#This Row],[Store_ID]],Store_Dim!A:A,Store_Dim!B:B)</f>
        <v>Aguirre-Keller</v>
      </c>
      <c r="T1034" t="str">
        <f>_xlfn.XLOOKUP(Table17[[#This Row],[Store_ID]],Store_Dim!A:A,Store_Dim!C:C)</f>
        <v>South</v>
      </c>
      <c r="U1034" t="str">
        <f>_xlfn.XLOOKUP(Table17[[#This Row],[Store_ID]],Store_Dim!A:A,Store_Dim!D:D)</f>
        <v>Lake Michael</v>
      </c>
      <c r="V1034" t="str">
        <f>_xlfn.XLOOKUP(Table17[[#This Row],[Store_ID]],Store_Dim!A:A,Store_Dim!E:E)</f>
        <v>Online</v>
      </c>
      <c r="W1034" t="str">
        <f>_xlfn.XLOOKUP(Table17[[#This Row],[Product_ID]],Product_Dim!A:A,Product_Dim!B:B)</f>
        <v>Knee Support Brace</v>
      </c>
      <c r="X1034" t="str">
        <f>_xlfn.XLOOKUP(Table17[[#This Row],[Product_ID]],Product_Dim!A:A,Product_Dim!C:C)</f>
        <v>Sports</v>
      </c>
      <c r="Y1034" t="str">
        <f>_xlfn.XLOOKUP(Table17[[#This Row],[Product_ID]],Product_Dim!A:A,Product_Dim!D:D)</f>
        <v>Equipment</v>
      </c>
      <c r="Z1034" t="str">
        <f>_xlfn.XLOOKUP(Table17[[#This Row],[Product_ID]],Product_Dim!A:A,Product_Dim!E:E)</f>
        <v>May-Reese</v>
      </c>
      <c r="AA1034">
        <f>_xlfn.XLOOKUP(Table17[[#This Row],[Product_ID]],Product_Dim!A:A,Product_Dim!F:F)</f>
        <v>21.34</v>
      </c>
      <c r="AB1034">
        <f>_xlfn.XLOOKUP(Table17[[#This Row],[Product_ID]],Product_Dim!A:A,Product_Dim!G:G)</f>
        <v>65</v>
      </c>
    </row>
    <row r="1035" spans="1:28" x14ac:dyDescent="0.25">
      <c r="A1035" t="s">
        <v>2859</v>
      </c>
      <c r="B1035" s="1">
        <v>45479</v>
      </c>
      <c r="C1035" t="s">
        <v>788</v>
      </c>
      <c r="D1035" t="s">
        <v>1614</v>
      </c>
      <c r="E1035" t="s">
        <v>1786</v>
      </c>
      <c r="F1035">
        <v>1</v>
      </c>
      <c r="G1035">
        <v>409.41</v>
      </c>
      <c r="H1035">
        <v>0.13</v>
      </c>
      <c r="I1035" t="s">
        <v>1826</v>
      </c>
      <c r="J1035" s="12">
        <v>356.18669999999997</v>
      </c>
      <c r="K1035" t="str">
        <f>_xlfn.XLOOKUP(Table17[[#This Row],[Customer_ID]],Customer_Dim!A:A,Customer_Dim!B:B,"False Data")</f>
        <v>Mary Russell</v>
      </c>
      <c r="L1035" s="5">
        <f>_xlfn.XLOOKUP(Table17[[#This Row],[Customer_ID]],Customer_Dim!A:A,Customer_Dim!C:C,"False Data")</f>
        <v>58</v>
      </c>
      <c r="M1035" s="5" t="str" cm="1">
        <f t="array" ref="M1035">_xlfn.IFS(Table9[[#This Row],[Age]]&lt;=35,"Youth",Table9[[#This Row],[Age]]&lt;=55,"Adult",Table9[[#This Row],[Age]]&gt;55,"Senior")</f>
        <v>Senior</v>
      </c>
      <c r="N1035" t="str">
        <f>_xlfn.XLOOKUP(Table17[[#This Row],[Customer_ID]],Customer_Dim!A:A,Customer_Dim!D:D,"False Data")</f>
        <v>Male</v>
      </c>
      <c r="O1035" t="str">
        <f>_xlfn.XLOOKUP(Table17[[#This Row],[Customer_ID]],Customer_Dim!A:A,Customer_Dim!E:E,"False Data")</f>
        <v>South Regina</v>
      </c>
      <c r="P1035" t="str">
        <f>_xlfn.XLOOKUP(Table17[[#This Row],[Customer_ID]],Customer_Dim!A:A,Customer_Dim!F:F,"False Data")</f>
        <v>Arkansas</v>
      </c>
      <c r="Q1035" t="str">
        <f>_xlfn.XLOOKUP(Table17[[#This Row],[Customer_ID]],Customer_Dim!A:A,Customer_Dim!G:G,"False Data")</f>
        <v>USA</v>
      </c>
      <c r="R1035" t="str">
        <f>_xlfn.XLOOKUP(Table17[[#This Row],[Customer_ID]],Customer_Dim!A:A,Customer_Dim!H:H,"False Data")</f>
        <v>Bronze</v>
      </c>
      <c r="S1035" t="str">
        <f>_xlfn.XLOOKUP(Table17[[#This Row],[Store_ID]],Store_Dim!A:A,Store_Dim!B:B)</f>
        <v>Moore, Padilla and Butler</v>
      </c>
      <c r="T1035" t="str">
        <f>_xlfn.XLOOKUP(Table17[[#This Row],[Store_ID]],Store_Dim!A:A,Store_Dim!C:C)</f>
        <v>South</v>
      </c>
      <c r="U1035" t="str">
        <f>_xlfn.XLOOKUP(Table17[[#This Row],[Store_ID]],Store_Dim!A:A,Store_Dim!D:D)</f>
        <v>East Johnstad</v>
      </c>
      <c r="V1035" t="str">
        <f>_xlfn.XLOOKUP(Table17[[#This Row],[Store_ID]],Store_Dim!A:A,Store_Dim!E:E)</f>
        <v>Flagship</v>
      </c>
      <c r="W1035" t="str">
        <f>_xlfn.XLOOKUP(Table17[[#This Row],[Product_ID]],Product_Dim!A:A,Product_Dim!B:B)</f>
        <v>Modern Wall Clock</v>
      </c>
      <c r="X1035" t="str">
        <f>_xlfn.XLOOKUP(Table17[[#This Row],[Product_ID]],Product_Dim!A:A,Product_Dim!C:C)</f>
        <v>Home</v>
      </c>
      <c r="Y1035" t="str">
        <f>_xlfn.XLOOKUP(Table17[[#This Row],[Product_ID]],Product_Dim!A:A,Product_Dim!D:D)</f>
        <v>Decor</v>
      </c>
      <c r="Z1035" t="str">
        <f>_xlfn.XLOOKUP(Table17[[#This Row],[Product_ID]],Product_Dim!A:A,Product_Dim!E:E)</f>
        <v>Weiss-Watson</v>
      </c>
      <c r="AA1035">
        <f>_xlfn.XLOOKUP(Table17[[#This Row],[Product_ID]],Product_Dim!A:A,Product_Dim!F:F)</f>
        <v>179.77</v>
      </c>
      <c r="AB1035">
        <f>_xlfn.XLOOKUP(Table17[[#This Row],[Product_ID]],Product_Dim!A:A,Product_Dim!G:G)</f>
        <v>305</v>
      </c>
    </row>
    <row r="1036" spans="1:28" x14ac:dyDescent="0.25">
      <c r="A1036" t="s">
        <v>2860</v>
      </c>
      <c r="B1036" s="1">
        <v>45727</v>
      </c>
      <c r="C1036" t="s">
        <v>332</v>
      </c>
      <c r="D1036" t="s">
        <v>1704</v>
      </c>
      <c r="E1036" t="s">
        <v>1766</v>
      </c>
      <c r="F1036">
        <v>3</v>
      </c>
      <c r="G1036">
        <v>461.03</v>
      </c>
      <c r="H1036">
        <v>0.11</v>
      </c>
      <c r="I1036" t="s">
        <v>1826</v>
      </c>
      <c r="J1036" s="12">
        <v>1230.9501</v>
      </c>
      <c r="K1036" t="str">
        <f>_xlfn.XLOOKUP(Table17[[#This Row],[Customer_ID]],Customer_Dim!A:A,Customer_Dim!B:B,"False Data")</f>
        <v>Robert Jackson</v>
      </c>
      <c r="L1036" s="5">
        <f>_xlfn.XLOOKUP(Table17[[#This Row],[Customer_ID]],Customer_Dim!A:A,Customer_Dim!C:C,"False Data")</f>
        <v>44</v>
      </c>
      <c r="M1036" s="5" t="str" cm="1">
        <f t="array" ref="M1036">_xlfn.IFS(Table9[[#This Row],[Age]]&lt;=35,"Youth",Table9[[#This Row],[Age]]&lt;=55,"Adult",Table9[[#This Row],[Age]]&gt;55,"Senior")</f>
        <v>Adult</v>
      </c>
      <c r="N1036" t="str">
        <f>_xlfn.XLOOKUP(Table17[[#This Row],[Customer_ID]],Customer_Dim!A:A,Customer_Dim!D:D,"False Data")</f>
        <v>Female</v>
      </c>
      <c r="O1036" t="str">
        <f>_xlfn.XLOOKUP(Table17[[#This Row],[Customer_ID]],Customer_Dim!A:A,Customer_Dim!E:E,"False Data")</f>
        <v>Lake Brandy</v>
      </c>
      <c r="P1036" t="str">
        <f>_xlfn.XLOOKUP(Table17[[#This Row],[Customer_ID]],Customer_Dim!A:A,Customer_Dim!F:F,"False Data")</f>
        <v>Tennessee</v>
      </c>
      <c r="Q1036" t="str">
        <f>_xlfn.XLOOKUP(Table17[[#This Row],[Customer_ID]],Customer_Dim!A:A,Customer_Dim!G:G,"False Data")</f>
        <v>USA</v>
      </c>
      <c r="R1036" t="str">
        <f>_xlfn.XLOOKUP(Table17[[#This Row],[Customer_ID]],Customer_Dim!A:A,Customer_Dim!H:H,"False Data")</f>
        <v>Platinum</v>
      </c>
      <c r="S1036" t="str">
        <f>_xlfn.XLOOKUP(Table17[[#This Row],[Store_ID]],Store_Dim!A:A,Store_Dim!B:B)</f>
        <v>Johnson-Wright</v>
      </c>
      <c r="T1036" t="str">
        <f>_xlfn.XLOOKUP(Table17[[#This Row],[Store_ID]],Store_Dim!A:A,Store_Dim!C:C)</f>
        <v>North</v>
      </c>
      <c r="U1036" t="str">
        <f>_xlfn.XLOOKUP(Table17[[#This Row],[Store_ID]],Store_Dim!A:A,Store_Dim!D:D)</f>
        <v>Hoodberg</v>
      </c>
      <c r="V1036" t="str">
        <f>_xlfn.XLOOKUP(Table17[[#This Row],[Store_ID]],Store_Dim!A:A,Store_Dim!E:E)</f>
        <v>Outlet</v>
      </c>
      <c r="W1036" t="str">
        <f>_xlfn.XLOOKUP(Table17[[#This Row],[Product_ID]],Product_Dim!A:A,Product_Dim!B:B)</f>
        <v>Essential Oil Diffuser</v>
      </c>
      <c r="X1036" t="str">
        <f>_xlfn.XLOOKUP(Table17[[#This Row],[Product_ID]],Product_Dim!A:A,Product_Dim!C:C)</f>
        <v>Home</v>
      </c>
      <c r="Y1036" t="str">
        <f>_xlfn.XLOOKUP(Table17[[#This Row],[Product_ID]],Product_Dim!A:A,Product_Dim!D:D)</f>
        <v>Decor</v>
      </c>
      <c r="Z1036" t="str">
        <f>_xlfn.XLOOKUP(Table17[[#This Row],[Product_ID]],Product_Dim!A:A,Product_Dim!E:E)</f>
        <v>Hernandez Inc</v>
      </c>
      <c r="AA1036">
        <f>_xlfn.XLOOKUP(Table17[[#This Row],[Product_ID]],Product_Dim!A:A,Product_Dim!F:F)</f>
        <v>325.26</v>
      </c>
      <c r="AB1036">
        <f>_xlfn.XLOOKUP(Table17[[#This Row],[Product_ID]],Product_Dim!A:A,Product_Dim!G:G)</f>
        <v>400</v>
      </c>
    </row>
    <row r="1037" spans="1:28" x14ac:dyDescent="0.25">
      <c r="A1037" t="s">
        <v>2861</v>
      </c>
      <c r="B1037" s="1">
        <v>45394</v>
      </c>
      <c r="C1037" t="s">
        <v>1151</v>
      </c>
      <c r="D1037" t="s">
        <v>1586</v>
      </c>
      <c r="E1037" t="s">
        <v>1799</v>
      </c>
      <c r="F1037">
        <v>2</v>
      </c>
      <c r="G1037">
        <v>760.14</v>
      </c>
      <c r="H1037">
        <v>0.02</v>
      </c>
      <c r="I1037" t="s">
        <v>1829</v>
      </c>
      <c r="J1037" s="12">
        <v>1489.8743999999999</v>
      </c>
      <c r="K1037" t="str">
        <f>_xlfn.XLOOKUP(Table17[[#This Row],[Customer_ID]],Customer_Dim!A:A,Customer_Dim!B:B,"False Data")</f>
        <v>Miranda King</v>
      </c>
      <c r="L1037" s="5">
        <f>_xlfn.XLOOKUP(Table17[[#This Row],[Customer_ID]],Customer_Dim!A:A,Customer_Dim!C:C,"False Data")</f>
        <v>34</v>
      </c>
      <c r="M1037" s="5" t="str" cm="1">
        <f t="array" ref="M1037">_xlfn.IFS(Table9[[#This Row],[Age]]&lt;=35,"Youth",Table9[[#This Row],[Age]]&lt;=55,"Adult",Table9[[#This Row],[Age]]&gt;55,"Senior")</f>
        <v>Youth</v>
      </c>
      <c r="N1037" t="str">
        <f>_xlfn.XLOOKUP(Table17[[#This Row],[Customer_ID]],Customer_Dim!A:A,Customer_Dim!D:D,"False Data")</f>
        <v>Female</v>
      </c>
      <c r="O1037" t="str">
        <f>_xlfn.XLOOKUP(Table17[[#This Row],[Customer_ID]],Customer_Dim!A:A,Customer_Dim!E:E,"False Data")</f>
        <v>West Mathew</v>
      </c>
      <c r="P1037" t="str">
        <f>_xlfn.XLOOKUP(Table17[[#This Row],[Customer_ID]],Customer_Dim!A:A,Customer_Dim!F:F,"False Data")</f>
        <v>New York</v>
      </c>
      <c r="Q1037" t="str">
        <f>_xlfn.XLOOKUP(Table17[[#This Row],[Customer_ID]],Customer_Dim!A:A,Customer_Dim!G:G,"False Data")</f>
        <v>USA</v>
      </c>
      <c r="R1037" t="str">
        <f>_xlfn.XLOOKUP(Table17[[#This Row],[Customer_ID]],Customer_Dim!A:A,Customer_Dim!H:H,"False Data")</f>
        <v>Platinum</v>
      </c>
      <c r="S1037" t="str">
        <f>_xlfn.XLOOKUP(Table17[[#This Row],[Store_ID]],Store_Dim!A:A,Store_Dim!B:B)</f>
        <v>Mcdonald Inc</v>
      </c>
      <c r="T1037" t="str">
        <f>_xlfn.XLOOKUP(Table17[[#This Row],[Store_ID]],Store_Dim!A:A,Store_Dim!C:C)</f>
        <v>South</v>
      </c>
      <c r="U1037" t="str">
        <f>_xlfn.XLOOKUP(Table17[[#This Row],[Store_ID]],Store_Dim!A:A,Store_Dim!D:D)</f>
        <v>Christopherland</v>
      </c>
      <c r="V1037" t="str">
        <f>_xlfn.XLOOKUP(Table17[[#This Row],[Store_ID]],Store_Dim!A:A,Store_Dim!E:E)</f>
        <v>Outlet</v>
      </c>
      <c r="W1037" t="str">
        <f>_xlfn.XLOOKUP(Table17[[#This Row],[Product_ID]],Product_Dim!A:A,Product_Dim!B:B)</f>
        <v>Knee Support Brace</v>
      </c>
      <c r="X1037" t="str">
        <f>_xlfn.XLOOKUP(Table17[[#This Row],[Product_ID]],Product_Dim!A:A,Product_Dim!C:C)</f>
        <v>Sports</v>
      </c>
      <c r="Y1037" t="str">
        <f>_xlfn.XLOOKUP(Table17[[#This Row],[Product_ID]],Product_Dim!A:A,Product_Dim!D:D)</f>
        <v>Equipment</v>
      </c>
      <c r="Z1037" t="str">
        <f>_xlfn.XLOOKUP(Table17[[#This Row],[Product_ID]],Product_Dim!A:A,Product_Dim!E:E)</f>
        <v>May-Reese</v>
      </c>
      <c r="AA1037">
        <f>_xlfn.XLOOKUP(Table17[[#This Row],[Product_ID]],Product_Dim!A:A,Product_Dim!F:F)</f>
        <v>21.34</v>
      </c>
      <c r="AB1037">
        <f>_xlfn.XLOOKUP(Table17[[#This Row],[Product_ID]],Product_Dim!A:A,Product_Dim!G:G)</f>
        <v>65</v>
      </c>
    </row>
    <row r="1038" spans="1:28" x14ac:dyDescent="0.25">
      <c r="A1038" t="s">
        <v>2862</v>
      </c>
      <c r="B1038" s="1">
        <v>45773</v>
      </c>
      <c r="C1038" t="s">
        <v>884</v>
      </c>
      <c r="D1038" t="s">
        <v>1594</v>
      </c>
      <c r="E1038" t="s">
        <v>1757</v>
      </c>
      <c r="F1038">
        <v>3</v>
      </c>
      <c r="G1038">
        <v>688.76</v>
      </c>
      <c r="H1038">
        <v>0.12</v>
      </c>
      <c r="I1038" t="s">
        <v>1826</v>
      </c>
      <c r="J1038" s="12">
        <v>1818.3263999999999</v>
      </c>
      <c r="K1038" t="str">
        <f>_xlfn.XLOOKUP(Table17[[#This Row],[Customer_ID]],Customer_Dim!A:A,Customer_Dim!B:B,"False Data")</f>
        <v>Stephen Fowler</v>
      </c>
      <c r="L1038" s="5">
        <f>_xlfn.XLOOKUP(Table17[[#This Row],[Customer_ID]],Customer_Dim!A:A,Customer_Dim!C:C,"False Data")</f>
        <v>42</v>
      </c>
      <c r="M1038" s="5" t="str" cm="1">
        <f t="array" ref="M1038">_xlfn.IFS(Table9[[#This Row],[Age]]&lt;=35,"Youth",Table9[[#This Row],[Age]]&lt;=55,"Adult",Table9[[#This Row],[Age]]&gt;55,"Senior")</f>
        <v>Adult</v>
      </c>
      <c r="N1038" t="str">
        <f>_xlfn.XLOOKUP(Table17[[#This Row],[Customer_ID]],Customer_Dim!A:A,Customer_Dim!D:D,"False Data")</f>
        <v>Female</v>
      </c>
      <c r="O1038" t="str">
        <f>_xlfn.XLOOKUP(Table17[[#This Row],[Customer_ID]],Customer_Dim!A:A,Customer_Dim!E:E,"False Data")</f>
        <v>Port Mariastad</v>
      </c>
      <c r="P1038" t="str">
        <f>_xlfn.XLOOKUP(Table17[[#This Row],[Customer_ID]],Customer_Dim!A:A,Customer_Dim!F:F,"False Data")</f>
        <v>Rhode Island</v>
      </c>
      <c r="Q1038" t="str">
        <f>_xlfn.XLOOKUP(Table17[[#This Row],[Customer_ID]],Customer_Dim!A:A,Customer_Dim!G:G,"False Data")</f>
        <v>USA</v>
      </c>
      <c r="R1038" t="str">
        <f>_xlfn.XLOOKUP(Table17[[#This Row],[Customer_ID]],Customer_Dim!A:A,Customer_Dim!H:H,"False Data")</f>
        <v>Platinum</v>
      </c>
      <c r="S1038" t="str">
        <f>_xlfn.XLOOKUP(Table17[[#This Row],[Store_ID]],Store_Dim!A:A,Store_Dim!B:B)</f>
        <v>Martinez, Adkins and Johnson</v>
      </c>
      <c r="T1038" t="str">
        <f>_xlfn.XLOOKUP(Table17[[#This Row],[Store_ID]],Store_Dim!A:A,Store_Dim!C:C)</f>
        <v>North</v>
      </c>
      <c r="U1038" t="str">
        <f>_xlfn.XLOOKUP(Table17[[#This Row],[Store_ID]],Store_Dim!A:A,Store_Dim!D:D)</f>
        <v>Danielmouth</v>
      </c>
      <c r="V1038" t="str">
        <f>_xlfn.XLOOKUP(Table17[[#This Row],[Store_ID]],Store_Dim!A:A,Store_Dim!E:E)</f>
        <v>Flagship</v>
      </c>
      <c r="W1038" t="str">
        <f>_xlfn.XLOOKUP(Table17[[#This Row],[Product_ID]],Product_Dim!A:A,Product_Dim!B:B)</f>
        <v>Men's Formal Shirt</v>
      </c>
      <c r="X1038" t="str">
        <f>_xlfn.XLOOKUP(Table17[[#This Row],[Product_ID]],Product_Dim!A:A,Product_Dim!C:C)</f>
        <v>Clothing</v>
      </c>
      <c r="Y1038" t="str">
        <f>_xlfn.XLOOKUP(Table17[[#This Row],[Product_ID]],Product_Dim!A:A,Product_Dim!D:D)</f>
        <v>Tops</v>
      </c>
      <c r="Z1038" t="str">
        <f>_xlfn.XLOOKUP(Table17[[#This Row],[Product_ID]],Product_Dim!A:A,Product_Dim!E:E)</f>
        <v>Moon, Mora and Santos</v>
      </c>
      <c r="AA1038">
        <f>_xlfn.XLOOKUP(Table17[[#This Row],[Product_ID]],Product_Dim!A:A,Product_Dim!F:F)</f>
        <v>283</v>
      </c>
      <c r="AB1038">
        <f>_xlfn.XLOOKUP(Table17[[#This Row],[Product_ID]],Product_Dim!A:A,Product_Dim!G:G)</f>
        <v>360</v>
      </c>
    </row>
    <row r="1039" spans="1:28" x14ac:dyDescent="0.25">
      <c r="A1039" t="s">
        <v>2863</v>
      </c>
      <c r="B1039" s="1">
        <v>45779</v>
      </c>
      <c r="C1039" t="s">
        <v>532</v>
      </c>
      <c r="D1039" t="s">
        <v>1634</v>
      </c>
      <c r="E1039" t="s">
        <v>1786</v>
      </c>
      <c r="F1039">
        <v>2</v>
      </c>
      <c r="G1039">
        <v>257.77999999999997</v>
      </c>
      <c r="H1039">
        <v>0.05</v>
      </c>
      <c r="I1039" t="s">
        <v>1824</v>
      </c>
      <c r="J1039" s="12">
        <v>489.78199999999993</v>
      </c>
      <c r="K1039" t="str">
        <f>_xlfn.XLOOKUP(Table17[[#This Row],[Customer_ID]],Customer_Dim!A:A,Customer_Dim!B:B,"False Data")</f>
        <v>Brian Choi</v>
      </c>
      <c r="L1039" s="5">
        <f>_xlfn.XLOOKUP(Table17[[#This Row],[Customer_ID]],Customer_Dim!A:A,Customer_Dim!C:C,"False Data")</f>
        <v>46</v>
      </c>
      <c r="M1039" s="5" t="str" cm="1">
        <f t="array" ref="M1039">_xlfn.IFS(Table9[[#This Row],[Age]]&lt;=35,"Youth",Table9[[#This Row],[Age]]&lt;=55,"Adult",Table9[[#This Row],[Age]]&gt;55,"Senior")</f>
        <v>Adult</v>
      </c>
      <c r="N1039" t="str">
        <f>_xlfn.XLOOKUP(Table17[[#This Row],[Customer_ID]],Customer_Dim!A:A,Customer_Dim!D:D,"False Data")</f>
        <v>Female</v>
      </c>
      <c r="O1039" t="str">
        <f>_xlfn.XLOOKUP(Table17[[#This Row],[Customer_ID]],Customer_Dim!A:A,Customer_Dim!E:E,"False Data")</f>
        <v>Floydton</v>
      </c>
      <c r="P1039" t="str">
        <f>_xlfn.XLOOKUP(Table17[[#This Row],[Customer_ID]],Customer_Dim!A:A,Customer_Dim!F:F,"False Data")</f>
        <v>New Jersey</v>
      </c>
      <c r="Q1039" t="str">
        <f>_xlfn.XLOOKUP(Table17[[#This Row],[Customer_ID]],Customer_Dim!A:A,Customer_Dim!G:G,"False Data")</f>
        <v>USA</v>
      </c>
      <c r="R1039" t="str">
        <f>_xlfn.XLOOKUP(Table17[[#This Row],[Customer_ID]],Customer_Dim!A:A,Customer_Dim!H:H,"False Data")</f>
        <v>Gold</v>
      </c>
      <c r="S1039" t="str">
        <f>_xlfn.XLOOKUP(Table17[[#This Row],[Store_ID]],Store_Dim!A:A,Store_Dim!B:B)</f>
        <v>Moore, Padilla and Butler</v>
      </c>
      <c r="T1039" t="str">
        <f>_xlfn.XLOOKUP(Table17[[#This Row],[Store_ID]],Store_Dim!A:A,Store_Dim!C:C)</f>
        <v>South</v>
      </c>
      <c r="U1039" t="str">
        <f>_xlfn.XLOOKUP(Table17[[#This Row],[Store_ID]],Store_Dim!A:A,Store_Dim!D:D)</f>
        <v>East Johnstad</v>
      </c>
      <c r="V1039" t="str">
        <f>_xlfn.XLOOKUP(Table17[[#This Row],[Store_ID]],Store_Dim!A:A,Store_Dim!E:E)</f>
        <v>Flagship</v>
      </c>
      <c r="W1039" t="str">
        <f>_xlfn.XLOOKUP(Table17[[#This Row],[Product_ID]],Product_Dim!A:A,Product_Dim!B:B)</f>
        <v>USB External Hard Drive</v>
      </c>
      <c r="X1039" t="str">
        <f>_xlfn.XLOOKUP(Table17[[#This Row],[Product_ID]],Product_Dim!A:A,Product_Dim!C:C)</f>
        <v>Electronics</v>
      </c>
      <c r="Y1039" t="str">
        <f>_xlfn.XLOOKUP(Table17[[#This Row],[Product_ID]],Product_Dim!A:A,Product_Dim!D:D)</f>
        <v>Computer</v>
      </c>
      <c r="Z1039" t="str">
        <f>_xlfn.XLOOKUP(Table17[[#This Row],[Product_ID]],Product_Dim!A:A,Product_Dim!E:E)</f>
        <v>Robinson Inc</v>
      </c>
      <c r="AA1039">
        <f>_xlfn.XLOOKUP(Table17[[#This Row],[Product_ID]],Product_Dim!A:A,Product_Dim!F:F)</f>
        <v>253.33</v>
      </c>
      <c r="AB1039">
        <f>_xlfn.XLOOKUP(Table17[[#This Row],[Product_ID]],Product_Dim!A:A,Product_Dim!G:G)</f>
        <v>266</v>
      </c>
    </row>
    <row r="1040" spans="1:28" x14ac:dyDescent="0.25">
      <c r="A1040" t="s">
        <v>2864</v>
      </c>
      <c r="B1040" s="1">
        <v>45400</v>
      </c>
      <c r="C1040" t="s">
        <v>198</v>
      </c>
      <c r="D1040" t="s">
        <v>1654</v>
      </c>
      <c r="E1040" t="s">
        <v>1779</v>
      </c>
      <c r="F1040">
        <v>2</v>
      </c>
      <c r="G1040">
        <v>314.29000000000002</v>
      </c>
      <c r="H1040">
        <v>0.19</v>
      </c>
      <c r="I1040" t="s">
        <v>1829</v>
      </c>
      <c r="J1040" s="12">
        <v>509.14980000000008</v>
      </c>
      <c r="K1040" t="str">
        <f>_xlfn.XLOOKUP(Table17[[#This Row],[Customer_ID]],Customer_Dim!A:A,Customer_Dim!B:B,"False Data")</f>
        <v>Debra Liu</v>
      </c>
      <c r="L1040" s="5">
        <f>_xlfn.XLOOKUP(Table17[[#This Row],[Customer_ID]],Customer_Dim!A:A,Customer_Dim!C:C,"False Data")</f>
        <v>55</v>
      </c>
      <c r="M1040" s="5" t="str" cm="1">
        <f t="array" ref="M1040">_xlfn.IFS(Table9[[#This Row],[Age]]&lt;=35,"Youth",Table9[[#This Row],[Age]]&lt;=55,"Adult",Table9[[#This Row],[Age]]&gt;55,"Senior")</f>
        <v>Adult</v>
      </c>
      <c r="N1040" t="str">
        <f>_xlfn.XLOOKUP(Table17[[#This Row],[Customer_ID]],Customer_Dim!A:A,Customer_Dim!D:D,"False Data")</f>
        <v>Male</v>
      </c>
      <c r="O1040" t="str">
        <f>_xlfn.XLOOKUP(Table17[[#This Row],[Customer_ID]],Customer_Dim!A:A,Customer_Dim!E:E,"False Data")</f>
        <v>South Timtown</v>
      </c>
      <c r="P1040" t="str">
        <f>_xlfn.XLOOKUP(Table17[[#This Row],[Customer_ID]],Customer_Dim!A:A,Customer_Dim!F:F,"False Data")</f>
        <v>Minnesota</v>
      </c>
      <c r="Q1040" t="str">
        <f>_xlfn.XLOOKUP(Table17[[#This Row],[Customer_ID]],Customer_Dim!A:A,Customer_Dim!G:G,"False Data")</f>
        <v>USA</v>
      </c>
      <c r="R1040" t="str">
        <f>_xlfn.XLOOKUP(Table17[[#This Row],[Customer_ID]],Customer_Dim!A:A,Customer_Dim!H:H,"False Data")</f>
        <v>Bronze</v>
      </c>
      <c r="S1040" t="str">
        <f>_xlfn.XLOOKUP(Table17[[#This Row],[Store_ID]],Store_Dim!A:A,Store_Dim!B:B)</f>
        <v>Martinez-Mullins</v>
      </c>
      <c r="T1040" t="str">
        <f>_xlfn.XLOOKUP(Table17[[#This Row],[Store_ID]],Store_Dim!A:A,Store_Dim!C:C)</f>
        <v>South</v>
      </c>
      <c r="U1040" t="str">
        <f>_xlfn.XLOOKUP(Table17[[#This Row],[Store_ID]],Store_Dim!A:A,Store_Dim!D:D)</f>
        <v>Williamsfurt</v>
      </c>
      <c r="V1040" t="str">
        <f>_xlfn.XLOOKUP(Table17[[#This Row],[Store_ID]],Store_Dim!A:A,Store_Dim!E:E)</f>
        <v>Online</v>
      </c>
      <c r="W1040" t="str">
        <f>_xlfn.XLOOKUP(Table17[[#This Row],[Product_ID]],Product_Dim!A:A,Product_Dim!B:B)</f>
        <v>Men's Track Pants</v>
      </c>
      <c r="X1040" t="str">
        <f>_xlfn.XLOOKUP(Table17[[#This Row],[Product_ID]],Product_Dim!A:A,Product_Dim!C:C)</f>
        <v>Clothing</v>
      </c>
      <c r="Y1040" t="str">
        <f>_xlfn.XLOOKUP(Table17[[#This Row],[Product_ID]],Product_Dim!A:A,Product_Dim!D:D)</f>
        <v>Bottoms</v>
      </c>
      <c r="Z1040" t="str">
        <f>_xlfn.XLOOKUP(Table17[[#This Row],[Product_ID]],Product_Dim!A:A,Product_Dim!E:E)</f>
        <v>Hamilton, Woods and Walker</v>
      </c>
      <c r="AA1040">
        <f>_xlfn.XLOOKUP(Table17[[#This Row],[Product_ID]],Product_Dim!A:A,Product_Dim!F:F)</f>
        <v>386.56</v>
      </c>
      <c r="AB1040">
        <f>_xlfn.XLOOKUP(Table17[[#This Row],[Product_ID]],Product_Dim!A:A,Product_Dim!G:G)</f>
        <v>125</v>
      </c>
    </row>
    <row r="1041" spans="1:28" x14ac:dyDescent="0.25">
      <c r="A1041" t="s">
        <v>2865</v>
      </c>
      <c r="B1041" s="1">
        <v>45520</v>
      </c>
      <c r="C1041" t="s">
        <v>520</v>
      </c>
      <c r="D1041" t="s">
        <v>1692</v>
      </c>
      <c r="E1041" t="s">
        <v>1799</v>
      </c>
      <c r="F1041">
        <v>3</v>
      </c>
      <c r="G1041">
        <v>336.09</v>
      </c>
      <c r="H1041">
        <v>0.01</v>
      </c>
      <c r="I1041" t="s">
        <v>1826</v>
      </c>
      <c r="J1041" s="12">
        <v>998.18729999999994</v>
      </c>
      <c r="K1041" t="str">
        <f>_xlfn.XLOOKUP(Table17[[#This Row],[Customer_ID]],Customer_Dim!A:A,Customer_Dim!B:B,"False Data")</f>
        <v>Curtis Haynes</v>
      </c>
      <c r="L1041" s="5">
        <f>_xlfn.XLOOKUP(Table17[[#This Row],[Customer_ID]],Customer_Dim!A:A,Customer_Dim!C:C,"False Data")</f>
        <v>60</v>
      </c>
      <c r="M1041" s="5" t="str" cm="1">
        <f t="array" ref="M1041">_xlfn.IFS(Table9[[#This Row],[Age]]&lt;=35,"Youth",Table9[[#This Row],[Age]]&lt;=55,"Adult",Table9[[#This Row],[Age]]&gt;55,"Senior")</f>
        <v>Senior</v>
      </c>
      <c r="N1041" t="str">
        <f>_xlfn.XLOOKUP(Table17[[#This Row],[Customer_ID]],Customer_Dim!A:A,Customer_Dim!D:D,"False Data")</f>
        <v>Female</v>
      </c>
      <c r="O1041" t="str">
        <f>_xlfn.XLOOKUP(Table17[[#This Row],[Customer_ID]],Customer_Dim!A:A,Customer_Dim!E:E,"False Data")</f>
        <v>Estradaside</v>
      </c>
      <c r="P1041" t="str">
        <f>_xlfn.XLOOKUP(Table17[[#This Row],[Customer_ID]],Customer_Dim!A:A,Customer_Dim!F:F,"False Data")</f>
        <v>Iowa</v>
      </c>
      <c r="Q1041" t="str">
        <f>_xlfn.XLOOKUP(Table17[[#This Row],[Customer_ID]],Customer_Dim!A:A,Customer_Dim!G:G,"False Data")</f>
        <v>USA</v>
      </c>
      <c r="R1041" t="str">
        <f>_xlfn.XLOOKUP(Table17[[#This Row],[Customer_ID]],Customer_Dim!A:A,Customer_Dim!H:H,"False Data")</f>
        <v>Gold</v>
      </c>
      <c r="S1041" t="str">
        <f>_xlfn.XLOOKUP(Table17[[#This Row],[Store_ID]],Store_Dim!A:A,Store_Dim!B:B)</f>
        <v>Mcdonald Inc</v>
      </c>
      <c r="T1041" t="str">
        <f>_xlfn.XLOOKUP(Table17[[#This Row],[Store_ID]],Store_Dim!A:A,Store_Dim!C:C)</f>
        <v>South</v>
      </c>
      <c r="U1041" t="str">
        <f>_xlfn.XLOOKUP(Table17[[#This Row],[Store_ID]],Store_Dim!A:A,Store_Dim!D:D)</f>
        <v>Christopherland</v>
      </c>
      <c r="V1041" t="str">
        <f>_xlfn.XLOOKUP(Table17[[#This Row],[Store_ID]],Store_Dim!A:A,Store_Dim!E:E)</f>
        <v>Outlet</v>
      </c>
      <c r="W1041" t="str">
        <f>_xlfn.XLOOKUP(Table17[[#This Row],[Product_ID]],Product_Dim!A:A,Product_Dim!B:B)</f>
        <v>Professional Jump Rope</v>
      </c>
      <c r="X1041" t="str">
        <f>_xlfn.XLOOKUP(Table17[[#This Row],[Product_ID]],Product_Dim!A:A,Product_Dim!C:C)</f>
        <v>Sports</v>
      </c>
      <c r="Y1041" t="str">
        <f>_xlfn.XLOOKUP(Table17[[#This Row],[Product_ID]],Product_Dim!A:A,Product_Dim!D:D)</f>
        <v>Fitness</v>
      </c>
      <c r="Z1041" t="str">
        <f>_xlfn.XLOOKUP(Table17[[#This Row],[Product_ID]],Product_Dim!A:A,Product_Dim!E:E)</f>
        <v>Davis PLC</v>
      </c>
      <c r="AA1041">
        <f>_xlfn.XLOOKUP(Table17[[#This Row],[Product_ID]],Product_Dim!A:A,Product_Dim!F:F)</f>
        <v>477.61</v>
      </c>
      <c r="AB1041">
        <f>_xlfn.XLOOKUP(Table17[[#This Row],[Product_ID]],Product_Dim!A:A,Product_Dim!G:G)</f>
        <v>300</v>
      </c>
    </row>
    <row r="1042" spans="1:28" x14ac:dyDescent="0.25">
      <c r="A1042" t="s">
        <v>2866</v>
      </c>
      <c r="B1042" s="1">
        <v>45861</v>
      </c>
      <c r="C1042" t="s">
        <v>20</v>
      </c>
      <c r="D1042" t="s">
        <v>1698</v>
      </c>
      <c r="E1042" t="s">
        <v>1807</v>
      </c>
      <c r="F1042">
        <v>3</v>
      </c>
      <c r="G1042">
        <v>202.07</v>
      </c>
      <c r="H1042">
        <v>0.23</v>
      </c>
      <c r="I1042" t="s">
        <v>1826</v>
      </c>
      <c r="J1042" s="12">
        <v>466.78170000000011</v>
      </c>
      <c r="K1042" t="str">
        <f>_xlfn.XLOOKUP(Table17[[#This Row],[Customer_ID]],Customer_Dim!A:A,Customer_Dim!B:B,"False Data")</f>
        <v>Dr. Benjamin Price</v>
      </c>
      <c r="L1042" s="5">
        <f>_xlfn.XLOOKUP(Table17[[#This Row],[Customer_ID]],Customer_Dim!A:A,Customer_Dim!C:C,"False Data")</f>
        <v>29</v>
      </c>
      <c r="M1042" s="5" t="str" cm="1">
        <f t="array" ref="M1042">_xlfn.IFS(Table9[[#This Row],[Age]]&lt;=35,"Youth",Table9[[#This Row],[Age]]&lt;=55,"Adult",Table9[[#This Row],[Age]]&gt;55,"Senior")</f>
        <v>Youth</v>
      </c>
      <c r="N1042" t="str">
        <f>_xlfn.XLOOKUP(Table17[[#This Row],[Customer_ID]],Customer_Dim!A:A,Customer_Dim!D:D,"False Data")</f>
        <v>Female</v>
      </c>
      <c r="O1042" t="str">
        <f>_xlfn.XLOOKUP(Table17[[#This Row],[Customer_ID]],Customer_Dim!A:A,Customer_Dim!E:E,"False Data")</f>
        <v>Kylebury</v>
      </c>
      <c r="P1042" t="str">
        <f>_xlfn.XLOOKUP(Table17[[#This Row],[Customer_ID]],Customer_Dim!A:A,Customer_Dim!F:F,"False Data")</f>
        <v>Alabama</v>
      </c>
      <c r="Q1042" t="str">
        <f>_xlfn.XLOOKUP(Table17[[#This Row],[Customer_ID]],Customer_Dim!A:A,Customer_Dim!G:G,"False Data")</f>
        <v>USA</v>
      </c>
      <c r="R1042" t="str">
        <f>_xlfn.XLOOKUP(Table17[[#This Row],[Customer_ID]],Customer_Dim!A:A,Customer_Dim!H:H,"False Data")</f>
        <v>Platinum</v>
      </c>
      <c r="S1042" t="str">
        <f>_xlfn.XLOOKUP(Table17[[#This Row],[Store_ID]],Store_Dim!A:A,Store_Dim!B:B)</f>
        <v>Holloway Ltd</v>
      </c>
      <c r="T1042" t="str">
        <f>_xlfn.XLOOKUP(Table17[[#This Row],[Store_ID]],Store_Dim!A:A,Store_Dim!C:C)</f>
        <v>North</v>
      </c>
      <c r="U1042" t="str">
        <f>_xlfn.XLOOKUP(Table17[[#This Row],[Store_ID]],Store_Dim!A:A,Store_Dim!D:D)</f>
        <v>Bensonhaven</v>
      </c>
      <c r="V1042" t="str">
        <f>_xlfn.XLOOKUP(Table17[[#This Row],[Store_ID]],Store_Dim!A:A,Store_Dim!E:E)</f>
        <v>Flagship</v>
      </c>
      <c r="W1042" t="str">
        <f>_xlfn.XLOOKUP(Table17[[#This Row],[Product_ID]],Product_Dim!A:A,Product_Dim!B:B)</f>
        <v>Women's Ankle Boots</v>
      </c>
      <c r="X1042" t="str">
        <f>_xlfn.XLOOKUP(Table17[[#This Row],[Product_ID]],Product_Dim!A:A,Product_Dim!C:C)</f>
        <v>Clothing</v>
      </c>
      <c r="Y1042" t="str">
        <f>_xlfn.XLOOKUP(Table17[[#This Row],[Product_ID]],Product_Dim!A:A,Product_Dim!D:D)</f>
        <v>Footwear</v>
      </c>
      <c r="Z1042" t="str">
        <f>_xlfn.XLOOKUP(Table17[[#This Row],[Product_ID]],Product_Dim!A:A,Product_Dim!E:E)</f>
        <v>Poole PLC</v>
      </c>
      <c r="AA1042">
        <f>_xlfn.XLOOKUP(Table17[[#This Row],[Product_ID]],Product_Dim!A:A,Product_Dim!F:F)</f>
        <v>158.13999999999999</v>
      </c>
      <c r="AB1042">
        <f>_xlfn.XLOOKUP(Table17[[#This Row],[Product_ID]],Product_Dim!A:A,Product_Dim!G:G)</f>
        <v>82</v>
      </c>
    </row>
    <row r="1043" spans="1:28" x14ac:dyDescent="0.25">
      <c r="A1043" t="s">
        <v>2867</v>
      </c>
      <c r="B1043" s="1">
        <v>45781</v>
      </c>
      <c r="C1043" t="s">
        <v>978</v>
      </c>
      <c r="D1043" t="s">
        <v>1582</v>
      </c>
      <c r="E1043" t="s">
        <v>1782</v>
      </c>
      <c r="F1043">
        <v>2</v>
      </c>
      <c r="G1043">
        <v>485.25</v>
      </c>
      <c r="H1043">
        <v>0.28000000000000003</v>
      </c>
      <c r="I1043" t="s">
        <v>1824</v>
      </c>
      <c r="J1043" s="12">
        <v>698.76</v>
      </c>
      <c r="K1043" t="str">
        <f>_xlfn.XLOOKUP(Table17[[#This Row],[Customer_ID]],Customer_Dim!A:A,Customer_Dim!B:B,"False Data")</f>
        <v>Kara Dodson</v>
      </c>
      <c r="L1043" s="5">
        <f>_xlfn.XLOOKUP(Table17[[#This Row],[Customer_ID]],Customer_Dim!A:A,Customer_Dim!C:C,"False Data")</f>
        <v>20</v>
      </c>
      <c r="M1043" s="5" t="str" cm="1">
        <f t="array" ref="M1043">_xlfn.IFS(Table9[[#This Row],[Age]]&lt;=35,"Youth",Table9[[#This Row],[Age]]&lt;=55,"Adult",Table9[[#This Row],[Age]]&gt;55,"Senior")</f>
        <v>Youth</v>
      </c>
      <c r="N1043" t="str">
        <f>_xlfn.XLOOKUP(Table17[[#This Row],[Customer_ID]],Customer_Dim!A:A,Customer_Dim!D:D,"False Data")</f>
        <v>Male</v>
      </c>
      <c r="O1043" t="str">
        <f>_xlfn.XLOOKUP(Table17[[#This Row],[Customer_ID]],Customer_Dim!A:A,Customer_Dim!E:E,"False Data")</f>
        <v>Joelside</v>
      </c>
      <c r="P1043" t="str">
        <f>_xlfn.XLOOKUP(Table17[[#This Row],[Customer_ID]],Customer_Dim!A:A,Customer_Dim!F:F,"False Data")</f>
        <v>Vermont</v>
      </c>
      <c r="Q1043" t="str">
        <f>_xlfn.XLOOKUP(Table17[[#This Row],[Customer_ID]],Customer_Dim!A:A,Customer_Dim!G:G,"False Data")</f>
        <v>USA</v>
      </c>
      <c r="R1043" t="str">
        <f>_xlfn.XLOOKUP(Table17[[#This Row],[Customer_ID]],Customer_Dim!A:A,Customer_Dim!H:H,"False Data")</f>
        <v>Silver</v>
      </c>
      <c r="S1043" t="str">
        <f>_xlfn.XLOOKUP(Table17[[#This Row],[Store_ID]],Store_Dim!A:A,Store_Dim!B:B)</f>
        <v>Bean, Jones and Park</v>
      </c>
      <c r="T1043" t="str">
        <f>_xlfn.XLOOKUP(Table17[[#This Row],[Store_ID]],Store_Dim!A:A,Store_Dim!C:C)</f>
        <v>West</v>
      </c>
      <c r="U1043" t="str">
        <f>_xlfn.XLOOKUP(Table17[[#This Row],[Store_ID]],Store_Dim!A:A,Store_Dim!D:D)</f>
        <v>Thompsonborough</v>
      </c>
      <c r="V1043" t="str">
        <f>_xlfn.XLOOKUP(Table17[[#This Row],[Store_ID]],Store_Dim!A:A,Store_Dim!E:E)</f>
        <v>Online</v>
      </c>
      <c r="W1043" t="str">
        <f>_xlfn.XLOOKUP(Table17[[#This Row],[Product_ID]],Product_Dim!A:A,Product_Dim!B:B)</f>
        <v>Soccer Training Cone Set</v>
      </c>
      <c r="X1043" t="str">
        <f>_xlfn.XLOOKUP(Table17[[#This Row],[Product_ID]],Product_Dim!A:A,Product_Dim!C:C)</f>
        <v>Sports</v>
      </c>
      <c r="Y1043" t="str">
        <f>_xlfn.XLOOKUP(Table17[[#This Row],[Product_ID]],Product_Dim!A:A,Product_Dim!D:D)</f>
        <v>Accessories</v>
      </c>
      <c r="Z1043" t="str">
        <f>_xlfn.XLOOKUP(Table17[[#This Row],[Product_ID]],Product_Dim!A:A,Product_Dim!E:E)</f>
        <v>Ford, Murphy and Wilson</v>
      </c>
      <c r="AA1043">
        <f>_xlfn.XLOOKUP(Table17[[#This Row],[Product_ID]],Product_Dim!A:A,Product_Dim!F:F)</f>
        <v>144.53</v>
      </c>
      <c r="AB1043">
        <f>_xlfn.XLOOKUP(Table17[[#This Row],[Product_ID]],Product_Dim!A:A,Product_Dim!G:G)</f>
        <v>367</v>
      </c>
    </row>
    <row r="1044" spans="1:28" x14ac:dyDescent="0.25">
      <c r="A1044" t="s">
        <v>2868</v>
      </c>
      <c r="B1044" s="1">
        <v>45906</v>
      </c>
      <c r="C1044" t="s">
        <v>568</v>
      </c>
      <c r="D1044" t="s">
        <v>1698</v>
      </c>
      <c r="E1044" t="s">
        <v>1789</v>
      </c>
      <c r="F1044">
        <v>4</v>
      </c>
      <c r="G1044">
        <v>552.38</v>
      </c>
      <c r="H1044">
        <v>0.1</v>
      </c>
      <c r="I1044" t="s">
        <v>1826</v>
      </c>
      <c r="J1044" s="12">
        <v>1988.568</v>
      </c>
      <c r="K1044" t="str">
        <f>_xlfn.XLOOKUP(Table17[[#This Row],[Customer_ID]],Customer_Dim!A:A,Customer_Dim!B:B,"False Data")</f>
        <v>Amy Wilson</v>
      </c>
      <c r="L1044" s="5">
        <f>_xlfn.XLOOKUP(Table17[[#This Row],[Customer_ID]],Customer_Dim!A:A,Customer_Dim!C:C,"False Data")</f>
        <v>44</v>
      </c>
      <c r="M1044" s="5" t="str" cm="1">
        <f t="array" ref="M1044">_xlfn.IFS(Table9[[#This Row],[Age]]&lt;=35,"Youth",Table9[[#This Row],[Age]]&lt;=55,"Adult",Table9[[#This Row],[Age]]&gt;55,"Senior")</f>
        <v>Adult</v>
      </c>
      <c r="N1044" t="str">
        <f>_xlfn.XLOOKUP(Table17[[#This Row],[Customer_ID]],Customer_Dim!A:A,Customer_Dim!D:D,"False Data")</f>
        <v>Female</v>
      </c>
      <c r="O1044" t="str">
        <f>_xlfn.XLOOKUP(Table17[[#This Row],[Customer_ID]],Customer_Dim!A:A,Customer_Dim!E:E,"False Data")</f>
        <v>Morrisburgh</v>
      </c>
      <c r="P1044" t="str">
        <f>_xlfn.XLOOKUP(Table17[[#This Row],[Customer_ID]],Customer_Dim!A:A,Customer_Dim!F:F,"False Data")</f>
        <v>Indiana</v>
      </c>
      <c r="Q1044" t="str">
        <f>_xlfn.XLOOKUP(Table17[[#This Row],[Customer_ID]],Customer_Dim!A:A,Customer_Dim!G:G,"False Data")</f>
        <v>USA</v>
      </c>
      <c r="R1044" t="str">
        <f>_xlfn.XLOOKUP(Table17[[#This Row],[Customer_ID]],Customer_Dim!A:A,Customer_Dim!H:H,"False Data")</f>
        <v>Platinum</v>
      </c>
      <c r="S1044" t="str">
        <f>_xlfn.XLOOKUP(Table17[[#This Row],[Store_ID]],Store_Dim!A:A,Store_Dim!B:B)</f>
        <v>Hill, Wagner and Ballard</v>
      </c>
      <c r="T1044" t="str">
        <f>_xlfn.XLOOKUP(Table17[[#This Row],[Store_ID]],Store_Dim!A:A,Store_Dim!C:C)</f>
        <v>East</v>
      </c>
      <c r="U1044" t="str">
        <f>_xlfn.XLOOKUP(Table17[[#This Row],[Store_ID]],Store_Dim!A:A,Store_Dim!D:D)</f>
        <v>East Davidville</v>
      </c>
      <c r="V1044" t="str">
        <f>_xlfn.XLOOKUP(Table17[[#This Row],[Store_ID]],Store_Dim!A:A,Store_Dim!E:E)</f>
        <v>Online</v>
      </c>
      <c r="W1044" t="str">
        <f>_xlfn.XLOOKUP(Table17[[#This Row],[Product_ID]],Product_Dim!A:A,Product_Dim!B:B)</f>
        <v>Women's Ankle Boots</v>
      </c>
      <c r="X1044" t="str">
        <f>_xlfn.XLOOKUP(Table17[[#This Row],[Product_ID]],Product_Dim!A:A,Product_Dim!C:C)</f>
        <v>Clothing</v>
      </c>
      <c r="Y1044" t="str">
        <f>_xlfn.XLOOKUP(Table17[[#This Row],[Product_ID]],Product_Dim!A:A,Product_Dim!D:D)</f>
        <v>Footwear</v>
      </c>
      <c r="Z1044" t="str">
        <f>_xlfn.XLOOKUP(Table17[[#This Row],[Product_ID]],Product_Dim!A:A,Product_Dim!E:E)</f>
        <v>Poole PLC</v>
      </c>
      <c r="AA1044">
        <f>_xlfn.XLOOKUP(Table17[[#This Row],[Product_ID]],Product_Dim!A:A,Product_Dim!F:F)</f>
        <v>158.13999999999999</v>
      </c>
      <c r="AB1044">
        <f>_xlfn.XLOOKUP(Table17[[#This Row],[Product_ID]],Product_Dim!A:A,Product_Dim!G:G)</f>
        <v>82</v>
      </c>
    </row>
    <row r="1045" spans="1:28" x14ac:dyDescent="0.25">
      <c r="A1045" t="s">
        <v>2869</v>
      </c>
      <c r="B1045" s="1">
        <v>45251</v>
      </c>
      <c r="C1045" t="s">
        <v>378</v>
      </c>
      <c r="D1045" t="s">
        <v>1664</v>
      </c>
      <c r="E1045" t="s">
        <v>1807</v>
      </c>
      <c r="F1045">
        <v>4</v>
      </c>
      <c r="G1045">
        <v>377.26</v>
      </c>
      <c r="H1045">
        <v>0.22</v>
      </c>
      <c r="I1045" t="s">
        <v>1829</v>
      </c>
      <c r="J1045" s="12">
        <v>1177.0512000000001</v>
      </c>
      <c r="K1045" t="str">
        <f>_xlfn.XLOOKUP(Table17[[#This Row],[Customer_ID]],Customer_Dim!A:A,Customer_Dim!B:B,"False Data")</f>
        <v>Erica Carney</v>
      </c>
      <c r="L1045" s="5">
        <f>_xlfn.XLOOKUP(Table17[[#This Row],[Customer_ID]],Customer_Dim!A:A,Customer_Dim!C:C,"False Data")</f>
        <v>62</v>
      </c>
      <c r="M1045" s="5" t="str" cm="1">
        <f t="array" ref="M1045">_xlfn.IFS(Table9[[#This Row],[Age]]&lt;=35,"Youth",Table9[[#This Row],[Age]]&lt;=55,"Adult",Table9[[#This Row],[Age]]&gt;55,"Senior")</f>
        <v>Senior</v>
      </c>
      <c r="N1045" t="str">
        <f>_xlfn.XLOOKUP(Table17[[#This Row],[Customer_ID]],Customer_Dim!A:A,Customer_Dim!D:D,"False Data")</f>
        <v>Female</v>
      </c>
      <c r="O1045" t="str">
        <f>_xlfn.XLOOKUP(Table17[[#This Row],[Customer_ID]],Customer_Dim!A:A,Customer_Dim!E:E,"False Data")</f>
        <v>North Justin</v>
      </c>
      <c r="P1045" t="str">
        <f>_xlfn.XLOOKUP(Table17[[#This Row],[Customer_ID]],Customer_Dim!A:A,Customer_Dim!F:F,"False Data")</f>
        <v>North Dakota</v>
      </c>
      <c r="Q1045" t="str">
        <f>_xlfn.XLOOKUP(Table17[[#This Row],[Customer_ID]],Customer_Dim!A:A,Customer_Dim!G:G,"False Data")</f>
        <v>USA</v>
      </c>
      <c r="R1045" t="str">
        <f>_xlfn.XLOOKUP(Table17[[#This Row],[Customer_ID]],Customer_Dim!A:A,Customer_Dim!H:H,"False Data")</f>
        <v>Platinum</v>
      </c>
      <c r="S1045" t="str">
        <f>_xlfn.XLOOKUP(Table17[[#This Row],[Store_ID]],Store_Dim!A:A,Store_Dim!B:B)</f>
        <v>Holloway Ltd</v>
      </c>
      <c r="T1045" t="str">
        <f>_xlfn.XLOOKUP(Table17[[#This Row],[Store_ID]],Store_Dim!A:A,Store_Dim!C:C)</f>
        <v>North</v>
      </c>
      <c r="U1045" t="str">
        <f>_xlfn.XLOOKUP(Table17[[#This Row],[Store_ID]],Store_Dim!A:A,Store_Dim!D:D)</f>
        <v>Bensonhaven</v>
      </c>
      <c r="V1045" t="str">
        <f>_xlfn.XLOOKUP(Table17[[#This Row],[Store_ID]],Store_Dim!A:A,Store_Dim!E:E)</f>
        <v>Flagship</v>
      </c>
      <c r="W1045" t="str">
        <f>_xlfn.XLOOKUP(Table17[[#This Row],[Product_ID]],Product_Dim!A:A,Product_Dim!B:B)</f>
        <v>Womens Cotton Scarf</v>
      </c>
      <c r="X1045" t="str">
        <f>_xlfn.XLOOKUP(Table17[[#This Row],[Product_ID]],Product_Dim!A:A,Product_Dim!C:C)</f>
        <v>Clothing</v>
      </c>
      <c r="Y1045" t="str">
        <f>_xlfn.XLOOKUP(Table17[[#This Row],[Product_ID]],Product_Dim!A:A,Product_Dim!D:D)</f>
        <v>Accessories</v>
      </c>
      <c r="Z1045" t="str">
        <f>_xlfn.XLOOKUP(Table17[[#This Row],[Product_ID]],Product_Dim!A:A,Product_Dim!E:E)</f>
        <v>Shepherd-Gould</v>
      </c>
      <c r="AA1045">
        <f>_xlfn.XLOOKUP(Table17[[#This Row],[Product_ID]],Product_Dim!A:A,Product_Dim!F:F)</f>
        <v>113.83</v>
      </c>
      <c r="AB1045">
        <f>_xlfn.XLOOKUP(Table17[[#This Row],[Product_ID]],Product_Dim!A:A,Product_Dim!G:G)</f>
        <v>485</v>
      </c>
    </row>
    <row r="1046" spans="1:28" x14ac:dyDescent="0.25">
      <c r="A1046" t="s">
        <v>2870</v>
      </c>
      <c r="B1046" s="1">
        <v>45257</v>
      </c>
      <c r="C1046" t="s">
        <v>202</v>
      </c>
      <c r="D1046" t="s">
        <v>1642</v>
      </c>
      <c r="E1046" t="s">
        <v>1813</v>
      </c>
      <c r="F1046">
        <v>4</v>
      </c>
      <c r="G1046">
        <v>189.07</v>
      </c>
      <c r="H1046">
        <v>0.1</v>
      </c>
      <c r="I1046" t="s">
        <v>1829</v>
      </c>
      <c r="J1046" s="12">
        <v>680.65200000000004</v>
      </c>
      <c r="K1046" t="str">
        <f>_xlfn.XLOOKUP(Table17[[#This Row],[Customer_ID]],Customer_Dim!A:A,Customer_Dim!B:B,"False Data")</f>
        <v>Sharon Brown</v>
      </c>
      <c r="L1046" s="5">
        <f>_xlfn.XLOOKUP(Table17[[#This Row],[Customer_ID]],Customer_Dim!A:A,Customer_Dim!C:C,"False Data")</f>
        <v>37</v>
      </c>
      <c r="M1046" s="5" t="str" cm="1">
        <f t="array" ref="M1046">_xlfn.IFS(Table9[[#This Row],[Age]]&lt;=35,"Youth",Table9[[#This Row],[Age]]&lt;=55,"Adult",Table9[[#This Row],[Age]]&gt;55,"Senior")</f>
        <v>Adult</v>
      </c>
      <c r="N1046" t="str">
        <f>_xlfn.XLOOKUP(Table17[[#This Row],[Customer_ID]],Customer_Dim!A:A,Customer_Dim!D:D,"False Data")</f>
        <v>Female</v>
      </c>
      <c r="O1046" t="str">
        <f>_xlfn.XLOOKUP(Table17[[#This Row],[Customer_ID]],Customer_Dim!A:A,Customer_Dim!E:E,"False Data")</f>
        <v>East Andrea</v>
      </c>
      <c r="P1046" t="str">
        <f>_xlfn.XLOOKUP(Table17[[#This Row],[Customer_ID]],Customer_Dim!A:A,Customer_Dim!F:F,"False Data")</f>
        <v>Michigan</v>
      </c>
      <c r="Q1046" t="str">
        <f>_xlfn.XLOOKUP(Table17[[#This Row],[Customer_ID]],Customer_Dim!A:A,Customer_Dim!G:G,"False Data")</f>
        <v>USA</v>
      </c>
      <c r="R1046" t="str">
        <f>_xlfn.XLOOKUP(Table17[[#This Row],[Customer_ID]],Customer_Dim!A:A,Customer_Dim!H:H,"False Data")</f>
        <v>Gold</v>
      </c>
      <c r="S1046" t="str">
        <f>_xlfn.XLOOKUP(Table17[[#This Row],[Store_ID]],Store_Dim!A:A,Store_Dim!B:B)</f>
        <v>Mann-Austin</v>
      </c>
      <c r="T1046" t="str">
        <f>_xlfn.XLOOKUP(Table17[[#This Row],[Store_ID]],Store_Dim!A:A,Store_Dim!C:C)</f>
        <v>East</v>
      </c>
      <c r="U1046" t="str">
        <f>_xlfn.XLOOKUP(Table17[[#This Row],[Store_ID]],Store_Dim!A:A,Store_Dim!D:D)</f>
        <v>Vasquezborough</v>
      </c>
      <c r="V1046" t="str">
        <f>_xlfn.XLOOKUP(Table17[[#This Row],[Store_ID]],Store_Dim!A:A,Store_Dim!E:E)</f>
        <v>Online</v>
      </c>
      <c r="W1046" t="str">
        <f>_xlfn.XLOOKUP(Table17[[#This Row],[Product_ID]],Product_Dim!A:A,Product_Dim!B:B)</f>
        <v>Makeup Brush Set</v>
      </c>
      <c r="X1046" t="str">
        <f>_xlfn.XLOOKUP(Table17[[#This Row],[Product_ID]],Product_Dim!A:A,Product_Dim!C:C)</f>
        <v>Beauty</v>
      </c>
      <c r="Y1046" t="str">
        <f>_xlfn.XLOOKUP(Table17[[#This Row],[Product_ID]],Product_Dim!A:A,Product_Dim!D:D)</f>
        <v>Makeup</v>
      </c>
      <c r="Z1046" t="str">
        <f>_xlfn.XLOOKUP(Table17[[#This Row],[Product_ID]],Product_Dim!A:A,Product_Dim!E:E)</f>
        <v>Cook Inc</v>
      </c>
      <c r="AA1046">
        <f>_xlfn.XLOOKUP(Table17[[#This Row],[Product_ID]],Product_Dim!A:A,Product_Dim!F:F)</f>
        <v>241</v>
      </c>
      <c r="AB1046">
        <f>_xlfn.XLOOKUP(Table17[[#This Row],[Product_ID]],Product_Dim!A:A,Product_Dim!G:G)</f>
        <v>431</v>
      </c>
    </row>
    <row r="1047" spans="1:28" x14ac:dyDescent="0.25">
      <c r="A1047" t="s">
        <v>2871</v>
      </c>
      <c r="B1047" s="1">
        <v>45818</v>
      </c>
      <c r="C1047" t="s">
        <v>1533</v>
      </c>
      <c r="D1047" t="s">
        <v>1608</v>
      </c>
      <c r="E1047" t="s">
        <v>1769</v>
      </c>
      <c r="F1047">
        <v>3</v>
      </c>
      <c r="G1047">
        <v>272.27</v>
      </c>
      <c r="H1047">
        <v>0.01</v>
      </c>
      <c r="I1047" t="s">
        <v>1824</v>
      </c>
      <c r="J1047" s="12">
        <v>808.64189999999996</v>
      </c>
      <c r="K1047" t="str">
        <f>_xlfn.XLOOKUP(Table17[[#This Row],[Customer_ID]],Customer_Dim!A:A,Customer_Dim!B:B,"False Data")</f>
        <v>Philip Pennington</v>
      </c>
      <c r="L1047" s="5">
        <f>_xlfn.XLOOKUP(Table17[[#This Row],[Customer_ID]],Customer_Dim!A:A,Customer_Dim!C:C,"False Data")</f>
        <v>27</v>
      </c>
      <c r="M1047" s="5" t="str" cm="1">
        <f t="array" ref="M1047">_xlfn.IFS(Table9[[#This Row],[Age]]&lt;=35,"Youth",Table9[[#This Row],[Age]]&lt;=55,"Adult",Table9[[#This Row],[Age]]&gt;55,"Senior")</f>
        <v>Youth</v>
      </c>
      <c r="N1047" t="str">
        <f>_xlfn.XLOOKUP(Table17[[#This Row],[Customer_ID]],Customer_Dim!A:A,Customer_Dim!D:D,"False Data")</f>
        <v>Female</v>
      </c>
      <c r="O1047" t="str">
        <f>_xlfn.XLOOKUP(Table17[[#This Row],[Customer_ID]],Customer_Dim!A:A,Customer_Dim!E:E,"False Data")</f>
        <v>East Valerieview</v>
      </c>
      <c r="P1047" t="str">
        <f>_xlfn.XLOOKUP(Table17[[#This Row],[Customer_ID]],Customer_Dim!A:A,Customer_Dim!F:F,"False Data")</f>
        <v>Oregon</v>
      </c>
      <c r="Q1047" t="str">
        <f>_xlfn.XLOOKUP(Table17[[#This Row],[Customer_ID]],Customer_Dim!A:A,Customer_Dim!G:G,"False Data")</f>
        <v>USA</v>
      </c>
      <c r="R1047" t="str">
        <f>_xlfn.XLOOKUP(Table17[[#This Row],[Customer_ID]],Customer_Dim!A:A,Customer_Dim!H:H,"False Data")</f>
        <v>Platinum</v>
      </c>
      <c r="S1047" t="str">
        <f>_xlfn.XLOOKUP(Table17[[#This Row],[Store_ID]],Store_Dim!A:A,Store_Dim!B:B)</f>
        <v>Alexander Group</v>
      </c>
      <c r="T1047" t="str">
        <f>_xlfn.XLOOKUP(Table17[[#This Row],[Store_ID]],Store_Dim!A:A,Store_Dim!C:C)</f>
        <v>South</v>
      </c>
      <c r="U1047" t="str">
        <f>_xlfn.XLOOKUP(Table17[[#This Row],[Store_ID]],Store_Dim!A:A,Store_Dim!D:D)</f>
        <v>Port Sharon</v>
      </c>
      <c r="V1047" t="str">
        <f>_xlfn.XLOOKUP(Table17[[#This Row],[Store_ID]],Store_Dim!A:A,Store_Dim!E:E)</f>
        <v>Online</v>
      </c>
      <c r="W1047" t="str">
        <f>_xlfn.XLOOKUP(Table17[[#This Row],[Product_ID]],Product_Dim!A:A,Product_Dim!B:B)</f>
        <v>Stainless Steel Cutlery Set</v>
      </c>
      <c r="X1047" t="str">
        <f>_xlfn.XLOOKUP(Table17[[#This Row],[Product_ID]],Product_Dim!A:A,Product_Dim!C:C)</f>
        <v>Home</v>
      </c>
      <c r="Y1047" t="str">
        <f>_xlfn.XLOOKUP(Table17[[#This Row],[Product_ID]],Product_Dim!A:A,Product_Dim!D:D)</f>
        <v>Kitchen</v>
      </c>
      <c r="Z1047" t="str">
        <f>_xlfn.XLOOKUP(Table17[[#This Row],[Product_ID]],Product_Dim!A:A,Product_Dim!E:E)</f>
        <v>Stevens, Fernandez and Martin</v>
      </c>
      <c r="AA1047">
        <f>_xlfn.XLOOKUP(Table17[[#This Row],[Product_ID]],Product_Dim!A:A,Product_Dim!F:F)</f>
        <v>19.52</v>
      </c>
      <c r="AB1047">
        <f>_xlfn.XLOOKUP(Table17[[#This Row],[Product_ID]],Product_Dim!A:A,Product_Dim!G:G)</f>
        <v>57</v>
      </c>
    </row>
    <row r="1048" spans="1:28" x14ac:dyDescent="0.25">
      <c r="A1048" t="s">
        <v>2872</v>
      </c>
      <c r="B1048" s="1">
        <v>45806</v>
      </c>
      <c r="C1048" t="s">
        <v>842</v>
      </c>
      <c r="D1048" t="s">
        <v>1732</v>
      </c>
      <c r="E1048" t="s">
        <v>1792</v>
      </c>
      <c r="F1048">
        <v>1</v>
      </c>
      <c r="G1048">
        <v>209.39</v>
      </c>
      <c r="H1048">
        <v>0.28000000000000003</v>
      </c>
      <c r="I1048" t="s">
        <v>1826</v>
      </c>
      <c r="J1048" s="12">
        <v>150.76079999999999</v>
      </c>
      <c r="K1048" t="str">
        <f>_xlfn.XLOOKUP(Table17[[#This Row],[Customer_ID]],Customer_Dim!A:A,Customer_Dim!B:B,"False Data")</f>
        <v>Matthew Payne</v>
      </c>
      <c r="L1048" s="5">
        <f>_xlfn.XLOOKUP(Table17[[#This Row],[Customer_ID]],Customer_Dim!A:A,Customer_Dim!C:C,"False Data")</f>
        <v>25</v>
      </c>
      <c r="M1048" s="5" t="str" cm="1">
        <f t="array" ref="M1048">_xlfn.IFS(Table9[[#This Row],[Age]]&lt;=35,"Youth",Table9[[#This Row],[Age]]&lt;=55,"Adult",Table9[[#This Row],[Age]]&gt;55,"Senior")</f>
        <v>Youth</v>
      </c>
      <c r="N1048" t="str">
        <f>_xlfn.XLOOKUP(Table17[[#This Row],[Customer_ID]],Customer_Dim!A:A,Customer_Dim!D:D,"False Data")</f>
        <v>Male</v>
      </c>
      <c r="O1048" t="str">
        <f>_xlfn.XLOOKUP(Table17[[#This Row],[Customer_ID]],Customer_Dim!A:A,Customer_Dim!E:E,"False Data")</f>
        <v>Grahamfurt</v>
      </c>
      <c r="P1048" t="str">
        <f>_xlfn.XLOOKUP(Table17[[#This Row],[Customer_ID]],Customer_Dim!A:A,Customer_Dim!F:F,"False Data")</f>
        <v>Wyoming</v>
      </c>
      <c r="Q1048" t="str">
        <f>_xlfn.XLOOKUP(Table17[[#This Row],[Customer_ID]],Customer_Dim!A:A,Customer_Dim!G:G,"False Data")</f>
        <v>USA</v>
      </c>
      <c r="R1048" t="str">
        <f>_xlfn.XLOOKUP(Table17[[#This Row],[Customer_ID]],Customer_Dim!A:A,Customer_Dim!H:H,"False Data")</f>
        <v>Gold</v>
      </c>
      <c r="S1048" t="str">
        <f>_xlfn.XLOOKUP(Table17[[#This Row],[Store_ID]],Store_Dim!A:A,Store_Dim!B:B)</f>
        <v>Aguirre-Keller</v>
      </c>
      <c r="T1048" t="str">
        <f>_xlfn.XLOOKUP(Table17[[#This Row],[Store_ID]],Store_Dim!A:A,Store_Dim!C:C)</f>
        <v>South</v>
      </c>
      <c r="U1048" t="str">
        <f>_xlfn.XLOOKUP(Table17[[#This Row],[Store_ID]],Store_Dim!A:A,Store_Dim!D:D)</f>
        <v>Lake Michael</v>
      </c>
      <c r="V1048" t="str">
        <f>_xlfn.XLOOKUP(Table17[[#This Row],[Store_ID]],Store_Dim!A:A,Store_Dim!E:E)</f>
        <v>Online</v>
      </c>
      <c r="W1048" t="str">
        <f>_xlfn.XLOOKUP(Table17[[#This Row],[Product_ID]],Product_Dim!A:A,Product_Dim!B:B)</f>
        <v>Microwave Oven</v>
      </c>
      <c r="X1048" t="str">
        <f>_xlfn.XLOOKUP(Table17[[#This Row],[Product_ID]],Product_Dim!A:A,Product_Dim!C:C)</f>
        <v>Home</v>
      </c>
      <c r="Y1048" t="str">
        <f>_xlfn.XLOOKUP(Table17[[#This Row],[Product_ID]],Product_Dim!A:A,Product_Dim!D:D)</f>
        <v>Appliances</v>
      </c>
      <c r="Z1048" t="str">
        <f>_xlfn.XLOOKUP(Table17[[#This Row],[Product_ID]],Product_Dim!A:A,Product_Dim!E:E)</f>
        <v>Green, Powell and Palmer</v>
      </c>
      <c r="AA1048">
        <f>_xlfn.XLOOKUP(Table17[[#This Row],[Product_ID]],Product_Dim!A:A,Product_Dim!F:F)</f>
        <v>447.43</v>
      </c>
      <c r="AB1048">
        <f>_xlfn.XLOOKUP(Table17[[#This Row],[Product_ID]],Product_Dim!A:A,Product_Dim!G:G)</f>
        <v>191</v>
      </c>
    </row>
    <row r="1049" spans="1:28" x14ac:dyDescent="0.25">
      <c r="A1049" t="s">
        <v>2873</v>
      </c>
      <c r="B1049" s="1">
        <v>45288</v>
      </c>
      <c r="C1049" t="s">
        <v>202</v>
      </c>
      <c r="D1049" t="s">
        <v>1708</v>
      </c>
      <c r="E1049" t="s">
        <v>1786</v>
      </c>
      <c r="F1049">
        <v>1</v>
      </c>
      <c r="G1049">
        <v>813.87</v>
      </c>
      <c r="H1049">
        <v>0.23</v>
      </c>
      <c r="I1049" t="s">
        <v>1824</v>
      </c>
      <c r="J1049" s="12">
        <v>626.67989999999998</v>
      </c>
      <c r="K1049" t="str">
        <f>_xlfn.XLOOKUP(Table17[[#This Row],[Customer_ID]],Customer_Dim!A:A,Customer_Dim!B:B,"False Data")</f>
        <v>Sharon Brown</v>
      </c>
      <c r="L1049" s="5">
        <f>_xlfn.XLOOKUP(Table17[[#This Row],[Customer_ID]],Customer_Dim!A:A,Customer_Dim!C:C,"False Data")</f>
        <v>37</v>
      </c>
      <c r="M1049" s="5" t="str" cm="1">
        <f t="array" ref="M1049">_xlfn.IFS(Table9[[#This Row],[Age]]&lt;=35,"Youth",Table9[[#This Row],[Age]]&lt;=55,"Adult",Table9[[#This Row],[Age]]&gt;55,"Senior")</f>
        <v>Adult</v>
      </c>
      <c r="N1049" t="str">
        <f>_xlfn.XLOOKUP(Table17[[#This Row],[Customer_ID]],Customer_Dim!A:A,Customer_Dim!D:D,"False Data")</f>
        <v>Female</v>
      </c>
      <c r="O1049" t="str">
        <f>_xlfn.XLOOKUP(Table17[[#This Row],[Customer_ID]],Customer_Dim!A:A,Customer_Dim!E:E,"False Data")</f>
        <v>East Andrea</v>
      </c>
      <c r="P1049" t="str">
        <f>_xlfn.XLOOKUP(Table17[[#This Row],[Customer_ID]],Customer_Dim!A:A,Customer_Dim!F:F,"False Data")</f>
        <v>Michigan</v>
      </c>
      <c r="Q1049" t="str">
        <f>_xlfn.XLOOKUP(Table17[[#This Row],[Customer_ID]],Customer_Dim!A:A,Customer_Dim!G:G,"False Data")</f>
        <v>USA</v>
      </c>
      <c r="R1049" t="str">
        <f>_xlfn.XLOOKUP(Table17[[#This Row],[Customer_ID]],Customer_Dim!A:A,Customer_Dim!H:H,"False Data")</f>
        <v>Gold</v>
      </c>
      <c r="S1049" t="str">
        <f>_xlfn.XLOOKUP(Table17[[#This Row],[Store_ID]],Store_Dim!A:A,Store_Dim!B:B)</f>
        <v>Moore, Padilla and Butler</v>
      </c>
      <c r="T1049" t="str">
        <f>_xlfn.XLOOKUP(Table17[[#This Row],[Store_ID]],Store_Dim!A:A,Store_Dim!C:C)</f>
        <v>South</v>
      </c>
      <c r="U1049" t="str">
        <f>_xlfn.XLOOKUP(Table17[[#This Row],[Store_ID]],Store_Dim!A:A,Store_Dim!D:D)</f>
        <v>East Johnstad</v>
      </c>
      <c r="V1049" t="str">
        <f>_xlfn.XLOOKUP(Table17[[#This Row],[Store_ID]],Store_Dim!A:A,Store_Dim!E:E)</f>
        <v>Flagship</v>
      </c>
      <c r="W1049" t="str">
        <f>_xlfn.XLOOKUP(Table17[[#This Row],[Product_ID]],Product_Dim!A:A,Product_Dim!B:B)</f>
        <v>Wall-Mounted Spice Rack</v>
      </c>
      <c r="X1049" t="str">
        <f>_xlfn.XLOOKUP(Table17[[#This Row],[Product_ID]],Product_Dim!A:A,Product_Dim!C:C)</f>
        <v>Home</v>
      </c>
      <c r="Y1049" t="str">
        <f>_xlfn.XLOOKUP(Table17[[#This Row],[Product_ID]],Product_Dim!A:A,Product_Dim!D:D)</f>
        <v>Kitchen</v>
      </c>
      <c r="Z1049" t="str">
        <f>_xlfn.XLOOKUP(Table17[[#This Row],[Product_ID]],Product_Dim!A:A,Product_Dim!E:E)</f>
        <v>Allison Ltd</v>
      </c>
      <c r="AA1049">
        <f>_xlfn.XLOOKUP(Table17[[#This Row],[Product_ID]],Product_Dim!A:A,Product_Dim!F:F)</f>
        <v>143.43</v>
      </c>
      <c r="AB1049">
        <f>_xlfn.XLOOKUP(Table17[[#This Row],[Product_ID]],Product_Dim!A:A,Product_Dim!G:G)</f>
        <v>58</v>
      </c>
    </row>
    <row r="1050" spans="1:28" x14ac:dyDescent="0.25">
      <c r="A1050" t="s">
        <v>2874</v>
      </c>
      <c r="B1050" s="1">
        <v>45783</v>
      </c>
      <c r="C1050" t="s">
        <v>821</v>
      </c>
      <c r="D1050" t="s">
        <v>1604</v>
      </c>
      <c r="E1050" t="s">
        <v>1752</v>
      </c>
      <c r="F1050">
        <v>1</v>
      </c>
      <c r="G1050">
        <v>143.69999999999999</v>
      </c>
      <c r="H1050">
        <v>0.19</v>
      </c>
      <c r="I1050" t="s">
        <v>1826</v>
      </c>
      <c r="J1050" s="12">
        <v>116.39700000000001</v>
      </c>
      <c r="K1050" t="str">
        <f>_xlfn.XLOOKUP(Table17[[#This Row],[Customer_ID]],Customer_Dim!A:A,Customer_Dim!B:B,"False Data")</f>
        <v>Christopher David</v>
      </c>
      <c r="L1050" s="5">
        <f>_xlfn.XLOOKUP(Table17[[#This Row],[Customer_ID]],Customer_Dim!A:A,Customer_Dim!C:C,"False Data")</f>
        <v>42</v>
      </c>
      <c r="M1050" s="5" t="str" cm="1">
        <f t="array" ref="M1050">_xlfn.IFS(Table9[[#This Row],[Age]]&lt;=35,"Youth",Table9[[#This Row],[Age]]&lt;=55,"Adult",Table9[[#This Row],[Age]]&gt;55,"Senior")</f>
        <v>Adult</v>
      </c>
      <c r="N1050" t="str">
        <f>_xlfn.XLOOKUP(Table17[[#This Row],[Customer_ID]],Customer_Dim!A:A,Customer_Dim!D:D,"False Data")</f>
        <v>Male</v>
      </c>
      <c r="O1050" t="str">
        <f>_xlfn.XLOOKUP(Table17[[#This Row],[Customer_ID]],Customer_Dim!A:A,Customer_Dim!E:E,"False Data")</f>
        <v>Karenmouth</v>
      </c>
      <c r="P1050" t="str">
        <f>_xlfn.XLOOKUP(Table17[[#This Row],[Customer_ID]],Customer_Dim!A:A,Customer_Dim!F:F,"False Data")</f>
        <v>Massachusetts</v>
      </c>
      <c r="Q1050" t="str">
        <f>_xlfn.XLOOKUP(Table17[[#This Row],[Customer_ID]],Customer_Dim!A:A,Customer_Dim!G:G,"False Data")</f>
        <v>USA</v>
      </c>
      <c r="R1050" t="str">
        <f>_xlfn.XLOOKUP(Table17[[#This Row],[Customer_ID]],Customer_Dim!A:A,Customer_Dim!H:H,"False Data")</f>
        <v>Silver</v>
      </c>
      <c r="S1050" t="str">
        <f>_xlfn.XLOOKUP(Table17[[#This Row],[Store_ID]],Store_Dim!A:A,Store_Dim!B:B)</f>
        <v>Rivera-Warner</v>
      </c>
      <c r="T1050" t="str">
        <f>_xlfn.XLOOKUP(Table17[[#This Row],[Store_ID]],Store_Dim!A:A,Store_Dim!C:C)</f>
        <v>East</v>
      </c>
      <c r="U1050" t="str">
        <f>_xlfn.XLOOKUP(Table17[[#This Row],[Store_ID]],Store_Dim!A:A,Store_Dim!D:D)</f>
        <v>Washingtonfurt</v>
      </c>
      <c r="V1050" t="str">
        <f>_xlfn.XLOOKUP(Table17[[#This Row],[Store_ID]],Store_Dim!A:A,Store_Dim!E:E)</f>
        <v>Flagship</v>
      </c>
      <c r="W1050" t="str">
        <f>_xlfn.XLOOKUP(Table17[[#This Row],[Product_ID]],Product_Dim!A:A,Product_Dim!B:B)</f>
        <v>Sports Stopwatch Timer</v>
      </c>
      <c r="X1050" t="str">
        <f>_xlfn.XLOOKUP(Table17[[#This Row],[Product_ID]],Product_Dim!A:A,Product_Dim!C:C)</f>
        <v>Sports</v>
      </c>
      <c r="Y1050" t="str">
        <f>_xlfn.XLOOKUP(Table17[[#This Row],[Product_ID]],Product_Dim!A:A,Product_Dim!D:D)</f>
        <v>Accessories</v>
      </c>
      <c r="Z1050" t="str">
        <f>_xlfn.XLOOKUP(Table17[[#This Row],[Product_ID]],Product_Dim!A:A,Product_Dim!E:E)</f>
        <v>Burns-Hansen</v>
      </c>
      <c r="AA1050">
        <f>_xlfn.XLOOKUP(Table17[[#This Row],[Product_ID]],Product_Dim!A:A,Product_Dim!F:F)</f>
        <v>38.76</v>
      </c>
      <c r="AB1050">
        <f>_xlfn.XLOOKUP(Table17[[#This Row],[Product_ID]],Product_Dim!A:A,Product_Dim!G:G)</f>
        <v>137</v>
      </c>
    </row>
    <row r="1051" spans="1:28" x14ac:dyDescent="0.25">
      <c r="A1051" t="s">
        <v>2875</v>
      </c>
      <c r="B1051" s="1">
        <v>45385</v>
      </c>
      <c r="C1051" t="s">
        <v>1449</v>
      </c>
      <c r="D1051" t="s">
        <v>1640</v>
      </c>
      <c r="E1051" t="s">
        <v>1757</v>
      </c>
      <c r="F1051">
        <v>4</v>
      </c>
      <c r="G1051">
        <v>837.34</v>
      </c>
      <c r="H1051">
        <v>0.05</v>
      </c>
      <c r="I1051" t="s">
        <v>1826</v>
      </c>
      <c r="J1051" s="12">
        <v>3181.8919999999998</v>
      </c>
      <c r="K1051" t="str">
        <f>_xlfn.XLOOKUP(Table17[[#This Row],[Customer_ID]],Customer_Dim!A:A,Customer_Dim!B:B,"False Data")</f>
        <v>Manuel Fisher</v>
      </c>
      <c r="L1051" s="5">
        <f>_xlfn.XLOOKUP(Table17[[#This Row],[Customer_ID]],Customer_Dim!A:A,Customer_Dim!C:C,"False Data")</f>
        <v>21</v>
      </c>
      <c r="M1051" s="5" t="str" cm="1">
        <f t="array" ref="M1051">_xlfn.IFS(Table9[[#This Row],[Age]]&lt;=35,"Youth",Table9[[#This Row],[Age]]&lt;=55,"Adult",Table9[[#This Row],[Age]]&gt;55,"Senior")</f>
        <v>Youth</v>
      </c>
      <c r="N1051" t="str">
        <f>_xlfn.XLOOKUP(Table17[[#This Row],[Customer_ID]],Customer_Dim!A:A,Customer_Dim!D:D,"False Data")</f>
        <v>Female</v>
      </c>
      <c r="O1051" t="str">
        <f>_xlfn.XLOOKUP(Table17[[#This Row],[Customer_ID]],Customer_Dim!A:A,Customer_Dim!E:E,"False Data")</f>
        <v>Kanebury</v>
      </c>
      <c r="P1051" t="str">
        <f>_xlfn.XLOOKUP(Table17[[#This Row],[Customer_ID]],Customer_Dim!A:A,Customer_Dim!F:F,"False Data")</f>
        <v>New Hampshire</v>
      </c>
      <c r="Q1051" t="str">
        <f>_xlfn.XLOOKUP(Table17[[#This Row],[Customer_ID]],Customer_Dim!A:A,Customer_Dim!G:G,"False Data")</f>
        <v>USA</v>
      </c>
      <c r="R1051" t="str">
        <f>_xlfn.XLOOKUP(Table17[[#This Row],[Customer_ID]],Customer_Dim!A:A,Customer_Dim!H:H,"False Data")</f>
        <v>Gold</v>
      </c>
      <c r="S1051" t="str">
        <f>_xlfn.XLOOKUP(Table17[[#This Row],[Store_ID]],Store_Dim!A:A,Store_Dim!B:B)</f>
        <v>Martinez, Adkins and Johnson</v>
      </c>
      <c r="T1051" t="str">
        <f>_xlfn.XLOOKUP(Table17[[#This Row],[Store_ID]],Store_Dim!A:A,Store_Dim!C:C)</f>
        <v>North</v>
      </c>
      <c r="U1051" t="str">
        <f>_xlfn.XLOOKUP(Table17[[#This Row],[Store_ID]],Store_Dim!A:A,Store_Dim!D:D)</f>
        <v>Danielmouth</v>
      </c>
      <c r="V1051" t="str">
        <f>_xlfn.XLOOKUP(Table17[[#This Row],[Store_ID]],Store_Dim!A:A,Store_Dim!E:E)</f>
        <v>Flagship</v>
      </c>
      <c r="W1051" t="str">
        <f>_xlfn.XLOOKUP(Table17[[#This Row],[Product_ID]],Product_Dim!A:A,Product_Dim!B:B)</f>
        <v>Men's Winter Jacket</v>
      </c>
      <c r="X1051" t="str">
        <f>_xlfn.XLOOKUP(Table17[[#This Row],[Product_ID]],Product_Dim!A:A,Product_Dim!C:C)</f>
        <v>Clothing</v>
      </c>
      <c r="Y1051" t="str">
        <f>_xlfn.XLOOKUP(Table17[[#This Row],[Product_ID]],Product_Dim!A:A,Product_Dim!D:D)</f>
        <v>Outerwear</v>
      </c>
      <c r="Z1051" t="str">
        <f>_xlfn.XLOOKUP(Table17[[#This Row],[Product_ID]],Product_Dim!A:A,Product_Dim!E:E)</f>
        <v>Kelly, Smith and Perez</v>
      </c>
      <c r="AA1051">
        <f>_xlfn.XLOOKUP(Table17[[#This Row],[Product_ID]],Product_Dim!A:A,Product_Dim!F:F)</f>
        <v>167.34</v>
      </c>
      <c r="AB1051">
        <f>_xlfn.XLOOKUP(Table17[[#This Row],[Product_ID]],Product_Dim!A:A,Product_Dim!G:G)</f>
        <v>296</v>
      </c>
    </row>
    <row r="1052" spans="1:28" x14ac:dyDescent="0.25">
      <c r="A1052" t="s">
        <v>2876</v>
      </c>
      <c r="B1052" s="1">
        <v>45878</v>
      </c>
      <c r="C1052" t="s">
        <v>417</v>
      </c>
      <c r="D1052" t="s">
        <v>1578</v>
      </c>
      <c r="E1052" t="s">
        <v>1813</v>
      </c>
      <c r="F1052">
        <v>1</v>
      </c>
      <c r="G1052">
        <v>151.66</v>
      </c>
      <c r="H1052">
        <v>0.16</v>
      </c>
      <c r="I1052" t="s">
        <v>1829</v>
      </c>
      <c r="J1052" s="12">
        <v>127.3944</v>
      </c>
      <c r="K1052" t="str">
        <f>_xlfn.XLOOKUP(Table17[[#This Row],[Customer_ID]],Customer_Dim!A:A,Customer_Dim!B:B,"False Data")</f>
        <v>Jacob Hopkins</v>
      </c>
      <c r="L1052" s="5">
        <f>_xlfn.XLOOKUP(Table17[[#This Row],[Customer_ID]],Customer_Dim!A:A,Customer_Dim!C:C,"False Data")</f>
        <v>44</v>
      </c>
      <c r="M1052" s="5" t="str" cm="1">
        <f t="array" ref="M1052">_xlfn.IFS(Table9[[#This Row],[Age]]&lt;=35,"Youth",Table9[[#This Row],[Age]]&lt;=55,"Adult",Table9[[#This Row],[Age]]&gt;55,"Senior")</f>
        <v>Adult</v>
      </c>
      <c r="N1052" t="str">
        <f>_xlfn.XLOOKUP(Table17[[#This Row],[Customer_ID]],Customer_Dim!A:A,Customer_Dim!D:D,"False Data")</f>
        <v>Female</v>
      </c>
      <c r="O1052" t="str">
        <f>_xlfn.XLOOKUP(Table17[[#This Row],[Customer_ID]],Customer_Dim!A:A,Customer_Dim!E:E,"False Data")</f>
        <v>lake tylerfort</v>
      </c>
      <c r="P1052" t="str">
        <f>_xlfn.XLOOKUP(Table17[[#This Row],[Customer_ID]],Customer_Dim!A:A,Customer_Dim!F:F,"False Data")</f>
        <v>Pennsylvania</v>
      </c>
      <c r="Q1052" t="str">
        <f>_xlfn.XLOOKUP(Table17[[#This Row],[Customer_ID]],Customer_Dim!A:A,Customer_Dim!G:G,"False Data")</f>
        <v>USA</v>
      </c>
      <c r="R1052" t="str">
        <f>_xlfn.XLOOKUP(Table17[[#This Row],[Customer_ID]],Customer_Dim!A:A,Customer_Dim!H:H,"False Data")</f>
        <v>Platinum</v>
      </c>
      <c r="S1052" t="str">
        <f>_xlfn.XLOOKUP(Table17[[#This Row],[Store_ID]],Store_Dim!A:A,Store_Dim!B:B)</f>
        <v>Mann-Austin</v>
      </c>
      <c r="T1052" t="str">
        <f>_xlfn.XLOOKUP(Table17[[#This Row],[Store_ID]],Store_Dim!A:A,Store_Dim!C:C)</f>
        <v>East</v>
      </c>
      <c r="U1052" t="str">
        <f>_xlfn.XLOOKUP(Table17[[#This Row],[Store_ID]],Store_Dim!A:A,Store_Dim!D:D)</f>
        <v>Vasquezborough</v>
      </c>
      <c r="V1052" t="str">
        <f>_xlfn.XLOOKUP(Table17[[#This Row],[Store_ID]],Store_Dim!A:A,Store_Dim!E:E)</f>
        <v>Online</v>
      </c>
      <c r="W1052" t="str">
        <f>_xlfn.XLOOKUP(Table17[[#This Row],[Product_ID]],Product_Dim!A:A,Product_Dim!B:B)</f>
        <v>4K Home Projector</v>
      </c>
      <c r="X1052" t="str">
        <f>_xlfn.XLOOKUP(Table17[[#This Row],[Product_ID]],Product_Dim!A:A,Product_Dim!C:C)</f>
        <v>Electronics</v>
      </c>
      <c r="Y1052" t="str">
        <f>_xlfn.XLOOKUP(Table17[[#This Row],[Product_ID]],Product_Dim!A:A,Product_Dim!D:D)</f>
        <v>Appliances</v>
      </c>
      <c r="Z1052" t="str">
        <f>_xlfn.XLOOKUP(Table17[[#This Row],[Product_ID]],Product_Dim!A:A,Product_Dim!E:E)</f>
        <v>Thomas LLC</v>
      </c>
      <c r="AA1052">
        <f>_xlfn.XLOOKUP(Table17[[#This Row],[Product_ID]],Product_Dim!A:A,Product_Dim!F:F)</f>
        <v>465.34</v>
      </c>
      <c r="AB1052">
        <f>_xlfn.XLOOKUP(Table17[[#This Row],[Product_ID]],Product_Dim!A:A,Product_Dim!G:G)</f>
        <v>301</v>
      </c>
    </row>
    <row r="1053" spans="1:28" x14ac:dyDescent="0.25">
      <c r="A1053" t="s">
        <v>2877</v>
      </c>
      <c r="B1053" s="1">
        <v>45720</v>
      </c>
      <c r="C1053" t="s">
        <v>1533</v>
      </c>
      <c r="D1053" t="s">
        <v>1636</v>
      </c>
      <c r="E1053" t="s">
        <v>1782</v>
      </c>
      <c r="F1053">
        <v>3</v>
      </c>
      <c r="G1053">
        <v>961.4</v>
      </c>
      <c r="H1053">
        <v>0.02</v>
      </c>
      <c r="I1053" t="s">
        <v>1826</v>
      </c>
      <c r="J1053" s="12">
        <v>2826.5160000000001</v>
      </c>
      <c r="K1053" t="str">
        <f>_xlfn.XLOOKUP(Table17[[#This Row],[Customer_ID]],Customer_Dim!A:A,Customer_Dim!B:B,"False Data")</f>
        <v>Philip Pennington</v>
      </c>
      <c r="L1053" s="5">
        <f>_xlfn.XLOOKUP(Table17[[#This Row],[Customer_ID]],Customer_Dim!A:A,Customer_Dim!C:C,"False Data")</f>
        <v>27</v>
      </c>
      <c r="M1053" s="5" t="str" cm="1">
        <f t="array" ref="M1053">_xlfn.IFS(Table9[[#This Row],[Age]]&lt;=35,"Youth",Table9[[#This Row],[Age]]&lt;=55,"Adult",Table9[[#This Row],[Age]]&gt;55,"Senior")</f>
        <v>Youth</v>
      </c>
      <c r="N1053" t="str">
        <f>_xlfn.XLOOKUP(Table17[[#This Row],[Customer_ID]],Customer_Dim!A:A,Customer_Dim!D:D,"False Data")</f>
        <v>Female</v>
      </c>
      <c r="O1053" t="str">
        <f>_xlfn.XLOOKUP(Table17[[#This Row],[Customer_ID]],Customer_Dim!A:A,Customer_Dim!E:E,"False Data")</f>
        <v>East Valerieview</v>
      </c>
      <c r="P1053" t="str">
        <f>_xlfn.XLOOKUP(Table17[[#This Row],[Customer_ID]],Customer_Dim!A:A,Customer_Dim!F:F,"False Data")</f>
        <v>Oregon</v>
      </c>
      <c r="Q1053" t="str">
        <f>_xlfn.XLOOKUP(Table17[[#This Row],[Customer_ID]],Customer_Dim!A:A,Customer_Dim!G:G,"False Data")</f>
        <v>USA</v>
      </c>
      <c r="R1053" t="str">
        <f>_xlfn.XLOOKUP(Table17[[#This Row],[Customer_ID]],Customer_Dim!A:A,Customer_Dim!H:H,"False Data")</f>
        <v>Platinum</v>
      </c>
      <c r="S1053" t="str">
        <f>_xlfn.XLOOKUP(Table17[[#This Row],[Store_ID]],Store_Dim!A:A,Store_Dim!B:B)</f>
        <v>Bean, Jones and Park</v>
      </c>
      <c r="T1053" t="str">
        <f>_xlfn.XLOOKUP(Table17[[#This Row],[Store_ID]],Store_Dim!A:A,Store_Dim!C:C)</f>
        <v>West</v>
      </c>
      <c r="U1053" t="str">
        <f>_xlfn.XLOOKUP(Table17[[#This Row],[Store_ID]],Store_Dim!A:A,Store_Dim!D:D)</f>
        <v>Thompsonborough</v>
      </c>
      <c r="V1053" t="str">
        <f>_xlfn.XLOOKUP(Table17[[#This Row],[Store_ID]],Store_Dim!A:A,Store_Dim!E:E)</f>
        <v>Online</v>
      </c>
      <c r="W1053" t="str">
        <f>_xlfn.XLOOKUP(Table17[[#This Row],[Product_ID]],Product_Dim!A:A,Product_Dim!B:B)</f>
        <v>Adjustable Jump Rope</v>
      </c>
      <c r="X1053" t="str">
        <f>_xlfn.XLOOKUP(Table17[[#This Row],[Product_ID]],Product_Dim!A:A,Product_Dim!C:C)</f>
        <v>Sports</v>
      </c>
      <c r="Y1053" t="str">
        <f>_xlfn.XLOOKUP(Table17[[#This Row],[Product_ID]],Product_Dim!A:A,Product_Dim!D:D)</f>
        <v>Fitness</v>
      </c>
      <c r="Z1053" t="str">
        <f>_xlfn.XLOOKUP(Table17[[#This Row],[Product_ID]],Product_Dim!A:A,Product_Dim!E:E)</f>
        <v>Cox Inc</v>
      </c>
      <c r="AA1053">
        <f>_xlfn.XLOOKUP(Table17[[#This Row],[Product_ID]],Product_Dim!A:A,Product_Dim!F:F)</f>
        <v>167.12</v>
      </c>
      <c r="AB1053">
        <f>_xlfn.XLOOKUP(Table17[[#This Row],[Product_ID]],Product_Dim!A:A,Product_Dim!G:G)</f>
        <v>316</v>
      </c>
    </row>
    <row r="1054" spans="1:28" x14ac:dyDescent="0.25">
      <c r="A1054" t="s">
        <v>2878</v>
      </c>
      <c r="B1054" s="1">
        <v>45503</v>
      </c>
      <c r="C1054" t="s">
        <v>1157</v>
      </c>
      <c r="D1054" t="s">
        <v>1696</v>
      </c>
      <c r="E1054" t="s">
        <v>1810</v>
      </c>
      <c r="F1054">
        <v>4</v>
      </c>
      <c r="G1054">
        <v>475.98</v>
      </c>
      <c r="H1054">
        <v>0.19</v>
      </c>
      <c r="I1054" t="s">
        <v>1826</v>
      </c>
      <c r="J1054" s="12">
        <v>1542.1751999999999</v>
      </c>
      <c r="K1054" t="str">
        <f>_xlfn.XLOOKUP(Table17[[#This Row],[Customer_ID]],Customer_Dim!A:A,Customer_Dim!B:B,"False Data")</f>
        <v>James Holloway Jr.</v>
      </c>
      <c r="L1054" s="5">
        <f>_xlfn.XLOOKUP(Table17[[#This Row],[Customer_ID]],Customer_Dim!A:A,Customer_Dim!C:C,"False Data")</f>
        <v>45</v>
      </c>
      <c r="M1054" s="5" t="str" cm="1">
        <f t="array" ref="M1054">_xlfn.IFS(Table9[[#This Row],[Age]]&lt;=35,"Youth",Table9[[#This Row],[Age]]&lt;=55,"Adult",Table9[[#This Row],[Age]]&gt;55,"Senior")</f>
        <v>Adult</v>
      </c>
      <c r="N1054" t="str">
        <f>_xlfn.XLOOKUP(Table17[[#This Row],[Customer_ID]],Customer_Dim!A:A,Customer_Dim!D:D,"False Data")</f>
        <v>Male</v>
      </c>
      <c r="O1054" t="str">
        <f>_xlfn.XLOOKUP(Table17[[#This Row],[Customer_ID]],Customer_Dim!A:A,Customer_Dim!E:E,"False Data")</f>
        <v>Millston</v>
      </c>
      <c r="P1054" t="str">
        <f>_xlfn.XLOOKUP(Table17[[#This Row],[Customer_ID]],Customer_Dim!A:A,Customer_Dim!F:F,"False Data")</f>
        <v>Indiana</v>
      </c>
      <c r="Q1054" t="str">
        <f>_xlfn.XLOOKUP(Table17[[#This Row],[Customer_ID]],Customer_Dim!A:A,Customer_Dim!G:G,"False Data")</f>
        <v>USA</v>
      </c>
      <c r="R1054" t="str">
        <f>_xlfn.XLOOKUP(Table17[[#This Row],[Customer_ID]],Customer_Dim!A:A,Customer_Dim!H:H,"False Data")</f>
        <v>Silver</v>
      </c>
      <c r="S1054" t="str">
        <f>_xlfn.XLOOKUP(Table17[[#This Row],[Store_ID]],Store_Dim!A:A,Store_Dim!B:B)</f>
        <v>Guerrero-Schmitt</v>
      </c>
      <c r="T1054" t="str">
        <f>_xlfn.XLOOKUP(Table17[[#This Row],[Store_ID]],Store_Dim!A:A,Store_Dim!C:C)</f>
        <v>East</v>
      </c>
      <c r="U1054" t="str">
        <f>_xlfn.XLOOKUP(Table17[[#This Row],[Store_ID]],Store_Dim!A:A,Store_Dim!D:D)</f>
        <v>East Stevechester</v>
      </c>
      <c r="V1054" t="str">
        <f>_xlfn.XLOOKUP(Table17[[#This Row],[Store_ID]],Store_Dim!A:A,Store_Dim!E:E)</f>
        <v>Flagship</v>
      </c>
      <c r="W1054" t="str">
        <f>_xlfn.XLOOKUP(Table17[[#This Row],[Product_ID]],Product_Dim!A:A,Product_Dim!B:B)</f>
        <v>Bluetooth Car Audio System</v>
      </c>
      <c r="X1054" t="str">
        <f>_xlfn.XLOOKUP(Table17[[#This Row],[Product_ID]],Product_Dim!A:A,Product_Dim!C:C)</f>
        <v>Electronics</v>
      </c>
      <c r="Y1054" t="str">
        <f>_xlfn.XLOOKUP(Table17[[#This Row],[Product_ID]],Product_Dim!A:A,Product_Dim!D:D)</f>
        <v>Audio</v>
      </c>
      <c r="Z1054" t="str">
        <f>_xlfn.XLOOKUP(Table17[[#This Row],[Product_ID]],Product_Dim!A:A,Product_Dim!E:E)</f>
        <v>Bruce-Bowen</v>
      </c>
      <c r="AA1054">
        <f>_xlfn.XLOOKUP(Table17[[#This Row],[Product_ID]],Product_Dim!A:A,Product_Dim!F:F)</f>
        <v>403.71</v>
      </c>
      <c r="AB1054">
        <f>_xlfn.XLOOKUP(Table17[[#This Row],[Product_ID]],Product_Dim!A:A,Product_Dim!G:G)</f>
        <v>159</v>
      </c>
    </row>
    <row r="1055" spans="1:28" x14ac:dyDescent="0.25">
      <c r="A1055" t="s">
        <v>2879</v>
      </c>
      <c r="B1055" s="1">
        <v>45551</v>
      </c>
      <c r="C1055" t="s">
        <v>1187</v>
      </c>
      <c r="D1055" t="s">
        <v>1624</v>
      </c>
      <c r="E1055" t="s">
        <v>1801</v>
      </c>
      <c r="F1055">
        <v>4</v>
      </c>
      <c r="G1055">
        <v>132.88999999999999</v>
      </c>
      <c r="H1055">
        <v>0.12</v>
      </c>
      <c r="I1055" t="s">
        <v>1824</v>
      </c>
      <c r="J1055" s="12">
        <v>467.77280000000002</v>
      </c>
      <c r="K1055" t="str">
        <f>_xlfn.XLOOKUP(Table17[[#This Row],[Customer_ID]],Customer_Dim!A:A,Customer_Dim!B:B,"False Data")</f>
        <v>Shelley Ponce</v>
      </c>
      <c r="L1055" s="5">
        <f>_xlfn.XLOOKUP(Table17[[#This Row],[Customer_ID]],Customer_Dim!A:A,Customer_Dim!C:C,"False Data")</f>
        <v>23</v>
      </c>
      <c r="M1055" s="5" t="str" cm="1">
        <f t="array" ref="M1055">_xlfn.IFS(Table9[[#This Row],[Age]]&lt;=35,"Youth",Table9[[#This Row],[Age]]&lt;=55,"Adult",Table9[[#This Row],[Age]]&gt;55,"Senior")</f>
        <v>Youth</v>
      </c>
      <c r="N1055" t="str">
        <f>_xlfn.XLOOKUP(Table17[[#This Row],[Customer_ID]],Customer_Dim!A:A,Customer_Dim!D:D,"False Data")</f>
        <v>Male</v>
      </c>
      <c r="O1055" t="str">
        <f>_xlfn.XLOOKUP(Table17[[#This Row],[Customer_ID]],Customer_Dim!A:A,Customer_Dim!E:E,"False Data")</f>
        <v>South Cassandrachester</v>
      </c>
      <c r="P1055" t="str">
        <f>_xlfn.XLOOKUP(Table17[[#This Row],[Customer_ID]],Customer_Dim!A:A,Customer_Dim!F:F,"False Data")</f>
        <v>Rhode Island</v>
      </c>
      <c r="Q1055" t="str">
        <f>_xlfn.XLOOKUP(Table17[[#This Row],[Customer_ID]],Customer_Dim!A:A,Customer_Dim!G:G,"False Data")</f>
        <v>USA</v>
      </c>
      <c r="R1055" t="str">
        <f>_xlfn.XLOOKUP(Table17[[#This Row],[Customer_ID]],Customer_Dim!A:A,Customer_Dim!H:H,"False Data")</f>
        <v>Gold</v>
      </c>
      <c r="S1055" t="str">
        <f>_xlfn.XLOOKUP(Table17[[#This Row],[Store_ID]],Store_Dim!A:A,Store_Dim!B:B)</f>
        <v>Shelton PLC</v>
      </c>
      <c r="T1055" t="str">
        <f>_xlfn.XLOOKUP(Table17[[#This Row],[Store_ID]],Store_Dim!A:A,Store_Dim!C:C)</f>
        <v>North</v>
      </c>
      <c r="U1055" t="str">
        <f>_xlfn.XLOOKUP(Table17[[#This Row],[Store_ID]],Store_Dim!A:A,Store_Dim!D:D)</f>
        <v>East Jenniferstad</v>
      </c>
      <c r="V1055" t="str">
        <f>_xlfn.XLOOKUP(Table17[[#This Row],[Store_ID]],Store_Dim!A:A,Store_Dim!E:E)</f>
        <v>Flagship</v>
      </c>
      <c r="W1055" t="str">
        <f>_xlfn.XLOOKUP(Table17[[#This Row],[Product_ID]],Product_Dim!A:A,Product_Dim!B:B)</f>
        <v>Sports Water Hydration Pack</v>
      </c>
      <c r="X1055" t="str">
        <f>_xlfn.XLOOKUP(Table17[[#This Row],[Product_ID]],Product_Dim!A:A,Product_Dim!C:C)</f>
        <v>Sports</v>
      </c>
      <c r="Y1055" t="str">
        <f>_xlfn.XLOOKUP(Table17[[#This Row],[Product_ID]],Product_Dim!A:A,Product_Dim!D:D)</f>
        <v>Outdoor</v>
      </c>
      <c r="Z1055" t="str">
        <f>_xlfn.XLOOKUP(Table17[[#This Row],[Product_ID]],Product_Dim!A:A,Product_Dim!E:E)</f>
        <v>Sims-Smith</v>
      </c>
      <c r="AA1055">
        <f>_xlfn.XLOOKUP(Table17[[#This Row],[Product_ID]],Product_Dim!A:A,Product_Dim!F:F)</f>
        <v>135.61000000000001</v>
      </c>
      <c r="AB1055">
        <f>_xlfn.XLOOKUP(Table17[[#This Row],[Product_ID]],Product_Dim!A:A,Product_Dim!G:G)</f>
        <v>394</v>
      </c>
    </row>
    <row r="1056" spans="1:28" x14ac:dyDescent="0.25">
      <c r="A1056" t="s">
        <v>2880</v>
      </c>
      <c r="B1056" s="1">
        <v>45850</v>
      </c>
      <c r="C1056" t="s">
        <v>1355</v>
      </c>
      <c r="D1056" t="s">
        <v>1618</v>
      </c>
      <c r="E1056" t="s">
        <v>1794</v>
      </c>
      <c r="F1056">
        <v>3</v>
      </c>
      <c r="G1056">
        <v>471.31</v>
      </c>
      <c r="H1056">
        <v>0</v>
      </c>
      <c r="I1056" t="s">
        <v>1826</v>
      </c>
      <c r="J1056" s="12">
        <v>1413.93</v>
      </c>
      <c r="K1056" t="str">
        <f>_xlfn.XLOOKUP(Table17[[#This Row],[Customer_ID]],Customer_Dim!A:A,Customer_Dim!B:B,"False Data")</f>
        <v>Melinda Rivera</v>
      </c>
      <c r="L1056" s="5">
        <f>_xlfn.XLOOKUP(Table17[[#This Row],[Customer_ID]],Customer_Dim!A:A,Customer_Dim!C:C,"False Data")</f>
        <v>47</v>
      </c>
      <c r="M1056" s="5" t="str" cm="1">
        <f t="array" ref="M1056">_xlfn.IFS(Table9[[#This Row],[Age]]&lt;=35,"Youth",Table9[[#This Row],[Age]]&lt;=55,"Adult",Table9[[#This Row],[Age]]&gt;55,"Senior")</f>
        <v>Adult</v>
      </c>
      <c r="N1056" t="str">
        <f>_xlfn.XLOOKUP(Table17[[#This Row],[Customer_ID]],Customer_Dim!A:A,Customer_Dim!D:D,"False Data")</f>
        <v>Female</v>
      </c>
      <c r="O1056" t="str">
        <f>_xlfn.XLOOKUP(Table17[[#This Row],[Customer_ID]],Customer_Dim!A:A,Customer_Dim!E:E,"False Data")</f>
        <v>East Davidmouth</v>
      </c>
      <c r="P1056" t="str">
        <f>_xlfn.XLOOKUP(Table17[[#This Row],[Customer_ID]],Customer_Dim!A:A,Customer_Dim!F:F,"False Data")</f>
        <v>New Hampshire</v>
      </c>
      <c r="Q1056" t="str">
        <f>_xlfn.XLOOKUP(Table17[[#This Row],[Customer_ID]],Customer_Dim!A:A,Customer_Dim!G:G,"False Data")</f>
        <v>USA</v>
      </c>
      <c r="R1056" t="str">
        <f>_xlfn.XLOOKUP(Table17[[#This Row],[Customer_ID]],Customer_Dim!A:A,Customer_Dim!H:H,"False Data")</f>
        <v>Platinum</v>
      </c>
      <c r="S1056" t="str">
        <f>_xlfn.XLOOKUP(Table17[[#This Row],[Store_ID]],Store_Dim!A:A,Store_Dim!B:B)</f>
        <v>Thomas, Bridges and Harris</v>
      </c>
      <c r="T1056" t="str">
        <f>_xlfn.XLOOKUP(Table17[[#This Row],[Store_ID]],Store_Dim!A:A,Store_Dim!C:C)</f>
        <v>North</v>
      </c>
      <c r="U1056" t="str">
        <f>_xlfn.XLOOKUP(Table17[[#This Row],[Store_ID]],Store_Dim!A:A,Store_Dim!D:D)</f>
        <v>Sabrinatown</v>
      </c>
      <c r="V1056" t="str">
        <f>_xlfn.XLOOKUP(Table17[[#This Row],[Store_ID]],Store_Dim!A:A,Store_Dim!E:E)</f>
        <v>Online</v>
      </c>
      <c r="W1056" t="str">
        <f>_xlfn.XLOOKUP(Table17[[#This Row],[Product_ID]],Product_Dim!A:A,Product_Dim!B:B)</f>
        <v>Bedroom Table Lamp</v>
      </c>
      <c r="X1056" t="str">
        <f>_xlfn.XLOOKUP(Table17[[#This Row],[Product_ID]],Product_Dim!A:A,Product_Dim!C:C)</f>
        <v>Home</v>
      </c>
      <c r="Y1056" t="str">
        <f>_xlfn.XLOOKUP(Table17[[#This Row],[Product_ID]],Product_Dim!A:A,Product_Dim!D:D)</f>
        <v>Lighting</v>
      </c>
      <c r="Z1056" t="str">
        <f>_xlfn.XLOOKUP(Table17[[#This Row],[Product_ID]],Product_Dim!A:A,Product_Dim!E:E)</f>
        <v>Jones LLC</v>
      </c>
      <c r="AA1056">
        <f>_xlfn.XLOOKUP(Table17[[#This Row],[Product_ID]],Product_Dim!A:A,Product_Dim!F:F)</f>
        <v>382.22</v>
      </c>
      <c r="AB1056">
        <f>_xlfn.XLOOKUP(Table17[[#This Row],[Product_ID]],Product_Dim!A:A,Product_Dim!G:G)</f>
        <v>329</v>
      </c>
    </row>
    <row r="1057" spans="1:28" x14ac:dyDescent="0.25">
      <c r="A1057" t="s">
        <v>2881</v>
      </c>
      <c r="B1057" s="1">
        <v>45441</v>
      </c>
      <c r="C1057" t="s">
        <v>1431</v>
      </c>
      <c r="D1057" t="s">
        <v>1700</v>
      </c>
      <c r="E1057" t="s">
        <v>1799</v>
      </c>
      <c r="F1057">
        <v>2</v>
      </c>
      <c r="G1057">
        <v>720.32</v>
      </c>
      <c r="H1057">
        <v>0.26</v>
      </c>
      <c r="I1057" t="s">
        <v>1824</v>
      </c>
      <c r="J1057" s="12">
        <v>1066.0735999999999</v>
      </c>
      <c r="K1057" t="str">
        <f>_xlfn.XLOOKUP(Table17[[#This Row],[Customer_ID]],Customer_Dim!A:A,Customer_Dim!B:B,"False Data")</f>
        <v>David Pierce</v>
      </c>
      <c r="L1057" s="5">
        <f>_xlfn.XLOOKUP(Table17[[#This Row],[Customer_ID]],Customer_Dim!A:A,Customer_Dim!C:C,"False Data")</f>
        <v>45</v>
      </c>
      <c r="M1057" s="5" t="str" cm="1">
        <f t="array" ref="M1057">_xlfn.IFS(Table9[[#This Row],[Age]]&lt;=35,"Youth",Table9[[#This Row],[Age]]&lt;=55,"Adult",Table9[[#This Row],[Age]]&gt;55,"Senior")</f>
        <v>Adult</v>
      </c>
      <c r="N1057" t="str">
        <f>_xlfn.XLOOKUP(Table17[[#This Row],[Customer_ID]],Customer_Dim!A:A,Customer_Dim!D:D,"False Data")</f>
        <v>Female</v>
      </c>
      <c r="O1057" t="str">
        <f>_xlfn.XLOOKUP(Table17[[#This Row],[Customer_ID]],Customer_Dim!A:A,Customer_Dim!E:E,"False Data")</f>
        <v>Grayland</v>
      </c>
      <c r="P1057" t="str">
        <f>_xlfn.XLOOKUP(Table17[[#This Row],[Customer_ID]],Customer_Dim!A:A,Customer_Dim!F:F,"False Data")</f>
        <v>Washington</v>
      </c>
      <c r="Q1057" t="str">
        <f>_xlfn.XLOOKUP(Table17[[#This Row],[Customer_ID]],Customer_Dim!A:A,Customer_Dim!G:G,"False Data")</f>
        <v>USA</v>
      </c>
      <c r="R1057" t="str">
        <f>_xlfn.XLOOKUP(Table17[[#This Row],[Customer_ID]],Customer_Dim!A:A,Customer_Dim!H:H,"False Data")</f>
        <v>Platinum</v>
      </c>
      <c r="S1057" t="str">
        <f>_xlfn.XLOOKUP(Table17[[#This Row],[Store_ID]],Store_Dim!A:A,Store_Dim!B:B)</f>
        <v>Mcdonald Inc</v>
      </c>
      <c r="T1057" t="str">
        <f>_xlfn.XLOOKUP(Table17[[#This Row],[Store_ID]],Store_Dim!A:A,Store_Dim!C:C)</f>
        <v>South</v>
      </c>
      <c r="U1057" t="str">
        <f>_xlfn.XLOOKUP(Table17[[#This Row],[Store_ID]],Store_Dim!A:A,Store_Dim!D:D)</f>
        <v>Christopherland</v>
      </c>
      <c r="V1057" t="str">
        <f>_xlfn.XLOOKUP(Table17[[#This Row],[Store_ID]],Store_Dim!A:A,Store_Dim!E:E)</f>
        <v>Outlet</v>
      </c>
      <c r="W1057" t="str">
        <f>_xlfn.XLOOKUP(Table17[[#This Row],[Product_ID]],Product_Dim!A:A,Product_Dim!B:B)</f>
        <v>Wireless Mouse</v>
      </c>
      <c r="X1057" t="str">
        <f>_xlfn.XLOOKUP(Table17[[#This Row],[Product_ID]],Product_Dim!A:A,Product_Dim!C:C)</f>
        <v>Electronics</v>
      </c>
      <c r="Y1057" t="str">
        <f>_xlfn.XLOOKUP(Table17[[#This Row],[Product_ID]],Product_Dim!A:A,Product_Dim!D:D)</f>
        <v>Computer</v>
      </c>
      <c r="Z1057" t="str">
        <f>_xlfn.XLOOKUP(Table17[[#This Row],[Product_ID]],Product_Dim!A:A,Product_Dim!E:E)</f>
        <v>Larson Ltd</v>
      </c>
      <c r="AA1057">
        <f>_xlfn.XLOOKUP(Table17[[#This Row],[Product_ID]],Product_Dim!A:A,Product_Dim!F:F)</f>
        <v>392.89</v>
      </c>
      <c r="AB1057">
        <f>_xlfn.XLOOKUP(Table17[[#This Row],[Product_ID]],Product_Dim!A:A,Product_Dim!G:G)</f>
        <v>320</v>
      </c>
    </row>
    <row r="1058" spans="1:28" x14ac:dyDescent="0.25">
      <c r="A1058" t="s">
        <v>2882</v>
      </c>
      <c r="B1058" s="1">
        <v>45431</v>
      </c>
      <c r="C1058" t="s">
        <v>275</v>
      </c>
      <c r="D1058" t="s">
        <v>1680</v>
      </c>
      <c r="E1058" t="s">
        <v>1810</v>
      </c>
      <c r="F1058">
        <v>4</v>
      </c>
      <c r="G1058">
        <v>99.92</v>
      </c>
      <c r="H1058">
        <v>0.11</v>
      </c>
      <c r="I1058" t="s">
        <v>1829</v>
      </c>
      <c r="J1058" s="12">
        <v>355.71519999999998</v>
      </c>
      <c r="K1058" t="str">
        <f>_xlfn.XLOOKUP(Table17[[#This Row],[Customer_ID]],Customer_Dim!A:A,Customer_Dim!B:B,"False Data")</f>
        <v>Rhonda Morales</v>
      </c>
      <c r="L1058" s="5">
        <f>_xlfn.XLOOKUP(Table17[[#This Row],[Customer_ID]],Customer_Dim!A:A,Customer_Dim!C:C,"False Data")</f>
        <v>61</v>
      </c>
      <c r="M1058" s="5" t="str" cm="1">
        <f t="array" ref="M1058">_xlfn.IFS(Table9[[#This Row],[Age]]&lt;=35,"Youth",Table9[[#This Row],[Age]]&lt;=55,"Adult",Table9[[#This Row],[Age]]&gt;55,"Senior")</f>
        <v>Senior</v>
      </c>
      <c r="N1058" t="str">
        <f>_xlfn.XLOOKUP(Table17[[#This Row],[Customer_ID]],Customer_Dim!A:A,Customer_Dim!D:D,"False Data")</f>
        <v>Female</v>
      </c>
      <c r="O1058" t="str">
        <f>_xlfn.XLOOKUP(Table17[[#This Row],[Customer_ID]],Customer_Dim!A:A,Customer_Dim!E:E,"False Data")</f>
        <v>Lake Barryfurt</v>
      </c>
      <c r="P1058" t="str">
        <f>_xlfn.XLOOKUP(Table17[[#This Row],[Customer_ID]],Customer_Dim!A:A,Customer_Dim!F:F,"False Data")</f>
        <v>California</v>
      </c>
      <c r="Q1058" t="str">
        <f>_xlfn.XLOOKUP(Table17[[#This Row],[Customer_ID]],Customer_Dim!A:A,Customer_Dim!G:G,"False Data")</f>
        <v>USA</v>
      </c>
      <c r="R1058" t="str">
        <f>_xlfn.XLOOKUP(Table17[[#This Row],[Customer_ID]],Customer_Dim!A:A,Customer_Dim!H:H,"False Data")</f>
        <v>Gold</v>
      </c>
      <c r="S1058" t="str">
        <f>_xlfn.XLOOKUP(Table17[[#This Row],[Store_ID]],Store_Dim!A:A,Store_Dim!B:B)</f>
        <v>Guerrero-Schmitt</v>
      </c>
      <c r="T1058" t="str">
        <f>_xlfn.XLOOKUP(Table17[[#This Row],[Store_ID]],Store_Dim!A:A,Store_Dim!C:C)</f>
        <v>East</v>
      </c>
      <c r="U1058" t="str">
        <f>_xlfn.XLOOKUP(Table17[[#This Row],[Store_ID]],Store_Dim!A:A,Store_Dim!D:D)</f>
        <v>East Stevechester</v>
      </c>
      <c r="V1058" t="str">
        <f>_xlfn.XLOOKUP(Table17[[#This Row],[Store_ID]],Store_Dim!A:A,Store_Dim!E:E)</f>
        <v>Flagship</v>
      </c>
      <c r="W1058" t="str">
        <f>_xlfn.XLOOKUP(Table17[[#This Row],[Product_ID]],Product_Dim!A:A,Product_Dim!B:B)</f>
        <v>Women's Hair Dryer Brush</v>
      </c>
      <c r="X1058" t="str">
        <f>_xlfn.XLOOKUP(Table17[[#This Row],[Product_ID]],Product_Dim!A:A,Product_Dim!C:C)</f>
        <v>Beauty</v>
      </c>
      <c r="Y1058" t="str">
        <f>_xlfn.XLOOKUP(Table17[[#This Row],[Product_ID]],Product_Dim!A:A,Product_Dim!D:D)</f>
        <v>Haircare</v>
      </c>
      <c r="Z1058" t="str">
        <f>_xlfn.XLOOKUP(Table17[[#This Row],[Product_ID]],Product_Dim!A:A,Product_Dim!E:E)</f>
        <v>Torres, Spencer and Potter</v>
      </c>
      <c r="AA1058">
        <f>_xlfn.XLOOKUP(Table17[[#This Row],[Product_ID]],Product_Dim!A:A,Product_Dim!F:F)</f>
        <v>340.39</v>
      </c>
      <c r="AB1058">
        <f>_xlfn.XLOOKUP(Table17[[#This Row],[Product_ID]],Product_Dim!A:A,Product_Dim!G:G)</f>
        <v>177</v>
      </c>
    </row>
    <row r="1059" spans="1:28" x14ac:dyDescent="0.25">
      <c r="A1059" t="s">
        <v>2883</v>
      </c>
      <c r="B1059" s="1">
        <v>45873</v>
      </c>
      <c r="C1059" t="s">
        <v>247</v>
      </c>
      <c r="D1059" t="s">
        <v>1568</v>
      </c>
      <c r="E1059" t="s">
        <v>1766</v>
      </c>
      <c r="F1059">
        <v>3</v>
      </c>
      <c r="G1059">
        <v>900.63</v>
      </c>
      <c r="H1059">
        <v>0.11</v>
      </c>
      <c r="I1059" t="s">
        <v>1829</v>
      </c>
      <c r="J1059" s="12">
        <v>2404.6821</v>
      </c>
      <c r="K1059" t="str">
        <f>_xlfn.XLOOKUP(Table17[[#This Row],[Customer_ID]],Customer_Dim!A:A,Customer_Dim!B:B,"False Data")</f>
        <v>Amber Mcclain</v>
      </c>
      <c r="L1059" s="5">
        <f>_xlfn.XLOOKUP(Table17[[#This Row],[Customer_ID]],Customer_Dim!A:A,Customer_Dim!C:C,"False Data")</f>
        <v>58</v>
      </c>
      <c r="M1059" s="5" t="str" cm="1">
        <f t="array" ref="M1059">_xlfn.IFS(Table9[[#This Row],[Age]]&lt;=35,"Youth",Table9[[#This Row],[Age]]&lt;=55,"Adult",Table9[[#This Row],[Age]]&gt;55,"Senior")</f>
        <v>Senior</v>
      </c>
      <c r="N1059" t="str">
        <f>_xlfn.XLOOKUP(Table17[[#This Row],[Customer_ID]],Customer_Dim!A:A,Customer_Dim!D:D,"False Data")</f>
        <v>Male</v>
      </c>
      <c r="O1059" t="str">
        <f>_xlfn.XLOOKUP(Table17[[#This Row],[Customer_ID]],Customer_Dim!A:A,Customer_Dim!E:E,"False Data")</f>
        <v>Brendaburgh</v>
      </c>
      <c r="P1059" t="str">
        <f>_xlfn.XLOOKUP(Table17[[#This Row],[Customer_ID]],Customer_Dim!A:A,Customer_Dim!F:F,"False Data")</f>
        <v>Florida</v>
      </c>
      <c r="Q1059" t="str">
        <f>_xlfn.XLOOKUP(Table17[[#This Row],[Customer_ID]],Customer_Dim!A:A,Customer_Dim!G:G,"False Data")</f>
        <v>USA</v>
      </c>
      <c r="R1059" t="str">
        <f>_xlfn.XLOOKUP(Table17[[#This Row],[Customer_ID]],Customer_Dim!A:A,Customer_Dim!H:H,"False Data")</f>
        <v>Silver</v>
      </c>
      <c r="S1059" t="str">
        <f>_xlfn.XLOOKUP(Table17[[#This Row],[Store_ID]],Store_Dim!A:A,Store_Dim!B:B)</f>
        <v>Johnson-Wright</v>
      </c>
      <c r="T1059" t="str">
        <f>_xlfn.XLOOKUP(Table17[[#This Row],[Store_ID]],Store_Dim!A:A,Store_Dim!C:C)</f>
        <v>North</v>
      </c>
      <c r="U1059" t="str">
        <f>_xlfn.XLOOKUP(Table17[[#This Row],[Store_ID]],Store_Dim!A:A,Store_Dim!D:D)</f>
        <v>Hoodberg</v>
      </c>
      <c r="V1059" t="str">
        <f>_xlfn.XLOOKUP(Table17[[#This Row],[Store_ID]],Store_Dim!A:A,Store_Dim!E:E)</f>
        <v>Outlet</v>
      </c>
      <c r="W1059" t="str">
        <f>_xlfn.XLOOKUP(Table17[[#This Row],[Product_ID]],Product_Dim!A:A,Product_Dim!B:B)</f>
        <v>Ceramic Kitchen Bowl Set</v>
      </c>
      <c r="X1059" t="str">
        <f>_xlfn.XLOOKUP(Table17[[#This Row],[Product_ID]],Product_Dim!A:A,Product_Dim!C:C)</f>
        <v>Home</v>
      </c>
      <c r="Y1059" t="str">
        <f>_xlfn.XLOOKUP(Table17[[#This Row],[Product_ID]],Product_Dim!A:A,Product_Dim!D:D)</f>
        <v>Kitchen</v>
      </c>
      <c r="Z1059" t="str">
        <f>_xlfn.XLOOKUP(Table17[[#This Row],[Product_ID]],Product_Dim!A:A,Product_Dim!E:E)</f>
        <v>Hamilton Group</v>
      </c>
      <c r="AA1059">
        <f>_xlfn.XLOOKUP(Table17[[#This Row],[Product_ID]],Product_Dim!A:A,Product_Dim!F:F)</f>
        <v>298.86</v>
      </c>
      <c r="AB1059">
        <f>_xlfn.XLOOKUP(Table17[[#This Row],[Product_ID]],Product_Dim!A:A,Product_Dim!G:G)</f>
        <v>308</v>
      </c>
    </row>
    <row r="1060" spans="1:28" x14ac:dyDescent="0.25">
      <c r="A1060" t="s">
        <v>2884</v>
      </c>
      <c r="B1060" s="1">
        <v>45629</v>
      </c>
      <c r="C1060" t="s">
        <v>1368</v>
      </c>
      <c r="D1060" t="s">
        <v>1640</v>
      </c>
      <c r="E1060" t="s">
        <v>1782</v>
      </c>
      <c r="F1060">
        <v>1</v>
      </c>
      <c r="G1060">
        <v>681.72</v>
      </c>
      <c r="H1060">
        <v>0.11</v>
      </c>
      <c r="I1060" t="s">
        <v>1826</v>
      </c>
      <c r="J1060" s="12">
        <v>606.73080000000004</v>
      </c>
      <c r="K1060" t="str">
        <f>_xlfn.XLOOKUP(Table17[[#This Row],[Customer_ID]],Customer_Dim!A:A,Customer_Dim!B:B,"False Data")</f>
        <v>Kelli Smith</v>
      </c>
      <c r="L1060" s="5">
        <f>_xlfn.XLOOKUP(Table17[[#This Row],[Customer_ID]],Customer_Dim!A:A,Customer_Dim!C:C,"False Data")</f>
        <v>42</v>
      </c>
      <c r="M1060" s="5" t="str" cm="1">
        <f t="array" ref="M1060">_xlfn.IFS(Table9[[#This Row],[Age]]&lt;=35,"Youth",Table9[[#This Row],[Age]]&lt;=55,"Adult",Table9[[#This Row],[Age]]&gt;55,"Senior")</f>
        <v>Adult</v>
      </c>
      <c r="N1060" t="str">
        <f>_xlfn.XLOOKUP(Table17[[#This Row],[Customer_ID]],Customer_Dim!A:A,Customer_Dim!D:D,"False Data")</f>
        <v>Female</v>
      </c>
      <c r="O1060" t="str">
        <f>_xlfn.XLOOKUP(Table17[[#This Row],[Customer_ID]],Customer_Dim!A:A,Customer_Dim!E:E,"False Data")</f>
        <v>North Maryfort</v>
      </c>
      <c r="P1060" t="str">
        <f>_xlfn.XLOOKUP(Table17[[#This Row],[Customer_ID]],Customer_Dim!A:A,Customer_Dim!F:F,"False Data")</f>
        <v>Oregon</v>
      </c>
      <c r="Q1060" t="str">
        <f>_xlfn.XLOOKUP(Table17[[#This Row],[Customer_ID]],Customer_Dim!A:A,Customer_Dim!G:G,"False Data")</f>
        <v>USA</v>
      </c>
      <c r="R1060" t="str">
        <f>_xlfn.XLOOKUP(Table17[[#This Row],[Customer_ID]],Customer_Dim!A:A,Customer_Dim!H:H,"False Data")</f>
        <v>Bronze</v>
      </c>
      <c r="S1060" t="str">
        <f>_xlfn.XLOOKUP(Table17[[#This Row],[Store_ID]],Store_Dim!A:A,Store_Dim!B:B)</f>
        <v>Bean, Jones and Park</v>
      </c>
      <c r="T1060" t="str">
        <f>_xlfn.XLOOKUP(Table17[[#This Row],[Store_ID]],Store_Dim!A:A,Store_Dim!C:C)</f>
        <v>West</v>
      </c>
      <c r="U1060" t="str">
        <f>_xlfn.XLOOKUP(Table17[[#This Row],[Store_ID]],Store_Dim!A:A,Store_Dim!D:D)</f>
        <v>Thompsonborough</v>
      </c>
      <c r="V1060" t="str">
        <f>_xlfn.XLOOKUP(Table17[[#This Row],[Store_ID]],Store_Dim!A:A,Store_Dim!E:E)</f>
        <v>Online</v>
      </c>
      <c r="W1060" t="str">
        <f>_xlfn.XLOOKUP(Table17[[#This Row],[Product_ID]],Product_Dim!A:A,Product_Dim!B:B)</f>
        <v>Men's Winter Jacket</v>
      </c>
      <c r="X1060" t="str">
        <f>_xlfn.XLOOKUP(Table17[[#This Row],[Product_ID]],Product_Dim!A:A,Product_Dim!C:C)</f>
        <v>Clothing</v>
      </c>
      <c r="Y1060" t="str">
        <f>_xlfn.XLOOKUP(Table17[[#This Row],[Product_ID]],Product_Dim!A:A,Product_Dim!D:D)</f>
        <v>Outerwear</v>
      </c>
      <c r="Z1060" t="str">
        <f>_xlfn.XLOOKUP(Table17[[#This Row],[Product_ID]],Product_Dim!A:A,Product_Dim!E:E)</f>
        <v>Kelly, Smith and Perez</v>
      </c>
      <c r="AA1060">
        <f>_xlfn.XLOOKUP(Table17[[#This Row],[Product_ID]],Product_Dim!A:A,Product_Dim!F:F)</f>
        <v>167.34</v>
      </c>
      <c r="AB1060">
        <f>_xlfn.XLOOKUP(Table17[[#This Row],[Product_ID]],Product_Dim!A:A,Product_Dim!G:G)</f>
        <v>296</v>
      </c>
    </row>
    <row r="1061" spans="1:28" x14ac:dyDescent="0.25">
      <c r="A1061" t="s">
        <v>2885</v>
      </c>
      <c r="B1061" s="1">
        <v>45222</v>
      </c>
      <c r="C1061" t="s">
        <v>48</v>
      </c>
      <c r="D1061" t="s">
        <v>1704</v>
      </c>
      <c r="E1061" t="s">
        <v>1797</v>
      </c>
      <c r="F1061">
        <v>2</v>
      </c>
      <c r="G1061">
        <v>838.22</v>
      </c>
      <c r="H1061">
        <v>0.3</v>
      </c>
      <c r="I1061" t="s">
        <v>1824</v>
      </c>
      <c r="J1061" s="12">
        <v>1173.508</v>
      </c>
      <c r="K1061" t="str">
        <f>_xlfn.XLOOKUP(Table17[[#This Row],[Customer_ID]],Customer_Dim!A:A,Customer_Dim!B:B,"False Data")</f>
        <v>Ms. Maria Leach</v>
      </c>
      <c r="L1061" s="5">
        <f>_xlfn.XLOOKUP(Table17[[#This Row],[Customer_ID]],Customer_Dim!A:A,Customer_Dim!C:C,"False Data")</f>
        <v>64</v>
      </c>
      <c r="M1061" s="5" t="str" cm="1">
        <f t="array" ref="M1061">_xlfn.IFS(Table9[[#This Row],[Age]]&lt;=35,"Youth",Table9[[#This Row],[Age]]&lt;=55,"Adult",Table9[[#This Row],[Age]]&gt;55,"Senior")</f>
        <v>Senior</v>
      </c>
      <c r="N1061" t="str">
        <f>_xlfn.XLOOKUP(Table17[[#This Row],[Customer_ID]],Customer_Dim!A:A,Customer_Dim!D:D,"False Data")</f>
        <v>Male</v>
      </c>
      <c r="O1061" t="str">
        <f>_xlfn.XLOOKUP(Table17[[#This Row],[Customer_ID]],Customer_Dim!A:A,Customer_Dim!E:E,"False Data")</f>
        <v>Melissashire</v>
      </c>
      <c r="P1061" t="str">
        <f>_xlfn.XLOOKUP(Table17[[#This Row],[Customer_ID]],Customer_Dim!A:A,Customer_Dim!F:F,"False Data")</f>
        <v>Pennsylvania</v>
      </c>
      <c r="Q1061" t="str">
        <f>_xlfn.XLOOKUP(Table17[[#This Row],[Customer_ID]],Customer_Dim!A:A,Customer_Dim!G:G,"False Data")</f>
        <v>USA</v>
      </c>
      <c r="R1061" t="str">
        <f>_xlfn.XLOOKUP(Table17[[#This Row],[Customer_ID]],Customer_Dim!A:A,Customer_Dim!H:H,"False Data")</f>
        <v>Platinum</v>
      </c>
      <c r="S1061" t="str">
        <f>_xlfn.XLOOKUP(Table17[[#This Row],[Store_ID]],Store_Dim!A:A,Store_Dim!B:B)</f>
        <v>Gardner, Humphrey and Contreras</v>
      </c>
      <c r="T1061" t="str">
        <f>_xlfn.XLOOKUP(Table17[[#This Row],[Store_ID]],Store_Dim!A:A,Store_Dim!C:C)</f>
        <v>East</v>
      </c>
      <c r="U1061" t="str">
        <f>_xlfn.XLOOKUP(Table17[[#This Row],[Store_ID]],Store_Dim!A:A,Store_Dim!D:D)</f>
        <v>Johnsonville</v>
      </c>
      <c r="V1061" t="str">
        <f>_xlfn.XLOOKUP(Table17[[#This Row],[Store_ID]],Store_Dim!A:A,Store_Dim!E:E)</f>
        <v>Flagship</v>
      </c>
      <c r="W1061" t="str">
        <f>_xlfn.XLOOKUP(Table17[[#This Row],[Product_ID]],Product_Dim!A:A,Product_Dim!B:B)</f>
        <v>Essential Oil Diffuser</v>
      </c>
      <c r="X1061" t="str">
        <f>_xlfn.XLOOKUP(Table17[[#This Row],[Product_ID]],Product_Dim!A:A,Product_Dim!C:C)</f>
        <v>Home</v>
      </c>
      <c r="Y1061" t="str">
        <f>_xlfn.XLOOKUP(Table17[[#This Row],[Product_ID]],Product_Dim!A:A,Product_Dim!D:D)</f>
        <v>Decor</v>
      </c>
      <c r="Z1061" t="str">
        <f>_xlfn.XLOOKUP(Table17[[#This Row],[Product_ID]],Product_Dim!A:A,Product_Dim!E:E)</f>
        <v>Hernandez Inc</v>
      </c>
      <c r="AA1061">
        <f>_xlfn.XLOOKUP(Table17[[#This Row],[Product_ID]],Product_Dim!A:A,Product_Dim!F:F)</f>
        <v>325.26</v>
      </c>
      <c r="AB1061">
        <f>_xlfn.XLOOKUP(Table17[[#This Row],[Product_ID]],Product_Dim!A:A,Product_Dim!G:G)</f>
        <v>400</v>
      </c>
    </row>
    <row r="1062" spans="1:28" x14ac:dyDescent="0.25">
      <c r="A1062" t="s">
        <v>2886</v>
      </c>
      <c r="B1062" s="1">
        <v>45797</v>
      </c>
      <c r="C1062" t="s">
        <v>637</v>
      </c>
      <c r="D1062" t="s">
        <v>1722</v>
      </c>
      <c r="E1062" t="s">
        <v>1794</v>
      </c>
      <c r="F1062">
        <v>2</v>
      </c>
      <c r="G1062">
        <v>816.22</v>
      </c>
      <c r="H1062">
        <v>0.27</v>
      </c>
      <c r="I1062" t="s">
        <v>1824</v>
      </c>
      <c r="J1062" s="12">
        <v>1191.6812</v>
      </c>
      <c r="K1062" t="str">
        <f>_xlfn.XLOOKUP(Table17[[#This Row],[Customer_ID]],Customer_Dim!A:A,Customer_Dim!B:B,"False Data")</f>
        <v>Ashley Ferguson</v>
      </c>
      <c r="L1062" s="5">
        <f>_xlfn.XLOOKUP(Table17[[#This Row],[Customer_ID]],Customer_Dim!A:A,Customer_Dim!C:C,"False Data")</f>
        <v>46</v>
      </c>
      <c r="M1062" s="5" t="str" cm="1">
        <f t="array" ref="M1062">_xlfn.IFS(Table9[[#This Row],[Age]]&lt;=35,"Youth",Table9[[#This Row],[Age]]&lt;=55,"Adult",Table9[[#This Row],[Age]]&gt;55,"Senior")</f>
        <v>Adult</v>
      </c>
      <c r="N1062" t="str">
        <f>_xlfn.XLOOKUP(Table17[[#This Row],[Customer_ID]],Customer_Dim!A:A,Customer_Dim!D:D,"False Data")</f>
        <v>Male</v>
      </c>
      <c r="O1062" t="str">
        <f>_xlfn.XLOOKUP(Table17[[#This Row],[Customer_ID]],Customer_Dim!A:A,Customer_Dim!E:E,"False Data")</f>
        <v>Sarahmouth</v>
      </c>
      <c r="P1062" t="str">
        <f>_xlfn.XLOOKUP(Table17[[#This Row],[Customer_ID]],Customer_Dim!A:A,Customer_Dim!F:F,"False Data")</f>
        <v>Pennsylvania</v>
      </c>
      <c r="Q1062" t="str">
        <f>_xlfn.XLOOKUP(Table17[[#This Row],[Customer_ID]],Customer_Dim!A:A,Customer_Dim!G:G,"False Data")</f>
        <v>USA</v>
      </c>
      <c r="R1062" t="str">
        <f>_xlfn.XLOOKUP(Table17[[#This Row],[Customer_ID]],Customer_Dim!A:A,Customer_Dim!H:H,"False Data")</f>
        <v>Gold</v>
      </c>
      <c r="S1062" t="str">
        <f>_xlfn.XLOOKUP(Table17[[#This Row],[Store_ID]],Store_Dim!A:A,Store_Dim!B:B)</f>
        <v>Thomas, Bridges and Harris</v>
      </c>
      <c r="T1062" t="str">
        <f>_xlfn.XLOOKUP(Table17[[#This Row],[Store_ID]],Store_Dim!A:A,Store_Dim!C:C)</f>
        <v>North</v>
      </c>
      <c r="U1062" t="str">
        <f>_xlfn.XLOOKUP(Table17[[#This Row],[Store_ID]],Store_Dim!A:A,Store_Dim!D:D)</f>
        <v>Sabrinatown</v>
      </c>
      <c r="V1062" t="str">
        <f>_xlfn.XLOOKUP(Table17[[#This Row],[Store_ID]],Store_Dim!A:A,Store_Dim!E:E)</f>
        <v>Online</v>
      </c>
      <c r="W1062" t="str">
        <f>_xlfn.XLOOKUP(Table17[[#This Row],[Product_ID]],Product_Dim!A:A,Product_Dim!B:B)</f>
        <v>LED Bedside Lamp</v>
      </c>
      <c r="X1062" t="str">
        <f>_xlfn.XLOOKUP(Table17[[#This Row],[Product_ID]],Product_Dim!A:A,Product_Dim!C:C)</f>
        <v>Home</v>
      </c>
      <c r="Y1062" t="str">
        <f>_xlfn.XLOOKUP(Table17[[#This Row],[Product_ID]],Product_Dim!A:A,Product_Dim!D:D)</f>
        <v>Lighting</v>
      </c>
      <c r="Z1062" t="str">
        <f>_xlfn.XLOOKUP(Table17[[#This Row],[Product_ID]],Product_Dim!A:A,Product_Dim!E:E)</f>
        <v>Aguilar, Horton and Lewis</v>
      </c>
      <c r="AA1062">
        <f>_xlfn.XLOOKUP(Table17[[#This Row],[Product_ID]],Product_Dim!A:A,Product_Dim!F:F)</f>
        <v>371.38</v>
      </c>
      <c r="AB1062">
        <f>_xlfn.XLOOKUP(Table17[[#This Row],[Product_ID]],Product_Dim!A:A,Product_Dim!G:G)</f>
        <v>220</v>
      </c>
    </row>
    <row r="1063" spans="1:28" x14ac:dyDescent="0.25">
      <c r="A1063" t="s">
        <v>2887</v>
      </c>
      <c r="B1063" s="1">
        <v>45554</v>
      </c>
      <c r="C1063" t="s">
        <v>1187</v>
      </c>
      <c r="D1063" t="s">
        <v>1670</v>
      </c>
      <c r="E1063" t="s">
        <v>1779</v>
      </c>
      <c r="F1063">
        <v>2</v>
      </c>
      <c r="G1063">
        <v>654.12</v>
      </c>
      <c r="H1063">
        <v>0.27</v>
      </c>
      <c r="I1063" t="s">
        <v>1826</v>
      </c>
      <c r="J1063" s="12">
        <v>955.01519999999994</v>
      </c>
      <c r="K1063" t="str">
        <f>_xlfn.XLOOKUP(Table17[[#This Row],[Customer_ID]],Customer_Dim!A:A,Customer_Dim!B:B,"False Data")</f>
        <v>Shelley Ponce</v>
      </c>
      <c r="L1063" s="5">
        <f>_xlfn.XLOOKUP(Table17[[#This Row],[Customer_ID]],Customer_Dim!A:A,Customer_Dim!C:C,"False Data")</f>
        <v>23</v>
      </c>
      <c r="M1063" s="5" t="str" cm="1">
        <f t="array" ref="M1063">_xlfn.IFS(Table9[[#This Row],[Age]]&lt;=35,"Youth",Table9[[#This Row],[Age]]&lt;=55,"Adult",Table9[[#This Row],[Age]]&gt;55,"Senior")</f>
        <v>Youth</v>
      </c>
      <c r="N1063" t="str">
        <f>_xlfn.XLOOKUP(Table17[[#This Row],[Customer_ID]],Customer_Dim!A:A,Customer_Dim!D:D,"False Data")</f>
        <v>Male</v>
      </c>
      <c r="O1063" t="str">
        <f>_xlfn.XLOOKUP(Table17[[#This Row],[Customer_ID]],Customer_Dim!A:A,Customer_Dim!E:E,"False Data")</f>
        <v>South Cassandrachester</v>
      </c>
      <c r="P1063" t="str">
        <f>_xlfn.XLOOKUP(Table17[[#This Row],[Customer_ID]],Customer_Dim!A:A,Customer_Dim!F:F,"False Data")</f>
        <v>Rhode Island</v>
      </c>
      <c r="Q1063" t="str">
        <f>_xlfn.XLOOKUP(Table17[[#This Row],[Customer_ID]],Customer_Dim!A:A,Customer_Dim!G:G,"False Data")</f>
        <v>USA</v>
      </c>
      <c r="R1063" t="str">
        <f>_xlfn.XLOOKUP(Table17[[#This Row],[Customer_ID]],Customer_Dim!A:A,Customer_Dim!H:H,"False Data")</f>
        <v>Gold</v>
      </c>
      <c r="S1063" t="str">
        <f>_xlfn.XLOOKUP(Table17[[#This Row],[Store_ID]],Store_Dim!A:A,Store_Dim!B:B)</f>
        <v>Martinez-Mullins</v>
      </c>
      <c r="T1063" t="str">
        <f>_xlfn.XLOOKUP(Table17[[#This Row],[Store_ID]],Store_Dim!A:A,Store_Dim!C:C)</f>
        <v>South</v>
      </c>
      <c r="U1063" t="str">
        <f>_xlfn.XLOOKUP(Table17[[#This Row],[Store_ID]],Store_Dim!A:A,Store_Dim!D:D)</f>
        <v>Williamsfurt</v>
      </c>
      <c r="V1063" t="str">
        <f>_xlfn.XLOOKUP(Table17[[#This Row],[Store_ID]],Store_Dim!A:A,Store_Dim!E:E)</f>
        <v>Online</v>
      </c>
      <c r="W1063" t="str">
        <f>_xlfn.XLOOKUP(Table17[[#This Row],[Product_ID]],Product_Dim!A:A,Product_Dim!B:B)</f>
        <v>Tennis Ball 3-Pack</v>
      </c>
      <c r="X1063" t="str">
        <f>_xlfn.XLOOKUP(Table17[[#This Row],[Product_ID]],Product_Dim!A:A,Product_Dim!C:C)</f>
        <v>Sports</v>
      </c>
      <c r="Y1063" t="str">
        <f>_xlfn.XLOOKUP(Table17[[#This Row],[Product_ID]],Product_Dim!A:A,Product_Dim!D:D)</f>
        <v>Equipment</v>
      </c>
      <c r="Z1063" t="str">
        <f>_xlfn.XLOOKUP(Table17[[#This Row],[Product_ID]],Product_Dim!A:A,Product_Dim!E:E)</f>
        <v>Lopez LLC</v>
      </c>
      <c r="AA1063">
        <f>_xlfn.XLOOKUP(Table17[[#This Row],[Product_ID]],Product_Dim!A:A,Product_Dim!F:F)</f>
        <v>103.45</v>
      </c>
      <c r="AB1063">
        <f>_xlfn.XLOOKUP(Table17[[#This Row],[Product_ID]],Product_Dim!A:A,Product_Dim!G:G)</f>
        <v>465</v>
      </c>
    </row>
    <row r="1064" spans="1:28" x14ac:dyDescent="0.25">
      <c r="A1064" t="s">
        <v>2888</v>
      </c>
      <c r="B1064" s="1">
        <v>45385</v>
      </c>
      <c r="C1064" t="s">
        <v>372</v>
      </c>
      <c r="D1064" t="s">
        <v>1694</v>
      </c>
      <c r="E1064" t="s">
        <v>1797</v>
      </c>
      <c r="F1064">
        <v>4</v>
      </c>
      <c r="G1064">
        <v>528.22</v>
      </c>
      <c r="H1064">
        <v>0.2</v>
      </c>
      <c r="I1064" t="s">
        <v>1826</v>
      </c>
      <c r="J1064" s="12">
        <v>1690.3040000000001</v>
      </c>
      <c r="K1064" t="str">
        <f>_xlfn.XLOOKUP(Table17[[#This Row],[Customer_ID]],Customer_Dim!A:A,Customer_Dim!B:B,"False Data")</f>
        <v>Lance Baker</v>
      </c>
      <c r="L1064" s="5">
        <f>_xlfn.XLOOKUP(Table17[[#This Row],[Customer_ID]],Customer_Dim!A:A,Customer_Dim!C:C,"False Data")</f>
        <v>50</v>
      </c>
      <c r="M1064" s="5" t="str" cm="1">
        <f t="array" ref="M1064">_xlfn.IFS(Table9[[#This Row],[Age]]&lt;=35,"Youth",Table9[[#This Row],[Age]]&lt;=55,"Adult",Table9[[#This Row],[Age]]&gt;55,"Senior")</f>
        <v>Adult</v>
      </c>
      <c r="N1064" t="str">
        <f>_xlfn.XLOOKUP(Table17[[#This Row],[Customer_ID]],Customer_Dim!A:A,Customer_Dim!D:D,"False Data")</f>
        <v>Female</v>
      </c>
      <c r="O1064" t="str">
        <f>_xlfn.XLOOKUP(Table17[[#This Row],[Customer_ID]],Customer_Dim!A:A,Customer_Dim!E:E,"False Data")</f>
        <v>Port Victoria</v>
      </c>
      <c r="P1064" t="str">
        <f>_xlfn.XLOOKUP(Table17[[#This Row],[Customer_ID]],Customer_Dim!A:A,Customer_Dim!F:F,"False Data")</f>
        <v>Florida</v>
      </c>
      <c r="Q1064" t="str">
        <f>_xlfn.XLOOKUP(Table17[[#This Row],[Customer_ID]],Customer_Dim!A:A,Customer_Dim!G:G,"False Data")</f>
        <v>USA</v>
      </c>
      <c r="R1064" t="str">
        <f>_xlfn.XLOOKUP(Table17[[#This Row],[Customer_ID]],Customer_Dim!A:A,Customer_Dim!H:H,"False Data")</f>
        <v>Gold</v>
      </c>
      <c r="S1064" t="str">
        <f>_xlfn.XLOOKUP(Table17[[#This Row],[Store_ID]],Store_Dim!A:A,Store_Dim!B:B)</f>
        <v>Gardner, Humphrey and Contreras</v>
      </c>
      <c r="T1064" t="str">
        <f>_xlfn.XLOOKUP(Table17[[#This Row],[Store_ID]],Store_Dim!A:A,Store_Dim!C:C)</f>
        <v>East</v>
      </c>
      <c r="U1064" t="str">
        <f>_xlfn.XLOOKUP(Table17[[#This Row],[Store_ID]],Store_Dim!A:A,Store_Dim!D:D)</f>
        <v>Johnsonville</v>
      </c>
      <c r="V1064" t="str">
        <f>_xlfn.XLOOKUP(Table17[[#This Row],[Store_ID]],Store_Dim!A:A,Store_Dim!E:E)</f>
        <v>Flagship</v>
      </c>
      <c r="W1064" t="str">
        <f>_xlfn.XLOOKUP(Table17[[#This Row],[Product_ID]],Product_Dim!A:A,Product_Dim!B:B)</f>
        <v>Shin Guards – Adult</v>
      </c>
      <c r="X1064" t="str">
        <f>_xlfn.XLOOKUP(Table17[[#This Row],[Product_ID]],Product_Dim!A:A,Product_Dim!C:C)</f>
        <v>Sports</v>
      </c>
      <c r="Y1064" t="str">
        <f>_xlfn.XLOOKUP(Table17[[#This Row],[Product_ID]],Product_Dim!A:A,Product_Dim!D:D)</f>
        <v>Team Sports</v>
      </c>
      <c r="Z1064" t="str">
        <f>_xlfn.XLOOKUP(Table17[[#This Row],[Product_ID]],Product_Dim!A:A,Product_Dim!E:E)</f>
        <v>French Ltd</v>
      </c>
      <c r="AA1064">
        <f>_xlfn.XLOOKUP(Table17[[#This Row],[Product_ID]],Product_Dim!A:A,Product_Dim!F:F)</f>
        <v>107.06</v>
      </c>
      <c r="AB1064">
        <f>_xlfn.XLOOKUP(Table17[[#This Row],[Product_ID]],Product_Dim!A:A,Product_Dim!G:G)</f>
        <v>359</v>
      </c>
    </row>
    <row r="1065" spans="1:28" x14ac:dyDescent="0.25">
      <c r="A1065" t="s">
        <v>2889</v>
      </c>
      <c r="B1065" s="1">
        <v>45704</v>
      </c>
      <c r="C1065" t="s">
        <v>716</v>
      </c>
      <c r="D1065" t="s">
        <v>1616</v>
      </c>
      <c r="E1065" t="s">
        <v>1779</v>
      </c>
      <c r="F1065">
        <v>4</v>
      </c>
      <c r="G1065">
        <v>36.72</v>
      </c>
      <c r="H1065">
        <v>7.0000000000000007E-2</v>
      </c>
      <c r="I1065" t="s">
        <v>1829</v>
      </c>
      <c r="J1065" s="12">
        <v>136.5984</v>
      </c>
      <c r="K1065" t="str">
        <f>_xlfn.XLOOKUP(Table17[[#This Row],[Customer_ID]],Customer_Dim!A:A,Customer_Dim!B:B,"False Data")</f>
        <v>Lisa Young</v>
      </c>
      <c r="L1065" s="5">
        <f>_xlfn.XLOOKUP(Table17[[#This Row],[Customer_ID]],Customer_Dim!A:A,Customer_Dim!C:C,"False Data")</f>
        <v>38</v>
      </c>
      <c r="M1065" s="5" t="str" cm="1">
        <f t="array" ref="M1065">_xlfn.IFS(Table9[[#This Row],[Age]]&lt;=35,"Youth",Table9[[#This Row],[Age]]&lt;=55,"Adult",Table9[[#This Row],[Age]]&gt;55,"Senior")</f>
        <v>Adult</v>
      </c>
      <c r="N1065" t="str">
        <f>_xlfn.XLOOKUP(Table17[[#This Row],[Customer_ID]],Customer_Dim!A:A,Customer_Dim!D:D,"False Data")</f>
        <v>Male</v>
      </c>
      <c r="O1065" t="str">
        <f>_xlfn.XLOOKUP(Table17[[#This Row],[Customer_ID]],Customer_Dim!A:A,Customer_Dim!E:E,"False Data")</f>
        <v>Maybury</v>
      </c>
      <c r="P1065" t="str">
        <f>_xlfn.XLOOKUP(Table17[[#This Row],[Customer_ID]],Customer_Dim!A:A,Customer_Dim!F:F,"False Data")</f>
        <v>Georgia</v>
      </c>
      <c r="Q1065" t="str">
        <f>_xlfn.XLOOKUP(Table17[[#This Row],[Customer_ID]],Customer_Dim!A:A,Customer_Dim!G:G,"False Data")</f>
        <v>USA</v>
      </c>
      <c r="R1065" t="str">
        <f>_xlfn.XLOOKUP(Table17[[#This Row],[Customer_ID]],Customer_Dim!A:A,Customer_Dim!H:H,"False Data")</f>
        <v>Platinum</v>
      </c>
      <c r="S1065" t="str">
        <f>_xlfn.XLOOKUP(Table17[[#This Row],[Store_ID]],Store_Dim!A:A,Store_Dim!B:B)</f>
        <v>Martinez-Mullins</v>
      </c>
      <c r="T1065" t="str">
        <f>_xlfn.XLOOKUP(Table17[[#This Row],[Store_ID]],Store_Dim!A:A,Store_Dim!C:C)</f>
        <v>South</v>
      </c>
      <c r="U1065" t="str">
        <f>_xlfn.XLOOKUP(Table17[[#This Row],[Store_ID]],Store_Dim!A:A,Store_Dim!D:D)</f>
        <v>Williamsfurt</v>
      </c>
      <c r="V1065" t="str">
        <f>_xlfn.XLOOKUP(Table17[[#This Row],[Store_ID]],Store_Dim!A:A,Store_Dim!E:E)</f>
        <v>Online</v>
      </c>
      <c r="W1065" t="str">
        <f>_xlfn.XLOOKUP(Table17[[#This Row],[Product_ID]],Product_Dim!A:A,Product_Dim!B:B)</f>
        <v>Gaming Mechanical Keyboard</v>
      </c>
      <c r="X1065" t="str">
        <f>_xlfn.XLOOKUP(Table17[[#This Row],[Product_ID]],Product_Dim!A:A,Product_Dim!C:C)</f>
        <v>Electronics</v>
      </c>
      <c r="Y1065" t="str">
        <f>_xlfn.XLOOKUP(Table17[[#This Row],[Product_ID]],Product_Dim!A:A,Product_Dim!D:D)</f>
        <v>Computer</v>
      </c>
      <c r="Z1065" t="str">
        <f>_xlfn.XLOOKUP(Table17[[#This Row],[Product_ID]],Product_Dim!A:A,Product_Dim!E:E)</f>
        <v>Lucero LLC</v>
      </c>
      <c r="AA1065">
        <f>_xlfn.XLOOKUP(Table17[[#This Row],[Product_ID]],Product_Dim!A:A,Product_Dim!F:F)</f>
        <v>419.28</v>
      </c>
      <c r="AB1065">
        <f>_xlfn.XLOOKUP(Table17[[#This Row],[Product_ID]],Product_Dim!A:A,Product_Dim!G:G)</f>
        <v>86</v>
      </c>
    </row>
    <row r="1066" spans="1:28" x14ac:dyDescent="0.25">
      <c r="A1066" t="s">
        <v>2890</v>
      </c>
      <c r="B1066" s="1">
        <v>45545</v>
      </c>
      <c r="C1066" t="s">
        <v>1157</v>
      </c>
      <c r="D1066" t="s">
        <v>1704</v>
      </c>
      <c r="E1066" t="s">
        <v>1813</v>
      </c>
      <c r="F1066">
        <v>2</v>
      </c>
      <c r="G1066">
        <v>705.97</v>
      </c>
      <c r="H1066">
        <v>0.1</v>
      </c>
      <c r="I1066" t="s">
        <v>1826</v>
      </c>
      <c r="J1066" s="12">
        <v>1270.7460000000001</v>
      </c>
      <c r="K1066" t="str">
        <f>_xlfn.XLOOKUP(Table17[[#This Row],[Customer_ID]],Customer_Dim!A:A,Customer_Dim!B:B,"False Data")</f>
        <v>James Holloway Jr.</v>
      </c>
      <c r="L1066" s="5">
        <f>_xlfn.XLOOKUP(Table17[[#This Row],[Customer_ID]],Customer_Dim!A:A,Customer_Dim!C:C,"False Data")</f>
        <v>45</v>
      </c>
      <c r="M1066" s="5" t="str" cm="1">
        <f t="array" ref="M1066">_xlfn.IFS(Table9[[#This Row],[Age]]&lt;=35,"Youth",Table9[[#This Row],[Age]]&lt;=55,"Adult",Table9[[#This Row],[Age]]&gt;55,"Senior")</f>
        <v>Adult</v>
      </c>
      <c r="N1066" t="str">
        <f>_xlfn.XLOOKUP(Table17[[#This Row],[Customer_ID]],Customer_Dim!A:A,Customer_Dim!D:D,"False Data")</f>
        <v>Male</v>
      </c>
      <c r="O1066" t="str">
        <f>_xlfn.XLOOKUP(Table17[[#This Row],[Customer_ID]],Customer_Dim!A:A,Customer_Dim!E:E,"False Data")</f>
        <v>Millston</v>
      </c>
      <c r="P1066" t="str">
        <f>_xlfn.XLOOKUP(Table17[[#This Row],[Customer_ID]],Customer_Dim!A:A,Customer_Dim!F:F,"False Data")</f>
        <v>Indiana</v>
      </c>
      <c r="Q1066" t="str">
        <f>_xlfn.XLOOKUP(Table17[[#This Row],[Customer_ID]],Customer_Dim!A:A,Customer_Dim!G:G,"False Data")</f>
        <v>USA</v>
      </c>
      <c r="R1066" t="str">
        <f>_xlfn.XLOOKUP(Table17[[#This Row],[Customer_ID]],Customer_Dim!A:A,Customer_Dim!H:H,"False Data")</f>
        <v>Silver</v>
      </c>
      <c r="S1066" t="str">
        <f>_xlfn.XLOOKUP(Table17[[#This Row],[Store_ID]],Store_Dim!A:A,Store_Dim!B:B)</f>
        <v>Mann-Austin</v>
      </c>
      <c r="T1066" t="str">
        <f>_xlfn.XLOOKUP(Table17[[#This Row],[Store_ID]],Store_Dim!A:A,Store_Dim!C:C)</f>
        <v>East</v>
      </c>
      <c r="U1066" t="str">
        <f>_xlfn.XLOOKUP(Table17[[#This Row],[Store_ID]],Store_Dim!A:A,Store_Dim!D:D)</f>
        <v>Vasquezborough</v>
      </c>
      <c r="V1066" t="str">
        <f>_xlfn.XLOOKUP(Table17[[#This Row],[Store_ID]],Store_Dim!A:A,Store_Dim!E:E)</f>
        <v>Online</v>
      </c>
      <c r="W1066" t="str">
        <f>_xlfn.XLOOKUP(Table17[[#This Row],[Product_ID]],Product_Dim!A:A,Product_Dim!B:B)</f>
        <v>Essential Oil Diffuser</v>
      </c>
      <c r="X1066" t="str">
        <f>_xlfn.XLOOKUP(Table17[[#This Row],[Product_ID]],Product_Dim!A:A,Product_Dim!C:C)</f>
        <v>Home</v>
      </c>
      <c r="Y1066" t="str">
        <f>_xlfn.XLOOKUP(Table17[[#This Row],[Product_ID]],Product_Dim!A:A,Product_Dim!D:D)</f>
        <v>Decor</v>
      </c>
      <c r="Z1066" t="str">
        <f>_xlfn.XLOOKUP(Table17[[#This Row],[Product_ID]],Product_Dim!A:A,Product_Dim!E:E)</f>
        <v>Hernandez Inc</v>
      </c>
      <c r="AA1066">
        <f>_xlfn.XLOOKUP(Table17[[#This Row],[Product_ID]],Product_Dim!A:A,Product_Dim!F:F)</f>
        <v>325.26</v>
      </c>
      <c r="AB1066">
        <f>_xlfn.XLOOKUP(Table17[[#This Row],[Product_ID]],Product_Dim!A:A,Product_Dim!G:G)</f>
        <v>400</v>
      </c>
    </row>
    <row r="1067" spans="1:28" x14ac:dyDescent="0.25">
      <c r="A1067" t="s">
        <v>2891</v>
      </c>
      <c r="B1067" s="1">
        <v>45736</v>
      </c>
      <c r="C1067" t="s">
        <v>100</v>
      </c>
      <c r="D1067" t="s">
        <v>1628</v>
      </c>
      <c r="E1067" t="s">
        <v>1757</v>
      </c>
      <c r="F1067">
        <v>2</v>
      </c>
      <c r="G1067">
        <v>994.29</v>
      </c>
      <c r="H1067">
        <v>0.01</v>
      </c>
      <c r="I1067" t="s">
        <v>1826</v>
      </c>
      <c r="J1067" s="12">
        <v>1968.6941999999999</v>
      </c>
      <c r="K1067" t="str">
        <f>_xlfn.XLOOKUP(Table17[[#This Row],[Customer_ID]],Customer_Dim!A:A,Customer_Dim!B:B,"False Data")</f>
        <v>Jonathan Steele</v>
      </c>
      <c r="L1067" s="5">
        <f>_xlfn.XLOOKUP(Table17[[#This Row],[Customer_ID]],Customer_Dim!A:A,Customer_Dim!C:C,"False Data")</f>
        <v>52</v>
      </c>
      <c r="M1067" s="5" t="str" cm="1">
        <f t="array" ref="M1067">_xlfn.IFS(Table9[[#This Row],[Age]]&lt;=35,"Youth",Table9[[#This Row],[Age]]&lt;=55,"Adult",Table9[[#This Row],[Age]]&gt;55,"Senior")</f>
        <v>Adult</v>
      </c>
      <c r="N1067" t="str">
        <f>_xlfn.XLOOKUP(Table17[[#This Row],[Customer_ID]],Customer_Dim!A:A,Customer_Dim!D:D,"False Data")</f>
        <v>Female</v>
      </c>
      <c r="O1067" t="str">
        <f>_xlfn.XLOOKUP(Table17[[#This Row],[Customer_ID]],Customer_Dim!A:A,Customer_Dim!E:E,"False Data")</f>
        <v>Molinabury</v>
      </c>
      <c r="P1067" t="str">
        <f>_xlfn.XLOOKUP(Table17[[#This Row],[Customer_ID]],Customer_Dim!A:A,Customer_Dim!F:F,"False Data")</f>
        <v>Oregon</v>
      </c>
      <c r="Q1067" t="str">
        <f>_xlfn.XLOOKUP(Table17[[#This Row],[Customer_ID]],Customer_Dim!A:A,Customer_Dim!G:G,"False Data")</f>
        <v>USA</v>
      </c>
      <c r="R1067" t="str">
        <f>_xlfn.XLOOKUP(Table17[[#This Row],[Customer_ID]],Customer_Dim!A:A,Customer_Dim!H:H,"False Data")</f>
        <v>Silver</v>
      </c>
      <c r="S1067" t="str">
        <f>_xlfn.XLOOKUP(Table17[[#This Row],[Store_ID]],Store_Dim!A:A,Store_Dim!B:B)</f>
        <v>Martinez, Adkins and Johnson</v>
      </c>
      <c r="T1067" t="str">
        <f>_xlfn.XLOOKUP(Table17[[#This Row],[Store_ID]],Store_Dim!A:A,Store_Dim!C:C)</f>
        <v>North</v>
      </c>
      <c r="U1067" t="str">
        <f>_xlfn.XLOOKUP(Table17[[#This Row],[Store_ID]],Store_Dim!A:A,Store_Dim!D:D)</f>
        <v>Danielmouth</v>
      </c>
      <c r="V1067" t="str">
        <f>_xlfn.XLOOKUP(Table17[[#This Row],[Store_ID]],Store_Dim!A:A,Store_Dim!E:E)</f>
        <v>Flagship</v>
      </c>
      <c r="W1067" t="str">
        <f>_xlfn.XLOOKUP(Table17[[#This Row],[Product_ID]],Product_Dim!A:A,Product_Dim!B:B)</f>
        <v>Noise-Canceling Headphones</v>
      </c>
      <c r="X1067" t="str">
        <f>_xlfn.XLOOKUP(Table17[[#This Row],[Product_ID]],Product_Dim!A:A,Product_Dim!C:C)</f>
        <v>Electronics</v>
      </c>
      <c r="Y1067" t="str">
        <f>_xlfn.XLOOKUP(Table17[[#This Row],[Product_ID]],Product_Dim!A:A,Product_Dim!D:D)</f>
        <v>Audio</v>
      </c>
      <c r="Z1067" t="str">
        <f>_xlfn.XLOOKUP(Table17[[#This Row],[Product_ID]],Product_Dim!A:A,Product_Dim!E:E)</f>
        <v>Taylor-Hart</v>
      </c>
      <c r="AA1067">
        <f>_xlfn.XLOOKUP(Table17[[#This Row],[Product_ID]],Product_Dim!A:A,Product_Dim!F:F)</f>
        <v>38.520000000000003</v>
      </c>
      <c r="AB1067">
        <f>_xlfn.XLOOKUP(Table17[[#This Row],[Product_ID]],Product_Dim!A:A,Product_Dim!G:G)</f>
        <v>378</v>
      </c>
    </row>
    <row r="1068" spans="1:28" x14ac:dyDescent="0.25">
      <c r="A1068" t="s">
        <v>2892</v>
      </c>
      <c r="B1068" s="1">
        <v>45608</v>
      </c>
      <c r="C1068" t="s">
        <v>1307</v>
      </c>
      <c r="D1068" t="s">
        <v>1732</v>
      </c>
      <c r="E1068" t="s">
        <v>1810</v>
      </c>
      <c r="F1068">
        <v>1</v>
      </c>
      <c r="G1068">
        <v>909.04</v>
      </c>
      <c r="H1068">
        <v>0.11</v>
      </c>
      <c r="I1068" t="s">
        <v>1824</v>
      </c>
      <c r="J1068" s="12">
        <v>809.04560000000004</v>
      </c>
      <c r="K1068" t="str">
        <f>_xlfn.XLOOKUP(Table17[[#This Row],[Customer_ID]],Customer_Dim!A:A,Customer_Dim!B:B,"False Data")</f>
        <v>Holly Robinson</v>
      </c>
      <c r="L1068" s="5">
        <f>_xlfn.XLOOKUP(Table17[[#This Row],[Customer_ID]],Customer_Dim!A:A,Customer_Dim!C:C,"False Data")</f>
        <v>45</v>
      </c>
      <c r="M1068" s="5" t="str" cm="1">
        <f t="array" ref="M1068">_xlfn.IFS(Table9[[#This Row],[Age]]&lt;=35,"Youth",Table9[[#This Row],[Age]]&lt;=55,"Adult",Table9[[#This Row],[Age]]&gt;55,"Senior")</f>
        <v>Adult</v>
      </c>
      <c r="N1068" t="str">
        <f>_xlfn.XLOOKUP(Table17[[#This Row],[Customer_ID]],Customer_Dim!A:A,Customer_Dim!D:D,"False Data")</f>
        <v>Female</v>
      </c>
      <c r="O1068" t="str">
        <f>_xlfn.XLOOKUP(Table17[[#This Row],[Customer_ID]],Customer_Dim!A:A,Customer_Dim!E:E,"False Data")</f>
        <v>East Amy</v>
      </c>
      <c r="P1068" t="str">
        <f>_xlfn.XLOOKUP(Table17[[#This Row],[Customer_ID]],Customer_Dim!A:A,Customer_Dim!F:F,"False Data")</f>
        <v>Washington</v>
      </c>
      <c r="Q1068" t="str">
        <f>_xlfn.XLOOKUP(Table17[[#This Row],[Customer_ID]],Customer_Dim!A:A,Customer_Dim!G:G,"False Data")</f>
        <v>USA</v>
      </c>
      <c r="R1068" t="str">
        <f>_xlfn.XLOOKUP(Table17[[#This Row],[Customer_ID]],Customer_Dim!A:A,Customer_Dim!H:H,"False Data")</f>
        <v>Platinum</v>
      </c>
      <c r="S1068" t="str">
        <f>_xlfn.XLOOKUP(Table17[[#This Row],[Store_ID]],Store_Dim!A:A,Store_Dim!B:B)</f>
        <v>Guerrero-Schmitt</v>
      </c>
      <c r="T1068" t="str">
        <f>_xlfn.XLOOKUP(Table17[[#This Row],[Store_ID]],Store_Dim!A:A,Store_Dim!C:C)</f>
        <v>East</v>
      </c>
      <c r="U1068" t="str">
        <f>_xlfn.XLOOKUP(Table17[[#This Row],[Store_ID]],Store_Dim!A:A,Store_Dim!D:D)</f>
        <v>East Stevechester</v>
      </c>
      <c r="V1068" t="str">
        <f>_xlfn.XLOOKUP(Table17[[#This Row],[Store_ID]],Store_Dim!A:A,Store_Dim!E:E)</f>
        <v>Flagship</v>
      </c>
      <c r="W1068" t="str">
        <f>_xlfn.XLOOKUP(Table17[[#This Row],[Product_ID]],Product_Dim!A:A,Product_Dim!B:B)</f>
        <v>Microwave Oven</v>
      </c>
      <c r="X1068" t="str">
        <f>_xlfn.XLOOKUP(Table17[[#This Row],[Product_ID]],Product_Dim!A:A,Product_Dim!C:C)</f>
        <v>Home</v>
      </c>
      <c r="Y1068" t="str">
        <f>_xlfn.XLOOKUP(Table17[[#This Row],[Product_ID]],Product_Dim!A:A,Product_Dim!D:D)</f>
        <v>Appliances</v>
      </c>
      <c r="Z1068" t="str">
        <f>_xlfn.XLOOKUP(Table17[[#This Row],[Product_ID]],Product_Dim!A:A,Product_Dim!E:E)</f>
        <v>Green, Powell and Palmer</v>
      </c>
      <c r="AA1068">
        <f>_xlfn.XLOOKUP(Table17[[#This Row],[Product_ID]],Product_Dim!A:A,Product_Dim!F:F)</f>
        <v>447.43</v>
      </c>
      <c r="AB1068">
        <f>_xlfn.XLOOKUP(Table17[[#This Row],[Product_ID]],Product_Dim!A:A,Product_Dim!G:G)</f>
        <v>191</v>
      </c>
    </row>
    <row r="1069" spans="1:28" x14ac:dyDescent="0.25">
      <c r="A1069" t="s">
        <v>2893</v>
      </c>
      <c r="B1069" s="1">
        <v>45334</v>
      </c>
      <c r="C1069" t="s">
        <v>1095</v>
      </c>
      <c r="D1069" t="s">
        <v>1616</v>
      </c>
      <c r="E1069" t="s">
        <v>1792</v>
      </c>
      <c r="F1069">
        <v>1</v>
      </c>
      <c r="G1069">
        <v>164.73</v>
      </c>
      <c r="H1069">
        <v>0.12</v>
      </c>
      <c r="I1069" t="s">
        <v>1826</v>
      </c>
      <c r="J1069" s="12">
        <v>144.9624</v>
      </c>
      <c r="K1069" t="str">
        <f>_xlfn.XLOOKUP(Table17[[#This Row],[Customer_ID]],Customer_Dim!A:A,Customer_Dim!B:B,"False Data")</f>
        <v>Heather Valenzuela</v>
      </c>
      <c r="L1069" s="5">
        <f>_xlfn.XLOOKUP(Table17[[#This Row],[Customer_ID]],Customer_Dim!A:A,Customer_Dim!C:C,"False Data")</f>
        <v>31</v>
      </c>
      <c r="M1069" s="5" t="str" cm="1">
        <f t="array" ref="M1069">_xlfn.IFS(Table9[[#This Row],[Age]]&lt;=35,"Youth",Table9[[#This Row],[Age]]&lt;=55,"Adult",Table9[[#This Row],[Age]]&gt;55,"Senior")</f>
        <v>Youth</v>
      </c>
      <c r="N1069" t="str">
        <f>_xlfn.XLOOKUP(Table17[[#This Row],[Customer_ID]],Customer_Dim!A:A,Customer_Dim!D:D,"False Data")</f>
        <v>Male</v>
      </c>
      <c r="O1069" t="str">
        <f>_xlfn.XLOOKUP(Table17[[#This Row],[Customer_ID]],Customer_Dim!A:A,Customer_Dim!E:E,"False Data")</f>
        <v>New Angiefurt</v>
      </c>
      <c r="P1069" t="str">
        <f>_xlfn.XLOOKUP(Table17[[#This Row],[Customer_ID]],Customer_Dim!A:A,Customer_Dim!F:F,"False Data")</f>
        <v>Alaska</v>
      </c>
      <c r="Q1069" t="str">
        <f>_xlfn.XLOOKUP(Table17[[#This Row],[Customer_ID]],Customer_Dim!A:A,Customer_Dim!G:G,"False Data")</f>
        <v>USA</v>
      </c>
      <c r="R1069" t="str">
        <f>_xlfn.XLOOKUP(Table17[[#This Row],[Customer_ID]],Customer_Dim!A:A,Customer_Dim!H:H,"False Data")</f>
        <v>Bronze</v>
      </c>
      <c r="S1069" t="str">
        <f>_xlfn.XLOOKUP(Table17[[#This Row],[Store_ID]],Store_Dim!A:A,Store_Dim!B:B)</f>
        <v>Aguirre-Keller</v>
      </c>
      <c r="T1069" t="str">
        <f>_xlfn.XLOOKUP(Table17[[#This Row],[Store_ID]],Store_Dim!A:A,Store_Dim!C:C)</f>
        <v>South</v>
      </c>
      <c r="U1069" t="str">
        <f>_xlfn.XLOOKUP(Table17[[#This Row],[Store_ID]],Store_Dim!A:A,Store_Dim!D:D)</f>
        <v>Lake Michael</v>
      </c>
      <c r="V1069" t="str">
        <f>_xlfn.XLOOKUP(Table17[[#This Row],[Store_ID]],Store_Dim!A:A,Store_Dim!E:E)</f>
        <v>Online</v>
      </c>
      <c r="W1069" t="str">
        <f>_xlfn.XLOOKUP(Table17[[#This Row],[Product_ID]],Product_Dim!A:A,Product_Dim!B:B)</f>
        <v>Gaming Mechanical Keyboard</v>
      </c>
      <c r="X1069" t="str">
        <f>_xlfn.XLOOKUP(Table17[[#This Row],[Product_ID]],Product_Dim!A:A,Product_Dim!C:C)</f>
        <v>Electronics</v>
      </c>
      <c r="Y1069" t="str">
        <f>_xlfn.XLOOKUP(Table17[[#This Row],[Product_ID]],Product_Dim!A:A,Product_Dim!D:D)</f>
        <v>Computer</v>
      </c>
      <c r="Z1069" t="str">
        <f>_xlfn.XLOOKUP(Table17[[#This Row],[Product_ID]],Product_Dim!A:A,Product_Dim!E:E)</f>
        <v>Lucero LLC</v>
      </c>
      <c r="AA1069">
        <f>_xlfn.XLOOKUP(Table17[[#This Row],[Product_ID]],Product_Dim!A:A,Product_Dim!F:F)</f>
        <v>419.28</v>
      </c>
      <c r="AB1069">
        <f>_xlfn.XLOOKUP(Table17[[#This Row],[Product_ID]],Product_Dim!A:A,Product_Dim!G:G)</f>
        <v>86</v>
      </c>
    </row>
    <row r="1070" spans="1:28" x14ac:dyDescent="0.25">
      <c r="A1070" t="s">
        <v>2894</v>
      </c>
      <c r="B1070" s="1">
        <v>45690</v>
      </c>
      <c r="C1070" t="s">
        <v>230</v>
      </c>
      <c r="D1070" t="s">
        <v>1622</v>
      </c>
      <c r="E1070" t="s">
        <v>1779</v>
      </c>
      <c r="F1070">
        <v>2</v>
      </c>
      <c r="G1070">
        <v>606.35</v>
      </c>
      <c r="H1070">
        <v>0.16</v>
      </c>
      <c r="I1070" t="s">
        <v>1829</v>
      </c>
      <c r="J1070" s="12">
        <v>1018.668</v>
      </c>
      <c r="K1070" t="str">
        <f>_xlfn.XLOOKUP(Table17[[#This Row],[Customer_ID]],Customer_Dim!A:A,Customer_Dim!B:B,"False Data")</f>
        <v>James Bean</v>
      </c>
      <c r="L1070" s="5">
        <f>_xlfn.XLOOKUP(Table17[[#This Row],[Customer_ID]],Customer_Dim!A:A,Customer_Dim!C:C,"False Data")</f>
        <v>50</v>
      </c>
      <c r="M1070" s="5" t="str" cm="1">
        <f t="array" ref="M1070">_xlfn.IFS(Table9[[#This Row],[Age]]&lt;=35,"Youth",Table9[[#This Row],[Age]]&lt;=55,"Adult",Table9[[#This Row],[Age]]&gt;55,"Senior")</f>
        <v>Adult</v>
      </c>
      <c r="N1070" t="str">
        <f>_xlfn.XLOOKUP(Table17[[#This Row],[Customer_ID]],Customer_Dim!A:A,Customer_Dim!D:D,"False Data")</f>
        <v>Male</v>
      </c>
      <c r="O1070" t="str">
        <f>_xlfn.XLOOKUP(Table17[[#This Row],[Customer_ID]],Customer_Dim!A:A,Customer_Dim!E:E,"False Data")</f>
        <v>Stevensonton</v>
      </c>
      <c r="P1070" t="str">
        <f>_xlfn.XLOOKUP(Table17[[#This Row],[Customer_ID]],Customer_Dim!A:A,Customer_Dim!F:F,"False Data")</f>
        <v>New Mexico</v>
      </c>
      <c r="Q1070" t="str">
        <f>_xlfn.XLOOKUP(Table17[[#This Row],[Customer_ID]],Customer_Dim!A:A,Customer_Dim!G:G,"False Data")</f>
        <v>USA</v>
      </c>
      <c r="R1070" t="str">
        <f>_xlfn.XLOOKUP(Table17[[#This Row],[Customer_ID]],Customer_Dim!A:A,Customer_Dim!H:H,"False Data")</f>
        <v>Bronze</v>
      </c>
      <c r="S1070" t="str">
        <f>_xlfn.XLOOKUP(Table17[[#This Row],[Store_ID]],Store_Dim!A:A,Store_Dim!B:B)</f>
        <v>Martinez-Mullins</v>
      </c>
      <c r="T1070" t="str">
        <f>_xlfn.XLOOKUP(Table17[[#This Row],[Store_ID]],Store_Dim!A:A,Store_Dim!C:C)</f>
        <v>South</v>
      </c>
      <c r="U1070" t="str">
        <f>_xlfn.XLOOKUP(Table17[[#This Row],[Store_ID]],Store_Dim!A:A,Store_Dim!D:D)</f>
        <v>Williamsfurt</v>
      </c>
      <c r="V1070" t="str">
        <f>_xlfn.XLOOKUP(Table17[[#This Row],[Store_ID]],Store_Dim!A:A,Store_Dim!E:E)</f>
        <v>Online</v>
      </c>
      <c r="W1070" t="str">
        <f>_xlfn.XLOOKUP(Table17[[#This Row],[Product_ID]],Product_Dim!A:A,Product_Dim!B:B)</f>
        <v>Men's Casual Sneakers</v>
      </c>
      <c r="X1070" t="str">
        <f>_xlfn.XLOOKUP(Table17[[#This Row],[Product_ID]],Product_Dim!A:A,Product_Dim!C:C)</f>
        <v>Clothing</v>
      </c>
      <c r="Y1070" t="str">
        <f>_xlfn.XLOOKUP(Table17[[#This Row],[Product_ID]],Product_Dim!A:A,Product_Dim!D:D)</f>
        <v>Footwear</v>
      </c>
      <c r="Z1070" t="str">
        <f>_xlfn.XLOOKUP(Table17[[#This Row],[Product_ID]],Product_Dim!A:A,Product_Dim!E:E)</f>
        <v>Hogan-Lee</v>
      </c>
      <c r="AA1070">
        <f>_xlfn.XLOOKUP(Table17[[#This Row],[Product_ID]],Product_Dim!A:A,Product_Dim!F:F)</f>
        <v>353.47</v>
      </c>
      <c r="AB1070">
        <f>_xlfn.XLOOKUP(Table17[[#This Row],[Product_ID]],Product_Dim!A:A,Product_Dim!G:G)</f>
        <v>214</v>
      </c>
    </row>
    <row r="1071" spans="1:28" x14ac:dyDescent="0.25">
      <c r="A1071" t="s">
        <v>2895</v>
      </c>
      <c r="B1071" s="1">
        <v>45481</v>
      </c>
      <c r="C1071" t="s">
        <v>544</v>
      </c>
      <c r="D1071" t="s">
        <v>1744</v>
      </c>
      <c r="E1071" t="s">
        <v>1769</v>
      </c>
      <c r="F1071">
        <v>3</v>
      </c>
      <c r="G1071">
        <v>904.19</v>
      </c>
      <c r="H1071">
        <v>0.09</v>
      </c>
      <c r="I1071" t="s">
        <v>1824</v>
      </c>
      <c r="J1071" s="12">
        <v>2468.4387000000002</v>
      </c>
      <c r="K1071" t="str">
        <f>_xlfn.XLOOKUP(Table17[[#This Row],[Customer_ID]],Customer_Dim!A:A,Customer_Dim!B:B,"False Data")</f>
        <v>Joseph Jones</v>
      </c>
      <c r="L1071" s="5">
        <f>_xlfn.XLOOKUP(Table17[[#This Row],[Customer_ID]],Customer_Dim!A:A,Customer_Dim!C:C,"False Data")</f>
        <v>21</v>
      </c>
      <c r="M1071" s="5" t="str" cm="1">
        <f t="array" ref="M1071">_xlfn.IFS(Table9[[#This Row],[Age]]&lt;=35,"Youth",Table9[[#This Row],[Age]]&lt;=55,"Adult",Table9[[#This Row],[Age]]&gt;55,"Senior")</f>
        <v>Youth</v>
      </c>
      <c r="N1071" t="str">
        <f>_xlfn.XLOOKUP(Table17[[#This Row],[Customer_ID]],Customer_Dim!A:A,Customer_Dim!D:D,"False Data")</f>
        <v>Male</v>
      </c>
      <c r="O1071" t="str">
        <f>_xlfn.XLOOKUP(Table17[[#This Row],[Customer_ID]],Customer_Dim!A:A,Customer_Dim!E:E,"False Data")</f>
        <v>North Matthew</v>
      </c>
      <c r="P1071" t="str">
        <f>_xlfn.XLOOKUP(Table17[[#This Row],[Customer_ID]],Customer_Dim!A:A,Customer_Dim!F:F,"False Data")</f>
        <v>Illinois</v>
      </c>
      <c r="Q1071" t="str">
        <f>_xlfn.XLOOKUP(Table17[[#This Row],[Customer_ID]],Customer_Dim!A:A,Customer_Dim!G:G,"False Data")</f>
        <v>USA</v>
      </c>
      <c r="R1071" t="str">
        <f>_xlfn.XLOOKUP(Table17[[#This Row],[Customer_ID]],Customer_Dim!A:A,Customer_Dim!H:H,"False Data")</f>
        <v>Bronze</v>
      </c>
      <c r="S1071" t="str">
        <f>_xlfn.XLOOKUP(Table17[[#This Row],[Store_ID]],Store_Dim!A:A,Store_Dim!B:B)</f>
        <v>Alexander Group</v>
      </c>
      <c r="T1071" t="str">
        <f>_xlfn.XLOOKUP(Table17[[#This Row],[Store_ID]],Store_Dim!A:A,Store_Dim!C:C)</f>
        <v>South</v>
      </c>
      <c r="U1071" t="str">
        <f>_xlfn.XLOOKUP(Table17[[#This Row],[Store_ID]],Store_Dim!A:A,Store_Dim!D:D)</f>
        <v>Port Sharon</v>
      </c>
      <c r="V1071" t="str">
        <f>_xlfn.XLOOKUP(Table17[[#This Row],[Store_ID]],Store_Dim!A:A,Store_Dim!E:E)</f>
        <v>Online</v>
      </c>
      <c r="W1071" t="str">
        <f>_xlfn.XLOOKUP(Table17[[#This Row],[Product_ID]],Product_Dim!A:A,Product_Dim!B:B)</f>
        <v>Portable Bluetooth Speaker</v>
      </c>
      <c r="X1071" t="str">
        <f>_xlfn.XLOOKUP(Table17[[#This Row],[Product_ID]],Product_Dim!A:A,Product_Dim!C:C)</f>
        <v>Electronics</v>
      </c>
      <c r="Y1071" t="str">
        <f>_xlfn.XLOOKUP(Table17[[#This Row],[Product_ID]],Product_Dim!A:A,Product_Dim!D:D)</f>
        <v>Audio</v>
      </c>
      <c r="Z1071" t="str">
        <f>_xlfn.XLOOKUP(Table17[[#This Row],[Product_ID]],Product_Dim!A:A,Product_Dim!E:E)</f>
        <v>Flores-King</v>
      </c>
      <c r="AA1071">
        <f>_xlfn.XLOOKUP(Table17[[#This Row],[Product_ID]],Product_Dim!A:A,Product_Dim!F:F)</f>
        <v>431.67</v>
      </c>
      <c r="AB1071">
        <f>_xlfn.XLOOKUP(Table17[[#This Row],[Product_ID]],Product_Dim!A:A,Product_Dim!G:G)</f>
        <v>73</v>
      </c>
    </row>
    <row r="1072" spans="1:28" x14ac:dyDescent="0.25">
      <c r="A1072" t="s">
        <v>2896</v>
      </c>
      <c r="B1072" s="1">
        <v>45576</v>
      </c>
      <c r="C1072" t="s">
        <v>508</v>
      </c>
      <c r="D1072" t="s">
        <v>1648</v>
      </c>
      <c r="E1072" t="s">
        <v>1761</v>
      </c>
      <c r="F1072">
        <v>4</v>
      </c>
      <c r="G1072">
        <v>694.61</v>
      </c>
      <c r="H1072">
        <v>0.18</v>
      </c>
      <c r="I1072" t="s">
        <v>1829</v>
      </c>
      <c r="J1072" s="12">
        <v>2278.3208</v>
      </c>
      <c r="K1072" t="str">
        <f>_xlfn.XLOOKUP(Table17[[#This Row],[Customer_ID]],Customer_Dim!A:A,Customer_Dim!B:B,"False Data")</f>
        <v>Michael Davies</v>
      </c>
      <c r="L1072" s="5">
        <f>_xlfn.XLOOKUP(Table17[[#This Row],[Customer_ID]],Customer_Dim!A:A,Customer_Dim!C:C,"False Data")</f>
        <v>25</v>
      </c>
      <c r="M1072" s="5" t="str" cm="1">
        <f t="array" ref="M1072">_xlfn.IFS(Table9[[#This Row],[Age]]&lt;=35,"Youth",Table9[[#This Row],[Age]]&lt;=55,"Adult",Table9[[#This Row],[Age]]&gt;55,"Senior")</f>
        <v>Youth</v>
      </c>
      <c r="N1072" t="str">
        <f>_xlfn.XLOOKUP(Table17[[#This Row],[Customer_ID]],Customer_Dim!A:A,Customer_Dim!D:D,"False Data")</f>
        <v>Female</v>
      </c>
      <c r="O1072" t="str">
        <f>_xlfn.XLOOKUP(Table17[[#This Row],[Customer_ID]],Customer_Dim!A:A,Customer_Dim!E:E,"False Data")</f>
        <v>Lake Stevenfort</v>
      </c>
      <c r="P1072" t="str">
        <f>_xlfn.XLOOKUP(Table17[[#This Row],[Customer_ID]],Customer_Dim!A:A,Customer_Dim!F:F,"False Data")</f>
        <v>Oregon</v>
      </c>
      <c r="Q1072" t="str">
        <f>_xlfn.XLOOKUP(Table17[[#This Row],[Customer_ID]],Customer_Dim!A:A,Customer_Dim!G:G,"False Data")</f>
        <v>USA</v>
      </c>
      <c r="R1072" t="str">
        <f>_xlfn.XLOOKUP(Table17[[#This Row],[Customer_ID]],Customer_Dim!A:A,Customer_Dim!H:H,"False Data")</f>
        <v>Gold</v>
      </c>
      <c r="S1072" t="str">
        <f>_xlfn.XLOOKUP(Table17[[#This Row],[Store_ID]],Store_Dim!A:A,Store_Dim!B:B)</f>
        <v>Black-Horn</v>
      </c>
      <c r="T1072" t="str">
        <f>_xlfn.XLOOKUP(Table17[[#This Row],[Store_ID]],Store_Dim!A:A,Store_Dim!C:C)</f>
        <v>South</v>
      </c>
      <c r="U1072" t="str">
        <f>_xlfn.XLOOKUP(Table17[[#This Row],[Store_ID]],Store_Dim!A:A,Store_Dim!D:D)</f>
        <v>North Nancyview</v>
      </c>
      <c r="V1072" t="str">
        <f>_xlfn.XLOOKUP(Table17[[#This Row],[Store_ID]],Store_Dim!A:A,Store_Dim!E:E)</f>
        <v>Outlet</v>
      </c>
      <c r="W1072" t="str">
        <f>_xlfn.XLOOKUP(Table17[[#This Row],[Product_ID]],Product_Dim!A:A,Product_Dim!B:B)</f>
        <v>Boxing Hand Wraps</v>
      </c>
      <c r="X1072" t="str">
        <f>_xlfn.XLOOKUP(Table17[[#This Row],[Product_ID]],Product_Dim!A:A,Product_Dim!C:C)</f>
        <v>Sports</v>
      </c>
      <c r="Y1072" t="str">
        <f>_xlfn.XLOOKUP(Table17[[#This Row],[Product_ID]],Product_Dim!A:A,Product_Dim!D:D)</f>
        <v>Fitness</v>
      </c>
      <c r="Z1072" t="str">
        <f>_xlfn.XLOOKUP(Table17[[#This Row],[Product_ID]],Product_Dim!A:A,Product_Dim!E:E)</f>
        <v>Smith-King</v>
      </c>
      <c r="AA1072">
        <f>_xlfn.XLOOKUP(Table17[[#This Row],[Product_ID]],Product_Dim!A:A,Product_Dim!F:F)</f>
        <v>190.29</v>
      </c>
      <c r="AB1072">
        <f>_xlfn.XLOOKUP(Table17[[#This Row],[Product_ID]],Product_Dim!A:A,Product_Dim!G:G)</f>
        <v>260</v>
      </c>
    </row>
    <row r="1073" spans="1:28" x14ac:dyDescent="0.25">
      <c r="A1073" t="s">
        <v>2897</v>
      </c>
      <c r="B1073" s="1">
        <v>45215</v>
      </c>
      <c r="C1073" t="s">
        <v>727</v>
      </c>
      <c r="D1073" t="s">
        <v>1726</v>
      </c>
      <c r="E1073" t="s">
        <v>1761</v>
      </c>
      <c r="F1073">
        <v>4</v>
      </c>
      <c r="G1073">
        <v>753.83</v>
      </c>
      <c r="H1073">
        <v>0.24</v>
      </c>
      <c r="I1073" t="s">
        <v>1824</v>
      </c>
      <c r="J1073" s="12">
        <v>2291.6432</v>
      </c>
      <c r="K1073" t="str">
        <f>_xlfn.XLOOKUP(Table17[[#This Row],[Customer_ID]],Customer_Dim!A:A,Customer_Dim!B:B,"False Data")</f>
        <v>Elizabeth Stanley</v>
      </c>
      <c r="L1073" s="5">
        <f>_xlfn.XLOOKUP(Table17[[#This Row],[Customer_ID]],Customer_Dim!A:A,Customer_Dim!C:C,"False Data")</f>
        <v>46</v>
      </c>
      <c r="M1073" s="5" t="str" cm="1">
        <f t="array" ref="M1073">_xlfn.IFS(Table9[[#This Row],[Age]]&lt;=35,"Youth",Table9[[#This Row],[Age]]&lt;=55,"Adult",Table9[[#This Row],[Age]]&gt;55,"Senior")</f>
        <v>Adult</v>
      </c>
      <c r="N1073" t="str">
        <f>_xlfn.XLOOKUP(Table17[[#This Row],[Customer_ID]],Customer_Dim!A:A,Customer_Dim!D:D,"False Data")</f>
        <v>Female</v>
      </c>
      <c r="O1073" t="str">
        <f>_xlfn.XLOOKUP(Table17[[#This Row],[Customer_ID]],Customer_Dim!A:A,Customer_Dim!E:E,"False Data")</f>
        <v>Bethanyton</v>
      </c>
      <c r="P1073" t="str">
        <f>_xlfn.XLOOKUP(Table17[[#This Row],[Customer_ID]],Customer_Dim!A:A,Customer_Dim!F:F,"False Data")</f>
        <v>Utah</v>
      </c>
      <c r="Q1073" t="str">
        <f>_xlfn.XLOOKUP(Table17[[#This Row],[Customer_ID]],Customer_Dim!A:A,Customer_Dim!G:G,"False Data")</f>
        <v>USA</v>
      </c>
      <c r="R1073" t="str">
        <f>_xlfn.XLOOKUP(Table17[[#This Row],[Customer_ID]],Customer_Dim!A:A,Customer_Dim!H:H,"False Data")</f>
        <v>Platinum</v>
      </c>
      <c r="S1073" t="str">
        <f>_xlfn.XLOOKUP(Table17[[#This Row],[Store_ID]],Store_Dim!A:A,Store_Dim!B:B)</f>
        <v>Black-Horn</v>
      </c>
      <c r="T1073" t="str">
        <f>_xlfn.XLOOKUP(Table17[[#This Row],[Store_ID]],Store_Dim!A:A,Store_Dim!C:C)</f>
        <v>South</v>
      </c>
      <c r="U1073" t="str">
        <f>_xlfn.XLOOKUP(Table17[[#This Row],[Store_ID]],Store_Dim!A:A,Store_Dim!D:D)</f>
        <v>North Nancyview</v>
      </c>
      <c r="V1073" t="str">
        <f>_xlfn.XLOOKUP(Table17[[#This Row],[Store_ID]],Store_Dim!A:A,Store_Dim!E:E)</f>
        <v>Outlet</v>
      </c>
      <c r="W1073" t="str">
        <f>_xlfn.XLOOKUP(Table17[[#This Row],[Product_ID]],Product_Dim!A:A,Product_Dim!B:B)</f>
        <v>Face Foundation Kit</v>
      </c>
      <c r="X1073" t="str">
        <f>_xlfn.XLOOKUP(Table17[[#This Row],[Product_ID]],Product_Dim!A:A,Product_Dim!C:C)</f>
        <v>Beauty</v>
      </c>
      <c r="Y1073" t="str">
        <f>_xlfn.XLOOKUP(Table17[[#This Row],[Product_ID]],Product_Dim!A:A,Product_Dim!D:D)</f>
        <v>Makeup</v>
      </c>
      <c r="Z1073" t="str">
        <f>_xlfn.XLOOKUP(Table17[[#This Row],[Product_ID]],Product_Dim!A:A,Product_Dim!E:E)</f>
        <v>Taylor-Elliott</v>
      </c>
      <c r="AA1073">
        <f>_xlfn.XLOOKUP(Table17[[#This Row],[Product_ID]],Product_Dim!A:A,Product_Dim!F:F)</f>
        <v>183.04</v>
      </c>
      <c r="AB1073">
        <f>_xlfn.XLOOKUP(Table17[[#This Row],[Product_ID]],Product_Dim!A:A,Product_Dim!G:G)</f>
        <v>457</v>
      </c>
    </row>
    <row r="1074" spans="1:28" x14ac:dyDescent="0.25">
      <c r="A1074" t="s">
        <v>2898</v>
      </c>
      <c r="B1074" s="1">
        <v>45653</v>
      </c>
      <c r="C1074" t="s">
        <v>646</v>
      </c>
      <c r="D1074" t="s">
        <v>1590</v>
      </c>
      <c r="E1074" t="s">
        <v>1782</v>
      </c>
      <c r="F1074">
        <v>1</v>
      </c>
      <c r="G1074">
        <v>66.22</v>
      </c>
      <c r="H1074">
        <v>0.02</v>
      </c>
      <c r="I1074" t="s">
        <v>1824</v>
      </c>
      <c r="J1074" s="12">
        <v>64.895600000000002</v>
      </c>
      <c r="K1074" t="str">
        <f>_xlfn.XLOOKUP(Table17[[#This Row],[Customer_ID]],Customer_Dim!A:A,Customer_Dim!B:B,"False Data")</f>
        <v>Andrea Jacobs</v>
      </c>
      <c r="L1074" s="5">
        <f>_xlfn.XLOOKUP(Table17[[#This Row],[Customer_ID]],Customer_Dim!A:A,Customer_Dim!C:C,"False Data")</f>
        <v>45</v>
      </c>
      <c r="M1074" s="5" t="str" cm="1">
        <f t="array" ref="M1074">_xlfn.IFS(Table9[[#This Row],[Age]]&lt;=35,"Youth",Table9[[#This Row],[Age]]&lt;=55,"Adult",Table9[[#This Row],[Age]]&gt;55,"Senior")</f>
        <v>Adult</v>
      </c>
      <c r="N1074" t="str">
        <f>_xlfn.XLOOKUP(Table17[[#This Row],[Customer_ID]],Customer_Dim!A:A,Customer_Dim!D:D,"False Data")</f>
        <v>Female</v>
      </c>
      <c r="O1074" t="str">
        <f>_xlfn.XLOOKUP(Table17[[#This Row],[Customer_ID]],Customer_Dim!A:A,Customer_Dim!E:E,"False Data")</f>
        <v>Christopherland</v>
      </c>
      <c r="P1074" t="str">
        <f>_xlfn.XLOOKUP(Table17[[#This Row],[Customer_ID]],Customer_Dim!A:A,Customer_Dim!F:F,"False Data")</f>
        <v>Minnesota</v>
      </c>
      <c r="Q1074" t="str">
        <f>_xlfn.XLOOKUP(Table17[[#This Row],[Customer_ID]],Customer_Dim!A:A,Customer_Dim!G:G,"False Data")</f>
        <v>USA</v>
      </c>
      <c r="R1074" t="str">
        <f>_xlfn.XLOOKUP(Table17[[#This Row],[Customer_ID]],Customer_Dim!A:A,Customer_Dim!H:H,"False Data")</f>
        <v>Platinum</v>
      </c>
      <c r="S1074" t="str">
        <f>_xlfn.XLOOKUP(Table17[[#This Row],[Store_ID]],Store_Dim!A:A,Store_Dim!B:B)</f>
        <v>Bean, Jones and Park</v>
      </c>
      <c r="T1074" t="str">
        <f>_xlfn.XLOOKUP(Table17[[#This Row],[Store_ID]],Store_Dim!A:A,Store_Dim!C:C)</f>
        <v>West</v>
      </c>
      <c r="U1074" t="str">
        <f>_xlfn.XLOOKUP(Table17[[#This Row],[Store_ID]],Store_Dim!A:A,Store_Dim!D:D)</f>
        <v>Thompsonborough</v>
      </c>
      <c r="V1074" t="str">
        <f>_xlfn.XLOOKUP(Table17[[#This Row],[Store_ID]],Store_Dim!A:A,Store_Dim!E:E)</f>
        <v>Online</v>
      </c>
      <c r="W1074" t="str">
        <f>_xlfn.XLOOKUP(Table17[[#This Row],[Product_ID]],Product_Dim!A:A,Product_Dim!B:B)</f>
        <v>Multi-Purpose Storage Box</v>
      </c>
      <c r="X1074" t="str">
        <f>_xlfn.XLOOKUP(Table17[[#This Row],[Product_ID]],Product_Dim!A:A,Product_Dim!C:C)</f>
        <v>Home</v>
      </c>
      <c r="Y1074" t="str">
        <f>_xlfn.XLOOKUP(Table17[[#This Row],[Product_ID]],Product_Dim!A:A,Product_Dim!D:D)</f>
        <v>Storage</v>
      </c>
      <c r="Z1074" t="str">
        <f>_xlfn.XLOOKUP(Table17[[#This Row],[Product_ID]],Product_Dim!A:A,Product_Dim!E:E)</f>
        <v>Gardner-Montes</v>
      </c>
      <c r="AA1074">
        <f>_xlfn.XLOOKUP(Table17[[#This Row],[Product_ID]],Product_Dim!A:A,Product_Dim!F:F)</f>
        <v>123.46</v>
      </c>
      <c r="AB1074">
        <f>_xlfn.XLOOKUP(Table17[[#This Row],[Product_ID]],Product_Dim!A:A,Product_Dim!G:G)</f>
        <v>76</v>
      </c>
    </row>
    <row r="1075" spans="1:28" x14ac:dyDescent="0.25">
      <c r="A1075" t="s">
        <v>2899</v>
      </c>
      <c r="B1075" s="1">
        <v>45241</v>
      </c>
      <c r="C1075" t="s">
        <v>1059</v>
      </c>
      <c r="D1075" t="s">
        <v>1676</v>
      </c>
      <c r="E1075" t="s">
        <v>1799</v>
      </c>
      <c r="F1075">
        <v>2</v>
      </c>
      <c r="G1075">
        <v>891.8</v>
      </c>
      <c r="H1075">
        <v>0.28999999999999998</v>
      </c>
      <c r="I1075" t="s">
        <v>1829</v>
      </c>
      <c r="J1075" s="12">
        <v>1266.356</v>
      </c>
      <c r="K1075" t="str">
        <f>_xlfn.XLOOKUP(Table17[[#This Row],[Customer_ID]],Customer_Dim!A:A,Customer_Dim!B:B,"False Data")</f>
        <v>Carol Lewis</v>
      </c>
      <c r="L1075" s="5">
        <f>_xlfn.XLOOKUP(Table17[[#This Row],[Customer_ID]],Customer_Dim!A:A,Customer_Dim!C:C,"False Data")</f>
        <v>40</v>
      </c>
      <c r="M1075" s="5" t="str" cm="1">
        <f t="array" ref="M1075">_xlfn.IFS(Table9[[#This Row],[Age]]&lt;=35,"Youth",Table9[[#This Row],[Age]]&lt;=55,"Adult",Table9[[#This Row],[Age]]&gt;55,"Senior")</f>
        <v>Adult</v>
      </c>
      <c r="N1075" t="str">
        <f>_xlfn.XLOOKUP(Table17[[#This Row],[Customer_ID]],Customer_Dim!A:A,Customer_Dim!D:D,"False Data")</f>
        <v>Female</v>
      </c>
      <c r="O1075" t="str">
        <f>_xlfn.XLOOKUP(Table17[[#This Row],[Customer_ID]],Customer_Dim!A:A,Customer_Dim!E:E,"False Data")</f>
        <v>Ryanport</v>
      </c>
      <c r="P1075" t="str">
        <f>_xlfn.XLOOKUP(Table17[[#This Row],[Customer_ID]],Customer_Dim!A:A,Customer_Dim!F:F,"False Data")</f>
        <v>North Carolina</v>
      </c>
      <c r="Q1075" t="str">
        <f>_xlfn.XLOOKUP(Table17[[#This Row],[Customer_ID]],Customer_Dim!A:A,Customer_Dim!G:G,"False Data")</f>
        <v>USA</v>
      </c>
      <c r="R1075" t="str">
        <f>_xlfn.XLOOKUP(Table17[[#This Row],[Customer_ID]],Customer_Dim!A:A,Customer_Dim!H:H,"False Data")</f>
        <v>Bronze</v>
      </c>
      <c r="S1075" t="str">
        <f>_xlfn.XLOOKUP(Table17[[#This Row],[Store_ID]],Store_Dim!A:A,Store_Dim!B:B)</f>
        <v>Mcdonald Inc</v>
      </c>
      <c r="T1075" t="str">
        <f>_xlfn.XLOOKUP(Table17[[#This Row],[Store_ID]],Store_Dim!A:A,Store_Dim!C:C)</f>
        <v>South</v>
      </c>
      <c r="U1075" t="str">
        <f>_xlfn.XLOOKUP(Table17[[#This Row],[Store_ID]],Store_Dim!A:A,Store_Dim!D:D)</f>
        <v>Christopherland</v>
      </c>
      <c r="V1075" t="str">
        <f>_xlfn.XLOOKUP(Table17[[#This Row],[Store_ID]],Store_Dim!A:A,Store_Dim!E:E)</f>
        <v>Outlet</v>
      </c>
      <c r="W1075" t="str">
        <f>_xlfn.XLOOKUP(Table17[[#This Row],[Product_ID]],Product_Dim!A:A,Product_Dim!B:B)</f>
        <v>Matte Lipstick Set</v>
      </c>
      <c r="X1075" t="str">
        <f>_xlfn.XLOOKUP(Table17[[#This Row],[Product_ID]],Product_Dim!A:A,Product_Dim!C:C)</f>
        <v>Beauty</v>
      </c>
      <c r="Y1075" t="str">
        <f>_xlfn.XLOOKUP(Table17[[#This Row],[Product_ID]],Product_Dim!A:A,Product_Dim!D:D)</f>
        <v>Makeup</v>
      </c>
      <c r="Z1075" t="str">
        <f>_xlfn.XLOOKUP(Table17[[#This Row],[Product_ID]],Product_Dim!A:A,Product_Dim!E:E)</f>
        <v>Zhang Inc</v>
      </c>
      <c r="AA1075">
        <f>_xlfn.XLOOKUP(Table17[[#This Row],[Product_ID]],Product_Dim!A:A,Product_Dim!F:F)</f>
        <v>299.11</v>
      </c>
      <c r="AB1075">
        <f>_xlfn.XLOOKUP(Table17[[#This Row],[Product_ID]],Product_Dim!A:A,Product_Dim!G:G)</f>
        <v>118</v>
      </c>
    </row>
    <row r="1076" spans="1:28" x14ac:dyDescent="0.25">
      <c r="A1076" t="s">
        <v>2900</v>
      </c>
      <c r="B1076" s="1">
        <v>45428</v>
      </c>
      <c r="C1076" t="s">
        <v>1136</v>
      </c>
      <c r="D1076" t="s">
        <v>1698</v>
      </c>
      <c r="E1076" t="s">
        <v>1786</v>
      </c>
      <c r="F1076">
        <v>4</v>
      </c>
      <c r="G1076">
        <v>255.48</v>
      </c>
      <c r="H1076">
        <v>0.03</v>
      </c>
      <c r="I1076" t="s">
        <v>1829</v>
      </c>
      <c r="J1076" s="12">
        <v>991.26239999999996</v>
      </c>
      <c r="K1076" t="str">
        <f>_xlfn.XLOOKUP(Table17[[#This Row],[Customer_ID]],Customer_Dim!A:A,Customer_Dim!B:B,"False Data")</f>
        <v>Elizabeth Smith</v>
      </c>
      <c r="L1076" s="5">
        <f>_xlfn.XLOOKUP(Table17[[#This Row],[Customer_ID]],Customer_Dim!A:A,Customer_Dim!C:C,"False Data")</f>
        <v>23</v>
      </c>
      <c r="M1076" s="5" t="str" cm="1">
        <f t="array" ref="M1076">_xlfn.IFS(Table9[[#This Row],[Age]]&lt;=35,"Youth",Table9[[#This Row],[Age]]&lt;=55,"Adult",Table9[[#This Row],[Age]]&gt;55,"Senior")</f>
        <v>Youth</v>
      </c>
      <c r="N1076" t="str">
        <f>_xlfn.XLOOKUP(Table17[[#This Row],[Customer_ID]],Customer_Dim!A:A,Customer_Dim!D:D,"False Data")</f>
        <v>Male</v>
      </c>
      <c r="O1076" t="str">
        <f>_xlfn.XLOOKUP(Table17[[#This Row],[Customer_ID]],Customer_Dim!A:A,Customer_Dim!E:E,"False Data")</f>
        <v>Murphytown</v>
      </c>
      <c r="P1076" t="str">
        <f>_xlfn.XLOOKUP(Table17[[#This Row],[Customer_ID]],Customer_Dim!A:A,Customer_Dim!F:F,"False Data")</f>
        <v>Ohio</v>
      </c>
      <c r="Q1076" t="str">
        <f>_xlfn.XLOOKUP(Table17[[#This Row],[Customer_ID]],Customer_Dim!A:A,Customer_Dim!G:G,"False Data")</f>
        <v>USA</v>
      </c>
      <c r="R1076" t="str">
        <f>_xlfn.XLOOKUP(Table17[[#This Row],[Customer_ID]],Customer_Dim!A:A,Customer_Dim!H:H,"False Data")</f>
        <v>Bronze</v>
      </c>
      <c r="S1076" t="str">
        <f>_xlfn.XLOOKUP(Table17[[#This Row],[Store_ID]],Store_Dim!A:A,Store_Dim!B:B)</f>
        <v>Moore, Padilla and Butler</v>
      </c>
      <c r="T1076" t="str">
        <f>_xlfn.XLOOKUP(Table17[[#This Row],[Store_ID]],Store_Dim!A:A,Store_Dim!C:C)</f>
        <v>South</v>
      </c>
      <c r="U1076" t="str">
        <f>_xlfn.XLOOKUP(Table17[[#This Row],[Store_ID]],Store_Dim!A:A,Store_Dim!D:D)</f>
        <v>East Johnstad</v>
      </c>
      <c r="V1076" t="str">
        <f>_xlfn.XLOOKUP(Table17[[#This Row],[Store_ID]],Store_Dim!A:A,Store_Dim!E:E)</f>
        <v>Flagship</v>
      </c>
      <c r="W1076" t="str">
        <f>_xlfn.XLOOKUP(Table17[[#This Row],[Product_ID]],Product_Dim!A:A,Product_Dim!B:B)</f>
        <v>Women's Ankle Boots</v>
      </c>
      <c r="X1076" t="str">
        <f>_xlfn.XLOOKUP(Table17[[#This Row],[Product_ID]],Product_Dim!A:A,Product_Dim!C:C)</f>
        <v>Clothing</v>
      </c>
      <c r="Y1076" t="str">
        <f>_xlfn.XLOOKUP(Table17[[#This Row],[Product_ID]],Product_Dim!A:A,Product_Dim!D:D)</f>
        <v>Footwear</v>
      </c>
      <c r="Z1076" t="str">
        <f>_xlfn.XLOOKUP(Table17[[#This Row],[Product_ID]],Product_Dim!A:A,Product_Dim!E:E)</f>
        <v>Poole PLC</v>
      </c>
      <c r="AA1076">
        <f>_xlfn.XLOOKUP(Table17[[#This Row],[Product_ID]],Product_Dim!A:A,Product_Dim!F:F)</f>
        <v>158.13999999999999</v>
      </c>
      <c r="AB1076">
        <f>_xlfn.XLOOKUP(Table17[[#This Row],[Product_ID]],Product_Dim!A:A,Product_Dim!G:G)</f>
        <v>82</v>
      </c>
    </row>
    <row r="1077" spans="1:28" x14ac:dyDescent="0.25">
      <c r="A1077" t="s">
        <v>2901</v>
      </c>
      <c r="B1077" s="1">
        <v>45593</v>
      </c>
      <c r="C1077" t="s">
        <v>951</v>
      </c>
      <c r="D1077" t="s">
        <v>1716</v>
      </c>
      <c r="E1077" t="s">
        <v>1807</v>
      </c>
      <c r="F1077">
        <v>4</v>
      </c>
      <c r="G1077">
        <v>604.87</v>
      </c>
      <c r="H1077">
        <v>0.28000000000000003</v>
      </c>
      <c r="I1077" t="s">
        <v>1826</v>
      </c>
      <c r="J1077" s="12">
        <v>1742.0255999999999</v>
      </c>
      <c r="K1077" t="str">
        <f>_xlfn.XLOOKUP(Table17[[#This Row],[Customer_ID]],Customer_Dim!A:A,Customer_Dim!B:B,"False Data")</f>
        <v>Ryan Kane</v>
      </c>
      <c r="L1077" s="5">
        <f>_xlfn.XLOOKUP(Table17[[#This Row],[Customer_ID]],Customer_Dim!A:A,Customer_Dim!C:C,"False Data")</f>
        <v>50</v>
      </c>
      <c r="M1077" s="5" t="str" cm="1">
        <f t="array" ref="M1077">_xlfn.IFS(Table9[[#This Row],[Age]]&lt;=35,"Youth",Table9[[#This Row],[Age]]&lt;=55,"Adult",Table9[[#This Row],[Age]]&gt;55,"Senior")</f>
        <v>Adult</v>
      </c>
      <c r="N1077" t="str">
        <f>_xlfn.XLOOKUP(Table17[[#This Row],[Customer_ID]],Customer_Dim!A:A,Customer_Dim!D:D,"False Data")</f>
        <v>Male</v>
      </c>
      <c r="O1077" t="str">
        <f>_xlfn.XLOOKUP(Table17[[#This Row],[Customer_ID]],Customer_Dim!A:A,Customer_Dim!E:E,"False Data")</f>
        <v>West Bruceburgh</v>
      </c>
      <c r="P1077" t="str">
        <f>_xlfn.XLOOKUP(Table17[[#This Row],[Customer_ID]],Customer_Dim!A:A,Customer_Dim!F:F,"False Data")</f>
        <v>Virginia</v>
      </c>
      <c r="Q1077" t="str">
        <f>_xlfn.XLOOKUP(Table17[[#This Row],[Customer_ID]],Customer_Dim!A:A,Customer_Dim!G:G,"False Data")</f>
        <v>USA</v>
      </c>
      <c r="R1077" t="str">
        <f>_xlfn.XLOOKUP(Table17[[#This Row],[Customer_ID]],Customer_Dim!A:A,Customer_Dim!H:H,"False Data")</f>
        <v>Gold</v>
      </c>
      <c r="S1077" t="str">
        <f>_xlfn.XLOOKUP(Table17[[#This Row],[Store_ID]],Store_Dim!A:A,Store_Dim!B:B)</f>
        <v>Holloway Ltd</v>
      </c>
      <c r="T1077" t="str">
        <f>_xlfn.XLOOKUP(Table17[[#This Row],[Store_ID]],Store_Dim!A:A,Store_Dim!C:C)</f>
        <v>North</v>
      </c>
      <c r="U1077" t="str">
        <f>_xlfn.XLOOKUP(Table17[[#This Row],[Store_ID]],Store_Dim!A:A,Store_Dim!D:D)</f>
        <v>Bensonhaven</v>
      </c>
      <c r="V1077" t="str">
        <f>_xlfn.XLOOKUP(Table17[[#This Row],[Store_ID]],Store_Dim!A:A,Store_Dim!E:E)</f>
        <v>Flagship</v>
      </c>
      <c r="W1077" t="str">
        <f>_xlfn.XLOOKUP(Table17[[#This Row],[Product_ID]],Product_Dim!A:A,Product_Dim!B:B)</f>
        <v>Wooden Bookshelf</v>
      </c>
      <c r="X1077" t="str">
        <f>_xlfn.XLOOKUP(Table17[[#This Row],[Product_ID]],Product_Dim!A:A,Product_Dim!C:C)</f>
        <v>Home</v>
      </c>
      <c r="Y1077" t="str">
        <f>_xlfn.XLOOKUP(Table17[[#This Row],[Product_ID]],Product_Dim!A:A,Product_Dim!D:D)</f>
        <v>Furniture</v>
      </c>
      <c r="Z1077" t="str">
        <f>_xlfn.XLOOKUP(Table17[[#This Row],[Product_ID]],Product_Dim!A:A,Product_Dim!E:E)</f>
        <v>Collins-Stephenson</v>
      </c>
      <c r="AA1077">
        <f>_xlfn.XLOOKUP(Table17[[#This Row],[Product_ID]],Product_Dim!A:A,Product_Dim!F:F)</f>
        <v>388.46</v>
      </c>
      <c r="AB1077">
        <f>_xlfn.XLOOKUP(Table17[[#This Row],[Product_ID]],Product_Dim!A:A,Product_Dim!G:G)</f>
        <v>208</v>
      </c>
    </row>
    <row r="1078" spans="1:28" x14ac:dyDescent="0.25">
      <c r="A1078" t="s">
        <v>2902</v>
      </c>
      <c r="B1078" s="1">
        <v>45370</v>
      </c>
      <c r="C1078" t="s">
        <v>175</v>
      </c>
      <c r="D1078" t="s">
        <v>1614</v>
      </c>
      <c r="E1078" t="s">
        <v>1807</v>
      </c>
      <c r="F1078">
        <v>3</v>
      </c>
      <c r="G1078">
        <v>623.82000000000005</v>
      </c>
      <c r="H1078">
        <v>0.13</v>
      </c>
      <c r="I1078" t="s">
        <v>1829</v>
      </c>
      <c r="J1078" s="12">
        <v>1628.1702</v>
      </c>
      <c r="K1078" t="str">
        <f>_xlfn.XLOOKUP(Table17[[#This Row],[Customer_ID]],Customer_Dim!A:A,Customer_Dim!B:B,"False Data")</f>
        <v>Jordan Jackson Dds</v>
      </c>
      <c r="L1078" s="5">
        <f>_xlfn.XLOOKUP(Table17[[#This Row],[Customer_ID]],Customer_Dim!A:A,Customer_Dim!C:C,"False Data")</f>
        <v>54</v>
      </c>
      <c r="M1078" s="5" t="str" cm="1">
        <f t="array" ref="M1078">_xlfn.IFS(Table9[[#This Row],[Age]]&lt;=35,"Youth",Table9[[#This Row],[Age]]&lt;=55,"Adult",Table9[[#This Row],[Age]]&gt;55,"Senior")</f>
        <v>Adult</v>
      </c>
      <c r="N1078" t="str">
        <f>_xlfn.XLOOKUP(Table17[[#This Row],[Customer_ID]],Customer_Dim!A:A,Customer_Dim!D:D,"False Data")</f>
        <v>Male</v>
      </c>
      <c r="O1078" t="str">
        <f>_xlfn.XLOOKUP(Table17[[#This Row],[Customer_ID]],Customer_Dim!A:A,Customer_Dim!E:E,"False Data")</f>
        <v>North Johnview</v>
      </c>
      <c r="P1078" t="str">
        <f>_xlfn.XLOOKUP(Table17[[#This Row],[Customer_ID]],Customer_Dim!A:A,Customer_Dim!F:F,"False Data")</f>
        <v>Arizona</v>
      </c>
      <c r="Q1078" t="str">
        <f>_xlfn.XLOOKUP(Table17[[#This Row],[Customer_ID]],Customer_Dim!A:A,Customer_Dim!G:G,"False Data")</f>
        <v>USA</v>
      </c>
      <c r="R1078" t="str">
        <f>_xlfn.XLOOKUP(Table17[[#This Row],[Customer_ID]],Customer_Dim!A:A,Customer_Dim!H:H,"False Data")</f>
        <v>Gold</v>
      </c>
      <c r="S1078" t="str">
        <f>_xlfn.XLOOKUP(Table17[[#This Row],[Store_ID]],Store_Dim!A:A,Store_Dim!B:B)</f>
        <v>Holloway Ltd</v>
      </c>
      <c r="T1078" t="str">
        <f>_xlfn.XLOOKUP(Table17[[#This Row],[Store_ID]],Store_Dim!A:A,Store_Dim!C:C)</f>
        <v>North</v>
      </c>
      <c r="U1078" t="str">
        <f>_xlfn.XLOOKUP(Table17[[#This Row],[Store_ID]],Store_Dim!A:A,Store_Dim!D:D)</f>
        <v>Bensonhaven</v>
      </c>
      <c r="V1078" t="str">
        <f>_xlfn.XLOOKUP(Table17[[#This Row],[Store_ID]],Store_Dim!A:A,Store_Dim!E:E)</f>
        <v>Flagship</v>
      </c>
      <c r="W1078" t="str">
        <f>_xlfn.XLOOKUP(Table17[[#This Row],[Product_ID]],Product_Dim!A:A,Product_Dim!B:B)</f>
        <v>Modern Wall Clock</v>
      </c>
      <c r="X1078" t="str">
        <f>_xlfn.XLOOKUP(Table17[[#This Row],[Product_ID]],Product_Dim!A:A,Product_Dim!C:C)</f>
        <v>Home</v>
      </c>
      <c r="Y1078" t="str">
        <f>_xlfn.XLOOKUP(Table17[[#This Row],[Product_ID]],Product_Dim!A:A,Product_Dim!D:D)</f>
        <v>Decor</v>
      </c>
      <c r="Z1078" t="str">
        <f>_xlfn.XLOOKUP(Table17[[#This Row],[Product_ID]],Product_Dim!A:A,Product_Dim!E:E)</f>
        <v>Weiss-Watson</v>
      </c>
      <c r="AA1078">
        <f>_xlfn.XLOOKUP(Table17[[#This Row],[Product_ID]],Product_Dim!A:A,Product_Dim!F:F)</f>
        <v>179.77</v>
      </c>
      <c r="AB1078">
        <f>_xlfn.XLOOKUP(Table17[[#This Row],[Product_ID]],Product_Dim!A:A,Product_Dim!G:G)</f>
        <v>305</v>
      </c>
    </row>
    <row r="1079" spans="1:28" x14ac:dyDescent="0.25">
      <c r="A1079" t="s">
        <v>2903</v>
      </c>
      <c r="B1079" s="1">
        <v>45882</v>
      </c>
      <c r="C1079" t="s">
        <v>470</v>
      </c>
      <c r="D1079" t="s">
        <v>1690</v>
      </c>
      <c r="E1079" t="s">
        <v>1804</v>
      </c>
      <c r="F1079">
        <v>3</v>
      </c>
      <c r="G1079">
        <v>575.24</v>
      </c>
      <c r="H1079">
        <v>0.12</v>
      </c>
      <c r="I1079" t="s">
        <v>1829</v>
      </c>
      <c r="J1079" s="12">
        <v>1518.6335999999999</v>
      </c>
      <c r="K1079" t="str">
        <f>_xlfn.XLOOKUP(Table17[[#This Row],[Customer_ID]],Customer_Dim!A:A,Customer_Dim!B:B,"False Data")</f>
        <v>Sean Roth</v>
      </c>
      <c r="L1079" s="5">
        <f>_xlfn.XLOOKUP(Table17[[#This Row],[Customer_ID]],Customer_Dim!A:A,Customer_Dim!C:C,"False Data")</f>
        <v>43</v>
      </c>
      <c r="M1079" s="5" t="str" cm="1">
        <f t="array" ref="M1079">_xlfn.IFS(Table9[[#This Row],[Age]]&lt;=35,"Youth",Table9[[#This Row],[Age]]&lt;=55,"Adult",Table9[[#This Row],[Age]]&gt;55,"Senior")</f>
        <v>Adult</v>
      </c>
      <c r="N1079" t="str">
        <f>_xlfn.XLOOKUP(Table17[[#This Row],[Customer_ID]],Customer_Dim!A:A,Customer_Dim!D:D,"False Data")</f>
        <v>Male</v>
      </c>
      <c r="O1079" t="str">
        <f>_xlfn.XLOOKUP(Table17[[#This Row],[Customer_ID]],Customer_Dim!A:A,Customer_Dim!E:E,"False Data")</f>
        <v>Lake Michael</v>
      </c>
      <c r="P1079" t="str">
        <f>_xlfn.XLOOKUP(Table17[[#This Row],[Customer_ID]],Customer_Dim!A:A,Customer_Dim!F:F,"False Data")</f>
        <v>Virginia</v>
      </c>
      <c r="Q1079" t="str">
        <f>_xlfn.XLOOKUP(Table17[[#This Row],[Customer_ID]],Customer_Dim!A:A,Customer_Dim!G:G,"False Data")</f>
        <v>USA</v>
      </c>
      <c r="R1079" t="str">
        <f>_xlfn.XLOOKUP(Table17[[#This Row],[Customer_ID]],Customer_Dim!A:A,Customer_Dim!H:H,"False Data")</f>
        <v>Gold</v>
      </c>
      <c r="S1079" t="str">
        <f>_xlfn.XLOOKUP(Table17[[#This Row],[Store_ID]],Store_Dim!A:A,Store_Dim!B:B)</f>
        <v>Frederick-Wright</v>
      </c>
      <c r="T1079" t="str">
        <f>_xlfn.XLOOKUP(Table17[[#This Row],[Store_ID]],Store_Dim!A:A,Store_Dim!C:C)</f>
        <v>West</v>
      </c>
      <c r="U1079" t="str">
        <f>_xlfn.XLOOKUP(Table17[[#This Row],[Store_ID]],Store_Dim!A:A,Store_Dim!D:D)</f>
        <v>New Jimmymouth</v>
      </c>
      <c r="V1079" t="str">
        <f>_xlfn.XLOOKUP(Table17[[#This Row],[Store_ID]],Store_Dim!A:A,Store_Dim!E:E)</f>
        <v>Flagship</v>
      </c>
      <c r="W1079" t="str">
        <f>_xlfn.XLOOKUP(Table17[[#This Row],[Product_ID]],Product_Dim!A:A,Product_Dim!B:B)</f>
        <v>Hair Repair Oil Treatment</v>
      </c>
      <c r="X1079" t="str">
        <f>_xlfn.XLOOKUP(Table17[[#This Row],[Product_ID]],Product_Dim!A:A,Product_Dim!C:C)</f>
        <v>Beauty</v>
      </c>
      <c r="Y1079" t="str">
        <f>_xlfn.XLOOKUP(Table17[[#This Row],[Product_ID]],Product_Dim!A:A,Product_Dim!D:D)</f>
        <v>Haircare</v>
      </c>
      <c r="Z1079" t="str">
        <f>_xlfn.XLOOKUP(Table17[[#This Row],[Product_ID]],Product_Dim!A:A,Product_Dim!E:E)</f>
        <v>Hopkins Ltd</v>
      </c>
      <c r="AA1079">
        <f>_xlfn.XLOOKUP(Table17[[#This Row],[Product_ID]],Product_Dim!A:A,Product_Dim!F:F)</f>
        <v>214.32</v>
      </c>
      <c r="AB1079">
        <f>_xlfn.XLOOKUP(Table17[[#This Row],[Product_ID]],Product_Dim!A:A,Product_Dim!G:G)</f>
        <v>383</v>
      </c>
    </row>
    <row r="1080" spans="1:28" x14ac:dyDescent="0.25">
      <c r="A1080" t="s">
        <v>2904</v>
      </c>
      <c r="B1080" s="1">
        <v>45878</v>
      </c>
      <c r="C1080" t="s">
        <v>1286</v>
      </c>
      <c r="D1080" t="s">
        <v>1553</v>
      </c>
      <c r="E1080" t="s">
        <v>1792</v>
      </c>
      <c r="F1080">
        <v>1</v>
      </c>
      <c r="G1080">
        <v>769.4</v>
      </c>
      <c r="H1080">
        <v>0.16</v>
      </c>
      <c r="I1080" t="s">
        <v>1824</v>
      </c>
      <c r="J1080" s="12">
        <v>646.29599999999994</v>
      </c>
      <c r="K1080" t="str">
        <f>_xlfn.XLOOKUP(Table17[[#This Row],[Customer_ID]],Customer_Dim!A:A,Customer_Dim!B:B,"False Data")</f>
        <v>Melissa Valentine</v>
      </c>
      <c r="L1080" s="5">
        <f>_xlfn.XLOOKUP(Table17[[#This Row],[Customer_ID]],Customer_Dim!A:A,Customer_Dim!C:C,"False Data")</f>
        <v>35</v>
      </c>
      <c r="M1080" s="5" t="str" cm="1">
        <f t="array" ref="M1080">_xlfn.IFS(Table9[[#This Row],[Age]]&lt;=35,"Youth",Table9[[#This Row],[Age]]&lt;=55,"Adult",Table9[[#This Row],[Age]]&gt;55,"Senior")</f>
        <v>Youth</v>
      </c>
      <c r="N1080" t="str">
        <f>_xlfn.XLOOKUP(Table17[[#This Row],[Customer_ID]],Customer_Dim!A:A,Customer_Dim!D:D,"False Data")</f>
        <v>Female</v>
      </c>
      <c r="O1080" t="str">
        <f>_xlfn.XLOOKUP(Table17[[#This Row],[Customer_ID]],Customer_Dim!A:A,Customer_Dim!E:E,"False Data")</f>
        <v>East Patriciafort</v>
      </c>
      <c r="P1080" t="str">
        <f>_xlfn.XLOOKUP(Table17[[#This Row],[Customer_ID]],Customer_Dim!A:A,Customer_Dim!F:F,"False Data")</f>
        <v>Missouri</v>
      </c>
      <c r="Q1080" t="str">
        <f>_xlfn.XLOOKUP(Table17[[#This Row],[Customer_ID]],Customer_Dim!A:A,Customer_Dim!G:G,"False Data")</f>
        <v>USA</v>
      </c>
      <c r="R1080" t="str">
        <f>_xlfn.XLOOKUP(Table17[[#This Row],[Customer_ID]],Customer_Dim!A:A,Customer_Dim!H:H,"False Data")</f>
        <v>Gold</v>
      </c>
      <c r="S1080" t="str">
        <f>_xlfn.XLOOKUP(Table17[[#This Row],[Store_ID]],Store_Dim!A:A,Store_Dim!B:B)</f>
        <v>Aguirre-Keller</v>
      </c>
      <c r="T1080" t="str">
        <f>_xlfn.XLOOKUP(Table17[[#This Row],[Store_ID]],Store_Dim!A:A,Store_Dim!C:C)</f>
        <v>South</v>
      </c>
      <c r="U1080" t="str">
        <f>_xlfn.XLOOKUP(Table17[[#This Row],[Store_ID]],Store_Dim!A:A,Store_Dim!D:D)</f>
        <v>Lake Michael</v>
      </c>
      <c r="V1080" t="str">
        <f>_xlfn.XLOOKUP(Table17[[#This Row],[Store_ID]],Store_Dim!A:A,Store_Dim!E:E)</f>
        <v>Online</v>
      </c>
      <c r="W1080" t="str">
        <f>_xlfn.XLOOKUP(Table17[[#This Row],[Product_ID]],Product_Dim!A:A,Product_Dim!B:B)</f>
        <v>Women's Yoga Pants</v>
      </c>
      <c r="X1080" t="str">
        <f>_xlfn.XLOOKUP(Table17[[#This Row],[Product_ID]],Product_Dim!A:A,Product_Dim!C:C)</f>
        <v>Clothing</v>
      </c>
      <c r="Y1080" t="str">
        <f>_xlfn.XLOOKUP(Table17[[#This Row],[Product_ID]],Product_Dim!A:A,Product_Dim!D:D)</f>
        <v>Bottoms</v>
      </c>
      <c r="Z1080" t="str">
        <f>_xlfn.XLOOKUP(Table17[[#This Row],[Product_ID]],Product_Dim!A:A,Product_Dim!E:E)</f>
        <v>Gonzales-Davis</v>
      </c>
      <c r="AA1080">
        <f>_xlfn.XLOOKUP(Table17[[#This Row],[Product_ID]],Product_Dim!A:A,Product_Dim!F:F)</f>
        <v>306.45999999999998</v>
      </c>
      <c r="AB1080">
        <f>_xlfn.XLOOKUP(Table17[[#This Row],[Product_ID]],Product_Dim!A:A,Product_Dim!G:G)</f>
        <v>487</v>
      </c>
    </row>
    <row r="1081" spans="1:28" x14ac:dyDescent="0.25">
      <c r="A1081" t="s">
        <v>2905</v>
      </c>
      <c r="B1081" s="1">
        <v>45420</v>
      </c>
      <c r="C1081" t="s">
        <v>1035</v>
      </c>
      <c r="D1081" t="s">
        <v>1553</v>
      </c>
      <c r="E1081" t="s">
        <v>1807</v>
      </c>
      <c r="F1081">
        <v>1</v>
      </c>
      <c r="G1081">
        <v>227.28</v>
      </c>
      <c r="H1081">
        <v>0.13</v>
      </c>
      <c r="I1081" t="s">
        <v>1829</v>
      </c>
      <c r="J1081" s="12">
        <v>197.7336</v>
      </c>
      <c r="K1081" t="str">
        <f>_xlfn.XLOOKUP(Table17[[#This Row],[Customer_ID]],Customer_Dim!A:A,Customer_Dim!B:B,"False Data")</f>
        <v>Victor Mcintosh</v>
      </c>
      <c r="L1081" s="5">
        <f>_xlfn.XLOOKUP(Table17[[#This Row],[Customer_ID]],Customer_Dim!A:A,Customer_Dim!C:C,"False Data")</f>
        <v>62</v>
      </c>
      <c r="M1081" s="5" t="str" cm="1">
        <f t="array" ref="M1081">_xlfn.IFS(Table9[[#This Row],[Age]]&lt;=35,"Youth",Table9[[#This Row],[Age]]&lt;=55,"Adult",Table9[[#This Row],[Age]]&gt;55,"Senior")</f>
        <v>Senior</v>
      </c>
      <c r="N1081" t="str">
        <f>_xlfn.XLOOKUP(Table17[[#This Row],[Customer_ID]],Customer_Dim!A:A,Customer_Dim!D:D,"False Data")</f>
        <v>Female</v>
      </c>
      <c r="O1081" t="str">
        <f>_xlfn.XLOOKUP(Table17[[#This Row],[Customer_ID]],Customer_Dim!A:A,Customer_Dim!E:E,"False Data")</f>
        <v>Tiffanyshire</v>
      </c>
      <c r="P1081" t="str">
        <f>_xlfn.XLOOKUP(Table17[[#This Row],[Customer_ID]],Customer_Dim!A:A,Customer_Dim!F:F,"False Data")</f>
        <v>Minnesota</v>
      </c>
      <c r="Q1081" t="str">
        <f>_xlfn.XLOOKUP(Table17[[#This Row],[Customer_ID]],Customer_Dim!A:A,Customer_Dim!G:G,"False Data")</f>
        <v>USA</v>
      </c>
      <c r="R1081" t="str">
        <f>_xlfn.XLOOKUP(Table17[[#This Row],[Customer_ID]],Customer_Dim!A:A,Customer_Dim!H:H,"False Data")</f>
        <v>Bronze</v>
      </c>
      <c r="S1081" t="str">
        <f>_xlfn.XLOOKUP(Table17[[#This Row],[Store_ID]],Store_Dim!A:A,Store_Dim!B:B)</f>
        <v>Holloway Ltd</v>
      </c>
      <c r="T1081" t="str">
        <f>_xlfn.XLOOKUP(Table17[[#This Row],[Store_ID]],Store_Dim!A:A,Store_Dim!C:C)</f>
        <v>North</v>
      </c>
      <c r="U1081" t="str">
        <f>_xlfn.XLOOKUP(Table17[[#This Row],[Store_ID]],Store_Dim!A:A,Store_Dim!D:D)</f>
        <v>Bensonhaven</v>
      </c>
      <c r="V1081" t="str">
        <f>_xlfn.XLOOKUP(Table17[[#This Row],[Store_ID]],Store_Dim!A:A,Store_Dim!E:E)</f>
        <v>Flagship</v>
      </c>
      <c r="W1081" t="str">
        <f>_xlfn.XLOOKUP(Table17[[#This Row],[Product_ID]],Product_Dim!A:A,Product_Dim!B:B)</f>
        <v>Women's Yoga Pants</v>
      </c>
      <c r="X1081" t="str">
        <f>_xlfn.XLOOKUP(Table17[[#This Row],[Product_ID]],Product_Dim!A:A,Product_Dim!C:C)</f>
        <v>Clothing</v>
      </c>
      <c r="Y1081" t="str">
        <f>_xlfn.XLOOKUP(Table17[[#This Row],[Product_ID]],Product_Dim!A:A,Product_Dim!D:D)</f>
        <v>Bottoms</v>
      </c>
      <c r="Z1081" t="str">
        <f>_xlfn.XLOOKUP(Table17[[#This Row],[Product_ID]],Product_Dim!A:A,Product_Dim!E:E)</f>
        <v>Gonzales-Davis</v>
      </c>
      <c r="AA1081">
        <f>_xlfn.XLOOKUP(Table17[[#This Row],[Product_ID]],Product_Dim!A:A,Product_Dim!F:F)</f>
        <v>306.45999999999998</v>
      </c>
      <c r="AB1081">
        <f>_xlfn.XLOOKUP(Table17[[#This Row],[Product_ID]],Product_Dim!A:A,Product_Dim!G:G)</f>
        <v>487</v>
      </c>
    </row>
    <row r="1082" spans="1:28" x14ac:dyDescent="0.25">
      <c r="A1082" t="s">
        <v>2906</v>
      </c>
      <c r="B1082" s="1">
        <v>45361</v>
      </c>
      <c r="C1082" t="s">
        <v>195</v>
      </c>
      <c r="D1082" t="s">
        <v>1549</v>
      </c>
      <c r="E1082" t="s">
        <v>1807</v>
      </c>
      <c r="F1082">
        <v>4</v>
      </c>
      <c r="G1082">
        <v>127.58</v>
      </c>
      <c r="H1082">
        <v>0.15</v>
      </c>
      <c r="I1082" t="s">
        <v>1824</v>
      </c>
      <c r="J1082" s="12">
        <v>433.77199999999999</v>
      </c>
      <c r="K1082" t="str">
        <f>_xlfn.XLOOKUP(Table17[[#This Row],[Customer_ID]],Customer_Dim!A:A,Customer_Dim!B:B,"False Data")</f>
        <v>Sarah Rodgers</v>
      </c>
      <c r="L1082" s="5">
        <f>_xlfn.XLOOKUP(Table17[[#This Row],[Customer_ID]],Customer_Dim!A:A,Customer_Dim!C:C,"False Data")</f>
        <v>23</v>
      </c>
      <c r="M1082" s="5" t="str" cm="1">
        <f t="array" ref="M1082">_xlfn.IFS(Table9[[#This Row],[Age]]&lt;=35,"Youth",Table9[[#This Row],[Age]]&lt;=55,"Adult",Table9[[#This Row],[Age]]&gt;55,"Senior")</f>
        <v>Youth</v>
      </c>
      <c r="N1082" t="str">
        <f>_xlfn.XLOOKUP(Table17[[#This Row],[Customer_ID]],Customer_Dim!A:A,Customer_Dim!D:D,"False Data")</f>
        <v>Female</v>
      </c>
      <c r="O1082" t="str">
        <f>_xlfn.XLOOKUP(Table17[[#This Row],[Customer_ID]],Customer_Dim!A:A,Customer_Dim!E:E,"False Data")</f>
        <v>New Julia</v>
      </c>
      <c r="P1082" t="str">
        <f>_xlfn.XLOOKUP(Table17[[#This Row],[Customer_ID]],Customer_Dim!A:A,Customer_Dim!F:F,"False Data")</f>
        <v>West Virginia</v>
      </c>
      <c r="Q1082" t="str">
        <f>_xlfn.XLOOKUP(Table17[[#This Row],[Customer_ID]],Customer_Dim!A:A,Customer_Dim!G:G,"False Data")</f>
        <v>USA</v>
      </c>
      <c r="R1082" t="str">
        <f>_xlfn.XLOOKUP(Table17[[#This Row],[Customer_ID]],Customer_Dim!A:A,Customer_Dim!H:H,"False Data")</f>
        <v>Gold</v>
      </c>
      <c r="S1082" t="str">
        <f>_xlfn.XLOOKUP(Table17[[#This Row],[Store_ID]],Store_Dim!A:A,Store_Dim!B:B)</f>
        <v>Holloway Ltd</v>
      </c>
      <c r="T1082" t="str">
        <f>_xlfn.XLOOKUP(Table17[[#This Row],[Store_ID]],Store_Dim!A:A,Store_Dim!C:C)</f>
        <v>North</v>
      </c>
      <c r="U1082" t="str">
        <f>_xlfn.XLOOKUP(Table17[[#This Row],[Store_ID]],Store_Dim!A:A,Store_Dim!D:D)</f>
        <v>Bensonhaven</v>
      </c>
      <c r="V1082" t="str">
        <f>_xlfn.XLOOKUP(Table17[[#This Row],[Store_ID]],Store_Dim!A:A,Store_Dim!E:E)</f>
        <v>Flagship</v>
      </c>
      <c r="W1082" t="str">
        <f>_xlfn.XLOOKUP(Table17[[#This Row],[Product_ID]],Product_Dim!A:A,Product_Dim!B:B)</f>
        <v>Women's Casual Hoodie</v>
      </c>
      <c r="X1082" t="str">
        <f>_xlfn.XLOOKUP(Table17[[#This Row],[Product_ID]],Product_Dim!A:A,Product_Dim!C:C)</f>
        <v>Clothing</v>
      </c>
      <c r="Y1082" t="str">
        <f>_xlfn.XLOOKUP(Table17[[#This Row],[Product_ID]],Product_Dim!A:A,Product_Dim!D:D)</f>
        <v>Outerwear</v>
      </c>
      <c r="Z1082" t="str">
        <f>_xlfn.XLOOKUP(Table17[[#This Row],[Product_ID]],Product_Dim!A:A,Product_Dim!E:E)</f>
        <v>Sims Inc</v>
      </c>
      <c r="AA1082">
        <f>_xlfn.XLOOKUP(Table17[[#This Row],[Product_ID]],Product_Dim!A:A,Product_Dim!F:F)</f>
        <v>167.34</v>
      </c>
      <c r="AB1082">
        <f>_xlfn.XLOOKUP(Table17[[#This Row],[Product_ID]],Product_Dim!A:A,Product_Dim!G:G)</f>
        <v>352</v>
      </c>
    </row>
    <row r="1083" spans="1:28" x14ac:dyDescent="0.25">
      <c r="A1083" t="s">
        <v>2907</v>
      </c>
      <c r="B1083" s="1">
        <v>45702</v>
      </c>
      <c r="C1083" t="s">
        <v>1298</v>
      </c>
      <c r="D1083" t="s">
        <v>1636</v>
      </c>
      <c r="E1083" t="s">
        <v>1766</v>
      </c>
      <c r="F1083">
        <v>1</v>
      </c>
      <c r="G1083">
        <v>793.21</v>
      </c>
      <c r="H1083">
        <v>0.09</v>
      </c>
      <c r="I1083" t="s">
        <v>1824</v>
      </c>
      <c r="J1083" s="12">
        <v>721.8211</v>
      </c>
      <c r="K1083" t="str">
        <f>_xlfn.XLOOKUP(Table17[[#This Row],[Customer_ID]],Customer_Dim!A:A,Customer_Dim!B:B,"False Data")</f>
        <v>Luke Parks</v>
      </c>
      <c r="L1083" s="5">
        <f>_xlfn.XLOOKUP(Table17[[#This Row],[Customer_ID]],Customer_Dim!A:A,Customer_Dim!C:C,"False Data")</f>
        <v>60</v>
      </c>
      <c r="M1083" s="5" t="str" cm="1">
        <f t="array" ref="M1083">_xlfn.IFS(Table9[[#This Row],[Age]]&lt;=35,"Youth",Table9[[#This Row],[Age]]&lt;=55,"Adult",Table9[[#This Row],[Age]]&gt;55,"Senior")</f>
        <v>Senior</v>
      </c>
      <c r="N1083" t="str">
        <f>_xlfn.XLOOKUP(Table17[[#This Row],[Customer_ID]],Customer_Dim!A:A,Customer_Dim!D:D,"False Data")</f>
        <v>Female</v>
      </c>
      <c r="O1083" t="str">
        <f>_xlfn.XLOOKUP(Table17[[#This Row],[Customer_ID]],Customer_Dim!A:A,Customer_Dim!E:E,"False Data")</f>
        <v>West Mario</v>
      </c>
      <c r="P1083" t="str">
        <f>_xlfn.XLOOKUP(Table17[[#This Row],[Customer_ID]],Customer_Dim!A:A,Customer_Dim!F:F,"False Data")</f>
        <v>New Hampshire</v>
      </c>
      <c r="Q1083" t="str">
        <f>_xlfn.XLOOKUP(Table17[[#This Row],[Customer_ID]],Customer_Dim!A:A,Customer_Dim!G:G,"False Data")</f>
        <v>USA</v>
      </c>
      <c r="R1083" t="str">
        <f>_xlfn.XLOOKUP(Table17[[#This Row],[Customer_ID]],Customer_Dim!A:A,Customer_Dim!H:H,"False Data")</f>
        <v>Silver</v>
      </c>
      <c r="S1083" t="str">
        <f>_xlfn.XLOOKUP(Table17[[#This Row],[Store_ID]],Store_Dim!A:A,Store_Dim!B:B)</f>
        <v>Johnson-Wright</v>
      </c>
      <c r="T1083" t="str">
        <f>_xlfn.XLOOKUP(Table17[[#This Row],[Store_ID]],Store_Dim!A:A,Store_Dim!C:C)</f>
        <v>North</v>
      </c>
      <c r="U1083" t="str">
        <f>_xlfn.XLOOKUP(Table17[[#This Row],[Store_ID]],Store_Dim!A:A,Store_Dim!D:D)</f>
        <v>Hoodberg</v>
      </c>
      <c r="V1083" t="str">
        <f>_xlfn.XLOOKUP(Table17[[#This Row],[Store_ID]],Store_Dim!A:A,Store_Dim!E:E)</f>
        <v>Outlet</v>
      </c>
      <c r="W1083" t="str">
        <f>_xlfn.XLOOKUP(Table17[[#This Row],[Product_ID]],Product_Dim!A:A,Product_Dim!B:B)</f>
        <v>Adjustable Jump Rope</v>
      </c>
      <c r="X1083" t="str">
        <f>_xlfn.XLOOKUP(Table17[[#This Row],[Product_ID]],Product_Dim!A:A,Product_Dim!C:C)</f>
        <v>Sports</v>
      </c>
      <c r="Y1083" t="str">
        <f>_xlfn.XLOOKUP(Table17[[#This Row],[Product_ID]],Product_Dim!A:A,Product_Dim!D:D)</f>
        <v>Fitness</v>
      </c>
      <c r="Z1083" t="str">
        <f>_xlfn.XLOOKUP(Table17[[#This Row],[Product_ID]],Product_Dim!A:A,Product_Dim!E:E)</f>
        <v>Cox Inc</v>
      </c>
      <c r="AA1083">
        <f>_xlfn.XLOOKUP(Table17[[#This Row],[Product_ID]],Product_Dim!A:A,Product_Dim!F:F)</f>
        <v>167.12</v>
      </c>
      <c r="AB1083">
        <f>_xlfn.XLOOKUP(Table17[[#This Row],[Product_ID]],Product_Dim!A:A,Product_Dim!G:G)</f>
        <v>316</v>
      </c>
    </row>
    <row r="1084" spans="1:28" x14ac:dyDescent="0.25">
      <c r="A1084" t="s">
        <v>2908</v>
      </c>
      <c r="B1084" s="1">
        <v>45871</v>
      </c>
      <c r="C1084" t="s">
        <v>951</v>
      </c>
      <c r="D1084" t="s">
        <v>1714</v>
      </c>
      <c r="E1084" t="s">
        <v>1794</v>
      </c>
      <c r="F1084">
        <v>3</v>
      </c>
      <c r="G1084">
        <v>435.61</v>
      </c>
      <c r="H1084">
        <v>0.03</v>
      </c>
      <c r="I1084" t="s">
        <v>1826</v>
      </c>
      <c r="J1084" s="12">
        <v>1267.6251</v>
      </c>
      <c r="K1084" t="str">
        <f>_xlfn.XLOOKUP(Table17[[#This Row],[Customer_ID]],Customer_Dim!A:A,Customer_Dim!B:B,"False Data")</f>
        <v>Ryan Kane</v>
      </c>
      <c r="L1084" s="5">
        <f>_xlfn.XLOOKUP(Table17[[#This Row],[Customer_ID]],Customer_Dim!A:A,Customer_Dim!C:C,"False Data")</f>
        <v>50</v>
      </c>
      <c r="M1084" s="5" t="str" cm="1">
        <f t="array" ref="M1084">_xlfn.IFS(Table9[[#This Row],[Age]]&lt;=35,"Youth",Table9[[#This Row],[Age]]&lt;=55,"Adult",Table9[[#This Row],[Age]]&gt;55,"Senior")</f>
        <v>Adult</v>
      </c>
      <c r="N1084" t="str">
        <f>_xlfn.XLOOKUP(Table17[[#This Row],[Customer_ID]],Customer_Dim!A:A,Customer_Dim!D:D,"False Data")</f>
        <v>Male</v>
      </c>
      <c r="O1084" t="str">
        <f>_xlfn.XLOOKUP(Table17[[#This Row],[Customer_ID]],Customer_Dim!A:A,Customer_Dim!E:E,"False Data")</f>
        <v>West Bruceburgh</v>
      </c>
      <c r="P1084" t="str">
        <f>_xlfn.XLOOKUP(Table17[[#This Row],[Customer_ID]],Customer_Dim!A:A,Customer_Dim!F:F,"False Data")</f>
        <v>Virginia</v>
      </c>
      <c r="Q1084" t="str">
        <f>_xlfn.XLOOKUP(Table17[[#This Row],[Customer_ID]],Customer_Dim!A:A,Customer_Dim!G:G,"False Data")</f>
        <v>USA</v>
      </c>
      <c r="R1084" t="str">
        <f>_xlfn.XLOOKUP(Table17[[#This Row],[Customer_ID]],Customer_Dim!A:A,Customer_Dim!H:H,"False Data")</f>
        <v>Gold</v>
      </c>
      <c r="S1084" t="str">
        <f>_xlfn.XLOOKUP(Table17[[#This Row],[Store_ID]],Store_Dim!A:A,Store_Dim!B:B)</f>
        <v>Thomas, Bridges and Harris</v>
      </c>
      <c r="T1084" t="str">
        <f>_xlfn.XLOOKUP(Table17[[#This Row],[Store_ID]],Store_Dim!A:A,Store_Dim!C:C)</f>
        <v>North</v>
      </c>
      <c r="U1084" t="str">
        <f>_xlfn.XLOOKUP(Table17[[#This Row],[Store_ID]],Store_Dim!A:A,Store_Dim!D:D)</f>
        <v>Sabrinatown</v>
      </c>
      <c r="V1084" t="str">
        <f>_xlfn.XLOOKUP(Table17[[#This Row],[Store_ID]],Store_Dim!A:A,Store_Dim!E:E)</f>
        <v>Online</v>
      </c>
      <c r="W1084" t="str">
        <f>_xlfn.XLOOKUP(Table17[[#This Row],[Product_ID]],Product_Dim!A:A,Product_Dim!B:B)</f>
        <v>Hydrating Face Cleanser</v>
      </c>
      <c r="X1084" t="str">
        <f>_xlfn.XLOOKUP(Table17[[#This Row],[Product_ID]],Product_Dim!A:A,Product_Dim!C:C)</f>
        <v>Beauty</v>
      </c>
      <c r="Y1084" t="str">
        <f>_xlfn.XLOOKUP(Table17[[#This Row],[Product_ID]],Product_Dim!A:A,Product_Dim!D:D)</f>
        <v>Skincare</v>
      </c>
      <c r="Z1084" t="str">
        <f>_xlfn.XLOOKUP(Table17[[#This Row],[Product_ID]],Product_Dim!A:A,Product_Dim!E:E)</f>
        <v>Butler Group</v>
      </c>
      <c r="AA1084">
        <f>_xlfn.XLOOKUP(Table17[[#This Row],[Product_ID]],Product_Dim!A:A,Product_Dim!F:F)</f>
        <v>305.49</v>
      </c>
      <c r="AB1084">
        <f>_xlfn.XLOOKUP(Table17[[#This Row],[Product_ID]],Product_Dim!A:A,Product_Dim!G:G)</f>
        <v>159</v>
      </c>
    </row>
    <row r="1085" spans="1:28" x14ac:dyDescent="0.25">
      <c r="A1085" t="s">
        <v>2909</v>
      </c>
      <c r="B1085" s="1">
        <v>45531</v>
      </c>
      <c r="C1085" t="s">
        <v>1202</v>
      </c>
      <c r="D1085" t="s">
        <v>1606</v>
      </c>
      <c r="E1085" t="s">
        <v>1804</v>
      </c>
      <c r="F1085">
        <v>1</v>
      </c>
      <c r="G1085">
        <v>850.06</v>
      </c>
      <c r="H1085">
        <v>0.28999999999999998</v>
      </c>
      <c r="I1085" t="s">
        <v>1826</v>
      </c>
      <c r="J1085" s="12">
        <v>603.54259999999988</v>
      </c>
      <c r="K1085" t="str">
        <f>_xlfn.XLOOKUP(Table17[[#This Row],[Customer_ID]],Customer_Dim!A:A,Customer_Dim!B:B,"False Data")</f>
        <v>Tammy Brennan</v>
      </c>
      <c r="L1085" s="5">
        <f>_xlfn.XLOOKUP(Table17[[#This Row],[Customer_ID]],Customer_Dim!A:A,Customer_Dim!C:C,"False Data")</f>
        <v>60</v>
      </c>
      <c r="M1085" s="5" t="str" cm="1">
        <f t="array" ref="M1085">_xlfn.IFS(Table9[[#This Row],[Age]]&lt;=35,"Youth",Table9[[#This Row],[Age]]&lt;=55,"Adult",Table9[[#This Row],[Age]]&gt;55,"Senior")</f>
        <v>Senior</v>
      </c>
      <c r="N1085" t="str">
        <f>_xlfn.XLOOKUP(Table17[[#This Row],[Customer_ID]],Customer_Dim!A:A,Customer_Dim!D:D,"False Data")</f>
        <v>Male</v>
      </c>
      <c r="O1085" t="str">
        <f>_xlfn.XLOOKUP(Table17[[#This Row],[Customer_ID]],Customer_Dim!A:A,Customer_Dim!E:E,"False Data")</f>
        <v>Lake Brandontown</v>
      </c>
      <c r="P1085" t="str">
        <f>_xlfn.XLOOKUP(Table17[[#This Row],[Customer_ID]],Customer_Dim!A:A,Customer_Dim!F:F,"False Data")</f>
        <v>South Carolina</v>
      </c>
      <c r="Q1085" t="str">
        <f>_xlfn.XLOOKUP(Table17[[#This Row],[Customer_ID]],Customer_Dim!A:A,Customer_Dim!G:G,"False Data")</f>
        <v>USA</v>
      </c>
      <c r="R1085" t="str">
        <f>_xlfn.XLOOKUP(Table17[[#This Row],[Customer_ID]],Customer_Dim!A:A,Customer_Dim!H:H,"False Data")</f>
        <v>Gold</v>
      </c>
      <c r="S1085" t="str">
        <f>_xlfn.XLOOKUP(Table17[[#This Row],[Store_ID]],Store_Dim!A:A,Store_Dim!B:B)</f>
        <v>Frederick-Wright</v>
      </c>
      <c r="T1085" t="str">
        <f>_xlfn.XLOOKUP(Table17[[#This Row],[Store_ID]],Store_Dim!A:A,Store_Dim!C:C)</f>
        <v>West</v>
      </c>
      <c r="U1085" t="str">
        <f>_xlfn.XLOOKUP(Table17[[#This Row],[Store_ID]],Store_Dim!A:A,Store_Dim!D:D)</f>
        <v>New Jimmymouth</v>
      </c>
      <c r="V1085" t="str">
        <f>_xlfn.XLOOKUP(Table17[[#This Row],[Store_ID]],Store_Dim!A:A,Store_Dim!E:E)</f>
        <v>Flagship</v>
      </c>
      <c r="W1085" t="str">
        <f>_xlfn.XLOOKUP(Table17[[#This Row],[Product_ID]],Product_Dim!A:A,Product_Dim!B:B)</f>
        <v>Fabric Sofa Throw Blanket</v>
      </c>
      <c r="X1085" t="str">
        <f>_xlfn.XLOOKUP(Table17[[#This Row],[Product_ID]],Product_Dim!A:A,Product_Dim!C:C)</f>
        <v>Home</v>
      </c>
      <c r="Y1085" t="str">
        <f>_xlfn.XLOOKUP(Table17[[#This Row],[Product_ID]],Product_Dim!A:A,Product_Dim!D:D)</f>
        <v>Decor</v>
      </c>
      <c r="Z1085" t="str">
        <f>_xlfn.XLOOKUP(Table17[[#This Row],[Product_ID]],Product_Dim!A:A,Product_Dim!E:E)</f>
        <v>Hoffman Group</v>
      </c>
      <c r="AA1085">
        <f>_xlfn.XLOOKUP(Table17[[#This Row],[Product_ID]],Product_Dim!A:A,Product_Dim!F:F)</f>
        <v>218.48</v>
      </c>
      <c r="AB1085">
        <f>_xlfn.XLOOKUP(Table17[[#This Row],[Product_ID]],Product_Dim!A:A,Product_Dim!G:G)</f>
        <v>276</v>
      </c>
    </row>
    <row r="1086" spans="1:28" x14ac:dyDescent="0.25">
      <c r="A1086" t="s">
        <v>2910</v>
      </c>
      <c r="B1086" s="1">
        <v>45330</v>
      </c>
      <c r="C1086" t="s">
        <v>1089</v>
      </c>
      <c r="D1086" t="s">
        <v>1580</v>
      </c>
      <c r="E1086" t="s">
        <v>1804</v>
      </c>
      <c r="F1086">
        <v>2</v>
      </c>
      <c r="G1086">
        <v>753.92</v>
      </c>
      <c r="H1086">
        <v>0.17</v>
      </c>
      <c r="I1086" t="s">
        <v>1826</v>
      </c>
      <c r="J1086" s="12">
        <v>1251.5072</v>
      </c>
      <c r="K1086" t="str">
        <f>_xlfn.XLOOKUP(Table17[[#This Row],[Customer_ID]],Customer_Dim!A:A,Customer_Dim!B:B,"False Data")</f>
        <v>Justin Mason Dds</v>
      </c>
      <c r="L1086" s="5">
        <f>_xlfn.XLOOKUP(Table17[[#This Row],[Customer_ID]],Customer_Dim!A:A,Customer_Dim!C:C,"False Data")</f>
        <v>39</v>
      </c>
      <c r="M1086" s="5" t="str" cm="1">
        <f t="array" ref="M1086">_xlfn.IFS(Table9[[#This Row],[Age]]&lt;=35,"Youth",Table9[[#This Row],[Age]]&lt;=55,"Adult",Table9[[#This Row],[Age]]&gt;55,"Senior")</f>
        <v>Adult</v>
      </c>
      <c r="N1086" t="str">
        <f>_xlfn.XLOOKUP(Table17[[#This Row],[Customer_ID]],Customer_Dim!A:A,Customer_Dim!D:D,"False Data")</f>
        <v>Female</v>
      </c>
      <c r="O1086" t="str">
        <f>_xlfn.XLOOKUP(Table17[[#This Row],[Customer_ID]],Customer_Dim!A:A,Customer_Dim!E:E,"False Data")</f>
        <v>Peggystad</v>
      </c>
      <c r="P1086" t="str">
        <f>_xlfn.XLOOKUP(Table17[[#This Row],[Customer_ID]],Customer_Dim!A:A,Customer_Dim!F:F,"False Data")</f>
        <v>Connecticut</v>
      </c>
      <c r="Q1086" t="str">
        <f>_xlfn.XLOOKUP(Table17[[#This Row],[Customer_ID]],Customer_Dim!A:A,Customer_Dim!G:G,"False Data")</f>
        <v>USA</v>
      </c>
      <c r="R1086" t="str">
        <f>_xlfn.XLOOKUP(Table17[[#This Row],[Customer_ID]],Customer_Dim!A:A,Customer_Dim!H:H,"False Data")</f>
        <v>Gold</v>
      </c>
      <c r="S1086" t="str">
        <f>_xlfn.XLOOKUP(Table17[[#This Row],[Store_ID]],Store_Dim!A:A,Store_Dim!B:B)</f>
        <v>Frederick-Wright</v>
      </c>
      <c r="T1086" t="str">
        <f>_xlfn.XLOOKUP(Table17[[#This Row],[Store_ID]],Store_Dim!A:A,Store_Dim!C:C)</f>
        <v>West</v>
      </c>
      <c r="U1086" t="str">
        <f>_xlfn.XLOOKUP(Table17[[#This Row],[Store_ID]],Store_Dim!A:A,Store_Dim!D:D)</f>
        <v>New Jimmymouth</v>
      </c>
      <c r="V1086" t="str">
        <f>_xlfn.XLOOKUP(Table17[[#This Row],[Store_ID]],Store_Dim!A:A,Store_Dim!E:E)</f>
        <v>Flagship</v>
      </c>
      <c r="W1086" t="str">
        <f>_xlfn.XLOOKUP(Table17[[#This Row],[Product_ID]],Product_Dim!A:A,Product_Dim!B:B)</f>
        <v>Beard Grooming Kit</v>
      </c>
      <c r="X1086" t="str">
        <f>_xlfn.XLOOKUP(Table17[[#This Row],[Product_ID]],Product_Dim!A:A,Product_Dim!C:C)</f>
        <v>Beauty</v>
      </c>
      <c r="Y1086" t="str">
        <f>_xlfn.XLOOKUP(Table17[[#This Row],[Product_ID]],Product_Dim!A:A,Product_Dim!D:D)</f>
        <v>Grooming</v>
      </c>
      <c r="Z1086" t="str">
        <f>_xlfn.XLOOKUP(Table17[[#This Row],[Product_ID]],Product_Dim!A:A,Product_Dim!E:E)</f>
        <v>Erickson-Green</v>
      </c>
      <c r="AA1086">
        <f>_xlfn.XLOOKUP(Table17[[#This Row],[Product_ID]],Product_Dim!A:A,Product_Dim!F:F)</f>
        <v>337.42</v>
      </c>
      <c r="AB1086">
        <f>_xlfn.XLOOKUP(Table17[[#This Row],[Product_ID]],Product_Dim!A:A,Product_Dim!G:G)</f>
        <v>256</v>
      </c>
    </row>
    <row r="1087" spans="1:28" x14ac:dyDescent="0.25">
      <c r="A1087" t="s">
        <v>2911</v>
      </c>
      <c r="B1087" s="1">
        <v>45311</v>
      </c>
      <c r="C1087" t="s">
        <v>1501</v>
      </c>
      <c r="D1087" t="s">
        <v>1553</v>
      </c>
      <c r="E1087" t="s">
        <v>1797</v>
      </c>
      <c r="F1087">
        <v>3</v>
      </c>
      <c r="G1087">
        <v>408.99</v>
      </c>
      <c r="H1087">
        <v>0.27</v>
      </c>
      <c r="I1087" t="s">
        <v>1826</v>
      </c>
      <c r="J1087" s="12">
        <v>895.68809999999996</v>
      </c>
      <c r="K1087" t="str">
        <f>_xlfn.XLOOKUP(Table17[[#This Row],[Customer_ID]],Customer_Dim!A:A,Customer_Dim!B:B,"False Data")</f>
        <v>Zachary Andrade</v>
      </c>
      <c r="L1087" s="5">
        <f>_xlfn.XLOOKUP(Table17[[#This Row],[Customer_ID]],Customer_Dim!A:A,Customer_Dim!C:C,"False Data")</f>
        <v>23</v>
      </c>
      <c r="M1087" s="5" t="str" cm="1">
        <f t="array" ref="M1087">_xlfn.IFS(Table9[[#This Row],[Age]]&lt;=35,"Youth",Table9[[#This Row],[Age]]&lt;=55,"Adult",Table9[[#This Row],[Age]]&gt;55,"Senior")</f>
        <v>Youth</v>
      </c>
      <c r="N1087" t="str">
        <f>_xlfn.XLOOKUP(Table17[[#This Row],[Customer_ID]],Customer_Dim!A:A,Customer_Dim!D:D,"False Data")</f>
        <v>Female</v>
      </c>
      <c r="O1087" t="str">
        <f>_xlfn.XLOOKUP(Table17[[#This Row],[Customer_ID]],Customer_Dim!A:A,Customer_Dim!E:E,"False Data")</f>
        <v>South Davidport</v>
      </c>
      <c r="P1087" t="str">
        <f>_xlfn.XLOOKUP(Table17[[#This Row],[Customer_ID]],Customer_Dim!A:A,Customer_Dim!F:F,"False Data")</f>
        <v>California</v>
      </c>
      <c r="Q1087" t="str">
        <f>_xlfn.XLOOKUP(Table17[[#This Row],[Customer_ID]],Customer_Dim!A:A,Customer_Dim!G:G,"False Data")</f>
        <v>USA</v>
      </c>
      <c r="R1087" t="str">
        <f>_xlfn.XLOOKUP(Table17[[#This Row],[Customer_ID]],Customer_Dim!A:A,Customer_Dim!H:H,"False Data")</f>
        <v>Platinum</v>
      </c>
      <c r="S1087" t="str">
        <f>_xlfn.XLOOKUP(Table17[[#This Row],[Store_ID]],Store_Dim!A:A,Store_Dim!B:B)</f>
        <v>Gardner, Humphrey and Contreras</v>
      </c>
      <c r="T1087" t="str">
        <f>_xlfn.XLOOKUP(Table17[[#This Row],[Store_ID]],Store_Dim!A:A,Store_Dim!C:C)</f>
        <v>East</v>
      </c>
      <c r="U1087" t="str">
        <f>_xlfn.XLOOKUP(Table17[[#This Row],[Store_ID]],Store_Dim!A:A,Store_Dim!D:D)</f>
        <v>Johnsonville</v>
      </c>
      <c r="V1087" t="str">
        <f>_xlfn.XLOOKUP(Table17[[#This Row],[Store_ID]],Store_Dim!A:A,Store_Dim!E:E)</f>
        <v>Flagship</v>
      </c>
      <c r="W1087" t="str">
        <f>_xlfn.XLOOKUP(Table17[[#This Row],[Product_ID]],Product_Dim!A:A,Product_Dim!B:B)</f>
        <v>Women's Yoga Pants</v>
      </c>
      <c r="X1087" t="str">
        <f>_xlfn.XLOOKUP(Table17[[#This Row],[Product_ID]],Product_Dim!A:A,Product_Dim!C:C)</f>
        <v>Clothing</v>
      </c>
      <c r="Y1087" t="str">
        <f>_xlfn.XLOOKUP(Table17[[#This Row],[Product_ID]],Product_Dim!A:A,Product_Dim!D:D)</f>
        <v>Bottoms</v>
      </c>
      <c r="Z1087" t="str">
        <f>_xlfn.XLOOKUP(Table17[[#This Row],[Product_ID]],Product_Dim!A:A,Product_Dim!E:E)</f>
        <v>Gonzales-Davis</v>
      </c>
      <c r="AA1087">
        <f>_xlfn.XLOOKUP(Table17[[#This Row],[Product_ID]],Product_Dim!A:A,Product_Dim!F:F)</f>
        <v>306.45999999999998</v>
      </c>
      <c r="AB1087">
        <f>_xlfn.XLOOKUP(Table17[[#This Row],[Product_ID]],Product_Dim!A:A,Product_Dim!G:G)</f>
        <v>487</v>
      </c>
    </row>
    <row r="1088" spans="1:28" x14ac:dyDescent="0.25">
      <c r="A1088" t="s">
        <v>2912</v>
      </c>
      <c r="B1088" s="1">
        <v>45567</v>
      </c>
      <c r="C1088" t="s">
        <v>905</v>
      </c>
      <c r="D1088" t="s">
        <v>1662</v>
      </c>
      <c r="E1088" t="s">
        <v>1773</v>
      </c>
      <c r="F1088">
        <v>3</v>
      </c>
      <c r="G1088">
        <v>404.5</v>
      </c>
      <c r="H1088">
        <v>0.22</v>
      </c>
      <c r="I1088" t="s">
        <v>1826</v>
      </c>
      <c r="J1088" s="12">
        <v>946.53000000000009</v>
      </c>
      <c r="K1088" t="str">
        <f>_xlfn.XLOOKUP(Table17[[#This Row],[Customer_ID]],Customer_Dim!A:A,Customer_Dim!B:B,"False Data")</f>
        <v>Donna Guerra</v>
      </c>
      <c r="L1088" s="5">
        <f>_xlfn.XLOOKUP(Table17[[#This Row],[Customer_ID]],Customer_Dim!A:A,Customer_Dim!C:C,"False Data")</f>
        <v>46</v>
      </c>
      <c r="M1088" s="5" t="str" cm="1">
        <f t="array" ref="M1088">_xlfn.IFS(Table9[[#This Row],[Age]]&lt;=35,"Youth",Table9[[#This Row],[Age]]&lt;=55,"Adult",Table9[[#This Row],[Age]]&gt;55,"Senior")</f>
        <v>Adult</v>
      </c>
      <c r="N1088" t="str">
        <f>_xlfn.XLOOKUP(Table17[[#This Row],[Customer_ID]],Customer_Dim!A:A,Customer_Dim!D:D,"False Data")</f>
        <v>Female</v>
      </c>
      <c r="O1088" t="str">
        <f>_xlfn.XLOOKUP(Table17[[#This Row],[Customer_ID]],Customer_Dim!A:A,Customer_Dim!E:E,"False Data")</f>
        <v>North Robert</v>
      </c>
      <c r="P1088" t="str">
        <f>_xlfn.XLOOKUP(Table17[[#This Row],[Customer_ID]],Customer_Dim!A:A,Customer_Dim!F:F,"False Data")</f>
        <v>Massachusetts</v>
      </c>
      <c r="Q1088" t="str">
        <f>_xlfn.XLOOKUP(Table17[[#This Row],[Customer_ID]],Customer_Dim!A:A,Customer_Dim!G:G,"False Data")</f>
        <v>USA</v>
      </c>
      <c r="R1088" t="str">
        <f>_xlfn.XLOOKUP(Table17[[#This Row],[Customer_ID]],Customer_Dim!A:A,Customer_Dim!H:H,"False Data")</f>
        <v>Silver</v>
      </c>
      <c r="S1088" t="str">
        <f>_xlfn.XLOOKUP(Table17[[#This Row],[Store_ID]],Store_Dim!A:A,Store_Dim!B:B)</f>
        <v>Gray Ltd</v>
      </c>
      <c r="T1088" t="str">
        <f>_xlfn.XLOOKUP(Table17[[#This Row],[Store_ID]],Store_Dim!A:A,Store_Dim!C:C)</f>
        <v>North</v>
      </c>
      <c r="U1088" t="str">
        <f>_xlfn.XLOOKUP(Table17[[#This Row],[Store_ID]],Store_Dim!A:A,Store_Dim!D:D)</f>
        <v>New Michaelchester</v>
      </c>
      <c r="V1088" t="str">
        <f>_xlfn.XLOOKUP(Table17[[#This Row],[Store_ID]],Store_Dim!A:A,Store_Dim!E:E)</f>
        <v>Outlet</v>
      </c>
      <c r="W1088" t="str">
        <f>_xlfn.XLOOKUP(Table17[[#This Row],[Product_ID]],Product_Dim!A:A,Product_Dim!B:B)</f>
        <v>Foam Roller</v>
      </c>
      <c r="X1088" t="str">
        <f>_xlfn.XLOOKUP(Table17[[#This Row],[Product_ID]],Product_Dim!A:A,Product_Dim!C:C)</f>
        <v>Sports</v>
      </c>
      <c r="Y1088" t="str">
        <f>_xlfn.XLOOKUP(Table17[[#This Row],[Product_ID]],Product_Dim!A:A,Product_Dim!D:D)</f>
        <v>Fitness</v>
      </c>
      <c r="Z1088" t="str">
        <f>_xlfn.XLOOKUP(Table17[[#This Row],[Product_ID]],Product_Dim!A:A,Product_Dim!E:E)</f>
        <v>Atkinson, Camacho and Oliver</v>
      </c>
      <c r="AA1088">
        <f>_xlfn.XLOOKUP(Table17[[#This Row],[Product_ID]],Product_Dim!A:A,Product_Dim!F:F)</f>
        <v>30.62</v>
      </c>
      <c r="AB1088">
        <f>_xlfn.XLOOKUP(Table17[[#This Row],[Product_ID]],Product_Dim!A:A,Product_Dim!G:G)</f>
        <v>138</v>
      </c>
    </row>
    <row r="1089" spans="1:28" x14ac:dyDescent="0.25">
      <c r="A1089" t="s">
        <v>2913</v>
      </c>
      <c r="B1089" s="1">
        <v>45239</v>
      </c>
      <c r="C1089" t="s">
        <v>1187</v>
      </c>
      <c r="D1089" t="s">
        <v>1626</v>
      </c>
      <c r="E1089" t="s">
        <v>1766</v>
      </c>
      <c r="F1089">
        <v>3</v>
      </c>
      <c r="G1089">
        <v>717.81</v>
      </c>
      <c r="H1089">
        <v>0.17</v>
      </c>
      <c r="I1089" t="s">
        <v>1829</v>
      </c>
      <c r="J1089" s="12">
        <v>1787.3469</v>
      </c>
      <c r="K1089" t="str">
        <f>_xlfn.XLOOKUP(Table17[[#This Row],[Customer_ID]],Customer_Dim!A:A,Customer_Dim!B:B,"False Data")</f>
        <v>Shelley Ponce</v>
      </c>
      <c r="L1089" s="5">
        <f>_xlfn.XLOOKUP(Table17[[#This Row],[Customer_ID]],Customer_Dim!A:A,Customer_Dim!C:C,"False Data")</f>
        <v>23</v>
      </c>
      <c r="M1089" s="5" t="str" cm="1">
        <f t="array" ref="M1089">_xlfn.IFS(Table9[[#This Row],[Age]]&lt;=35,"Youth",Table9[[#This Row],[Age]]&lt;=55,"Adult",Table9[[#This Row],[Age]]&gt;55,"Senior")</f>
        <v>Youth</v>
      </c>
      <c r="N1089" t="str">
        <f>_xlfn.XLOOKUP(Table17[[#This Row],[Customer_ID]],Customer_Dim!A:A,Customer_Dim!D:D,"False Data")</f>
        <v>Male</v>
      </c>
      <c r="O1089" t="str">
        <f>_xlfn.XLOOKUP(Table17[[#This Row],[Customer_ID]],Customer_Dim!A:A,Customer_Dim!E:E,"False Data")</f>
        <v>South Cassandrachester</v>
      </c>
      <c r="P1089" t="str">
        <f>_xlfn.XLOOKUP(Table17[[#This Row],[Customer_ID]],Customer_Dim!A:A,Customer_Dim!F:F,"False Data")</f>
        <v>Rhode Island</v>
      </c>
      <c r="Q1089" t="str">
        <f>_xlfn.XLOOKUP(Table17[[#This Row],[Customer_ID]],Customer_Dim!A:A,Customer_Dim!G:G,"False Data")</f>
        <v>USA</v>
      </c>
      <c r="R1089" t="str">
        <f>_xlfn.XLOOKUP(Table17[[#This Row],[Customer_ID]],Customer_Dim!A:A,Customer_Dim!H:H,"False Data")</f>
        <v>Gold</v>
      </c>
      <c r="S1089" t="str">
        <f>_xlfn.XLOOKUP(Table17[[#This Row],[Store_ID]],Store_Dim!A:A,Store_Dim!B:B)</f>
        <v>Johnson-Wright</v>
      </c>
      <c r="T1089" t="str">
        <f>_xlfn.XLOOKUP(Table17[[#This Row],[Store_ID]],Store_Dim!A:A,Store_Dim!C:C)</f>
        <v>North</v>
      </c>
      <c r="U1089" t="str">
        <f>_xlfn.XLOOKUP(Table17[[#This Row],[Store_ID]],Store_Dim!A:A,Store_Dim!D:D)</f>
        <v>Hoodberg</v>
      </c>
      <c r="V1089" t="str">
        <f>_xlfn.XLOOKUP(Table17[[#This Row],[Store_ID]],Store_Dim!A:A,Store_Dim!E:E)</f>
        <v>Outlet</v>
      </c>
      <c r="W1089" t="str">
        <f>_xlfn.XLOOKUP(Table17[[#This Row],[Product_ID]],Product_Dim!A:A,Product_Dim!B:B)</f>
        <v>Portable Power Bank</v>
      </c>
      <c r="X1089" t="str">
        <f>_xlfn.XLOOKUP(Table17[[#This Row],[Product_ID]],Product_Dim!A:A,Product_Dim!C:C)</f>
        <v>Electronics</v>
      </c>
      <c r="Y1089" t="str">
        <f>_xlfn.XLOOKUP(Table17[[#This Row],[Product_ID]],Product_Dim!A:A,Product_Dim!D:D)</f>
        <v>Mobile</v>
      </c>
      <c r="Z1089" t="str">
        <f>_xlfn.XLOOKUP(Table17[[#This Row],[Product_ID]],Product_Dim!A:A,Product_Dim!E:E)</f>
        <v>Cummings and Sons</v>
      </c>
      <c r="AA1089">
        <f>_xlfn.XLOOKUP(Table17[[#This Row],[Product_ID]],Product_Dim!A:A,Product_Dim!F:F)</f>
        <v>326.06</v>
      </c>
      <c r="AB1089">
        <f>_xlfn.XLOOKUP(Table17[[#This Row],[Product_ID]],Product_Dim!A:A,Product_Dim!G:G)</f>
        <v>301</v>
      </c>
    </row>
    <row r="1090" spans="1:28" x14ac:dyDescent="0.25">
      <c r="A1090" t="s">
        <v>2914</v>
      </c>
      <c r="B1090" s="1">
        <v>45284</v>
      </c>
      <c r="C1090" t="s">
        <v>803</v>
      </c>
      <c r="D1090" t="s">
        <v>1716</v>
      </c>
      <c r="E1090" t="s">
        <v>1757</v>
      </c>
      <c r="F1090">
        <v>3</v>
      </c>
      <c r="G1090">
        <v>204.77</v>
      </c>
      <c r="H1090">
        <v>0.14000000000000001</v>
      </c>
      <c r="I1090" t="s">
        <v>1824</v>
      </c>
      <c r="J1090" s="12">
        <v>528.3066</v>
      </c>
      <c r="K1090" t="str">
        <f>_xlfn.XLOOKUP(Table17[[#This Row],[Customer_ID]],Customer_Dim!A:A,Customer_Dim!B:B,"False Data")</f>
        <v>Tyler Garner</v>
      </c>
      <c r="L1090" s="5">
        <f>_xlfn.XLOOKUP(Table17[[#This Row],[Customer_ID]],Customer_Dim!A:A,Customer_Dim!C:C,"False Data")</f>
        <v>64</v>
      </c>
      <c r="M1090" s="5" t="str" cm="1">
        <f t="array" ref="M1090">_xlfn.IFS(Table9[[#This Row],[Age]]&lt;=35,"Youth",Table9[[#This Row],[Age]]&lt;=55,"Adult",Table9[[#This Row],[Age]]&gt;55,"Senior")</f>
        <v>Senior</v>
      </c>
      <c r="N1090" t="str">
        <f>_xlfn.XLOOKUP(Table17[[#This Row],[Customer_ID]],Customer_Dim!A:A,Customer_Dim!D:D,"False Data")</f>
        <v>Male</v>
      </c>
      <c r="O1090" t="str">
        <f>_xlfn.XLOOKUP(Table17[[#This Row],[Customer_ID]],Customer_Dim!A:A,Customer_Dim!E:E,"False Data")</f>
        <v>Port Coreyfort</v>
      </c>
      <c r="P1090" t="str">
        <f>_xlfn.XLOOKUP(Table17[[#This Row],[Customer_ID]],Customer_Dim!A:A,Customer_Dim!F:F,"False Data")</f>
        <v>Alabama</v>
      </c>
      <c r="Q1090" t="str">
        <f>_xlfn.XLOOKUP(Table17[[#This Row],[Customer_ID]],Customer_Dim!A:A,Customer_Dim!G:G,"False Data")</f>
        <v>USA</v>
      </c>
      <c r="R1090" t="str">
        <f>_xlfn.XLOOKUP(Table17[[#This Row],[Customer_ID]],Customer_Dim!A:A,Customer_Dim!H:H,"False Data")</f>
        <v>Silver</v>
      </c>
      <c r="S1090" t="str">
        <f>_xlfn.XLOOKUP(Table17[[#This Row],[Store_ID]],Store_Dim!A:A,Store_Dim!B:B)</f>
        <v>Martinez, Adkins and Johnson</v>
      </c>
      <c r="T1090" t="str">
        <f>_xlfn.XLOOKUP(Table17[[#This Row],[Store_ID]],Store_Dim!A:A,Store_Dim!C:C)</f>
        <v>North</v>
      </c>
      <c r="U1090" t="str">
        <f>_xlfn.XLOOKUP(Table17[[#This Row],[Store_ID]],Store_Dim!A:A,Store_Dim!D:D)</f>
        <v>Danielmouth</v>
      </c>
      <c r="V1090" t="str">
        <f>_xlfn.XLOOKUP(Table17[[#This Row],[Store_ID]],Store_Dim!A:A,Store_Dim!E:E)</f>
        <v>Flagship</v>
      </c>
      <c r="W1090" t="str">
        <f>_xlfn.XLOOKUP(Table17[[#This Row],[Product_ID]],Product_Dim!A:A,Product_Dim!B:B)</f>
        <v>Wooden Bookshelf</v>
      </c>
      <c r="X1090" t="str">
        <f>_xlfn.XLOOKUP(Table17[[#This Row],[Product_ID]],Product_Dim!A:A,Product_Dim!C:C)</f>
        <v>Home</v>
      </c>
      <c r="Y1090" t="str">
        <f>_xlfn.XLOOKUP(Table17[[#This Row],[Product_ID]],Product_Dim!A:A,Product_Dim!D:D)</f>
        <v>Furniture</v>
      </c>
      <c r="Z1090" t="str">
        <f>_xlfn.XLOOKUP(Table17[[#This Row],[Product_ID]],Product_Dim!A:A,Product_Dim!E:E)</f>
        <v>Collins-Stephenson</v>
      </c>
      <c r="AA1090">
        <f>_xlfn.XLOOKUP(Table17[[#This Row],[Product_ID]],Product_Dim!A:A,Product_Dim!F:F)</f>
        <v>388.46</v>
      </c>
      <c r="AB1090">
        <f>_xlfn.XLOOKUP(Table17[[#This Row],[Product_ID]],Product_Dim!A:A,Product_Dim!G:G)</f>
        <v>208</v>
      </c>
    </row>
    <row r="1091" spans="1:28" x14ac:dyDescent="0.25">
      <c r="A1091" t="s">
        <v>2915</v>
      </c>
      <c r="B1091" s="1">
        <v>45686</v>
      </c>
      <c r="C1091" t="s">
        <v>153</v>
      </c>
      <c r="D1091" t="s">
        <v>1644</v>
      </c>
      <c r="E1091" t="s">
        <v>1810</v>
      </c>
      <c r="F1091">
        <v>4</v>
      </c>
      <c r="G1091">
        <v>106.23</v>
      </c>
      <c r="H1091">
        <v>0.28000000000000003</v>
      </c>
      <c r="I1091" t="s">
        <v>1829</v>
      </c>
      <c r="J1091" s="12">
        <v>305.94240000000002</v>
      </c>
      <c r="K1091" t="str">
        <f>_xlfn.XLOOKUP(Table17[[#This Row],[Customer_ID]],Customer_Dim!A:A,Customer_Dim!B:B,"False Data")</f>
        <v>Tonya Reynolds</v>
      </c>
      <c r="L1091" s="5">
        <f>_xlfn.XLOOKUP(Table17[[#This Row],[Customer_ID]],Customer_Dim!A:A,Customer_Dim!C:C,"False Data")</f>
        <v>55</v>
      </c>
      <c r="M1091" s="5" t="str" cm="1">
        <f t="array" ref="M1091">_xlfn.IFS(Table9[[#This Row],[Age]]&lt;=35,"Youth",Table9[[#This Row],[Age]]&lt;=55,"Adult",Table9[[#This Row],[Age]]&gt;55,"Senior")</f>
        <v>Adult</v>
      </c>
      <c r="N1091" t="str">
        <f>_xlfn.XLOOKUP(Table17[[#This Row],[Customer_ID]],Customer_Dim!A:A,Customer_Dim!D:D,"False Data")</f>
        <v>Female</v>
      </c>
      <c r="O1091" t="str">
        <f>_xlfn.XLOOKUP(Table17[[#This Row],[Customer_ID]],Customer_Dim!A:A,Customer_Dim!E:E,"False Data")</f>
        <v>Darleneton</v>
      </c>
      <c r="P1091" t="str">
        <f>_xlfn.XLOOKUP(Table17[[#This Row],[Customer_ID]],Customer_Dim!A:A,Customer_Dim!F:F,"False Data")</f>
        <v>Michigan</v>
      </c>
      <c r="Q1091" t="str">
        <f>_xlfn.XLOOKUP(Table17[[#This Row],[Customer_ID]],Customer_Dim!A:A,Customer_Dim!G:G,"False Data")</f>
        <v>USA</v>
      </c>
      <c r="R1091" t="str">
        <f>_xlfn.XLOOKUP(Table17[[#This Row],[Customer_ID]],Customer_Dim!A:A,Customer_Dim!H:H,"False Data")</f>
        <v>Gold</v>
      </c>
      <c r="S1091" t="str">
        <f>_xlfn.XLOOKUP(Table17[[#This Row],[Store_ID]],Store_Dim!A:A,Store_Dim!B:B)</f>
        <v>Guerrero-Schmitt</v>
      </c>
      <c r="T1091" t="str">
        <f>_xlfn.XLOOKUP(Table17[[#This Row],[Store_ID]],Store_Dim!A:A,Store_Dim!C:C)</f>
        <v>East</v>
      </c>
      <c r="U1091" t="str">
        <f>_xlfn.XLOOKUP(Table17[[#This Row],[Store_ID]],Store_Dim!A:A,Store_Dim!D:D)</f>
        <v>East Stevechester</v>
      </c>
      <c r="V1091" t="str">
        <f>_xlfn.XLOOKUP(Table17[[#This Row],[Store_ID]],Store_Dim!A:A,Store_Dim!E:E)</f>
        <v>Flagship</v>
      </c>
      <c r="W1091" t="str">
        <f>_xlfn.XLOOKUP(Table17[[#This Row],[Product_ID]],Product_Dim!A:A,Product_Dim!B:B)</f>
        <v>Car Dashboard Phone Holder</v>
      </c>
      <c r="X1091" t="str">
        <f>_xlfn.XLOOKUP(Table17[[#This Row],[Product_ID]],Product_Dim!A:A,Product_Dim!C:C)</f>
        <v>Electronics</v>
      </c>
      <c r="Y1091" t="str">
        <f>_xlfn.XLOOKUP(Table17[[#This Row],[Product_ID]],Product_Dim!A:A,Product_Dim!D:D)</f>
        <v>Accessories</v>
      </c>
      <c r="Z1091" t="str">
        <f>_xlfn.XLOOKUP(Table17[[#This Row],[Product_ID]],Product_Dim!A:A,Product_Dim!E:E)</f>
        <v>Byrd, Stewart and Valdez</v>
      </c>
      <c r="AA1091">
        <f>_xlfn.XLOOKUP(Table17[[#This Row],[Product_ID]],Product_Dim!A:A,Product_Dim!F:F)</f>
        <v>177.98</v>
      </c>
      <c r="AB1091">
        <f>_xlfn.XLOOKUP(Table17[[#This Row],[Product_ID]],Product_Dim!A:A,Product_Dim!G:G)</f>
        <v>103</v>
      </c>
    </row>
    <row r="1092" spans="1:28" x14ac:dyDescent="0.25">
      <c r="A1092" t="s">
        <v>2916</v>
      </c>
      <c r="B1092" s="1">
        <v>45824</v>
      </c>
      <c r="C1092" t="s">
        <v>1023</v>
      </c>
      <c r="D1092" t="s">
        <v>1680</v>
      </c>
      <c r="E1092" t="s">
        <v>1773</v>
      </c>
      <c r="F1092">
        <v>2</v>
      </c>
      <c r="G1092">
        <v>769.48</v>
      </c>
      <c r="H1092">
        <v>0.11</v>
      </c>
      <c r="I1092" t="s">
        <v>1826</v>
      </c>
      <c r="J1092" s="12">
        <v>1369.6744000000001</v>
      </c>
      <c r="K1092" t="str">
        <f>_xlfn.XLOOKUP(Table17[[#This Row],[Customer_ID]],Customer_Dim!A:A,Customer_Dim!B:B,"False Data")</f>
        <v>Andrew Smith</v>
      </c>
      <c r="L1092" s="5">
        <f>_xlfn.XLOOKUP(Table17[[#This Row],[Customer_ID]],Customer_Dim!A:A,Customer_Dim!C:C,"False Data")</f>
        <v>60</v>
      </c>
      <c r="M1092" s="5" t="str" cm="1">
        <f t="array" ref="M1092">_xlfn.IFS(Table9[[#This Row],[Age]]&lt;=35,"Youth",Table9[[#This Row],[Age]]&lt;=55,"Adult",Table9[[#This Row],[Age]]&gt;55,"Senior")</f>
        <v>Senior</v>
      </c>
      <c r="N1092" t="str">
        <f>_xlfn.XLOOKUP(Table17[[#This Row],[Customer_ID]],Customer_Dim!A:A,Customer_Dim!D:D,"False Data")</f>
        <v>Male</v>
      </c>
      <c r="O1092" t="str">
        <f>_xlfn.XLOOKUP(Table17[[#This Row],[Customer_ID]],Customer_Dim!A:A,Customer_Dim!E:E,"False Data")</f>
        <v>East Matthew</v>
      </c>
      <c r="P1092" t="str">
        <f>_xlfn.XLOOKUP(Table17[[#This Row],[Customer_ID]],Customer_Dim!A:A,Customer_Dim!F:F,"False Data")</f>
        <v>Wisconsin</v>
      </c>
      <c r="Q1092" t="str">
        <f>_xlfn.XLOOKUP(Table17[[#This Row],[Customer_ID]],Customer_Dim!A:A,Customer_Dim!G:G,"False Data")</f>
        <v>USA</v>
      </c>
      <c r="R1092" t="str">
        <f>_xlfn.XLOOKUP(Table17[[#This Row],[Customer_ID]],Customer_Dim!A:A,Customer_Dim!H:H,"False Data")</f>
        <v>Bronze</v>
      </c>
      <c r="S1092" t="str">
        <f>_xlfn.XLOOKUP(Table17[[#This Row],[Store_ID]],Store_Dim!A:A,Store_Dim!B:B)</f>
        <v>Gray Ltd</v>
      </c>
      <c r="T1092" t="str">
        <f>_xlfn.XLOOKUP(Table17[[#This Row],[Store_ID]],Store_Dim!A:A,Store_Dim!C:C)</f>
        <v>North</v>
      </c>
      <c r="U1092" t="str">
        <f>_xlfn.XLOOKUP(Table17[[#This Row],[Store_ID]],Store_Dim!A:A,Store_Dim!D:D)</f>
        <v>New Michaelchester</v>
      </c>
      <c r="V1092" t="str">
        <f>_xlfn.XLOOKUP(Table17[[#This Row],[Store_ID]],Store_Dim!A:A,Store_Dim!E:E)</f>
        <v>Outlet</v>
      </c>
      <c r="W1092" t="str">
        <f>_xlfn.XLOOKUP(Table17[[#This Row],[Product_ID]],Product_Dim!A:A,Product_Dim!B:B)</f>
        <v>Women's Hair Dryer Brush</v>
      </c>
      <c r="X1092" t="str">
        <f>_xlfn.XLOOKUP(Table17[[#This Row],[Product_ID]],Product_Dim!A:A,Product_Dim!C:C)</f>
        <v>Beauty</v>
      </c>
      <c r="Y1092" t="str">
        <f>_xlfn.XLOOKUP(Table17[[#This Row],[Product_ID]],Product_Dim!A:A,Product_Dim!D:D)</f>
        <v>Haircare</v>
      </c>
      <c r="Z1092" t="str">
        <f>_xlfn.XLOOKUP(Table17[[#This Row],[Product_ID]],Product_Dim!A:A,Product_Dim!E:E)</f>
        <v>Torres, Spencer and Potter</v>
      </c>
      <c r="AA1092">
        <f>_xlfn.XLOOKUP(Table17[[#This Row],[Product_ID]],Product_Dim!A:A,Product_Dim!F:F)</f>
        <v>340.39</v>
      </c>
      <c r="AB1092">
        <f>_xlfn.XLOOKUP(Table17[[#This Row],[Product_ID]],Product_Dim!A:A,Product_Dim!G:G)</f>
        <v>177</v>
      </c>
    </row>
    <row r="1093" spans="1:28" x14ac:dyDescent="0.25">
      <c r="A1093" t="s">
        <v>2917</v>
      </c>
      <c r="B1093" s="1">
        <v>45867</v>
      </c>
      <c r="C1093" t="s">
        <v>815</v>
      </c>
      <c r="D1093" t="s">
        <v>1662</v>
      </c>
      <c r="E1093" t="s">
        <v>1797</v>
      </c>
      <c r="F1093">
        <v>2</v>
      </c>
      <c r="G1093">
        <v>714.21</v>
      </c>
      <c r="H1093">
        <v>0.14000000000000001</v>
      </c>
      <c r="I1093" t="s">
        <v>1824</v>
      </c>
      <c r="J1093" s="12">
        <v>1228.4412</v>
      </c>
      <c r="K1093" t="str">
        <f>_xlfn.XLOOKUP(Table17[[#This Row],[Customer_ID]],Customer_Dim!A:A,Customer_Dim!B:B,"False Data")</f>
        <v>Damon Perez</v>
      </c>
      <c r="L1093" s="5">
        <f>_xlfn.XLOOKUP(Table17[[#This Row],[Customer_ID]],Customer_Dim!A:A,Customer_Dim!C:C,"False Data")</f>
        <v>21</v>
      </c>
      <c r="M1093" s="5" t="str" cm="1">
        <f t="array" ref="M1093">_xlfn.IFS(Table9[[#This Row],[Age]]&lt;=35,"Youth",Table9[[#This Row],[Age]]&lt;=55,"Adult",Table9[[#This Row],[Age]]&gt;55,"Senior")</f>
        <v>Youth</v>
      </c>
      <c r="N1093" t="str">
        <f>_xlfn.XLOOKUP(Table17[[#This Row],[Customer_ID]],Customer_Dim!A:A,Customer_Dim!D:D,"False Data")</f>
        <v>Male</v>
      </c>
      <c r="O1093" t="str">
        <f>_xlfn.XLOOKUP(Table17[[#This Row],[Customer_ID]],Customer_Dim!A:A,Customer_Dim!E:E,"False Data")</f>
        <v>Jasonton</v>
      </c>
      <c r="P1093" t="str">
        <f>_xlfn.XLOOKUP(Table17[[#This Row],[Customer_ID]],Customer_Dim!A:A,Customer_Dim!F:F,"False Data")</f>
        <v>Ohio</v>
      </c>
      <c r="Q1093" t="str">
        <f>_xlfn.XLOOKUP(Table17[[#This Row],[Customer_ID]],Customer_Dim!A:A,Customer_Dim!G:G,"False Data")</f>
        <v>USA</v>
      </c>
      <c r="R1093" t="str">
        <f>_xlfn.XLOOKUP(Table17[[#This Row],[Customer_ID]],Customer_Dim!A:A,Customer_Dim!H:H,"False Data")</f>
        <v>Gold</v>
      </c>
      <c r="S1093" t="str">
        <f>_xlfn.XLOOKUP(Table17[[#This Row],[Store_ID]],Store_Dim!A:A,Store_Dim!B:B)</f>
        <v>Gardner, Humphrey and Contreras</v>
      </c>
      <c r="T1093" t="str">
        <f>_xlfn.XLOOKUP(Table17[[#This Row],[Store_ID]],Store_Dim!A:A,Store_Dim!C:C)</f>
        <v>East</v>
      </c>
      <c r="U1093" t="str">
        <f>_xlfn.XLOOKUP(Table17[[#This Row],[Store_ID]],Store_Dim!A:A,Store_Dim!D:D)</f>
        <v>Johnsonville</v>
      </c>
      <c r="V1093" t="str">
        <f>_xlfn.XLOOKUP(Table17[[#This Row],[Store_ID]],Store_Dim!A:A,Store_Dim!E:E)</f>
        <v>Flagship</v>
      </c>
      <c r="W1093" t="str">
        <f>_xlfn.XLOOKUP(Table17[[#This Row],[Product_ID]],Product_Dim!A:A,Product_Dim!B:B)</f>
        <v>Foam Roller</v>
      </c>
      <c r="X1093" t="str">
        <f>_xlfn.XLOOKUP(Table17[[#This Row],[Product_ID]],Product_Dim!A:A,Product_Dim!C:C)</f>
        <v>Sports</v>
      </c>
      <c r="Y1093" t="str">
        <f>_xlfn.XLOOKUP(Table17[[#This Row],[Product_ID]],Product_Dim!A:A,Product_Dim!D:D)</f>
        <v>Fitness</v>
      </c>
      <c r="Z1093" t="str">
        <f>_xlfn.XLOOKUP(Table17[[#This Row],[Product_ID]],Product_Dim!A:A,Product_Dim!E:E)</f>
        <v>Atkinson, Camacho and Oliver</v>
      </c>
      <c r="AA1093">
        <f>_xlfn.XLOOKUP(Table17[[#This Row],[Product_ID]],Product_Dim!A:A,Product_Dim!F:F)</f>
        <v>30.62</v>
      </c>
      <c r="AB1093">
        <f>_xlfn.XLOOKUP(Table17[[#This Row],[Product_ID]],Product_Dim!A:A,Product_Dim!G:G)</f>
        <v>138</v>
      </c>
    </row>
    <row r="1094" spans="1:28" x14ac:dyDescent="0.25">
      <c r="A1094" t="s">
        <v>2918</v>
      </c>
      <c r="B1094" s="1">
        <v>45578</v>
      </c>
      <c r="C1094" t="s">
        <v>863</v>
      </c>
      <c r="D1094" t="s">
        <v>1570</v>
      </c>
      <c r="E1094" t="s">
        <v>1801</v>
      </c>
      <c r="F1094">
        <v>4</v>
      </c>
      <c r="G1094">
        <v>632.24</v>
      </c>
      <c r="H1094">
        <v>0.25</v>
      </c>
      <c r="I1094" t="s">
        <v>1826</v>
      </c>
      <c r="J1094" s="12">
        <v>1896.72</v>
      </c>
      <c r="K1094" t="str">
        <f>_xlfn.XLOOKUP(Table17[[#This Row],[Customer_ID]],Customer_Dim!A:A,Customer_Dim!B:B,"False Data")</f>
        <v>Daisy Johnson Dds</v>
      </c>
      <c r="L1094" s="5">
        <f>_xlfn.XLOOKUP(Table17[[#This Row],[Customer_ID]],Customer_Dim!A:A,Customer_Dim!C:C,"False Data")</f>
        <v>64</v>
      </c>
      <c r="M1094" s="5" t="str" cm="1">
        <f t="array" ref="M1094">_xlfn.IFS(Table9[[#This Row],[Age]]&lt;=35,"Youth",Table9[[#This Row],[Age]]&lt;=55,"Adult",Table9[[#This Row],[Age]]&gt;55,"Senior")</f>
        <v>Senior</v>
      </c>
      <c r="N1094" t="str">
        <f>_xlfn.XLOOKUP(Table17[[#This Row],[Customer_ID]],Customer_Dim!A:A,Customer_Dim!D:D,"False Data")</f>
        <v>Male</v>
      </c>
      <c r="O1094" t="str">
        <f>_xlfn.XLOOKUP(Table17[[#This Row],[Customer_ID]],Customer_Dim!A:A,Customer_Dim!E:E,"False Data")</f>
        <v>North Stephanie</v>
      </c>
      <c r="P1094" t="str">
        <f>_xlfn.XLOOKUP(Table17[[#This Row],[Customer_ID]],Customer_Dim!A:A,Customer_Dim!F:F,"False Data")</f>
        <v>Nebraska</v>
      </c>
      <c r="Q1094" t="str">
        <f>_xlfn.XLOOKUP(Table17[[#This Row],[Customer_ID]],Customer_Dim!A:A,Customer_Dim!G:G,"False Data")</f>
        <v>USA</v>
      </c>
      <c r="R1094" t="str">
        <f>_xlfn.XLOOKUP(Table17[[#This Row],[Customer_ID]],Customer_Dim!A:A,Customer_Dim!H:H,"False Data")</f>
        <v>Platinum</v>
      </c>
      <c r="S1094" t="str">
        <f>_xlfn.XLOOKUP(Table17[[#This Row],[Store_ID]],Store_Dim!A:A,Store_Dim!B:B)</f>
        <v>Shelton PLC</v>
      </c>
      <c r="T1094" t="str">
        <f>_xlfn.XLOOKUP(Table17[[#This Row],[Store_ID]],Store_Dim!A:A,Store_Dim!C:C)</f>
        <v>North</v>
      </c>
      <c r="U1094" t="str">
        <f>_xlfn.XLOOKUP(Table17[[#This Row],[Store_ID]],Store_Dim!A:A,Store_Dim!D:D)</f>
        <v>East Jenniferstad</v>
      </c>
      <c r="V1094" t="str">
        <f>_xlfn.XLOOKUP(Table17[[#This Row],[Store_ID]],Store_Dim!A:A,Store_Dim!E:E)</f>
        <v>Flagship</v>
      </c>
      <c r="W1094" t="str">
        <f>_xlfn.XLOOKUP(Table17[[#This Row],[Product_ID]],Product_Dim!A:A,Product_Dim!B:B)</f>
        <v>HD Smart TV Stick</v>
      </c>
      <c r="X1094" t="str">
        <f>_xlfn.XLOOKUP(Table17[[#This Row],[Product_ID]],Product_Dim!A:A,Product_Dim!C:C)</f>
        <v>Electronics</v>
      </c>
      <c r="Y1094" t="str">
        <f>_xlfn.XLOOKUP(Table17[[#This Row],[Product_ID]],Product_Dim!A:A,Product_Dim!D:D)</f>
        <v>Accessories</v>
      </c>
      <c r="Z1094" t="str">
        <f>_xlfn.XLOOKUP(Table17[[#This Row],[Product_ID]],Product_Dim!A:A,Product_Dim!E:E)</f>
        <v>Gibson, Hobbs and Weaver</v>
      </c>
      <c r="AA1094">
        <f>_xlfn.XLOOKUP(Table17[[#This Row],[Product_ID]],Product_Dim!A:A,Product_Dim!F:F)</f>
        <v>449.4</v>
      </c>
      <c r="AB1094">
        <f>_xlfn.XLOOKUP(Table17[[#This Row],[Product_ID]],Product_Dim!A:A,Product_Dim!G:G)</f>
        <v>0</v>
      </c>
    </row>
    <row r="1095" spans="1:28" x14ac:dyDescent="0.25">
      <c r="A1095" t="s">
        <v>2919</v>
      </c>
      <c r="B1095" s="1">
        <v>45575</v>
      </c>
      <c r="C1095" t="s">
        <v>538</v>
      </c>
      <c r="D1095" t="s">
        <v>1704</v>
      </c>
      <c r="E1095" t="s">
        <v>1766</v>
      </c>
      <c r="F1095">
        <v>2</v>
      </c>
      <c r="G1095">
        <v>845.27</v>
      </c>
      <c r="H1095">
        <v>0.18</v>
      </c>
      <c r="I1095" t="s">
        <v>1826</v>
      </c>
      <c r="J1095" s="12">
        <v>1386.2428</v>
      </c>
      <c r="K1095" t="str">
        <f>_xlfn.XLOOKUP(Table17[[#This Row],[Customer_ID]],Customer_Dim!A:A,Customer_Dim!B:B,"False Data")</f>
        <v>Cynthia Morris</v>
      </c>
      <c r="L1095" s="5">
        <f>_xlfn.XLOOKUP(Table17[[#This Row],[Customer_ID]],Customer_Dim!A:A,Customer_Dim!C:C,"False Data")</f>
        <v>18</v>
      </c>
      <c r="M1095" s="5" t="str" cm="1">
        <f t="array" ref="M1095">_xlfn.IFS(Table9[[#This Row],[Age]]&lt;=35,"Youth",Table9[[#This Row],[Age]]&lt;=55,"Adult",Table9[[#This Row],[Age]]&gt;55,"Senior")</f>
        <v>Youth</v>
      </c>
      <c r="N1095" t="str">
        <f>_xlfn.XLOOKUP(Table17[[#This Row],[Customer_ID]],Customer_Dim!A:A,Customer_Dim!D:D,"False Data")</f>
        <v>Female</v>
      </c>
      <c r="O1095" t="str">
        <f>_xlfn.XLOOKUP(Table17[[#This Row],[Customer_ID]],Customer_Dim!A:A,Customer_Dim!E:E,"False Data")</f>
        <v>Hessmouth</v>
      </c>
      <c r="P1095" t="str">
        <f>_xlfn.XLOOKUP(Table17[[#This Row],[Customer_ID]],Customer_Dim!A:A,Customer_Dim!F:F,"False Data")</f>
        <v>Arizona</v>
      </c>
      <c r="Q1095" t="str">
        <f>_xlfn.XLOOKUP(Table17[[#This Row],[Customer_ID]],Customer_Dim!A:A,Customer_Dim!G:G,"False Data")</f>
        <v>USA</v>
      </c>
      <c r="R1095" t="str">
        <f>_xlfn.XLOOKUP(Table17[[#This Row],[Customer_ID]],Customer_Dim!A:A,Customer_Dim!H:H,"False Data")</f>
        <v>Silver</v>
      </c>
      <c r="S1095" t="str">
        <f>_xlfn.XLOOKUP(Table17[[#This Row],[Store_ID]],Store_Dim!A:A,Store_Dim!B:B)</f>
        <v>Johnson-Wright</v>
      </c>
      <c r="T1095" t="str">
        <f>_xlfn.XLOOKUP(Table17[[#This Row],[Store_ID]],Store_Dim!A:A,Store_Dim!C:C)</f>
        <v>North</v>
      </c>
      <c r="U1095" t="str">
        <f>_xlfn.XLOOKUP(Table17[[#This Row],[Store_ID]],Store_Dim!A:A,Store_Dim!D:D)</f>
        <v>Hoodberg</v>
      </c>
      <c r="V1095" t="str">
        <f>_xlfn.XLOOKUP(Table17[[#This Row],[Store_ID]],Store_Dim!A:A,Store_Dim!E:E)</f>
        <v>Outlet</v>
      </c>
      <c r="W1095" t="str">
        <f>_xlfn.XLOOKUP(Table17[[#This Row],[Product_ID]],Product_Dim!A:A,Product_Dim!B:B)</f>
        <v>Essential Oil Diffuser</v>
      </c>
      <c r="X1095" t="str">
        <f>_xlfn.XLOOKUP(Table17[[#This Row],[Product_ID]],Product_Dim!A:A,Product_Dim!C:C)</f>
        <v>Home</v>
      </c>
      <c r="Y1095" t="str">
        <f>_xlfn.XLOOKUP(Table17[[#This Row],[Product_ID]],Product_Dim!A:A,Product_Dim!D:D)</f>
        <v>Decor</v>
      </c>
      <c r="Z1095" t="str">
        <f>_xlfn.XLOOKUP(Table17[[#This Row],[Product_ID]],Product_Dim!A:A,Product_Dim!E:E)</f>
        <v>Hernandez Inc</v>
      </c>
      <c r="AA1095">
        <f>_xlfn.XLOOKUP(Table17[[#This Row],[Product_ID]],Product_Dim!A:A,Product_Dim!F:F)</f>
        <v>325.26</v>
      </c>
      <c r="AB1095">
        <f>_xlfn.XLOOKUP(Table17[[#This Row],[Product_ID]],Product_Dim!A:A,Product_Dim!G:G)</f>
        <v>400</v>
      </c>
    </row>
    <row r="1096" spans="1:28" x14ac:dyDescent="0.25">
      <c r="A1096" t="s">
        <v>2920</v>
      </c>
      <c r="B1096" s="1">
        <v>45816</v>
      </c>
      <c r="C1096" t="s">
        <v>1527</v>
      </c>
      <c r="D1096" t="s">
        <v>1722</v>
      </c>
      <c r="E1096" t="s">
        <v>1797</v>
      </c>
      <c r="F1096">
        <v>1</v>
      </c>
      <c r="G1096">
        <v>575.94000000000005</v>
      </c>
      <c r="H1096">
        <v>0.17</v>
      </c>
      <c r="I1096" t="s">
        <v>1824</v>
      </c>
      <c r="J1096" s="12">
        <v>478.03019999999998</v>
      </c>
      <c r="K1096" t="str">
        <f>_xlfn.XLOOKUP(Table17[[#This Row],[Customer_ID]],Customer_Dim!A:A,Customer_Dim!B:B,"False Data")</f>
        <v>Sarah Marsh</v>
      </c>
      <c r="L1096" s="5">
        <f>_xlfn.XLOOKUP(Table17[[#This Row],[Customer_ID]],Customer_Dim!A:A,Customer_Dim!C:C,"False Data")</f>
        <v>47</v>
      </c>
      <c r="M1096" s="5" t="str" cm="1">
        <f t="array" ref="M1096">_xlfn.IFS(Table9[[#This Row],[Age]]&lt;=35,"Youth",Table9[[#This Row],[Age]]&lt;=55,"Adult",Table9[[#This Row],[Age]]&gt;55,"Senior")</f>
        <v>Adult</v>
      </c>
      <c r="N1096" t="str">
        <f>_xlfn.XLOOKUP(Table17[[#This Row],[Customer_ID]],Customer_Dim!A:A,Customer_Dim!D:D,"False Data")</f>
        <v>Female</v>
      </c>
      <c r="O1096" t="str">
        <f>_xlfn.XLOOKUP(Table17[[#This Row],[Customer_ID]],Customer_Dim!A:A,Customer_Dim!E:E,"False Data")</f>
        <v>Port William</v>
      </c>
      <c r="P1096" t="str">
        <f>_xlfn.XLOOKUP(Table17[[#This Row],[Customer_ID]],Customer_Dim!A:A,Customer_Dim!F:F,"False Data")</f>
        <v>New York</v>
      </c>
      <c r="Q1096" t="str">
        <f>_xlfn.XLOOKUP(Table17[[#This Row],[Customer_ID]],Customer_Dim!A:A,Customer_Dim!G:G,"False Data")</f>
        <v>USA</v>
      </c>
      <c r="R1096" t="str">
        <f>_xlfn.XLOOKUP(Table17[[#This Row],[Customer_ID]],Customer_Dim!A:A,Customer_Dim!H:H,"False Data")</f>
        <v>Gold</v>
      </c>
      <c r="S1096" t="str">
        <f>_xlfn.XLOOKUP(Table17[[#This Row],[Store_ID]],Store_Dim!A:A,Store_Dim!B:B)</f>
        <v>Gardner, Humphrey and Contreras</v>
      </c>
      <c r="T1096" t="str">
        <f>_xlfn.XLOOKUP(Table17[[#This Row],[Store_ID]],Store_Dim!A:A,Store_Dim!C:C)</f>
        <v>East</v>
      </c>
      <c r="U1096" t="str">
        <f>_xlfn.XLOOKUP(Table17[[#This Row],[Store_ID]],Store_Dim!A:A,Store_Dim!D:D)</f>
        <v>Johnsonville</v>
      </c>
      <c r="V1096" t="str">
        <f>_xlfn.XLOOKUP(Table17[[#This Row],[Store_ID]],Store_Dim!A:A,Store_Dim!E:E)</f>
        <v>Flagship</v>
      </c>
      <c r="W1096" t="str">
        <f>_xlfn.XLOOKUP(Table17[[#This Row],[Product_ID]],Product_Dim!A:A,Product_Dim!B:B)</f>
        <v>LED Bedside Lamp</v>
      </c>
      <c r="X1096" t="str">
        <f>_xlfn.XLOOKUP(Table17[[#This Row],[Product_ID]],Product_Dim!A:A,Product_Dim!C:C)</f>
        <v>Home</v>
      </c>
      <c r="Y1096" t="str">
        <f>_xlfn.XLOOKUP(Table17[[#This Row],[Product_ID]],Product_Dim!A:A,Product_Dim!D:D)</f>
        <v>Lighting</v>
      </c>
      <c r="Z1096" t="str">
        <f>_xlfn.XLOOKUP(Table17[[#This Row],[Product_ID]],Product_Dim!A:A,Product_Dim!E:E)</f>
        <v>Aguilar, Horton and Lewis</v>
      </c>
      <c r="AA1096">
        <f>_xlfn.XLOOKUP(Table17[[#This Row],[Product_ID]],Product_Dim!A:A,Product_Dim!F:F)</f>
        <v>371.38</v>
      </c>
      <c r="AB1096">
        <f>_xlfn.XLOOKUP(Table17[[#This Row],[Product_ID]],Product_Dim!A:A,Product_Dim!G:G)</f>
        <v>220</v>
      </c>
    </row>
    <row r="1097" spans="1:28" x14ac:dyDescent="0.25">
      <c r="A1097" t="s">
        <v>2921</v>
      </c>
      <c r="B1097" s="1">
        <v>45620</v>
      </c>
      <c r="C1097" t="s">
        <v>803</v>
      </c>
      <c r="D1097" t="s">
        <v>1716</v>
      </c>
      <c r="E1097" t="s">
        <v>1801</v>
      </c>
      <c r="F1097">
        <v>1</v>
      </c>
      <c r="G1097">
        <v>907.97</v>
      </c>
      <c r="H1097">
        <v>0.26</v>
      </c>
      <c r="I1097" t="s">
        <v>1829</v>
      </c>
      <c r="J1097" s="12">
        <v>671.89779999999996</v>
      </c>
      <c r="K1097" t="str">
        <f>_xlfn.XLOOKUP(Table17[[#This Row],[Customer_ID]],Customer_Dim!A:A,Customer_Dim!B:B,"False Data")</f>
        <v>Tyler Garner</v>
      </c>
      <c r="L1097" s="5">
        <f>_xlfn.XLOOKUP(Table17[[#This Row],[Customer_ID]],Customer_Dim!A:A,Customer_Dim!C:C,"False Data")</f>
        <v>64</v>
      </c>
      <c r="M1097" s="5" t="str" cm="1">
        <f t="array" ref="M1097">_xlfn.IFS(Table9[[#This Row],[Age]]&lt;=35,"Youth",Table9[[#This Row],[Age]]&lt;=55,"Adult",Table9[[#This Row],[Age]]&gt;55,"Senior")</f>
        <v>Senior</v>
      </c>
      <c r="N1097" t="str">
        <f>_xlfn.XLOOKUP(Table17[[#This Row],[Customer_ID]],Customer_Dim!A:A,Customer_Dim!D:D,"False Data")</f>
        <v>Male</v>
      </c>
      <c r="O1097" t="str">
        <f>_xlfn.XLOOKUP(Table17[[#This Row],[Customer_ID]],Customer_Dim!A:A,Customer_Dim!E:E,"False Data")</f>
        <v>Port Coreyfort</v>
      </c>
      <c r="P1097" t="str">
        <f>_xlfn.XLOOKUP(Table17[[#This Row],[Customer_ID]],Customer_Dim!A:A,Customer_Dim!F:F,"False Data")</f>
        <v>Alabama</v>
      </c>
      <c r="Q1097" t="str">
        <f>_xlfn.XLOOKUP(Table17[[#This Row],[Customer_ID]],Customer_Dim!A:A,Customer_Dim!G:G,"False Data")</f>
        <v>USA</v>
      </c>
      <c r="R1097" t="str">
        <f>_xlfn.XLOOKUP(Table17[[#This Row],[Customer_ID]],Customer_Dim!A:A,Customer_Dim!H:H,"False Data")</f>
        <v>Silver</v>
      </c>
      <c r="S1097" t="str">
        <f>_xlfn.XLOOKUP(Table17[[#This Row],[Store_ID]],Store_Dim!A:A,Store_Dim!B:B)</f>
        <v>Shelton PLC</v>
      </c>
      <c r="T1097" t="str">
        <f>_xlfn.XLOOKUP(Table17[[#This Row],[Store_ID]],Store_Dim!A:A,Store_Dim!C:C)</f>
        <v>North</v>
      </c>
      <c r="U1097" t="str">
        <f>_xlfn.XLOOKUP(Table17[[#This Row],[Store_ID]],Store_Dim!A:A,Store_Dim!D:D)</f>
        <v>East Jenniferstad</v>
      </c>
      <c r="V1097" t="str">
        <f>_xlfn.XLOOKUP(Table17[[#This Row],[Store_ID]],Store_Dim!A:A,Store_Dim!E:E)</f>
        <v>Flagship</v>
      </c>
      <c r="W1097" t="str">
        <f>_xlfn.XLOOKUP(Table17[[#This Row],[Product_ID]],Product_Dim!A:A,Product_Dim!B:B)</f>
        <v>Wooden Bookshelf</v>
      </c>
      <c r="X1097" t="str">
        <f>_xlfn.XLOOKUP(Table17[[#This Row],[Product_ID]],Product_Dim!A:A,Product_Dim!C:C)</f>
        <v>Home</v>
      </c>
      <c r="Y1097" t="str">
        <f>_xlfn.XLOOKUP(Table17[[#This Row],[Product_ID]],Product_Dim!A:A,Product_Dim!D:D)</f>
        <v>Furniture</v>
      </c>
      <c r="Z1097" t="str">
        <f>_xlfn.XLOOKUP(Table17[[#This Row],[Product_ID]],Product_Dim!A:A,Product_Dim!E:E)</f>
        <v>Collins-Stephenson</v>
      </c>
      <c r="AA1097">
        <f>_xlfn.XLOOKUP(Table17[[#This Row],[Product_ID]],Product_Dim!A:A,Product_Dim!F:F)</f>
        <v>388.46</v>
      </c>
      <c r="AB1097">
        <f>_xlfn.XLOOKUP(Table17[[#This Row],[Product_ID]],Product_Dim!A:A,Product_Dim!G:G)</f>
        <v>208</v>
      </c>
    </row>
    <row r="1098" spans="1:28" x14ac:dyDescent="0.25">
      <c r="A1098" t="s">
        <v>2922</v>
      </c>
      <c r="B1098" s="1">
        <v>45695</v>
      </c>
      <c r="C1098" t="s">
        <v>849</v>
      </c>
      <c r="D1098" t="s">
        <v>1588</v>
      </c>
      <c r="E1098" t="s">
        <v>1794</v>
      </c>
      <c r="F1098">
        <v>1</v>
      </c>
      <c r="G1098">
        <v>99.35</v>
      </c>
      <c r="H1098">
        <v>0.08</v>
      </c>
      <c r="I1098" t="s">
        <v>1829</v>
      </c>
      <c r="J1098" s="12">
        <v>91.402000000000001</v>
      </c>
      <c r="K1098" t="str">
        <f>_xlfn.XLOOKUP(Table17[[#This Row],[Customer_ID]],Customer_Dim!A:A,Customer_Dim!B:B,"False Data")</f>
        <v>Cynthia Payne</v>
      </c>
      <c r="L1098" s="5">
        <f>_xlfn.XLOOKUP(Table17[[#This Row],[Customer_ID]],Customer_Dim!A:A,Customer_Dim!C:C,"False Data")</f>
        <v>32</v>
      </c>
      <c r="M1098" s="5" t="str" cm="1">
        <f t="array" ref="M1098">_xlfn.IFS(Table9[[#This Row],[Age]]&lt;=35,"Youth",Table9[[#This Row],[Age]]&lt;=55,"Adult",Table9[[#This Row],[Age]]&gt;55,"Senior")</f>
        <v>Youth</v>
      </c>
      <c r="N1098" t="str">
        <f>_xlfn.XLOOKUP(Table17[[#This Row],[Customer_ID]],Customer_Dim!A:A,Customer_Dim!D:D,"False Data")</f>
        <v>Female</v>
      </c>
      <c r="O1098" t="str">
        <f>_xlfn.XLOOKUP(Table17[[#This Row],[Customer_ID]],Customer_Dim!A:A,Customer_Dim!E:E,"False Data")</f>
        <v>South Gina</v>
      </c>
      <c r="P1098" t="str">
        <f>_xlfn.XLOOKUP(Table17[[#This Row],[Customer_ID]],Customer_Dim!A:A,Customer_Dim!F:F,"False Data")</f>
        <v>Kentucky</v>
      </c>
      <c r="Q1098" t="str">
        <f>_xlfn.XLOOKUP(Table17[[#This Row],[Customer_ID]],Customer_Dim!A:A,Customer_Dim!G:G,"False Data")</f>
        <v>USA</v>
      </c>
      <c r="R1098" t="str">
        <f>_xlfn.XLOOKUP(Table17[[#This Row],[Customer_ID]],Customer_Dim!A:A,Customer_Dim!H:H,"False Data")</f>
        <v>Bronze</v>
      </c>
      <c r="S1098" t="str">
        <f>_xlfn.XLOOKUP(Table17[[#This Row],[Store_ID]],Store_Dim!A:A,Store_Dim!B:B)</f>
        <v>Thomas, Bridges and Harris</v>
      </c>
      <c r="T1098" t="str">
        <f>_xlfn.XLOOKUP(Table17[[#This Row],[Store_ID]],Store_Dim!A:A,Store_Dim!C:C)</f>
        <v>North</v>
      </c>
      <c r="U1098" t="str">
        <f>_xlfn.XLOOKUP(Table17[[#This Row],[Store_ID]],Store_Dim!A:A,Store_Dim!D:D)</f>
        <v>Sabrinatown</v>
      </c>
      <c r="V1098" t="str">
        <f>_xlfn.XLOOKUP(Table17[[#This Row],[Store_ID]],Store_Dim!A:A,Store_Dim!E:E)</f>
        <v>Online</v>
      </c>
      <c r="W1098" t="str">
        <f>_xlfn.XLOOKUP(Table17[[#This Row],[Product_ID]],Product_Dim!A:A,Product_Dim!B:B)</f>
        <v>Outdoor Sports Water Bottle</v>
      </c>
      <c r="X1098" t="str">
        <f>_xlfn.XLOOKUP(Table17[[#This Row],[Product_ID]],Product_Dim!A:A,Product_Dim!C:C)</f>
        <v>Sports</v>
      </c>
      <c r="Y1098" t="str">
        <f>_xlfn.XLOOKUP(Table17[[#This Row],[Product_ID]],Product_Dim!A:A,Product_Dim!D:D)</f>
        <v>Accessories</v>
      </c>
      <c r="Z1098" t="str">
        <f>_xlfn.XLOOKUP(Table17[[#This Row],[Product_ID]],Product_Dim!A:A,Product_Dim!E:E)</f>
        <v>Soto-Ellis</v>
      </c>
      <c r="AA1098">
        <f>_xlfn.XLOOKUP(Table17[[#This Row],[Product_ID]],Product_Dim!A:A,Product_Dim!F:F)</f>
        <v>131.51</v>
      </c>
      <c r="AB1098">
        <f>_xlfn.XLOOKUP(Table17[[#This Row],[Product_ID]],Product_Dim!A:A,Product_Dim!G:G)</f>
        <v>0</v>
      </c>
    </row>
    <row r="1099" spans="1:28" x14ac:dyDescent="0.25">
      <c r="A1099" t="s">
        <v>2923</v>
      </c>
      <c r="B1099" s="1">
        <v>45596</v>
      </c>
      <c r="C1099" t="s">
        <v>261</v>
      </c>
      <c r="D1099" t="s">
        <v>1543</v>
      </c>
      <c r="E1099" t="s">
        <v>1766</v>
      </c>
      <c r="F1099">
        <v>2</v>
      </c>
      <c r="G1099">
        <v>374.42</v>
      </c>
      <c r="H1099">
        <v>0.21</v>
      </c>
      <c r="I1099" t="s">
        <v>1829</v>
      </c>
      <c r="J1099" s="12">
        <v>591.58360000000005</v>
      </c>
      <c r="K1099" t="str">
        <f>_xlfn.XLOOKUP(Table17[[#This Row],[Customer_ID]],Customer_Dim!A:A,Customer_Dim!B:B,"False Data")</f>
        <v>Andrea Perez</v>
      </c>
      <c r="L1099" s="5">
        <f>_xlfn.XLOOKUP(Table17[[#This Row],[Customer_ID]],Customer_Dim!A:A,Customer_Dim!C:C,"False Data")</f>
        <v>61</v>
      </c>
      <c r="M1099" s="5" t="str" cm="1">
        <f t="array" ref="M1099">_xlfn.IFS(Table9[[#This Row],[Age]]&lt;=35,"Youth",Table9[[#This Row],[Age]]&lt;=55,"Adult",Table9[[#This Row],[Age]]&gt;55,"Senior")</f>
        <v>Senior</v>
      </c>
      <c r="N1099" t="str">
        <f>_xlfn.XLOOKUP(Table17[[#This Row],[Customer_ID]],Customer_Dim!A:A,Customer_Dim!D:D,"False Data")</f>
        <v>Female</v>
      </c>
      <c r="O1099" t="str">
        <f>_xlfn.XLOOKUP(Table17[[#This Row],[Customer_ID]],Customer_Dim!A:A,Customer_Dim!E:E,"False Data")</f>
        <v>South Shaun</v>
      </c>
      <c r="P1099" t="str">
        <f>_xlfn.XLOOKUP(Table17[[#This Row],[Customer_ID]],Customer_Dim!A:A,Customer_Dim!F:F,"False Data")</f>
        <v>New Mexico</v>
      </c>
      <c r="Q1099" t="str">
        <f>_xlfn.XLOOKUP(Table17[[#This Row],[Customer_ID]],Customer_Dim!A:A,Customer_Dim!G:G,"False Data")</f>
        <v>USA</v>
      </c>
      <c r="R1099" t="str">
        <f>_xlfn.XLOOKUP(Table17[[#This Row],[Customer_ID]],Customer_Dim!A:A,Customer_Dim!H:H,"False Data")</f>
        <v>Gold</v>
      </c>
      <c r="S1099" t="str">
        <f>_xlfn.XLOOKUP(Table17[[#This Row],[Store_ID]],Store_Dim!A:A,Store_Dim!B:B)</f>
        <v>Johnson-Wright</v>
      </c>
      <c r="T1099" t="str">
        <f>_xlfn.XLOOKUP(Table17[[#This Row],[Store_ID]],Store_Dim!A:A,Store_Dim!C:C)</f>
        <v>North</v>
      </c>
      <c r="U1099" t="str">
        <f>_xlfn.XLOOKUP(Table17[[#This Row],[Store_ID]],Store_Dim!A:A,Store_Dim!D:D)</f>
        <v>Hoodberg</v>
      </c>
      <c r="V1099" t="str">
        <f>_xlfn.XLOOKUP(Table17[[#This Row],[Store_ID]],Store_Dim!A:A,Store_Dim!E:E)</f>
        <v>Outlet</v>
      </c>
      <c r="W1099" t="str">
        <f>_xlfn.XLOOKUP(Table17[[#This Row],[Product_ID]],Product_Dim!A:A,Product_Dim!B:B)</f>
        <v>Brother Laser Printer</v>
      </c>
      <c r="X1099" t="str">
        <f>_xlfn.XLOOKUP(Table17[[#This Row],[Product_ID]],Product_Dim!A:A,Product_Dim!C:C)</f>
        <v>Electronics</v>
      </c>
      <c r="Y1099" t="str">
        <f>_xlfn.XLOOKUP(Table17[[#This Row],[Product_ID]],Product_Dim!A:A,Product_Dim!D:D)</f>
        <v>Computer</v>
      </c>
      <c r="Z1099" t="str">
        <f>_xlfn.XLOOKUP(Table17[[#This Row],[Product_ID]],Product_Dim!A:A,Product_Dim!E:E)</f>
        <v>Hunt Inc</v>
      </c>
      <c r="AA1099">
        <f>_xlfn.XLOOKUP(Table17[[#This Row],[Product_ID]],Product_Dim!A:A,Product_Dim!F:F)</f>
        <v>112.42</v>
      </c>
      <c r="AB1099">
        <f>_xlfn.XLOOKUP(Table17[[#This Row],[Product_ID]],Product_Dim!A:A,Product_Dim!G:G)</f>
        <v>416</v>
      </c>
    </row>
    <row r="1100" spans="1:28" x14ac:dyDescent="0.25">
      <c r="A1100" t="s">
        <v>2924</v>
      </c>
      <c r="B1100" s="1">
        <v>45869</v>
      </c>
      <c r="C1100" t="s">
        <v>1481</v>
      </c>
      <c r="D1100" t="s">
        <v>1578</v>
      </c>
      <c r="E1100" t="s">
        <v>1801</v>
      </c>
      <c r="F1100">
        <v>3</v>
      </c>
      <c r="G1100">
        <v>248.43</v>
      </c>
      <c r="H1100">
        <v>0.24</v>
      </c>
      <c r="I1100" t="s">
        <v>1829</v>
      </c>
      <c r="J1100" s="12">
        <v>566.42039999999997</v>
      </c>
      <c r="K1100" t="str">
        <f>_xlfn.XLOOKUP(Table17[[#This Row],[Customer_ID]],Customer_Dim!A:A,Customer_Dim!B:B,"False Data")</f>
        <v>Bryan Tran</v>
      </c>
      <c r="L1100" s="5">
        <f>_xlfn.XLOOKUP(Table17[[#This Row],[Customer_ID]],Customer_Dim!A:A,Customer_Dim!C:C,"False Data")</f>
        <v>21</v>
      </c>
      <c r="M1100" s="5" t="str" cm="1">
        <f t="array" ref="M1100">_xlfn.IFS(Table9[[#This Row],[Age]]&lt;=35,"Youth",Table9[[#This Row],[Age]]&lt;=55,"Adult",Table9[[#This Row],[Age]]&gt;55,"Senior")</f>
        <v>Youth</v>
      </c>
      <c r="N1100" t="str">
        <f>_xlfn.XLOOKUP(Table17[[#This Row],[Customer_ID]],Customer_Dim!A:A,Customer_Dim!D:D,"False Data")</f>
        <v>Male</v>
      </c>
      <c r="O1100" t="str">
        <f>_xlfn.XLOOKUP(Table17[[#This Row],[Customer_ID]],Customer_Dim!A:A,Customer_Dim!E:E,"False Data")</f>
        <v>Kelseybury</v>
      </c>
      <c r="P1100" t="str">
        <f>_xlfn.XLOOKUP(Table17[[#This Row],[Customer_ID]],Customer_Dim!A:A,Customer_Dim!F:F,"False Data")</f>
        <v>Georgia</v>
      </c>
      <c r="Q1100" t="str">
        <f>_xlfn.XLOOKUP(Table17[[#This Row],[Customer_ID]],Customer_Dim!A:A,Customer_Dim!G:G,"False Data")</f>
        <v>USA</v>
      </c>
      <c r="R1100" t="str">
        <f>_xlfn.XLOOKUP(Table17[[#This Row],[Customer_ID]],Customer_Dim!A:A,Customer_Dim!H:H,"False Data")</f>
        <v>Gold</v>
      </c>
      <c r="S1100" t="str">
        <f>_xlfn.XLOOKUP(Table17[[#This Row],[Store_ID]],Store_Dim!A:A,Store_Dim!B:B)</f>
        <v>Shelton PLC</v>
      </c>
      <c r="T1100" t="str">
        <f>_xlfn.XLOOKUP(Table17[[#This Row],[Store_ID]],Store_Dim!A:A,Store_Dim!C:C)</f>
        <v>North</v>
      </c>
      <c r="U1100" t="str">
        <f>_xlfn.XLOOKUP(Table17[[#This Row],[Store_ID]],Store_Dim!A:A,Store_Dim!D:D)</f>
        <v>East Jenniferstad</v>
      </c>
      <c r="V1100" t="str">
        <f>_xlfn.XLOOKUP(Table17[[#This Row],[Store_ID]],Store_Dim!A:A,Store_Dim!E:E)</f>
        <v>Flagship</v>
      </c>
      <c r="W1100" t="str">
        <f>_xlfn.XLOOKUP(Table17[[#This Row],[Product_ID]],Product_Dim!A:A,Product_Dim!B:B)</f>
        <v>4K Home Projector</v>
      </c>
      <c r="X1100" t="str">
        <f>_xlfn.XLOOKUP(Table17[[#This Row],[Product_ID]],Product_Dim!A:A,Product_Dim!C:C)</f>
        <v>Electronics</v>
      </c>
      <c r="Y1100" t="str">
        <f>_xlfn.XLOOKUP(Table17[[#This Row],[Product_ID]],Product_Dim!A:A,Product_Dim!D:D)</f>
        <v>Appliances</v>
      </c>
      <c r="Z1100" t="str">
        <f>_xlfn.XLOOKUP(Table17[[#This Row],[Product_ID]],Product_Dim!A:A,Product_Dim!E:E)</f>
        <v>Thomas LLC</v>
      </c>
      <c r="AA1100">
        <f>_xlfn.XLOOKUP(Table17[[#This Row],[Product_ID]],Product_Dim!A:A,Product_Dim!F:F)</f>
        <v>465.34</v>
      </c>
      <c r="AB1100">
        <f>_xlfn.XLOOKUP(Table17[[#This Row],[Product_ID]],Product_Dim!A:A,Product_Dim!G:G)</f>
        <v>301</v>
      </c>
    </row>
    <row r="1101" spans="1:28" x14ac:dyDescent="0.25">
      <c r="A1101" t="s">
        <v>2925</v>
      </c>
      <c r="B1101" s="1">
        <v>45631</v>
      </c>
      <c r="C1101" t="s">
        <v>1443</v>
      </c>
      <c r="D1101" t="s">
        <v>1718</v>
      </c>
      <c r="E1101" t="s">
        <v>1757</v>
      </c>
      <c r="F1101">
        <v>1</v>
      </c>
      <c r="G1101">
        <v>784.46</v>
      </c>
      <c r="H1101">
        <v>0.14000000000000001</v>
      </c>
      <c r="I1101" t="s">
        <v>1829</v>
      </c>
      <c r="J1101" s="12">
        <v>674.63560000000007</v>
      </c>
      <c r="K1101" t="str">
        <f>_xlfn.XLOOKUP(Table17[[#This Row],[Customer_ID]],Customer_Dim!A:A,Customer_Dim!B:B,"False Data")</f>
        <v>Gregory Curtis</v>
      </c>
      <c r="L1101" s="5">
        <f>_xlfn.XLOOKUP(Table17[[#This Row],[Customer_ID]],Customer_Dim!A:A,Customer_Dim!C:C,"False Data")</f>
        <v>45</v>
      </c>
      <c r="M1101" s="5" t="str" cm="1">
        <f t="array" ref="M1101">_xlfn.IFS(Table9[[#This Row],[Age]]&lt;=35,"Youth",Table9[[#This Row],[Age]]&lt;=55,"Adult",Table9[[#This Row],[Age]]&gt;55,"Senior")</f>
        <v>Adult</v>
      </c>
      <c r="N1101" t="str">
        <f>_xlfn.XLOOKUP(Table17[[#This Row],[Customer_ID]],Customer_Dim!A:A,Customer_Dim!D:D,"False Data")</f>
        <v>Male</v>
      </c>
      <c r="O1101" t="str">
        <f>_xlfn.XLOOKUP(Table17[[#This Row],[Customer_ID]],Customer_Dim!A:A,Customer_Dim!E:E,"False Data")</f>
        <v>Bergermouth</v>
      </c>
      <c r="P1101" t="str">
        <f>_xlfn.XLOOKUP(Table17[[#This Row],[Customer_ID]],Customer_Dim!A:A,Customer_Dim!F:F,"False Data")</f>
        <v>Vermont</v>
      </c>
      <c r="Q1101" t="str">
        <f>_xlfn.XLOOKUP(Table17[[#This Row],[Customer_ID]],Customer_Dim!A:A,Customer_Dim!G:G,"False Data")</f>
        <v>USA</v>
      </c>
      <c r="R1101" t="str">
        <f>_xlfn.XLOOKUP(Table17[[#This Row],[Customer_ID]],Customer_Dim!A:A,Customer_Dim!H:H,"False Data")</f>
        <v>Bronze</v>
      </c>
      <c r="S1101" t="str">
        <f>_xlfn.XLOOKUP(Table17[[#This Row],[Store_ID]],Store_Dim!A:A,Store_Dim!B:B)</f>
        <v>Martinez, Adkins and Johnson</v>
      </c>
      <c r="T1101" t="str">
        <f>_xlfn.XLOOKUP(Table17[[#This Row],[Store_ID]],Store_Dim!A:A,Store_Dim!C:C)</f>
        <v>North</v>
      </c>
      <c r="U1101" t="str">
        <f>_xlfn.XLOOKUP(Table17[[#This Row],[Store_ID]],Store_Dim!A:A,Store_Dim!D:D)</f>
        <v>Danielmouth</v>
      </c>
      <c r="V1101" t="str">
        <f>_xlfn.XLOOKUP(Table17[[#This Row],[Store_ID]],Store_Dim!A:A,Store_Dim!E:E)</f>
        <v>Flagship</v>
      </c>
      <c r="W1101" t="str">
        <f>_xlfn.XLOOKUP(Table17[[#This Row],[Product_ID]],Product_Dim!A:A,Product_Dim!B:B)</f>
        <v>Women's Beanie Hat</v>
      </c>
      <c r="X1101" t="str">
        <f>_xlfn.XLOOKUP(Table17[[#This Row],[Product_ID]],Product_Dim!A:A,Product_Dim!C:C)</f>
        <v>Clothing</v>
      </c>
      <c r="Y1101" t="str">
        <f>_xlfn.XLOOKUP(Table17[[#This Row],[Product_ID]],Product_Dim!A:A,Product_Dim!D:D)</f>
        <v>Accessories</v>
      </c>
      <c r="Z1101" t="str">
        <f>_xlfn.XLOOKUP(Table17[[#This Row],[Product_ID]],Product_Dim!A:A,Product_Dim!E:E)</f>
        <v>Richardson-Carrillo</v>
      </c>
      <c r="AA1101">
        <f>_xlfn.XLOOKUP(Table17[[#This Row],[Product_ID]],Product_Dim!A:A,Product_Dim!F:F)</f>
        <v>119.57</v>
      </c>
      <c r="AB1101">
        <f>_xlfn.XLOOKUP(Table17[[#This Row],[Product_ID]],Product_Dim!A:A,Product_Dim!G:G)</f>
        <v>210</v>
      </c>
    </row>
    <row r="1102" spans="1:28" x14ac:dyDescent="0.25">
      <c r="A1102" t="s">
        <v>2926</v>
      </c>
      <c r="B1102" s="1">
        <v>45379</v>
      </c>
      <c r="C1102" t="s">
        <v>827</v>
      </c>
      <c r="D1102" t="s">
        <v>1652</v>
      </c>
      <c r="E1102" t="s">
        <v>1789</v>
      </c>
      <c r="F1102">
        <v>3</v>
      </c>
      <c r="G1102">
        <v>70.88</v>
      </c>
      <c r="H1102">
        <v>0.27</v>
      </c>
      <c r="I1102" t="s">
        <v>1829</v>
      </c>
      <c r="J1102" s="12">
        <v>155.22720000000001</v>
      </c>
      <c r="K1102" t="str">
        <f>_xlfn.XLOOKUP(Table17[[#This Row],[Customer_ID]],Customer_Dim!A:A,Customer_Dim!B:B,"False Data")</f>
        <v>Beth Allen</v>
      </c>
      <c r="L1102" s="5">
        <f>_xlfn.XLOOKUP(Table17[[#This Row],[Customer_ID]],Customer_Dim!A:A,Customer_Dim!C:C,"False Data")</f>
        <v>32</v>
      </c>
      <c r="M1102" s="5" t="str" cm="1">
        <f t="array" ref="M1102">_xlfn.IFS(Table9[[#This Row],[Age]]&lt;=35,"Youth",Table9[[#This Row],[Age]]&lt;=55,"Adult",Table9[[#This Row],[Age]]&gt;55,"Senior")</f>
        <v>Youth</v>
      </c>
      <c r="N1102" t="str">
        <f>_xlfn.XLOOKUP(Table17[[#This Row],[Customer_ID]],Customer_Dim!A:A,Customer_Dim!D:D,"False Data")</f>
        <v>Female</v>
      </c>
      <c r="O1102" t="str">
        <f>_xlfn.XLOOKUP(Table17[[#This Row],[Customer_ID]],Customer_Dim!A:A,Customer_Dim!E:E,"False Data")</f>
        <v>South Kathrynmouth</v>
      </c>
      <c r="P1102" t="str">
        <f>_xlfn.XLOOKUP(Table17[[#This Row],[Customer_ID]],Customer_Dim!A:A,Customer_Dim!F:F,"False Data")</f>
        <v>Oklahoma</v>
      </c>
      <c r="Q1102" t="str">
        <f>_xlfn.XLOOKUP(Table17[[#This Row],[Customer_ID]],Customer_Dim!A:A,Customer_Dim!G:G,"False Data")</f>
        <v>USA</v>
      </c>
      <c r="R1102" t="str">
        <f>_xlfn.XLOOKUP(Table17[[#This Row],[Customer_ID]],Customer_Dim!A:A,Customer_Dim!H:H,"False Data")</f>
        <v>Silver</v>
      </c>
      <c r="S1102" t="str">
        <f>_xlfn.XLOOKUP(Table17[[#This Row],[Store_ID]],Store_Dim!A:A,Store_Dim!B:B)</f>
        <v>Hill, Wagner and Ballard</v>
      </c>
      <c r="T1102" t="str">
        <f>_xlfn.XLOOKUP(Table17[[#This Row],[Store_ID]],Store_Dim!A:A,Store_Dim!C:C)</f>
        <v>East</v>
      </c>
      <c r="U1102" t="str">
        <f>_xlfn.XLOOKUP(Table17[[#This Row],[Store_ID]],Store_Dim!A:A,Store_Dim!D:D)</f>
        <v>East Davidville</v>
      </c>
      <c r="V1102" t="str">
        <f>_xlfn.XLOOKUP(Table17[[#This Row],[Store_ID]],Store_Dim!A:A,Store_Dim!E:E)</f>
        <v>Online</v>
      </c>
      <c r="W1102" t="str">
        <f>_xlfn.XLOOKUP(Table17[[#This Row],[Product_ID]],Product_Dim!A:A,Product_Dim!B:B)</f>
        <v>Rugby Ball</v>
      </c>
      <c r="X1102" t="str">
        <f>_xlfn.XLOOKUP(Table17[[#This Row],[Product_ID]],Product_Dim!A:A,Product_Dim!C:C)</f>
        <v>Sports</v>
      </c>
      <c r="Y1102" t="str">
        <f>_xlfn.XLOOKUP(Table17[[#This Row],[Product_ID]],Product_Dim!A:A,Product_Dim!D:D)</f>
        <v>Team Sports</v>
      </c>
      <c r="Z1102" t="str">
        <f>_xlfn.XLOOKUP(Table17[[#This Row],[Product_ID]],Product_Dim!A:A,Product_Dim!E:E)</f>
        <v>Harris Inc</v>
      </c>
      <c r="AA1102">
        <f>_xlfn.XLOOKUP(Table17[[#This Row],[Product_ID]],Product_Dim!A:A,Product_Dim!F:F)</f>
        <v>212.26</v>
      </c>
      <c r="AB1102">
        <f>_xlfn.XLOOKUP(Table17[[#This Row],[Product_ID]],Product_Dim!A:A,Product_Dim!G:G)</f>
        <v>82</v>
      </c>
    </row>
    <row r="1103" spans="1:28" x14ac:dyDescent="0.25">
      <c r="A1103" t="s">
        <v>2927</v>
      </c>
      <c r="B1103" s="1">
        <v>45641</v>
      </c>
      <c r="C1103" t="s">
        <v>387</v>
      </c>
      <c r="D1103" t="s">
        <v>1562</v>
      </c>
      <c r="E1103" t="s">
        <v>1757</v>
      </c>
      <c r="F1103">
        <v>3</v>
      </c>
      <c r="G1103">
        <v>324.29000000000002</v>
      </c>
      <c r="H1103">
        <v>0.16</v>
      </c>
      <c r="I1103" t="s">
        <v>1829</v>
      </c>
      <c r="J1103" s="12">
        <v>817.21080000000006</v>
      </c>
      <c r="K1103" t="str">
        <f>_xlfn.XLOOKUP(Table17[[#This Row],[Customer_ID]],Customer_Dim!A:A,Customer_Dim!B:B,"False Data")</f>
        <v>Ashley Griffin</v>
      </c>
      <c r="L1103" s="5">
        <f>_xlfn.XLOOKUP(Table17[[#This Row],[Customer_ID]],Customer_Dim!A:A,Customer_Dim!C:C,"False Data")</f>
        <v>40</v>
      </c>
      <c r="M1103" s="5" t="str" cm="1">
        <f t="array" ref="M1103">_xlfn.IFS(Table9[[#This Row],[Age]]&lt;=35,"Youth",Table9[[#This Row],[Age]]&lt;=55,"Adult",Table9[[#This Row],[Age]]&gt;55,"Senior")</f>
        <v>Adult</v>
      </c>
      <c r="N1103" t="str">
        <f>_xlfn.XLOOKUP(Table17[[#This Row],[Customer_ID]],Customer_Dim!A:A,Customer_Dim!D:D,"False Data")</f>
        <v>Female</v>
      </c>
      <c r="O1103" t="str">
        <f>_xlfn.XLOOKUP(Table17[[#This Row],[Customer_ID]],Customer_Dim!A:A,Customer_Dim!E:E,"False Data")</f>
        <v>New Dawnton</v>
      </c>
      <c r="P1103" t="str">
        <f>_xlfn.XLOOKUP(Table17[[#This Row],[Customer_ID]],Customer_Dim!A:A,Customer_Dim!F:F,"False Data")</f>
        <v>Maryland</v>
      </c>
      <c r="Q1103" t="str">
        <f>_xlfn.XLOOKUP(Table17[[#This Row],[Customer_ID]],Customer_Dim!A:A,Customer_Dim!G:G,"False Data")</f>
        <v>USA</v>
      </c>
      <c r="R1103" t="str">
        <f>_xlfn.XLOOKUP(Table17[[#This Row],[Customer_ID]],Customer_Dim!A:A,Customer_Dim!H:H,"False Data")</f>
        <v>Gold</v>
      </c>
      <c r="S1103" t="str">
        <f>_xlfn.XLOOKUP(Table17[[#This Row],[Store_ID]],Store_Dim!A:A,Store_Dim!B:B)</f>
        <v>Martinez, Adkins and Johnson</v>
      </c>
      <c r="T1103" t="str">
        <f>_xlfn.XLOOKUP(Table17[[#This Row],[Store_ID]],Store_Dim!A:A,Store_Dim!C:C)</f>
        <v>North</v>
      </c>
      <c r="U1103" t="str">
        <f>_xlfn.XLOOKUP(Table17[[#This Row],[Store_ID]],Store_Dim!A:A,Store_Dim!D:D)</f>
        <v>Danielmouth</v>
      </c>
      <c r="V1103" t="str">
        <f>_xlfn.XLOOKUP(Table17[[#This Row],[Store_ID]],Store_Dim!A:A,Store_Dim!E:E)</f>
        <v>Flagship</v>
      </c>
      <c r="W1103" t="str">
        <f>_xlfn.XLOOKUP(Table17[[#This Row],[Product_ID]],Product_Dim!A:A,Product_Dim!B:B)</f>
        <v>Wireless Bluetooth Earbuds</v>
      </c>
      <c r="X1103" t="str">
        <f>_xlfn.XLOOKUP(Table17[[#This Row],[Product_ID]],Product_Dim!A:A,Product_Dim!C:C)</f>
        <v>Electronics</v>
      </c>
      <c r="Y1103" t="str">
        <f>_xlfn.XLOOKUP(Table17[[#This Row],[Product_ID]],Product_Dim!A:A,Product_Dim!D:D)</f>
        <v>Audio</v>
      </c>
      <c r="Z1103" t="str">
        <f>_xlfn.XLOOKUP(Table17[[#This Row],[Product_ID]],Product_Dim!A:A,Product_Dim!E:E)</f>
        <v>Perez-Johnston</v>
      </c>
      <c r="AA1103">
        <f>_xlfn.XLOOKUP(Table17[[#This Row],[Product_ID]],Product_Dim!A:A,Product_Dim!F:F)</f>
        <v>439.07</v>
      </c>
      <c r="AB1103">
        <f>_xlfn.XLOOKUP(Table17[[#This Row],[Product_ID]],Product_Dim!A:A,Product_Dim!G:G)</f>
        <v>142</v>
      </c>
    </row>
    <row r="1104" spans="1:28" x14ac:dyDescent="0.25">
      <c r="A1104" t="s">
        <v>2928</v>
      </c>
      <c r="B1104" s="1">
        <v>45842</v>
      </c>
      <c r="C1104" t="s">
        <v>478</v>
      </c>
      <c r="D1104" t="s">
        <v>1578</v>
      </c>
      <c r="E1104" t="s">
        <v>1766</v>
      </c>
      <c r="F1104">
        <v>4</v>
      </c>
      <c r="G1104">
        <v>243.92</v>
      </c>
      <c r="H1104">
        <v>0.02</v>
      </c>
      <c r="I1104" t="s">
        <v>1826</v>
      </c>
      <c r="J1104" s="12">
        <v>956.16639999999995</v>
      </c>
      <c r="K1104" t="str">
        <f>_xlfn.XLOOKUP(Table17[[#This Row],[Customer_ID]],Customer_Dim!A:A,Customer_Dim!B:B,"False Data")</f>
        <v>Cristian Wright</v>
      </c>
      <c r="L1104" s="5">
        <f>_xlfn.XLOOKUP(Table17[[#This Row],[Customer_ID]],Customer_Dim!A:A,Customer_Dim!C:C,"False Data")</f>
        <v>30</v>
      </c>
      <c r="M1104" s="5" t="str" cm="1">
        <f t="array" ref="M1104">_xlfn.IFS(Table9[[#This Row],[Age]]&lt;=35,"Youth",Table9[[#This Row],[Age]]&lt;=55,"Adult",Table9[[#This Row],[Age]]&gt;55,"Senior")</f>
        <v>Youth</v>
      </c>
      <c r="N1104" t="str">
        <f>_xlfn.XLOOKUP(Table17[[#This Row],[Customer_ID]],Customer_Dim!A:A,Customer_Dim!D:D,"False Data")</f>
        <v>Male</v>
      </c>
      <c r="O1104" t="str">
        <f>_xlfn.XLOOKUP(Table17[[#This Row],[Customer_ID]],Customer_Dim!A:A,Customer_Dim!E:E,"False Data")</f>
        <v>Port Denise</v>
      </c>
      <c r="P1104" t="str">
        <f>_xlfn.XLOOKUP(Table17[[#This Row],[Customer_ID]],Customer_Dim!A:A,Customer_Dim!F:F,"False Data")</f>
        <v>California</v>
      </c>
      <c r="Q1104" t="str">
        <f>_xlfn.XLOOKUP(Table17[[#This Row],[Customer_ID]],Customer_Dim!A:A,Customer_Dim!G:G,"False Data")</f>
        <v>United States of America</v>
      </c>
      <c r="R1104" t="str">
        <f>_xlfn.XLOOKUP(Table17[[#This Row],[Customer_ID]],Customer_Dim!A:A,Customer_Dim!H:H,"False Data")</f>
        <v>Bronze</v>
      </c>
      <c r="S1104" t="str">
        <f>_xlfn.XLOOKUP(Table17[[#This Row],[Store_ID]],Store_Dim!A:A,Store_Dim!B:B)</f>
        <v>Johnson-Wright</v>
      </c>
      <c r="T1104" t="str">
        <f>_xlfn.XLOOKUP(Table17[[#This Row],[Store_ID]],Store_Dim!A:A,Store_Dim!C:C)</f>
        <v>North</v>
      </c>
      <c r="U1104" t="str">
        <f>_xlfn.XLOOKUP(Table17[[#This Row],[Store_ID]],Store_Dim!A:A,Store_Dim!D:D)</f>
        <v>Hoodberg</v>
      </c>
      <c r="V1104" t="str">
        <f>_xlfn.XLOOKUP(Table17[[#This Row],[Store_ID]],Store_Dim!A:A,Store_Dim!E:E)</f>
        <v>Outlet</v>
      </c>
      <c r="W1104" t="str">
        <f>_xlfn.XLOOKUP(Table17[[#This Row],[Product_ID]],Product_Dim!A:A,Product_Dim!B:B)</f>
        <v>4K Home Projector</v>
      </c>
      <c r="X1104" t="str">
        <f>_xlfn.XLOOKUP(Table17[[#This Row],[Product_ID]],Product_Dim!A:A,Product_Dim!C:C)</f>
        <v>Electronics</v>
      </c>
      <c r="Y1104" t="str">
        <f>_xlfn.XLOOKUP(Table17[[#This Row],[Product_ID]],Product_Dim!A:A,Product_Dim!D:D)</f>
        <v>Appliances</v>
      </c>
      <c r="Z1104" t="str">
        <f>_xlfn.XLOOKUP(Table17[[#This Row],[Product_ID]],Product_Dim!A:A,Product_Dim!E:E)</f>
        <v>Thomas LLC</v>
      </c>
      <c r="AA1104">
        <f>_xlfn.XLOOKUP(Table17[[#This Row],[Product_ID]],Product_Dim!A:A,Product_Dim!F:F)</f>
        <v>465.34</v>
      </c>
      <c r="AB1104">
        <f>_xlfn.XLOOKUP(Table17[[#This Row],[Product_ID]],Product_Dim!A:A,Product_Dim!G:G)</f>
        <v>301</v>
      </c>
    </row>
    <row r="1105" spans="1:28" x14ac:dyDescent="0.25">
      <c r="A1105" t="s">
        <v>2929</v>
      </c>
      <c r="B1105" s="1">
        <v>45257</v>
      </c>
      <c r="C1105" t="s">
        <v>1172</v>
      </c>
      <c r="D1105" t="s">
        <v>1604</v>
      </c>
      <c r="E1105" t="s">
        <v>1797</v>
      </c>
      <c r="F1105">
        <v>1</v>
      </c>
      <c r="G1105">
        <v>664.35</v>
      </c>
      <c r="H1105">
        <v>0</v>
      </c>
      <c r="I1105" t="s">
        <v>1824</v>
      </c>
      <c r="J1105" s="12">
        <v>664.35</v>
      </c>
      <c r="K1105" t="str">
        <f>_xlfn.XLOOKUP(Table17[[#This Row],[Customer_ID]],Customer_Dim!A:A,Customer_Dim!B:B,"False Data")</f>
        <v>Joshua Bell</v>
      </c>
      <c r="L1105" s="5">
        <f>_xlfn.XLOOKUP(Table17[[#This Row],[Customer_ID]],Customer_Dim!A:A,Customer_Dim!C:C,"False Data")</f>
        <v>26</v>
      </c>
      <c r="M1105" s="5" t="str" cm="1">
        <f t="array" ref="M1105">_xlfn.IFS(Table9[[#This Row],[Age]]&lt;=35,"Youth",Table9[[#This Row],[Age]]&lt;=55,"Adult",Table9[[#This Row],[Age]]&gt;55,"Senior")</f>
        <v>Youth</v>
      </c>
      <c r="N1105" t="str">
        <f>_xlfn.XLOOKUP(Table17[[#This Row],[Customer_ID]],Customer_Dim!A:A,Customer_Dim!D:D,"False Data")</f>
        <v>Male</v>
      </c>
      <c r="O1105" t="str">
        <f>_xlfn.XLOOKUP(Table17[[#This Row],[Customer_ID]],Customer_Dim!A:A,Customer_Dim!E:E,"False Data")</f>
        <v>Port Richardshire</v>
      </c>
      <c r="P1105" t="str">
        <f>_xlfn.XLOOKUP(Table17[[#This Row],[Customer_ID]],Customer_Dim!A:A,Customer_Dim!F:F,"False Data")</f>
        <v>Minnesota</v>
      </c>
      <c r="Q1105" t="str">
        <f>_xlfn.XLOOKUP(Table17[[#This Row],[Customer_ID]],Customer_Dim!A:A,Customer_Dim!G:G,"False Data")</f>
        <v>USA</v>
      </c>
      <c r="R1105" t="str">
        <f>_xlfn.XLOOKUP(Table17[[#This Row],[Customer_ID]],Customer_Dim!A:A,Customer_Dim!H:H,"False Data")</f>
        <v>Platinum</v>
      </c>
      <c r="S1105" t="str">
        <f>_xlfn.XLOOKUP(Table17[[#This Row],[Store_ID]],Store_Dim!A:A,Store_Dim!B:B)</f>
        <v>Gardner, Humphrey and Contreras</v>
      </c>
      <c r="T1105" t="str">
        <f>_xlfn.XLOOKUP(Table17[[#This Row],[Store_ID]],Store_Dim!A:A,Store_Dim!C:C)</f>
        <v>East</v>
      </c>
      <c r="U1105" t="str">
        <f>_xlfn.XLOOKUP(Table17[[#This Row],[Store_ID]],Store_Dim!A:A,Store_Dim!D:D)</f>
        <v>Johnsonville</v>
      </c>
      <c r="V1105" t="str">
        <f>_xlfn.XLOOKUP(Table17[[#This Row],[Store_ID]],Store_Dim!A:A,Store_Dim!E:E)</f>
        <v>Flagship</v>
      </c>
      <c r="W1105" t="str">
        <f>_xlfn.XLOOKUP(Table17[[#This Row],[Product_ID]],Product_Dim!A:A,Product_Dim!B:B)</f>
        <v>Sports Stopwatch Timer</v>
      </c>
      <c r="X1105" t="str">
        <f>_xlfn.XLOOKUP(Table17[[#This Row],[Product_ID]],Product_Dim!A:A,Product_Dim!C:C)</f>
        <v>Sports</v>
      </c>
      <c r="Y1105" t="str">
        <f>_xlfn.XLOOKUP(Table17[[#This Row],[Product_ID]],Product_Dim!A:A,Product_Dim!D:D)</f>
        <v>Accessories</v>
      </c>
      <c r="Z1105" t="str">
        <f>_xlfn.XLOOKUP(Table17[[#This Row],[Product_ID]],Product_Dim!A:A,Product_Dim!E:E)</f>
        <v>Burns-Hansen</v>
      </c>
      <c r="AA1105">
        <f>_xlfn.XLOOKUP(Table17[[#This Row],[Product_ID]],Product_Dim!A:A,Product_Dim!F:F)</f>
        <v>38.76</v>
      </c>
      <c r="AB1105">
        <f>_xlfn.XLOOKUP(Table17[[#This Row],[Product_ID]],Product_Dim!A:A,Product_Dim!G:G)</f>
        <v>137</v>
      </c>
    </row>
    <row r="1106" spans="1:28" x14ac:dyDescent="0.25">
      <c r="A1106" t="s">
        <v>2930</v>
      </c>
      <c r="B1106" s="1">
        <v>45468</v>
      </c>
      <c r="C1106" t="s">
        <v>1199</v>
      </c>
      <c r="D1106" t="s">
        <v>1590</v>
      </c>
      <c r="E1106" t="s">
        <v>1789</v>
      </c>
      <c r="F1106">
        <v>2</v>
      </c>
      <c r="G1106">
        <v>218.07</v>
      </c>
      <c r="H1106">
        <v>0.19</v>
      </c>
      <c r="I1106" t="s">
        <v>1826</v>
      </c>
      <c r="J1106" s="12">
        <v>353.27339999999998</v>
      </c>
      <c r="K1106" t="str">
        <f>_xlfn.XLOOKUP(Table17[[#This Row],[Customer_ID]],Customer_Dim!A:A,Customer_Dim!B:B,"False Data")</f>
        <v>Andrew Mason</v>
      </c>
      <c r="L1106" s="5">
        <f>_xlfn.XLOOKUP(Table17[[#This Row],[Customer_ID]],Customer_Dim!A:A,Customer_Dim!C:C,"False Data")</f>
        <v>52</v>
      </c>
      <c r="M1106" s="5" t="str" cm="1">
        <f t="array" ref="M1106">_xlfn.IFS(Table9[[#This Row],[Age]]&lt;=35,"Youth",Table9[[#This Row],[Age]]&lt;=55,"Adult",Table9[[#This Row],[Age]]&gt;55,"Senior")</f>
        <v>Adult</v>
      </c>
      <c r="N1106" t="str">
        <f>_xlfn.XLOOKUP(Table17[[#This Row],[Customer_ID]],Customer_Dim!A:A,Customer_Dim!D:D,"False Data")</f>
        <v>Female</v>
      </c>
      <c r="O1106" t="str">
        <f>_xlfn.XLOOKUP(Table17[[#This Row],[Customer_ID]],Customer_Dim!A:A,Customer_Dim!E:E,"False Data")</f>
        <v>North Michael</v>
      </c>
      <c r="P1106" t="str">
        <f>_xlfn.XLOOKUP(Table17[[#This Row],[Customer_ID]],Customer_Dim!A:A,Customer_Dim!F:F,"False Data")</f>
        <v>Iowa</v>
      </c>
      <c r="Q1106" t="str">
        <f>_xlfn.XLOOKUP(Table17[[#This Row],[Customer_ID]],Customer_Dim!A:A,Customer_Dim!G:G,"False Data")</f>
        <v>USA</v>
      </c>
      <c r="R1106" t="str">
        <f>_xlfn.XLOOKUP(Table17[[#This Row],[Customer_ID]],Customer_Dim!A:A,Customer_Dim!H:H,"False Data")</f>
        <v>Bronze</v>
      </c>
      <c r="S1106" t="str">
        <f>_xlfn.XLOOKUP(Table17[[#This Row],[Store_ID]],Store_Dim!A:A,Store_Dim!B:B)</f>
        <v>Hill, Wagner and Ballard</v>
      </c>
      <c r="T1106" t="str">
        <f>_xlfn.XLOOKUP(Table17[[#This Row],[Store_ID]],Store_Dim!A:A,Store_Dim!C:C)</f>
        <v>East</v>
      </c>
      <c r="U1106" t="str">
        <f>_xlfn.XLOOKUP(Table17[[#This Row],[Store_ID]],Store_Dim!A:A,Store_Dim!D:D)</f>
        <v>East Davidville</v>
      </c>
      <c r="V1106" t="str">
        <f>_xlfn.XLOOKUP(Table17[[#This Row],[Store_ID]],Store_Dim!A:A,Store_Dim!E:E)</f>
        <v>Online</v>
      </c>
      <c r="W1106" t="str">
        <f>_xlfn.XLOOKUP(Table17[[#This Row],[Product_ID]],Product_Dim!A:A,Product_Dim!B:B)</f>
        <v>Multi-Purpose Storage Box</v>
      </c>
      <c r="X1106" t="str">
        <f>_xlfn.XLOOKUP(Table17[[#This Row],[Product_ID]],Product_Dim!A:A,Product_Dim!C:C)</f>
        <v>Home</v>
      </c>
      <c r="Y1106" t="str">
        <f>_xlfn.XLOOKUP(Table17[[#This Row],[Product_ID]],Product_Dim!A:A,Product_Dim!D:D)</f>
        <v>Storage</v>
      </c>
      <c r="Z1106" t="str">
        <f>_xlfn.XLOOKUP(Table17[[#This Row],[Product_ID]],Product_Dim!A:A,Product_Dim!E:E)</f>
        <v>Gardner-Montes</v>
      </c>
      <c r="AA1106">
        <f>_xlfn.XLOOKUP(Table17[[#This Row],[Product_ID]],Product_Dim!A:A,Product_Dim!F:F)</f>
        <v>123.46</v>
      </c>
      <c r="AB1106">
        <f>_xlfn.XLOOKUP(Table17[[#This Row],[Product_ID]],Product_Dim!A:A,Product_Dim!G:G)</f>
        <v>76</v>
      </c>
    </row>
    <row r="1107" spans="1:28" x14ac:dyDescent="0.25">
      <c r="A1107" t="s">
        <v>2931</v>
      </c>
      <c r="B1107" s="1">
        <v>45228</v>
      </c>
      <c r="C1107" t="s">
        <v>1196</v>
      </c>
      <c r="D1107" t="s">
        <v>1578</v>
      </c>
      <c r="E1107" t="s">
        <v>1766</v>
      </c>
      <c r="F1107">
        <v>4</v>
      </c>
      <c r="G1107">
        <v>921.83</v>
      </c>
      <c r="H1107">
        <v>0.27</v>
      </c>
      <c r="I1107" t="s">
        <v>1824</v>
      </c>
      <c r="J1107" s="12">
        <v>2691.7435999999998</v>
      </c>
      <c r="K1107" t="str">
        <f>_xlfn.XLOOKUP(Table17[[#This Row],[Customer_ID]],Customer_Dim!A:A,Customer_Dim!B:B,"False Data")</f>
        <v>Kristine Higgins</v>
      </c>
      <c r="L1107" s="5">
        <f>_xlfn.XLOOKUP(Table17[[#This Row],[Customer_ID]],Customer_Dim!A:A,Customer_Dim!C:C,"False Data")</f>
        <v>27</v>
      </c>
      <c r="M1107" s="5" t="str" cm="1">
        <f t="array" ref="M1107">_xlfn.IFS(Table9[[#This Row],[Age]]&lt;=35,"Youth",Table9[[#This Row],[Age]]&lt;=55,"Adult",Table9[[#This Row],[Age]]&gt;55,"Senior")</f>
        <v>Youth</v>
      </c>
      <c r="N1107" t="str">
        <f>_xlfn.XLOOKUP(Table17[[#This Row],[Customer_ID]],Customer_Dim!A:A,Customer_Dim!D:D,"False Data")</f>
        <v>Female</v>
      </c>
      <c r="O1107" t="str">
        <f>_xlfn.XLOOKUP(Table17[[#This Row],[Customer_ID]],Customer_Dim!A:A,Customer_Dim!E:E,"False Data")</f>
        <v>Jennifertown</v>
      </c>
      <c r="P1107" t="str">
        <f>_xlfn.XLOOKUP(Table17[[#This Row],[Customer_ID]],Customer_Dim!A:A,Customer_Dim!F:F,"False Data")</f>
        <v>South Carolina</v>
      </c>
      <c r="Q1107" t="str">
        <f>_xlfn.XLOOKUP(Table17[[#This Row],[Customer_ID]],Customer_Dim!A:A,Customer_Dim!G:G,"False Data")</f>
        <v>USA</v>
      </c>
      <c r="R1107" t="str">
        <f>_xlfn.XLOOKUP(Table17[[#This Row],[Customer_ID]],Customer_Dim!A:A,Customer_Dim!H:H,"False Data")</f>
        <v>Silver</v>
      </c>
      <c r="S1107" t="str">
        <f>_xlfn.XLOOKUP(Table17[[#This Row],[Store_ID]],Store_Dim!A:A,Store_Dim!B:B)</f>
        <v>Johnson-Wright</v>
      </c>
      <c r="T1107" t="str">
        <f>_xlfn.XLOOKUP(Table17[[#This Row],[Store_ID]],Store_Dim!A:A,Store_Dim!C:C)</f>
        <v>North</v>
      </c>
      <c r="U1107" t="str">
        <f>_xlfn.XLOOKUP(Table17[[#This Row],[Store_ID]],Store_Dim!A:A,Store_Dim!D:D)</f>
        <v>Hoodberg</v>
      </c>
      <c r="V1107" t="str">
        <f>_xlfn.XLOOKUP(Table17[[#This Row],[Store_ID]],Store_Dim!A:A,Store_Dim!E:E)</f>
        <v>Outlet</v>
      </c>
      <c r="W1107" t="str">
        <f>_xlfn.XLOOKUP(Table17[[#This Row],[Product_ID]],Product_Dim!A:A,Product_Dim!B:B)</f>
        <v>4K Home Projector</v>
      </c>
      <c r="X1107" t="str">
        <f>_xlfn.XLOOKUP(Table17[[#This Row],[Product_ID]],Product_Dim!A:A,Product_Dim!C:C)</f>
        <v>Electronics</v>
      </c>
      <c r="Y1107" t="str">
        <f>_xlfn.XLOOKUP(Table17[[#This Row],[Product_ID]],Product_Dim!A:A,Product_Dim!D:D)</f>
        <v>Appliances</v>
      </c>
      <c r="Z1107" t="str">
        <f>_xlfn.XLOOKUP(Table17[[#This Row],[Product_ID]],Product_Dim!A:A,Product_Dim!E:E)</f>
        <v>Thomas LLC</v>
      </c>
      <c r="AA1107">
        <f>_xlfn.XLOOKUP(Table17[[#This Row],[Product_ID]],Product_Dim!A:A,Product_Dim!F:F)</f>
        <v>465.34</v>
      </c>
      <c r="AB1107">
        <f>_xlfn.XLOOKUP(Table17[[#This Row],[Product_ID]],Product_Dim!A:A,Product_Dim!G:G)</f>
        <v>301</v>
      </c>
    </row>
    <row r="1108" spans="1:28" x14ac:dyDescent="0.25">
      <c r="A1108" t="s">
        <v>2932</v>
      </c>
      <c r="B1108" s="1">
        <v>45661</v>
      </c>
      <c r="C1108" t="s">
        <v>559</v>
      </c>
      <c r="D1108" t="s">
        <v>1648</v>
      </c>
      <c r="E1108" t="s">
        <v>1757</v>
      </c>
      <c r="F1108">
        <v>3</v>
      </c>
      <c r="G1108">
        <v>326.2</v>
      </c>
      <c r="H1108">
        <v>0.22</v>
      </c>
      <c r="I1108" t="s">
        <v>1829</v>
      </c>
      <c r="J1108" s="12">
        <v>763.30799999999999</v>
      </c>
      <c r="K1108" t="str">
        <f>_xlfn.XLOOKUP(Table17[[#This Row],[Customer_ID]],Customer_Dim!A:A,Customer_Dim!B:B,"False Data")</f>
        <v>Daniel Contreras</v>
      </c>
      <c r="L1108" s="5">
        <f>_xlfn.XLOOKUP(Table17[[#This Row],[Customer_ID]],Customer_Dim!A:A,Customer_Dim!C:C,"False Data")</f>
        <v>36</v>
      </c>
      <c r="M1108" s="5" t="str" cm="1">
        <f t="array" ref="M1108">_xlfn.IFS(Table9[[#This Row],[Age]]&lt;=35,"Youth",Table9[[#This Row],[Age]]&lt;=55,"Adult",Table9[[#This Row],[Age]]&gt;55,"Senior")</f>
        <v>Adult</v>
      </c>
      <c r="N1108" t="str">
        <f>_xlfn.XLOOKUP(Table17[[#This Row],[Customer_ID]],Customer_Dim!A:A,Customer_Dim!D:D,"False Data")</f>
        <v>Female</v>
      </c>
      <c r="O1108" t="str">
        <f>_xlfn.XLOOKUP(Table17[[#This Row],[Customer_ID]],Customer_Dim!A:A,Customer_Dim!E:E,"False Data")</f>
        <v>Robertview</v>
      </c>
      <c r="P1108" t="str">
        <f>_xlfn.XLOOKUP(Table17[[#This Row],[Customer_ID]],Customer_Dim!A:A,Customer_Dim!F:F,"False Data")</f>
        <v>Florida</v>
      </c>
      <c r="Q1108" t="str">
        <f>_xlfn.XLOOKUP(Table17[[#This Row],[Customer_ID]],Customer_Dim!A:A,Customer_Dim!G:G,"False Data")</f>
        <v>USA</v>
      </c>
      <c r="R1108" t="str">
        <f>_xlfn.XLOOKUP(Table17[[#This Row],[Customer_ID]],Customer_Dim!A:A,Customer_Dim!H:H,"False Data")</f>
        <v>Platinum</v>
      </c>
      <c r="S1108" t="str">
        <f>_xlfn.XLOOKUP(Table17[[#This Row],[Store_ID]],Store_Dim!A:A,Store_Dim!B:B)</f>
        <v>Martinez, Adkins and Johnson</v>
      </c>
      <c r="T1108" t="str">
        <f>_xlfn.XLOOKUP(Table17[[#This Row],[Store_ID]],Store_Dim!A:A,Store_Dim!C:C)</f>
        <v>North</v>
      </c>
      <c r="U1108" t="str">
        <f>_xlfn.XLOOKUP(Table17[[#This Row],[Store_ID]],Store_Dim!A:A,Store_Dim!D:D)</f>
        <v>Danielmouth</v>
      </c>
      <c r="V1108" t="str">
        <f>_xlfn.XLOOKUP(Table17[[#This Row],[Store_ID]],Store_Dim!A:A,Store_Dim!E:E)</f>
        <v>Flagship</v>
      </c>
      <c r="W1108" t="str">
        <f>_xlfn.XLOOKUP(Table17[[#This Row],[Product_ID]],Product_Dim!A:A,Product_Dim!B:B)</f>
        <v>Boxing Hand Wraps</v>
      </c>
      <c r="X1108" t="str">
        <f>_xlfn.XLOOKUP(Table17[[#This Row],[Product_ID]],Product_Dim!A:A,Product_Dim!C:C)</f>
        <v>Sports</v>
      </c>
      <c r="Y1108" t="str">
        <f>_xlfn.XLOOKUP(Table17[[#This Row],[Product_ID]],Product_Dim!A:A,Product_Dim!D:D)</f>
        <v>Fitness</v>
      </c>
      <c r="Z1108" t="str">
        <f>_xlfn.XLOOKUP(Table17[[#This Row],[Product_ID]],Product_Dim!A:A,Product_Dim!E:E)</f>
        <v>Smith-King</v>
      </c>
      <c r="AA1108">
        <f>_xlfn.XLOOKUP(Table17[[#This Row],[Product_ID]],Product_Dim!A:A,Product_Dim!F:F)</f>
        <v>190.29</v>
      </c>
      <c r="AB1108">
        <f>_xlfn.XLOOKUP(Table17[[#This Row],[Product_ID]],Product_Dim!A:A,Product_Dim!G:G)</f>
        <v>260</v>
      </c>
    </row>
    <row r="1109" spans="1:28" x14ac:dyDescent="0.25">
      <c r="A1109" t="s">
        <v>2933</v>
      </c>
      <c r="B1109" s="1">
        <v>45701</v>
      </c>
      <c r="C1109" t="s">
        <v>1414</v>
      </c>
      <c r="D1109" t="s">
        <v>1582</v>
      </c>
      <c r="E1109" t="s">
        <v>1813</v>
      </c>
      <c r="F1109">
        <v>1</v>
      </c>
      <c r="G1109">
        <v>244.25</v>
      </c>
      <c r="H1109">
        <v>0.09</v>
      </c>
      <c r="I1109" t="s">
        <v>1826</v>
      </c>
      <c r="J1109" s="12">
        <v>222.26750000000001</v>
      </c>
      <c r="K1109" t="str">
        <f>_xlfn.XLOOKUP(Table17[[#This Row],[Customer_ID]],Customer_Dim!A:A,Customer_Dim!B:B,"False Data")</f>
        <v>Kelly Garrett</v>
      </c>
      <c r="L1109" s="5">
        <f>_xlfn.XLOOKUP(Table17[[#This Row],[Customer_ID]],Customer_Dim!A:A,Customer_Dim!C:C,"False Data")</f>
        <v>62</v>
      </c>
      <c r="M1109" s="5" t="str" cm="1">
        <f t="array" ref="M1109">_xlfn.IFS(Table9[[#This Row],[Age]]&lt;=35,"Youth",Table9[[#This Row],[Age]]&lt;=55,"Adult",Table9[[#This Row],[Age]]&gt;55,"Senior")</f>
        <v>Senior</v>
      </c>
      <c r="N1109" t="str">
        <f>_xlfn.XLOOKUP(Table17[[#This Row],[Customer_ID]],Customer_Dim!A:A,Customer_Dim!D:D,"False Data")</f>
        <v>Female</v>
      </c>
      <c r="O1109" t="str">
        <f>_xlfn.XLOOKUP(Table17[[#This Row],[Customer_ID]],Customer_Dim!A:A,Customer_Dim!E:E,"False Data")</f>
        <v>Port Taylorberg</v>
      </c>
      <c r="P1109" t="str">
        <f>_xlfn.XLOOKUP(Table17[[#This Row],[Customer_ID]],Customer_Dim!A:A,Customer_Dim!F:F,"False Data")</f>
        <v>Pennsylvania</v>
      </c>
      <c r="Q1109" t="str">
        <f>_xlfn.XLOOKUP(Table17[[#This Row],[Customer_ID]],Customer_Dim!A:A,Customer_Dim!G:G,"False Data")</f>
        <v>USA</v>
      </c>
      <c r="R1109" t="str">
        <f>_xlfn.XLOOKUP(Table17[[#This Row],[Customer_ID]],Customer_Dim!A:A,Customer_Dim!H:H,"False Data")</f>
        <v>Silver</v>
      </c>
      <c r="S1109" t="str">
        <f>_xlfn.XLOOKUP(Table17[[#This Row],[Store_ID]],Store_Dim!A:A,Store_Dim!B:B)</f>
        <v>Mann-Austin</v>
      </c>
      <c r="T1109" t="str">
        <f>_xlfn.XLOOKUP(Table17[[#This Row],[Store_ID]],Store_Dim!A:A,Store_Dim!C:C)</f>
        <v>East</v>
      </c>
      <c r="U1109" t="str">
        <f>_xlfn.XLOOKUP(Table17[[#This Row],[Store_ID]],Store_Dim!A:A,Store_Dim!D:D)</f>
        <v>Vasquezborough</v>
      </c>
      <c r="V1109" t="str">
        <f>_xlfn.XLOOKUP(Table17[[#This Row],[Store_ID]],Store_Dim!A:A,Store_Dim!E:E)</f>
        <v>Online</v>
      </c>
      <c r="W1109" t="str">
        <f>_xlfn.XLOOKUP(Table17[[#This Row],[Product_ID]],Product_Dim!A:A,Product_Dim!B:B)</f>
        <v>Soccer Training Cone Set</v>
      </c>
      <c r="X1109" t="str">
        <f>_xlfn.XLOOKUP(Table17[[#This Row],[Product_ID]],Product_Dim!A:A,Product_Dim!C:C)</f>
        <v>Sports</v>
      </c>
      <c r="Y1109" t="str">
        <f>_xlfn.XLOOKUP(Table17[[#This Row],[Product_ID]],Product_Dim!A:A,Product_Dim!D:D)</f>
        <v>Accessories</v>
      </c>
      <c r="Z1109" t="str">
        <f>_xlfn.XLOOKUP(Table17[[#This Row],[Product_ID]],Product_Dim!A:A,Product_Dim!E:E)</f>
        <v>Ford, Murphy and Wilson</v>
      </c>
      <c r="AA1109">
        <f>_xlfn.XLOOKUP(Table17[[#This Row],[Product_ID]],Product_Dim!A:A,Product_Dim!F:F)</f>
        <v>144.53</v>
      </c>
      <c r="AB1109">
        <f>_xlfn.XLOOKUP(Table17[[#This Row],[Product_ID]],Product_Dim!A:A,Product_Dim!G:G)</f>
        <v>367</v>
      </c>
    </row>
    <row r="1110" spans="1:28" x14ac:dyDescent="0.25">
      <c r="A1110" t="s">
        <v>2934</v>
      </c>
      <c r="B1110" s="1">
        <v>45448</v>
      </c>
      <c r="C1110" t="s">
        <v>1154</v>
      </c>
      <c r="D1110" t="s">
        <v>1670</v>
      </c>
      <c r="E1110" t="s">
        <v>1789</v>
      </c>
      <c r="F1110">
        <v>3</v>
      </c>
      <c r="G1110">
        <v>808.87</v>
      </c>
      <c r="H1110">
        <v>0.12</v>
      </c>
      <c r="I1110" t="s">
        <v>1829</v>
      </c>
      <c r="J1110" s="12">
        <v>2135.4168</v>
      </c>
      <c r="K1110" t="str">
        <f>_xlfn.XLOOKUP(Table17[[#This Row],[Customer_ID]],Customer_Dim!A:A,Customer_Dim!B:B,"False Data")</f>
        <v>Gregory Allen</v>
      </c>
      <c r="L1110" s="5">
        <f>_xlfn.XLOOKUP(Table17[[#This Row],[Customer_ID]],Customer_Dim!A:A,Customer_Dim!C:C,"False Data")</f>
        <v>20</v>
      </c>
      <c r="M1110" s="5" t="str" cm="1">
        <f t="array" ref="M1110">_xlfn.IFS(Table9[[#This Row],[Age]]&lt;=35,"Youth",Table9[[#This Row],[Age]]&lt;=55,"Adult",Table9[[#This Row],[Age]]&gt;55,"Senior")</f>
        <v>Youth</v>
      </c>
      <c r="N1110" t="str">
        <f>_xlfn.XLOOKUP(Table17[[#This Row],[Customer_ID]],Customer_Dim!A:A,Customer_Dim!D:D,"False Data")</f>
        <v>Female</v>
      </c>
      <c r="O1110" t="str">
        <f>_xlfn.XLOOKUP(Table17[[#This Row],[Customer_ID]],Customer_Dim!A:A,Customer_Dim!E:E,"False Data")</f>
        <v>West Bruce</v>
      </c>
      <c r="P1110" t="str">
        <f>_xlfn.XLOOKUP(Table17[[#This Row],[Customer_ID]],Customer_Dim!A:A,Customer_Dim!F:F,"False Data")</f>
        <v>Vermont</v>
      </c>
      <c r="Q1110" t="str">
        <f>_xlfn.XLOOKUP(Table17[[#This Row],[Customer_ID]],Customer_Dim!A:A,Customer_Dim!G:G,"False Data")</f>
        <v>USA</v>
      </c>
      <c r="R1110" t="str">
        <f>_xlfn.XLOOKUP(Table17[[#This Row],[Customer_ID]],Customer_Dim!A:A,Customer_Dim!H:H,"False Data")</f>
        <v>Platinum</v>
      </c>
      <c r="S1110" t="str">
        <f>_xlfn.XLOOKUP(Table17[[#This Row],[Store_ID]],Store_Dim!A:A,Store_Dim!B:B)</f>
        <v>Hill, Wagner and Ballard</v>
      </c>
      <c r="T1110" t="str">
        <f>_xlfn.XLOOKUP(Table17[[#This Row],[Store_ID]],Store_Dim!A:A,Store_Dim!C:C)</f>
        <v>East</v>
      </c>
      <c r="U1110" t="str">
        <f>_xlfn.XLOOKUP(Table17[[#This Row],[Store_ID]],Store_Dim!A:A,Store_Dim!D:D)</f>
        <v>East Davidville</v>
      </c>
      <c r="V1110" t="str">
        <f>_xlfn.XLOOKUP(Table17[[#This Row],[Store_ID]],Store_Dim!A:A,Store_Dim!E:E)</f>
        <v>Online</v>
      </c>
      <c r="W1110" t="str">
        <f>_xlfn.XLOOKUP(Table17[[#This Row],[Product_ID]],Product_Dim!A:A,Product_Dim!B:B)</f>
        <v>Tennis Ball 3-Pack</v>
      </c>
      <c r="X1110" t="str">
        <f>_xlfn.XLOOKUP(Table17[[#This Row],[Product_ID]],Product_Dim!A:A,Product_Dim!C:C)</f>
        <v>Sports</v>
      </c>
      <c r="Y1110" t="str">
        <f>_xlfn.XLOOKUP(Table17[[#This Row],[Product_ID]],Product_Dim!A:A,Product_Dim!D:D)</f>
        <v>Equipment</v>
      </c>
      <c r="Z1110" t="str">
        <f>_xlfn.XLOOKUP(Table17[[#This Row],[Product_ID]],Product_Dim!A:A,Product_Dim!E:E)</f>
        <v>Lopez LLC</v>
      </c>
      <c r="AA1110">
        <f>_xlfn.XLOOKUP(Table17[[#This Row],[Product_ID]],Product_Dim!A:A,Product_Dim!F:F)</f>
        <v>103.45</v>
      </c>
      <c r="AB1110">
        <f>_xlfn.XLOOKUP(Table17[[#This Row],[Product_ID]],Product_Dim!A:A,Product_Dim!G:G)</f>
        <v>465</v>
      </c>
    </row>
    <row r="1111" spans="1:28" x14ac:dyDescent="0.25">
      <c r="A1111" t="s">
        <v>2935</v>
      </c>
      <c r="B1111" s="1">
        <v>45387</v>
      </c>
      <c r="C1111" t="s">
        <v>1062</v>
      </c>
      <c r="D1111" t="s">
        <v>1610</v>
      </c>
      <c r="E1111" t="s">
        <v>1761</v>
      </c>
      <c r="F1111">
        <v>3</v>
      </c>
      <c r="G1111">
        <v>826.15</v>
      </c>
      <c r="H1111">
        <v>0</v>
      </c>
      <c r="I1111" t="s">
        <v>1826</v>
      </c>
      <c r="J1111" s="12">
        <v>2478.4499999999998</v>
      </c>
      <c r="K1111" t="str">
        <f>_xlfn.XLOOKUP(Table17[[#This Row],[Customer_ID]],Customer_Dim!A:A,Customer_Dim!B:B,"False Data")</f>
        <v>Jasmine Snyder</v>
      </c>
      <c r="L1111" s="5">
        <f>_xlfn.XLOOKUP(Table17[[#This Row],[Customer_ID]],Customer_Dim!A:A,Customer_Dim!C:C,"False Data")</f>
        <v>46</v>
      </c>
      <c r="M1111" s="5" t="str" cm="1">
        <f t="array" ref="M1111">_xlfn.IFS(Table9[[#This Row],[Age]]&lt;=35,"Youth",Table9[[#This Row],[Age]]&lt;=55,"Adult",Table9[[#This Row],[Age]]&gt;55,"Senior")</f>
        <v>Adult</v>
      </c>
      <c r="N1111" t="str">
        <f>_xlfn.XLOOKUP(Table17[[#This Row],[Customer_ID]],Customer_Dim!A:A,Customer_Dim!D:D,"False Data")</f>
        <v>Female</v>
      </c>
      <c r="O1111" t="str">
        <f>_xlfn.XLOOKUP(Table17[[#This Row],[Customer_ID]],Customer_Dim!A:A,Customer_Dim!E:E,"False Data")</f>
        <v>Hudsonfort</v>
      </c>
      <c r="P1111" t="str">
        <f>_xlfn.XLOOKUP(Table17[[#This Row],[Customer_ID]],Customer_Dim!A:A,Customer_Dim!F:F,"False Data")</f>
        <v>Connecticut</v>
      </c>
      <c r="Q1111" t="str">
        <f>_xlfn.XLOOKUP(Table17[[#This Row],[Customer_ID]],Customer_Dim!A:A,Customer_Dim!G:G,"False Data")</f>
        <v>USA</v>
      </c>
      <c r="R1111" t="str">
        <f>_xlfn.XLOOKUP(Table17[[#This Row],[Customer_ID]],Customer_Dim!A:A,Customer_Dim!H:H,"False Data")</f>
        <v>Silver</v>
      </c>
      <c r="S1111" t="str">
        <f>_xlfn.XLOOKUP(Table17[[#This Row],[Store_ID]],Store_Dim!A:A,Store_Dim!B:B)</f>
        <v>Black-Horn</v>
      </c>
      <c r="T1111" t="str">
        <f>_xlfn.XLOOKUP(Table17[[#This Row],[Store_ID]],Store_Dim!A:A,Store_Dim!C:C)</f>
        <v>South</v>
      </c>
      <c r="U1111" t="str">
        <f>_xlfn.XLOOKUP(Table17[[#This Row],[Store_ID]],Store_Dim!A:A,Store_Dim!D:D)</f>
        <v>North Nancyview</v>
      </c>
      <c r="V1111" t="str">
        <f>_xlfn.XLOOKUP(Table17[[#This Row],[Store_ID]],Store_Dim!A:A,Store_Dim!E:E)</f>
        <v>Outlet</v>
      </c>
      <c r="W1111" t="str">
        <f>_xlfn.XLOOKUP(Table17[[#This Row],[Product_ID]],Product_Dim!A:A,Product_Dim!B:B)</f>
        <v>Basketball</v>
      </c>
      <c r="X1111" t="str">
        <f>_xlfn.XLOOKUP(Table17[[#This Row],[Product_ID]],Product_Dim!A:A,Product_Dim!C:C)</f>
        <v>Sports</v>
      </c>
      <c r="Y1111" t="str">
        <f>_xlfn.XLOOKUP(Table17[[#This Row],[Product_ID]],Product_Dim!A:A,Product_Dim!D:D)</f>
        <v>Team Sports</v>
      </c>
      <c r="Z1111" t="str">
        <f>_xlfn.XLOOKUP(Table17[[#This Row],[Product_ID]],Product_Dim!A:A,Product_Dim!E:E)</f>
        <v>Nolan-Snow</v>
      </c>
      <c r="AA1111">
        <f>_xlfn.XLOOKUP(Table17[[#This Row],[Product_ID]],Product_Dim!A:A,Product_Dim!F:F)</f>
        <v>204.39</v>
      </c>
      <c r="AB1111">
        <f>_xlfn.XLOOKUP(Table17[[#This Row],[Product_ID]],Product_Dim!A:A,Product_Dim!G:G)</f>
        <v>281</v>
      </c>
    </row>
    <row r="1112" spans="1:28" x14ac:dyDescent="0.25">
      <c r="A1112" t="s">
        <v>2936</v>
      </c>
      <c r="B1112" s="1">
        <v>45652</v>
      </c>
      <c r="C1112" t="s">
        <v>616</v>
      </c>
      <c r="D1112" t="s">
        <v>1596</v>
      </c>
      <c r="E1112" t="s">
        <v>1813</v>
      </c>
      <c r="F1112">
        <v>3</v>
      </c>
      <c r="G1112">
        <v>631.20000000000005</v>
      </c>
      <c r="H1112">
        <v>0.24</v>
      </c>
      <c r="I1112" t="s">
        <v>1824</v>
      </c>
      <c r="J1112" s="12">
        <v>1439.136</v>
      </c>
      <c r="K1112" t="str">
        <f>_xlfn.XLOOKUP(Table17[[#This Row],[Customer_ID]],Customer_Dim!A:A,Customer_Dim!B:B,"False Data")</f>
        <v>Dr. Suzanne Bullock</v>
      </c>
      <c r="L1112" s="5">
        <f>_xlfn.XLOOKUP(Table17[[#This Row],[Customer_ID]],Customer_Dim!A:A,Customer_Dim!C:C,"False Data")</f>
        <v>60</v>
      </c>
      <c r="M1112" s="5" t="str" cm="1">
        <f t="array" ref="M1112">_xlfn.IFS(Table9[[#This Row],[Age]]&lt;=35,"Youth",Table9[[#This Row],[Age]]&lt;=55,"Adult",Table9[[#This Row],[Age]]&gt;55,"Senior")</f>
        <v>Senior</v>
      </c>
      <c r="N1112" t="str">
        <f>_xlfn.XLOOKUP(Table17[[#This Row],[Customer_ID]],Customer_Dim!A:A,Customer_Dim!D:D,"False Data")</f>
        <v>Female</v>
      </c>
      <c r="O1112" t="str">
        <f>_xlfn.XLOOKUP(Table17[[#This Row],[Customer_ID]],Customer_Dim!A:A,Customer_Dim!E:E,"False Data")</f>
        <v>Lake Blaketon</v>
      </c>
      <c r="P1112" t="str">
        <f>_xlfn.XLOOKUP(Table17[[#This Row],[Customer_ID]],Customer_Dim!A:A,Customer_Dim!F:F,"False Data")</f>
        <v>Alabama</v>
      </c>
      <c r="Q1112" t="str">
        <f>_xlfn.XLOOKUP(Table17[[#This Row],[Customer_ID]],Customer_Dim!A:A,Customer_Dim!G:G,"False Data")</f>
        <v>USA</v>
      </c>
      <c r="R1112" t="str">
        <f>_xlfn.XLOOKUP(Table17[[#This Row],[Customer_ID]],Customer_Dim!A:A,Customer_Dim!H:H,"False Data")</f>
        <v>Platinum</v>
      </c>
      <c r="S1112" t="str">
        <f>_xlfn.XLOOKUP(Table17[[#This Row],[Store_ID]],Store_Dim!A:A,Store_Dim!B:B)</f>
        <v>Mann-Austin</v>
      </c>
      <c r="T1112" t="str">
        <f>_xlfn.XLOOKUP(Table17[[#This Row],[Store_ID]],Store_Dim!A:A,Store_Dim!C:C)</f>
        <v>East</v>
      </c>
      <c r="U1112" t="str">
        <f>_xlfn.XLOOKUP(Table17[[#This Row],[Store_ID]],Store_Dim!A:A,Store_Dim!D:D)</f>
        <v>Vasquezborough</v>
      </c>
      <c r="V1112" t="str">
        <f>_xlfn.XLOOKUP(Table17[[#This Row],[Store_ID]],Store_Dim!A:A,Store_Dim!E:E)</f>
        <v>Online</v>
      </c>
      <c r="W1112" t="str">
        <f>_xlfn.XLOOKUP(Table17[[#This Row],[Product_ID]],Product_Dim!A:A,Product_Dim!B:B)</f>
        <v>Foldable Camping Chair</v>
      </c>
      <c r="X1112" t="str">
        <f>_xlfn.XLOOKUP(Table17[[#This Row],[Product_ID]],Product_Dim!A:A,Product_Dim!C:C)</f>
        <v>Sports</v>
      </c>
      <c r="Y1112" t="str">
        <f>_xlfn.XLOOKUP(Table17[[#This Row],[Product_ID]],Product_Dim!A:A,Product_Dim!D:D)</f>
        <v>Outdoor</v>
      </c>
      <c r="Z1112" t="str">
        <f>_xlfn.XLOOKUP(Table17[[#This Row],[Product_ID]],Product_Dim!A:A,Product_Dim!E:E)</f>
        <v>Cook Ltd</v>
      </c>
      <c r="AA1112">
        <f>_xlfn.XLOOKUP(Table17[[#This Row],[Product_ID]],Product_Dim!A:A,Product_Dim!F:F)</f>
        <v>166.06</v>
      </c>
      <c r="AB1112">
        <f>_xlfn.XLOOKUP(Table17[[#This Row],[Product_ID]],Product_Dim!A:A,Product_Dim!G:G)</f>
        <v>340</v>
      </c>
    </row>
    <row r="1113" spans="1:28" x14ac:dyDescent="0.25">
      <c r="A1113" t="s">
        <v>2937</v>
      </c>
      <c r="B1113" s="1">
        <v>45316</v>
      </c>
      <c r="C1113" t="s">
        <v>872</v>
      </c>
      <c r="D1113" t="s">
        <v>1664</v>
      </c>
      <c r="E1113" t="s">
        <v>1789</v>
      </c>
      <c r="F1113">
        <v>1</v>
      </c>
      <c r="G1113">
        <v>937.01</v>
      </c>
      <c r="H1113">
        <v>7.0000000000000007E-2</v>
      </c>
      <c r="I1113" t="s">
        <v>1824</v>
      </c>
      <c r="J1113" s="12">
        <v>871.41929999999991</v>
      </c>
      <c r="K1113" t="str">
        <f>_xlfn.XLOOKUP(Table17[[#This Row],[Customer_ID]],Customer_Dim!A:A,Customer_Dim!B:B,"False Data")</f>
        <v>Sarah Lane</v>
      </c>
      <c r="L1113" s="5">
        <f>_xlfn.XLOOKUP(Table17[[#This Row],[Customer_ID]],Customer_Dim!A:A,Customer_Dim!C:C,"False Data")</f>
        <v>38</v>
      </c>
      <c r="M1113" s="5" t="str" cm="1">
        <f t="array" ref="M1113">_xlfn.IFS(Table9[[#This Row],[Age]]&lt;=35,"Youth",Table9[[#This Row],[Age]]&lt;=55,"Adult",Table9[[#This Row],[Age]]&gt;55,"Senior")</f>
        <v>Adult</v>
      </c>
      <c r="N1113" t="str">
        <f>_xlfn.XLOOKUP(Table17[[#This Row],[Customer_ID]],Customer_Dim!A:A,Customer_Dim!D:D,"False Data")</f>
        <v>Male</v>
      </c>
      <c r="O1113" t="str">
        <f>_xlfn.XLOOKUP(Table17[[#This Row],[Customer_ID]],Customer_Dim!A:A,Customer_Dim!E:E,"False Data")</f>
        <v>Edwardborough</v>
      </c>
      <c r="P1113" t="str">
        <f>_xlfn.XLOOKUP(Table17[[#This Row],[Customer_ID]],Customer_Dim!A:A,Customer_Dim!F:F,"False Data")</f>
        <v>Vermont</v>
      </c>
      <c r="Q1113" t="str">
        <f>_xlfn.XLOOKUP(Table17[[#This Row],[Customer_ID]],Customer_Dim!A:A,Customer_Dim!G:G,"False Data")</f>
        <v>USA</v>
      </c>
      <c r="R1113" t="str">
        <f>_xlfn.XLOOKUP(Table17[[#This Row],[Customer_ID]],Customer_Dim!A:A,Customer_Dim!H:H,"False Data")</f>
        <v>Silver</v>
      </c>
      <c r="S1113" t="str">
        <f>_xlfn.XLOOKUP(Table17[[#This Row],[Store_ID]],Store_Dim!A:A,Store_Dim!B:B)</f>
        <v>Hill, Wagner and Ballard</v>
      </c>
      <c r="T1113" t="str">
        <f>_xlfn.XLOOKUP(Table17[[#This Row],[Store_ID]],Store_Dim!A:A,Store_Dim!C:C)</f>
        <v>East</v>
      </c>
      <c r="U1113" t="str">
        <f>_xlfn.XLOOKUP(Table17[[#This Row],[Store_ID]],Store_Dim!A:A,Store_Dim!D:D)</f>
        <v>East Davidville</v>
      </c>
      <c r="V1113" t="str">
        <f>_xlfn.XLOOKUP(Table17[[#This Row],[Store_ID]],Store_Dim!A:A,Store_Dim!E:E)</f>
        <v>Online</v>
      </c>
      <c r="W1113" t="str">
        <f>_xlfn.XLOOKUP(Table17[[#This Row],[Product_ID]],Product_Dim!A:A,Product_Dim!B:B)</f>
        <v>Womens Cotton Scarf</v>
      </c>
      <c r="X1113" t="str">
        <f>_xlfn.XLOOKUP(Table17[[#This Row],[Product_ID]],Product_Dim!A:A,Product_Dim!C:C)</f>
        <v>Clothing</v>
      </c>
      <c r="Y1113" t="str">
        <f>_xlfn.XLOOKUP(Table17[[#This Row],[Product_ID]],Product_Dim!A:A,Product_Dim!D:D)</f>
        <v>Accessories</v>
      </c>
      <c r="Z1113" t="str">
        <f>_xlfn.XLOOKUP(Table17[[#This Row],[Product_ID]],Product_Dim!A:A,Product_Dim!E:E)</f>
        <v>Shepherd-Gould</v>
      </c>
      <c r="AA1113">
        <f>_xlfn.XLOOKUP(Table17[[#This Row],[Product_ID]],Product_Dim!A:A,Product_Dim!F:F)</f>
        <v>113.83</v>
      </c>
      <c r="AB1113">
        <f>_xlfn.XLOOKUP(Table17[[#This Row],[Product_ID]],Product_Dim!A:A,Product_Dim!G:G)</f>
        <v>485</v>
      </c>
    </row>
    <row r="1114" spans="1:28" x14ac:dyDescent="0.25">
      <c r="A1114" t="s">
        <v>2938</v>
      </c>
      <c r="B1114" s="1">
        <v>45316</v>
      </c>
      <c r="C1114" t="s">
        <v>508</v>
      </c>
      <c r="D1114" t="s">
        <v>1694</v>
      </c>
      <c r="E1114" t="s">
        <v>1773</v>
      </c>
      <c r="F1114">
        <v>2</v>
      </c>
      <c r="G1114">
        <v>644</v>
      </c>
      <c r="H1114">
        <v>0.04</v>
      </c>
      <c r="I1114" t="s">
        <v>1826</v>
      </c>
      <c r="J1114" s="12">
        <v>1236.48</v>
      </c>
      <c r="K1114" t="str">
        <f>_xlfn.XLOOKUP(Table17[[#This Row],[Customer_ID]],Customer_Dim!A:A,Customer_Dim!B:B,"False Data")</f>
        <v>Michael Davies</v>
      </c>
      <c r="L1114" s="5">
        <f>_xlfn.XLOOKUP(Table17[[#This Row],[Customer_ID]],Customer_Dim!A:A,Customer_Dim!C:C,"False Data")</f>
        <v>25</v>
      </c>
      <c r="M1114" s="5" t="str" cm="1">
        <f t="array" ref="M1114">_xlfn.IFS(Table9[[#This Row],[Age]]&lt;=35,"Youth",Table9[[#This Row],[Age]]&lt;=55,"Adult",Table9[[#This Row],[Age]]&gt;55,"Senior")</f>
        <v>Youth</v>
      </c>
      <c r="N1114" t="str">
        <f>_xlfn.XLOOKUP(Table17[[#This Row],[Customer_ID]],Customer_Dim!A:A,Customer_Dim!D:D,"False Data")</f>
        <v>Female</v>
      </c>
      <c r="O1114" t="str">
        <f>_xlfn.XLOOKUP(Table17[[#This Row],[Customer_ID]],Customer_Dim!A:A,Customer_Dim!E:E,"False Data")</f>
        <v>Lake Stevenfort</v>
      </c>
      <c r="P1114" t="str">
        <f>_xlfn.XLOOKUP(Table17[[#This Row],[Customer_ID]],Customer_Dim!A:A,Customer_Dim!F:F,"False Data")</f>
        <v>Oregon</v>
      </c>
      <c r="Q1114" t="str">
        <f>_xlfn.XLOOKUP(Table17[[#This Row],[Customer_ID]],Customer_Dim!A:A,Customer_Dim!G:G,"False Data")</f>
        <v>USA</v>
      </c>
      <c r="R1114" t="str">
        <f>_xlfn.XLOOKUP(Table17[[#This Row],[Customer_ID]],Customer_Dim!A:A,Customer_Dim!H:H,"False Data")</f>
        <v>Gold</v>
      </c>
      <c r="S1114" t="str">
        <f>_xlfn.XLOOKUP(Table17[[#This Row],[Store_ID]],Store_Dim!A:A,Store_Dim!B:B)</f>
        <v>Gray Ltd</v>
      </c>
      <c r="T1114" t="str">
        <f>_xlfn.XLOOKUP(Table17[[#This Row],[Store_ID]],Store_Dim!A:A,Store_Dim!C:C)</f>
        <v>North</v>
      </c>
      <c r="U1114" t="str">
        <f>_xlfn.XLOOKUP(Table17[[#This Row],[Store_ID]],Store_Dim!A:A,Store_Dim!D:D)</f>
        <v>New Michaelchester</v>
      </c>
      <c r="V1114" t="str">
        <f>_xlfn.XLOOKUP(Table17[[#This Row],[Store_ID]],Store_Dim!A:A,Store_Dim!E:E)</f>
        <v>Outlet</v>
      </c>
      <c r="W1114" t="str">
        <f>_xlfn.XLOOKUP(Table17[[#This Row],[Product_ID]],Product_Dim!A:A,Product_Dim!B:B)</f>
        <v>Shin Guards – Adult</v>
      </c>
      <c r="X1114" t="str">
        <f>_xlfn.XLOOKUP(Table17[[#This Row],[Product_ID]],Product_Dim!A:A,Product_Dim!C:C)</f>
        <v>Sports</v>
      </c>
      <c r="Y1114" t="str">
        <f>_xlfn.XLOOKUP(Table17[[#This Row],[Product_ID]],Product_Dim!A:A,Product_Dim!D:D)</f>
        <v>Team Sports</v>
      </c>
      <c r="Z1114" t="str">
        <f>_xlfn.XLOOKUP(Table17[[#This Row],[Product_ID]],Product_Dim!A:A,Product_Dim!E:E)</f>
        <v>French Ltd</v>
      </c>
      <c r="AA1114">
        <f>_xlfn.XLOOKUP(Table17[[#This Row],[Product_ID]],Product_Dim!A:A,Product_Dim!F:F)</f>
        <v>107.06</v>
      </c>
      <c r="AB1114">
        <f>_xlfn.XLOOKUP(Table17[[#This Row],[Product_ID]],Product_Dim!A:A,Product_Dim!G:G)</f>
        <v>359</v>
      </c>
    </row>
    <row r="1115" spans="1:28" x14ac:dyDescent="0.25">
      <c r="A1115" t="s">
        <v>2939</v>
      </c>
      <c r="B1115" s="1">
        <v>45888</v>
      </c>
      <c r="C1115" t="s">
        <v>338</v>
      </c>
      <c r="D1115" t="s">
        <v>1730</v>
      </c>
      <c r="E1115" t="s">
        <v>1773</v>
      </c>
      <c r="F1115">
        <v>3</v>
      </c>
      <c r="G1115">
        <v>629.58000000000004</v>
      </c>
      <c r="H1115">
        <v>0.05</v>
      </c>
      <c r="I1115" t="s">
        <v>1824</v>
      </c>
      <c r="J1115" s="12">
        <v>1794.3030000000001</v>
      </c>
      <c r="K1115" t="str">
        <f>_xlfn.XLOOKUP(Table17[[#This Row],[Customer_ID]],Customer_Dim!A:A,Customer_Dim!B:B,"False Data")</f>
        <v>David Patterson</v>
      </c>
      <c r="L1115" s="5">
        <f>_xlfn.XLOOKUP(Table17[[#This Row],[Customer_ID]],Customer_Dim!A:A,Customer_Dim!C:C,"False Data")</f>
        <v>43</v>
      </c>
      <c r="M1115" s="5" t="str" cm="1">
        <f t="array" ref="M1115">_xlfn.IFS(Table9[[#This Row],[Age]]&lt;=35,"Youth",Table9[[#This Row],[Age]]&lt;=55,"Adult",Table9[[#This Row],[Age]]&gt;55,"Senior")</f>
        <v>Adult</v>
      </c>
      <c r="N1115" t="str">
        <f>_xlfn.XLOOKUP(Table17[[#This Row],[Customer_ID]],Customer_Dim!A:A,Customer_Dim!D:D,"False Data")</f>
        <v>Female</v>
      </c>
      <c r="O1115" t="str">
        <f>_xlfn.XLOOKUP(Table17[[#This Row],[Customer_ID]],Customer_Dim!A:A,Customer_Dim!E:E,"False Data")</f>
        <v>New Amyport</v>
      </c>
      <c r="P1115" t="str">
        <f>_xlfn.XLOOKUP(Table17[[#This Row],[Customer_ID]],Customer_Dim!A:A,Customer_Dim!F:F,"False Data")</f>
        <v>Nevada</v>
      </c>
      <c r="Q1115" t="str">
        <f>_xlfn.XLOOKUP(Table17[[#This Row],[Customer_ID]],Customer_Dim!A:A,Customer_Dim!G:G,"False Data")</f>
        <v>USA</v>
      </c>
      <c r="R1115" t="str">
        <f>_xlfn.XLOOKUP(Table17[[#This Row],[Customer_ID]],Customer_Dim!A:A,Customer_Dim!H:H,"False Data")</f>
        <v>Gold</v>
      </c>
      <c r="S1115" t="str">
        <f>_xlfn.XLOOKUP(Table17[[#This Row],[Store_ID]],Store_Dim!A:A,Store_Dim!B:B)</f>
        <v>Gray Ltd</v>
      </c>
      <c r="T1115" t="str">
        <f>_xlfn.XLOOKUP(Table17[[#This Row],[Store_ID]],Store_Dim!A:A,Store_Dim!C:C)</f>
        <v>North</v>
      </c>
      <c r="U1115" t="str">
        <f>_xlfn.XLOOKUP(Table17[[#This Row],[Store_ID]],Store_Dim!A:A,Store_Dim!D:D)</f>
        <v>New Michaelchester</v>
      </c>
      <c r="V1115" t="str">
        <f>_xlfn.XLOOKUP(Table17[[#This Row],[Store_ID]],Store_Dim!A:A,Store_Dim!E:E)</f>
        <v>Outlet</v>
      </c>
      <c r="W1115" t="str">
        <f>_xlfn.XLOOKUP(Table17[[#This Row],[Product_ID]],Product_Dim!A:A,Product_Dim!B:B)</f>
        <v>Women's High Heels</v>
      </c>
      <c r="X1115" t="str">
        <f>_xlfn.XLOOKUP(Table17[[#This Row],[Product_ID]],Product_Dim!A:A,Product_Dim!C:C)</f>
        <v>Clothing</v>
      </c>
      <c r="Y1115" t="str">
        <f>_xlfn.XLOOKUP(Table17[[#This Row],[Product_ID]],Product_Dim!A:A,Product_Dim!D:D)</f>
        <v>Footwear</v>
      </c>
      <c r="Z1115" t="str">
        <f>_xlfn.XLOOKUP(Table17[[#This Row],[Product_ID]],Product_Dim!A:A,Product_Dim!E:E)</f>
        <v>Smith-Charles</v>
      </c>
      <c r="AA1115">
        <f>_xlfn.XLOOKUP(Table17[[#This Row],[Product_ID]],Product_Dim!A:A,Product_Dim!F:F)</f>
        <v>438.25</v>
      </c>
      <c r="AB1115">
        <f>_xlfn.XLOOKUP(Table17[[#This Row],[Product_ID]],Product_Dim!A:A,Product_Dim!G:G)</f>
        <v>496</v>
      </c>
    </row>
    <row r="1116" spans="1:28" x14ac:dyDescent="0.25">
      <c r="A1116" t="s">
        <v>2940</v>
      </c>
      <c r="B1116" s="1">
        <v>45791</v>
      </c>
      <c r="C1116" t="s">
        <v>1437</v>
      </c>
      <c r="D1116" t="s">
        <v>1722</v>
      </c>
      <c r="E1116" t="s">
        <v>1761</v>
      </c>
      <c r="F1116">
        <v>2</v>
      </c>
      <c r="G1116">
        <v>121.52</v>
      </c>
      <c r="H1116">
        <v>0.18</v>
      </c>
      <c r="I1116" t="s">
        <v>1829</v>
      </c>
      <c r="J1116" s="12">
        <v>199.2928</v>
      </c>
      <c r="K1116" t="str">
        <f>_xlfn.XLOOKUP(Table17[[#This Row],[Customer_ID]],Customer_Dim!A:A,Customer_Dim!B:B,"False Data")</f>
        <v>Cynthia Parrish</v>
      </c>
      <c r="L1116" s="5">
        <f>_xlfn.XLOOKUP(Table17[[#This Row],[Customer_ID]],Customer_Dim!A:A,Customer_Dim!C:C,"False Data")</f>
        <v>18</v>
      </c>
      <c r="M1116" s="5" t="str" cm="1">
        <f t="array" ref="M1116">_xlfn.IFS(Table9[[#This Row],[Age]]&lt;=35,"Youth",Table9[[#This Row],[Age]]&lt;=55,"Adult",Table9[[#This Row],[Age]]&gt;55,"Senior")</f>
        <v>Youth</v>
      </c>
      <c r="N1116" t="str">
        <f>_xlfn.XLOOKUP(Table17[[#This Row],[Customer_ID]],Customer_Dim!A:A,Customer_Dim!D:D,"False Data")</f>
        <v>Male</v>
      </c>
      <c r="O1116" t="str">
        <f>_xlfn.XLOOKUP(Table17[[#This Row],[Customer_ID]],Customer_Dim!A:A,Customer_Dim!E:E,"False Data")</f>
        <v>Espinozaberg</v>
      </c>
      <c r="P1116" t="str">
        <f>_xlfn.XLOOKUP(Table17[[#This Row],[Customer_ID]],Customer_Dim!A:A,Customer_Dim!F:F,"False Data")</f>
        <v>Minnesota</v>
      </c>
      <c r="Q1116" t="str">
        <f>_xlfn.XLOOKUP(Table17[[#This Row],[Customer_ID]],Customer_Dim!A:A,Customer_Dim!G:G,"False Data")</f>
        <v>USA</v>
      </c>
      <c r="R1116" t="str">
        <f>_xlfn.XLOOKUP(Table17[[#This Row],[Customer_ID]],Customer_Dim!A:A,Customer_Dim!H:H,"False Data")</f>
        <v>Silver</v>
      </c>
      <c r="S1116" t="str">
        <f>_xlfn.XLOOKUP(Table17[[#This Row],[Store_ID]],Store_Dim!A:A,Store_Dim!B:B)</f>
        <v>Black-Horn</v>
      </c>
      <c r="T1116" t="str">
        <f>_xlfn.XLOOKUP(Table17[[#This Row],[Store_ID]],Store_Dim!A:A,Store_Dim!C:C)</f>
        <v>South</v>
      </c>
      <c r="U1116" t="str">
        <f>_xlfn.XLOOKUP(Table17[[#This Row],[Store_ID]],Store_Dim!A:A,Store_Dim!D:D)</f>
        <v>North Nancyview</v>
      </c>
      <c r="V1116" t="str">
        <f>_xlfn.XLOOKUP(Table17[[#This Row],[Store_ID]],Store_Dim!A:A,Store_Dim!E:E)</f>
        <v>Outlet</v>
      </c>
      <c r="W1116" t="str">
        <f>_xlfn.XLOOKUP(Table17[[#This Row],[Product_ID]],Product_Dim!A:A,Product_Dim!B:B)</f>
        <v>LED Bedside Lamp</v>
      </c>
      <c r="X1116" t="str">
        <f>_xlfn.XLOOKUP(Table17[[#This Row],[Product_ID]],Product_Dim!A:A,Product_Dim!C:C)</f>
        <v>Home</v>
      </c>
      <c r="Y1116" t="str">
        <f>_xlfn.XLOOKUP(Table17[[#This Row],[Product_ID]],Product_Dim!A:A,Product_Dim!D:D)</f>
        <v>Lighting</v>
      </c>
      <c r="Z1116" t="str">
        <f>_xlfn.XLOOKUP(Table17[[#This Row],[Product_ID]],Product_Dim!A:A,Product_Dim!E:E)</f>
        <v>Aguilar, Horton and Lewis</v>
      </c>
      <c r="AA1116">
        <f>_xlfn.XLOOKUP(Table17[[#This Row],[Product_ID]],Product_Dim!A:A,Product_Dim!F:F)</f>
        <v>371.38</v>
      </c>
      <c r="AB1116">
        <f>_xlfn.XLOOKUP(Table17[[#This Row],[Product_ID]],Product_Dim!A:A,Product_Dim!G:G)</f>
        <v>220</v>
      </c>
    </row>
    <row r="1117" spans="1:28" x14ac:dyDescent="0.25">
      <c r="A1117" t="s">
        <v>2941</v>
      </c>
      <c r="B1117" s="1">
        <v>45420</v>
      </c>
      <c r="C1117" t="s">
        <v>1249</v>
      </c>
      <c r="D1117" t="s">
        <v>1678</v>
      </c>
      <c r="E1117" t="s">
        <v>1813</v>
      </c>
      <c r="F1117">
        <v>2</v>
      </c>
      <c r="G1117">
        <v>549.83000000000004</v>
      </c>
      <c r="H1117">
        <v>7.0000000000000007E-2</v>
      </c>
      <c r="I1117" t="s">
        <v>1826</v>
      </c>
      <c r="J1117" s="12">
        <v>1022.6838</v>
      </c>
      <c r="K1117" t="str">
        <f>_xlfn.XLOOKUP(Table17[[#This Row],[Customer_ID]],Customer_Dim!A:A,Customer_Dim!B:B,"False Data")</f>
        <v>Terry Moses</v>
      </c>
      <c r="L1117" s="5">
        <f>_xlfn.XLOOKUP(Table17[[#This Row],[Customer_ID]],Customer_Dim!A:A,Customer_Dim!C:C,"False Data")</f>
        <v>51</v>
      </c>
      <c r="M1117" s="5" t="str" cm="1">
        <f t="array" ref="M1117">_xlfn.IFS(Table9[[#This Row],[Age]]&lt;=35,"Youth",Table9[[#This Row],[Age]]&lt;=55,"Adult",Table9[[#This Row],[Age]]&gt;55,"Senior")</f>
        <v>Adult</v>
      </c>
      <c r="N1117" t="str">
        <f>_xlfn.XLOOKUP(Table17[[#This Row],[Customer_ID]],Customer_Dim!A:A,Customer_Dim!D:D,"False Data")</f>
        <v>Female</v>
      </c>
      <c r="O1117" t="str">
        <f>_xlfn.XLOOKUP(Table17[[#This Row],[Customer_ID]],Customer_Dim!A:A,Customer_Dim!E:E,"False Data")</f>
        <v>Leahmouth</v>
      </c>
      <c r="P1117" t="str">
        <f>_xlfn.XLOOKUP(Table17[[#This Row],[Customer_ID]],Customer_Dim!A:A,Customer_Dim!F:F,"False Data")</f>
        <v>Nevada</v>
      </c>
      <c r="Q1117" t="str">
        <f>_xlfn.XLOOKUP(Table17[[#This Row],[Customer_ID]],Customer_Dim!A:A,Customer_Dim!G:G,"False Data")</f>
        <v>USA</v>
      </c>
      <c r="R1117" t="str">
        <f>_xlfn.XLOOKUP(Table17[[#This Row],[Customer_ID]],Customer_Dim!A:A,Customer_Dim!H:H,"False Data")</f>
        <v>Platinum</v>
      </c>
      <c r="S1117" t="str">
        <f>_xlfn.XLOOKUP(Table17[[#This Row],[Store_ID]],Store_Dim!A:A,Store_Dim!B:B)</f>
        <v>Mann-Austin</v>
      </c>
      <c r="T1117" t="str">
        <f>_xlfn.XLOOKUP(Table17[[#This Row],[Store_ID]],Store_Dim!A:A,Store_Dim!C:C)</f>
        <v>East</v>
      </c>
      <c r="U1117" t="str">
        <f>_xlfn.XLOOKUP(Table17[[#This Row],[Store_ID]],Store_Dim!A:A,Store_Dim!D:D)</f>
        <v>Vasquezborough</v>
      </c>
      <c r="V1117" t="str">
        <f>_xlfn.XLOOKUP(Table17[[#This Row],[Store_ID]],Store_Dim!A:A,Store_Dim!E:E)</f>
        <v>Online</v>
      </c>
      <c r="W1117" t="str">
        <f>_xlfn.XLOOKUP(Table17[[#This Row],[Product_ID]],Product_Dim!A:A,Product_Dim!B:B)</f>
        <v>Adjustable Dumbbells 20kg</v>
      </c>
      <c r="X1117" t="str">
        <f>_xlfn.XLOOKUP(Table17[[#This Row],[Product_ID]],Product_Dim!A:A,Product_Dim!C:C)</f>
        <v>Sports</v>
      </c>
      <c r="Y1117" t="str">
        <f>_xlfn.XLOOKUP(Table17[[#This Row],[Product_ID]],Product_Dim!A:A,Product_Dim!D:D)</f>
        <v>Fitness</v>
      </c>
      <c r="Z1117" t="str">
        <f>_xlfn.XLOOKUP(Table17[[#This Row],[Product_ID]],Product_Dim!A:A,Product_Dim!E:E)</f>
        <v>Montgomery, Benton and Miller</v>
      </c>
      <c r="AA1117">
        <f>_xlfn.XLOOKUP(Table17[[#This Row],[Product_ID]],Product_Dim!A:A,Product_Dim!F:F)</f>
        <v>240.63</v>
      </c>
      <c r="AB1117">
        <f>_xlfn.XLOOKUP(Table17[[#This Row],[Product_ID]],Product_Dim!A:A,Product_Dim!G:G)</f>
        <v>423</v>
      </c>
    </row>
    <row r="1118" spans="1:28" x14ac:dyDescent="0.25">
      <c r="A1118" t="s">
        <v>2942</v>
      </c>
      <c r="B1118" s="1">
        <v>45219</v>
      </c>
      <c r="C1118" t="s">
        <v>475</v>
      </c>
      <c r="D1118" t="s">
        <v>1574</v>
      </c>
      <c r="E1118" t="s">
        <v>1782</v>
      </c>
      <c r="F1118">
        <v>3</v>
      </c>
      <c r="G1118">
        <v>278.38</v>
      </c>
      <c r="H1118">
        <v>0.03</v>
      </c>
      <c r="I1118" t="s">
        <v>1824</v>
      </c>
      <c r="J1118" s="12">
        <v>810.08579999999995</v>
      </c>
      <c r="K1118" t="str">
        <f>_xlfn.XLOOKUP(Table17[[#This Row],[Customer_ID]],Customer_Dim!A:A,Customer_Dim!B:B,"False Data")</f>
        <v>Patty Francis</v>
      </c>
      <c r="L1118" s="5">
        <f>_xlfn.XLOOKUP(Table17[[#This Row],[Customer_ID]],Customer_Dim!A:A,Customer_Dim!C:C,"False Data")</f>
        <v>63</v>
      </c>
      <c r="M1118" s="5" t="str" cm="1">
        <f t="array" ref="M1118">_xlfn.IFS(Table9[[#This Row],[Age]]&lt;=35,"Youth",Table9[[#This Row],[Age]]&lt;=55,"Adult",Table9[[#This Row],[Age]]&gt;55,"Senior")</f>
        <v>Senior</v>
      </c>
      <c r="N1118" t="str">
        <f>_xlfn.XLOOKUP(Table17[[#This Row],[Customer_ID]],Customer_Dim!A:A,Customer_Dim!D:D,"False Data")</f>
        <v>Female</v>
      </c>
      <c r="O1118" t="str">
        <f>_xlfn.XLOOKUP(Table17[[#This Row],[Customer_ID]],Customer_Dim!A:A,Customer_Dim!E:E,"False Data")</f>
        <v>South Brooke</v>
      </c>
      <c r="P1118" t="str">
        <f>_xlfn.XLOOKUP(Table17[[#This Row],[Customer_ID]],Customer_Dim!A:A,Customer_Dim!F:F,"False Data")</f>
        <v>Pennsylvania</v>
      </c>
      <c r="Q1118" t="str">
        <f>_xlfn.XLOOKUP(Table17[[#This Row],[Customer_ID]],Customer_Dim!A:A,Customer_Dim!G:G,"False Data")</f>
        <v>USA</v>
      </c>
      <c r="R1118" t="str">
        <f>_xlfn.XLOOKUP(Table17[[#This Row],[Customer_ID]],Customer_Dim!A:A,Customer_Dim!H:H,"False Data")</f>
        <v>Gold</v>
      </c>
      <c r="S1118" t="str">
        <f>_xlfn.XLOOKUP(Table17[[#This Row],[Store_ID]],Store_Dim!A:A,Store_Dim!B:B)</f>
        <v>Bean, Jones and Park</v>
      </c>
      <c r="T1118" t="str">
        <f>_xlfn.XLOOKUP(Table17[[#This Row],[Store_ID]],Store_Dim!A:A,Store_Dim!C:C)</f>
        <v>West</v>
      </c>
      <c r="U1118" t="str">
        <f>_xlfn.XLOOKUP(Table17[[#This Row],[Store_ID]],Store_Dim!A:A,Store_Dim!D:D)</f>
        <v>Thompsonborough</v>
      </c>
      <c r="V1118" t="str">
        <f>_xlfn.XLOOKUP(Table17[[#This Row],[Store_ID]],Store_Dim!A:A,Store_Dim!E:E)</f>
        <v>Online</v>
      </c>
      <c r="W1118" t="str">
        <f>_xlfn.XLOOKUP(Table17[[#This Row],[Product_ID]],Product_Dim!A:A,Product_Dim!B:B)</f>
        <v>USB-C Fast Charger</v>
      </c>
      <c r="X1118" t="str">
        <f>_xlfn.XLOOKUP(Table17[[#This Row],[Product_ID]],Product_Dim!A:A,Product_Dim!C:C)</f>
        <v>Electronics</v>
      </c>
      <c r="Y1118" t="str">
        <f>_xlfn.XLOOKUP(Table17[[#This Row],[Product_ID]],Product_Dim!A:A,Product_Dim!D:D)</f>
        <v>Accessories</v>
      </c>
      <c r="Z1118" t="str">
        <f>_xlfn.XLOOKUP(Table17[[#This Row],[Product_ID]],Product_Dim!A:A,Product_Dim!E:E)</f>
        <v>Dawson-Perkins</v>
      </c>
      <c r="AA1118">
        <f>_xlfn.XLOOKUP(Table17[[#This Row],[Product_ID]],Product_Dim!A:A,Product_Dim!F:F)</f>
        <v>242.23</v>
      </c>
      <c r="AB1118">
        <f>_xlfn.XLOOKUP(Table17[[#This Row],[Product_ID]],Product_Dim!A:A,Product_Dim!G:G)</f>
        <v>453</v>
      </c>
    </row>
    <row r="1119" spans="1:28" x14ac:dyDescent="0.25">
      <c r="A1119" t="s">
        <v>2943</v>
      </c>
      <c r="B1119" s="1">
        <v>45510</v>
      </c>
      <c r="C1119" t="s">
        <v>1355</v>
      </c>
      <c r="D1119" t="s">
        <v>1740</v>
      </c>
      <c r="E1119" t="s">
        <v>1766</v>
      </c>
      <c r="F1119">
        <v>4</v>
      </c>
      <c r="G1119">
        <v>723.66</v>
      </c>
      <c r="H1119">
        <v>0.03</v>
      </c>
      <c r="I1119" t="s">
        <v>1826</v>
      </c>
      <c r="J1119" s="12">
        <v>2807.8008</v>
      </c>
      <c r="K1119" t="str">
        <f>_xlfn.XLOOKUP(Table17[[#This Row],[Customer_ID]],Customer_Dim!A:A,Customer_Dim!B:B,"False Data")</f>
        <v>Melinda Rivera</v>
      </c>
      <c r="L1119" s="5">
        <f>_xlfn.XLOOKUP(Table17[[#This Row],[Customer_ID]],Customer_Dim!A:A,Customer_Dim!C:C,"False Data")</f>
        <v>47</v>
      </c>
      <c r="M1119" s="5" t="str" cm="1">
        <f t="array" ref="M1119">_xlfn.IFS(Table9[[#This Row],[Age]]&lt;=35,"Youth",Table9[[#This Row],[Age]]&lt;=55,"Adult",Table9[[#This Row],[Age]]&gt;55,"Senior")</f>
        <v>Adult</v>
      </c>
      <c r="N1119" t="str">
        <f>_xlfn.XLOOKUP(Table17[[#This Row],[Customer_ID]],Customer_Dim!A:A,Customer_Dim!D:D,"False Data")</f>
        <v>Female</v>
      </c>
      <c r="O1119" t="str">
        <f>_xlfn.XLOOKUP(Table17[[#This Row],[Customer_ID]],Customer_Dim!A:A,Customer_Dim!E:E,"False Data")</f>
        <v>East Davidmouth</v>
      </c>
      <c r="P1119" t="str">
        <f>_xlfn.XLOOKUP(Table17[[#This Row],[Customer_ID]],Customer_Dim!A:A,Customer_Dim!F:F,"False Data")</f>
        <v>New Hampshire</v>
      </c>
      <c r="Q1119" t="str">
        <f>_xlfn.XLOOKUP(Table17[[#This Row],[Customer_ID]],Customer_Dim!A:A,Customer_Dim!G:G,"False Data")</f>
        <v>USA</v>
      </c>
      <c r="R1119" t="str">
        <f>_xlfn.XLOOKUP(Table17[[#This Row],[Customer_ID]],Customer_Dim!A:A,Customer_Dim!H:H,"False Data")</f>
        <v>Platinum</v>
      </c>
      <c r="S1119" t="str">
        <f>_xlfn.XLOOKUP(Table17[[#This Row],[Store_ID]],Store_Dim!A:A,Store_Dim!B:B)</f>
        <v>Johnson-Wright</v>
      </c>
      <c r="T1119" t="str">
        <f>_xlfn.XLOOKUP(Table17[[#This Row],[Store_ID]],Store_Dim!A:A,Store_Dim!C:C)</f>
        <v>North</v>
      </c>
      <c r="U1119" t="str">
        <f>_xlfn.XLOOKUP(Table17[[#This Row],[Store_ID]],Store_Dim!A:A,Store_Dim!D:D)</f>
        <v>Hoodberg</v>
      </c>
      <c r="V1119" t="str">
        <f>_xlfn.XLOOKUP(Table17[[#This Row],[Store_ID]],Store_Dim!A:A,Store_Dim!E:E)</f>
        <v>Outlet</v>
      </c>
      <c r="W1119" t="str">
        <f>_xlfn.XLOOKUP(Table17[[#This Row],[Product_ID]],Product_Dim!A:A,Product_Dim!B:B)</f>
        <v>Women's Formal Blazer</v>
      </c>
      <c r="X1119" t="str">
        <f>_xlfn.XLOOKUP(Table17[[#This Row],[Product_ID]],Product_Dim!A:A,Product_Dim!C:C)</f>
        <v>Clothing</v>
      </c>
      <c r="Y1119" t="str">
        <f>_xlfn.XLOOKUP(Table17[[#This Row],[Product_ID]],Product_Dim!A:A,Product_Dim!D:D)</f>
        <v>Outerwear</v>
      </c>
      <c r="Z1119" t="str">
        <f>_xlfn.XLOOKUP(Table17[[#This Row],[Product_ID]],Product_Dim!A:A,Product_Dim!E:E)</f>
        <v>Phillips and Sons</v>
      </c>
      <c r="AA1119">
        <f>_xlfn.XLOOKUP(Table17[[#This Row],[Product_ID]],Product_Dim!A:A,Product_Dim!F:F)</f>
        <v>358.47</v>
      </c>
      <c r="AB1119">
        <f>_xlfn.XLOOKUP(Table17[[#This Row],[Product_ID]],Product_Dim!A:A,Product_Dim!G:G)</f>
        <v>143</v>
      </c>
    </row>
    <row r="1120" spans="1:28" x14ac:dyDescent="0.25">
      <c r="A1120" t="s">
        <v>2944</v>
      </c>
      <c r="B1120" s="1">
        <v>45687</v>
      </c>
      <c r="C1120" t="s">
        <v>669</v>
      </c>
      <c r="D1120" t="s">
        <v>1692</v>
      </c>
      <c r="E1120" t="s">
        <v>1786</v>
      </c>
      <c r="F1120">
        <v>1</v>
      </c>
      <c r="G1120">
        <v>724.74</v>
      </c>
      <c r="H1120">
        <v>0.15</v>
      </c>
      <c r="I1120" t="s">
        <v>1826</v>
      </c>
      <c r="J1120" s="12">
        <v>616.029</v>
      </c>
      <c r="K1120" t="str">
        <f>_xlfn.XLOOKUP(Table17[[#This Row],[Customer_ID]],Customer_Dim!A:A,Customer_Dim!B:B,"False Data")</f>
        <v>Michelle Carpenter</v>
      </c>
      <c r="L1120" s="5">
        <f>_xlfn.XLOOKUP(Table17[[#This Row],[Customer_ID]],Customer_Dim!A:A,Customer_Dim!C:C,"False Data")</f>
        <v>44</v>
      </c>
      <c r="M1120" s="5" t="str" cm="1">
        <f t="array" ref="M1120">_xlfn.IFS(Table9[[#This Row],[Age]]&lt;=35,"Youth",Table9[[#This Row],[Age]]&lt;=55,"Adult",Table9[[#This Row],[Age]]&gt;55,"Senior")</f>
        <v>Adult</v>
      </c>
      <c r="N1120" t="str">
        <f>_xlfn.XLOOKUP(Table17[[#This Row],[Customer_ID]],Customer_Dim!A:A,Customer_Dim!D:D,"False Data")</f>
        <v>Female</v>
      </c>
      <c r="O1120" t="str">
        <f>_xlfn.XLOOKUP(Table17[[#This Row],[Customer_ID]],Customer_Dim!A:A,Customer_Dim!E:E,"False Data")</f>
        <v>Lake Danielleton</v>
      </c>
      <c r="P1120" t="str">
        <f>_xlfn.XLOOKUP(Table17[[#This Row],[Customer_ID]],Customer_Dim!A:A,Customer_Dim!F:F,"False Data")</f>
        <v>New Jersey</v>
      </c>
      <c r="Q1120" t="str">
        <f>_xlfn.XLOOKUP(Table17[[#This Row],[Customer_ID]],Customer_Dim!A:A,Customer_Dim!G:G,"False Data")</f>
        <v>USA</v>
      </c>
      <c r="R1120" t="str">
        <f>_xlfn.XLOOKUP(Table17[[#This Row],[Customer_ID]],Customer_Dim!A:A,Customer_Dim!H:H,"False Data")</f>
        <v>Gold</v>
      </c>
      <c r="S1120" t="str">
        <f>_xlfn.XLOOKUP(Table17[[#This Row],[Store_ID]],Store_Dim!A:A,Store_Dim!B:B)</f>
        <v>Moore, Padilla and Butler</v>
      </c>
      <c r="T1120" t="str">
        <f>_xlfn.XLOOKUP(Table17[[#This Row],[Store_ID]],Store_Dim!A:A,Store_Dim!C:C)</f>
        <v>South</v>
      </c>
      <c r="U1120" t="str">
        <f>_xlfn.XLOOKUP(Table17[[#This Row],[Store_ID]],Store_Dim!A:A,Store_Dim!D:D)</f>
        <v>East Johnstad</v>
      </c>
      <c r="V1120" t="str">
        <f>_xlfn.XLOOKUP(Table17[[#This Row],[Store_ID]],Store_Dim!A:A,Store_Dim!E:E)</f>
        <v>Flagship</v>
      </c>
      <c r="W1120" t="str">
        <f>_xlfn.XLOOKUP(Table17[[#This Row],[Product_ID]],Product_Dim!A:A,Product_Dim!B:B)</f>
        <v>Professional Jump Rope</v>
      </c>
      <c r="X1120" t="str">
        <f>_xlfn.XLOOKUP(Table17[[#This Row],[Product_ID]],Product_Dim!A:A,Product_Dim!C:C)</f>
        <v>Sports</v>
      </c>
      <c r="Y1120" t="str">
        <f>_xlfn.XLOOKUP(Table17[[#This Row],[Product_ID]],Product_Dim!A:A,Product_Dim!D:D)</f>
        <v>Fitness</v>
      </c>
      <c r="Z1120" t="str">
        <f>_xlfn.XLOOKUP(Table17[[#This Row],[Product_ID]],Product_Dim!A:A,Product_Dim!E:E)</f>
        <v>Davis PLC</v>
      </c>
      <c r="AA1120">
        <f>_xlfn.XLOOKUP(Table17[[#This Row],[Product_ID]],Product_Dim!A:A,Product_Dim!F:F)</f>
        <v>477.61</v>
      </c>
      <c r="AB1120">
        <f>_xlfn.XLOOKUP(Table17[[#This Row],[Product_ID]],Product_Dim!A:A,Product_Dim!G:G)</f>
        <v>300</v>
      </c>
    </row>
    <row r="1121" spans="1:28" x14ac:dyDescent="0.25">
      <c r="A1121" t="s">
        <v>2945</v>
      </c>
      <c r="B1121" s="1">
        <v>45271</v>
      </c>
      <c r="C1121" t="s">
        <v>1405</v>
      </c>
      <c r="D1121" t="s">
        <v>1590</v>
      </c>
      <c r="E1121" t="s">
        <v>1769</v>
      </c>
      <c r="F1121">
        <v>2</v>
      </c>
      <c r="G1121">
        <v>961.84</v>
      </c>
      <c r="H1121">
        <v>0.25</v>
      </c>
      <c r="I1121" t="s">
        <v>1826</v>
      </c>
      <c r="J1121" s="12">
        <v>1442.76</v>
      </c>
      <c r="K1121" t="str">
        <f>_xlfn.XLOOKUP(Table17[[#This Row],[Customer_ID]],Customer_Dim!A:A,Customer_Dim!B:B,"False Data")</f>
        <v>Tyler Weber</v>
      </c>
      <c r="L1121" s="5">
        <f>_xlfn.XLOOKUP(Table17[[#This Row],[Customer_ID]],Customer_Dim!A:A,Customer_Dim!C:C,"False Data")</f>
        <v>54</v>
      </c>
      <c r="M1121" s="5" t="str" cm="1">
        <f t="array" ref="M1121">_xlfn.IFS(Table9[[#This Row],[Age]]&lt;=35,"Youth",Table9[[#This Row],[Age]]&lt;=55,"Adult",Table9[[#This Row],[Age]]&gt;55,"Senior")</f>
        <v>Adult</v>
      </c>
      <c r="N1121" t="str">
        <f>_xlfn.XLOOKUP(Table17[[#This Row],[Customer_ID]],Customer_Dim!A:A,Customer_Dim!D:D,"False Data")</f>
        <v>Male</v>
      </c>
      <c r="O1121" t="str">
        <f>_xlfn.XLOOKUP(Table17[[#This Row],[Customer_ID]],Customer_Dim!A:A,Customer_Dim!E:E,"False Data")</f>
        <v>East Yvette</v>
      </c>
      <c r="P1121" t="str">
        <f>_xlfn.XLOOKUP(Table17[[#This Row],[Customer_ID]],Customer_Dim!A:A,Customer_Dim!F:F,"False Data")</f>
        <v>Illinois</v>
      </c>
      <c r="Q1121" t="str">
        <f>_xlfn.XLOOKUP(Table17[[#This Row],[Customer_ID]],Customer_Dim!A:A,Customer_Dim!G:G,"False Data")</f>
        <v>USA</v>
      </c>
      <c r="R1121" t="str">
        <f>_xlfn.XLOOKUP(Table17[[#This Row],[Customer_ID]],Customer_Dim!A:A,Customer_Dim!H:H,"False Data")</f>
        <v>Gold</v>
      </c>
      <c r="S1121" t="str">
        <f>_xlfn.XLOOKUP(Table17[[#This Row],[Store_ID]],Store_Dim!A:A,Store_Dim!B:B)</f>
        <v>Alexander Group</v>
      </c>
      <c r="T1121" t="str">
        <f>_xlfn.XLOOKUP(Table17[[#This Row],[Store_ID]],Store_Dim!A:A,Store_Dim!C:C)</f>
        <v>South</v>
      </c>
      <c r="U1121" t="str">
        <f>_xlfn.XLOOKUP(Table17[[#This Row],[Store_ID]],Store_Dim!A:A,Store_Dim!D:D)</f>
        <v>Port Sharon</v>
      </c>
      <c r="V1121" t="str">
        <f>_xlfn.XLOOKUP(Table17[[#This Row],[Store_ID]],Store_Dim!A:A,Store_Dim!E:E)</f>
        <v>Online</v>
      </c>
      <c r="W1121" t="str">
        <f>_xlfn.XLOOKUP(Table17[[#This Row],[Product_ID]],Product_Dim!A:A,Product_Dim!B:B)</f>
        <v>Multi-Purpose Storage Box</v>
      </c>
      <c r="X1121" t="str">
        <f>_xlfn.XLOOKUP(Table17[[#This Row],[Product_ID]],Product_Dim!A:A,Product_Dim!C:C)</f>
        <v>Home</v>
      </c>
      <c r="Y1121" t="str">
        <f>_xlfn.XLOOKUP(Table17[[#This Row],[Product_ID]],Product_Dim!A:A,Product_Dim!D:D)</f>
        <v>Storage</v>
      </c>
      <c r="Z1121" t="str">
        <f>_xlfn.XLOOKUP(Table17[[#This Row],[Product_ID]],Product_Dim!A:A,Product_Dim!E:E)</f>
        <v>Gardner-Montes</v>
      </c>
      <c r="AA1121">
        <f>_xlfn.XLOOKUP(Table17[[#This Row],[Product_ID]],Product_Dim!A:A,Product_Dim!F:F)</f>
        <v>123.46</v>
      </c>
      <c r="AB1121">
        <f>_xlfn.XLOOKUP(Table17[[#This Row],[Product_ID]],Product_Dim!A:A,Product_Dim!G:G)</f>
        <v>76</v>
      </c>
    </row>
    <row r="1122" spans="1:28" x14ac:dyDescent="0.25">
      <c r="A1122" t="s">
        <v>2946</v>
      </c>
      <c r="B1122" s="1">
        <v>45446</v>
      </c>
      <c r="C1122" t="s">
        <v>89</v>
      </c>
      <c r="D1122" t="s">
        <v>1622</v>
      </c>
      <c r="E1122" t="s">
        <v>1804</v>
      </c>
      <c r="F1122">
        <v>4</v>
      </c>
      <c r="G1122">
        <v>21.12</v>
      </c>
      <c r="H1122">
        <v>0.18</v>
      </c>
      <c r="I1122" t="s">
        <v>1829</v>
      </c>
      <c r="J1122" s="12">
        <v>69.273600000000002</v>
      </c>
      <c r="K1122" t="str">
        <f>_xlfn.XLOOKUP(Table17[[#This Row],[Customer_ID]],Customer_Dim!A:A,Customer_Dim!B:B,"False Data")</f>
        <v>Bridget Allen</v>
      </c>
      <c r="L1122" s="5">
        <f>_xlfn.XLOOKUP(Table17[[#This Row],[Customer_ID]],Customer_Dim!A:A,Customer_Dim!C:C,"False Data")</f>
        <v>59</v>
      </c>
      <c r="M1122" s="5" t="str" cm="1">
        <f t="array" ref="M1122">_xlfn.IFS(Table9[[#This Row],[Age]]&lt;=35,"Youth",Table9[[#This Row],[Age]]&lt;=55,"Adult",Table9[[#This Row],[Age]]&gt;55,"Senior")</f>
        <v>Senior</v>
      </c>
      <c r="N1122" t="str">
        <f>_xlfn.XLOOKUP(Table17[[#This Row],[Customer_ID]],Customer_Dim!A:A,Customer_Dim!D:D,"False Data")</f>
        <v>Male</v>
      </c>
      <c r="O1122" t="str">
        <f>_xlfn.XLOOKUP(Table17[[#This Row],[Customer_ID]],Customer_Dim!A:A,Customer_Dim!E:E,"False Data")</f>
        <v>Lake Shaneburgh</v>
      </c>
      <c r="P1122" t="str">
        <f>_xlfn.XLOOKUP(Table17[[#This Row],[Customer_ID]],Customer_Dim!A:A,Customer_Dim!F:F,"False Data")</f>
        <v>Delaware</v>
      </c>
      <c r="Q1122" t="str">
        <f>_xlfn.XLOOKUP(Table17[[#This Row],[Customer_ID]],Customer_Dim!A:A,Customer_Dim!G:G,"False Data")</f>
        <v>USA</v>
      </c>
      <c r="R1122" t="str">
        <f>_xlfn.XLOOKUP(Table17[[#This Row],[Customer_ID]],Customer_Dim!A:A,Customer_Dim!H:H,"False Data")</f>
        <v>Silver</v>
      </c>
      <c r="S1122" t="str">
        <f>_xlfn.XLOOKUP(Table17[[#This Row],[Store_ID]],Store_Dim!A:A,Store_Dim!B:B)</f>
        <v>Frederick-Wright</v>
      </c>
      <c r="T1122" t="str">
        <f>_xlfn.XLOOKUP(Table17[[#This Row],[Store_ID]],Store_Dim!A:A,Store_Dim!C:C)</f>
        <v>West</v>
      </c>
      <c r="U1122" t="str">
        <f>_xlfn.XLOOKUP(Table17[[#This Row],[Store_ID]],Store_Dim!A:A,Store_Dim!D:D)</f>
        <v>New Jimmymouth</v>
      </c>
      <c r="V1122" t="str">
        <f>_xlfn.XLOOKUP(Table17[[#This Row],[Store_ID]],Store_Dim!A:A,Store_Dim!E:E)</f>
        <v>Flagship</v>
      </c>
      <c r="W1122" t="str">
        <f>_xlfn.XLOOKUP(Table17[[#This Row],[Product_ID]],Product_Dim!A:A,Product_Dim!B:B)</f>
        <v>Men's Casual Sneakers</v>
      </c>
      <c r="X1122" t="str">
        <f>_xlfn.XLOOKUP(Table17[[#This Row],[Product_ID]],Product_Dim!A:A,Product_Dim!C:C)</f>
        <v>Clothing</v>
      </c>
      <c r="Y1122" t="str">
        <f>_xlfn.XLOOKUP(Table17[[#This Row],[Product_ID]],Product_Dim!A:A,Product_Dim!D:D)</f>
        <v>Footwear</v>
      </c>
      <c r="Z1122" t="str">
        <f>_xlfn.XLOOKUP(Table17[[#This Row],[Product_ID]],Product_Dim!A:A,Product_Dim!E:E)</f>
        <v>Hogan-Lee</v>
      </c>
      <c r="AA1122">
        <f>_xlfn.XLOOKUP(Table17[[#This Row],[Product_ID]],Product_Dim!A:A,Product_Dim!F:F)</f>
        <v>353.47</v>
      </c>
      <c r="AB1122">
        <f>_xlfn.XLOOKUP(Table17[[#This Row],[Product_ID]],Product_Dim!A:A,Product_Dim!G:G)</f>
        <v>214</v>
      </c>
    </row>
    <row r="1123" spans="1:28" x14ac:dyDescent="0.25">
      <c r="A1123" t="s">
        <v>2947</v>
      </c>
      <c r="B1123" s="1">
        <v>45579</v>
      </c>
      <c r="C1123" t="s">
        <v>1005</v>
      </c>
      <c r="D1123" t="s">
        <v>1543</v>
      </c>
      <c r="E1123" t="s">
        <v>1769</v>
      </c>
      <c r="F1123">
        <v>3</v>
      </c>
      <c r="G1123">
        <v>819.93</v>
      </c>
      <c r="H1123">
        <v>0.08</v>
      </c>
      <c r="I1123" t="s">
        <v>1826</v>
      </c>
      <c r="J1123" s="12">
        <v>2263.0068000000001</v>
      </c>
      <c r="K1123" t="str">
        <f>_xlfn.XLOOKUP(Table17[[#This Row],[Customer_ID]],Customer_Dim!A:A,Customer_Dim!B:B,"False Data")</f>
        <v>Casey Simpson</v>
      </c>
      <c r="L1123" s="5">
        <f>_xlfn.XLOOKUP(Table17[[#This Row],[Customer_ID]],Customer_Dim!A:A,Customer_Dim!C:C,"False Data")</f>
        <v>54</v>
      </c>
      <c r="M1123" s="5" t="str" cm="1">
        <f t="array" ref="M1123">_xlfn.IFS(Table9[[#This Row],[Age]]&lt;=35,"Youth",Table9[[#This Row],[Age]]&lt;=55,"Adult",Table9[[#This Row],[Age]]&gt;55,"Senior")</f>
        <v>Adult</v>
      </c>
      <c r="N1123" t="str">
        <f>_xlfn.XLOOKUP(Table17[[#This Row],[Customer_ID]],Customer_Dim!A:A,Customer_Dim!D:D,"False Data")</f>
        <v>Male</v>
      </c>
      <c r="O1123" t="str">
        <f>_xlfn.XLOOKUP(Table17[[#This Row],[Customer_ID]],Customer_Dim!A:A,Customer_Dim!E:E,"False Data")</f>
        <v>West Mathewside</v>
      </c>
      <c r="P1123" t="str">
        <f>_xlfn.XLOOKUP(Table17[[#This Row],[Customer_ID]],Customer_Dim!A:A,Customer_Dim!F:F,"False Data")</f>
        <v>Mississippi</v>
      </c>
      <c r="Q1123" t="str">
        <f>_xlfn.XLOOKUP(Table17[[#This Row],[Customer_ID]],Customer_Dim!A:A,Customer_Dim!G:G,"False Data")</f>
        <v>USA</v>
      </c>
      <c r="R1123" t="str">
        <f>_xlfn.XLOOKUP(Table17[[#This Row],[Customer_ID]],Customer_Dim!A:A,Customer_Dim!H:H,"False Data")</f>
        <v>Platinum</v>
      </c>
      <c r="S1123" t="str">
        <f>_xlfn.XLOOKUP(Table17[[#This Row],[Store_ID]],Store_Dim!A:A,Store_Dim!B:B)</f>
        <v>Alexander Group</v>
      </c>
      <c r="T1123" t="str">
        <f>_xlfn.XLOOKUP(Table17[[#This Row],[Store_ID]],Store_Dim!A:A,Store_Dim!C:C)</f>
        <v>South</v>
      </c>
      <c r="U1123" t="str">
        <f>_xlfn.XLOOKUP(Table17[[#This Row],[Store_ID]],Store_Dim!A:A,Store_Dim!D:D)</f>
        <v>Port Sharon</v>
      </c>
      <c r="V1123" t="str">
        <f>_xlfn.XLOOKUP(Table17[[#This Row],[Store_ID]],Store_Dim!A:A,Store_Dim!E:E)</f>
        <v>Online</v>
      </c>
      <c r="W1123" t="str">
        <f>_xlfn.XLOOKUP(Table17[[#This Row],[Product_ID]],Product_Dim!A:A,Product_Dim!B:B)</f>
        <v>Brother Laser Printer</v>
      </c>
      <c r="X1123" t="str">
        <f>_xlfn.XLOOKUP(Table17[[#This Row],[Product_ID]],Product_Dim!A:A,Product_Dim!C:C)</f>
        <v>Electronics</v>
      </c>
      <c r="Y1123" t="str">
        <f>_xlfn.XLOOKUP(Table17[[#This Row],[Product_ID]],Product_Dim!A:A,Product_Dim!D:D)</f>
        <v>Computer</v>
      </c>
      <c r="Z1123" t="str">
        <f>_xlfn.XLOOKUP(Table17[[#This Row],[Product_ID]],Product_Dim!A:A,Product_Dim!E:E)</f>
        <v>Hunt Inc</v>
      </c>
      <c r="AA1123">
        <f>_xlfn.XLOOKUP(Table17[[#This Row],[Product_ID]],Product_Dim!A:A,Product_Dim!F:F)</f>
        <v>112.42</v>
      </c>
      <c r="AB1123">
        <f>_xlfn.XLOOKUP(Table17[[#This Row],[Product_ID]],Product_Dim!A:A,Product_Dim!G:G)</f>
        <v>416</v>
      </c>
    </row>
    <row r="1124" spans="1:28" x14ac:dyDescent="0.25">
      <c r="A1124" t="s">
        <v>2948</v>
      </c>
      <c r="B1124" s="1">
        <v>45725</v>
      </c>
      <c r="C1124" t="s">
        <v>932</v>
      </c>
      <c r="D1124" t="s">
        <v>1632</v>
      </c>
      <c r="E1124" t="s">
        <v>1752</v>
      </c>
      <c r="F1124">
        <v>2</v>
      </c>
      <c r="G1124">
        <v>700.95</v>
      </c>
      <c r="H1124">
        <v>0.18</v>
      </c>
      <c r="I1124" t="s">
        <v>1824</v>
      </c>
      <c r="J1124" s="12">
        <v>1149.558</v>
      </c>
      <c r="K1124" t="str">
        <f>_xlfn.XLOOKUP(Table17[[#This Row],[Customer_ID]],Customer_Dim!A:A,Customer_Dim!B:B,"False Data")</f>
        <v>Lisa Chandler</v>
      </c>
      <c r="L1124" s="5">
        <f>_xlfn.XLOOKUP(Table17[[#This Row],[Customer_ID]],Customer_Dim!A:A,Customer_Dim!C:C,"False Data")</f>
        <v>29</v>
      </c>
      <c r="M1124" s="5" t="str" cm="1">
        <f t="array" ref="M1124">_xlfn.IFS(Table9[[#This Row],[Age]]&lt;=35,"Youth",Table9[[#This Row],[Age]]&lt;=55,"Adult",Table9[[#This Row],[Age]]&gt;55,"Senior")</f>
        <v>Youth</v>
      </c>
      <c r="N1124" t="str">
        <f>_xlfn.XLOOKUP(Table17[[#This Row],[Customer_ID]],Customer_Dim!A:A,Customer_Dim!D:D,"False Data")</f>
        <v>Male</v>
      </c>
      <c r="O1124" t="str">
        <f>_xlfn.XLOOKUP(Table17[[#This Row],[Customer_ID]],Customer_Dim!A:A,Customer_Dim!E:E,"False Data")</f>
        <v>Port Richard</v>
      </c>
      <c r="P1124" t="str">
        <f>_xlfn.XLOOKUP(Table17[[#This Row],[Customer_ID]],Customer_Dim!A:A,Customer_Dim!F:F,"False Data")</f>
        <v>Montana</v>
      </c>
      <c r="Q1124" t="str">
        <f>_xlfn.XLOOKUP(Table17[[#This Row],[Customer_ID]],Customer_Dim!A:A,Customer_Dim!G:G,"False Data")</f>
        <v>USA</v>
      </c>
      <c r="R1124" t="str">
        <f>_xlfn.XLOOKUP(Table17[[#This Row],[Customer_ID]],Customer_Dim!A:A,Customer_Dim!H:H,"False Data")</f>
        <v>Platinum</v>
      </c>
      <c r="S1124" t="str">
        <f>_xlfn.XLOOKUP(Table17[[#This Row],[Store_ID]],Store_Dim!A:A,Store_Dim!B:B)</f>
        <v>Rivera-Warner</v>
      </c>
      <c r="T1124" t="str">
        <f>_xlfn.XLOOKUP(Table17[[#This Row],[Store_ID]],Store_Dim!A:A,Store_Dim!C:C)</f>
        <v>East</v>
      </c>
      <c r="U1124" t="str">
        <f>_xlfn.XLOOKUP(Table17[[#This Row],[Store_ID]],Store_Dim!A:A,Store_Dim!D:D)</f>
        <v>Washingtonfurt</v>
      </c>
      <c r="V1124" t="str">
        <f>_xlfn.XLOOKUP(Table17[[#This Row],[Store_ID]],Store_Dim!A:A,Store_Dim!E:E)</f>
        <v>Flagship</v>
      </c>
      <c r="W1124" t="str">
        <f>_xlfn.XLOOKUP(Table17[[#This Row],[Product_ID]],Product_Dim!A:A,Product_Dim!B:B)</f>
        <v>Smart Home WiFi Camera</v>
      </c>
      <c r="X1124" t="str">
        <f>_xlfn.XLOOKUP(Table17[[#This Row],[Product_ID]],Product_Dim!A:A,Product_Dim!C:C)</f>
        <v>Electronics</v>
      </c>
      <c r="Y1124" t="str">
        <f>_xlfn.XLOOKUP(Table17[[#This Row],[Product_ID]],Product_Dim!A:A,Product_Dim!D:D)</f>
        <v>Accessories</v>
      </c>
      <c r="Z1124" t="str">
        <f>_xlfn.XLOOKUP(Table17[[#This Row],[Product_ID]],Product_Dim!A:A,Product_Dim!E:E)</f>
        <v>Holmes LLC</v>
      </c>
      <c r="AA1124">
        <f>_xlfn.XLOOKUP(Table17[[#This Row],[Product_ID]],Product_Dim!A:A,Product_Dim!F:F)</f>
        <v>450.71</v>
      </c>
      <c r="AB1124">
        <f>_xlfn.XLOOKUP(Table17[[#This Row],[Product_ID]],Product_Dim!A:A,Product_Dim!G:G)</f>
        <v>389</v>
      </c>
    </row>
    <row r="1125" spans="1:28" x14ac:dyDescent="0.25">
      <c r="A1125" t="s">
        <v>2949</v>
      </c>
      <c r="B1125" s="1">
        <v>45910</v>
      </c>
      <c r="C1125" t="s">
        <v>478</v>
      </c>
      <c r="D1125" t="s">
        <v>1582</v>
      </c>
      <c r="E1125" t="s">
        <v>1799</v>
      </c>
      <c r="F1125">
        <v>2</v>
      </c>
      <c r="G1125">
        <v>456.38</v>
      </c>
      <c r="H1125">
        <v>0.12</v>
      </c>
      <c r="I1125" t="s">
        <v>1824</v>
      </c>
      <c r="J1125" s="12">
        <v>803.22879999999998</v>
      </c>
      <c r="K1125" t="str">
        <f>_xlfn.XLOOKUP(Table17[[#This Row],[Customer_ID]],Customer_Dim!A:A,Customer_Dim!B:B,"False Data")</f>
        <v>Cristian Wright</v>
      </c>
      <c r="L1125" s="5">
        <f>_xlfn.XLOOKUP(Table17[[#This Row],[Customer_ID]],Customer_Dim!A:A,Customer_Dim!C:C,"False Data")</f>
        <v>30</v>
      </c>
      <c r="M1125" s="5" t="str" cm="1">
        <f t="array" ref="M1125">_xlfn.IFS(Table9[[#This Row],[Age]]&lt;=35,"Youth",Table9[[#This Row],[Age]]&lt;=55,"Adult",Table9[[#This Row],[Age]]&gt;55,"Senior")</f>
        <v>Youth</v>
      </c>
      <c r="N1125" t="str">
        <f>_xlfn.XLOOKUP(Table17[[#This Row],[Customer_ID]],Customer_Dim!A:A,Customer_Dim!D:D,"False Data")</f>
        <v>Male</v>
      </c>
      <c r="O1125" t="str">
        <f>_xlfn.XLOOKUP(Table17[[#This Row],[Customer_ID]],Customer_Dim!A:A,Customer_Dim!E:E,"False Data")</f>
        <v>Port Denise</v>
      </c>
      <c r="P1125" t="str">
        <f>_xlfn.XLOOKUP(Table17[[#This Row],[Customer_ID]],Customer_Dim!A:A,Customer_Dim!F:F,"False Data")</f>
        <v>California</v>
      </c>
      <c r="Q1125" t="str">
        <f>_xlfn.XLOOKUP(Table17[[#This Row],[Customer_ID]],Customer_Dim!A:A,Customer_Dim!G:G,"False Data")</f>
        <v>United States of America</v>
      </c>
      <c r="R1125" t="str">
        <f>_xlfn.XLOOKUP(Table17[[#This Row],[Customer_ID]],Customer_Dim!A:A,Customer_Dim!H:H,"False Data")</f>
        <v>Bronze</v>
      </c>
      <c r="S1125" t="str">
        <f>_xlfn.XLOOKUP(Table17[[#This Row],[Store_ID]],Store_Dim!A:A,Store_Dim!B:B)</f>
        <v>Mcdonald Inc</v>
      </c>
      <c r="T1125" t="str">
        <f>_xlfn.XLOOKUP(Table17[[#This Row],[Store_ID]],Store_Dim!A:A,Store_Dim!C:C)</f>
        <v>South</v>
      </c>
      <c r="U1125" t="str">
        <f>_xlfn.XLOOKUP(Table17[[#This Row],[Store_ID]],Store_Dim!A:A,Store_Dim!D:D)</f>
        <v>Christopherland</v>
      </c>
      <c r="V1125" t="str">
        <f>_xlfn.XLOOKUP(Table17[[#This Row],[Store_ID]],Store_Dim!A:A,Store_Dim!E:E)</f>
        <v>Outlet</v>
      </c>
      <c r="W1125" t="str">
        <f>_xlfn.XLOOKUP(Table17[[#This Row],[Product_ID]],Product_Dim!A:A,Product_Dim!B:B)</f>
        <v>Soccer Training Cone Set</v>
      </c>
      <c r="X1125" t="str">
        <f>_xlfn.XLOOKUP(Table17[[#This Row],[Product_ID]],Product_Dim!A:A,Product_Dim!C:C)</f>
        <v>Sports</v>
      </c>
      <c r="Y1125" t="str">
        <f>_xlfn.XLOOKUP(Table17[[#This Row],[Product_ID]],Product_Dim!A:A,Product_Dim!D:D)</f>
        <v>Accessories</v>
      </c>
      <c r="Z1125" t="str">
        <f>_xlfn.XLOOKUP(Table17[[#This Row],[Product_ID]],Product_Dim!A:A,Product_Dim!E:E)</f>
        <v>Ford, Murphy and Wilson</v>
      </c>
      <c r="AA1125">
        <f>_xlfn.XLOOKUP(Table17[[#This Row],[Product_ID]],Product_Dim!A:A,Product_Dim!F:F)</f>
        <v>144.53</v>
      </c>
      <c r="AB1125">
        <f>_xlfn.XLOOKUP(Table17[[#This Row],[Product_ID]],Product_Dim!A:A,Product_Dim!G:G)</f>
        <v>367</v>
      </c>
    </row>
    <row r="1126" spans="1:28" x14ac:dyDescent="0.25">
      <c r="A1126" t="s">
        <v>2950</v>
      </c>
      <c r="B1126" s="1">
        <v>45447</v>
      </c>
      <c r="C1126" t="s">
        <v>1130</v>
      </c>
      <c r="D1126" t="s">
        <v>1700</v>
      </c>
      <c r="E1126" t="s">
        <v>1799</v>
      </c>
      <c r="F1126">
        <v>3</v>
      </c>
      <c r="G1126">
        <v>291.05</v>
      </c>
      <c r="H1126">
        <v>0.3</v>
      </c>
      <c r="I1126" t="s">
        <v>1824</v>
      </c>
      <c r="J1126" s="12">
        <v>611.20500000000004</v>
      </c>
      <c r="K1126" t="str">
        <f>_xlfn.XLOOKUP(Table17[[#This Row],[Customer_ID]],Customer_Dim!A:A,Customer_Dim!B:B,"False Data")</f>
        <v>Natalie Johnson</v>
      </c>
      <c r="L1126" s="5">
        <f>_xlfn.XLOOKUP(Table17[[#This Row],[Customer_ID]],Customer_Dim!A:A,Customer_Dim!C:C,"False Data")</f>
        <v>64</v>
      </c>
      <c r="M1126" s="5" t="str" cm="1">
        <f t="array" ref="M1126">_xlfn.IFS(Table9[[#This Row],[Age]]&lt;=35,"Youth",Table9[[#This Row],[Age]]&lt;=55,"Adult",Table9[[#This Row],[Age]]&gt;55,"Senior")</f>
        <v>Senior</v>
      </c>
      <c r="N1126" t="str">
        <f>_xlfn.XLOOKUP(Table17[[#This Row],[Customer_ID]],Customer_Dim!A:A,Customer_Dim!D:D,"False Data")</f>
        <v>Male</v>
      </c>
      <c r="O1126" t="str">
        <f>_xlfn.XLOOKUP(Table17[[#This Row],[Customer_ID]],Customer_Dim!A:A,Customer_Dim!E:E,"False Data")</f>
        <v>New Jessechester</v>
      </c>
      <c r="P1126" t="str">
        <f>_xlfn.XLOOKUP(Table17[[#This Row],[Customer_ID]],Customer_Dim!A:A,Customer_Dim!F:F,"False Data")</f>
        <v>Indiana</v>
      </c>
      <c r="Q1126" t="str">
        <f>_xlfn.XLOOKUP(Table17[[#This Row],[Customer_ID]],Customer_Dim!A:A,Customer_Dim!G:G,"False Data")</f>
        <v>USA</v>
      </c>
      <c r="R1126" t="str">
        <f>_xlfn.XLOOKUP(Table17[[#This Row],[Customer_ID]],Customer_Dim!A:A,Customer_Dim!H:H,"False Data")</f>
        <v>Platinum</v>
      </c>
      <c r="S1126" t="str">
        <f>_xlfn.XLOOKUP(Table17[[#This Row],[Store_ID]],Store_Dim!A:A,Store_Dim!B:B)</f>
        <v>Mcdonald Inc</v>
      </c>
      <c r="T1126" t="str">
        <f>_xlfn.XLOOKUP(Table17[[#This Row],[Store_ID]],Store_Dim!A:A,Store_Dim!C:C)</f>
        <v>South</v>
      </c>
      <c r="U1126" t="str">
        <f>_xlfn.XLOOKUP(Table17[[#This Row],[Store_ID]],Store_Dim!A:A,Store_Dim!D:D)</f>
        <v>Christopherland</v>
      </c>
      <c r="V1126" t="str">
        <f>_xlfn.XLOOKUP(Table17[[#This Row],[Store_ID]],Store_Dim!A:A,Store_Dim!E:E)</f>
        <v>Outlet</v>
      </c>
      <c r="W1126" t="str">
        <f>_xlfn.XLOOKUP(Table17[[#This Row],[Product_ID]],Product_Dim!A:A,Product_Dim!B:B)</f>
        <v>Wireless Mouse</v>
      </c>
      <c r="X1126" t="str">
        <f>_xlfn.XLOOKUP(Table17[[#This Row],[Product_ID]],Product_Dim!A:A,Product_Dim!C:C)</f>
        <v>Electronics</v>
      </c>
      <c r="Y1126" t="str">
        <f>_xlfn.XLOOKUP(Table17[[#This Row],[Product_ID]],Product_Dim!A:A,Product_Dim!D:D)</f>
        <v>Computer</v>
      </c>
      <c r="Z1126" t="str">
        <f>_xlfn.XLOOKUP(Table17[[#This Row],[Product_ID]],Product_Dim!A:A,Product_Dim!E:E)</f>
        <v>Larson Ltd</v>
      </c>
      <c r="AA1126">
        <f>_xlfn.XLOOKUP(Table17[[#This Row],[Product_ID]],Product_Dim!A:A,Product_Dim!F:F)</f>
        <v>392.89</v>
      </c>
      <c r="AB1126">
        <f>_xlfn.XLOOKUP(Table17[[#This Row],[Product_ID]],Product_Dim!A:A,Product_Dim!G:G)</f>
        <v>320</v>
      </c>
    </row>
    <row r="1127" spans="1:28" x14ac:dyDescent="0.25">
      <c r="A1127" t="s">
        <v>2951</v>
      </c>
      <c r="B1127" s="1">
        <v>45307</v>
      </c>
      <c r="C1127" t="s">
        <v>749</v>
      </c>
      <c r="D1127" t="s">
        <v>1738</v>
      </c>
      <c r="E1127" t="s">
        <v>1801</v>
      </c>
      <c r="F1127">
        <v>2</v>
      </c>
      <c r="G1127">
        <v>463.52</v>
      </c>
      <c r="H1127">
        <v>0.27</v>
      </c>
      <c r="I1127" t="s">
        <v>1826</v>
      </c>
      <c r="J1127" s="12">
        <v>676.73919999999998</v>
      </c>
      <c r="K1127" t="str">
        <f>_xlfn.XLOOKUP(Table17[[#This Row],[Customer_ID]],Customer_Dim!A:A,Customer_Dim!B:B,"False Data")</f>
        <v>Michelle Gonzalez</v>
      </c>
      <c r="L1127" s="5">
        <f>_xlfn.XLOOKUP(Table17[[#This Row],[Customer_ID]],Customer_Dim!A:A,Customer_Dim!C:C,"False Data")</f>
        <v>59</v>
      </c>
      <c r="M1127" s="5" t="str" cm="1">
        <f t="array" ref="M1127">_xlfn.IFS(Table9[[#This Row],[Age]]&lt;=35,"Youth",Table9[[#This Row],[Age]]&lt;=55,"Adult",Table9[[#This Row],[Age]]&gt;55,"Senior")</f>
        <v>Senior</v>
      </c>
      <c r="N1127" t="str">
        <f>_xlfn.XLOOKUP(Table17[[#This Row],[Customer_ID]],Customer_Dim!A:A,Customer_Dim!D:D,"False Data")</f>
        <v>Male</v>
      </c>
      <c r="O1127" t="str">
        <f>_xlfn.XLOOKUP(Table17[[#This Row],[Customer_ID]],Customer_Dim!A:A,Customer_Dim!E:E,"False Data")</f>
        <v>Clarkport</v>
      </c>
      <c r="P1127" t="str">
        <f>_xlfn.XLOOKUP(Table17[[#This Row],[Customer_ID]],Customer_Dim!A:A,Customer_Dim!F:F,"False Data")</f>
        <v>West Virginia</v>
      </c>
      <c r="Q1127" t="str">
        <f>_xlfn.XLOOKUP(Table17[[#This Row],[Customer_ID]],Customer_Dim!A:A,Customer_Dim!G:G,"False Data")</f>
        <v>USA</v>
      </c>
      <c r="R1127" t="str">
        <f>_xlfn.XLOOKUP(Table17[[#This Row],[Customer_ID]],Customer_Dim!A:A,Customer_Dim!H:H,"False Data")</f>
        <v>Silver</v>
      </c>
      <c r="S1127" t="str">
        <f>_xlfn.XLOOKUP(Table17[[#This Row],[Store_ID]],Store_Dim!A:A,Store_Dim!B:B)</f>
        <v>Shelton PLC</v>
      </c>
      <c r="T1127" t="str">
        <f>_xlfn.XLOOKUP(Table17[[#This Row],[Store_ID]],Store_Dim!A:A,Store_Dim!C:C)</f>
        <v>North</v>
      </c>
      <c r="U1127" t="str">
        <f>_xlfn.XLOOKUP(Table17[[#This Row],[Store_ID]],Store_Dim!A:A,Store_Dim!D:D)</f>
        <v>East Jenniferstad</v>
      </c>
      <c r="V1127" t="str">
        <f>_xlfn.XLOOKUP(Table17[[#This Row],[Store_ID]],Store_Dim!A:A,Store_Dim!E:E)</f>
        <v>Flagship</v>
      </c>
      <c r="W1127" t="str">
        <f>_xlfn.XLOOKUP(Table17[[#This Row],[Product_ID]],Product_Dim!A:A,Product_Dim!B:B)</f>
        <v>Sports Stopwatch Basic</v>
      </c>
      <c r="X1127" t="str">
        <f>_xlfn.XLOOKUP(Table17[[#This Row],[Product_ID]],Product_Dim!A:A,Product_Dim!C:C)</f>
        <v>Sports</v>
      </c>
      <c r="Y1127" t="str">
        <f>_xlfn.XLOOKUP(Table17[[#This Row],[Product_ID]],Product_Dim!A:A,Product_Dim!D:D)</f>
        <v>Accessories</v>
      </c>
      <c r="Z1127" t="str">
        <f>_xlfn.XLOOKUP(Table17[[#This Row],[Product_ID]],Product_Dim!A:A,Product_Dim!E:E)</f>
        <v>Wilson Group</v>
      </c>
      <c r="AA1127">
        <f>_xlfn.XLOOKUP(Table17[[#This Row],[Product_ID]],Product_Dim!A:A,Product_Dim!F:F)</f>
        <v>60.65</v>
      </c>
      <c r="AB1127">
        <f>_xlfn.XLOOKUP(Table17[[#This Row],[Product_ID]],Product_Dim!A:A,Product_Dim!G:G)</f>
        <v>75</v>
      </c>
    </row>
    <row r="1128" spans="1:28" x14ac:dyDescent="0.25">
      <c r="A1128" t="s">
        <v>2952</v>
      </c>
      <c r="B1128" s="1">
        <v>45653</v>
      </c>
      <c r="C1128" t="s">
        <v>1184</v>
      </c>
      <c r="D1128" t="s">
        <v>1543</v>
      </c>
      <c r="E1128" t="s">
        <v>1807</v>
      </c>
      <c r="F1128">
        <v>3</v>
      </c>
      <c r="G1128">
        <v>241.64</v>
      </c>
      <c r="H1128">
        <v>0.28999999999999998</v>
      </c>
      <c r="I1128" t="s">
        <v>1826</v>
      </c>
      <c r="J1128" s="12">
        <v>514.69319999999993</v>
      </c>
      <c r="K1128" t="str">
        <f>_xlfn.XLOOKUP(Table17[[#This Row],[Customer_ID]],Customer_Dim!A:A,Customer_Dim!B:B,"False Data")</f>
        <v>Tanya Lopez</v>
      </c>
      <c r="L1128" s="5">
        <f>_xlfn.XLOOKUP(Table17[[#This Row],[Customer_ID]],Customer_Dim!A:A,Customer_Dim!C:C,"False Data")</f>
        <v>34</v>
      </c>
      <c r="M1128" s="5" t="str" cm="1">
        <f t="array" ref="M1128">_xlfn.IFS(Table9[[#This Row],[Age]]&lt;=35,"Youth",Table9[[#This Row],[Age]]&lt;=55,"Adult",Table9[[#This Row],[Age]]&gt;55,"Senior")</f>
        <v>Youth</v>
      </c>
      <c r="N1128" t="str">
        <f>_xlfn.XLOOKUP(Table17[[#This Row],[Customer_ID]],Customer_Dim!A:A,Customer_Dim!D:D,"False Data")</f>
        <v>Female</v>
      </c>
      <c r="O1128" t="str">
        <f>_xlfn.XLOOKUP(Table17[[#This Row],[Customer_ID]],Customer_Dim!A:A,Customer_Dim!E:E,"False Data")</f>
        <v>West Jeffreyburgh</v>
      </c>
      <c r="P1128" t="str">
        <f>_xlfn.XLOOKUP(Table17[[#This Row],[Customer_ID]],Customer_Dim!A:A,Customer_Dim!F:F,"False Data")</f>
        <v>Iowa</v>
      </c>
      <c r="Q1128" t="str">
        <f>_xlfn.XLOOKUP(Table17[[#This Row],[Customer_ID]],Customer_Dim!A:A,Customer_Dim!G:G,"False Data")</f>
        <v>USA</v>
      </c>
      <c r="R1128" t="str">
        <f>_xlfn.XLOOKUP(Table17[[#This Row],[Customer_ID]],Customer_Dim!A:A,Customer_Dim!H:H,"False Data")</f>
        <v>Gold</v>
      </c>
      <c r="S1128" t="str">
        <f>_xlfn.XLOOKUP(Table17[[#This Row],[Store_ID]],Store_Dim!A:A,Store_Dim!B:B)</f>
        <v>Holloway Ltd</v>
      </c>
      <c r="T1128" t="str">
        <f>_xlfn.XLOOKUP(Table17[[#This Row],[Store_ID]],Store_Dim!A:A,Store_Dim!C:C)</f>
        <v>North</v>
      </c>
      <c r="U1128" t="str">
        <f>_xlfn.XLOOKUP(Table17[[#This Row],[Store_ID]],Store_Dim!A:A,Store_Dim!D:D)</f>
        <v>Bensonhaven</v>
      </c>
      <c r="V1128" t="str">
        <f>_xlfn.XLOOKUP(Table17[[#This Row],[Store_ID]],Store_Dim!A:A,Store_Dim!E:E)</f>
        <v>Flagship</v>
      </c>
      <c r="W1128" t="str">
        <f>_xlfn.XLOOKUP(Table17[[#This Row],[Product_ID]],Product_Dim!A:A,Product_Dim!B:B)</f>
        <v>Brother Laser Printer</v>
      </c>
      <c r="X1128" t="str">
        <f>_xlfn.XLOOKUP(Table17[[#This Row],[Product_ID]],Product_Dim!A:A,Product_Dim!C:C)</f>
        <v>Electronics</v>
      </c>
      <c r="Y1128" t="str">
        <f>_xlfn.XLOOKUP(Table17[[#This Row],[Product_ID]],Product_Dim!A:A,Product_Dim!D:D)</f>
        <v>Computer</v>
      </c>
      <c r="Z1128" t="str">
        <f>_xlfn.XLOOKUP(Table17[[#This Row],[Product_ID]],Product_Dim!A:A,Product_Dim!E:E)</f>
        <v>Hunt Inc</v>
      </c>
      <c r="AA1128">
        <f>_xlfn.XLOOKUP(Table17[[#This Row],[Product_ID]],Product_Dim!A:A,Product_Dim!F:F)</f>
        <v>112.42</v>
      </c>
      <c r="AB1128">
        <f>_xlfn.XLOOKUP(Table17[[#This Row],[Product_ID]],Product_Dim!A:A,Product_Dim!G:G)</f>
        <v>416</v>
      </c>
    </row>
    <row r="1129" spans="1:28" x14ac:dyDescent="0.25">
      <c r="A1129" t="s">
        <v>2953</v>
      </c>
      <c r="B1129" s="1">
        <v>45817</v>
      </c>
      <c r="C1129" t="s">
        <v>1487</v>
      </c>
      <c r="D1129" t="s">
        <v>1608</v>
      </c>
      <c r="E1129" t="s">
        <v>1789</v>
      </c>
      <c r="F1129">
        <v>2</v>
      </c>
      <c r="G1129">
        <v>47.86</v>
      </c>
      <c r="H1129">
        <v>0.03</v>
      </c>
      <c r="I1129" t="s">
        <v>1826</v>
      </c>
      <c r="J1129" s="12">
        <v>92.848399999999998</v>
      </c>
      <c r="K1129" t="str">
        <f>_xlfn.XLOOKUP(Table17[[#This Row],[Customer_ID]],Customer_Dim!A:A,Customer_Dim!B:B,"False Data")</f>
        <v>Sarah Smith</v>
      </c>
      <c r="L1129" s="5">
        <f>_xlfn.XLOOKUP(Table17[[#This Row],[Customer_ID]],Customer_Dim!A:A,Customer_Dim!C:C,"False Data")</f>
        <v>48</v>
      </c>
      <c r="M1129" s="5" t="str" cm="1">
        <f t="array" ref="M1129">_xlfn.IFS(Table9[[#This Row],[Age]]&lt;=35,"Youth",Table9[[#This Row],[Age]]&lt;=55,"Adult",Table9[[#This Row],[Age]]&gt;55,"Senior")</f>
        <v>Adult</v>
      </c>
      <c r="N1129" t="str">
        <f>_xlfn.XLOOKUP(Table17[[#This Row],[Customer_ID]],Customer_Dim!A:A,Customer_Dim!D:D,"False Data")</f>
        <v>Male</v>
      </c>
      <c r="O1129" t="str">
        <f>_xlfn.XLOOKUP(Table17[[#This Row],[Customer_ID]],Customer_Dim!A:A,Customer_Dim!E:E,"False Data")</f>
        <v>East Rodney</v>
      </c>
      <c r="P1129" t="str">
        <f>_xlfn.XLOOKUP(Table17[[#This Row],[Customer_ID]],Customer_Dim!A:A,Customer_Dim!F:F,"False Data")</f>
        <v>Nevada</v>
      </c>
      <c r="Q1129" t="str">
        <f>_xlfn.XLOOKUP(Table17[[#This Row],[Customer_ID]],Customer_Dim!A:A,Customer_Dim!G:G,"False Data")</f>
        <v>USA</v>
      </c>
      <c r="R1129" t="str">
        <f>_xlfn.XLOOKUP(Table17[[#This Row],[Customer_ID]],Customer_Dim!A:A,Customer_Dim!H:H,"False Data")</f>
        <v>Gold</v>
      </c>
      <c r="S1129" t="str">
        <f>_xlfn.XLOOKUP(Table17[[#This Row],[Store_ID]],Store_Dim!A:A,Store_Dim!B:B)</f>
        <v>Hill, Wagner and Ballard</v>
      </c>
      <c r="T1129" t="str">
        <f>_xlfn.XLOOKUP(Table17[[#This Row],[Store_ID]],Store_Dim!A:A,Store_Dim!C:C)</f>
        <v>East</v>
      </c>
      <c r="U1129" t="str">
        <f>_xlfn.XLOOKUP(Table17[[#This Row],[Store_ID]],Store_Dim!A:A,Store_Dim!D:D)</f>
        <v>East Davidville</v>
      </c>
      <c r="V1129" t="str">
        <f>_xlfn.XLOOKUP(Table17[[#This Row],[Store_ID]],Store_Dim!A:A,Store_Dim!E:E)</f>
        <v>Online</v>
      </c>
      <c r="W1129" t="str">
        <f>_xlfn.XLOOKUP(Table17[[#This Row],[Product_ID]],Product_Dim!A:A,Product_Dim!B:B)</f>
        <v>Stainless Steel Cutlery Set</v>
      </c>
      <c r="X1129" t="str">
        <f>_xlfn.XLOOKUP(Table17[[#This Row],[Product_ID]],Product_Dim!A:A,Product_Dim!C:C)</f>
        <v>Home</v>
      </c>
      <c r="Y1129" t="str">
        <f>_xlfn.XLOOKUP(Table17[[#This Row],[Product_ID]],Product_Dim!A:A,Product_Dim!D:D)</f>
        <v>Kitchen</v>
      </c>
      <c r="Z1129" t="str">
        <f>_xlfn.XLOOKUP(Table17[[#This Row],[Product_ID]],Product_Dim!A:A,Product_Dim!E:E)</f>
        <v>Stevens, Fernandez and Martin</v>
      </c>
      <c r="AA1129">
        <f>_xlfn.XLOOKUP(Table17[[#This Row],[Product_ID]],Product_Dim!A:A,Product_Dim!F:F)</f>
        <v>19.52</v>
      </c>
      <c r="AB1129">
        <f>_xlfn.XLOOKUP(Table17[[#This Row],[Product_ID]],Product_Dim!A:A,Product_Dim!G:G)</f>
        <v>57</v>
      </c>
    </row>
    <row r="1130" spans="1:28" x14ac:dyDescent="0.25">
      <c r="A1130" t="s">
        <v>2954</v>
      </c>
      <c r="B1130" s="1">
        <v>45509</v>
      </c>
      <c r="C1130" t="s">
        <v>1080</v>
      </c>
      <c r="D1130" t="s">
        <v>1732</v>
      </c>
      <c r="E1130" t="s">
        <v>1766</v>
      </c>
      <c r="F1130">
        <v>1</v>
      </c>
      <c r="G1130">
        <v>805.07</v>
      </c>
      <c r="H1130">
        <v>0.06</v>
      </c>
      <c r="I1130" t="s">
        <v>1829</v>
      </c>
      <c r="J1130" s="12">
        <v>756.76580000000001</v>
      </c>
      <c r="K1130" t="str">
        <f>_xlfn.XLOOKUP(Table17[[#This Row],[Customer_ID]],Customer_Dim!A:A,Customer_Dim!B:B,"False Data")</f>
        <v>Evelyn Brown</v>
      </c>
      <c r="L1130" s="5">
        <f>_xlfn.XLOOKUP(Table17[[#This Row],[Customer_ID]],Customer_Dim!A:A,Customer_Dim!C:C,"False Data")</f>
        <v>39</v>
      </c>
      <c r="M1130" s="5" t="str" cm="1">
        <f t="array" ref="M1130">_xlfn.IFS(Table9[[#This Row],[Age]]&lt;=35,"Youth",Table9[[#This Row],[Age]]&lt;=55,"Adult",Table9[[#This Row],[Age]]&gt;55,"Senior")</f>
        <v>Adult</v>
      </c>
      <c r="N1130" t="str">
        <f>_xlfn.XLOOKUP(Table17[[#This Row],[Customer_ID]],Customer_Dim!A:A,Customer_Dim!D:D,"False Data")</f>
        <v>Male</v>
      </c>
      <c r="O1130" t="str">
        <f>_xlfn.XLOOKUP(Table17[[#This Row],[Customer_ID]],Customer_Dim!A:A,Customer_Dim!E:E,"False Data")</f>
        <v>West Victoriaborough</v>
      </c>
      <c r="P1130" t="str">
        <f>_xlfn.XLOOKUP(Table17[[#This Row],[Customer_ID]],Customer_Dim!A:A,Customer_Dim!F:F,"False Data")</f>
        <v>New Mexico</v>
      </c>
      <c r="Q1130" t="str">
        <f>_xlfn.XLOOKUP(Table17[[#This Row],[Customer_ID]],Customer_Dim!A:A,Customer_Dim!G:G,"False Data")</f>
        <v>USA</v>
      </c>
      <c r="R1130" t="str">
        <f>_xlfn.XLOOKUP(Table17[[#This Row],[Customer_ID]],Customer_Dim!A:A,Customer_Dim!H:H,"False Data")</f>
        <v>Gold</v>
      </c>
      <c r="S1130" t="str">
        <f>_xlfn.XLOOKUP(Table17[[#This Row],[Store_ID]],Store_Dim!A:A,Store_Dim!B:B)</f>
        <v>Johnson-Wright</v>
      </c>
      <c r="T1130" t="str">
        <f>_xlfn.XLOOKUP(Table17[[#This Row],[Store_ID]],Store_Dim!A:A,Store_Dim!C:C)</f>
        <v>North</v>
      </c>
      <c r="U1130" t="str">
        <f>_xlfn.XLOOKUP(Table17[[#This Row],[Store_ID]],Store_Dim!A:A,Store_Dim!D:D)</f>
        <v>Hoodberg</v>
      </c>
      <c r="V1130" t="str">
        <f>_xlfn.XLOOKUP(Table17[[#This Row],[Store_ID]],Store_Dim!A:A,Store_Dim!E:E)</f>
        <v>Outlet</v>
      </c>
      <c r="W1130" t="str">
        <f>_xlfn.XLOOKUP(Table17[[#This Row],[Product_ID]],Product_Dim!A:A,Product_Dim!B:B)</f>
        <v>Microwave Oven</v>
      </c>
      <c r="X1130" t="str">
        <f>_xlfn.XLOOKUP(Table17[[#This Row],[Product_ID]],Product_Dim!A:A,Product_Dim!C:C)</f>
        <v>Home</v>
      </c>
      <c r="Y1130" t="str">
        <f>_xlfn.XLOOKUP(Table17[[#This Row],[Product_ID]],Product_Dim!A:A,Product_Dim!D:D)</f>
        <v>Appliances</v>
      </c>
      <c r="Z1130" t="str">
        <f>_xlfn.XLOOKUP(Table17[[#This Row],[Product_ID]],Product_Dim!A:A,Product_Dim!E:E)</f>
        <v>Green, Powell and Palmer</v>
      </c>
      <c r="AA1130">
        <f>_xlfn.XLOOKUP(Table17[[#This Row],[Product_ID]],Product_Dim!A:A,Product_Dim!F:F)</f>
        <v>447.43</v>
      </c>
      <c r="AB1130">
        <f>_xlfn.XLOOKUP(Table17[[#This Row],[Product_ID]],Product_Dim!A:A,Product_Dim!G:G)</f>
        <v>191</v>
      </c>
    </row>
    <row r="1131" spans="1:28" x14ac:dyDescent="0.25">
      <c r="A1131" t="s">
        <v>2955</v>
      </c>
      <c r="B1131" s="1">
        <v>45753</v>
      </c>
      <c r="C1131" t="s">
        <v>1166</v>
      </c>
      <c r="D1131" t="s">
        <v>1616</v>
      </c>
      <c r="E1131" t="s">
        <v>1757</v>
      </c>
      <c r="F1131">
        <v>3</v>
      </c>
      <c r="G1131">
        <v>848.48</v>
      </c>
      <c r="H1131">
        <v>0</v>
      </c>
      <c r="I1131" t="s">
        <v>1829</v>
      </c>
      <c r="J1131" s="12">
        <v>2545.44</v>
      </c>
      <c r="K1131" t="str">
        <f>_xlfn.XLOOKUP(Table17[[#This Row],[Customer_ID]],Customer_Dim!A:A,Customer_Dim!B:B,"False Data")</f>
        <v>James Orozco</v>
      </c>
      <c r="L1131" s="5">
        <f>_xlfn.XLOOKUP(Table17[[#This Row],[Customer_ID]],Customer_Dim!A:A,Customer_Dim!C:C,"False Data")</f>
        <v>37</v>
      </c>
      <c r="M1131" s="5" t="str" cm="1">
        <f t="array" ref="M1131">_xlfn.IFS(Table9[[#This Row],[Age]]&lt;=35,"Youth",Table9[[#This Row],[Age]]&lt;=55,"Adult",Table9[[#This Row],[Age]]&gt;55,"Senior")</f>
        <v>Adult</v>
      </c>
      <c r="N1131" t="str">
        <f>_xlfn.XLOOKUP(Table17[[#This Row],[Customer_ID]],Customer_Dim!A:A,Customer_Dim!D:D,"False Data")</f>
        <v>Female</v>
      </c>
      <c r="O1131" t="str">
        <f>_xlfn.XLOOKUP(Table17[[#This Row],[Customer_ID]],Customer_Dim!A:A,Customer_Dim!E:E,"False Data")</f>
        <v>Simpsonfort</v>
      </c>
      <c r="P1131" t="str">
        <f>_xlfn.XLOOKUP(Table17[[#This Row],[Customer_ID]],Customer_Dim!A:A,Customer_Dim!F:F,"False Data")</f>
        <v>Maine</v>
      </c>
      <c r="Q1131" t="str">
        <f>_xlfn.XLOOKUP(Table17[[#This Row],[Customer_ID]],Customer_Dim!A:A,Customer_Dim!G:G,"False Data")</f>
        <v>USA</v>
      </c>
      <c r="R1131" t="str">
        <f>_xlfn.XLOOKUP(Table17[[#This Row],[Customer_ID]],Customer_Dim!A:A,Customer_Dim!H:H,"False Data")</f>
        <v>Gold</v>
      </c>
      <c r="S1131" t="str">
        <f>_xlfn.XLOOKUP(Table17[[#This Row],[Store_ID]],Store_Dim!A:A,Store_Dim!B:B)</f>
        <v>Martinez, Adkins and Johnson</v>
      </c>
      <c r="T1131" t="str">
        <f>_xlfn.XLOOKUP(Table17[[#This Row],[Store_ID]],Store_Dim!A:A,Store_Dim!C:C)</f>
        <v>North</v>
      </c>
      <c r="U1131" t="str">
        <f>_xlfn.XLOOKUP(Table17[[#This Row],[Store_ID]],Store_Dim!A:A,Store_Dim!D:D)</f>
        <v>Danielmouth</v>
      </c>
      <c r="V1131" t="str">
        <f>_xlfn.XLOOKUP(Table17[[#This Row],[Store_ID]],Store_Dim!A:A,Store_Dim!E:E)</f>
        <v>Flagship</v>
      </c>
      <c r="W1131" t="str">
        <f>_xlfn.XLOOKUP(Table17[[#This Row],[Product_ID]],Product_Dim!A:A,Product_Dim!B:B)</f>
        <v>Gaming Mechanical Keyboard</v>
      </c>
      <c r="X1131" t="str">
        <f>_xlfn.XLOOKUP(Table17[[#This Row],[Product_ID]],Product_Dim!A:A,Product_Dim!C:C)</f>
        <v>Electronics</v>
      </c>
      <c r="Y1131" t="str">
        <f>_xlfn.XLOOKUP(Table17[[#This Row],[Product_ID]],Product_Dim!A:A,Product_Dim!D:D)</f>
        <v>Computer</v>
      </c>
      <c r="Z1131" t="str">
        <f>_xlfn.XLOOKUP(Table17[[#This Row],[Product_ID]],Product_Dim!A:A,Product_Dim!E:E)</f>
        <v>Lucero LLC</v>
      </c>
      <c r="AA1131">
        <f>_xlfn.XLOOKUP(Table17[[#This Row],[Product_ID]],Product_Dim!A:A,Product_Dim!F:F)</f>
        <v>419.28</v>
      </c>
      <c r="AB1131">
        <f>_xlfn.XLOOKUP(Table17[[#This Row],[Product_ID]],Product_Dim!A:A,Product_Dim!G:G)</f>
        <v>86</v>
      </c>
    </row>
    <row r="1132" spans="1:28" x14ac:dyDescent="0.25">
      <c r="A1132" t="s">
        <v>2956</v>
      </c>
      <c r="B1132" s="1">
        <v>45512</v>
      </c>
      <c r="C1132" t="s">
        <v>782</v>
      </c>
      <c r="D1132" t="s">
        <v>1654</v>
      </c>
      <c r="E1132" t="s">
        <v>1782</v>
      </c>
      <c r="F1132">
        <v>2</v>
      </c>
      <c r="G1132">
        <v>568.95000000000005</v>
      </c>
      <c r="H1132">
        <v>0.22</v>
      </c>
      <c r="I1132" t="s">
        <v>1824</v>
      </c>
      <c r="J1132" s="12">
        <v>887.56200000000013</v>
      </c>
      <c r="K1132" t="str">
        <f>_xlfn.XLOOKUP(Table17[[#This Row],[Customer_ID]],Customer_Dim!A:A,Customer_Dim!B:B,"False Data")</f>
        <v>Nancy Page</v>
      </c>
      <c r="L1132" s="5">
        <f>_xlfn.XLOOKUP(Table17[[#This Row],[Customer_ID]],Customer_Dim!A:A,Customer_Dim!C:C,"False Data")</f>
        <v>19</v>
      </c>
      <c r="M1132" s="5" t="str" cm="1">
        <f t="array" ref="M1132">_xlfn.IFS(Table9[[#This Row],[Age]]&lt;=35,"Youth",Table9[[#This Row],[Age]]&lt;=55,"Adult",Table9[[#This Row],[Age]]&gt;55,"Senior")</f>
        <v>Youth</v>
      </c>
      <c r="N1132" t="str">
        <f>_xlfn.XLOOKUP(Table17[[#This Row],[Customer_ID]],Customer_Dim!A:A,Customer_Dim!D:D,"False Data")</f>
        <v>Male</v>
      </c>
      <c r="O1132" t="str">
        <f>_xlfn.XLOOKUP(Table17[[#This Row],[Customer_ID]],Customer_Dim!A:A,Customer_Dim!E:E,"False Data")</f>
        <v>West Julia</v>
      </c>
      <c r="P1132" t="str">
        <f>_xlfn.XLOOKUP(Table17[[#This Row],[Customer_ID]],Customer_Dim!A:A,Customer_Dim!F:F,"False Data")</f>
        <v>Utah</v>
      </c>
      <c r="Q1132" t="str">
        <f>_xlfn.XLOOKUP(Table17[[#This Row],[Customer_ID]],Customer_Dim!A:A,Customer_Dim!G:G,"False Data")</f>
        <v>USA</v>
      </c>
      <c r="R1132" t="str">
        <f>_xlfn.XLOOKUP(Table17[[#This Row],[Customer_ID]],Customer_Dim!A:A,Customer_Dim!H:H,"False Data")</f>
        <v>Bronze</v>
      </c>
      <c r="S1132" t="str">
        <f>_xlfn.XLOOKUP(Table17[[#This Row],[Store_ID]],Store_Dim!A:A,Store_Dim!B:B)</f>
        <v>Bean, Jones and Park</v>
      </c>
      <c r="T1132" t="str">
        <f>_xlfn.XLOOKUP(Table17[[#This Row],[Store_ID]],Store_Dim!A:A,Store_Dim!C:C)</f>
        <v>West</v>
      </c>
      <c r="U1132" t="str">
        <f>_xlfn.XLOOKUP(Table17[[#This Row],[Store_ID]],Store_Dim!A:A,Store_Dim!D:D)</f>
        <v>Thompsonborough</v>
      </c>
      <c r="V1132" t="str">
        <f>_xlfn.XLOOKUP(Table17[[#This Row],[Store_ID]],Store_Dim!A:A,Store_Dim!E:E)</f>
        <v>Online</v>
      </c>
      <c r="W1132" t="str">
        <f>_xlfn.XLOOKUP(Table17[[#This Row],[Product_ID]],Product_Dim!A:A,Product_Dim!B:B)</f>
        <v>Men's Track Pants</v>
      </c>
      <c r="X1132" t="str">
        <f>_xlfn.XLOOKUP(Table17[[#This Row],[Product_ID]],Product_Dim!A:A,Product_Dim!C:C)</f>
        <v>Clothing</v>
      </c>
      <c r="Y1132" t="str">
        <f>_xlfn.XLOOKUP(Table17[[#This Row],[Product_ID]],Product_Dim!A:A,Product_Dim!D:D)</f>
        <v>Bottoms</v>
      </c>
      <c r="Z1132" t="str">
        <f>_xlfn.XLOOKUP(Table17[[#This Row],[Product_ID]],Product_Dim!A:A,Product_Dim!E:E)</f>
        <v>Hamilton, Woods and Walker</v>
      </c>
      <c r="AA1132">
        <f>_xlfn.XLOOKUP(Table17[[#This Row],[Product_ID]],Product_Dim!A:A,Product_Dim!F:F)</f>
        <v>386.56</v>
      </c>
      <c r="AB1132">
        <f>_xlfn.XLOOKUP(Table17[[#This Row],[Product_ID]],Product_Dim!A:A,Product_Dim!G:G)</f>
        <v>125</v>
      </c>
    </row>
    <row r="1133" spans="1:28" x14ac:dyDescent="0.25">
      <c r="A1133" t="s">
        <v>2957</v>
      </c>
      <c r="B1133" s="1">
        <v>45764</v>
      </c>
      <c r="C1133" t="s">
        <v>541</v>
      </c>
      <c r="D1133" t="s">
        <v>1654</v>
      </c>
      <c r="E1133" t="s">
        <v>1792</v>
      </c>
      <c r="F1133">
        <v>3</v>
      </c>
      <c r="G1133">
        <v>269.83999999999997</v>
      </c>
      <c r="H1133">
        <v>0.05</v>
      </c>
      <c r="I1133" t="s">
        <v>1826</v>
      </c>
      <c r="J1133" s="12">
        <v>769.04399999999998</v>
      </c>
      <c r="K1133" t="str">
        <f>_xlfn.XLOOKUP(Table17[[#This Row],[Customer_ID]],Customer_Dim!A:A,Customer_Dim!B:B,"False Data")</f>
        <v>Mariah Brown</v>
      </c>
      <c r="L1133" s="5">
        <f>_xlfn.XLOOKUP(Table17[[#This Row],[Customer_ID]],Customer_Dim!A:A,Customer_Dim!C:C,"False Data")</f>
        <v>37</v>
      </c>
      <c r="M1133" s="5" t="str" cm="1">
        <f t="array" ref="M1133">_xlfn.IFS(Table9[[#This Row],[Age]]&lt;=35,"Youth",Table9[[#This Row],[Age]]&lt;=55,"Adult",Table9[[#This Row],[Age]]&gt;55,"Senior")</f>
        <v>Adult</v>
      </c>
      <c r="N1133" t="str">
        <f>_xlfn.XLOOKUP(Table17[[#This Row],[Customer_ID]],Customer_Dim!A:A,Customer_Dim!D:D,"False Data")</f>
        <v>Male</v>
      </c>
      <c r="O1133" t="str">
        <f>_xlfn.XLOOKUP(Table17[[#This Row],[Customer_ID]],Customer_Dim!A:A,Customer_Dim!E:E,"False Data")</f>
        <v>Palmerbury</v>
      </c>
      <c r="P1133" t="str">
        <f>_xlfn.XLOOKUP(Table17[[#This Row],[Customer_ID]],Customer_Dim!A:A,Customer_Dim!F:F,"False Data")</f>
        <v>Tennessee</v>
      </c>
      <c r="Q1133" t="str">
        <f>_xlfn.XLOOKUP(Table17[[#This Row],[Customer_ID]],Customer_Dim!A:A,Customer_Dim!G:G,"False Data")</f>
        <v>United States of America</v>
      </c>
      <c r="R1133" t="str">
        <f>_xlfn.XLOOKUP(Table17[[#This Row],[Customer_ID]],Customer_Dim!A:A,Customer_Dim!H:H,"False Data")</f>
        <v>Silver</v>
      </c>
      <c r="S1133" t="str">
        <f>_xlfn.XLOOKUP(Table17[[#This Row],[Store_ID]],Store_Dim!A:A,Store_Dim!B:B)</f>
        <v>Aguirre-Keller</v>
      </c>
      <c r="T1133" t="str">
        <f>_xlfn.XLOOKUP(Table17[[#This Row],[Store_ID]],Store_Dim!A:A,Store_Dim!C:C)</f>
        <v>South</v>
      </c>
      <c r="U1133" t="str">
        <f>_xlfn.XLOOKUP(Table17[[#This Row],[Store_ID]],Store_Dim!A:A,Store_Dim!D:D)</f>
        <v>Lake Michael</v>
      </c>
      <c r="V1133" t="str">
        <f>_xlfn.XLOOKUP(Table17[[#This Row],[Store_ID]],Store_Dim!A:A,Store_Dim!E:E)</f>
        <v>Online</v>
      </c>
      <c r="W1133" t="str">
        <f>_xlfn.XLOOKUP(Table17[[#This Row],[Product_ID]],Product_Dim!A:A,Product_Dim!B:B)</f>
        <v>Men's Track Pants</v>
      </c>
      <c r="X1133" t="str">
        <f>_xlfn.XLOOKUP(Table17[[#This Row],[Product_ID]],Product_Dim!A:A,Product_Dim!C:C)</f>
        <v>Clothing</v>
      </c>
      <c r="Y1133" t="str">
        <f>_xlfn.XLOOKUP(Table17[[#This Row],[Product_ID]],Product_Dim!A:A,Product_Dim!D:D)</f>
        <v>Bottoms</v>
      </c>
      <c r="Z1133" t="str">
        <f>_xlfn.XLOOKUP(Table17[[#This Row],[Product_ID]],Product_Dim!A:A,Product_Dim!E:E)</f>
        <v>Hamilton, Woods and Walker</v>
      </c>
      <c r="AA1133">
        <f>_xlfn.XLOOKUP(Table17[[#This Row],[Product_ID]],Product_Dim!A:A,Product_Dim!F:F)</f>
        <v>386.56</v>
      </c>
      <c r="AB1133">
        <f>_xlfn.XLOOKUP(Table17[[#This Row],[Product_ID]],Product_Dim!A:A,Product_Dim!G:G)</f>
        <v>125</v>
      </c>
    </row>
    <row r="1134" spans="1:28" x14ac:dyDescent="0.25">
      <c r="A1134" t="s">
        <v>2958</v>
      </c>
      <c r="B1134" s="1">
        <v>45746</v>
      </c>
      <c r="C1134" t="s">
        <v>975</v>
      </c>
      <c r="D1134" t="s">
        <v>1672</v>
      </c>
      <c r="E1134" t="s">
        <v>1797</v>
      </c>
      <c r="F1134">
        <v>4</v>
      </c>
      <c r="G1134">
        <v>267.36</v>
      </c>
      <c r="H1134">
        <v>0.27</v>
      </c>
      <c r="I1134" t="s">
        <v>1826</v>
      </c>
      <c r="J1134" s="12">
        <v>780.69119999999998</v>
      </c>
      <c r="K1134" t="str">
        <f>_xlfn.XLOOKUP(Table17[[#This Row],[Customer_ID]],Customer_Dim!A:A,Customer_Dim!B:B,"False Data")</f>
        <v>Stacy Collins</v>
      </c>
      <c r="L1134" s="5">
        <f>_xlfn.XLOOKUP(Table17[[#This Row],[Customer_ID]],Customer_Dim!A:A,Customer_Dim!C:C,"False Data")</f>
        <v>41</v>
      </c>
      <c r="M1134" s="5" t="str" cm="1">
        <f t="array" ref="M1134">_xlfn.IFS(Table9[[#This Row],[Age]]&lt;=35,"Youth",Table9[[#This Row],[Age]]&lt;=55,"Adult",Table9[[#This Row],[Age]]&gt;55,"Senior")</f>
        <v>Adult</v>
      </c>
      <c r="N1134" t="str">
        <f>_xlfn.XLOOKUP(Table17[[#This Row],[Customer_ID]],Customer_Dim!A:A,Customer_Dim!D:D,"False Data")</f>
        <v>Female</v>
      </c>
      <c r="O1134" t="str">
        <f>_xlfn.XLOOKUP(Table17[[#This Row],[Customer_ID]],Customer_Dim!A:A,Customer_Dim!E:E,"False Data")</f>
        <v>Randychester</v>
      </c>
      <c r="P1134" t="str">
        <f>_xlfn.XLOOKUP(Table17[[#This Row],[Customer_ID]],Customer_Dim!A:A,Customer_Dim!F:F,"False Data")</f>
        <v>California</v>
      </c>
      <c r="Q1134" t="str">
        <f>_xlfn.XLOOKUP(Table17[[#This Row],[Customer_ID]],Customer_Dim!A:A,Customer_Dim!G:G,"False Data")</f>
        <v>USA</v>
      </c>
      <c r="R1134" t="str">
        <f>_xlfn.XLOOKUP(Table17[[#This Row],[Customer_ID]],Customer_Dim!A:A,Customer_Dim!H:H,"False Data")</f>
        <v>Bronze</v>
      </c>
      <c r="S1134" t="str">
        <f>_xlfn.XLOOKUP(Table17[[#This Row],[Store_ID]],Store_Dim!A:A,Store_Dim!B:B)</f>
        <v>Gardner, Humphrey and Contreras</v>
      </c>
      <c r="T1134" t="str">
        <f>_xlfn.XLOOKUP(Table17[[#This Row],[Store_ID]],Store_Dim!A:A,Store_Dim!C:C)</f>
        <v>East</v>
      </c>
      <c r="U1134" t="str">
        <f>_xlfn.XLOOKUP(Table17[[#This Row],[Store_ID]],Store_Dim!A:A,Store_Dim!D:D)</f>
        <v>Johnsonville</v>
      </c>
      <c r="V1134" t="str">
        <f>_xlfn.XLOOKUP(Table17[[#This Row],[Store_ID]],Store_Dim!A:A,Store_Dim!E:E)</f>
        <v>Flagship</v>
      </c>
      <c r="W1134" t="str">
        <f>_xlfn.XLOOKUP(Table17[[#This Row],[Product_ID]],Product_Dim!A:A,Product_Dim!B:B)</f>
        <v>Laptop Cooling Pad</v>
      </c>
      <c r="X1134" t="str">
        <f>_xlfn.XLOOKUP(Table17[[#This Row],[Product_ID]],Product_Dim!A:A,Product_Dim!C:C)</f>
        <v>Electronics</v>
      </c>
      <c r="Y1134" t="str">
        <f>_xlfn.XLOOKUP(Table17[[#This Row],[Product_ID]],Product_Dim!A:A,Product_Dim!D:D)</f>
        <v>Computer</v>
      </c>
      <c r="Z1134" t="str">
        <f>_xlfn.XLOOKUP(Table17[[#This Row],[Product_ID]],Product_Dim!A:A,Product_Dim!E:E)</f>
        <v>Murray, Gould and Ware</v>
      </c>
      <c r="AA1134">
        <f>_xlfn.XLOOKUP(Table17[[#This Row],[Product_ID]],Product_Dim!A:A,Product_Dim!F:F)</f>
        <v>86.42</v>
      </c>
      <c r="AB1134">
        <f>_xlfn.XLOOKUP(Table17[[#This Row],[Product_ID]],Product_Dim!A:A,Product_Dim!G:G)</f>
        <v>222</v>
      </c>
    </row>
    <row r="1135" spans="1:28" x14ac:dyDescent="0.25">
      <c r="A1135" t="s">
        <v>2959</v>
      </c>
      <c r="B1135" s="1">
        <v>45647</v>
      </c>
      <c r="C1135" t="s">
        <v>399</v>
      </c>
      <c r="D1135" t="s">
        <v>1622</v>
      </c>
      <c r="E1135" t="s">
        <v>1757</v>
      </c>
      <c r="F1135">
        <v>1</v>
      </c>
      <c r="G1135">
        <v>438.41</v>
      </c>
      <c r="H1135">
        <v>0.09</v>
      </c>
      <c r="I1135" t="s">
        <v>1824</v>
      </c>
      <c r="J1135" s="12">
        <v>398.95310000000012</v>
      </c>
      <c r="K1135" t="str">
        <f>_xlfn.XLOOKUP(Table17[[#This Row],[Customer_ID]],Customer_Dim!A:A,Customer_Dim!B:B,"False Data")</f>
        <v>Ryan Hernandez</v>
      </c>
      <c r="L1135" s="5">
        <f>_xlfn.XLOOKUP(Table17[[#This Row],[Customer_ID]],Customer_Dim!A:A,Customer_Dim!C:C,"False Data")</f>
        <v>30</v>
      </c>
      <c r="M1135" s="5" t="str" cm="1">
        <f t="array" ref="M1135">_xlfn.IFS(Table9[[#This Row],[Age]]&lt;=35,"Youth",Table9[[#This Row],[Age]]&lt;=55,"Adult",Table9[[#This Row],[Age]]&gt;55,"Senior")</f>
        <v>Youth</v>
      </c>
      <c r="N1135" t="str">
        <f>_xlfn.XLOOKUP(Table17[[#This Row],[Customer_ID]],Customer_Dim!A:A,Customer_Dim!D:D,"False Data")</f>
        <v>Male</v>
      </c>
      <c r="O1135" t="str">
        <f>_xlfn.XLOOKUP(Table17[[#This Row],[Customer_ID]],Customer_Dim!A:A,Customer_Dim!E:E,"False Data")</f>
        <v>East Donna</v>
      </c>
      <c r="P1135" t="str">
        <f>_xlfn.XLOOKUP(Table17[[#This Row],[Customer_ID]],Customer_Dim!A:A,Customer_Dim!F:F,"False Data")</f>
        <v>Nevada</v>
      </c>
      <c r="Q1135" t="str">
        <f>_xlfn.XLOOKUP(Table17[[#This Row],[Customer_ID]],Customer_Dim!A:A,Customer_Dim!G:G,"False Data")</f>
        <v>USA</v>
      </c>
      <c r="R1135" t="str">
        <f>_xlfn.XLOOKUP(Table17[[#This Row],[Customer_ID]],Customer_Dim!A:A,Customer_Dim!H:H,"False Data")</f>
        <v>Bronze</v>
      </c>
      <c r="S1135" t="str">
        <f>_xlfn.XLOOKUP(Table17[[#This Row],[Store_ID]],Store_Dim!A:A,Store_Dim!B:B)</f>
        <v>Martinez, Adkins and Johnson</v>
      </c>
      <c r="T1135" t="str">
        <f>_xlfn.XLOOKUP(Table17[[#This Row],[Store_ID]],Store_Dim!A:A,Store_Dim!C:C)</f>
        <v>North</v>
      </c>
      <c r="U1135" t="str">
        <f>_xlfn.XLOOKUP(Table17[[#This Row],[Store_ID]],Store_Dim!A:A,Store_Dim!D:D)</f>
        <v>Danielmouth</v>
      </c>
      <c r="V1135" t="str">
        <f>_xlfn.XLOOKUP(Table17[[#This Row],[Store_ID]],Store_Dim!A:A,Store_Dim!E:E)</f>
        <v>Flagship</v>
      </c>
      <c r="W1135" t="str">
        <f>_xlfn.XLOOKUP(Table17[[#This Row],[Product_ID]],Product_Dim!A:A,Product_Dim!B:B)</f>
        <v>Men's Casual Sneakers</v>
      </c>
      <c r="X1135" t="str">
        <f>_xlfn.XLOOKUP(Table17[[#This Row],[Product_ID]],Product_Dim!A:A,Product_Dim!C:C)</f>
        <v>Clothing</v>
      </c>
      <c r="Y1135" t="str">
        <f>_xlfn.XLOOKUP(Table17[[#This Row],[Product_ID]],Product_Dim!A:A,Product_Dim!D:D)</f>
        <v>Footwear</v>
      </c>
      <c r="Z1135" t="str">
        <f>_xlfn.XLOOKUP(Table17[[#This Row],[Product_ID]],Product_Dim!A:A,Product_Dim!E:E)</f>
        <v>Hogan-Lee</v>
      </c>
      <c r="AA1135">
        <f>_xlfn.XLOOKUP(Table17[[#This Row],[Product_ID]],Product_Dim!A:A,Product_Dim!F:F)</f>
        <v>353.47</v>
      </c>
      <c r="AB1135">
        <f>_xlfn.XLOOKUP(Table17[[#This Row],[Product_ID]],Product_Dim!A:A,Product_Dim!G:G)</f>
        <v>214</v>
      </c>
    </row>
    <row r="1136" spans="1:28" x14ac:dyDescent="0.25">
      <c r="A1136" t="s">
        <v>2960</v>
      </c>
      <c r="B1136" s="1">
        <v>45443</v>
      </c>
      <c r="C1136" t="s">
        <v>547</v>
      </c>
      <c r="D1136" t="s">
        <v>1650</v>
      </c>
      <c r="E1136" t="s">
        <v>1810</v>
      </c>
      <c r="F1136">
        <v>2</v>
      </c>
      <c r="G1136">
        <v>86.72</v>
      </c>
      <c r="H1136">
        <v>0.28000000000000003</v>
      </c>
      <c r="I1136" t="s">
        <v>1829</v>
      </c>
      <c r="J1136" s="12">
        <v>124.8768</v>
      </c>
      <c r="K1136" t="str">
        <f>_xlfn.XLOOKUP(Table17[[#This Row],[Customer_ID]],Customer_Dim!A:A,Customer_Dim!B:B,"False Data")</f>
        <v>Daniel Rivas</v>
      </c>
      <c r="L1136" s="5">
        <f>_xlfn.XLOOKUP(Table17[[#This Row],[Customer_ID]],Customer_Dim!A:A,Customer_Dim!C:C,"False Data")</f>
        <v>39</v>
      </c>
      <c r="M1136" s="5" t="str" cm="1">
        <f t="array" ref="M1136">_xlfn.IFS(Table9[[#This Row],[Age]]&lt;=35,"Youth",Table9[[#This Row],[Age]]&lt;=55,"Adult",Table9[[#This Row],[Age]]&gt;55,"Senior")</f>
        <v>Adult</v>
      </c>
      <c r="N1136" t="str">
        <f>_xlfn.XLOOKUP(Table17[[#This Row],[Customer_ID]],Customer_Dim!A:A,Customer_Dim!D:D,"False Data")</f>
        <v>Female</v>
      </c>
      <c r="O1136" t="str">
        <f>_xlfn.XLOOKUP(Table17[[#This Row],[Customer_ID]],Customer_Dim!A:A,Customer_Dim!E:E,"False Data")</f>
        <v>Dominiquefort</v>
      </c>
      <c r="P1136" t="str">
        <f>_xlfn.XLOOKUP(Table17[[#This Row],[Customer_ID]],Customer_Dim!A:A,Customer_Dim!F:F,"False Data")</f>
        <v>Georgia</v>
      </c>
      <c r="Q1136" t="str">
        <f>_xlfn.XLOOKUP(Table17[[#This Row],[Customer_ID]],Customer_Dim!A:A,Customer_Dim!G:G,"False Data")</f>
        <v>USA</v>
      </c>
      <c r="R1136" t="str">
        <f>_xlfn.XLOOKUP(Table17[[#This Row],[Customer_ID]],Customer_Dim!A:A,Customer_Dim!H:H,"False Data")</f>
        <v>Silver</v>
      </c>
      <c r="S1136" t="str">
        <f>_xlfn.XLOOKUP(Table17[[#This Row],[Store_ID]],Store_Dim!A:A,Store_Dim!B:B)</f>
        <v>Guerrero-Schmitt</v>
      </c>
      <c r="T1136" t="str">
        <f>_xlfn.XLOOKUP(Table17[[#This Row],[Store_ID]],Store_Dim!A:A,Store_Dim!C:C)</f>
        <v>East</v>
      </c>
      <c r="U1136" t="str">
        <f>_xlfn.XLOOKUP(Table17[[#This Row],[Store_ID]],Store_Dim!A:A,Store_Dim!D:D)</f>
        <v>East Stevechester</v>
      </c>
      <c r="V1136" t="str">
        <f>_xlfn.XLOOKUP(Table17[[#This Row],[Store_ID]],Store_Dim!A:A,Store_Dim!E:E)</f>
        <v>Flagship</v>
      </c>
      <c r="W1136" t="str">
        <f>_xlfn.XLOOKUP(Table17[[#This Row],[Product_ID]],Product_Dim!A:A,Product_Dim!B:B)</f>
        <v>HDMI Cable – 2m</v>
      </c>
      <c r="X1136" t="str">
        <f>_xlfn.XLOOKUP(Table17[[#This Row],[Product_ID]],Product_Dim!A:A,Product_Dim!C:C)</f>
        <v>Electronics</v>
      </c>
      <c r="Y1136" t="str">
        <f>_xlfn.XLOOKUP(Table17[[#This Row],[Product_ID]],Product_Dim!A:A,Product_Dim!D:D)</f>
        <v>Accessories</v>
      </c>
      <c r="Z1136" t="str">
        <f>_xlfn.XLOOKUP(Table17[[#This Row],[Product_ID]],Product_Dim!A:A,Product_Dim!E:E)</f>
        <v>Bautista, Green and Hale</v>
      </c>
      <c r="AA1136">
        <f>_xlfn.XLOOKUP(Table17[[#This Row],[Product_ID]],Product_Dim!A:A,Product_Dim!F:F)</f>
        <v>88.49</v>
      </c>
      <c r="AB1136">
        <f>_xlfn.XLOOKUP(Table17[[#This Row],[Product_ID]],Product_Dim!A:A,Product_Dim!G:G)</f>
        <v>246</v>
      </c>
    </row>
    <row r="1137" spans="1:28" x14ac:dyDescent="0.25">
      <c r="A1137" t="s">
        <v>2961</v>
      </c>
      <c r="B1137" s="1">
        <v>45722</v>
      </c>
      <c r="C1137" t="s">
        <v>1319</v>
      </c>
      <c r="D1137" t="s">
        <v>1726</v>
      </c>
      <c r="E1137" t="s">
        <v>1776</v>
      </c>
      <c r="F1137">
        <v>4</v>
      </c>
      <c r="G1137">
        <v>630.21</v>
      </c>
      <c r="H1137">
        <v>0.14000000000000001</v>
      </c>
      <c r="I1137" t="s">
        <v>1829</v>
      </c>
      <c r="J1137" s="12">
        <v>2167.9223999999999</v>
      </c>
      <c r="K1137" t="str">
        <f>_xlfn.XLOOKUP(Table17[[#This Row],[Customer_ID]],Customer_Dim!A:A,Customer_Dim!B:B,"False Data")</f>
        <v>Bryce Hawkins</v>
      </c>
      <c r="L1137" s="5">
        <f>_xlfn.XLOOKUP(Table17[[#This Row],[Customer_ID]],Customer_Dim!A:A,Customer_Dim!C:C,"False Data")</f>
        <v>40</v>
      </c>
      <c r="M1137" s="5" t="str" cm="1">
        <f t="array" ref="M1137">_xlfn.IFS(Table9[[#This Row],[Age]]&lt;=35,"Youth",Table9[[#This Row],[Age]]&lt;=55,"Adult",Table9[[#This Row],[Age]]&gt;55,"Senior")</f>
        <v>Adult</v>
      </c>
      <c r="N1137" t="str">
        <f>_xlfn.XLOOKUP(Table17[[#This Row],[Customer_ID]],Customer_Dim!A:A,Customer_Dim!D:D,"False Data")</f>
        <v>Male</v>
      </c>
      <c r="O1137" t="str">
        <f>_xlfn.XLOOKUP(Table17[[#This Row],[Customer_ID]],Customer_Dim!A:A,Customer_Dim!E:E,"False Data")</f>
        <v>Lake Monique</v>
      </c>
      <c r="P1137" t="str">
        <f>_xlfn.XLOOKUP(Table17[[#This Row],[Customer_ID]],Customer_Dim!A:A,Customer_Dim!F:F,"False Data")</f>
        <v>Utah</v>
      </c>
      <c r="Q1137" t="str">
        <f>_xlfn.XLOOKUP(Table17[[#This Row],[Customer_ID]],Customer_Dim!A:A,Customer_Dim!G:G,"False Data")</f>
        <v>USA</v>
      </c>
      <c r="R1137" t="str">
        <f>_xlfn.XLOOKUP(Table17[[#This Row],[Customer_ID]],Customer_Dim!A:A,Customer_Dim!H:H,"False Data")</f>
        <v>Bronze</v>
      </c>
      <c r="S1137" t="str">
        <f>_xlfn.XLOOKUP(Table17[[#This Row],[Store_ID]],Store_Dim!A:A,Store_Dim!B:B)</f>
        <v>Benson-Elliott</v>
      </c>
      <c r="T1137" t="str">
        <f>_xlfn.XLOOKUP(Table17[[#This Row],[Store_ID]],Store_Dim!A:A,Store_Dim!C:C)</f>
        <v>East</v>
      </c>
      <c r="U1137" t="str">
        <f>_xlfn.XLOOKUP(Table17[[#This Row],[Store_ID]],Store_Dim!A:A,Store_Dim!D:D)</f>
        <v>Port Josephberg</v>
      </c>
      <c r="V1137" t="str">
        <f>_xlfn.XLOOKUP(Table17[[#This Row],[Store_ID]],Store_Dim!A:A,Store_Dim!E:E)</f>
        <v>Online</v>
      </c>
      <c r="W1137" t="str">
        <f>_xlfn.XLOOKUP(Table17[[#This Row],[Product_ID]],Product_Dim!A:A,Product_Dim!B:B)</f>
        <v>Face Foundation Kit</v>
      </c>
      <c r="X1137" t="str">
        <f>_xlfn.XLOOKUP(Table17[[#This Row],[Product_ID]],Product_Dim!A:A,Product_Dim!C:C)</f>
        <v>Beauty</v>
      </c>
      <c r="Y1137" t="str">
        <f>_xlfn.XLOOKUP(Table17[[#This Row],[Product_ID]],Product_Dim!A:A,Product_Dim!D:D)</f>
        <v>Makeup</v>
      </c>
      <c r="Z1137" t="str">
        <f>_xlfn.XLOOKUP(Table17[[#This Row],[Product_ID]],Product_Dim!A:A,Product_Dim!E:E)</f>
        <v>Taylor-Elliott</v>
      </c>
      <c r="AA1137">
        <f>_xlfn.XLOOKUP(Table17[[#This Row],[Product_ID]],Product_Dim!A:A,Product_Dim!F:F)</f>
        <v>183.04</v>
      </c>
      <c r="AB1137">
        <f>_xlfn.XLOOKUP(Table17[[#This Row],[Product_ID]],Product_Dim!A:A,Product_Dim!G:G)</f>
        <v>457</v>
      </c>
    </row>
    <row r="1138" spans="1:28" x14ac:dyDescent="0.25">
      <c r="A1138" t="s">
        <v>2962</v>
      </c>
      <c r="B1138" s="1">
        <v>45575</v>
      </c>
      <c r="C1138" t="s">
        <v>1124</v>
      </c>
      <c r="D1138" t="s">
        <v>1666</v>
      </c>
      <c r="E1138" t="s">
        <v>1776</v>
      </c>
      <c r="F1138">
        <v>3</v>
      </c>
      <c r="G1138">
        <v>180.84</v>
      </c>
      <c r="H1138">
        <v>0.03</v>
      </c>
      <c r="I1138" t="s">
        <v>1826</v>
      </c>
      <c r="J1138" s="12">
        <v>526.24439999999993</v>
      </c>
      <c r="K1138" t="str">
        <f>_xlfn.XLOOKUP(Table17[[#This Row],[Customer_ID]],Customer_Dim!A:A,Customer_Dim!B:B,"False Data")</f>
        <v>Melanie Lam</v>
      </c>
      <c r="L1138" s="5">
        <f>_xlfn.XLOOKUP(Table17[[#This Row],[Customer_ID]],Customer_Dim!A:A,Customer_Dim!C:C,"False Data")</f>
        <v>32</v>
      </c>
      <c r="M1138" s="5" t="str" cm="1">
        <f t="array" ref="M1138">_xlfn.IFS(Table9[[#This Row],[Age]]&lt;=35,"Youth",Table9[[#This Row],[Age]]&lt;=55,"Adult",Table9[[#This Row],[Age]]&gt;55,"Senior")</f>
        <v>Youth</v>
      </c>
      <c r="N1138" t="str">
        <f>_xlfn.XLOOKUP(Table17[[#This Row],[Customer_ID]],Customer_Dim!A:A,Customer_Dim!D:D,"False Data")</f>
        <v>Male</v>
      </c>
      <c r="O1138" t="str">
        <f>_xlfn.XLOOKUP(Table17[[#This Row],[Customer_ID]],Customer_Dim!A:A,Customer_Dim!E:E,"False Data")</f>
        <v>East Michaelton</v>
      </c>
      <c r="P1138" t="str">
        <f>_xlfn.XLOOKUP(Table17[[#This Row],[Customer_ID]],Customer_Dim!A:A,Customer_Dim!F:F,"False Data")</f>
        <v>Kansas</v>
      </c>
      <c r="Q1138" t="str">
        <f>_xlfn.XLOOKUP(Table17[[#This Row],[Customer_ID]],Customer_Dim!A:A,Customer_Dim!G:G,"False Data")</f>
        <v>USA</v>
      </c>
      <c r="R1138" t="str">
        <f>_xlfn.XLOOKUP(Table17[[#This Row],[Customer_ID]],Customer_Dim!A:A,Customer_Dim!H:H,"False Data")</f>
        <v>Silver</v>
      </c>
      <c r="S1138" t="str">
        <f>_xlfn.XLOOKUP(Table17[[#This Row],[Store_ID]],Store_Dim!A:A,Store_Dim!B:B)</f>
        <v>Benson-Elliott</v>
      </c>
      <c r="T1138" t="str">
        <f>_xlfn.XLOOKUP(Table17[[#This Row],[Store_ID]],Store_Dim!A:A,Store_Dim!C:C)</f>
        <v>East</v>
      </c>
      <c r="U1138" t="str">
        <f>_xlfn.XLOOKUP(Table17[[#This Row],[Store_ID]],Store_Dim!A:A,Store_Dim!D:D)</f>
        <v>Port Josephberg</v>
      </c>
      <c r="V1138" t="str">
        <f>_xlfn.XLOOKUP(Table17[[#This Row],[Store_ID]],Store_Dim!A:A,Store_Dim!E:E)</f>
        <v>Online</v>
      </c>
      <c r="W1138" t="str">
        <f>_xlfn.XLOOKUP(Table17[[#This Row],[Product_ID]],Product_Dim!A:A,Product_Dim!B:B)</f>
        <v>Men's Hair Styling Gel</v>
      </c>
      <c r="X1138" t="str">
        <f>_xlfn.XLOOKUP(Table17[[#This Row],[Product_ID]],Product_Dim!A:A,Product_Dim!C:C)</f>
        <v>Beauty</v>
      </c>
      <c r="Y1138" t="str">
        <f>_xlfn.XLOOKUP(Table17[[#This Row],[Product_ID]],Product_Dim!A:A,Product_Dim!D:D)</f>
        <v>Haircare</v>
      </c>
      <c r="Z1138" t="str">
        <f>_xlfn.XLOOKUP(Table17[[#This Row],[Product_ID]],Product_Dim!A:A,Product_Dim!E:E)</f>
        <v>Cline-Mccarthy</v>
      </c>
      <c r="AA1138">
        <f>_xlfn.XLOOKUP(Table17[[#This Row],[Product_ID]],Product_Dim!A:A,Product_Dim!F:F)</f>
        <v>17.309999999999999</v>
      </c>
      <c r="AB1138">
        <f>_xlfn.XLOOKUP(Table17[[#This Row],[Product_ID]],Product_Dim!A:A,Product_Dim!G:G)</f>
        <v>399</v>
      </c>
    </row>
    <row r="1139" spans="1:28" x14ac:dyDescent="0.25">
      <c r="A1139" t="s">
        <v>2963</v>
      </c>
      <c r="B1139" s="1">
        <v>45441</v>
      </c>
      <c r="C1139" t="s">
        <v>27</v>
      </c>
      <c r="D1139" t="s">
        <v>1676</v>
      </c>
      <c r="E1139" t="s">
        <v>1804</v>
      </c>
      <c r="F1139">
        <v>1</v>
      </c>
      <c r="G1139">
        <v>453.41</v>
      </c>
      <c r="H1139">
        <v>0.04</v>
      </c>
      <c r="I1139" t="s">
        <v>1829</v>
      </c>
      <c r="J1139" s="12">
        <v>435.27359999999999</v>
      </c>
      <c r="K1139" t="str">
        <f>_xlfn.XLOOKUP(Table17[[#This Row],[Customer_ID]],Customer_Dim!A:A,Customer_Dim!B:B,"False Data")</f>
        <v>Caroline Collins</v>
      </c>
      <c r="L1139" s="5">
        <f>_xlfn.XLOOKUP(Table17[[#This Row],[Customer_ID]],Customer_Dim!A:A,Customer_Dim!C:C,"False Data")</f>
        <v>64</v>
      </c>
      <c r="M1139" s="5" t="str" cm="1">
        <f t="array" ref="M1139">_xlfn.IFS(Table9[[#This Row],[Age]]&lt;=35,"Youth",Table9[[#This Row],[Age]]&lt;=55,"Adult",Table9[[#This Row],[Age]]&gt;55,"Senior")</f>
        <v>Senior</v>
      </c>
      <c r="N1139" t="str">
        <f>_xlfn.XLOOKUP(Table17[[#This Row],[Customer_ID]],Customer_Dim!A:A,Customer_Dim!D:D,"False Data")</f>
        <v>Female</v>
      </c>
      <c r="O1139" t="str">
        <f>_xlfn.XLOOKUP(Table17[[#This Row],[Customer_ID]],Customer_Dim!A:A,Customer_Dim!E:E,"False Data")</f>
        <v>Nicholasshire</v>
      </c>
      <c r="P1139" t="str">
        <f>_xlfn.XLOOKUP(Table17[[#This Row],[Customer_ID]],Customer_Dim!A:A,Customer_Dim!F:F,"False Data")</f>
        <v>California</v>
      </c>
      <c r="Q1139" t="str">
        <f>_xlfn.XLOOKUP(Table17[[#This Row],[Customer_ID]],Customer_Dim!A:A,Customer_Dim!G:G,"False Data")</f>
        <v>USA</v>
      </c>
      <c r="R1139" t="str">
        <f>_xlfn.XLOOKUP(Table17[[#This Row],[Customer_ID]],Customer_Dim!A:A,Customer_Dim!H:H,"False Data")</f>
        <v>Silver</v>
      </c>
      <c r="S1139" t="str">
        <f>_xlfn.XLOOKUP(Table17[[#This Row],[Store_ID]],Store_Dim!A:A,Store_Dim!B:B)</f>
        <v>Frederick-Wright</v>
      </c>
      <c r="T1139" t="str">
        <f>_xlfn.XLOOKUP(Table17[[#This Row],[Store_ID]],Store_Dim!A:A,Store_Dim!C:C)</f>
        <v>West</v>
      </c>
      <c r="U1139" t="str">
        <f>_xlfn.XLOOKUP(Table17[[#This Row],[Store_ID]],Store_Dim!A:A,Store_Dim!D:D)</f>
        <v>New Jimmymouth</v>
      </c>
      <c r="V1139" t="str">
        <f>_xlfn.XLOOKUP(Table17[[#This Row],[Store_ID]],Store_Dim!A:A,Store_Dim!E:E)</f>
        <v>Flagship</v>
      </c>
      <c r="W1139" t="str">
        <f>_xlfn.XLOOKUP(Table17[[#This Row],[Product_ID]],Product_Dim!A:A,Product_Dim!B:B)</f>
        <v>Matte Lipstick Set</v>
      </c>
      <c r="X1139" t="str">
        <f>_xlfn.XLOOKUP(Table17[[#This Row],[Product_ID]],Product_Dim!A:A,Product_Dim!C:C)</f>
        <v>Beauty</v>
      </c>
      <c r="Y1139" t="str">
        <f>_xlfn.XLOOKUP(Table17[[#This Row],[Product_ID]],Product_Dim!A:A,Product_Dim!D:D)</f>
        <v>Makeup</v>
      </c>
      <c r="Z1139" t="str">
        <f>_xlfn.XLOOKUP(Table17[[#This Row],[Product_ID]],Product_Dim!A:A,Product_Dim!E:E)</f>
        <v>Zhang Inc</v>
      </c>
      <c r="AA1139">
        <f>_xlfn.XLOOKUP(Table17[[#This Row],[Product_ID]],Product_Dim!A:A,Product_Dim!F:F)</f>
        <v>299.11</v>
      </c>
      <c r="AB1139">
        <f>_xlfn.XLOOKUP(Table17[[#This Row],[Product_ID]],Product_Dim!A:A,Product_Dim!G:G)</f>
        <v>118</v>
      </c>
    </row>
    <row r="1140" spans="1:28" x14ac:dyDescent="0.25">
      <c r="A1140" t="s">
        <v>2964</v>
      </c>
      <c r="B1140" s="1">
        <v>45940</v>
      </c>
      <c r="C1140" t="s">
        <v>103</v>
      </c>
      <c r="D1140" t="s">
        <v>1650</v>
      </c>
      <c r="E1140" t="s">
        <v>1776</v>
      </c>
      <c r="F1140">
        <v>1</v>
      </c>
      <c r="G1140">
        <v>629.09</v>
      </c>
      <c r="H1140">
        <v>0.02</v>
      </c>
      <c r="I1140" t="s">
        <v>1824</v>
      </c>
      <c r="J1140" s="12">
        <v>616.50819999999999</v>
      </c>
      <c r="K1140" t="str">
        <f>_xlfn.XLOOKUP(Table17[[#This Row],[Customer_ID]],Customer_Dim!A:A,Customer_Dim!B:B,"False Data")</f>
        <v>Heather Collins</v>
      </c>
      <c r="L1140" s="5">
        <f>_xlfn.XLOOKUP(Table17[[#This Row],[Customer_ID]],Customer_Dim!A:A,Customer_Dim!C:C,"False Data")</f>
        <v>40</v>
      </c>
      <c r="M1140" s="5" t="str" cm="1">
        <f t="array" ref="M1140">_xlfn.IFS(Table9[[#This Row],[Age]]&lt;=35,"Youth",Table9[[#This Row],[Age]]&lt;=55,"Adult",Table9[[#This Row],[Age]]&gt;55,"Senior")</f>
        <v>Adult</v>
      </c>
      <c r="N1140" t="str">
        <f>_xlfn.XLOOKUP(Table17[[#This Row],[Customer_ID]],Customer_Dim!A:A,Customer_Dim!D:D,"False Data")</f>
        <v>Male</v>
      </c>
      <c r="O1140" t="str">
        <f>_xlfn.XLOOKUP(Table17[[#This Row],[Customer_ID]],Customer_Dim!A:A,Customer_Dim!E:E,"False Data")</f>
        <v>Rogerschester</v>
      </c>
      <c r="P1140" t="str">
        <f>_xlfn.XLOOKUP(Table17[[#This Row],[Customer_ID]],Customer_Dim!A:A,Customer_Dim!F:F,"False Data")</f>
        <v>Idaho</v>
      </c>
      <c r="Q1140" t="str">
        <f>_xlfn.XLOOKUP(Table17[[#This Row],[Customer_ID]],Customer_Dim!A:A,Customer_Dim!G:G,"False Data")</f>
        <v>USA</v>
      </c>
      <c r="R1140" t="str">
        <f>_xlfn.XLOOKUP(Table17[[#This Row],[Customer_ID]],Customer_Dim!A:A,Customer_Dim!H:H,"False Data")</f>
        <v>Platinum</v>
      </c>
      <c r="S1140" t="str">
        <f>_xlfn.XLOOKUP(Table17[[#This Row],[Store_ID]],Store_Dim!A:A,Store_Dim!B:B)</f>
        <v>Benson-Elliott</v>
      </c>
      <c r="T1140" t="str">
        <f>_xlfn.XLOOKUP(Table17[[#This Row],[Store_ID]],Store_Dim!A:A,Store_Dim!C:C)</f>
        <v>East</v>
      </c>
      <c r="U1140" t="str">
        <f>_xlfn.XLOOKUP(Table17[[#This Row],[Store_ID]],Store_Dim!A:A,Store_Dim!D:D)</f>
        <v>Port Josephberg</v>
      </c>
      <c r="V1140" t="str">
        <f>_xlfn.XLOOKUP(Table17[[#This Row],[Store_ID]],Store_Dim!A:A,Store_Dim!E:E)</f>
        <v>Online</v>
      </c>
      <c r="W1140" t="str">
        <f>_xlfn.XLOOKUP(Table17[[#This Row],[Product_ID]],Product_Dim!A:A,Product_Dim!B:B)</f>
        <v>HDMI Cable – 2m</v>
      </c>
      <c r="X1140" t="str">
        <f>_xlfn.XLOOKUP(Table17[[#This Row],[Product_ID]],Product_Dim!A:A,Product_Dim!C:C)</f>
        <v>Electronics</v>
      </c>
      <c r="Y1140" t="str">
        <f>_xlfn.XLOOKUP(Table17[[#This Row],[Product_ID]],Product_Dim!A:A,Product_Dim!D:D)</f>
        <v>Accessories</v>
      </c>
      <c r="Z1140" t="str">
        <f>_xlfn.XLOOKUP(Table17[[#This Row],[Product_ID]],Product_Dim!A:A,Product_Dim!E:E)</f>
        <v>Bautista, Green and Hale</v>
      </c>
      <c r="AA1140">
        <f>_xlfn.XLOOKUP(Table17[[#This Row],[Product_ID]],Product_Dim!A:A,Product_Dim!F:F)</f>
        <v>88.49</v>
      </c>
      <c r="AB1140">
        <f>_xlfn.XLOOKUP(Table17[[#This Row],[Product_ID]],Product_Dim!A:A,Product_Dim!G:G)</f>
        <v>246</v>
      </c>
    </row>
    <row r="1141" spans="1:28" x14ac:dyDescent="0.25">
      <c r="A1141" t="s">
        <v>2965</v>
      </c>
      <c r="B1141" s="1">
        <v>45518</v>
      </c>
      <c r="C1141" t="s">
        <v>97</v>
      </c>
      <c r="D1141" t="s">
        <v>1702</v>
      </c>
      <c r="E1141" t="s">
        <v>1761</v>
      </c>
      <c r="F1141">
        <v>2</v>
      </c>
      <c r="G1141">
        <v>257.45</v>
      </c>
      <c r="H1141">
        <v>0</v>
      </c>
      <c r="I1141" t="s">
        <v>1829</v>
      </c>
      <c r="J1141" s="12">
        <v>514.9</v>
      </c>
      <c r="K1141" t="str">
        <f>_xlfn.XLOOKUP(Table17[[#This Row],[Customer_ID]],Customer_Dim!A:A,Customer_Dim!B:B,"False Data")</f>
        <v>Paul Fox</v>
      </c>
      <c r="L1141" s="5">
        <f>_xlfn.XLOOKUP(Table17[[#This Row],[Customer_ID]],Customer_Dim!A:A,Customer_Dim!C:C,"False Data")</f>
        <v>33</v>
      </c>
      <c r="M1141" s="5" t="str" cm="1">
        <f t="array" ref="M1141">_xlfn.IFS(Table9[[#This Row],[Age]]&lt;=35,"Youth",Table9[[#This Row],[Age]]&lt;=55,"Adult",Table9[[#This Row],[Age]]&gt;55,"Senior")</f>
        <v>Youth</v>
      </c>
      <c r="N1141" t="str">
        <f>_xlfn.XLOOKUP(Table17[[#This Row],[Customer_ID]],Customer_Dim!A:A,Customer_Dim!D:D,"False Data")</f>
        <v>Female</v>
      </c>
      <c r="O1141" t="str">
        <f>_xlfn.XLOOKUP(Table17[[#This Row],[Customer_ID]],Customer_Dim!A:A,Customer_Dim!E:E,"False Data")</f>
        <v>Michaelton</v>
      </c>
      <c r="P1141" t="str">
        <f>_xlfn.XLOOKUP(Table17[[#This Row],[Customer_ID]],Customer_Dim!A:A,Customer_Dim!F:F,"False Data")</f>
        <v>Hawaii</v>
      </c>
      <c r="Q1141" t="str">
        <f>_xlfn.XLOOKUP(Table17[[#This Row],[Customer_ID]],Customer_Dim!A:A,Customer_Dim!G:G,"False Data")</f>
        <v>USA</v>
      </c>
      <c r="R1141" t="str">
        <f>_xlfn.XLOOKUP(Table17[[#This Row],[Customer_ID]],Customer_Dim!A:A,Customer_Dim!H:H,"False Data")</f>
        <v>Silver</v>
      </c>
      <c r="S1141" t="str">
        <f>_xlfn.XLOOKUP(Table17[[#This Row],[Store_ID]],Store_Dim!A:A,Store_Dim!B:B)</f>
        <v>Black-Horn</v>
      </c>
      <c r="T1141" t="str">
        <f>_xlfn.XLOOKUP(Table17[[#This Row],[Store_ID]],Store_Dim!A:A,Store_Dim!C:C)</f>
        <v>South</v>
      </c>
      <c r="U1141" t="str">
        <f>_xlfn.XLOOKUP(Table17[[#This Row],[Store_ID]],Store_Dim!A:A,Store_Dim!D:D)</f>
        <v>North Nancyview</v>
      </c>
      <c r="V1141" t="str">
        <f>_xlfn.XLOOKUP(Table17[[#This Row],[Store_ID]],Store_Dim!A:A,Store_Dim!E:E)</f>
        <v>Outlet</v>
      </c>
      <c r="W1141" t="str">
        <f>_xlfn.XLOOKUP(Table17[[#This Row],[Product_ID]],Product_Dim!A:A,Product_Dim!B:B)</f>
        <v>WiFi Mesh Router</v>
      </c>
      <c r="X1141" t="str">
        <f>_xlfn.XLOOKUP(Table17[[#This Row],[Product_ID]],Product_Dim!A:A,Product_Dim!C:C)</f>
        <v>Electronics</v>
      </c>
      <c r="Y1141" t="str">
        <f>_xlfn.XLOOKUP(Table17[[#This Row],[Product_ID]],Product_Dim!A:A,Product_Dim!D:D)</f>
        <v>Appliances</v>
      </c>
      <c r="Z1141" t="str">
        <f>_xlfn.XLOOKUP(Table17[[#This Row],[Product_ID]],Product_Dim!A:A,Product_Dim!E:E)</f>
        <v>White, Reeves and Woods</v>
      </c>
      <c r="AA1141">
        <f>_xlfn.XLOOKUP(Table17[[#This Row],[Product_ID]],Product_Dim!A:A,Product_Dim!F:F)</f>
        <v>480.9</v>
      </c>
      <c r="AB1141">
        <f>_xlfn.XLOOKUP(Table17[[#This Row],[Product_ID]],Product_Dim!A:A,Product_Dim!G:G)</f>
        <v>104</v>
      </c>
    </row>
    <row r="1142" spans="1:28" x14ac:dyDescent="0.25">
      <c r="A1142" t="s">
        <v>2966</v>
      </c>
      <c r="B1142" s="1">
        <v>45861</v>
      </c>
      <c r="C1142" t="s">
        <v>592</v>
      </c>
      <c r="D1142" t="s">
        <v>1616</v>
      </c>
      <c r="E1142" t="s">
        <v>1801</v>
      </c>
      <c r="F1142">
        <v>2</v>
      </c>
      <c r="G1142">
        <v>696.61</v>
      </c>
      <c r="H1142">
        <v>0.17</v>
      </c>
      <c r="I1142" t="s">
        <v>1826</v>
      </c>
      <c r="J1142" s="12">
        <v>1156.3725999999999</v>
      </c>
      <c r="K1142" t="str">
        <f>_xlfn.XLOOKUP(Table17[[#This Row],[Customer_ID]],Customer_Dim!A:A,Customer_Dim!B:B,"False Data")</f>
        <v>Nicholas Bradshaw</v>
      </c>
      <c r="L1142" s="5">
        <f>_xlfn.XLOOKUP(Table17[[#This Row],[Customer_ID]],Customer_Dim!A:A,Customer_Dim!C:C,"False Data")</f>
        <v>43</v>
      </c>
      <c r="M1142" s="5" t="str" cm="1">
        <f t="array" ref="M1142">_xlfn.IFS(Table9[[#This Row],[Age]]&lt;=35,"Youth",Table9[[#This Row],[Age]]&lt;=55,"Adult",Table9[[#This Row],[Age]]&gt;55,"Senior")</f>
        <v>Adult</v>
      </c>
      <c r="N1142" t="str">
        <f>_xlfn.XLOOKUP(Table17[[#This Row],[Customer_ID]],Customer_Dim!A:A,Customer_Dim!D:D,"False Data")</f>
        <v>Female</v>
      </c>
      <c r="O1142" t="str">
        <f>_xlfn.XLOOKUP(Table17[[#This Row],[Customer_ID]],Customer_Dim!A:A,Customer_Dim!E:E,"False Data")</f>
        <v>Murphyfurt</v>
      </c>
      <c r="P1142" t="str">
        <f>_xlfn.XLOOKUP(Table17[[#This Row],[Customer_ID]],Customer_Dim!A:A,Customer_Dim!F:F,"False Data")</f>
        <v>Utah</v>
      </c>
      <c r="Q1142" t="str">
        <f>_xlfn.XLOOKUP(Table17[[#This Row],[Customer_ID]],Customer_Dim!A:A,Customer_Dim!G:G,"False Data")</f>
        <v>USA</v>
      </c>
      <c r="R1142" t="str">
        <f>_xlfn.XLOOKUP(Table17[[#This Row],[Customer_ID]],Customer_Dim!A:A,Customer_Dim!H:H,"False Data")</f>
        <v>Silver</v>
      </c>
      <c r="S1142" t="str">
        <f>_xlfn.XLOOKUP(Table17[[#This Row],[Store_ID]],Store_Dim!A:A,Store_Dim!B:B)</f>
        <v>Shelton PLC</v>
      </c>
      <c r="T1142" t="str">
        <f>_xlfn.XLOOKUP(Table17[[#This Row],[Store_ID]],Store_Dim!A:A,Store_Dim!C:C)</f>
        <v>North</v>
      </c>
      <c r="U1142" t="str">
        <f>_xlfn.XLOOKUP(Table17[[#This Row],[Store_ID]],Store_Dim!A:A,Store_Dim!D:D)</f>
        <v>East Jenniferstad</v>
      </c>
      <c r="V1142" t="str">
        <f>_xlfn.XLOOKUP(Table17[[#This Row],[Store_ID]],Store_Dim!A:A,Store_Dim!E:E)</f>
        <v>Flagship</v>
      </c>
      <c r="W1142" t="str">
        <f>_xlfn.XLOOKUP(Table17[[#This Row],[Product_ID]],Product_Dim!A:A,Product_Dim!B:B)</f>
        <v>Gaming Mechanical Keyboard</v>
      </c>
      <c r="X1142" t="str">
        <f>_xlfn.XLOOKUP(Table17[[#This Row],[Product_ID]],Product_Dim!A:A,Product_Dim!C:C)</f>
        <v>Electronics</v>
      </c>
      <c r="Y1142" t="str">
        <f>_xlfn.XLOOKUP(Table17[[#This Row],[Product_ID]],Product_Dim!A:A,Product_Dim!D:D)</f>
        <v>Computer</v>
      </c>
      <c r="Z1142" t="str">
        <f>_xlfn.XLOOKUP(Table17[[#This Row],[Product_ID]],Product_Dim!A:A,Product_Dim!E:E)</f>
        <v>Lucero LLC</v>
      </c>
      <c r="AA1142">
        <f>_xlfn.XLOOKUP(Table17[[#This Row],[Product_ID]],Product_Dim!A:A,Product_Dim!F:F)</f>
        <v>419.28</v>
      </c>
      <c r="AB1142">
        <f>_xlfn.XLOOKUP(Table17[[#This Row],[Product_ID]],Product_Dim!A:A,Product_Dim!G:G)</f>
        <v>86</v>
      </c>
    </row>
    <row r="1143" spans="1:28" x14ac:dyDescent="0.25">
      <c r="A1143" t="s">
        <v>2967</v>
      </c>
      <c r="B1143" s="1">
        <v>45416</v>
      </c>
      <c r="C1143" t="s">
        <v>1166</v>
      </c>
      <c r="D1143" t="s">
        <v>1640</v>
      </c>
      <c r="E1143" t="s">
        <v>1779</v>
      </c>
      <c r="F1143">
        <v>2</v>
      </c>
      <c r="G1143">
        <v>143.79</v>
      </c>
      <c r="H1143">
        <v>0.1</v>
      </c>
      <c r="I1143" t="s">
        <v>1826</v>
      </c>
      <c r="J1143" s="12">
        <v>258.822</v>
      </c>
      <c r="K1143" t="str">
        <f>_xlfn.XLOOKUP(Table17[[#This Row],[Customer_ID]],Customer_Dim!A:A,Customer_Dim!B:B,"False Data")</f>
        <v>James Orozco</v>
      </c>
      <c r="L1143" s="5">
        <f>_xlfn.XLOOKUP(Table17[[#This Row],[Customer_ID]],Customer_Dim!A:A,Customer_Dim!C:C,"False Data")</f>
        <v>37</v>
      </c>
      <c r="M1143" s="5" t="str" cm="1">
        <f t="array" ref="M1143">_xlfn.IFS(Table9[[#This Row],[Age]]&lt;=35,"Youth",Table9[[#This Row],[Age]]&lt;=55,"Adult",Table9[[#This Row],[Age]]&gt;55,"Senior")</f>
        <v>Adult</v>
      </c>
      <c r="N1143" t="str">
        <f>_xlfn.XLOOKUP(Table17[[#This Row],[Customer_ID]],Customer_Dim!A:A,Customer_Dim!D:D,"False Data")</f>
        <v>Female</v>
      </c>
      <c r="O1143" t="str">
        <f>_xlfn.XLOOKUP(Table17[[#This Row],[Customer_ID]],Customer_Dim!A:A,Customer_Dim!E:E,"False Data")</f>
        <v>Simpsonfort</v>
      </c>
      <c r="P1143" t="str">
        <f>_xlfn.XLOOKUP(Table17[[#This Row],[Customer_ID]],Customer_Dim!A:A,Customer_Dim!F:F,"False Data")</f>
        <v>Maine</v>
      </c>
      <c r="Q1143" t="str">
        <f>_xlfn.XLOOKUP(Table17[[#This Row],[Customer_ID]],Customer_Dim!A:A,Customer_Dim!G:G,"False Data")</f>
        <v>USA</v>
      </c>
      <c r="R1143" t="str">
        <f>_xlfn.XLOOKUP(Table17[[#This Row],[Customer_ID]],Customer_Dim!A:A,Customer_Dim!H:H,"False Data")</f>
        <v>Gold</v>
      </c>
      <c r="S1143" t="str">
        <f>_xlfn.XLOOKUP(Table17[[#This Row],[Store_ID]],Store_Dim!A:A,Store_Dim!B:B)</f>
        <v>Martinez-Mullins</v>
      </c>
      <c r="T1143" t="str">
        <f>_xlfn.XLOOKUP(Table17[[#This Row],[Store_ID]],Store_Dim!A:A,Store_Dim!C:C)</f>
        <v>South</v>
      </c>
      <c r="U1143" t="str">
        <f>_xlfn.XLOOKUP(Table17[[#This Row],[Store_ID]],Store_Dim!A:A,Store_Dim!D:D)</f>
        <v>Williamsfurt</v>
      </c>
      <c r="V1143" t="str">
        <f>_xlfn.XLOOKUP(Table17[[#This Row],[Store_ID]],Store_Dim!A:A,Store_Dim!E:E)</f>
        <v>Online</v>
      </c>
      <c r="W1143" t="str">
        <f>_xlfn.XLOOKUP(Table17[[#This Row],[Product_ID]],Product_Dim!A:A,Product_Dim!B:B)</f>
        <v>Men's Winter Jacket</v>
      </c>
      <c r="X1143" t="str">
        <f>_xlfn.XLOOKUP(Table17[[#This Row],[Product_ID]],Product_Dim!A:A,Product_Dim!C:C)</f>
        <v>Clothing</v>
      </c>
      <c r="Y1143" t="str">
        <f>_xlfn.XLOOKUP(Table17[[#This Row],[Product_ID]],Product_Dim!A:A,Product_Dim!D:D)</f>
        <v>Outerwear</v>
      </c>
      <c r="Z1143" t="str">
        <f>_xlfn.XLOOKUP(Table17[[#This Row],[Product_ID]],Product_Dim!A:A,Product_Dim!E:E)</f>
        <v>Kelly, Smith and Perez</v>
      </c>
      <c r="AA1143">
        <f>_xlfn.XLOOKUP(Table17[[#This Row],[Product_ID]],Product_Dim!A:A,Product_Dim!F:F)</f>
        <v>167.34</v>
      </c>
      <c r="AB1143">
        <f>_xlfn.XLOOKUP(Table17[[#This Row],[Product_ID]],Product_Dim!A:A,Product_Dim!G:G)</f>
        <v>296</v>
      </c>
    </row>
    <row r="1144" spans="1:28" x14ac:dyDescent="0.25">
      <c r="A1144" t="s">
        <v>2968</v>
      </c>
      <c r="B1144" s="1">
        <v>45608</v>
      </c>
      <c r="C1144" t="s">
        <v>937</v>
      </c>
      <c r="D1144" t="s">
        <v>1714</v>
      </c>
      <c r="E1144" t="s">
        <v>1757</v>
      </c>
      <c r="F1144">
        <v>3</v>
      </c>
      <c r="G1144">
        <v>460.93</v>
      </c>
      <c r="H1144">
        <v>0.19</v>
      </c>
      <c r="I1144" t="s">
        <v>1829</v>
      </c>
      <c r="J1144" s="12">
        <v>1120.0599</v>
      </c>
      <c r="K1144" t="str">
        <f>_xlfn.XLOOKUP(Table17[[#This Row],[Customer_ID]],Customer_Dim!A:A,Customer_Dim!B:B,"False Data")</f>
        <v>Jared Moran</v>
      </c>
      <c r="L1144" s="5">
        <f>_xlfn.XLOOKUP(Table17[[#This Row],[Customer_ID]],Customer_Dim!A:A,Customer_Dim!C:C,"False Data")</f>
        <v>28</v>
      </c>
      <c r="M1144" s="5" t="str" cm="1">
        <f t="array" ref="M1144">_xlfn.IFS(Table9[[#This Row],[Age]]&lt;=35,"Youth",Table9[[#This Row],[Age]]&lt;=55,"Adult",Table9[[#This Row],[Age]]&gt;55,"Senior")</f>
        <v>Youth</v>
      </c>
      <c r="N1144" t="str">
        <f>_xlfn.XLOOKUP(Table17[[#This Row],[Customer_ID]],Customer_Dim!A:A,Customer_Dim!D:D,"False Data")</f>
        <v>Female</v>
      </c>
      <c r="O1144" t="str">
        <f>_xlfn.XLOOKUP(Table17[[#This Row],[Customer_ID]],Customer_Dim!A:A,Customer_Dim!E:E,"False Data")</f>
        <v>South David</v>
      </c>
      <c r="P1144" t="str">
        <f>_xlfn.XLOOKUP(Table17[[#This Row],[Customer_ID]],Customer_Dim!A:A,Customer_Dim!F:F,"False Data")</f>
        <v>West Virginia</v>
      </c>
      <c r="Q1144" t="str">
        <f>_xlfn.XLOOKUP(Table17[[#This Row],[Customer_ID]],Customer_Dim!A:A,Customer_Dim!G:G,"False Data")</f>
        <v>USA</v>
      </c>
      <c r="R1144" t="str">
        <f>_xlfn.XLOOKUP(Table17[[#This Row],[Customer_ID]],Customer_Dim!A:A,Customer_Dim!H:H,"False Data")</f>
        <v>Bronze</v>
      </c>
      <c r="S1144" t="str">
        <f>_xlfn.XLOOKUP(Table17[[#This Row],[Store_ID]],Store_Dim!A:A,Store_Dim!B:B)</f>
        <v>Martinez, Adkins and Johnson</v>
      </c>
      <c r="T1144" t="str">
        <f>_xlfn.XLOOKUP(Table17[[#This Row],[Store_ID]],Store_Dim!A:A,Store_Dim!C:C)</f>
        <v>North</v>
      </c>
      <c r="U1144" t="str">
        <f>_xlfn.XLOOKUP(Table17[[#This Row],[Store_ID]],Store_Dim!A:A,Store_Dim!D:D)</f>
        <v>Danielmouth</v>
      </c>
      <c r="V1144" t="str">
        <f>_xlfn.XLOOKUP(Table17[[#This Row],[Store_ID]],Store_Dim!A:A,Store_Dim!E:E)</f>
        <v>Flagship</v>
      </c>
      <c r="W1144" t="str">
        <f>_xlfn.XLOOKUP(Table17[[#This Row],[Product_ID]],Product_Dim!A:A,Product_Dim!B:B)</f>
        <v>Hydrating Face Cleanser</v>
      </c>
      <c r="X1144" t="str">
        <f>_xlfn.XLOOKUP(Table17[[#This Row],[Product_ID]],Product_Dim!A:A,Product_Dim!C:C)</f>
        <v>Beauty</v>
      </c>
      <c r="Y1144" t="str">
        <f>_xlfn.XLOOKUP(Table17[[#This Row],[Product_ID]],Product_Dim!A:A,Product_Dim!D:D)</f>
        <v>Skincare</v>
      </c>
      <c r="Z1144" t="str">
        <f>_xlfn.XLOOKUP(Table17[[#This Row],[Product_ID]],Product_Dim!A:A,Product_Dim!E:E)</f>
        <v>Butler Group</v>
      </c>
      <c r="AA1144">
        <f>_xlfn.XLOOKUP(Table17[[#This Row],[Product_ID]],Product_Dim!A:A,Product_Dim!F:F)</f>
        <v>305.49</v>
      </c>
      <c r="AB1144">
        <f>_xlfn.XLOOKUP(Table17[[#This Row],[Product_ID]],Product_Dim!A:A,Product_Dim!G:G)</f>
        <v>159</v>
      </c>
    </row>
    <row r="1145" spans="1:28" x14ac:dyDescent="0.25">
      <c r="A1145" t="s">
        <v>2969</v>
      </c>
      <c r="B1145" s="1">
        <v>45301</v>
      </c>
      <c r="C1145" t="s">
        <v>1533</v>
      </c>
      <c r="D1145" t="s">
        <v>1604</v>
      </c>
      <c r="E1145" t="s">
        <v>1786</v>
      </c>
      <c r="F1145">
        <v>2</v>
      </c>
      <c r="G1145">
        <v>67.55</v>
      </c>
      <c r="H1145">
        <v>0.03</v>
      </c>
      <c r="I1145" t="s">
        <v>1824</v>
      </c>
      <c r="J1145" s="12">
        <v>131.047</v>
      </c>
      <c r="K1145" t="str">
        <f>_xlfn.XLOOKUP(Table17[[#This Row],[Customer_ID]],Customer_Dim!A:A,Customer_Dim!B:B,"False Data")</f>
        <v>Philip Pennington</v>
      </c>
      <c r="L1145" s="5">
        <f>_xlfn.XLOOKUP(Table17[[#This Row],[Customer_ID]],Customer_Dim!A:A,Customer_Dim!C:C,"False Data")</f>
        <v>27</v>
      </c>
      <c r="M1145" s="5" t="str" cm="1">
        <f t="array" ref="M1145">_xlfn.IFS(Table9[[#This Row],[Age]]&lt;=35,"Youth",Table9[[#This Row],[Age]]&lt;=55,"Adult",Table9[[#This Row],[Age]]&gt;55,"Senior")</f>
        <v>Youth</v>
      </c>
      <c r="N1145" t="str">
        <f>_xlfn.XLOOKUP(Table17[[#This Row],[Customer_ID]],Customer_Dim!A:A,Customer_Dim!D:D,"False Data")</f>
        <v>Female</v>
      </c>
      <c r="O1145" t="str">
        <f>_xlfn.XLOOKUP(Table17[[#This Row],[Customer_ID]],Customer_Dim!A:A,Customer_Dim!E:E,"False Data")</f>
        <v>East Valerieview</v>
      </c>
      <c r="P1145" t="str">
        <f>_xlfn.XLOOKUP(Table17[[#This Row],[Customer_ID]],Customer_Dim!A:A,Customer_Dim!F:F,"False Data")</f>
        <v>Oregon</v>
      </c>
      <c r="Q1145" t="str">
        <f>_xlfn.XLOOKUP(Table17[[#This Row],[Customer_ID]],Customer_Dim!A:A,Customer_Dim!G:G,"False Data")</f>
        <v>USA</v>
      </c>
      <c r="R1145" t="str">
        <f>_xlfn.XLOOKUP(Table17[[#This Row],[Customer_ID]],Customer_Dim!A:A,Customer_Dim!H:H,"False Data")</f>
        <v>Platinum</v>
      </c>
      <c r="S1145" t="str">
        <f>_xlfn.XLOOKUP(Table17[[#This Row],[Store_ID]],Store_Dim!A:A,Store_Dim!B:B)</f>
        <v>Moore, Padilla and Butler</v>
      </c>
      <c r="T1145" t="str">
        <f>_xlfn.XLOOKUP(Table17[[#This Row],[Store_ID]],Store_Dim!A:A,Store_Dim!C:C)</f>
        <v>South</v>
      </c>
      <c r="U1145" t="str">
        <f>_xlfn.XLOOKUP(Table17[[#This Row],[Store_ID]],Store_Dim!A:A,Store_Dim!D:D)</f>
        <v>East Johnstad</v>
      </c>
      <c r="V1145" t="str">
        <f>_xlfn.XLOOKUP(Table17[[#This Row],[Store_ID]],Store_Dim!A:A,Store_Dim!E:E)</f>
        <v>Flagship</v>
      </c>
      <c r="W1145" t="str">
        <f>_xlfn.XLOOKUP(Table17[[#This Row],[Product_ID]],Product_Dim!A:A,Product_Dim!B:B)</f>
        <v>Sports Stopwatch Timer</v>
      </c>
      <c r="X1145" t="str">
        <f>_xlfn.XLOOKUP(Table17[[#This Row],[Product_ID]],Product_Dim!A:A,Product_Dim!C:C)</f>
        <v>Sports</v>
      </c>
      <c r="Y1145" t="str">
        <f>_xlfn.XLOOKUP(Table17[[#This Row],[Product_ID]],Product_Dim!A:A,Product_Dim!D:D)</f>
        <v>Accessories</v>
      </c>
      <c r="Z1145" t="str">
        <f>_xlfn.XLOOKUP(Table17[[#This Row],[Product_ID]],Product_Dim!A:A,Product_Dim!E:E)</f>
        <v>Burns-Hansen</v>
      </c>
      <c r="AA1145">
        <f>_xlfn.XLOOKUP(Table17[[#This Row],[Product_ID]],Product_Dim!A:A,Product_Dim!F:F)</f>
        <v>38.76</v>
      </c>
      <c r="AB1145">
        <f>_xlfn.XLOOKUP(Table17[[#This Row],[Product_ID]],Product_Dim!A:A,Product_Dim!G:G)</f>
        <v>137</v>
      </c>
    </row>
    <row r="1146" spans="1:28" x14ac:dyDescent="0.25">
      <c r="A1146" t="s">
        <v>2970</v>
      </c>
      <c r="B1146" s="1">
        <v>45433</v>
      </c>
      <c r="C1146" t="s">
        <v>684</v>
      </c>
      <c r="D1146" t="s">
        <v>1646</v>
      </c>
      <c r="E1146" t="s">
        <v>1757</v>
      </c>
      <c r="F1146">
        <v>3</v>
      </c>
      <c r="G1146">
        <v>803.31</v>
      </c>
      <c r="H1146">
        <v>0.1</v>
      </c>
      <c r="I1146" t="s">
        <v>1826</v>
      </c>
      <c r="J1146" s="12">
        <v>2168.9369999999999</v>
      </c>
      <c r="K1146" t="str">
        <f>_xlfn.XLOOKUP(Table17[[#This Row],[Customer_ID]],Customer_Dim!A:A,Customer_Dim!B:B,"False Data")</f>
        <v>Antonio Jones</v>
      </c>
      <c r="L1146" s="5">
        <f>_xlfn.XLOOKUP(Table17[[#This Row],[Customer_ID]],Customer_Dim!A:A,Customer_Dim!C:C,"False Data")</f>
        <v>48</v>
      </c>
      <c r="M1146" s="5" t="str" cm="1">
        <f t="array" ref="M1146">_xlfn.IFS(Table9[[#This Row],[Age]]&lt;=35,"Youth",Table9[[#This Row],[Age]]&lt;=55,"Adult",Table9[[#This Row],[Age]]&gt;55,"Senior")</f>
        <v>Adult</v>
      </c>
      <c r="N1146" t="str">
        <f>_xlfn.XLOOKUP(Table17[[#This Row],[Customer_ID]],Customer_Dim!A:A,Customer_Dim!D:D,"False Data")</f>
        <v>Male</v>
      </c>
      <c r="O1146" t="str">
        <f>_xlfn.XLOOKUP(Table17[[#This Row],[Customer_ID]],Customer_Dim!A:A,Customer_Dim!E:E,"False Data")</f>
        <v>Matthewborough</v>
      </c>
      <c r="P1146" t="str">
        <f>_xlfn.XLOOKUP(Table17[[#This Row],[Customer_ID]],Customer_Dim!A:A,Customer_Dim!F:F,"False Data")</f>
        <v>Georgia</v>
      </c>
      <c r="Q1146" t="str">
        <f>_xlfn.XLOOKUP(Table17[[#This Row],[Customer_ID]],Customer_Dim!A:A,Customer_Dim!G:G,"False Data")</f>
        <v>USA</v>
      </c>
      <c r="R1146" t="str">
        <f>_xlfn.XLOOKUP(Table17[[#This Row],[Customer_ID]],Customer_Dim!A:A,Customer_Dim!H:H,"False Data")</f>
        <v>Silver</v>
      </c>
      <c r="S1146" t="str">
        <f>_xlfn.XLOOKUP(Table17[[#This Row],[Store_ID]],Store_Dim!A:A,Store_Dim!B:B)</f>
        <v>Martinez, Adkins and Johnson</v>
      </c>
      <c r="T1146" t="str">
        <f>_xlfn.XLOOKUP(Table17[[#This Row],[Store_ID]],Store_Dim!A:A,Store_Dim!C:C)</f>
        <v>North</v>
      </c>
      <c r="U1146" t="str">
        <f>_xlfn.XLOOKUP(Table17[[#This Row],[Store_ID]],Store_Dim!A:A,Store_Dim!D:D)</f>
        <v>Danielmouth</v>
      </c>
      <c r="V1146" t="str">
        <f>_xlfn.XLOOKUP(Table17[[#This Row],[Store_ID]],Store_Dim!A:A,Store_Dim!E:E)</f>
        <v>Flagship</v>
      </c>
      <c r="W1146" t="str">
        <f>_xlfn.XLOOKUP(Table17[[#This Row],[Product_ID]],Product_Dim!A:A,Product_Dim!B:B)</f>
        <v>Men's Roll-On Perfume</v>
      </c>
      <c r="X1146" t="str">
        <f>_xlfn.XLOOKUP(Table17[[#This Row],[Product_ID]],Product_Dim!A:A,Product_Dim!C:C)</f>
        <v>Beauty</v>
      </c>
      <c r="Y1146" t="str">
        <f>_xlfn.XLOOKUP(Table17[[#This Row],[Product_ID]],Product_Dim!A:A,Product_Dim!D:D)</f>
        <v>Fragrance</v>
      </c>
      <c r="Z1146" t="str">
        <f>_xlfn.XLOOKUP(Table17[[#This Row],[Product_ID]],Product_Dim!A:A,Product_Dim!E:E)</f>
        <v>Sullivan and Sons</v>
      </c>
      <c r="AA1146">
        <f>_xlfn.XLOOKUP(Table17[[#This Row],[Product_ID]],Product_Dim!A:A,Product_Dim!F:F)</f>
        <v>43.29</v>
      </c>
      <c r="AB1146">
        <f>_xlfn.XLOOKUP(Table17[[#This Row],[Product_ID]],Product_Dim!A:A,Product_Dim!G:G)</f>
        <v>267</v>
      </c>
    </row>
    <row r="1147" spans="1:28" x14ac:dyDescent="0.25">
      <c r="A1147" t="s">
        <v>2971</v>
      </c>
      <c r="B1147" s="1">
        <v>45821</v>
      </c>
      <c r="C1147" t="s">
        <v>1340</v>
      </c>
      <c r="D1147" t="s">
        <v>1580</v>
      </c>
      <c r="E1147" t="s">
        <v>1797</v>
      </c>
      <c r="F1147">
        <v>4</v>
      </c>
      <c r="G1147">
        <v>254.71</v>
      </c>
      <c r="H1147">
        <v>0.2</v>
      </c>
      <c r="I1147" t="s">
        <v>1829</v>
      </c>
      <c r="J1147" s="12">
        <v>815.07200000000012</v>
      </c>
      <c r="K1147" t="str">
        <f>_xlfn.XLOOKUP(Table17[[#This Row],[Customer_ID]],Customer_Dim!A:A,Customer_Dim!B:B,"False Data")</f>
        <v>Summer Weiss</v>
      </c>
      <c r="L1147" s="5">
        <f>_xlfn.XLOOKUP(Table17[[#This Row],[Customer_ID]],Customer_Dim!A:A,Customer_Dim!C:C,"False Data")</f>
        <v>37</v>
      </c>
      <c r="M1147" s="5" t="str" cm="1">
        <f t="array" ref="M1147">_xlfn.IFS(Table9[[#This Row],[Age]]&lt;=35,"Youth",Table9[[#This Row],[Age]]&lt;=55,"Adult",Table9[[#This Row],[Age]]&gt;55,"Senior")</f>
        <v>Adult</v>
      </c>
      <c r="N1147" t="str">
        <f>_xlfn.XLOOKUP(Table17[[#This Row],[Customer_ID]],Customer_Dim!A:A,Customer_Dim!D:D,"False Data")</f>
        <v>Male</v>
      </c>
      <c r="O1147" t="str">
        <f>_xlfn.XLOOKUP(Table17[[#This Row],[Customer_ID]],Customer_Dim!A:A,Customer_Dim!E:E,"False Data")</f>
        <v>Phyllisport</v>
      </c>
      <c r="P1147" t="str">
        <f>_xlfn.XLOOKUP(Table17[[#This Row],[Customer_ID]],Customer_Dim!A:A,Customer_Dim!F:F,"False Data")</f>
        <v>New Jersey</v>
      </c>
      <c r="Q1147" t="str">
        <f>_xlfn.XLOOKUP(Table17[[#This Row],[Customer_ID]],Customer_Dim!A:A,Customer_Dim!G:G,"False Data")</f>
        <v>USA</v>
      </c>
      <c r="R1147" t="str">
        <f>_xlfn.XLOOKUP(Table17[[#This Row],[Customer_ID]],Customer_Dim!A:A,Customer_Dim!H:H,"False Data")</f>
        <v>Bronze</v>
      </c>
      <c r="S1147" t="str">
        <f>_xlfn.XLOOKUP(Table17[[#This Row],[Store_ID]],Store_Dim!A:A,Store_Dim!B:B)</f>
        <v>Gardner, Humphrey and Contreras</v>
      </c>
      <c r="T1147" t="str">
        <f>_xlfn.XLOOKUP(Table17[[#This Row],[Store_ID]],Store_Dim!A:A,Store_Dim!C:C)</f>
        <v>East</v>
      </c>
      <c r="U1147" t="str">
        <f>_xlfn.XLOOKUP(Table17[[#This Row],[Store_ID]],Store_Dim!A:A,Store_Dim!D:D)</f>
        <v>Johnsonville</v>
      </c>
      <c r="V1147" t="str">
        <f>_xlfn.XLOOKUP(Table17[[#This Row],[Store_ID]],Store_Dim!A:A,Store_Dim!E:E)</f>
        <v>Flagship</v>
      </c>
      <c r="W1147" t="str">
        <f>_xlfn.XLOOKUP(Table17[[#This Row],[Product_ID]],Product_Dim!A:A,Product_Dim!B:B)</f>
        <v>Beard Grooming Kit</v>
      </c>
      <c r="X1147" t="str">
        <f>_xlfn.XLOOKUP(Table17[[#This Row],[Product_ID]],Product_Dim!A:A,Product_Dim!C:C)</f>
        <v>Beauty</v>
      </c>
      <c r="Y1147" t="str">
        <f>_xlfn.XLOOKUP(Table17[[#This Row],[Product_ID]],Product_Dim!A:A,Product_Dim!D:D)</f>
        <v>Grooming</v>
      </c>
      <c r="Z1147" t="str">
        <f>_xlfn.XLOOKUP(Table17[[#This Row],[Product_ID]],Product_Dim!A:A,Product_Dim!E:E)</f>
        <v>Erickson-Green</v>
      </c>
      <c r="AA1147">
        <f>_xlfn.XLOOKUP(Table17[[#This Row],[Product_ID]],Product_Dim!A:A,Product_Dim!F:F)</f>
        <v>337.42</v>
      </c>
      <c r="AB1147">
        <f>_xlfn.XLOOKUP(Table17[[#This Row],[Product_ID]],Product_Dim!A:A,Product_Dim!G:G)</f>
        <v>256</v>
      </c>
    </row>
    <row r="1148" spans="1:28" x14ac:dyDescent="0.25">
      <c r="A1148" t="s">
        <v>2972</v>
      </c>
      <c r="B1148" s="1">
        <v>45508</v>
      </c>
      <c r="C1148" t="s">
        <v>195</v>
      </c>
      <c r="D1148" t="s">
        <v>1648</v>
      </c>
      <c r="E1148" t="s">
        <v>1769</v>
      </c>
      <c r="F1148">
        <v>4</v>
      </c>
      <c r="G1148">
        <v>594.89</v>
      </c>
      <c r="H1148">
        <v>0.3</v>
      </c>
      <c r="I1148" t="s">
        <v>1826</v>
      </c>
      <c r="J1148" s="12">
        <v>1665.692</v>
      </c>
      <c r="K1148" t="str">
        <f>_xlfn.XLOOKUP(Table17[[#This Row],[Customer_ID]],Customer_Dim!A:A,Customer_Dim!B:B,"False Data")</f>
        <v>Sarah Rodgers</v>
      </c>
      <c r="L1148" s="5">
        <f>_xlfn.XLOOKUP(Table17[[#This Row],[Customer_ID]],Customer_Dim!A:A,Customer_Dim!C:C,"False Data")</f>
        <v>23</v>
      </c>
      <c r="M1148" s="5" t="str" cm="1">
        <f t="array" ref="M1148">_xlfn.IFS(Table9[[#This Row],[Age]]&lt;=35,"Youth",Table9[[#This Row],[Age]]&lt;=55,"Adult",Table9[[#This Row],[Age]]&gt;55,"Senior")</f>
        <v>Youth</v>
      </c>
      <c r="N1148" t="str">
        <f>_xlfn.XLOOKUP(Table17[[#This Row],[Customer_ID]],Customer_Dim!A:A,Customer_Dim!D:D,"False Data")</f>
        <v>Female</v>
      </c>
      <c r="O1148" t="str">
        <f>_xlfn.XLOOKUP(Table17[[#This Row],[Customer_ID]],Customer_Dim!A:A,Customer_Dim!E:E,"False Data")</f>
        <v>New Julia</v>
      </c>
      <c r="P1148" t="str">
        <f>_xlfn.XLOOKUP(Table17[[#This Row],[Customer_ID]],Customer_Dim!A:A,Customer_Dim!F:F,"False Data")</f>
        <v>West Virginia</v>
      </c>
      <c r="Q1148" t="str">
        <f>_xlfn.XLOOKUP(Table17[[#This Row],[Customer_ID]],Customer_Dim!A:A,Customer_Dim!G:G,"False Data")</f>
        <v>USA</v>
      </c>
      <c r="R1148" t="str">
        <f>_xlfn.XLOOKUP(Table17[[#This Row],[Customer_ID]],Customer_Dim!A:A,Customer_Dim!H:H,"False Data")</f>
        <v>Gold</v>
      </c>
      <c r="S1148" t="str">
        <f>_xlfn.XLOOKUP(Table17[[#This Row],[Store_ID]],Store_Dim!A:A,Store_Dim!B:B)</f>
        <v>Alexander Group</v>
      </c>
      <c r="T1148" t="str">
        <f>_xlfn.XLOOKUP(Table17[[#This Row],[Store_ID]],Store_Dim!A:A,Store_Dim!C:C)</f>
        <v>South</v>
      </c>
      <c r="U1148" t="str">
        <f>_xlfn.XLOOKUP(Table17[[#This Row],[Store_ID]],Store_Dim!A:A,Store_Dim!D:D)</f>
        <v>Port Sharon</v>
      </c>
      <c r="V1148" t="str">
        <f>_xlfn.XLOOKUP(Table17[[#This Row],[Store_ID]],Store_Dim!A:A,Store_Dim!E:E)</f>
        <v>Online</v>
      </c>
      <c r="W1148" t="str">
        <f>_xlfn.XLOOKUP(Table17[[#This Row],[Product_ID]],Product_Dim!A:A,Product_Dim!B:B)</f>
        <v>Boxing Hand Wraps</v>
      </c>
      <c r="X1148" t="str">
        <f>_xlfn.XLOOKUP(Table17[[#This Row],[Product_ID]],Product_Dim!A:A,Product_Dim!C:C)</f>
        <v>Sports</v>
      </c>
      <c r="Y1148" t="str">
        <f>_xlfn.XLOOKUP(Table17[[#This Row],[Product_ID]],Product_Dim!A:A,Product_Dim!D:D)</f>
        <v>Fitness</v>
      </c>
      <c r="Z1148" t="str">
        <f>_xlfn.XLOOKUP(Table17[[#This Row],[Product_ID]],Product_Dim!A:A,Product_Dim!E:E)</f>
        <v>Smith-King</v>
      </c>
      <c r="AA1148">
        <f>_xlfn.XLOOKUP(Table17[[#This Row],[Product_ID]],Product_Dim!A:A,Product_Dim!F:F)</f>
        <v>190.29</v>
      </c>
      <c r="AB1148">
        <f>_xlfn.XLOOKUP(Table17[[#This Row],[Product_ID]],Product_Dim!A:A,Product_Dim!G:G)</f>
        <v>260</v>
      </c>
    </row>
    <row r="1149" spans="1:28" x14ac:dyDescent="0.25">
      <c r="A1149" t="s">
        <v>2973</v>
      </c>
      <c r="B1149" s="1">
        <v>45854</v>
      </c>
      <c r="C1149" t="s">
        <v>711</v>
      </c>
      <c r="D1149" t="s">
        <v>1730</v>
      </c>
      <c r="E1149" t="s">
        <v>1752</v>
      </c>
      <c r="F1149">
        <v>2</v>
      </c>
      <c r="G1149">
        <v>844.31</v>
      </c>
      <c r="H1149">
        <v>7.0000000000000007E-2</v>
      </c>
      <c r="I1149" t="s">
        <v>1826</v>
      </c>
      <c r="J1149" s="12">
        <v>1570.4166</v>
      </c>
      <c r="K1149" t="str">
        <f>_xlfn.XLOOKUP(Table17[[#This Row],[Customer_ID]],Customer_Dim!A:A,Customer_Dim!B:B,"False Data")</f>
        <v>Jordan Wells</v>
      </c>
      <c r="L1149" s="5">
        <f>_xlfn.XLOOKUP(Table17[[#This Row],[Customer_ID]],Customer_Dim!A:A,Customer_Dim!C:C,"False Data")</f>
        <v>47</v>
      </c>
      <c r="M1149" s="5" t="str" cm="1">
        <f t="array" ref="M1149">_xlfn.IFS(Table9[[#This Row],[Age]]&lt;=35,"Youth",Table9[[#This Row],[Age]]&lt;=55,"Adult",Table9[[#This Row],[Age]]&gt;55,"Senior")</f>
        <v>Adult</v>
      </c>
      <c r="N1149" t="str">
        <f>_xlfn.XLOOKUP(Table17[[#This Row],[Customer_ID]],Customer_Dim!A:A,Customer_Dim!D:D,"False Data")</f>
        <v>Female</v>
      </c>
      <c r="O1149" t="str">
        <f>_xlfn.XLOOKUP(Table17[[#This Row],[Customer_ID]],Customer_Dim!A:A,Customer_Dim!E:E,"False Data")</f>
        <v xml:space="preserve">Phillipschester   </v>
      </c>
      <c r="P1149" t="str">
        <f>_xlfn.XLOOKUP(Table17[[#This Row],[Customer_ID]],Customer_Dim!A:A,Customer_Dim!F:F,"False Data")</f>
        <v>New Jersey</v>
      </c>
      <c r="Q1149" t="str">
        <f>_xlfn.XLOOKUP(Table17[[#This Row],[Customer_ID]],Customer_Dim!A:A,Customer_Dim!G:G,"False Data")</f>
        <v>USA</v>
      </c>
      <c r="R1149" t="str">
        <f>_xlfn.XLOOKUP(Table17[[#This Row],[Customer_ID]],Customer_Dim!A:A,Customer_Dim!H:H,"False Data")</f>
        <v>Gold</v>
      </c>
      <c r="S1149" t="str">
        <f>_xlfn.XLOOKUP(Table17[[#This Row],[Store_ID]],Store_Dim!A:A,Store_Dim!B:B)</f>
        <v>Rivera-Warner</v>
      </c>
      <c r="T1149" t="str">
        <f>_xlfn.XLOOKUP(Table17[[#This Row],[Store_ID]],Store_Dim!A:A,Store_Dim!C:C)</f>
        <v>East</v>
      </c>
      <c r="U1149" t="str">
        <f>_xlfn.XLOOKUP(Table17[[#This Row],[Store_ID]],Store_Dim!A:A,Store_Dim!D:D)</f>
        <v>Washingtonfurt</v>
      </c>
      <c r="V1149" t="str">
        <f>_xlfn.XLOOKUP(Table17[[#This Row],[Store_ID]],Store_Dim!A:A,Store_Dim!E:E)</f>
        <v>Flagship</v>
      </c>
      <c r="W1149" t="str">
        <f>_xlfn.XLOOKUP(Table17[[#This Row],[Product_ID]],Product_Dim!A:A,Product_Dim!B:B)</f>
        <v>Women's High Heels</v>
      </c>
      <c r="X1149" t="str">
        <f>_xlfn.XLOOKUP(Table17[[#This Row],[Product_ID]],Product_Dim!A:A,Product_Dim!C:C)</f>
        <v>Clothing</v>
      </c>
      <c r="Y1149" t="str">
        <f>_xlfn.XLOOKUP(Table17[[#This Row],[Product_ID]],Product_Dim!A:A,Product_Dim!D:D)</f>
        <v>Footwear</v>
      </c>
      <c r="Z1149" t="str">
        <f>_xlfn.XLOOKUP(Table17[[#This Row],[Product_ID]],Product_Dim!A:A,Product_Dim!E:E)</f>
        <v>Smith-Charles</v>
      </c>
      <c r="AA1149">
        <f>_xlfn.XLOOKUP(Table17[[#This Row],[Product_ID]],Product_Dim!A:A,Product_Dim!F:F)</f>
        <v>438.25</v>
      </c>
      <c r="AB1149">
        <f>_xlfn.XLOOKUP(Table17[[#This Row],[Product_ID]],Product_Dim!A:A,Product_Dim!G:G)</f>
        <v>496</v>
      </c>
    </row>
    <row r="1150" spans="1:28" x14ac:dyDescent="0.25">
      <c r="A1150" t="s">
        <v>2974</v>
      </c>
      <c r="B1150" s="1">
        <v>45569</v>
      </c>
      <c r="C1150" t="s">
        <v>458</v>
      </c>
      <c r="D1150" t="s">
        <v>1578</v>
      </c>
      <c r="E1150" t="s">
        <v>1776</v>
      </c>
      <c r="F1150">
        <v>4</v>
      </c>
      <c r="G1150">
        <v>101.33</v>
      </c>
      <c r="H1150">
        <v>0</v>
      </c>
      <c r="I1150" t="s">
        <v>1824</v>
      </c>
      <c r="J1150" s="12">
        <v>405.32</v>
      </c>
      <c r="K1150" t="str">
        <f>_xlfn.XLOOKUP(Table17[[#This Row],[Customer_ID]],Customer_Dim!A:A,Customer_Dim!B:B,"False Data")</f>
        <v>Morgan Bowen</v>
      </c>
      <c r="L1150" s="5">
        <f>_xlfn.XLOOKUP(Table17[[#This Row],[Customer_ID]],Customer_Dim!A:A,Customer_Dim!C:C,"False Data")</f>
        <v>54</v>
      </c>
      <c r="M1150" s="5" t="str" cm="1">
        <f t="array" ref="M1150">_xlfn.IFS(Table9[[#This Row],[Age]]&lt;=35,"Youth",Table9[[#This Row],[Age]]&lt;=55,"Adult",Table9[[#This Row],[Age]]&gt;55,"Senior")</f>
        <v>Adult</v>
      </c>
      <c r="N1150" t="str">
        <f>_xlfn.XLOOKUP(Table17[[#This Row],[Customer_ID]],Customer_Dim!A:A,Customer_Dim!D:D,"False Data")</f>
        <v>Male</v>
      </c>
      <c r="O1150" t="str">
        <f>_xlfn.XLOOKUP(Table17[[#This Row],[Customer_ID]],Customer_Dim!A:A,Customer_Dim!E:E,"False Data")</f>
        <v>Parksfort</v>
      </c>
      <c r="P1150" t="str">
        <f>_xlfn.XLOOKUP(Table17[[#This Row],[Customer_ID]],Customer_Dim!A:A,Customer_Dim!F:F,"False Data")</f>
        <v>Washington</v>
      </c>
      <c r="Q1150" t="str">
        <f>_xlfn.XLOOKUP(Table17[[#This Row],[Customer_ID]],Customer_Dim!A:A,Customer_Dim!G:G,"False Data")</f>
        <v>USA</v>
      </c>
      <c r="R1150" t="str">
        <f>_xlfn.XLOOKUP(Table17[[#This Row],[Customer_ID]],Customer_Dim!A:A,Customer_Dim!H:H,"False Data")</f>
        <v>Gold</v>
      </c>
      <c r="S1150" t="str">
        <f>_xlfn.XLOOKUP(Table17[[#This Row],[Store_ID]],Store_Dim!A:A,Store_Dim!B:B)</f>
        <v>Benson-Elliott</v>
      </c>
      <c r="T1150" t="str">
        <f>_xlfn.XLOOKUP(Table17[[#This Row],[Store_ID]],Store_Dim!A:A,Store_Dim!C:C)</f>
        <v>East</v>
      </c>
      <c r="U1150" t="str">
        <f>_xlfn.XLOOKUP(Table17[[#This Row],[Store_ID]],Store_Dim!A:A,Store_Dim!D:D)</f>
        <v>Port Josephberg</v>
      </c>
      <c r="V1150" t="str">
        <f>_xlfn.XLOOKUP(Table17[[#This Row],[Store_ID]],Store_Dim!A:A,Store_Dim!E:E)</f>
        <v>Online</v>
      </c>
      <c r="W1150" t="str">
        <f>_xlfn.XLOOKUP(Table17[[#This Row],[Product_ID]],Product_Dim!A:A,Product_Dim!B:B)</f>
        <v>4K Home Projector</v>
      </c>
      <c r="X1150" t="str">
        <f>_xlfn.XLOOKUP(Table17[[#This Row],[Product_ID]],Product_Dim!A:A,Product_Dim!C:C)</f>
        <v>Electronics</v>
      </c>
      <c r="Y1150" t="str">
        <f>_xlfn.XLOOKUP(Table17[[#This Row],[Product_ID]],Product_Dim!A:A,Product_Dim!D:D)</f>
        <v>Appliances</v>
      </c>
      <c r="Z1150" t="str">
        <f>_xlfn.XLOOKUP(Table17[[#This Row],[Product_ID]],Product_Dim!A:A,Product_Dim!E:E)</f>
        <v>Thomas LLC</v>
      </c>
      <c r="AA1150">
        <f>_xlfn.XLOOKUP(Table17[[#This Row],[Product_ID]],Product_Dim!A:A,Product_Dim!F:F)</f>
        <v>465.34</v>
      </c>
      <c r="AB1150">
        <f>_xlfn.XLOOKUP(Table17[[#This Row],[Product_ID]],Product_Dim!A:A,Product_Dim!G:G)</f>
        <v>301</v>
      </c>
    </row>
    <row r="1151" spans="1:28" x14ac:dyDescent="0.25">
      <c r="A1151" t="s">
        <v>2975</v>
      </c>
      <c r="B1151" s="1">
        <v>45824</v>
      </c>
      <c r="C1151" t="s">
        <v>449</v>
      </c>
      <c r="D1151" t="s">
        <v>1600</v>
      </c>
      <c r="E1151" t="s">
        <v>1782</v>
      </c>
      <c r="F1151">
        <v>3</v>
      </c>
      <c r="G1151">
        <v>922.56</v>
      </c>
      <c r="H1151">
        <v>0.18</v>
      </c>
      <c r="I1151" t="s">
        <v>1826</v>
      </c>
      <c r="J1151" s="12">
        <v>2269.4976000000001</v>
      </c>
      <c r="K1151" t="str">
        <f>_xlfn.XLOOKUP(Table17[[#This Row],[Customer_ID]],Customer_Dim!A:A,Customer_Dim!B:B,"False Data")</f>
        <v>Joseph Richards</v>
      </c>
      <c r="L1151" s="5">
        <f>_xlfn.XLOOKUP(Table17[[#This Row],[Customer_ID]],Customer_Dim!A:A,Customer_Dim!C:C,"False Data")</f>
        <v>34</v>
      </c>
      <c r="M1151" s="5" t="str" cm="1">
        <f t="array" ref="M1151">_xlfn.IFS(Table9[[#This Row],[Age]]&lt;=35,"Youth",Table9[[#This Row],[Age]]&lt;=55,"Adult",Table9[[#This Row],[Age]]&gt;55,"Senior")</f>
        <v>Youth</v>
      </c>
      <c r="N1151" t="str">
        <f>_xlfn.XLOOKUP(Table17[[#This Row],[Customer_ID]],Customer_Dim!A:A,Customer_Dim!D:D,"False Data")</f>
        <v>Female</v>
      </c>
      <c r="O1151" t="str">
        <f>_xlfn.XLOOKUP(Table17[[#This Row],[Customer_ID]],Customer_Dim!A:A,Customer_Dim!E:E,"False Data")</f>
        <v>Wigginsville</v>
      </c>
      <c r="P1151" t="str">
        <f>_xlfn.XLOOKUP(Table17[[#This Row],[Customer_ID]],Customer_Dim!A:A,Customer_Dim!F:F,"False Data")</f>
        <v>Alabama</v>
      </c>
      <c r="Q1151" t="str">
        <f>_xlfn.XLOOKUP(Table17[[#This Row],[Customer_ID]],Customer_Dim!A:A,Customer_Dim!G:G,"False Data")</f>
        <v>USA</v>
      </c>
      <c r="R1151" t="str">
        <f>_xlfn.XLOOKUP(Table17[[#This Row],[Customer_ID]],Customer_Dim!A:A,Customer_Dim!H:H,"False Data")</f>
        <v>Bronze</v>
      </c>
      <c r="S1151" t="str">
        <f>_xlfn.XLOOKUP(Table17[[#This Row],[Store_ID]],Store_Dim!A:A,Store_Dim!B:B)</f>
        <v>Bean, Jones and Park</v>
      </c>
      <c r="T1151" t="str">
        <f>_xlfn.XLOOKUP(Table17[[#This Row],[Store_ID]],Store_Dim!A:A,Store_Dim!C:C)</f>
        <v>West</v>
      </c>
      <c r="U1151" t="str">
        <f>_xlfn.XLOOKUP(Table17[[#This Row],[Store_ID]],Store_Dim!A:A,Store_Dim!D:D)</f>
        <v>Thompsonborough</v>
      </c>
      <c r="V1151" t="str">
        <f>_xlfn.XLOOKUP(Table17[[#This Row],[Store_ID]],Store_Dim!A:A,Store_Dim!E:E)</f>
        <v>Online</v>
      </c>
      <c r="W1151" t="str">
        <f>_xlfn.XLOOKUP(Table17[[#This Row],[Product_ID]],Product_Dim!A:A,Product_Dim!B:B)</f>
        <v>Wireless Bluetooth Speaker</v>
      </c>
      <c r="X1151" t="str">
        <f>_xlfn.XLOOKUP(Table17[[#This Row],[Product_ID]],Product_Dim!A:A,Product_Dim!C:C)</f>
        <v>Electronics</v>
      </c>
      <c r="Y1151" t="str">
        <f>_xlfn.XLOOKUP(Table17[[#This Row],[Product_ID]],Product_Dim!A:A,Product_Dim!D:D)</f>
        <v>Audio</v>
      </c>
      <c r="Z1151" t="str">
        <f>_xlfn.XLOOKUP(Table17[[#This Row],[Product_ID]],Product_Dim!A:A,Product_Dim!E:E)</f>
        <v>Reed-Schmidt</v>
      </c>
      <c r="AA1151">
        <f>_xlfn.XLOOKUP(Table17[[#This Row],[Product_ID]],Product_Dim!A:A,Product_Dim!F:F)</f>
        <v>322.41000000000003</v>
      </c>
      <c r="AB1151">
        <f>_xlfn.XLOOKUP(Table17[[#This Row],[Product_ID]],Product_Dim!A:A,Product_Dim!G:G)</f>
        <v>213</v>
      </c>
    </row>
    <row r="1152" spans="1:28" x14ac:dyDescent="0.25">
      <c r="A1152" t="s">
        <v>2976</v>
      </c>
      <c r="B1152" s="1">
        <v>45352</v>
      </c>
      <c r="C1152" t="s">
        <v>1340</v>
      </c>
      <c r="D1152" t="s">
        <v>1624</v>
      </c>
      <c r="E1152" t="s">
        <v>1799</v>
      </c>
      <c r="F1152">
        <v>4</v>
      </c>
      <c r="G1152">
        <v>867.19</v>
      </c>
      <c r="H1152">
        <v>7.0000000000000007E-2</v>
      </c>
      <c r="I1152" t="s">
        <v>1829</v>
      </c>
      <c r="J1152" s="12">
        <v>3225.9468000000002</v>
      </c>
      <c r="K1152" t="str">
        <f>_xlfn.XLOOKUP(Table17[[#This Row],[Customer_ID]],Customer_Dim!A:A,Customer_Dim!B:B,"False Data")</f>
        <v>Summer Weiss</v>
      </c>
      <c r="L1152" s="5">
        <f>_xlfn.XLOOKUP(Table17[[#This Row],[Customer_ID]],Customer_Dim!A:A,Customer_Dim!C:C,"False Data")</f>
        <v>37</v>
      </c>
      <c r="M1152" s="5" t="str" cm="1">
        <f t="array" ref="M1152">_xlfn.IFS(Table9[[#This Row],[Age]]&lt;=35,"Youth",Table9[[#This Row],[Age]]&lt;=55,"Adult",Table9[[#This Row],[Age]]&gt;55,"Senior")</f>
        <v>Adult</v>
      </c>
      <c r="N1152" t="str">
        <f>_xlfn.XLOOKUP(Table17[[#This Row],[Customer_ID]],Customer_Dim!A:A,Customer_Dim!D:D,"False Data")</f>
        <v>Male</v>
      </c>
      <c r="O1152" t="str">
        <f>_xlfn.XLOOKUP(Table17[[#This Row],[Customer_ID]],Customer_Dim!A:A,Customer_Dim!E:E,"False Data")</f>
        <v>Phyllisport</v>
      </c>
      <c r="P1152" t="str">
        <f>_xlfn.XLOOKUP(Table17[[#This Row],[Customer_ID]],Customer_Dim!A:A,Customer_Dim!F:F,"False Data")</f>
        <v>New Jersey</v>
      </c>
      <c r="Q1152" t="str">
        <f>_xlfn.XLOOKUP(Table17[[#This Row],[Customer_ID]],Customer_Dim!A:A,Customer_Dim!G:G,"False Data")</f>
        <v>USA</v>
      </c>
      <c r="R1152" t="str">
        <f>_xlfn.XLOOKUP(Table17[[#This Row],[Customer_ID]],Customer_Dim!A:A,Customer_Dim!H:H,"False Data")</f>
        <v>Bronze</v>
      </c>
      <c r="S1152" t="str">
        <f>_xlfn.XLOOKUP(Table17[[#This Row],[Store_ID]],Store_Dim!A:A,Store_Dim!B:B)</f>
        <v>Mcdonald Inc</v>
      </c>
      <c r="T1152" t="str">
        <f>_xlfn.XLOOKUP(Table17[[#This Row],[Store_ID]],Store_Dim!A:A,Store_Dim!C:C)</f>
        <v>South</v>
      </c>
      <c r="U1152" t="str">
        <f>_xlfn.XLOOKUP(Table17[[#This Row],[Store_ID]],Store_Dim!A:A,Store_Dim!D:D)</f>
        <v>Christopherland</v>
      </c>
      <c r="V1152" t="str">
        <f>_xlfn.XLOOKUP(Table17[[#This Row],[Store_ID]],Store_Dim!A:A,Store_Dim!E:E)</f>
        <v>Outlet</v>
      </c>
      <c r="W1152" t="str">
        <f>_xlfn.XLOOKUP(Table17[[#This Row],[Product_ID]],Product_Dim!A:A,Product_Dim!B:B)</f>
        <v>Sports Water Hydration Pack</v>
      </c>
      <c r="X1152" t="str">
        <f>_xlfn.XLOOKUP(Table17[[#This Row],[Product_ID]],Product_Dim!A:A,Product_Dim!C:C)</f>
        <v>Sports</v>
      </c>
      <c r="Y1152" t="str">
        <f>_xlfn.XLOOKUP(Table17[[#This Row],[Product_ID]],Product_Dim!A:A,Product_Dim!D:D)</f>
        <v>Outdoor</v>
      </c>
      <c r="Z1152" t="str">
        <f>_xlfn.XLOOKUP(Table17[[#This Row],[Product_ID]],Product_Dim!A:A,Product_Dim!E:E)</f>
        <v>Sims-Smith</v>
      </c>
      <c r="AA1152">
        <f>_xlfn.XLOOKUP(Table17[[#This Row],[Product_ID]],Product_Dim!A:A,Product_Dim!F:F)</f>
        <v>135.61000000000001</v>
      </c>
      <c r="AB1152">
        <f>_xlfn.XLOOKUP(Table17[[#This Row],[Product_ID]],Product_Dim!A:A,Product_Dim!G:G)</f>
        <v>394</v>
      </c>
    </row>
    <row r="1153" spans="1:28" x14ac:dyDescent="0.25">
      <c r="A1153" t="s">
        <v>2977</v>
      </c>
      <c r="B1153" s="1">
        <v>45454</v>
      </c>
      <c r="C1153" t="s">
        <v>36</v>
      </c>
      <c r="D1153" t="s">
        <v>1714</v>
      </c>
      <c r="E1153" t="s">
        <v>1807</v>
      </c>
      <c r="F1153">
        <v>3</v>
      </c>
      <c r="G1153">
        <v>816.87</v>
      </c>
      <c r="H1153">
        <v>0.14000000000000001</v>
      </c>
      <c r="I1153" t="s">
        <v>1826</v>
      </c>
      <c r="J1153" s="12">
        <v>2107.5246000000002</v>
      </c>
      <c r="K1153" t="str">
        <f>_xlfn.XLOOKUP(Table17[[#This Row],[Customer_ID]],Customer_Dim!A:A,Customer_Dim!B:B,"False Data")</f>
        <v>Amber Jackson</v>
      </c>
      <c r="L1153" s="5">
        <f>_xlfn.XLOOKUP(Table17[[#This Row],[Customer_ID]],Customer_Dim!A:A,Customer_Dim!C:C,"False Data")</f>
        <v>29</v>
      </c>
      <c r="M1153" s="5" t="str" cm="1">
        <f t="array" ref="M1153">_xlfn.IFS(Table9[[#This Row],[Age]]&lt;=35,"Youth",Table9[[#This Row],[Age]]&lt;=55,"Adult",Table9[[#This Row],[Age]]&gt;55,"Senior")</f>
        <v>Youth</v>
      </c>
      <c r="N1153" t="str">
        <f>_xlfn.XLOOKUP(Table17[[#This Row],[Customer_ID]],Customer_Dim!A:A,Customer_Dim!D:D,"False Data")</f>
        <v>Female</v>
      </c>
      <c r="O1153" t="str">
        <f>_xlfn.XLOOKUP(Table17[[#This Row],[Customer_ID]],Customer_Dim!A:A,Customer_Dim!E:E,"False Data")</f>
        <v>Deborahborough</v>
      </c>
      <c r="P1153" t="str">
        <f>_xlfn.XLOOKUP(Table17[[#This Row],[Customer_ID]],Customer_Dim!A:A,Customer_Dim!F:F,"False Data")</f>
        <v>South Dakota</v>
      </c>
      <c r="Q1153" t="str">
        <f>_xlfn.XLOOKUP(Table17[[#This Row],[Customer_ID]],Customer_Dim!A:A,Customer_Dim!G:G,"False Data")</f>
        <v>USA</v>
      </c>
      <c r="R1153" t="str">
        <f>_xlfn.XLOOKUP(Table17[[#This Row],[Customer_ID]],Customer_Dim!A:A,Customer_Dim!H:H,"False Data")</f>
        <v>Platinum</v>
      </c>
      <c r="S1153" t="str">
        <f>_xlfn.XLOOKUP(Table17[[#This Row],[Store_ID]],Store_Dim!A:A,Store_Dim!B:B)</f>
        <v>Holloway Ltd</v>
      </c>
      <c r="T1153" t="str">
        <f>_xlfn.XLOOKUP(Table17[[#This Row],[Store_ID]],Store_Dim!A:A,Store_Dim!C:C)</f>
        <v>North</v>
      </c>
      <c r="U1153" t="str">
        <f>_xlfn.XLOOKUP(Table17[[#This Row],[Store_ID]],Store_Dim!A:A,Store_Dim!D:D)</f>
        <v>Bensonhaven</v>
      </c>
      <c r="V1153" t="str">
        <f>_xlfn.XLOOKUP(Table17[[#This Row],[Store_ID]],Store_Dim!A:A,Store_Dim!E:E)</f>
        <v>Flagship</v>
      </c>
      <c r="W1153" t="str">
        <f>_xlfn.XLOOKUP(Table17[[#This Row],[Product_ID]],Product_Dim!A:A,Product_Dim!B:B)</f>
        <v>Hydrating Face Cleanser</v>
      </c>
      <c r="X1153" t="str">
        <f>_xlfn.XLOOKUP(Table17[[#This Row],[Product_ID]],Product_Dim!A:A,Product_Dim!C:C)</f>
        <v>Beauty</v>
      </c>
      <c r="Y1153" t="str">
        <f>_xlfn.XLOOKUP(Table17[[#This Row],[Product_ID]],Product_Dim!A:A,Product_Dim!D:D)</f>
        <v>Skincare</v>
      </c>
      <c r="Z1153" t="str">
        <f>_xlfn.XLOOKUP(Table17[[#This Row],[Product_ID]],Product_Dim!A:A,Product_Dim!E:E)</f>
        <v>Butler Group</v>
      </c>
      <c r="AA1153">
        <f>_xlfn.XLOOKUP(Table17[[#This Row],[Product_ID]],Product_Dim!A:A,Product_Dim!F:F)</f>
        <v>305.49</v>
      </c>
      <c r="AB1153">
        <f>_xlfn.XLOOKUP(Table17[[#This Row],[Product_ID]],Product_Dim!A:A,Product_Dim!G:G)</f>
        <v>159</v>
      </c>
    </row>
    <row r="1154" spans="1:28" x14ac:dyDescent="0.25">
      <c r="A1154" t="s">
        <v>2978</v>
      </c>
      <c r="B1154" s="1">
        <v>45924</v>
      </c>
      <c r="C1154" t="s">
        <v>1478</v>
      </c>
      <c r="D1154" t="s">
        <v>1678</v>
      </c>
      <c r="E1154" t="s">
        <v>1766</v>
      </c>
      <c r="F1154">
        <v>3</v>
      </c>
      <c r="G1154">
        <v>258.06</v>
      </c>
      <c r="H1154">
        <v>0</v>
      </c>
      <c r="I1154" t="s">
        <v>1826</v>
      </c>
      <c r="J1154" s="12">
        <v>774.18000000000006</v>
      </c>
      <c r="K1154" t="str">
        <f>_xlfn.XLOOKUP(Table17[[#This Row],[Customer_ID]],Customer_Dim!A:A,Customer_Dim!B:B,"False Data")</f>
        <v>Jordan Medina</v>
      </c>
      <c r="L1154" s="5">
        <f>_xlfn.XLOOKUP(Table17[[#This Row],[Customer_ID]],Customer_Dim!A:A,Customer_Dim!C:C,"False Data")</f>
        <v>33</v>
      </c>
      <c r="M1154" s="5" t="str" cm="1">
        <f t="array" ref="M1154">_xlfn.IFS(Table9[[#This Row],[Age]]&lt;=35,"Youth",Table9[[#This Row],[Age]]&lt;=55,"Adult",Table9[[#This Row],[Age]]&gt;55,"Senior")</f>
        <v>Youth</v>
      </c>
      <c r="N1154" t="str">
        <f>_xlfn.XLOOKUP(Table17[[#This Row],[Customer_ID]],Customer_Dim!A:A,Customer_Dim!D:D,"False Data")</f>
        <v>Male</v>
      </c>
      <c r="O1154" t="str">
        <f>_xlfn.XLOOKUP(Table17[[#This Row],[Customer_ID]],Customer_Dim!A:A,Customer_Dim!E:E,"False Data")</f>
        <v>Robinchester</v>
      </c>
      <c r="P1154" t="str">
        <f>_xlfn.XLOOKUP(Table17[[#This Row],[Customer_ID]],Customer_Dim!A:A,Customer_Dim!F:F,"False Data")</f>
        <v>Florida</v>
      </c>
      <c r="Q1154" t="str">
        <f>_xlfn.XLOOKUP(Table17[[#This Row],[Customer_ID]],Customer_Dim!A:A,Customer_Dim!G:G,"False Data")</f>
        <v>USA</v>
      </c>
      <c r="R1154" t="str">
        <f>_xlfn.XLOOKUP(Table17[[#This Row],[Customer_ID]],Customer_Dim!A:A,Customer_Dim!H:H,"False Data")</f>
        <v>Bronze</v>
      </c>
      <c r="S1154" t="str">
        <f>_xlfn.XLOOKUP(Table17[[#This Row],[Store_ID]],Store_Dim!A:A,Store_Dim!B:B)</f>
        <v>Johnson-Wright</v>
      </c>
      <c r="T1154" t="str">
        <f>_xlfn.XLOOKUP(Table17[[#This Row],[Store_ID]],Store_Dim!A:A,Store_Dim!C:C)</f>
        <v>North</v>
      </c>
      <c r="U1154" t="str">
        <f>_xlfn.XLOOKUP(Table17[[#This Row],[Store_ID]],Store_Dim!A:A,Store_Dim!D:D)</f>
        <v>Hoodberg</v>
      </c>
      <c r="V1154" t="str">
        <f>_xlfn.XLOOKUP(Table17[[#This Row],[Store_ID]],Store_Dim!A:A,Store_Dim!E:E)</f>
        <v>Outlet</v>
      </c>
      <c r="W1154" t="str">
        <f>_xlfn.XLOOKUP(Table17[[#This Row],[Product_ID]],Product_Dim!A:A,Product_Dim!B:B)</f>
        <v>Adjustable Dumbbells 20kg</v>
      </c>
      <c r="X1154" t="str">
        <f>_xlfn.XLOOKUP(Table17[[#This Row],[Product_ID]],Product_Dim!A:A,Product_Dim!C:C)</f>
        <v>Sports</v>
      </c>
      <c r="Y1154" t="str">
        <f>_xlfn.XLOOKUP(Table17[[#This Row],[Product_ID]],Product_Dim!A:A,Product_Dim!D:D)</f>
        <v>Fitness</v>
      </c>
      <c r="Z1154" t="str">
        <f>_xlfn.XLOOKUP(Table17[[#This Row],[Product_ID]],Product_Dim!A:A,Product_Dim!E:E)</f>
        <v>Montgomery, Benton and Miller</v>
      </c>
      <c r="AA1154">
        <f>_xlfn.XLOOKUP(Table17[[#This Row],[Product_ID]],Product_Dim!A:A,Product_Dim!F:F)</f>
        <v>240.63</v>
      </c>
      <c r="AB1154">
        <f>_xlfn.XLOOKUP(Table17[[#This Row],[Product_ID]],Product_Dim!A:A,Product_Dim!G:G)</f>
        <v>423</v>
      </c>
    </row>
    <row r="1155" spans="1:28" x14ac:dyDescent="0.25">
      <c r="A1155" t="s">
        <v>2979</v>
      </c>
      <c r="B1155" s="1">
        <v>45694</v>
      </c>
      <c r="C1155" t="s">
        <v>984</v>
      </c>
      <c r="D1155" t="s">
        <v>1624</v>
      </c>
      <c r="E1155" t="s">
        <v>1799</v>
      </c>
      <c r="F1155">
        <v>2</v>
      </c>
      <c r="G1155">
        <v>574.58000000000004</v>
      </c>
      <c r="H1155">
        <v>0.06</v>
      </c>
      <c r="I1155" t="s">
        <v>1824</v>
      </c>
      <c r="J1155" s="12">
        <v>1080.2103999999999</v>
      </c>
      <c r="K1155" t="str">
        <f>_xlfn.XLOOKUP(Table17[[#This Row],[Customer_ID]],Customer_Dim!A:A,Customer_Dim!B:B,"False Data")</f>
        <v>Jason Mullins</v>
      </c>
      <c r="L1155" s="5">
        <f>_xlfn.XLOOKUP(Table17[[#This Row],[Customer_ID]],Customer_Dim!A:A,Customer_Dim!C:C,"False Data")</f>
        <v>47</v>
      </c>
      <c r="M1155" s="5" t="str" cm="1">
        <f t="array" ref="M1155">_xlfn.IFS(Table9[[#This Row],[Age]]&lt;=35,"Youth",Table9[[#This Row],[Age]]&lt;=55,"Adult",Table9[[#This Row],[Age]]&gt;55,"Senior")</f>
        <v>Adult</v>
      </c>
      <c r="N1155" t="str">
        <f>_xlfn.XLOOKUP(Table17[[#This Row],[Customer_ID]],Customer_Dim!A:A,Customer_Dim!D:D,"False Data")</f>
        <v>Female</v>
      </c>
      <c r="O1155" t="str">
        <f>_xlfn.XLOOKUP(Table17[[#This Row],[Customer_ID]],Customer_Dim!A:A,Customer_Dim!E:E,"False Data")</f>
        <v>Brianchester</v>
      </c>
      <c r="P1155" t="str">
        <f>_xlfn.XLOOKUP(Table17[[#This Row],[Customer_ID]],Customer_Dim!A:A,Customer_Dim!F:F,"False Data")</f>
        <v>Delaware</v>
      </c>
      <c r="Q1155" t="str">
        <f>_xlfn.XLOOKUP(Table17[[#This Row],[Customer_ID]],Customer_Dim!A:A,Customer_Dim!G:G,"False Data")</f>
        <v>USA</v>
      </c>
      <c r="R1155" t="str">
        <f>_xlfn.XLOOKUP(Table17[[#This Row],[Customer_ID]],Customer_Dim!A:A,Customer_Dim!H:H,"False Data")</f>
        <v>Silver</v>
      </c>
      <c r="S1155" t="str">
        <f>_xlfn.XLOOKUP(Table17[[#This Row],[Store_ID]],Store_Dim!A:A,Store_Dim!B:B)</f>
        <v>Mcdonald Inc</v>
      </c>
      <c r="T1155" t="str">
        <f>_xlfn.XLOOKUP(Table17[[#This Row],[Store_ID]],Store_Dim!A:A,Store_Dim!C:C)</f>
        <v>South</v>
      </c>
      <c r="U1155" t="str">
        <f>_xlfn.XLOOKUP(Table17[[#This Row],[Store_ID]],Store_Dim!A:A,Store_Dim!D:D)</f>
        <v>Christopherland</v>
      </c>
      <c r="V1155" t="str">
        <f>_xlfn.XLOOKUP(Table17[[#This Row],[Store_ID]],Store_Dim!A:A,Store_Dim!E:E)</f>
        <v>Outlet</v>
      </c>
      <c r="W1155" t="str">
        <f>_xlfn.XLOOKUP(Table17[[#This Row],[Product_ID]],Product_Dim!A:A,Product_Dim!B:B)</f>
        <v>Sports Water Hydration Pack</v>
      </c>
      <c r="X1155" t="str">
        <f>_xlfn.XLOOKUP(Table17[[#This Row],[Product_ID]],Product_Dim!A:A,Product_Dim!C:C)</f>
        <v>Sports</v>
      </c>
      <c r="Y1155" t="str">
        <f>_xlfn.XLOOKUP(Table17[[#This Row],[Product_ID]],Product_Dim!A:A,Product_Dim!D:D)</f>
        <v>Outdoor</v>
      </c>
      <c r="Z1155" t="str">
        <f>_xlfn.XLOOKUP(Table17[[#This Row],[Product_ID]],Product_Dim!A:A,Product_Dim!E:E)</f>
        <v>Sims-Smith</v>
      </c>
      <c r="AA1155">
        <f>_xlfn.XLOOKUP(Table17[[#This Row],[Product_ID]],Product_Dim!A:A,Product_Dim!F:F)</f>
        <v>135.61000000000001</v>
      </c>
      <c r="AB1155">
        <f>_xlfn.XLOOKUP(Table17[[#This Row],[Product_ID]],Product_Dim!A:A,Product_Dim!G:G)</f>
        <v>394</v>
      </c>
    </row>
    <row r="1156" spans="1:28" x14ac:dyDescent="0.25">
      <c r="A1156" t="s">
        <v>2980</v>
      </c>
      <c r="B1156" s="1">
        <v>45587</v>
      </c>
      <c r="C1156" t="s">
        <v>97</v>
      </c>
      <c r="D1156" t="s">
        <v>1714</v>
      </c>
      <c r="E1156" t="s">
        <v>1776</v>
      </c>
      <c r="F1156">
        <v>2</v>
      </c>
      <c r="G1156">
        <v>472.18</v>
      </c>
      <c r="H1156">
        <v>0.27</v>
      </c>
      <c r="I1156" t="s">
        <v>1826</v>
      </c>
      <c r="J1156" s="12">
        <v>689.38279999999997</v>
      </c>
      <c r="K1156" t="str">
        <f>_xlfn.XLOOKUP(Table17[[#This Row],[Customer_ID]],Customer_Dim!A:A,Customer_Dim!B:B,"False Data")</f>
        <v>Paul Fox</v>
      </c>
      <c r="L1156" s="5">
        <f>_xlfn.XLOOKUP(Table17[[#This Row],[Customer_ID]],Customer_Dim!A:A,Customer_Dim!C:C,"False Data")</f>
        <v>33</v>
      </c>
      <c r="M1156" s="5" t="str" cm="1">
        <f t="array" ref="M1156">_xlfn.IFS(Table9[[#This Row],[Age]]&lt;=35,"Youth",Table9[[#This Row],[Age]]&lt;=55,"Adult",Table9[[#This Row],[Age]]&gt;55,"Senior")</f>
        <v>Youth</v>
      </c>
      <c r="N1156" t="str">
        <f>_xlfn.XLOOKUP(Table17[[#This Row],[Customer_ID]],Customer_Dim!A:A,Customer_Dim!D:D,"False Data")</f>
        <v>Female</v>
      </c>
      <c r="O1156" t="str">
        <f>_xlfn.XLOOKUP(Table17[[#This Row],[Customer_ID]],Customer_Dim!A:A,Customer_Dim!E:E,"False Data")</f>
        <v>Michaelton</v>
      </c>
      <c r="P1156" t="str">
        <f>_xlfn.XLOOKUP(Table17[[#This Row],[Customer_ID]],Customer_Dim!A:A,Customer_Dim!F:F,"False Data")</f>
        <v>Hawaii</v>
      </c>
      <c r="Q1156" t="str">
        <f>_xlfn.XLOOKUP(Table17[[#This Row],[Customer_ID]],Customer_Dim!A:A,Customer_Dim!G:G,"False Data")</f>
        <v>USA</v>
      </c>
      <c r="R1156" t="str">
        <f>_xlfn.XLOOKUP(Table17[[#This Row],[Customer_ID]],Customer_Dim!A:A,Customer_Dim!H:H,"False Data")</f>
        <v>Silver</v>
      </c>
      <c r="S1156" t="str">
        <f>_xlfn.XLOOKUP(Table17[[#This Row],[Store_ID]],Store_Dim!A:A,Store_Dim!B:B)</f>
        <v>Benson-Elliott</v>
      </c>
      <c r="T1156" t="str">
        <f>_xlfn.XLOOKUP(Table17[[#This Row],[Store_ID]],Store_Dim!A:A,Store_Dim!C:C)</f>
        <v>East</v>
      </c>
      <c r="U1156" t="str">
        <f>_xlfn.XLOOKUP(Table17[[#This Row],[Store_ID]],Store_Dim!A:A,Store_Dim!D:D)</f>
        <v>Port Josephberg</v>
      </c>
      <c r="V1156" t="str">
        <f>_xlfn.XLOOKUP(Table17[[#This Row],[Store_ID]],Store_Dim!A:A,Store_Dim!E:E)</f>
        <v>Online</v>
      </c>
      <c r="W1156" t="str">
        <f>_xlfn.XLOOKUP(Table17[[#This Row],[Product_ID]],Product_Dim!A:A,Product_Dim!B:B)</f>
        <v>Hydrating Face Cleanser</v>
      </c>
      <c r="X1156" t="str">
        <f>_xlfn.XLOOKUP(Table17[[#This Row],[Product_ID]],Product_Dim!A:A,Product_Dim!C:C)</f>
        <v>Beauty</v>
      </c>
      <c r="Y1156" t="str">
        <f>_xlfn.XLOOKUP(Table17[[#This Row],[Product_ID]],Product_Dim!A:A,Product_Dim!D:D)</f>
        <v>Skincare</v>
      </c>
      <c r="Z1156" t="str">
        <f>_xlfn.XLOOKUP(Table17[[#This Row],[Product_ID]],Product_Dim!A:A,Product_Dim!E:E)</f>
        <v>Butler Group</v>
      </c>
      <c r="AA1156">
        <f>_xlfn.XLOOKUP(Table17[[#This Row],[Product_ID]],Product_Dim!A:A,Product_Dim!F:F)</f>
        <v>305.49</v>
      </c>
      <c r="AB1156">
        <f>_xlfn.XLOOKUP(Table17[[#This Row],[Product_ID]],Product_Dim!A:A,Product_Dim!G:G)</f>
        <v>159</v>
      </c>
    </row>
    <row r="1157" spans="1:28" x14ac:dyDescent="0.25">
      <c r="A1157" t="s">
        <v>2981</v>
      </c>
      <c r="B1157" s="1">
        <v>45556</v>
      </c>
      <c r="C1157" t="s">
        <v>1068</v>
      </c>
      <c r="D1157" t="s">
        <v>1630</v>
      </c>
      <c r="E1157" t="s">
        <v>1773</v>
      </c>
      <c r="F1157">
        <v>2</v>
      </c>
      <c r="G1157">
        <v>20.47</v>
      </c>
      <c r="H1157">
        <v>0.12</v>
      </c>
      <c r="I1157" t="s">
        <v>1829</v>
      </c>
      <c r="J1157" s="12">
        <v>36.027200000000001</v>
      </c>
      <c r="K1157" t="str">
        <f>_xlfn.XLOOKUP(Table17[[#This Row],[Customer_ID]],Customer_Dim!A:A,Customer_Dim!B:B,"False Data")</f>
        <v>Eric Davis</v>
      </c>
      <c r="L1157" s="5">
        <f>_xlfn.XLOOKUP(Table17[[#This Row],[Customer_ID]],Customer_Dim!A:A,Customer_Dim!C:C,"False Data")</f>
        <v>27</v>
      </c>
      <c r="M1157" s="5" t="str" cm="1">
        <f t="array" ref="M1157">_xlfn.IFS(Table9[[#This Row],[Age]]&lt;=35,"Youth",Table9[[#This Row],[Age]]&lt;=55,"Adult",Table9[[#This Row],[Age]]&gt;55,"Senior")</f>
        <v>Youth</v>
      </c>
      <c r="N1157" t="str">
        <f>_xlfn.XLOOKUP(Table17[[#This Row],[Customer_ID]],Customer_Dim!A:A,Customer_Dim!D:D,"False Data")</f>
        <v>Male</v>
      </c>
      <c r="O1157" t="str">
        <f>_xlfn.XLOOKUP(Table17[[#This Row],[Customer_ID]],Customer_Dim!A:A,Customer_Dim!E:E,"False Data")</f>
        <v>Johntown</v>
      </c>
      <c r="P1157" t="str">
        <f>_xlfn.XLOOKUP(Table17[[#This Row],[Customer_ID]],Customer_Dim!A:A,Customer_Dim!F:F,"False Data")</f>
        <v>Colorado</v>
      </c>
      <c r="Q1157" t="str">
        <f>_xlfn.XLOOKUP(Table17[[#This Row],[Customer_ID]],Customer_Dim!A:A,Customer_Dim!G:G,"False Data")</f>
        <v>USA</v>
      </c>
      <c r="R1157" t="str">
        <f>_xlfn.XLOOKUP(Table17[[#This Row],[Customer_ID]],Customer_Dim!A:A,Customer_Dim!H:H,"False Data")</f>
        <v>Bronze</v>
      </c>
      <c r="S1157" t="str">
        <f>_xlfn.XLOOKUP(Table17[[#This Row],[Store_ID]],Store_Dim!A:A,Store_Dim!B:B)</f>
        <v>Gray Ltd</v>
      </c>
      <c r="T1157" t="str">
        <f>_xlfn.XLOOKUP(Table17[[#This Row],[Store_ID]],Store_Dim!A:A,Store_Dim!C:C)</f>
        <v>North</v>
      </c>
      <c r="U1157" t="str">
        <f>_xlfn.XLOOKUP(Table17[[#This Row],[Store_ID]],Store_Dim!A:A,Store_Dim!D:D)</f>
        <v>New Michaelchester</v>
      </c>
      <c r="V1157" t="str">
        <f>_xlfn.XLOOKUP(Table17[[#This Row],[Store_ID]],Store_Dim!A:A,Store_Dim!E:E)</f>
        <v>Outlet</v>
      </c>
      <c r="W1157" t="str">
        <f>_xlfn.XLOOKUP(Table17[[#This Row],[Product_ID]],Product_Dim!A:A,Product_Dim!B:B)</f>
        <v>Yoga Exercise Mat</v>
      </c>
      <c r="X1157" t="str">
        <f>_xlfn.XLOOKUP(Table17[[#This Row],[Product_ID]],Product_Dim!A:A,Product_Dim!C:C)</f>
        <v>Sports</v>
      </c>
      <c r="Y1157" t="str">
        <f>_xlfn.XLOOKUP(Table17[[#This Row],[Product_ID]],Product_Dim!A:A,Product_Dim!D:D)</f>
        <v>Fitness</v>
      </c>
      <c r="Z1157" t="str">
        <f>_xlfn.XLOOKUP(Table17[[#This Row],[Product_ID]],Product_Dim!A:A,Product_Dim!E:E)</f>
        <v>Carroll, Long and Mendoza</v>
      </c>
      <c r="AA1157">
        <f>_xlfn.XLOOKUP(Table17[[#This Row],[Product_ID]],Product_Dim!A:A,Product_Dim!F:F)</f>
        <v>313.26</v>
      </c>
      <c r="AB1157">
        <f>_xlfn.XLOOKUP(Table17[[#This Row],[Product_ID]],Product_Dim!A:A,Product_Dim!G:G)</f>
        <v>369</v>
      </c>
    </row>
    <row r="1158" spans="1:28" x14ac:dyDescent="0.25">
      <c r="A1158" t="s">
        <v>2982</v>
      </c>
      <c r="B1158" s="1">
        <v>45923</v>
      </c>
      <c r="C1158" t="s">
        <v>100</v>
      </c>
      <c r="D1158" t="s">
        <v>1592</v>
      </c>
      <c r="E1158" t="s">
        <v>1779</v>
      </c>
      <c r="F1158">
        <v>3</v>
      </c>
      <c r="G1158">
        <v>235.41</v>
      </c>
      <c r="H1158">
        <v>0.15</v>
      </c>
      <c r="I1158" t="s">
        <v>1826</v>
      </c>
      <c r="J1158" s="12">
        <v>600.29549999999995</v>
      </c>
      <c r="K1158" t="str">
        <f>_xlfn.XLOOKUP(Table17[[#This Row],[Customer_ID]],Customer_Dim!A:A,Customer_Dim!B:B,"False Data")</f>
        <v>Jonathan Steele</v>
      </c>
      <c r="L1158" s="5">
        <f>_xlfn.XLOOKUP(Table17[[#This Row],[Customer_ID]],Customer_Dim!A:A,Customer_Dim!C:C,"False Data")</f>
        <v>52</v>
      </c>
      <c r="M1158" s="5" t="str" cm="1">
        <f t="array" ref="M1158">_xlfn.IFS(Table9[[#This Row],[Age]]&lt;=35,"Youth",Table9[[#This Row],[Age]]&lt;=55,"Adult",Table9[[#This Row],[Age]]&gt;55,"Senior")</f>
        <v>Adult</v>
      </c>
      <c r="N1158" t="str">
        <f>_xlfn.XLOOKUP(Table17[[#This Row],[Customer_ID]],Customer_Dim!A:A,Customer_Dim!D:D,"False Data")</f>
        <v>Female</v>
      </c>
      <c r="O1158" t="str">
        <f>_xlfn.XLOOKUP(Table17[[#This Row],[Customer_ID]],Customer_Dim!A:A,Customer_Dim!E:E,"False Data")</f>
        <v>Molinabury</v>
      </c>
      <c r="P1158" t="str">
        <f>_xlfn.XLOOKUP(Table17[[#This Row],[Customer_ID]],Customer_Dim!A:A,Customer_Dim!F:F,"False Data")</f>
        <v>Oregon</v>
      </c>
      <c r="Q1158" t="str">
        <f>_xlfn.XLOOKUP(Table17[[#This Row],[Customer_ID]],Customer_Dim!A:A,Customer_Dim!G:G,"False Data")</f>
        <v>USA</v>
      </c>
      <c r="R1158" t="str">
        <f>_xlfn.XLOOKUP(Table17[[#This Row],[Customer_ID]],Customer_Dim!A:A,Customer_Dim!H:H,"False Data")</f>
        <v>Silver</v>
      </c>
      <c r="S1158" t="str">
        <f>_xlfn.XLOOKUP(Table17[[#This Row],[Store_ID]],Store_Dim!A:A,Store_Dim!B:B)</f>
        <v>Martinez-Mullins</v>
      </c>
      <c r="T1158" t="str">
        <f>_xlfn.XLOOKUP(Table17[[#This Row],[Store_ID]],Store_Dim!A:A,Store_Dim!C:C)</f>
        <v>South</v>
      </c>
      <c r="U1158" t="str">
        <f>_xlfn.XLOOKUP(Table17[[#This Row],[Store_ID]],Store_Dim!A:A,Store_Dim!D:D)</f>
        <v>Williamsfurt</v>
      </c>
      <c r="V1158" t="str">
        <f>_xlfn.XLOOKUP(Table17[[#This Row],[Store_ID]],Store_Dim!A:A,Store_Dim!E:E)</f>
        <v>Online</v>
      </c>
      <c r="W1158" t="str">
        <f>_xlfn.XLOOKUP(Table17[[#This Row],[Product_ID]],Product_Dim!A:A,Product_Dim!B:B)</f>
        <v>Carbon Fiber Tennis Racket</v>
      </c>
      <c r="X1158" t="str">
        <f>_xlfn.XLOOKUP(Table17[[#This Row],[Product_ID]],Product_Dim!A:A,Product_Dim!C:C)</f>
        <v>Sports</v>
      </c>
      <c r="Y1158" t="str">
        <f>_xlfn.XLOOKUP(Table17[[#This Row],[Product_ID]],Product_Dim!A:A,Product_Dim!D:D)</f>
        <v>Equipment</v>
      </c>
      <c r="Z1158" t="str">
        <f>_xlfn.XLOOKUP(Table17[[#This Row],[Product_ID]],Product_Dim!A:A,Product_Dim!E:E)</f>
        <v>Flores, Pineda and Rodriguez</v>
      </c>
      <c r="AA1158">
        <f>_xlfn.XLOOKUP(Table17[[#This Row],[Product_ID]],Product_Dim!A:A,Product_Dim!F:F)</f>
        <v>484.62</v>
      </c>
      <c r="AB1158">
        <f>_xlfn.XLOOKUP(Table17[[#This Row],[Product_ID]],Product_Dim!A:A,Product_Dim!G:G)</f>
        <v>432</v>
      </c>
    </row>
    <row r="1159" spans="1:28" x14ac:dyDescent="0.25">
      <c r="A1159" t="s">
        <v>2983</v>
      </c>
      <c r="B1159" s="1">
        <v>45811</v>
      </c>
      <c r="C1159" t="s">
        <v>740</v>
      </c>
      <c r="D1159" t="s">
        <v>1704</v>
      </c>
      <c r="E1159" t="s">
        <v>1779</v>
      </c>
      <c r="F1159">
        <v>3</v>
      </c>
      <c r="G1159">
        <v>744.9</v>
      </c>
      <c r="H1159">
        <v>0.27</v>
      </c>
      <c r="I1159" t="s">
        <v>1826</v>
      </c>
      <c r="J1159" s="12">
        <v>1631.3309999999999</v>
      </c>
      <c r="K1159" t="str">
        <f>_xlfn.XLOOKUP(Table17[[#This Row],[Customer_ID]],Customer_Dim!A:A,Customer_Dim!B:B,"False Data")</f>
        <v>Timothy Sanders</v>
      </c>
      <c r="L1159" s="5">
        <f>_xlfn.XLOOKUP(Table17[[#This Row],[Customer_ID]],Customer_Dim!A:A,Customer_Dim!C:C,"False Data")</f>
        <v>29</v>
      </c>
      <c r="M1159" s="5" t="str" cm="1">
        <f t="array" ref="M1159">_xlfn.IFS(Table9[[#This Row],[Age]]&lt;=35,"Youth",Table9[[#This Row],[Age]]&lt;=55,"Adult",Table9[[#This Row],[Age]]&gt;55,"Senior")</f>
        <v>Youth</v>
      </c>
      <c r="N1159" t="str">
        <f>_xlfn.XLOOKUP(Table17[[#This Row],[Customer_ID]],Customer_Dim!A:A,Customer_Dim!D:D,"False Data")</f>
        <v>Male</v>
      </c>
      <c r="O1159" t="str">
        <f>_xlfn.XLOOKUP(Table17[[#This Row],[Customer_ID]],Customer_Dim!A:A,Customer_Dim!E:E,"False Data")</f>
        <v>Aaronmouth</v>
      </c>
      <c r="P1159" t="str">
        <f>_xlfn.XLOOKUP(Table17[[#This Row],[Customer_ID]],Customer_Dim!A:A,Customer_Dim!F:F,"False Data")</f>
        <v>Florida</v>
      </c>
      <c r="Q1159" t="str">
        <f>_xlfn.XLOOKUP(Table17[[#This Row],[Customer_ID]],Customer_Dim!A:A,Customer_Dim!G:G,"False Data")</f>
        <v>USA</v>
      </c>
      <c r="R1159" t="str">
        <f>_xlfn.XLOOKUP(Table17[[#This Row],[Customer_ID]],Customer_Dim!A:A,Customer_Dim!H:H,"False Data")</f>
        <v>Bronze</v>
      </c>
      <c r="S1159" t="str">
        <f>_xlfn.XLOOKUP(Table17[[#This Row],[Store_ID]],Store_Dim!A:A,Store_Dim!B:B)</f>
        <v>Martinez-Mullins</v>
      </c>
      <c r="T1159" t="str">
        <f>_xlfn.XLOOKUP(Table17[[#This Row],[Store_ID]],Store_Dim!A:A,Store_Dim!C:C)</f>
        <v>South</v>
      </c>
      <c r="U1159" t="str">
        <f>_xlfn.XLOOKUP(Table17[[#This Row],[Store_ID]],Store_Dim!A:A,Store_Dim!D:D)</f>
        <v>Williamsfurt</v>
      </c>
      <c r="V1159" t="str">
        <f>_xlfn.XLOOKUP(Table17[[#This Row],[Store_ID]],Store_Dim!A:A,Store_Dim!E:E)</f>
        <v>Online</v>
      </c>
      <c r="W1159" t="str">
        <f>_xlfn.XLOOKUP(Table17[[#This Row],[Product_ID]],Product_Dim!A:A,Product_Dim!B:B)</f>
        <v>Essential Oil Diffuser</v>
      </c>
      <c r="X1159" t="str">
        <f>_xlfn.XLOOKUP(Table17[[#This Row],[Product_ID]],Product_Dim!A:A,Product_Dim!C:C)</f>
        <v>Home</v>
      </c>
      <c r="Y1159" t="str">
        <f>_xlfn.XLOOKUP(Table17[[#This Row],[Product_ID]],Product_Dim!A:A,Product_Dim!D:D)</f>
        <v>Decor</v>
      </c>
      <c r="Z1159" t="str">
        <f>_xlfn.XLOOKUP(Table17[[#This Row],[Product_ID]],Product_Dim!A:A,Product_Dim!E:E)</f>
        <v>Hernandez Inc</v>
      </c>
      <c r="AA1159">
        <f>_xlfn.XLOOKUP(Table17[[#This Row],[Product_ID]],Product_Dim!A:A,Product_Dim!F:F)</f>
        <v>325.26</v>
      </c>
      <c r="AB1159">
        <f>_xlfn.XLOOKUP(Table17[[#This Row],[Product_ID]],Product_Dim!A:A,Product_Dim!G:G)</f>
        <v>400</v>
      </c>
    </row>
    <row r="1160" spans="1:28" x14ac:dyDescent="0.25">
      <c r="A1160" t="s">
        <v>2984</v>
      </c>
      <c r="B1160" s="1">
        <v>45559</v>
      </c>
      <c r="C1160" t="s">
        <v>181</v>
      </c>
      <c r="D1160" t="s">
        <v>1584</v>
      </c>
      <c r="E1160" t="s">
        <v>1766</v>
      </c>
      <c r="F1160">
        <v>2</v>
      </c>
      <c r="G1160">
        <v>382.2</v>
      </c>
      <c r="H1160">
        <v>0.15</v>
      </c>
      <c r="I1160" t="s">
        <v>1824</v>
      </c>
      <c r="J1160" s="12">
        <v>649.74</v>
      </c>
      <c r="K1160" t="str">
        <f>_xlfn.XLOOKUP(Table17[[#This Row],[Customer_ID]],Customer_Dim!A:A,Customer_Dim!B:B,"False Data")</f>
        <v>Gina Knight</v>
      </c>
      <c r="L1160" s="5">
        <f>_xlfn.XLOOKUP(Table17[[#This Row],[Customer_ID]],Customer_Dim!A:A,Customer_Dim!C:C,"False Data")</f>
        <v>54</v>
      </c>
      <c r="M1160" s="5" t="str" cm="1">
        <f t="array" ref="M1160">_xlfn.IFS(Table9[[#This Row],[Age]]&lt;=35,"Youth",Table9[[#This Row],[Age]]&lt;=55,"Adult",Table9[[#This Row],[Age]]&gt;55,"Senior")</f>
        <v>Adult</v>
      </c>
      <c r="N1160" t="str">
        <f>_xlfn.XLOOKUP(Table17[[#This Row],[Customer_ID]],Customer_Dim!A:A,Customer_Dim!D:D,"False Data")</f>
        <v>Female</v>
      </c>
      <c r="O1160" t="str">
        <f>_xlfn.XLOOKUP(Table17[[#This Row],[Customer_ID]],Customer_Dim!A:A,Customer_Dim!E:E,"False Data")</f>
        <v>Lake Roberthaven</v>
      </c>
      <c r="P1160" t="str">
        <f>_xlfn.XLOOKUP(Table17[[#This Row],[Customer_ID]],Customer_Dim!A:A,Customer_Dim!F:F,"False Data")</f>
        <v>Nevada</v>
      </c>
      <c r="Q1160" t="str">
        <f>_xlfn.XLOOKUP(Table17[[#This Row],[Customer_ID]],Customer_Dim!A:A,Customer_Dim!G:G,"False Data")</f>
        <v>USA</v>
      </c>
      <c r="R1160" t="str">
        <f>_xlfn.XLOOKUP(Table17[[#This Row],[Customer_ID]],Customer_Dim!A:A,Customer_Dim!H:H,"False Data")</f>
        <v>Silver</v>
      </c>
      <c r="S1160" t="str">
        <f>_xlfn.XLOOKUP(Table17[[#This Row],[Store_ID]],Store_Dim!A:A,Store_Dim!B:B)</f>
        <v>Johnson-Wright</v>
      </c>
      <c r="T1160" t="str">
        <f>_xlfn.XLOOKUP(Table17[[#This Row],[Store_ID]],Store_Dim!A:A,Store_Dim!C:C)</f>
        <v>North</v>
      </c>
      <c r="U1160" t="str">
        <f>_xlfn.XLOOKUP(Table17[[#This Row],[Store_ID]],Store_Dim!A:A,Store_Dim!D:D)</f>
        <v>Hoodberg</v>
      </c>
      <c r="V1160" t="str">
        <f>_xlfn.XLOOKUP(Table17[[#This Row],[Store_ID]],Store_Dim!A:A,Store_Dim!E:E)</f>
        <v>Outlet</v>
      </c>
      <c r="W1160" t="str">
        <f>_xlfn.XLOOKUP(Table17[[#This Row],[Product_ID]],Product_Dim!A:A,Product_Dim!B:B)</f>
        <v>Women's Denim Jeans</v>
      </c>
      <c r="X1160" t="str">
        <f>_xlfn.XLOOKUP(Table17[[#This Row],[Product_ID]],Product_Dim!A:A,Product_Dim!C:C)</f>
        <v>Clothing</v>
      </c>
      <c r="Y1160" t="str">
        <f>_xlfn.XLOOKUP(Table17[[#This Row],[Product_ID]],Product_Dim!A:A,Product_Dim!D:D)</f>
        <v>Bottoms</v>
      </c>
      <c r="Z1160" t="str">
        <f>_xlfn.XLOOKUP(Table17[[#This Row],[Product_ID]],Product_Dim!A:A,Product_Dim!E:E)</f>
        <v>Guerra-Hendrix</v>
      </c>
      <c r="AA1160">
        <f>_xlfn.XLOOKUP(Table17[[#This Row],[Product_ID]],Product_Dim!A:A,Product_Dim!F:F)</f>
        <v>303.74</v>
      </c>
      <c r="AB1160">
        <f>_xlfn.XLOOKUP(Table17[[#This Row],[Product_ID]],Product_Dim!A:A,Product_Dim!G:G)</f>
        <v>343</v>
      </c>
    </row>
    <row r="1161" spans="1:28" x14ac:dyDescent="0.25">
      <c r="A1161" t="s">
        <v>2985</v>
      </c>
      <c r="B1161" s="1">
        <v>45881</v>
      </c>
      <c r="C1161" t="s">
        <v>1086</v>
      </c>
      <c r="D1161" t="s">
        <v>1728</v>
      </c>
      <c r="E1161" t="s">
        <v>1804</v>
      </c>
      <c r="F1161">
        <v>1</v>
      </c>
      <c r="G1161">
        <v>269.25</v>
      </c>
      <c r="H1161">
        <v>0.14000000000000001</v>
      </c>
      <c r="I1161" t="s">
        <v>1826</v>
      </c>
      <c r="J1161" s="12">
        <v>231.55500000000001</v>
      </c>
      <c r="K1161" t="str">
        <f>_xlfn.XLOOKUP(Table17[[#This Row],[Customer_ID]],Customer_Dim!A:A,Customer_Dim!B:B,"False Data")</f>
        <v>John Jordan</v>
      </c>
      <c r="L1161" s="5">
        <f>_xlfn.XLOOKUP(Table17[[#This Row],[Customer_ID]],Customer_Dim!A:A,Customer_Dim!C:C,"False Data")</f>
        <v>58</v>
      </c>
      <c r="M1161" s="5" t="str" cm="1">
        <f t="array" ref="M1161">_xlfn.IFS(Table9[[#This Row],[Age]]&lt;=35,"Youth",Table9[[#This Row],[Age]]&lt;=55,"Adult",Table9[[#This Row],[Age]]&gt;55,"Senior")</f>
        <v>Senior</v>
      </c>
      <c r="N1161" t="str">
        <f>_xlfn.XLOOKUP(Table17[[#This Row],[Customer_ID]],Customer_Dim!A:A,Customer_Dim!D:D,"False Data")</f>
        <v>Female</v>
      </c>
      <c r="O1161" t="str">
        <f>_xlfn.XLOOKUP(Table17[[#This Row],[Customer_ID]],Customer_Dim!A:A,Customer_Dim!E:E,"False Data")</f>
        <v>Port Crystalberg</v>
      </c>
      <c r="P1161" t="str">
        <f>_xlfn.XLOOKUP(Table17[[#This Row],[Customer_ID]],Customer_Dim!A:A,Customer_Dim!F:F,"False Data")</f>
        <v>Tennessee</v>
      </c>
      <c r="Q1161" t="str">
        <f>_xlfn.XLOOKUP(Table17[[#This Row],[Customer_ID]],Customer_Dim!A:A,Customer_Dim!G:G,"False Data")</f>
        <v>USA</v>
      </c>
      <c r="R1161" t="str">
        <f>_xlfn.XLOOKUP(Table17[[#This Row],[Customer_ID]],Customer_Dim!A:A,Customer_Dim!H:H,"False Data")</f>
        <v>Platinum</v>
      </c>
      <c r="S1161" t="str">
        <f>_xlfn.XLOOKUP(Table17[[#This Row],[Store_ID]],Store_Dim!A:A,Store_Dim!B:B)</f>
        <v>Frederick-Wright</v>
      </c>
      <c r="T1161" t="str">
        <f>_xlfn.XLOOKUP(Table17[[#This Row],[Store_ID]],Store_Dim!A:A,Store_Dim!C:C)</f>
        <v>West</v>
      </c>
      <c r="U1161" t="str">
        <f>_xlfn.XLOOKUP(Table17[[#This Row],[Store_ID]],Store_Dim!A:A,Store_Dim!D:D)</f>
        <v>New Jimmymouth</v>
      </c>
      <c r="V1161" t="str">
        <f>_xlfn.XLOOKUP(Table17[[#This Row],[Store_ID]],Store_Dim!A:A,Store_Dim!E:E)</f>
        <v>Flagship</v>
      </c>
      <c r="W1161" t="str">
        <f>_xlfn.XLOOKUP(Table17[[#This Row],[Product_ID]],Product_Dim!A:A,Product_Dim!B:B)</f>
        <v>Gaming Mouse Pad XL</v>
      </c>
      <c r="X1161" t="str">
        <f>_xlfn.XLOOKUP(Table17[[#This Row],[Product_ID]],Product_Dim!A:A,Product_Dim!C:C)</f>
        <v>Electronics</v>
      </c>
      <c r="Y1161" t="str">
        <f>_xlfn.XLOOKUP(Table17[[#This Row],[Product_ID]],Product_Dim!A:A,Product_Dim!D:D)</f>
        <v>Accessories</v>
      </c>
      <c r="Z1161" t="str">
        <f>_xlfn.XLOOKUP(Table17[[#This Row],[Product_ID]],Product_Dim!A:A,Product_Dim!E:E)</f>
        <v>Sharp, Taylor and Rodriguez</v>
      </c>
      <c r="AA1161">
        <f>_xlfn.XLOOKUP(Table17[[#This Row],[Product_ID]],Product_Dim!A:A,Product_Dim!F:F)</f>
        <v>340.14</v>
      </c>
      <c r="AB1161">
        <f>_xlfn.XLOOKUP(Table17[[#This Row],[Product_ID]],Product_Dim!A:A,Product_Dim!G:G)</f>
        <v>361</v>
      </c>
    </row>
    <row r="1162" spans="1:28" x14ac:dyDescent="0.25">
      <c r="A1162" t="s">
        <v>2986</v>
      </c>
      <c r="B1162" s="1">
        <v>45367</v>
      </c>
      <c r="C1162" t="s">
        <v>1142</v>
      </c>
      <c r="D1162" t="s">
        <v>1608</v>
      </c>
      <c r="E1162" t="s">
        <v>1792</v>
      </c>
      <c r="F1162">
        <v>2</v>
      </c>
      <c r="G1162">
        <v>723.75</v>
      </c>
      <c r="H1162">
        <v>0.03</v>
      </c>
      <c r="I1162" t="s">
        <v>1826</v>
      </c>
      <c r="J1162" s="12">
        <v>1404.075</v>
      </c>
      <c r="K1162" t="str">
        <f>_xlfn.XLOOKUP(Table17[[#This Row],[Customer_ID]],Customer_Dim!A:A,Customer_Dim!B:B,"False Data")</f>
        <v>Brandon Mcbride</v>
      </c>
      <c r="L1162" s="5">
        <f>_xlfn.XLOOKUP(Table17[[#This Row],[Customer_ID]],Customer_Dim!A:A,Customer_Dim!C:C,"False Data")</f>
        <v>63</v>
      </c>
      <c r="M1162" s="5" t="str" cm="1">
        <f t="array" ref="M1162">_xlfn.IFS(Table9[[#This Row],[Age]]&lt;=35,"Youth",Table9[[#This Row],[Age]]&lt;=55,"Adult",Table9[[#This Row],[Age]]&gt;55,"Senior")</f>
        <v>Senior</v>
      </c>
      <c r="N1162" t="str">
        <f>_xlfn.XLOOKUP(Table17[[#This Row],[Customer_ID]],Customer_Dim!A:A,Customer_Dim!D:D,"False Data")</f>
        <v>Female</v>
      </c>
      <c r="O1162" t="str">
        <f>_xlfn.XLOOKUP(Table17[[#This Row],[Customer_ID]],Customer_Dim!A:A,Customer_Dim!E:E,"False Data")</f>
        <v>Kellyside</v>
      </c>
      <c r="P1162" t="str">
        <f>_xlfn.XLOOKUP(Table17[[#This Row],[Customer_ID]],Customer_Dim!A:A,Customer_Dim!F:F,"False Data")</f>
        <v>Alaska</v>
      </c>
      <c r="Q1162" t="str">
        <f>_xlfn.XLOOKUP(Table17[[#This Row],[Customer_ID]],Customer_Dim!A:A,Customer_Dim!G:G,"False Data")</f>
        <v>USA</v>
      </c>
      <c r="R1162" t="str">
        <f>_xlfn.XLOOKUP(Table17[[#This Row],[Customer_ID]],Customer_Dim!A:A,Customer_Dim!H:H,"False Data")</f>
        <v>Platinum</v>
      </c>
      <c r="S1162" t="str">
        <f>_xlfn.XLOOKUP(Table17[[#This Row],[Store_ID]],Store_Dim!A:A,Store_Dim!B:B)</f>
        <v>Aguirre-Keller</v>
      </c>
      <c r="T1162" t="str">
        <f>_xlfn.XLOOKUP(Table17[[#This Row],[Store_ID]],Store_Dim!A:A,Store_Dim!C:C)</f>
        <v>South</v>
      </c>
      <c r="U1162" t="str">
        <f>_xlfn.XLOOKUP(Table17[[#This Row],[Store_ID]],Store_Dim!A:A,Store_Dim!D:D)</f>
        <v>Lake Michael</v>
      </c>
      <c r="V1162" t="str">
        <f>_xlfn.XLOOKUP(Table17[[#This Row],[Store_ID]],Store_Dim!A:A,Store_Dim!E:E)</f>
        <v>Online</v>
      </c>
      <c r="W1162" t="str">
        <f>_xlfn.XLOOKUP(Table17[[#This Row],[Product_ID]],Product_Dim!A:A,Product_Dim!B:B)</f>
        <v>Stainless Steel Cutlery Set</v>
      </c>
      <c r="X1162" t="str">
        <f>_xlfn.XLOOKUP(Table17[[#This Row],[Product_ID]],Product_Dim!A:A,Product_Dim!C:C)</f>
        <v>Home</v>
      </c>
      <c r="Y1162" t="str">
        <f>_xlfn.XLOOKUP(Table17[[#This Row],[Product_ID]],Product_Dim!A:A,Product_Dim!D:D)</f>
        <v>Kitchen</v>
      </c>
      <c r="Z1162" t="str">
        <f>_xlfn.XLOOKUP(Table17[[#This Row],[Product_ID]],Product_Dim!A:A,Product_Dim!E:E)</f>
        <v>Stevens, Fernandez and Martin</v>
      </c>
      <c r="AA1162">
        <f>_xlfn.XLOOKUP(Table17[[#This Row],[Product_ID]],Product_Dim!A:A,Product_Dim!F:F)</f>
        <v>19.52</v>
      </c>
      <c r="AB1162">
        <f>_xlfn.XLOOKUP(Table17[[#This Row],[Product_ID]],Product_Dim!A:A,Product_Dim!G:G)</f>
        <v>57</v>
      </c>
    </row>
    <row r="1163" spans="1:28" x14ac:dyDescent="0.25">
      <c r="A1163" t="s">
        <v>2987</v>
      </c>
      <c r="B1163" s="1">
        <v>45832</v>
      </c>
      <c r="C1163" t="s">
        <v>893</v>
      </c>
      <c r="D1163" t="s">
        <v>1586</v>
      </c>
      <c r="E1163" t="s">
        <v>1813</v>
      </c>
      <c r="F1163">
        <v>4</v>
      </c>
      <c r="G1163">
        <v>58.92</v>
      </c>
      <c r="H1163">
        <v>0.18</v>
      </c>
      <c r="I1163" t="s">
        <v>1824</v>
      </c>
      <c r="J1163" s="12">
        <v>193.2576</v>
      </c>
      <c r="K1163" t="str">
        <f>_xlfn.XLOOKUP(Table17[[#This Row],[Customer_ID]],Customer_Dim!A:A,Customer_Dim!B:B,"False Data")</f>
        <v>Brittany Watson</v>
      </c>
      <c r="L1163" s="5">
        <f>_xlfn.XLOOKUP(Table17[[#This Row],[Customer_ID]],Customer_Dim!A:A,Customer_Dim!C:C,"False Data")</f>
        <v>59</v>
      </c>
      <c r="M1163" s="5" t="str" cm="1">
        <f t="array" ref="M1163">_xlfn.IFS(Table9[[#This Row],[Age]]&lt;=35,"Youth",Table9[[#This Row],[Age]]&lt;=55,"Adult",Table9[[#This Row],[Age]]&gt;55,"Senior")</f>
        <v>Senior</v>
      </c>
      <c r="N1163" t="str">
        <f>_xlfn.XLOOKUP(Table17[[#This Row],[Customer_ID]],Customer_Dim!A:A,Customer_Dim!D:D,"False Data")</f>
        <v>Male</v>
      </c>
      <c r="O1163" t="str">
        <f>_xlfn.XLOOKUP(Table17[[#This Row],[Customer_ID]],Customer_Dim!A:A,Customer_Dim!E:E,"False Data")</f>
        <v>North Joshualand</v>
      </c>
      <c r="P1163" t="str">
        <f>_xlfn.XLOOKUP(Table17[[#This Row],[Customer_ID]],Customer_Dim!A:A,Customer_Dim!F:F,"False Data")</f>
        <v>Connecticut</v>
      </c>
      <c r="Q1163" t="str">
        <f>_xlfn.XLOOKUP(Table17[[#This Row],[Customer_ID]],Customer_Dim!A:A,Customer_Dim!G:G,"False Data")</f>
        <v>USA</v>
      </c>
      <c r="R1163" t="str">
        <f>_xlfn.XLOOKUP(Table17[[#This Row],[Customer_ID]],Customer_Dim!A:A,Customer_Dim!H:H,"False Data")</f>
        <v>Platinum</v>
      </c>
      <c r="S1163" t="str">
        <f>_xlfn.XLOOKUP(Table17[[#This Row],[Store_ID]],Store_Dim!A:A,Store_Dim!B:B)</f>
        <v>Mann-Austin</v>
      </c>
      <c r="T1163" t="str">
        <f>_xlfn.XLOOKUP(Table17[[#This Row],[Store_ID]],Store_Dim!A:A,Store_Dim!C:C)</f>
        <v>East</v>
      </c>
      <c r="U1163" t="str">
        <f>_xlfn.XLOOKUP(Table17[[#This Row],[Store_ID]],Store_Dim!A:A,Store_Dim!D:D)</f>
        <v>Vasquezborough</v>
      </c>
      <c r="V1163" t="str">
        <f>_xlfn.XLOOKUP(Table17[[#This Row],[Store_ID]],Store_Dim!A:A,Store_Dim!E:E)</f>
        <v>Online</v>
      </c>
      <c r="W1163" t="str">
        <f>_xlfn.XLOOKUP(Table17[[#This Row],[Product_ID]],Product_Dim!A:A,Product_Dim!B:B)</f>
        <v>Knee Support Brace</v>
      </c>
      <c r="X1163" t="str">
        <f>_xlfn.XLOOKUP(Table17[[#This Row],[Product_ID]],Product_Dim!A:A,Product_Dim!C:C)</f>
        <v>Sports</v>
      </c>
      <c r="Y1163" t="str">
        <f>_xlfn.XLOOKUP(Table17[[#This Row],[Product_ID]],Product_Dim!A:A,Product_Dim!D:D)</f>
        <v>Equipment</v>
      </c>
      <c r="Z1163" t="str">
        <f>_xlfn.XLOOKUP(Table17[[#This Row],[Product_ID]],Product_Dim!A:A,Product_Dim!E:E)</f>
        <v>May-Reese</v>
      </c>
      <c r="AA1163">
        <f>_xlfn.XLOOKUP(Table17[[#This Row],[Product_ID]],Product_Dim!A:A,Product_Dim!F:F)</f>
        <v>21.34</v>
      </c>
      <c r="AB1163">
        <f>_xlfn.XLOOKUP(Table17[[#This Row],[Product_ID]],Product_Dim!A:A,Product_Dim!G:G)</f>
        <v>65</v>
      </c>
    </row>
    <row r="1164" spans="1:28" x14ac:dyDescent="0.25">
      <c r="A1164" t="s">
        <v>2988</v>
      </c>
      <c r="B1164" s="1">
        <v>45438</v>
      </c>
      <c r="C1164" t="s">
        <v>619</v>
      </c>
      <c r="D1164" t="s">
        <v>1690</v>
      </c>
      <c r="E1164" t="s">
        <v>1789</v>
      </c>
      <c r="F1164">
        <v>2</v>
      </c>
      <c r="G1164">
        <v>913.08</v>
      </c>
      <c r="H1164">
        <v>0.26</v>
      </c>
      <c r="I1164" t="s">
        <v>1824</v>
      </c>
      <c r="J1164" s="12">
        <v>1351.3584000000001</v>
      </c>
      <c r="K1164" t="str">
        <f>_xlfn.XLOOKUP(Table17[[#This Row],[Customer_ID]],Customer_Dim!A:A,Customer_Dim!B:B,"False Data")</f>
        <v>Kimberly Brooks</v>
      </c>
      <c r="L1164" s="5">
        <f>_xlfn.XLOOKUP(Table17[[#This Row],[Customer_ID]],Customer_Dim!A:A,Customer_Dim!C:C,"False Data")</f>
        <v>42</v>
      </c>
      <c r="M1164" s="5" t="str" cm="1">
        <f t="array" ref="M1164">_xlfn.IFS(Table9[[#This Row],[Age]]&lt;=35,"Youth",Table9[[#This Row],[Age]]&lt;=55,"Adult",Table9[[#This Row],[Age]]&gt;55,"Senior")</f>
        <v>Adult</v>
      </c>
      <c r="N1164" t="str">
        <f>_xlfn.XLOOKUP(Table17[[#This Row],[Customer_ID]],Customer_Dim!A:A,Customer_Dim!D:D,"False Data")</f>
        <v>Male</v>
      </c>
      <c r="O1164" t="str">
        <f>_xlfn.XLOOKUP(Table17[[#This Row],[Customer_ID]],Customer_Dim!A:A,Customer_Dim!E:E,"False Data")</f>
        <v>Kingfort</v>
      </c>
      <c r="P1164" t="str">
        <f>_xlfn.XLOOKUP(Table17[[#This Row],[Customer_ID]],Customer_Dim!A:A,Customer_Dim!F:F,"False Data")</f>
        <v>New Mexico</v>
      </c>
      <c r="Q1164" t="str">
        <f>_xlfn.XLOOKUP(Table17[[#This Row],[Customer_ID]],Customer_Dim!A:A,Customer_Dim!G:G,"False Data")</f>
        <v>USA</v>
      </c>
      <c r="R1164" t="str">
        <f>_xlfn.XLOOKUP(Table17[[#This Row],[Customer_ID]],Customer_Dim!A:A,Customer_Dim!H:H,"False Data")</f>
        <v>Silver</v>
      </c>
      <c r="S1164" t="str">
        <f>_xlfn.XLOOKUP(Table17[[#This Row],[Store_ID]],Store_Dim!A:A,Store_Dim!B:B)</f>
        <v>Hill, Wagner and Ballard</v>
      </c>
      <c r="T1164" t="str">
        <f>_xlfn.XLOOKUP(Table17[[#This Row],[Store_ID]],Store_Dim!A:A,Store_Dim!C:C)</f>
        <v>East</v>
      </c>
      <c r="U1164" t="str">
        <f>_xlfn.XLOOKUP(Table17[[#This Row],[Store_ID]],Store_Dim!A:A,Store_Dim!D:D)</f>
        <v>East Davidville</v>
      </c>
      <c r="V1164" t="str">
        <f>_xlfn.XLOOKUP(Table17[[#This Row],[Store_ID]],Store_Dim!A:A,Store_Dim!E:E)</f>
        <v>Online</v>
      </c>
      <c r="W1164" t="str">
        <f>_xlfn.XLOOKUP(Table17[[#This Row],[Product_ID]],Product_Dim!A:A,Product_Dim!B:B)</f>
        <v>Hair Repair Oil Treatment</v>
      </c>
      <c r="X1164" t="str">
        <f>_xlfn.XLOOKUP(Table17[[#This Row],[Product_ID]],Product_Dim!A:A,Product_Dim!C:C)</f>
        <v>Beauty</v>
      </c>
      <c r="Y1164" t="str">
        <f>_xlfn.XLOOKUP(Table17[[#This Row],[Product_ID]],Product_Dim!A:A,Product_Dim!D:D)</f>
        <v>Haircare</v>
      </c>
      <c r="Z1164" t="str">
        <f>_xlfn.XLOOKUP(Table17[[#This Row],[Product_ID]],Product_Dim!A:A,Product_Dim!E:E)</f>
        <v>Hopkins Ltd</v>
      </c>
      <c r="AA1164">
        <f>_xlfn.XLOOKUP(Table17[[#This Row],[Product_ID]],Product_Dim!A:A,Product_Dim!F:F)</f>
        <v>214.32</v>
      </c>
      <c r="AB1164">
        <f>_xlfn.XLOOKUP(Table17[[#This Row],[Product_ID]],Product_Dim!A:A,Product_Dim!G:G)</f>
        <v>383</v>
      </c>
    </row>
    <row r="1165" spans="1:28" x14ac:dyDescent="0.25">
      <c r="A1165" t="s">
        <v>2989</v>
      </c>
      <c r="B1165" s="1">
        <v>45691</v>
      </c>
      <c r="C1165" t="s">
        <v>776</v>
      </c>
      <c r="D1165" t="s">
        <v>1710</v>
      </c>
      <c r="E1165" t="s">
        <v>1757</v>
      </c>
      <c r="F1165">
        <v>1</v>
      </c>
      <c r="G1165">
        <v>791.83</v>
      </c>
      <c r="H1165">
        <v>0.28000000000000003</v>
      </c>
      <c r="I1165" t="s">
        <v>1826</v>
      </c>
      <c r="J1165" s="12">
        <v>570.11760000000004</v>
      </c>
      <c r="K1165" t="str">
        <f>_xlfn.XLOOKUP(Table17[[#This Row],[Customer_ID]],Customer_Dim!A:A,Customer_Dim!B:B,"False Data")</f>
        <v>William Jackson</v>
      </c>
      <c r="L1165" s="5">
        <f>_xlfn.XLOOKUP(Table17[[#This Row],[Customer_ID]],Customer_Dim!A:A,Customer_Dim!C:C,"False Data")</f>
        <v>58</v>
      </c>
      <c r="M1165" s="5" t="str" cm="1">
        <f t="array" ref="M1165">_xlfn.IFS(Table9[[#This Row],[Age]]&lt;=35,"Youth",Table9[[#This Row],[Age]]&lt;=55,"Adult",Table9[[#This Row],[Age]]&gt;55,"Senior")</f>
        <v>Senior</v>
      </c>
      <c r="N1165" t="str">
        <f>_xlfn.XLOOKUP(Table17[[#This Row],[Customer_ID]],Customer_Dim!A:A,Customer_Dim!D:D,"False Data")</f>
        <v>Female</v>
      </c>
      <c r="O1165" t="str">
        <f>_xlfn.XLOOKUP(Table17[[#This Row],[Customer_ID]],Customer_Dim!A:A,Customer_Dim!E:E,"False Data")</f>
        <v>New Tina</v>
      </c>
      <c r="P1165" t="str">
        <f>_xlfn.XLOOKUP(Table17[[#This Row],[Customer_ID]],Customer_Dim!A:A,Customer_Dim!F:F,"False Data")</f>
        <v>Connecticut</v>
      </c>
      <c r="Q1165" t="str">
        <f>_xlfn.XLOOKUP(Table17[[#This Row],[Customer_ID]],Customer_Dim!A:A,Customer_Dim!G:G,"False Data")</f>
        <v>USA</v>
      </c>
      <c r="R1165" t="str">
        <f>_xlfn.XLOOKUP(Table17[[#This Row],[Customer_ID]],Customer_Dim!A:A,Customer_Dim!H:H,"False Data")</f>
        <v>Silver</v>
      </c>
      <c r="S1165" t="str">
        <f>_xlfn.XLOOKUP(Table17[[#This Row],[Store_ID]],Store_Dim!A:A,Store_Dim!B:B)</f>
        <v>Martinez, Adkins and Johnson</v>
      </c>
      <c r="T1165" t="str">
        <f>_xlfn.XLOOKUP(Table17[[#This Row],[Store_ID]],Store_Dim!A:A,Store_Dim!C:C)</f>
        <v>North</v>
      </c>
      <c r="U1165" t="str">
        <f>_xlfn.XLOOKUP(Table17[[#This Row],[Store_ID]],Store_Dim!A:A,Store_Dim!D:D)</f>
        <v>Danielmouth</v>
      </c>
      <c r="V1165" t="str">
        <f>_xlfn.XLOOKUP(Table17[[#This Row],[Store_ID]],Store_Dim!A:A,Store_Dim!E:E)</f>
        <v>Flagship</v>
      </c>
      <c r="W1165" t="str">
        <f>_xlfn.XLOOKUP(Table17[[#This Row],[Product_ID]],Product_Dim!A:A,Product_Dim!B:B)</f>
        <v>Badminton Racket Set</v>
      </c>
      <c r="X1165" t="str">
        <f>_xlfn.XLOOKUP(Table17[[#This Row],[Product_ID]],Product_Dim!A:A,Product_Dim!C:C)</f>
        <v>Sports</v>
      </c>
      <c r="Y1165" t="str">
        <f>_xlfn.XLOOKUP(Table17[[#This Row],[Product_ID]],Product_Dim!A:A,Product_Dim!D:D)</f>
        <v>Equipment</v>
      </c>
      <c r="Z1165" t="str">
        <f>_xlfn.XLOOKUP(Table17[[#This Row],[Product_ID]],Product_Dim!A:A,Product_Dim!E:E)</f>
        <v>Robinson-Brown</v>
      </c>
      <c r="AA1165">
        <f>_xlfn.XLOOKUP(Table17[[#This Row],[Product_ID]],Product_Dim!A:A,Product_Dim!F:F)</f>
        <v>285.54000000000002</v>
      </c>
      <c r="AB1165">
        <f>_xlfn.XLOOKUP(Table17[[#This Row],[Product_ID]],Product_Dim!A:A,Product_Dim!G:G)</f>
        <v>358</v>
      </c>
    </row>
    <row r="1166" spans="1:28" x14ac:dyDescent="0.25">
      <c r="A1166" t="s">
        <v>2990</v>
      </c>
      <c r="B1166" s="1">
        <v>45506</v>
      </c>
      <c r="C1166" t="s">
        <v>1452</v>
      </c>
      <c r="D1166" t="s">
        <v>1551</v>
      </c>
      <c r="E1166" t="s">
        <v>1801</v>
      </c>
      <c r="F1166">
        <v>1</v>
      </c>
      <c r="G1166">
        <v>74.290000000000006</v>
      </c>
      <c r="H1166">
        <v>0.3</v>
      </c>
      <c r="I1166" t="s">
        <v>1829</v>
      </c>
      <c r="J1166" s="12">
        <v>52.003</v>
      </c>
      <c r="K1166" t="str">
        <f>_xlfn.XLOOKUP(Table17[[#This Row],[Customer_ID]],Customer_Dim!A:A,Customer_Dim!B:B,"False Data")</f>
        <v>Debra Mccullough</v>
      </c>
      <c r="L1166" s="5">
        <f>_xlfn.XLOOKUP(Table17[[#This Row],[Customer_ID]],Customer_Dim!A:A,Customer_Dim!C:C,"False Data")</f>
        <v>42</v>
      </c>
      <c r="M1166" s="5" t="str" cm="1">
        <f t="array" ref="M1166">_xlfn.IFS(Table9[[#This Row],[Age]]&lt;=35,"Youth",Table9[[#This Row],[Age]]&lt;=55,"Adult",Table9[[#This Row],[Age]]&gt;55,"Senior")</f>
        <v>Adult</v>
      </c>
      <c r="N1166" t="str">
        <f>_xlfn.XLOOKUP(Table17[[#This Row],[Customer_ID]],Customer_Dim!A:A,Customer_Dim!D:D,"False Data")</f>
        <v>Male</v>
      </c>
      <c r="O1166" t="str">
        <f>_xlfn.XLOOKUP(Table17[[#This Row],[Customer_ID]],Customer_Dim!A:A,Customer_Dim!E:E,"False Data")</f>
        <v>Mcdanielfurt</v>
      </c>
      <c r="P1166" t="str">
        <f>_xlfn.XLOOKUP(Table17[[#This Row],[Customer_ID]],Customer_Dim!A:A,Customer_Dim!F:F,"False Data")</f>
        <v>Montana</v>
      </c>
      <c r="Q1166" t="str">
        <f>_xlfn.XLOOKUP(Table17[[#This Row],[Customer_ID]],Customer_Dim!A:A,Customer_Dim!G:G,"False Data")</f>
        <v>USA</v>
      </c>
      <c r="R1166" t="str">
        <f>_xlfn.XLOOKUP(Table17[[#This Row],[Customer_ID]],Customer_Dim!A:A,Customer_Dim!H:H,"False Data")</f>
        <v>Platinum</v>
      </c>
      <c r="S1166" t="str">
        <f>_xlfn.XLOOKUP(Table17[[#This Row],[Store_ID]],Store_Dim!A:A,Store_Dim!B:B)</f>
        <v>Shelton PLC</v>
      </c>
      <c r="T1166" t="str">
        <f>_xlfn.XLOOKUP(Table17[[#This Row],[Store_ID]],Store_Dim!A:A,Store_Dim!C:C)</f>
        <v>North</v>
      </c>
      <c r="U1166" t="str">
        <f>_xlfn.XLOOKUP(Table17[[#This Row],[Store_ID]],Store_Dim!A:A,Store_Dim!D:D)</f>
        <v>East Jenniferstad</v>
      </c>
      <c r="V1166" t="str">
        <f>_xlfn.XLOOKUP(Table17[[#This Row],[Store_ID]],Store_Dim!A:A,Store_Dim!E:E)</f>
        <v>Flagship</v>
      </c>
      <c r="W1166" t="str">
        <f>_xlfn.XLOOKUP(Table17[[#This Row],[Product_ID]],Product_Dim!A:A,Product_Dim!B:B)</f>
        <v>Men's Running Jacket</v>
      </c>
      <c r="X1166" t="str">
        <f>_xlfn.XLOOKUP(Table17[[#This Row],[Product_ID]],Product_Dim!A:A,Product_Dim!C:C)</f>
        <v>Clothing</v>
      </c>
      <c r="Y1166" t="str">
        <f>_xlfn.XLOOKUP(Table17[[#This Row],[Product_ID]],Product_Dim!A:A,Product_Dim!D:D)</f>
        <v>Outerwear</v>
      </c>
      <c r="Z1166" t="str">
        <f>_xlfn.XLOOKUP(Table17[[#This Row],[Product_ID]],Product_Dim!A:A,Product_Dim!E:E)</f>
        <v>Pineda Ltd</v>
      </c>
      <c r="AA1166">
        <f>_xlfn.XLOOKUP(Table17[[#This Row],[Product_ID]],Product_Dim!A:A,Product_Dim!F:F)</f>
        <v>364.67</v>
      </c>
      <c r="AB1166">
        <f>_xlfn.XLOOKUP(Table17[[#This Row],[Product_ID]],Product_Dim!A:A,Product_Dim!G:G)</f>
        <v>452</v>
      </c>
    </row>
    <row r="1167" spans="1:28" x14ac:dyDescent="0.25">
      <c r="A1167" t="s">
        <v>2991</v>
      </c>
      <c r="B1167" s="1">
        <v>45251</v>
      </c>
      <c r="C1167" t="s">
        <v>779</v>
      </c>
      <c r="D1167" t="s">
        <v>1618</v>
      </c>
      <c r="E1167" t="s">
        <v>1752</v>
      </c>
      <c r="F1167">
        <v>2</v>
      </c>
      <c r="G1167">
        <v>961.68</v>
      </c>
      <c r="H1167">
        <v>0.27</v>
      </c>
      <c r="I1167" t="s">
        <v>1826</v>
      </c>
      <c r="J1167" s="12">
        <v>1404.0527999999999</v>
      </c>
      <c r="K1167" t="str">
        <f>_xlfn.XLOOKUP(Table17[[#This Row],[Customer_ID]],Customer_Dim!A:A,Customer_Dim!B:B,"False Data")</f>
        <v>Brian Hammond</v>
      </c>
      <c r="L1167" s="5">
        <f>_xlfn.XLOOKUP(Table17[[#This Row],[Customer_ID]],Customer_Dim!A:A,Customer_Dim!C:C,"False Data")</f>
        <v>56</v>
      </c>
      <c r="M1167" s="5" t="str" cm="1">
        <f t="array" ref="M1167">_xlfn.IFS(Table9[[#This Row],[Age]]&lt;=35,"Youth",Table9[[#This Row],[Age]]&lt;=55,"Adult",Table9[[#This Row],[Age]]&gt;55,"Senior")</f>
        <v>Senior</v>
      </c>
      <c r="N1167" t="str">
        <f>_xlfn.XLOOKUP(Table17[[#This Row],[Customer_ID]],Customer_Dim!A:A,Customer_Dim!D:D,"False Data")</f>
        <v>Female</v>
      </c>
      <c r="O1167" t="str">
        <f>_xlfn.XLOOKUP(Table17[[#This Row],[Customer_ID]],Customer_Dim!A:A,Customer_Dim!E:E,"False Data")</f>
        <v>North Nicholas</v>
      </c>
      <c r="P1167" t="str">
        <f>_xlfn.XLOOKUP(Table17[[#This Row],[Customer_ID]],Customer_Dim!A:A,Customer_Dim!F:F,"False Data")</f>
        <v>Texas</v>
      </c>
      <c r="Q1167" t="str">
        <f>_xlfn.XLOOKUP(Table17[[#This Row],[Customer_ID]],Customer_Dim!A:A,Customer_Dim!G:G,"False Data")</f>
        <v>USA</v>
      </c>
      <c r="R1167" t="str">
        <f>_xlfn.XLOOKUP(Table17[[#This Row],[Customer_ID]],Customer_Dim!A:A,Customer_Dim!H:H,"False Data")</f>
        <v>Gold</v>
      </c>
      <c r="S1167" t="str">
        <f>_xlfn.XLOOKUP(Table17[[#This Row],[Store_ID]],Store_Dim!A:A,Store_Dim!B:B)</f>
        <v>Rivera-Warner</v>
      </c>
      <c r="T1167" t="str">
        <f>_xlfn.XLOOKUP(Table17[[#This Row],[Store_ID]],Store_Dim!A:A,Store_Dim!C:C)</f>
        <v>East</v>
      </c>
      <c r="U1167" t="str">
        <f>_xlfn.XLOOKUP(Table17[[#This Row],[Store_ID]],Store_Dim!A:A,Store_Dim!D:D)</f>
        <v>Washingtonfurt</v>
      </c>
      <c r="V1167" t="str">
        <f>_xlfn.XLOOKUP(Table17[[#This Row],[Store_ID]],Store_Dim!A:A,Store_Dim!E:E)</f>
        <v>Flagship</v>
      </c>
      <c r="W1167" t="str">
        <f>_xlfn.XLOOKUP(Table17[[#This Row],[Product_ID]],Product_Dim!A:A,Product_Dim!B:B)</f>
        <v>Bedroom Table Lamp</v>
      </c>
      <c r="X1167" t="str">
        <f>_xlfn.XLOOKUP(Table17[[#This Row],[Product_ID]],Product_Dim!A:A,Product_Dim!C:C)</f>
        <v>Home</v>
      </c>
      <c r="Y1167" t="str">
        <f>_xlfn.XLOOKUP(Table17[[#This Row],[Product_ID]],Product_Dim!A:A,Product_Dim!D:D)</f>
        <v>Lighting</v>
      </c>
      <c r="Z1167" t="str">
        <f>_xlfn.XLOOKUP(Table17[[#This Row],[Product_ID]],Product_Dim!A:A,Product_Dim!E:E)</f>
        <v>Jones LLC</v>
      </c>
      <c r="AA1167">
        <f>_xlfn.XLOOKUP(Table17[[#This Row],[Product_ID]],Product_Dim!A:A,Product_Dim!F:F)</f>
        <v>382.22</v>
      </c>
      <c r="AB1167">
        <f>_xlfn.XLOOKUP(Table17[[#This Row],[Product_ID]],Product_Dim!A:A,Product_Dim!G:G)</f>
        <v>329</v>
      </c>
    </row>
    <row r="1168" spans="1:28" x14ac:dyDescent="0.25">
      <c r="A1168" t="s">
        <v>2992</v>
      </c>
      <c r="B1168" s="1">
        <v>45722</v>
      </c>
      <c r="C1168" t="s">
        <v>1518</v>
      </c>
      <c r="D1168" t="s">
        <v>1586</v>
      </c>
      <c r="E1168" t="s">
        <v>1799</v>
      </c>
      <c r="F1168">
        <v>1</v>
      </c>
      <c r="G1168">
        <v>90.72</v>
      </c>
      <c r="H1168">
        <v>0.1</v>
      </c>
      <c r="I1168" t="s">
        <v>1826</v>
      </c>
      <c r="J1168" s="12">
        <v>81.647999999999996</v>
      </c>
      <c r="K1168" t="str">
        <f>_xlfn.XLOOKUP(Table17[[#This Row],[Customer_ID]],Customer_Dim!A:A,Customer_Dim!B:B,"False Data")</f>
        <v>Justin Lopez</v>
      </c>
      <c r="L1168" s="5">
        <f>_xlfn.XLOOKUP(Table17[[#This Row],[Customer_ID]],Customer_Dim!A:A,Customer_Dim!C:C,"False Data")</f>
        <v>21</v>
      </c>
      <c r="M1168" s="5" t="str" cm="1">
        <f t="array" ref="M1168">_xlfn.IFS(Table9[[#This Row],[Age]]&lt;=35,"Youth",Table9[[#This Row],[Age]]&lt;=55,"Adult",Table9[[#This Row],[Age]]&gt;55,"Senior")</f>
        <v>Youth</v>
      </c>
      <c r="N1168" t="str">
        <f>_xlfn.XLOOKUP(Table17[[#This Row],[Customer_ID]],Customer_Dim!A:A,Customer_Dim!D:D,"False Data")</f>
        <v>Male</v>
      </c>
      <c r="O1168" t="str">
        <f>_xlfn.XLOOKUP(Table17[[#This Row],[Customer_ID]],Customer_Dim!A:A,Customer_Dim!E:E,"False Data")</f>
        <v>Port Cheryl</v>
      </c>
      <c r="P1168" t="str">
        <f>_xlfn.XLOOKUP(Table17[[#This Row],[Customer_ID]],Customer_Dim!A:A,Customer_Dim!F:F,"False Data")</f>
        <v>Texas</v>
      </c>
      <c r="Q1168" t="str">
        <f>_xlfn.XLOOKUP(Table17[[#This Row],[Customer_ID]],Customer_Dim!A:A,Customer_Dim!G:G,"False Data")</f>
        <v>USA</v>
      </c>
      <c r="R1168" t="str">
        <f>_xlfn.XLOOKUP(Table17[[#This Row],[Customer_ID]],Customer_Dim!A:A,Customer_Dim!H:H,"False Data")</f>
        <v>Gold</v>
      </c>
      <c r="S1168" t="str">
        <f>_xlfn.XLOOKUP(Table17[[#This Row],[Store_ID]],Store_Dim!A:A,Store_Dim!B:B)</f>
        <v>Mcdonald Inc</v>
      </c>
      <c r="T1168" t="str">
        <f>_xlfn.XLOOKUP(Table17[[#This Row],[Store_ID]],Store_Dim!A:A,Store_Dim!C:C)</f>
        <v>South</v>
      </c>
      <c r="U1168" t="str">
        <f>_xlfn.XLOOKUP(Table17[[#This Row],[Store_ID]],Store_Dim!A:A,Store_Dim!D:D)</f>
        <v>Christopherland</v>
      </c>
      <c r="V1168" t="str">
        <f>_xlfn.XLOOKUP(Table17[[#This Row],[Store_ID]],Store_Dim!A:A,Store_Dim!E:E)</f>
        <v>Outlet</v>
      </c>
      <c r="W1168" t="str">
        <f>_xlfn.XLOOKUP(Table17[[#This Row],[Product_ID]],Product_Dim!A:A,Product_Dim!B:B)</f>
        <v>Knee Support Brace</v>
      </c>
      <c r="X1168" t="str">
        <f>_xlfn.XLOOKUP(Table17[[#This Row],[Product_ID]],Product_Dim!A:A,Product_Dim!C:C)</f>
        <v>Sports</v>
      </c>
      <c r="Y1168" t="str">
        <f>_xlfn.XLOOKUP(Table17[[#This Row],[Product_ID]],Product_Dim!A:A,Product_Dim!D:D)</f>
        <v>Equipment</v>
      </c>
      <c r="Z1168" t="str">
        <f>_xlfn.XLOOKUP(Table17[[#This Row],[Product_ID]],Product_Dim!A:A,Product_Dim!E:E)</f>
        <v>May-Reese</v>
      </c>
      <c r="AA1168">
        <f>_xlfn.XLOOKUP(Table17[[#This Row],[Product_ID]],Product_Dim!A:A,Product_Dim!F:F)</f>
        <v>21.34</v>
      </c>
      <c r="AB1168">
        <f>_xlfn.XLOOKUP(Table17[[#This Row],[Product_ID]],Product_Dim!A:A,Product_Dim!G:G)</f>
        <v>65</v>
      </c>
    </row>
    <row r="1169" spans="1:28" x14ac:dyDescent="0.25">
      <c r="A1169" t="s">
        <v>2993</v>
      </c>
      <c r="B1169" s="1">
        <v>45689</v>
      </c>
      <c r="C1169" t="s">
        <v>224</v>
      </c>
      <c r="D1169" t="s">
        <v>1664</v>
      </c>
      <c r="E1169" t="s">
        <v>1779</v>
      </c>
      <c r="F1169">
        <v>1</v>
      </c>
      <c r="G1169">
        <v>458.69</v>
      </c>
      <c r="H1169">
        <v>0.16</v>
      </c>
      <c r="I1169" t="s">
        <v>1826</v>
      </c>
      <c r="J1169" s="12">
        <v>385.2996</v>
      </c>
      <c r="K1169" t="str">
        <f>_xlfn.XLOOKUP(Table17[[#This Row],[Customer_ID]],Customer_Dim!A:A,Customer_Dim!B:B,"False Data")</f>
        <v>Dr. David Smith</v>
      </c>
      <c r="L1169" s="5">
        <f>_xlfn.XLOOKUP(Table17[[#This Row],[Customer_ID]],Customer_Dim!A:A,Customer_Dim!C:C,"False Data")</f>
        <v>22</v>
      </c>
      <c r="M1169" s="5" t="str" cm="1">
        <f t="array" ref="M1169">_xlfn.IFS(Table9[[#This Row],[Age]]&lt;=35,"Youth",Table9[[#This Row],[Age]]&lt;=55,"Adult",Table9[[#This Row],[Age]]&gt;55,"Senior")</f>
        <v>Youth</v>
      </c>
      <c r="N1169" t="str">
        <f>_xlfn.XLOOKUP(Table17[[#This Row],[Customer_ID]],Customer_Dim!A:A,Customer_Dim!D:D,"False Data")</f>
        <v>Female</v>
      </c>
      <c r="O1169" t="str">
        <f>_xlfn.XLOOKUP(Table17[[#This Row],[Customer_ID]],Customer_Dim!A:A,Customer_Dim!E:E,"False Data")</f>
        <v>Schmidtchester</v>
      </c>
      <c r="P1169" t="str">
        <f>_xlfn.XLOOKUP(Table17[[#This Row],[Customer_ID]],Customer_Dim!A:A,Customer_Dim!F:F,"False Data")</f>
        <v>Alaska</v>
      </c>
      <c r="Q1169" t="str">
        <f>_xlfn.XLOOKUP(Table17[[#This Row],[Customer_ID]],Customer_Dim!A:A,Customer_Dim!G:G,"False Data")</f>
        <v>USA</v>
      </c>
      <c r="R1169" t="str">
        <f>_xlfn.XLOOKUP(Table17[[#This Row],[Customer_ID]],Customer_Dim!A:A,Customer_Dim!H:H,"False Data")</f>
        <v>Silver</v>
      </c>
      <c r="S1169" t="str">
        <f>_xlfn.XLOOKUP(Table17[[#This Row],[Store_ID]],Store_Dim!A:A,Store_Dim!B:B)</f>
        <v>Martinez-Mullins</v>
      </c>
      <c r="T1169" t="str">
        <f>_xlfn.XLOOKUP(Table17[[#This Row],[Store_ID]],Store_Dim!A:A,Store_Dim!C:C)</f>
        <v>South</v>
      </c>
      <c r="U1169" t="str">
        <f>_xlfn.XLOOKUP(Table17[[#This Row],[Store_ID]],Store_Dim!A:A,Store_Dim!D:D)</f>
        <v>Williamsfurt</v>
      </c>
      <c r="V1169" t="str">
        <f>_xlfn.XLOOKUP(Table17[[#This Row],[Store_ID]],Store_Dim!A:A,Store_Dim!E:E)</f>
        <v>Online</v>
      </c>
      <c r="W1169" t="str">
        <f>_xlfn.XLOOKUP(Table17[[#This Row],[Product_ID]],Product_Dim!A:A,Product_Dim!B:B)</f>
        <v>Womens Cotton Scarf</v>
      </c>
      <c r="X1169" t="str">
        <f>_xlfn.XLOOKUP(Table17[[#This Row],[Product_ID]],Product_Dim!A:A,Product_Dim!C:C)</f>
        <v>Clothing</v>
      </c>
      <c r="Y1169" t="str">
        <f>_xlfn.XLOOKUP(Table17[[#This Row],[Product_ID]],Product_Dim!A:A,Product_Dim!D:D)</f>
        <v>Accessories</v>
      </c>
      <c r="Z1169" t="str">
        <f>_xlfn.XLOOKUP(Table17[[#This Row],[Product_ID]],Product_Dim!A:A,Product_Dim!E:E)</f>
        <v>Shepherd-Gould</v>
      </c>
      <c r="AA1169">
        <f>_xlfn.XLOOKUP(Table17[[#This Row],[Product_ID]],Product_Dim!A:A,Product_Dim!F:F)</f>
        <v>113.83</v>
      </c>
      <c r="AB1169">
        <f>_xlfn.XLOOKUP(Table17[[#This Row],[Product_ID]],Product_Dim!A:A,Product_Dim!G:G)</f>
        <v>485</v>
      </c>
    </row>
    <row r="1170" spans="1:28" x14ac:dyDescent="0.25">
      <c r="A1170" t="s">
        <v>2994</v>
      </c>
      <c r="B1170" s="1">
        <v>45346</v>
      </c>
      <c r="C1170" t="s">
        <v>743</v>
      </c>
      <c r="D1170" t="s">
        <v>1616</v>
      </c>
      <c r="E1170" t="s">
        <v>1779</v>
      </c>
      <c r="F1170">
        <v>1</v>
      </c>
      <c r="G1170">
        <v>168.29</v>
      </c>
      <c r="H1170">
        <v>0.05</v>
      </c>
      <c r="I1170" t="s">
        <v>1826</v>
      </c>
      <c r="J1170" s="12">
        <v>159.87549999999999</v>
      </c>
      <c r="K1170" t="str">
        <f>_xlfn.XLOOKUP(Table17[[#This Row],[Customer_ID]],Customer_Dim!A:A,Customer_Dim!B:B,"False Data")</f>
        <v>Timothy Juarez</v>
      </c>
      <c r="L1170" s="5">
        <f>_xlfn.XLOOKUP(Table17[[#This Row],[Customer_ID]],Customer_Dim!A:A,Customer_Dim!C:C,"False Data")</f>
        <v>22</v>
      </c>
      <c r="M1170" s="5" t="str" cm="1">
        <f t="array" ref="M1170">_xlfn.IFS(Table9[[#This Row],[Age]]&lt;=35,"Youth",Table9[[#This Row],[Age]]&lt;=55,"Adult",Table9[[#This Row],[Age]]&gt;55,"Senior")</f>
        <v>Youth</v>
      </c>
      <c r="N1170" t="str">
        <f>_xlfn.XLOOKUP(Table17[[#This Row],[Customer_ID]],Customer_Dim!A:A,Customer_Dim!D:D,"False Data")</f>
        <v>Female</v>
      </c>
      <c r="O1170" t="str">
        <f>_xlfn.XLOOKUP(Table17[[#This Row],[Customer_ID]],Customer_Dim!A:A,Customer_Dim!E:E,"False Data")</f>
        <v>Grahamstad</v>
      </c>
      <c r="P1170" t="str">
        <f>_xlfn.XLOOKUP(Table17[[#This Row],[Customer_ID]],Customer_Dim!A:A,Customer_Dim!F:F,"False Data")</f>
        <v>South Carolina</v>
      </c>
      <c r="Q1170" t="str">
        <f>_xlfn.XLOOKUP(Table17[[#This Row],[Customer_ID]],Customer_Dim!A:A,Customer_Dim!G:G,"False Data")</f>
        <v>USA</v>
      </c>
      <c r="R1170" t="str">
        <f>_xlfn.XLOOKUP(Table17[[#This Row],[Customer_ID]],Customer_Dim!A:A,Customer_Dim!H:H,"False Data")</f>
        <v>Bronze</v>
      </c>
      <c r="S1170" t="str">
        <f>_xlfn.XLOOKUP(Table17[[#This Row],[Store_ID]],Store_Dim!A:A,Store_Dim!B:B)</f>
        <v>Martinez-Mullins</v>
      </c>
      <c r="T1170" t="str">
        <f>_xlfn.XLOOKUP(Table17[[#This Row],[Store_ID]],Store_Dim!A:A,Store_Dim!C:C)</f>
        <v>South</v>
      </c>
      <c r="U1170" t="str">
        <f>_xlfn.XLOOKUP(Table17[[#This Row],[Store_ID]],Store_Dim!A:A,Store_Dim!D:D)</f>
        <v>Williamsfurt</v>
      </c>
      <c r="V1170" t="str">
        <f>_xlfn.XLOOKUP(Table17[[#This Row],[Store_ID]],Store_Dim!A:A,Store_Dim!E:E)</f>
        <v>Online</v>
      </c>
      <c r="W1170" t="str">
        <f>_xlfn.XLOOKUP(Table17[[#This Row],[Product_ID]],Product_Dim!A:A,Product_Dim!B:B)</f>
        <v>Gaming Mechanical Keyboard</v>
      </c>
      <c r="X1170" t="str">
        <f>_xlfn.XLOOKUP(Table17[[#This Row],[Product_ID]],Product_Dim!A:A,Product_Dim!C:C)</f>
        <v>Electronics</v>
      </c>
      <c r="Y1170" t="str">
        <f>_xlfn.XLOOKUP(Table17[[#This Row],[Product_ID]],Product_Dim!A:A,Product_Dim!D:D)</f>
        <v>Computer</v>
      </c>
      <c r="Z1170" t="str">
        <f>_xlfn.XLOOKUP(Table17[[#This Row],[Product_ID]],Product_Dim!A:A,Product_Dim!E:E)</f>
        <v>Lucero LLC</v>
      </c>
      <c r="AA1170">
        <f>_xlfn.XLOOKUP(Table17[[#This Row],[Product_ID]],Product_Dim!A:A,Product_Dim!F:F)</f>
        <v>419.28</v>
      </c>
      <c r="AB1170">
        <f>_xlfn.XLOOKUP(Table17[[#This Row],[Product_ID]],Product_Dim!A:A,Product_Dim!G:G)</f>
        <v>86</v>
      </c>
    </row>
    <row r="1171" spans="1:28" x14ac:dyDescent="0.25">
      <c r="A1171" t="s">
        <v>2995</v>
      </c>
      <c r="B1171" s="1">
        <v>45549</v>
      </c>
      <c r="C1171" t="s">
        <v>687</v>
      </c>
      <c r="D1171" t="s">
        <v>1582</v>
      </c>
      <c r="E1171" t="s">
        <v>1807</v>
      </c>
      <c r="F1171">
        <v>1</v>
      </c>
      <c r="G1171">
        <v>391.77</v>
      </c>
      <c r="H1171">
        <v>0.1</v>
      </c>
      <c r="I1171" t="s">
        <v>1826</v>
      </c>
      <c r="J1171" s="12">
        <v>352.59300000000002</v>
      </c>
      <c r="K1171" t="str">
        <f>_xlfn.XLOOKUP(Table17[[#This Row],[Customer_ID]],Customer_Dim!A:A,Customer_Dim!B:B,"False Data")</f>
        <v>Rodney Huffman</v>
      </c>
      <c r="L1171" s="5">
        <f>_xlfn.XLOOKUP(Table17[[#This Row],[Customer_ID]],Customer_Dim!A:A,Customer_Dim!C:C,"False Data")</f>
        <v>20</v>
      </c>
      <c r="M1171" s="5" t="str" cm="1">
        <f t="array" ref="M1171">_xlfn.IFS(Table9[[#This Row],[Age]]&lt;=35,"Youth",Table9[[#This Row],[Age]]&lt;=55,"Adult",Table9[[#This Row],[Age]]&gt;55,"Senior")</f>
        <v>Youth</v>
      </c>
      <c r="N1171" t="str">
        <f>_xlfn.XLOOKUP(Table17[[#This Row],[Customer_ID]],Customer_Dim!A:A,Customer_Dim!D:D,"False Data")</f>
        <v>Female</v>
      </c>
      <c r="O1171" t="str">
        <f>_xlfn.XLOOKUP(Table17[[#This Row],[Customer_ID]],Customer_Dim!A:A,Customer_Dim!E:E,"False Data")</f>
        <v>Garzafort</v>
      </c>
      <c r="P1171" t="str">
        <f>_xlfn.XLOOKUP(Table17[[#This Row],[Customer_ID]],Customer_Dim!A:A,Customer_Dim!F:F,"False Data")</f>
        <v>Delaware</v>
      </c>
      <c r="Q1171" t="str">
        <f>_xlfn.XLOOKUP(Table17[[#This Row],[Customer_ID]],Customer_Dim!A:A,Customer_Dim!G:G,"False Data")</f>
        <v>USA</v>
      </c>
      <c r="R1171" t="str">
        <f>_xlfn.XLOOKUP(Table17[[#This Row],[Customer_ID]],Customer_Dim!A:A,Customer_Dim!H:H,"False Data")</f>
        <v>Silver</v>
      </c>
      <c r="S1171" t="str">
        <f>_xlfn.XLOOKUP(Table17[[#This Row],[Store_ID]],Store_Dim!A:A,Store_Dim!B:B)</f>
        <v>Holloway Ltd</v>
      </c>
      <c r="T1171" t="str">
        <f>_xlfn.XLOOKUP(Table17[[#This Row],[Store_ID]],Store_Dim!A:A,Store_Dim!C:C)</f>
        <v>North</v>
      </c>
      <c r="U1171" t="str">
        <f>_xlfn.XLOOKUP(Table17[[#This Row],[Store_ID]],Store_Dim!A:A,Store_Dim!D:D)</f>
        <v>Bensonhaven</v>
      </c>
      <c r="V1171" t="str">
        <f>_xlfn.XLOOKUP(Table17[[#This Row],[Store_ID]],Store_Dim!A:A,Store_Dim!E:E)</f>
        <v>Flagship</v>
      </c>
      <c r="W1171" t="str">
        <f>_xlfn.XLOOKUP(Table17[[#This Row],[Product_ID]],Product_Dim!A:A,Product_Dim!B:B)</f>
        <v>Soccer Training Cone Set</v>
      </c>
      <c r="X1171" t="str">
        <f>_xlfn.XLOOKUP(Table17[[#This Row],[Product_ID]],Product_Dim!A:A,Product_Dim!C:C)</f>
        <v>Sports</v>
      </c>
      <c r="Y1171" t="str">
        <f>_xlfn.XLOOKUP(Table17[[#This Row],[Product_ID]],Product_Dim!A:A,Product_Dim!D:D)</f>
        <v>Accessories</v>
      </c>
      <c r="Z1171" t="str">
        <f>_xlfn.XLOOKUP(Table17[[#This Row],[Product_ID]],Product_Dim!A:A,Product_Dim!E:E)</f>
        <v>Ford, Murphy and Wilson</v>
      </c>
      <c r="AA1171">
        <f>_xlfn.XLOOKUP(Table17[[#This Row],[Product_ID]],Product_Dim!A:A,Product_Dim!F:F)</f>
        <v>144.53</v>
      </c>
      <c r="AB1171">
        <f>_xlfn.XLOOKUP(Table17[[#This Row],[Product_ID]],Product_Dim!A:A,Product_Dim!G:G)</f>
        <v>367</v>
      </c>
    </row>
    <row r="1172" spans="1:28" x14ac:dyDescent="0.25">
      <c r="A1172" t="s">
        <v>2996</v>
      </c>
      <c r="B1172" s="1">
        <v>45900</v>
      </c>
      <c r="C1172" t="s">
        <v>1077</v>
      </c>
      <c r="D1172" t="s">
        <v>1572</v>
      </c>
      <c r="E1172" t="s">
        <v>1799</v>
      </c>
      <c r="F1172">
        <v>1</v>
      </c>
      <c r="G1172">
        <v>424.83</v>
      </c>
      <c r="H1172">
        <v>0.05</v>
      </c>
      <c r="I1172" t="s">
        <v>1829</v>
      </c>
      <c r="J1172" s="12">
        <v>403.58850000000001</v>
      </c>
      <c r="K1172" t="str">
        <f>_xlfn.XLOOKUP(Table17[[#This Row],[Customer_ID]],Customer_Dim!A:A,Customer_Dim!B:B,"False Data")</f>
        <v>Ryan Moore</v>
      </c>
      <c r="L1172" s="5">
        <f>_xlfn.XLOOKUP(Table17[[#This Row],[Customer_ID]],Customer_Dim!A:A,Customer_Dim!C:C,"False Data")</f>
        <v>38</v>
      </c>
      <c r="M1172" s="5" t="str" cm="1">
        <f t="array" ref="M1172">_xlfn.IFS(Table9[[#This Row],[Age]]&lt;=35,"Youth",Table9[[#This Row],[Age]]&lt;=55,"Adult",Table9[[#This Row],[Age]]&gt;55,"Senior")</f>
        <v>Adult</v>
      </c>
      <c r="N1172" t="str">
        <f>_xlfn.XLOOKUP(Table17[[#This Row],[Customer_ID]],Customer_Dim!A:A,Customer_Dim!D:D,"False Data")</f>
        <v>Male</v>
      </c>
      <c r="O1172" t="str">
        <f>_xlfn.XLOOKUP(Table17[[#This Row],[Customer_ID]],Customer_Dim!A:A,Customer_Dim!E:E,"False Data")</f>
        <v>Cartershire</v>
      </c>
      <c r="P1172" t="str">
        <f>_xlfn.XLOOKUP(Table17[[#This Row],[Customer_ID]],Customer_Dim!A:A,Customer_Dim!F:F,"False Data")</f>
        <v>Virginia</v>
      </c>
      <c r="Q1172" t="str">
        <f>_xlfn.XLOOKUP(Table17[[#This Row],[Customer_ID]],Customer_Dim!A:A,Customer_Dim!G:G,"False Data")</f>
        <v>USA</v>
      </c>
      <c r="R1172" t="str">
        <f>_xlfn.XLOOKUP(Table17[[#This Row],[Customer_ID]],Customer_Dim!A:A,Customer_Dim!H:H,"False Data")</f>
        <v>Bronze</v>
      </c>
      <c r="S1172" t="str">
        <f>_xlfn.XLOOKUP(Table17[[#This Row],[Store_ID]],Store_Dim!A:A,Store_Dim!B:B)</f>
        <v>Mcdonald Inc</v>
      </c>
      <c r="T1172" t="str">
        <f>_xlfn.XLOOKUP(Table17[[#This Row],[Store_ID]],Store_Dim!A:A,Store_Dim!C:C)</f>
        <v>South</v>
      </c>
      <c r="U1172" t="str">
        <f>_xlfn.XLOOKUP(Table17[[#This Row],[Store_ID]],Store_Dim!A:A,Store_Dim!D:D)</f>
        <v>Christopherland</v>
      </c>
      <c r="V1172" t="str">
        <f>_xlfn.XLOOKUP(Table17[[#This Row],[Store_ID]],Store_Dim!A:A,Store_Dim!E:E)</f>
        <v>Outlet</v>
      </c>
      <c r="W1172" t="str">
        <f>_xlfn.XLOOKUP(Table17[[#This Row],[Product_ID]],Product_Dim!A:A,Product_Dim!B:B)</f>
        <v>Hair Strengthening Shampoo</v>
      </c>
      <c r="X1172" t="str">
        <f>_xlfn.XLOOKUP(Table17[[#This Row],[Product_ID]],Product_Dim!A:A,Product_Dim!C:C)</f>
        <v>Beauty</v>
      </c>
      <c r="Y1172" t="str">
        <f>_xlfn.XLOOKUP(Table17[[#This Row],[Product_ID]],Product_Dim!A:A,Product_Dim!D:D)</f>
        <v>Haircare</v>
      </c>
      <c r="Z1172" t="str">
        <f>_xlfn.XLOOKUP(Table17[[#This Row],[Product_ID]],Product_Dim!A:A,Product_Dim!E:E)</f>
        <v>Rice LLC</v>
      </c>
      <c r="AA1172">
        <f>_xlfn.XLOOKUP(Table17[[#This Row],[Product_ID]],Product_Dim!A:A,Product_Dim!F:F)</f>
        <v>115.82</v>
      </c>
      <c r="AB1172">
        <f>_xlfn.XLOOKUP(Table17[[#This Row],[Product_ID]],Product_Dim!A:A,Product_Dim!G:G)</f>
        <v>460</v>
      </c>
    </row>
    <row r="1173" spans="1:28" x14ac:dyDescent="0.25">
      <c r="A1173" t="s">
        <v>2997</v>
      </c>
      <c r="B1173" s="1">
        <v>45308</v>
      </c>
      <c r="C1173" t="s">
        <v>202</v>
      </c>
      <c r="D1173" t="s">
        <v>1570</v>
      </c>
      <c r="E1173" t="s">
        <v>1766</v>
      </c>
      <c r="F1173">
        <v>1</v>
      </c>
      <c r="G1173">
        <v>499.46</v>
      </c>
      <c r="H1173">
        <v>0.1</v>
      </c>
      <c r="I1173" t="s">
        <v>1824</v>
      </c>
      <c r="J1173" s="12">
        <v>449.51400000000001</v>
      </c>
      <c r="K1173" t="str">
        <f>_xlfn.XLOOKUP(Table17[[#This Row],[Customer_ID]],Customer_Dim!A:A,Customer_Dim!B:B,"False Data")</f>
        <v>Sharon Brown</v>
      </c>
      <c r="L1173" s="5">
        <f>_xlfn.XLOOKUP(Table17[[#This Row],[Customer_ID]],Customer_Dim!A:A,Customer_Dim!C:C,"False Data")</f>
        <v>37</v>
      </c>
      <c r="M1173" s="5" t="str" cm="1">
        <f t="array" ref="M1173">_xlfn.IFS(Table9[[#This Row],[Age]]&lt;=35,"Youth",Table9[[#This Row],[Age]]&lt;=55,"Adult",Table9[[#This Row],[Age]]&gt;55,"Senior")</f>
        <v>Adult</v>
      </c>
      <c r="N1173" t="str">
        <f>_xlfn.XLOOKUP(Table17[[#This Row],[Customer_ID]],Customer_Dim!A:A,Customer_Dim!D:D,"False Data")</f>
        <v>Female</v>
      </c>
      <c r="O1173" t="str">
        <f>_xlfn.XLOOKUP(Table17[[#This Row],[Customer_ID]],Customer_Dim!A:A,Customer_Dim!E:E,"False Data")</f>
        <v>East Andrea</v>
      </c>
      <c r="P1173" t="str">
        <f>_xlfn.XLOOKUP(Table17[[#This Row],[Customer_ID]],Customer_Dim!A:A,Customer_Dim!F:F,"False Data")</f>
        <v>Michigan</v>
      </c>
      <c r="Q1173" t="str">
        <f>_xlfn.XLOOKUP(Table17[[#This Row],[Customer_ID]],Customer_Dim!A:A,Customer_Dim!G:G,"False Data")</f>
        <v>USA</v>
      </c>
      <c r="R1173" t="str">
        <f>_xlfn.XLOOKUP(Table17[[#This Row],[Customer_ID]],Customer_Dim!A:A,Customer_Dim!H:H,"False Data")</f>
        <v>Gold</v>
      </c>
      <c r="S1173" t="str">
        <f>_xlfn.XLOOKUP(Table17[[#This Row],[Store_ID]],Store_Dim!A:A,Store_Dim!B:B)</f>
        <v>Johnson-Wright</v>
      </c>
      <c r="T1173" t="str">
        <f>_xlfn.XLOOKUP(Table17[[#This Row],[Store_ID]],Store_Dim!A:A,Store_Dim!C:C)</f>
        <v>North</v>
      </c>
      <c r="U1173" t="str">
        <f>_xlfn.XLOOKUP(Table17[[#This Row],[Store_ID]],Store_Dim!A:A,Store_Dim!D:D)</f>
        <v>Hoodberg</v>
      </c>
      <c r="V1173" t="str">
        <f>_xlfn.XLOOKUP(Table17[[#This Row],[Store_ID]],Store_Dim!A:A,Store_Dim!E:E)</f>
        <v>Outlet</v>
      </c>
      <c r="W1173" t="str">
        <f>_xlfn.XLOOKUP(Table17[[#This Row],[Product_ID]],Product_Dim!A:A,Product_Dim!B:B)</f>
        <v>HD Smart TV Stick</v>
      </c>
      <c r="X1173" t="str">
        <f>_xlfn.XLOOKUP(Table17[[#This Row],[Product_ID]],Product_Dim!A:A,Product_Dim!C:C)</f>
        <v>Electronics</v>
      </c>
      <c r="Y1173" t="str">
        <f>_xlfn.XLOOKUP(Table17[[#This Row],[Product_ID]],Product_Dim!A:A,Product_Dim!D:D)</f>
        <v>Accessories</v>
      </c>
      <c r="Z1173" t="str">
        <f>_xlfn.XLOOKUP(Table17[[#This Row],[Product_ID]],Product_Dim!A:A,Product_Dim!E:E)</f>
        <v>Gibson, Hobbs and Weaver</v>
      </c>
      <c r="AA1173">
        <f>_xlfn.XLOOKUP(Table17[[#This Row],[Product_ID]],Product_Dim!A:A,Product_Dim!F:F)</f>
        <v>449.4</v>
      </c>
      <c r="AB1173">
        <f>_xlfn.XLOOKUP(Table17[[#This Row],[Product_ID]],Product_Dim!A:A,Product_Dim!G:G)</f>
        <v>0</v>
      </c>
    </row>
    <row r="1174" spans="1:28" x14ac:dyDescent="0.25">
      <c r="A1174" t="s">
        <v>2998</v>
      </c>
      <c r="B1174" s="1">
        <v>45336</v>
      </c>
      <c r="C1174" t="s">
        <v>85</v>
      </c>
      <c r="D1174" t="s">
        <v>1746</v>
      </c>
      <c r="E1174" t="s">
        <v>1757</v>
      </c>
      <c r="F1174">
        <v>2</v>
      </c>
      <c r="G1174">
        <v>698.34</v>
      </c>
      <c r="H1174">
        <v>0.15</v>
      </c>
      <c r="I1174" t="s">
        <v>1826</v>
      </c>
      <c r="J1174" s="12">
        <v>1187.1780000000001</v>
      </c>
      <c r="K1174" t="str">
        <f>_xlfn.XLOOKUP(Table17[[#This Row],[Customer_ID]],Customer_Dim!A:A,Customer_Dim!B:B,"False Data")</f>
        <v>Michael Torres</v>
      </c>
      <c r="L1174" s="5">
        <f>_xlfn.XLOOKUP(Table17[[#This Row],[Customer_ID]],Customer_Dim!A:A,Customer_Dim!C:C,"False Data")</f>
        <v>46</v>
      </c>
      <c r="M1174" s="5" t="str" cm="1">
        <f t="array" ref="M1174">_xlfn.IFS(Table9[[#This Row],[Age]]&lt;=35,"Youth",Table9[[#This Row],[Age]]&lt;=55,"Adult",Table9[[#This Row],[Age]]&gt;55,"Senior")</f>
        <v>Adult</v>
      </c>
      <c r="N1174" t="str">
        <f>_xlfn.XLOOKUP(Table17[[#This Row],[Customer_ID]],Customer_Dim!A:A,Customer_Dim!D:D,"False Data")</f>
        <v>Female</v>
      </c>
      <c r="O1174" t="str">
        <f>_xlfn.XLOOKUP(Table17[[#This Row],[Customer_ID]],Customer_Dim!A:A,Customer_Dim!E:E,"False Data")</f>
        <v>Gonzalezfort</v>
      </c>
      <c r="P1174" t="str">
        <f>_xlfn.XLOOKUP(Table17[[#This Row],[Customer_ID]],Customer_Dim!A:A,Customer_Dim!F:F,"False Data")</f>
        <v>New Jersey</v>
      </c>
      <c r="Q1174" t="str">
        <f>_xlfn.XLOOKUP(Table17[[#This Row],[Customer_ID]],Customer_Dim!A:A,Customer_Dim!G:G,"False Data")</f>
        <v>USA</v>
      </c>
      <c r="R1174" t="str">
        <f>_xlfn.XLOOKUP(Table17[[#This Row],[Customer_ID]],Customer_Dim!A:A,Customer_Dim!H:H,"False Data")</f>
        <v>Platinum</v>
      </c>
      <c r="S1174" t="str">
        <f>_xlfn.XLOOKUP(Table17[[#This Row],[Store_ID]],Store_Dim!A:A,Store_Dim!B:B)</f>
        <v>Martinez, Adkins and Johnson</v>
      </c>
      <c r="T1174" t="str">
        <f>_xlfn.XLOOKUP(Table17[[#This Row],[Store_ID]],Store_Dim!A:A,Store_Dim!C:C)</f>
        <v>North</v>
      </c>
      <c r="U1174" t="str">
        <f>_xlfn.XLOOKUP(Table17[[#This Row],[Store_ID]],Store_Dim!A:A,Store_Dim!D:D)</f>
        <v>Danielmouth</v>
      </c>
      <c r="V1174" t="str">
        <f>_xlfn.XLOOKUP(Table17[[#This Row],[Store_ID]],Store_Dim!A:A,Store_Dim!E:E)</f>
        <v>Flagship</v>
      </c>
      <c r="W1174" t="str">
        <f>_xlfn.XLOOKUP(Table17[[#This Row],[Product_ID]],Product_Dim!A:A,Product_Dim!B:B)</f>
        <v>Stainless Steel Cookware Set</v>
      </c>
      <c r="X1174" t="str">
        <f>_xlfn.XLOOKUP(Table17[[#This Row],[Product_ID]],Product_Dim!A:A,Product_Dim!C:C)</f>
        <v>Home</v>
      </c>
      <c r="Y1174" t="str">
        <f>_xlfn.XLOOKUP(Table17[[#This Row],[Product_ID]],Product_Dim!A:A,Product_Dim!D:D)</f>
        <v>Kitchen</v>
      </c>
      <c r="Z1174" t="str">
        <f>_xlfn.XLOOKUP(Table17[[#This Row],[Product_ID]],Product_Dim!A:A,Product_Dim!E:E)</f>
        <v>Campbell Ltd</v>
      </c>
      <c r="AA1174">
        <f>_xlfn.XLOOKUP(Table17[[#This Row],[Product_ID]],Product_Dim!A:A,Product_Dim!F:F)</f>
        <v>201.41</v>
      </c>
      <c r="AB1174">
        <f>_xlfn.XLOOKUP(Table17[[#This Row],[Product_ID]],Product_Dim!A:A,Product_Dim!G:G)</f>
        <v>146</v>
      </c>
    </row>
    <row r="1175" spans="1:28" x14ac:dyDescent="0.25">
      <c r="A1175" t="s">
        <v>2999</v>
      </c>
      <c r="B1175" s="1">
        <v>45213</v>
      </c>
      <c r="C1175" t="s">
        <v>899</v>
      </c>
      <c r="D1175" t="s">
        <v>1660</v>
      </c>
      <c r="E1175" t="s">
        <v>1804</v>
      </c>
      <c r="F1175">
        <v>2</v>
      </c>
      <c r="G1175">
        <v>805.08</v>
      </c>
      <c r="H1175">
        <v>0.27</v>
      </c>
      <c r="I1175" t="s">
        <v>1826</v>
      </c>
      <c r="J1175" s="12">
        <v>1175.4168</v>
      </c>
      <c r="K1175" t="str">
        <f>_xlfn.XLOOKUP(Table17[[#This Row],[Customer_ID]],Customer_Dim!A:A,Customer_Dim!B:B,"False Data")</f>
        <v>Bryan Garcia</v>
      </c>
      <c r="L1175" s="5">
        <f>_xlfn.XLOOKUP(Table17[[#This Row],[Customer_ID]],Customer_Dim!A:A,Customer_Dim!C:C,"False Data")</f>
        <v>54</v>
      </c>
      <c r="M1175" s="5" t="str" cm="1">
        <f t="array" ref="M1175">_xlfn.IFS(Table9[[#This Row],[Age]]&lt;=35,"Youth",Table9[[#This Row],[Age]]&lt;=55,"Adult",Table9[[#This Row],[Age]]&gt;55,"Senior")</f>
        <v>Adult</v>
      </c>
      <c r="N1175" t="str">
        <f>_xlfn.XLOOKUP(Table17[[#This Row],[Customer_ID]],Customer_Dim!A:A,Customer_Dim!D:D,"False Data")</f>
        <v>Female</v>
      </c>
      <c r="O1175" t="str">
        <f>_xlfn.XLOOKUP(Table17[[#This Row],[Customer_ID]],Customer_Dim!A:A,Customer_Dim!E:E,"False Data")</f>
        <v>Garciaborough</v>
      </c>
      <c r="P1175" t="str">
        <f>_xlfn.XLOOKUP(Table17[[#This Row],[Customer_ID]],Customer_Dim!A:A,Customer_Dim!F:F,"False Data")</f>
        <v>Wyoming</v>
      </c>
      <c r="Q1175" t="str">
        <f>_xlfn.XLOOKUP(Table17[[#This Row],[Customer_ID]],Customer_Dim!A:A,Customer_Dim!G:G,"False Data")</f>
        <v>USA</v>
      </c>
      <c r="R1175" t="str">
        <f>_xlfn.XLOOKUP(Table17[[#This Row],[Customer_ID]],Customer_Dim!A:A,Customer_Dim!H:H,"False Data")</f>
        <v>Silver</v>
      </c>
      <c r="S1175" t="str">
        <f>_xlfn.XLOOKUP(Table17[[#This Row],[Store_ID]],Store_Dim!A:A,Store_Dim!B:B)</f>
        <v>Frederick-Wright</v>
      </c>
      <c r="T1175" t="str">
        <f>_xlfn.XLOOKUP(Table17[[#This Row],[Store_ID]],Store_Dim!A:A,Store_Dim!C:C)</f>
        <v>West</v>
      </c>
      <c r="U1175" t="str">
        <f>_xlfn.XLOOKUP(Table17[[#This Row],[Store_ID]],Store_Dim!A:A,Store_Dim!D:D)</f>
        <v>New Jimmymouth</v>
      </c>
      <c r="V1175" t="str">
        <f>_xlfn.XLOOKUP(Table17[[#This Row],[Store_ID]],Store_Dim!A:A,Store_Dim!E:E)</f>
        <v>Flagship</v>
      </c>
      <c r="W1175" t="str">
        <f>_xlfn.XLOOKUP(Table17[[#This Row],[Product_ID]],Product_Dim!A:A,Product_Dim!B:B)</f>
        <v>Premium Blanket Throw</v>
      </c>
      <c r="X1175" t="str">
        <f>_xlfn.XLOOKUP(Table17[[#This Row],[Product_ID]],Product_Dim!A:A,Product_Dim!C:C)</f>
        <v>Home</v>
      </c>
      <c r="Y1175" t="str">
        <f>_xlfn.XLOOKUP(Table17[[#This Row],[Product_ID]],Product_Dim!A:A,Product_Dim!D:D)</f>
        <v>Decor</v>
      </c>
      <c r="Z1175" t="str">
        <f>_xlfn.XLOOKUP(Table17[[#This Row],[Product_ID]],Product_Dim!A:A,Product_Dim!E:E)</f>
        <v>Hernandez, Kennedy and Porter</v>
      </c>
      <c r="AA1175">
        <f>_xlfn.XLOOKUP(Table17[[#This Row],[Product_ID]],Product_Dim!A:A,Product_Dim!F:F)</f>
        <v>461.47</v>
      </c>
      <c r="AB1175">
        <f>_xlfn.XLOOKUP(Table17[[#This Row],[Product_ID]],Product_Dim!A:A,Product_Dim!G:G)</f>
        <v>190</v>
      </c>
    </row>
    <row r="1176" spans="1:28" x14ac:dyDescent="0.25">
      <c r="A1176" t="s">
        <v>3000</v>
      </c>
      <c r="B1176" s="1">
        <v>45742</v>
      </c>
      <c r="C1176" t="s">
        <v>1437</v>
      </c>
      <c r="D1176" t="s">
        <v>1700</v>
      </c>
      <c r="E1176" t="s">
        <v>1761</v>
      </c>
      <c r="F1176">
        <v>4</v>
      </c>
      <c r="G1176">
        <v>934.79</v>
      </c>
      <c r="H1176">
        <v>0.08</v>
      </c>
      <c r="I1176" t="s">
        <v>1826</v>
      </c>
      <c r="J1176" s="12">
        <v>3440.0272</v>
      </c>
      <c r="K1176" t="str">
        <f>_xlfn.XLOOKUP(Table17[[#This Row],[Customer_ID]],Customer_Dim!A:A,Customer_Dim!B:B,"False Data")</f>
        <v>Cynthia Parrish</v>
      </c>
      <c r="L1176" s="5">
        <f>_xlfn.XLOOKUP(Table17[[#This Row],[Customer_ID]],Customer_Dim!A:A,Customer_Dim!C:C,"False Data")</f>
        <v>18</v>
      </c>
      <c r="M1176" s="5" t="str" cm="1">
        <f t="array" ref="M1176">_xlfn.IFS(Table9[[#This Row],[Age]]&lt;=35,"Youth",Table9[[#This Row],[Age]]&lt;=55,"Adult",Table9[[#This Row],[Age]]&gt;55,"Senior")</f>
        <v>Youth</v>
      </c>
      <c r="N1176" t="str">
        <f>_xlfn.XLOOKUP(Table17[[#This Row],[Customer_ID]],Customer_Dim!A:A,Customer_Dim!D:D,"False Data")</f>
        <v>Male</v>
      </c>
      <c r="O1176" t="str">
        <f>_xlfn.XLOOKUP(Table17[[#This Row],[Customer_ID]],Customer_Dim!A:A,Customer_Dim!E:E,"False Data")</f>
        <v>Espinozaberg</v>
      </c>
      <c r="P1176" t="str">
        <f>_xlfn.XLOOKUP(Table17[[#This Row],[Customer_ID]],Customer_Dim!A:A,Customer_Dim!F:F,"False Data")</f>
        <v>Minnesota</v>
      </c>
      <c r="Q1176" t="str">
        <f>_xlfn.XLOOKUP(Table17[[#This Row],[Customer_ID]],Customer_Dim!A:A,Customer_Dim!G:G,"False Data")</f>
        <v>USA</v>
      </c>
      <c r="R1176" t="str">
        <f>_xlfn.XLOOKUP(Table17[[#This Row],[Customer_ID]],Customer_Dim!A:A,Customer_Dim!H:H,"False Data")</f>
        <v>Silver</v>
      </c>
      <c r="S1176" t="str">
        <f>_xlfn.XLOOKUP(Table17[[#This Row],[Store_ID]],Store_Dim!A:A,Store_Dim!B:B)</f>
        <v>Black-Horn</v>
      </c>
      <c r="T1176" t="str">
        <f>_xlfn.XLOOKUP(Table17[[#This Row],[Store_ID]],Store_Dim!A:A,Store_Dim!C:C)</f>
        <v>South</v>
      </c>
      <c r="U1176" t="str">
        <f>_xlfn.XLOOKUP(Table17[[#This Row],[Store_ID]],Store_Dim!A:A,Store_Dim!D:D)</f>
        <v>North Nancyview</v>
      </c>
      <c r="V1176" t="str">
        <f>_xlfn.XLOOKUP(Table17[[#This Row],[Store_ID]],Store_Dim!A:A,Store_Dim!E:E)</f>
        <v>Outlet</v>
      </c>
      <c r="W1176" t="str">
        <f>_xlfn.XLOOKUP(Table17[[#This Row],[Product_ID]],Product_Dim!A:A,Product_Dim!B:B)</f>
        <v>Wireless Mouse</v>
      </c>
      <c r="X1176" t="str">
        <f>_xlfn.XLOOKUP(Table17[[#This Row],[Product_ID]],Product_Dim!A:A,Product_Dim!C:C)</f>
        <v>Electronics</v>
      </c>
      <c r="Y1176" t="str">
        <f>_xlfn.XLOOKUP(Table17[[#This Row],[Product_ID]],Product_Dim!A:A,Product_Dim!D:D)</f>
        <v>Computer</v>
      </c>
      <c r="Z1176" t="str">
        <f>_xlfn.XLOOKUP(Table17[[#This Row],[Product_ID]],Product_Dim!A:A,Product_Dim!E:E)</f>
        <v>Larson Ltd</v>
      </c>
      <c r="AA1176">
        <f>_xlfn.XLOOKUP(Table17[[#This Row],[Product_ID]],Product_Dim!A:A,Product_Dim!F:F)</f>
        <v>392.89</v>
      </c>
      <c r="AB1176">
        <f>_xlfn.XLOOKUP(Table17[[#This Row],[Product_ID]],Product_Dim!A:A,Product_Dim!G:G)</f>
        <v>320</v>
      </c>
    </row>
    <row r="1177" spans="1:28" x14ac:dyDescent="0.25">
      <c r="A1177" t="s">
        <v>3001</v>
      </c>
      <c r="B1177" s="1">
        <v>45932</v>
      </c>
      <c r="C1177" t="s">
        <v>85</v>
      </c>
      <c r="D1177" t="s">
        <v>1668</v>
      </c>
      <c r="E1177" t="s">
        <v>1757</v>
      </c>
      <c r="F1177">
        <v>2</v>
      </c>
      <c r="G1177">
        <v>424.54</v>
      </c>
      <c r="H1177">
        <v>0.24</v>
      </c>
      <c r="I1177" t="s">
        <v>1826</v>
      </c>
      <c r="J1177" s="12">
        <v>645.30080000000009</v>
      </c>
      <c r="K1177" t="str">
        <f>_xlfn.XLOOKUP(Table17[[#This Row],[Customer_ID]],Customer_Dim!A:A,Customer_Dim!B:B,"False Data")</f>
        <v>Michael Torres</v>
      </c>
      <c r="L1177" s="5">
        <f>_xlfn.XLOOKUP(Table17[[#This Row],[Customer_ID]],Customer_Dim!A:A,Customer_Dim!C:C,"False Data")</f>
        <v>46</v>
      </c>
      <c r="M1177" s="5" t="str" cm="1">
        <f t="array" ref="M1177">_xlfn.IFS(Table9[[#This Row],[Age]]&lt;=35,"Youth",Table9[[#This Row],[Age]]&lt;=55,"Adult",Table9[[#This Row],[Age]]&gt;55,"Senior")</f>
        <v>Adult</v>
      </c>
      <c r="N1177" t="str">
        <f>_xlfn.XLOOKUP(Table17[[#This Row],[Customer_ID]],Customer_Dim!A:A,Customer_Dim!D:D,"False Data")</f>
        <v>Female</v>
      </c>
      <c r="O1177" t="str">
        <f>_xlfn.XLOOKUP(Table17[[#This Row],[Customer_ID]],Customer_Dim!A:A,Customer_Dim!E:E,"False Data")</f>
        <v>Gonzalezfort</v>
      </c>
      <c r="P1177" t="str">
        <f>_xlfn.XLOOKUP(Table17[[#This Row],[Customer_ID]],Customer_Dim!A:A,Customer_Dim!F:F,"False Data")</f>
        <v>New Jersey</v>
      </c>
      <c r="Q1177" t="str">
        <f>_xlfn.XLOOKUP(Table17[[#This Row],[Customer_ID]],Customer_Dim!A:A,Customer_Dim!G:G,"False Data")</f>
        <v>USA</v>
      </c>
      <c r="R1177" t="str">
        <f>_xlfn.XLOOKUP(Table17[[#This Row],[Customer_ID]],Customer_Dim!A:A,Customer_Dim!H:H,"False Data")</f>
        <v>Platinum</v>
      </c>
      <c r="S1177" t="str">
        <f>_xlfn.XLOOKUP(Table17[[#This Row],[Store_ID]],Store_Dim!A:A,Store_Dim!B:B)</f>
        <v>Martinez, Adkins and Johnson</v>
      </c>
      <c r="T1177" t="str">
        <f>_xlfn.XLOOKUP(Table17[[#This Row],[Store_ID]],Store_Dim!A:A,Store_Dim!C:C)</f>
        <v>North</v>
      </c>
      <c r="U1177" t="str">
        <f>_xlfn.XLOOKUP(Table17[[#This Row],[Store_ID]],Store_Dim!A:A,Store_Dim!D:D)</f>
        <v>Danielmouth</v>
      </c>
      <c r="V1177" t="str">
        <f>_xlfn.XLOOKUP(Table17[[#This Row],[Store_ID]],Store_Dim!A:A,Store_Dim!E:E)</f>
        <v>Flagship</v>
      </c>
      <c r="W1177" t="str">
        <f>_xlfn.XLOOKUP(Table17[[#This Row],[Product_ID]],Product_Dim!A:A,Product_Dim!B:B)</f>
        <v>Luxury Perfume Spray</v>
      </c>
      <c r="X1177" t="str">
        <f>_xlfn.XLOOKUP(Table17[[#This Row],[Product_ID]],Product_Dim!A:A,Product_Dim!C:C)</f>
        <v>Beauty</v>
      </c>
      <c r="Y1177" t="str">
        <f>_xlfn.XLOOKUP(Table17[[#This Row],[Product_ID]],Product_Dim!A:A,Product_Dim!D:D)</f>
        <v>Fragrance</v>
      </c>
      <c r="Z1177" t="str">
        <f>_xlfn.XLOOKUP(Table17[[#This Row],[Product_ID]],Product_Dim!A:A,Product_Dim!E:E)</f>
        <v>Gibson, Green and Lopez</v>
      </c>
      <c r="AA1177">
        <f>_xlfn.XLOOKUP(Table17[[#This Row],[Product_ID]],Product_Dim!A:A,Product_Dim!F:F)</f>
        <v>482.75</v>
      </c>
      <c r="AB1177">
        <f>_xlfn.XLOOKUP(Table17[[#This Row],[Product_ID]],Product_Dim!A:A,Product_Dim!G:G)</f>
        <v>444</v>
      </c>
    </row>
    <row r="1178" spans="1:28" x14ac:dyDescent="0.25">
      <c r="A1178" t="s">
        <v>3002</v>
      </c>
      <c r="B1178" s="1">
        <v>45462</v>
      </c>
      <c r="C1178" t="s">
        <v>1029</v>
      </c>
      <c r="D1178" t="s">
        <v>1716</v>
      </c>
      <c r="E1178" t="s">
        <v>1807</v>
      </c>
      <c r="F1178">
        <v>1</v>
      </c>
      <c r="G1178">
        <v>235.44</v>
      </c>
      <c r="H1178">
        <v>0.19</v>
      </c>
      <c r="I1178" t="s">
        <v>1829</v>
      </c>
      <c r="J1178" s="12">
        <v>190.7064</v>
      </c>
      <c r="K1178" t="str">
        <f>_xlfn.XLOOKUP(Table17[[#This Row],[Customer_ID]],Customer_Dim!A:A,Customer_Dim!B:B,"False Data")</f>
        <v>Reginald Willis</v>
      </c>
      <c r="L1178" s="5">
        <f>_xlfn.XLOOKUP(Table17[[#This Row],[Customer_ID]],Customer_Dim!A:A,Customer_Dim!C:C,"False Data")</f>
        <v>62</v>
      </c>
      <c r="M1178" s="5" t="str" cm="1">
        <f t="array" ref="M1178">_xlfn.IFS(Table9[[#This Row],[Age]]&lt;=35,"Youth",Table9[[#This Row],[Age]]&lt;=55,"Adult",Table9[[#This Row],[Age]]&gt;55,"Senior")</f>
        <v>Senior</v>
      </c>
      <c r="N1178" t="str">
        <f>_xlfn.XLOOKUP(Table17[[#This Row],[Customer_ID]],Customer_Dim!A:A,Customer_Dim!D:D,"False Data")</f>
        <v>Female</v>
      </c>
      <c r="O1178" t="str">
        <f>_xlfn.XLOOKUP(Table17[[#This Row],[Customer_ID]],Customer_Dim!A:A,Customer_Dim!E:E,"False Data")</f>
        <v>Kellybury</v>
      </c>
      <c r="P1178" t="str">
        <f>_xlfn.XLOOKUP(Table17[[#This Row],[Customer_ID]],Customer_Dim!A:A,Customer_Dim!F:F,"False Data")</f>
        <v>New York</v>
      </c>
      <c r="Q1178" t="str">
        <f>_xlfn.XLOOKUP(Table17[[#This Row],[Customer_ID]],Customer_Dim!A:A,Customer_Dim!G:G,"False Data")</f>
        <v>USA</v>
      </c>
      <c r="R1178" t="str">
        <f>_xlfn.XLOOKUP(Table17[[#This Row],[Customer_ID]],Customer_Dim!A:A,Customer_Dim!H:H,"False Data")</f>
        <v>Bronze</v>
      </c>
      <c r="S1178" t="str">
        <f>_xlfn.XLOOKUP(Table17[[#This Row],[Store_ID]],Store_Dim!A:A,Store_Dim!B:B)</f>
        <v>Holloway Ltd</v>
      </c>
      <c r="T1178" t="str">
        <f>_xlfn.XLOOKUP(Table17[[#This Row],[Store_ID]],Store_Dim!A:A,Store_Dim!C:C)</f>
        <v>North</v>
      </c>
      <c r="U1178" t="str">
        <f>_xlfn.XLOOKUP(Table17[[#This Row],[Store_ID]],Store_Dim!A:A,Store_Dim!D:D)</f>
        <v>Bensonhaven</v>
      </c>
      <c r="V1178" t="str">
        <f>_xlfn.XLOOKUP(Table17[[#This Row],[Store_ID]],Store_Dim!A:A,Store_Dim!E:E)</f>
        <v>Flagship</v>
      </c>
      <c r="W1178" t="str">
        <f>_xlfn.XLOOKUP(Table17[[#This Row],[Product_ID]],Product_Dim!A:A,Product_Dim!B:B)</f>
        <v>Wooden Bookshelf</v>
      </c>
      <c r="X1178" t="str">
        <f>_xlfn.XLOOKUP(Table17[[#This Row],[Product_ID]],Product_Dim!A:A,Product_Dim!C:C)</f>
        <v>Home</v>
      </c>
      <c r="Y1178" t="str">
        <f>_xlfn.XLOOKUP(Table17[[#This Row],[Product_ID]],Product_Dim!A:A,Product_Dim!D:D)</f>
        <v>Furniture</v>
      </c>
      <c r="Z1178" t="str">
        <f>_xlfn.XLOOKUP(Table17[[#This Row],[Product_ID]],Product_Dim!A:A,Product_Dim!E:E)</f>
        <v>Collins-Stephenson</v>
      </c>
      <c r="AA1178">
        <f>_xlfn.XLOOKUP(Table17[[#This Row],[Product_ID]],Product_Dim!A:A,Product_Dim!F:F)</f>
        <v>388.46</v>
      </c>
      <c r="AB1178">
        <f>_xlfn.XLOOKUP(Table17[[#This Row],[Product_ID]],Product_Dim!A:A,Product_Dim!G:G)</f>
        <v>208</v>
      </c>
    </row>
    <row r="1179" spans="1:28" x14ac:dyDescent="0.25">
      <c r="A1179" t="s">
        <v>3003</v>
      </c>
      <c r="B1179" s="1">
        <v>45568</v>
      </c>
      <c r="C1179" t="s">
        <v>863</v>
      </c>
      <c r="D1179" t="s">
        <v>1646</v>
      </c>
      <c r="E1179" t="s">
        <v>1797</v>
      </c>
      <c r="F1179">
        <v>2</v>
      </c>
      <c r="G1179">
        <v>620.71</v>
      </c>
      <c r="H1179">
        <v>0.27</v>
      </c>
      <c r="I1179" t="s">
        <v>1824</v>
      </c>
      <c r="J1179" s="12">
        <v>906.23660000000007</v>
      </c>
      <c r="K1179" t="str">
        <f>_xlfn.XLOOKUP(Table17[[#This Row],[Customer_ID]],Customer_Dim!A:A,Customer_Dim!B:B,"False Data")</f>
        <v>Daisy Johnson Dds</v>
      </c>
      <c r="L1179" s="5">
        <f>_xlfn.XLOOKUP(Table17[[#This Row],[Customer_ID]],Customer_Dim!A:A,Customer_Dim!C:C,"False Data")</f>
        <v>64</v>
      </c>
      <c r="M1179" s="5" t="str" cm="1">
        <f t="array" ref="M1179">_xlfn.IFS(Table9[[#This Row],[Age]]&lt;=35,"Youth",Table9[[#This Row],[Age]]&lt;=55,"Adult",Table9[[#This Row],[Age]]&gt;55,"Senior")</f>
        <v>Senior</v>
      </c>
      <c r="N1179" t="str">
        <f>_xlfn.XLOOKUP(Table17[[#This Row],[Customer_ID]],Customer_Dim!A:A,Customer_Dim!D:D,"False Data")</f>
        <v>Male</v>
      </c>
      <c r="O1179" t="str">
        <f>_xlfn.XLOOKUP(Table17[[#This Row],[Customer_ID]],Customer_Dim!A:A,Customer_Dim!E:E,"False Data")</f>
        <v>North Stephanie</v>
      </c>
      <c r="P1179" t="str">
        <f>_xlfn.XLOOKUP(Table17[[#This Row],[Customer_ID]],Customer_Dim!A:A,Customer_Dim!F:F,"False Data")</f>
        <v>Nebraska</v>
      </c>
      <c r="Q1179" t="str">
        <f>_xlfn.XLOOKUP(Table17[[#This Row],[Customer_ID]],Customer_Dim!A:A,Customer_Dim!G:G,"False Data")</f>
        <v>USA</v>
      </c>
      <c r="R1179" t="str">
        <f>_xlfn.XLOOKUP(Table17[[#This Row],[Customer_ID]],Customer_Dim!A:A,Customer_Dim!H:H,"False Data")</f>
        <v>Platinum</v>
      </c>
      <c r="S1179" t="str">
        <f>_xlfn.XLOOKUP(Table17[[#This Row],[Store_ID]],Store_Dim!A:A,Store_Dim!B:B)</f>
        <v>Gardner, Humphrey and Contreras</v>
      </c>
      <c r="T1179" t="str">
        <f>_xlfn.XLOOKUP(Table17[[#This Row],[Store_ID]],Store_Dim!A:A,Store_Dim!C:C)</f>
        <v>East</v>
      </c>
      <c r="U1179" t="str">
        <f>_xlfn.XLOOKUP(Table17[[#This Row],[Store_ID]],Store_Dim!A:A,Store_Dim!D:D)</f>
        <v>Johnsonville</v>
      </c>
      <c r="V1179" t="str">
        <f>_xlfn.XLOOKUP(Table17[[#This Row],[Store_ID]],Store_Dim!A:A,Store_Dim!E:E)</f>
        <v>Flagship</v>
      </c>
      <c r="W1179" t="str">
        <f>_xlfn.XLOOKUP(Table17[[#This Row],[Product_ID]],Product_Dim!A:A,Product_Dim!B:B)</f>
        <v>Men's Roll-On Perfume</v>
      </c>
      <c r="X1179" t="str">
        <f>_xlfn.XLOOKUP(Table17[[#This Row],[Product_ID]],Product_Dim!A:A,Product_Dim!C:C)</f>
        <v>Beauty</v>
      </c>
      <c r="Y1179" t="str">
        <f>_xlfn.XLOOKUP(Table17[[#This Row],[Product_ID]],Product_Dim!A:A,Product_Dim!D:D)</f>
        <v>Fragrance</v>
      </c>
      <c r="Z1179" t="str">
        <f>_xlfn.XLOOKUP(Table17[[#This Row],[Product_ID]],Product_Dim!A:A,Product_Dim!E:E)</f>
        <v>Sullivan and Sons</v>
      </c>
      <c r="AA1179">
        <f>_xlfn.XLOOKUP(Table17[[#This Row],[Product_ID]],Product_Dim!A:A,Product_Dim!F:F)</f>
        <v>43.29</v>
      </c>
      <c r="AB1179">
        <f>_xlfn.XLOOKUP(Table17[[#This Row],[Product_ID]],Product_Dim!A:A,Product_Dim!G:G)</f>
        <v>267</v>
      </c>
    </row>
    <row r="1180" spans="1:28" x14ac:dyDescent="0.25">
      <c r="A1180" t="s">
        <v>3004</v>
      </c>
      <c r="B1180" s="1">
        <v>45397</v>
      </c>
      <c r="C1180" t="s">
        <v>402</v>
      </c>
      <c r="D1180" t="s">
        <v>1580</v>
      </c>
      <c r="E1180" t="s">
        <v>1792</v>
      </c>
      <c r="F1180">
        <v>2</v>
      </c>
      <c r="G1180">
        <v>851.77</v>
      </c>
      <c r="H1180">
        <v>0.13</v>
      </c>
      <c r="I1180" t="s">
        <v>1826</v>
      </c>
      <c r="J1180" s="12">
        <v>1482.0798</v>
      </c>
      <c r="K1180" t="str">
        <f>_xlfn.XLOOKUP(Table17[[#This Row],[Customer_ID]],Customer_Dim!A:A,Customer_Dim!B:B,"False Data")</f>
        <v>Tyler Conrad</v>
      </c>
      <c r="L1180" s="5">
        <f>_xlfn.XLOOKUP(Table17[[#This Row],[Customer_ID]],Customer_Dim!A:A,Customer_Dim!C:C,"False Data")</f>
        <v>53</v>
      </c>
      <c r="M1180" s="5" t="str" cm="1">
        <f t="array" ref="M1180">_xlfn.IFS(Table9[[#This Row],[Age]]&lt;=35,"Youth",Table9[[#This Row],[Age]]&lt;=55,"Adult",Table9[[#This Row],[Age]]&gt;55,"Senior")</f>
        <v>Adult</v>
      </c>
      <c r="N1180" t="str">
        <f>_xlfn.XLOOKUP(Table17[[#This Row],[Customer_ID]],Customer_Dim!A:A,Customer_Dim!D:D,"False Data")</f>
        <v>Female</v>
      </c>
      <c r="O1180" t="str">
        <f>_xlfn.XLOOKUP(Table17[[#This Row],[Customer_ID]],Customer_Dim!A:A,Customer_Dim!E:E,"False Data")</f>
        <v>North Curtischester</v>
      </c>
      <c r="P1180" t="str">
        <f>_xlfn.XLOOKUP(Table17[[#This Row],[Customer_ID]],Customer_Dim!A:A,Customer_Dim!F:F,"False Data")</f>
        <v>North Dakota</v>
      </c>
      <c r="Q1180" t="str">
        <f>_xlfn.XLOOKUP(Table17[[#This Row],[Customer_ID]],Customer_Dim!A:A,Customer_Dim!G:G,"False Data")</f>
        <v>USA</v>
      </c>
      <c r="R1180" t="str">
        <f>_xlfn.XLOOKUP(Table17[[#This Row],[Customer_ID]],Customer_Dim!A:A,Customer_Dim!H:H,"False Data")</f>
        <v>Platinum</v>
      </c>
      <c r="S1180" t="str">
        <f>_xlfn.XLOOKUP(Table17[[#This Row],[Store_ID]],Store_Dim!A:A,Store_Dim!B:B)</f>
        <v>Aguirre-Keller</v>
      </c>
      <c r="T1180" t="str">
        <f>_xlfn.XLOOKUP(Table17[[#This Row],[Store_ID]],Store_Dim!A:A,Store_Dim!C:C)</f>
        <v>South</v>
      </c>
      <c r="U1180" t="str">
        <f>_xlfn.XLOOKUP(Table17[[#This Row],[Store_ID]],Store_Dim!A:A,Store_Dim!D:D)</f>
        <v>Lake Michael</v>
      </c>
      <c r="V1180" t="str">
        <f>_xlfn.XLOOKUP(Table17[[#This Row],[Store_ID]],Store_Dim!A:A,Store_Dim!E:E)</f>
        <v>Online</v>
      </c>
      <c r="W1180" t="str">
        <f>_xlfn.XLOOKUP(Table17[[#This Row],[Product_ID]],Product_Dim!A:A,Product_Dim!B:B)</f>
        <v>Beard Grooming Kit</v>
      </c>
      <c r="X1180" t="str">
        <f>_xlfn.XLOOKUP(Table17[[#This Row],[Product_ID]],Product_Dim!A:A,Product_Dim!C:C)</f>
        <v>Beauty</v>
      </c>
      <c r="Y1180" t="str">
        <f>_xlfn.XLOOKUP(Table17[[#This Row],[Product_ID]],Product_Dim!A:A,Product_Dim!D:D)</f>
        <v>Grooming</v>
      </c>
      <c r="Z1180" t="str">
        <f>_xlfn.XLOOKUP(Table17[[#This Row],[Product_ID]],Product_Dim!A:A,Product_Dim!E:E)</f>
        <v>Erickson-Green</v>
      </c>
      <c r="AA1180">
        <f>_xlfn.XLOOKUP(Table17[[#This Row],[Product_ID]],Product_Dim!A:A,Product_Dim!F:F)</f>
        <v>337.42</v>
      </c>
      <c r="AB1180">
        <f>_xlfn.XLOOKUP(Table17[[#This Row],[Product_ID]],Product_Dim!A:A,Product_Dim!G:G)</f>
        <v>256</v>
      </c>
    </row>
    <row r="1181" spans="1:28" x14ac:dyDescent="0.25">
      <c r="A1181" t="s">
        <v>3005</v>
      </c>
      <c r="B1181" s="1">
        <v>45569</v>
      </c>
      <c r="C1181" t="s">
        <v>559</v>
      </c>
      <c r="D1181" t="s">
        <v>1638</v>
      </c>
      <c r="E1181" t="s">
        <v>1757</v>
      </c>
      <c r="F1181">
        <v>3</v>
      </c>
      <c r="G1181">
        <v>876.01</v>
      </c>
      <c r="H1181">
        <v>0.2</v>
      </c>
      <c r="I1181" t="s">
        <v>1824</v>
      </c>
      <c r="J1181" s="12">
        <v>2102.424</v>
      </c>
      <c r="K1181" t="str">
        <f>_xlfn.XLOOKUP(Table17[[#This Row],[Customer_ID]],Customer_Dim!A:A,Customer_Dim!B:B,"False Data")</f>
        <v>Daniel Contreras</v>
      </c>
      <c r="L1181" s="5">
        <f>_xlfn.XLOOKUP(Table17[[#This Row],[Customer_ID]],Customer_Dim!A:A,Customer_Dim!C:C,"False Data")</f>
        <v>36</v>
      </c>
      <c r="M1181" s="5" t="str" cm="1">
        <f t="array" ref="M1181">_xlfn.IFS(Table9[[#This Row],[Age]]&lt;=35,"Youth",Table9[[#This Row],[Age]]&lt;=55,"Adult",Table9[[#This Row],[Age]]&gt;55,"Senior")</f>
        <v>Adult</v>
      </c>
      <c r="N1181" t="str">
        <f>_xlfn.XLOOKUP(Table17[[#This Row],[Customer_ID]],Customer_Dim!A:A,Customer_Dim!D:D,"False Data")</f>
        <v>Female</v>
      </c>
      <c r="O1181" t="str">
        <f>_xlfn.XLOOKUP(Table17[[#This Row],[Customer_ID]],Customer_Dim!A:A,Customer_Dim!E:E,"False Data")</f>
        <v>Robertview</v>
      </c>
      <c r="P1181" t="str">
        <f>_xlfn.XLOOKUP(Table17[[#This Row],[Customer_ID]],Customer_Dim!A:A,Customer_Dim!F:F,"False Data")</f>
        <v>Florida</v>
      </c>
      <c r="Q1181" t="str">
        <f>_xlfn.XLOOKUP(Table17[[#This Row],[Customer_ID]],Customer_Dim!A:A,Customer_Dim!G:G,"False Data")</f>
        <v>USA</v>
      </c>
      <c r="R1181" t="str">
        <f>_xlfn.XLOOKUP(Table17[[#This Row],[Customer_ID]],Customer_Dim!A:A,Customer_Dim!H:H,"False Data")</f>
        <v>Platinum</v>
      </c>
      <c r="S1181" t="str">
        <f>_xlfn.XLOOKUP(Table17[[#This Row],[Store_ID]],Store_Dim!A:A,Store_Dim!B:B)</f>
        <v>Martinez, Adkins and Johnson</v>
      </c>
      <c r="T1181" t="str">
        <f>_xlfn.XLOOKUP(Table17[[#This Row],[Store_ID]],Store_Dim!A:A,Store_Dim!C:C)</f>
        <v>North</v>
      </c>
      <c r="U1181" t="str">
        <f>_xlfn.XLOOKUP(Table17[[#This Row],[Store_ID]],Store_Dim!A:A,Store_Dim!D:D)</f>
        <v>Danielmouth</v>
      </c>
      <c r="V1181" t="str">
        <f>_xlfn.XLOOKUP(Table17[[#This Row],[Store_ID]],Store_Dim!A:A,Store_Dim!E:E)</f>
        <v>Flagship</v>
      </c>
      <c r="W1181" t="str">
        <f>_xlfn.XLOOKUP(Table17[[#This Row],[Product_ID]],Product_Dim!A:A,Product_Dim!B:B)</f>
        <v>High-Grip Football</v>
      </c>
      <c r="X1181" t="str">
        <f>_xlfn.XLOOKUP(Table17[[#This Row],[Product_ID]],Product_Dim!A:A,Product_Dim!C:C)</f>
        <v>Sports</v>
      </c>
      <c r="Y1181" t="str">
        <f>_xlfn.XLOOKUP(Table17[[#This Row],[Product_ID]],Product_Dim!A:A,Product_Dim!D:D)</f>
        <v>Team Sports</v>
      </c>
      <c r="Z1181" t="str">
        <f>_xlfn.XLOOKUP(Table17[[#This Row],[Product_ID]],Product_Dim!A:A,Product_Dim!E:E)</f>
        <v>Bridges, Banks and Cummings</v>
      </c>
      <c r="AA1181">
        <f>_xlfn.XLOOKUP(Table17[[#This Row],[Product_ID]],Product_Dim!A:A,Product_Dim!F:F)</f>
        <v>318.91000000000003</v>
      </c>
      <c r="AB1181">
        <f>_xlfn.XLOOKUP(Table17[[#This Row],[Product_ID]],Product_Dim!A:A,Product_Dim!G:G)</f>
        <v>114</v>
      </c>
    </row>
    <row r="1182" spans="1:28" x14ac:dyDescent="0.25">
      <c r="A1182" t="s">
        <v>3006</v>
      </c>
      <c r="B1182" s="1">
        <v>45353</v>
      </c>
      <c r="C1182" t="s">
        <v>878</v>
      </c>
      <c r="D1182" t="s">
        <v>1602</v>
      </c>
      <c r="E1182" t="s">
        <v>1786</v>
      </c>
      <c r="F1182">
        <v>2</v>
      </c>
      <c r="G1182">
        <v>717.21</v>
      </c>
      <c r="H1182">
        <v>0.15</v>
      </c>
      <c r="I1182" t="s">
        <v>1829</v>
      </c>
      <c r="J1182" s="12">
        <v>1219.2570000000001</v>
      </c>
      <c r="K1182" t="str">
        <f>_xlfn.XLOOKUP(Table17[[#This Row],[Customer_ID]],Customer_Dim!A:A,Customer_Dim!B:B,"False Data")</f>
        <v>Arthur Warren</v>
      </c>
      <c r="L1182" s="5">
        <f>_xlfn.XLOOKUP(Table17[[#This Row],[Customer_ID]],Customer_Dim!A:A,Customer_Dim!C:C,"False Data")</f>
        <v>38</v>
      </c>
      <c r="M1182" s="5" t="str" cm="1">
        <f t="array" ref="M1182">_xlfn.IFS(Table9[[#This Row],[Age]]&lt;=35,"Youth",Table9[[#This Row],[Age]]&lt;=55,"Adult",Table9[[#This Row],[Age]]&gt;55,"Senior")</f>
        <v>Adult</v>
      </c>
      <c r="N1182" t="str">
        <f>_xlfn.XLOOKUP(Table17[[#This Row],[Customer_ID]],Customer_Dim!A:A,Customer_Dim!D:D,"False Data")</f>
        <v>Male</v>
      </c>
      <c r="O1182" t="str">
        <f>_xlfn.XLOOKUP(Table17[[#This Row],[Customer_ID]],Customer_Dim!A:A,Customer_Dim!E:E,"False Data")</f>
        <v>Ericshire</v>
      </c>
      <c r="P1182" t="str">
        <f>_xlfn.XLOOKUP(Table17[[#This Row],[Customer_ID]],Customer_Dim!A:A,Customer_Dim!F:F,"False Data")</f>
        <v>Nevada</v>
      </c>
      <c r="Q1182" t="str">
        <f>_xlfn.XLOOKUP(Table17[[#This Row],[Customer_ID]],Customer_Dim!A:A,Customer_Dim!G:G,"False Data")</f>
        <v>USA</v>
      </c>
      <c r="R1182" t="str">
        <f>_xlfn.XLOOKUP(Table17[[#This Row],[Customer_ID]],Customer_Dim!A:A,Customer_Dim!H:H,"False Data")</f>
        <v>Gold</v>
      </c>
      <c r="S1182" t="str">
        <f>_xlfn.XLOOKUP(Table17[[#This Row],[Store_ID]],Store_Dim!A:A,Store_Dim!B:B)</f>
        <v>Moore, Padilla and Butler</v>
      </c>
      <c r="T1182" t="str">
        <f>_xlfn.XLOOKUP(Table17[[#This Row],[Store_ID]],Store_Dim!A:A,Store_Dim!C:C)</f>
        <v>South</v>
      </c>
      <c r="U1182" t="str">
        <f>_xlfn.XLOOKUP(Table17[[#This Row],[Store_ID]],Store_Dim!A:A,Store_Dim!D:D)</f>
        <v>East Johnstad</v>
      </c>
      <c r="V1182" t="str">
        <f>_xlfn.XLOOKUP(Table17[[#This Row],[Store_ID]],Store_Dim!A:A,Store_Dim!E:E)</f>
        <v>Flagship</v>
      </c>
      <c r="W1182" t="str">
        <f>_xlfn.XLOOKUP(Table17[[#This Row],[Product_ID]],Product_Dim!A:A,Product_Dim!B:B)</f>
        <v>Decorative Floor Vase</v>
      </c>
      <c r="X1182" t="str">
        <f>_xlfn.XLOOKUP(Table17[[#This Row],[Product_ID]],Product_Dim!A:A,Product_Dim!C:C)</f>
        <v>Home</v>
      </c>
      <c r="Y1182" t="str">
        <f>_xlfn.XLOOKUP(Table17[[#This Row],[Product_ID]],Product_Dim!A:A,Product_Dim!D:D)</f>
        <v>Decor</v>
      </c>
      <c r="Z1182" t="str">
        <f>_xlfn.XLOOKUP(Table17[[#This Row],[Product_ID]],Product_Dim!A:A,Product_Dim!E:E)</f>
        <v>Khan, Jones and Paul</v>
      </c>
      <c r="AA1182">
        <f>_xlfn.XLOOKUP(Table17[[#This Row],[Product_ID]],Product_Dim!A:A,Product_Dim!F:F)</f>
        <v>81.75</v>
      </c>
      <c r="AB1182">
        <f>_xlfn.XLOOKUP(Table17[[#This Row],[Product_ID]],Product_Dim!A:A,Product_Dim!G:G)</f>
        <v>378</v>
      </c>
    </row>
    <row r="1183" spans="1:28" x14ac:dyDescent="0.25">
      <c r="A1183" t="s">
        <v>3007</v>
      </c>
      <c r="B1183" s="1">
        <v>45343</v>
      </c>
      <c r="C1183" t="s">
        <v>211</v>
      </c>
      <c r="D1183" t="s">
        <v>1630</v>
      </c>
      <c r="E1183" t="s">
        <v>1782</v>
      </c>
      <c r="F1183">
        <v>2</v>
      </c>
      <c r="G1183">
        <v>871.43</v>
      </c>
      <c r="H1183">
        <v>0.05</v>
      </c>
      <c r="I1183" t="s">
        <v>1824</v>
      </c>
      <c r="J1183" s="12">
        <v>1655.7170000000001</v>
      </c>
      <c r="K1183" t="str">
        <f>_xlfn.XLOOKUP(Table17[[#This Row],[Customer_ID]],Customer_Dim!A:A,Customer_Dim!B:B,"False Data")</f>
        <v>Christopher Sutton</v>
      </c>
      <c r="L1183" s="5">
        <f>_xlfn.XLOOKUP(Table17[[#This Row],[Customer_ID]],Customer_Dim!A:A,Customer_Dim!C:C,"False Data")</f>
        <v>49</v>
      </c>
      <c r="M1183" s="5" t="str" cm="1">
        <f t="array" ref="M1183">_xlfn.IFS(Table9[[#This Row],[Age]]&lt;=35,"Youth",Table9[[#This Row],[Age]]&lt;=55,"Adult",Table9[[#This Row],[Age]]&gt;55,"Senior")</f>
        <v>Adult</v>
      </c>
      <c r="N1183" t="str">
        <f>_xlfn.XLOOKUP(Table17[[#This Row],[Customer_ID]],Customer_Dim!A:A,Customer_Dim!D:D,"False Data")</f>
        <v>Female</v>
      </c>
      <c r="O1183" t="str">
        <f>_xlfn.XLOOKUP(Table17[[#This Row],[Customer_ID]],Customer_Dim!A:A,Customer_Dim!E:E,"False Data")</f>
        <v>Deborahberg</v>
      </c>
      <c r="P1183" t="str">
        <f>_xlfn.XLOOKUP(Table17[[#This Row],[Customer_ID]],Customer_Dim!A:A,Customer_Dim!F:F,"False Data")</f>
        <v>Pennsylvania</v>
      </c>
      <c r="Q1183" t="str">
        <f>_xlfn.XLOOKUP(Table17[[#This Row],[Customer_ID]],Customer_Dim!A:A,Customer_Dim!G:G,"False Data")</f>
        <v>USA</v>
      </c>
      <c r="R1183" t="str">
        <f>_xlfn.XLOOKUP(Table17[[#This Row],[Customer_ID]],Customer_Dim!A:A,Customer_Dim!H:H,"False Data")</f>
        <v>Gold</v>
      </c>
      <c r="S1183" t="str">
        <f>_xlfn.XLOOKUP(Table17[[#This Row],[Store_ID]],Store_Dim!A:A,Store_Dim!B:B)</f>
        <v>Bean, Jones and Park</v>
      </c>
      <c r="T1183" t="str">
        <f>_xlfn.XLOOKUP(Table17[[#This Row],[Store_ID]],Store_Dim!A:A,Store_Dim!C:C)</f>
        <v>West</v>
      </c>
      <c r="U1183" t="str">
        <f>_xlfn.XLOOKUP(Table17[[#This Row],[Store_ID]],Store_Dim!A:A,Store_Dim!D:D)</f>
        <v>Thompsonborough</v>
      </c>
      <c r="V1183" t="str">
        <f>_xlfn.XLOOKUP(Table17[[#This Row],[Store_ID]],Store_Dim!A:A,Store_Dim!E:E)</f>
        <v>Online</v>
      </c>
      <c r="W1183" t="str">
        <f>_xlfn.XLOOKUP(Table17[[#This Row],[Product_ID]],Product_Dim!A:A,Product_Dim!B:B)</f>
        <v>Yoga Exercise Mat</v>
      </c>
      <c r="X1183" t="str">
        <f>_xlfn.XLOOKUP(Table17[[#This Row],[Product_ID]],Product_Dim!A:A,Product_Dim!C:C)</f>
        <v>Sports</v>
      </c>
      <c r="Y1183" t="str">
        <f>_xlfn.XLOOKUP(Table17[[#This Row],[Product_ID]],Product_Dim!A:A,Product_Dim!D:D)</f>
        <v>Fitness</v>
      </c>
      <c r="Z1183" t="str">
        <f>_xlfn.XLOOKUP(Table17[[#This Row],[Product_ID]],Product_Dim!A:A,Product_Dim!E:E)</f>
        <v>Carroll, Long and Mendoza</v>
      </c>
      <c r="AA1183">
        <f>_xlfn.XLOOKUP(Table17[[#This Row],[Product_ID]],Product_Dim!A:A,Product_Dim!F:F)</f>
        <v>313.26</v>
      </c>
      <c r="AB1183">
        <f>_xlfn.XLOOKUP(Table17[[#This Row],[Product_ID]],Product_Dim!A:A,Product_Dim!G:G)</f>
        <v>369</v>
      </c>
    </row>
    <row r="1184" spans="1:28" x14ac:dyDescent="0.25">
      <c r="A1184" t="s">
        <v>3008</v>
      </c>
      <c r="B1184" s="1">
        <v>45321</v>
      </c>
      <c r="C1184" t="s">
        <v>1400</v>
      </c>
      <c r="D1184" t="s">
        <v>1620</v>
      </c>
      <c r="E1184" t="s">
        <v>1779</v>
      </c>
      <c r="F1184">
        <v>1</v>
      </c>
      <c r="G1184">
        <v>514.65</v>
      </c>
      <c r="H1184">
        <v>0.18</v>
      </c>
      <c r="I1184" t="s">
        <v>1824</v>
      </c>
      <c r="J1184" s="12">
        <v>422.01299999999998</v>
      </c>
      <c r="K1184" t="str">
        <f>_xlfn.XLOOKUP(Table17[[#This Row],[Customer_ID]],Customer_Dim!A:A,Customer_Dim!B:B,"False Data")</f>
        <v>April Phillips</v>
      </c>
      <c r="L1184" s="5">
        <f>_xlfn.XLOOKUP(Table17[[#This Row],[Customer_ID]],Customer_Dim!A:A,Customer_Dim!C:C,"False Data")</f>
        <v>62</v>
      </c>
      <c r="M1184" s="5" t="str" cm="1">
        <f t="array" ref="M1184">_xlfn.IFS(Table9[[#This Row],[Age]]&lt;=35,"Youth",Table9[[#This Row],[Age]]&lt;=55,"Adult",Table9[[#This Row],[Age]]&gt;55,"Senior")</f>
        <v>Senior</v>
      </c>
      <c r="N1184" t="str">
        <f>_xlfn.XLOOKUP(Table17[[#This Row],[Customer_ID]],Customer_Dim!A:A,Customer_Dim!D:D,"False Data")</f>
        <v>Female</v>
      </c>
      <c r="O1184" t="str">
        <f>_xlfn.XLOOKUP(Table17[[#This Row],[Customer_ID]],Customer_Dim!A:A,Customer_Dim!E:E,"False Data")</f>
        <v>Lake Carolyn</v>
      </c>
      <c r="P1184" t="str">
        <f>_xlfn.XLOOKUP(Table17[[#This Row],[Customer_ID]],Customer_Dim!A:A,Customer_Dim!F:F,"False Data")</f>
        <v>Hawaii</v>
      </c>
      <c r="Q1184" t="str">
        <f>_xlfn.XLOOKUP(Table17[[#This Row],[Customer_ID]],Customer_Dim!A:A,Customer_Dim!G:G,"False Data")</f>
        <v>USA</v>
      </c>
      <c r="R1184" t="str">
        <f>_xlfn.XLOOKUP(Table17[[#This Row],[Customer_ID]],Customer_Dim!A:A,Customer_Dim!H:H,"False Data")</f>
        <v>Platinum</v>
      </c>
      <c r="S1184" t="str">
        <f>_xlfn.XLOOKUP(Table17[[#This Row],[Store_ID]],Store_Dim!A:A,Store_Dim!B:B)</f>
        <v>Martinez-Mullins</v>
      </c>
      <c r="T1184" t="str">
        <f>_xlfn.XLOOKUP(Table17[[#This Row],[Store_ID]],Store_Dim!A:A,Store_Dim!C:C)</f>
        <v>South</v>
      </c>
      <c r="U1184" t="str">
        <f>_xlfn.XLOOKUP(Table17[[#This Row],[Store_ID]],Store_Dim!A:A,Store_Dim!D:D)</f>
        <v>Williamsfurt</v>
      </c>
      <c r="V1184" t="str">
        <f>_xlfn.XLOOKUP(Table17[[#This Row],[Store_ID]],Store_Dim!A:A,Store_Dim!E:E)</f>
        <v>Online</v>
      </c>
      <c r="W1184" t="str">
        <f>_xlfn.XLOOKUP(Table17[[#This Row],[Product_ID]],Product_Dim!A:A,Product_Dim!B:B)</f>
        <v>Women's Summer Dress</v>
      </c>
      <c r="X1184" t="str">
        <f>_xlfn.XLOOKUP(Table17[[#This Row],[Product_ID]],Product_Dim!A:A,Product_Dim!C:C)</f>
        <v>Clothing</v>
      </c>
      <c r="Y1184" t="str">
        <f>_xlfn.XLOOKUP(Table17[[#This Row],[Product_ID]],Product_Dim!A:A,Product_Dim!D:D)</f>
        <v>Tops</v>
      </c>
      <c r="Z1184" t="str">
        <f>_xlfn.XLOOKUP(Table17[[#This Row],[Product_ID]],Product_Dim!A:A,Product_Dim!E:E)</f>
        <v>Smith-Mills</v>
      </c>
      <c r="AA1184">
        <f>_xlfn.XLOOKUP(Table17[[#This Row],[Product_ID]],Product_Dim!A:A,Product_Dim!F:F)</f>
        <v>223.43</v>
      </c>
      <c r="AB1184">
        <f>_xlfn.XLOOKUP(Table17[[#This Row],[Product_ID]],Product_Dim!A:A,Product_Dim!G:G)</f>
        <v>154</v>
      </c>
    </row>
    <row r="1185" spans="1:28" x14ac:dyDescent="0.25">
      <c r="A1185" t="s">
        <v>3009</v>
      </c>
      <c r="B1185" s="1">
        <v>45650</v>
      </c>
      <c r="C1185" t="s">
        <v>1417</v>
      </c>
      <c r="D1185" t="s">
        <v>1672</v>
      </c>
      <c r="E1185" t="s">
        <v>1804</v>
      </c>
      <c r="F1185">
        <v>3</v>
      </c>
      <c r="G1185">
        <v>198.76</v>
      </c>
      <c r="H1185">
        <v>0.28000000000000003</v>
      </c>
      <c r="I1185" t="s">
        <v>1829</v>
      </c>
      <c r="J1185" s="12">
        <v>429.32159999999999</v>
      </c>
      <c r="K1185" t="str">
        <f>_xlfn.XLOOKUP(Table17[[#This Row],[Customer_ID]],Customer_Dim!A:A,Customer_Dim!B:B,"False Data")</f>
        <v>John Perez</v>
      </c>
      <c r="L1185" s="5">
        <f>_xlfn.XLOOKUP(Table17[[#This Row],[Customer_ID]],Customer_Dim!A:A,Customer_Dim!C:C,"False Data")</f>
        <v>29</v>
      </c>
      <c r="M1185" s="5" t="str" cm="1">
        <f t="array" ref="M1185">_xlfn.IFS(Table9[[#This Row],[Age]]&lt;=35,"Youth",Table9[[#This Row],[Age]]&lt;=55,"Adult",Table9[[#This Row],[Age]]&gt;55,"Senior")</f>
        <v>Youth</v>
      </c>
      <c r="N1185" t="str">
        <f>_xlfn.XLOOKUP(Table17[[#This Row],[Customer_ID]],Customer_Dim!A:A,Customer_Dim!D:D,"False Data")</f>
        <v>Female</v>
      </c>
      <c r="O1185" t="str">
        <f>_xlfn.XLOOKUP(Table17[[#This Row],[Customer_ID]],Customer_Dim!A:A,Customer_Dim!E:E,"False Data")</f>
        <v>Brandontown</v>
      </c>
      <c r="P1185" t="str">
        <f>_xlfn.XLOOKUP(Table17[[#This Row],[Customer_ID]],Customer_Dim!A:A,Customer_Dim!F:F,"False Data")</f>
        <v>South Carolina</v>
      </c>
      <c r="Q1185" t="str">
        <f>_xlfn.XLOOKUP(Table17[[#This Row],[Customer_ID]],Customer_Dim!A:A,Customer_Dim!G:G,"False Data")</f>
        <v>USA</v>
      </c>
      <c r="R1185" t="str">
        <f>_xlfn.XLOOKUP(Table17[[#This Row],[Customer_ID]],Customer_Dim!A:A,Customer_Dim!H:H,"False Data")</f>
        <v>Gold</v>
      </c>
      <c r="S1185" t="str">
        <f>_xlfn.XLOOKUP(Table17[[#This Row],[Store_ID]],Store_Dim!A:A,Store_Dim!B:B)</f>
        <v>Frederick-Wright</v>
      </c>
      <c r="T1185" t="str">
        <f>_xlfn.XLOOKUP(Table17[[#This Row],[Store_ID]],Store_Dim!A:A,Store_Dim!C:C)</f>
        <v>West</v>
      </c>
      <c r="U1185" t="str">
        <f>_xlfn.XLOOKUP(Table17[[#This Row],[Store_ID]],Store_Dim!A:A,Store_Dim!D:D)</f>
        <v>New Jimmymouth</v>
      </c>
      <c r="V1185" t="str">
        <f>_xlfn.XLOOKUP(Table17[[#This Row],[Store_ID]],Store_Dim!A:A,Store_Dim!E:E)</f>
        <v>Flagship</v>
      </c>
      <c r="W1185" t="str">
        <f>_xlfn.XLOOKUP(Table17[[#This Row],[Product_ID]],Product_Dim!A:A,Product_Dim!B:B)</f>
        <v>Laptop Cooling Pad</v>
      </c>
      <c r="X1185" t="str">
        <f>_xlfn.XLOOKUP(Table17[[#This Row],[Product_ID]],Product_Dim!A:A,Product_Dim!C:C)</f>
        <v>Electronics</v>
      </c>
      <c r="Y1185" t="str">
        <f>_xlfn.XLOOKUP(Table17[[#This Row],[Product_ID]],Product_Dim!A:A,Product_Dim!D:D)</f>
        <v>Computer</v>
      </c>
      <c r="Z1185" t="str">
        <f>_xlfn.XLOOKUP(Table17[[#This Row],[Product_ID]],Product_Dim!A:A,Product_Dim!E:E)</f>
        <v>Murray, Gould and Ware</v>
      </c>
      <c r="AA1185">
        <f>_xlfn.XLOOKUP(Table17[[#This Row],[Product_ID]],Product_Dim!A:A,Product_Dim!F:F)</f>
        <v>86.42</v>
      </c>
      <c r="AB1185">
        <f>_xlfn.XLOOKUP(Table17[[#This Row],[Product_ID]],Product_Dim!A:A,Product_Dim!G:G)</f>
        <v>222</v>
      </c>
    </row>
    <row r="1186" spans="1:28" x14ac:dyDescent="0.25">
      <c r="A1186" t="s">
        <v>3010</v>
      </c>
      <c r="B1186" s="1">
        <v>45811</v>
      </c>
      <c r="C1186" t="s">
        <v>727</v>
      </c>
      <c r="D1186" t="s">
        <v>1674</v>
      </c>
      <c r="E1186" t="s">
        <v>1766</v>
      </c>
      <c r="F1186">
        <v>2</v>
      </c>
      <c r="G1186">
        <v>975.72</v>
      </c>
      <c r="H1186">
        <v>0.16</v>
      </c>
      <c r="I1186" t="s">
        <v>1829</v>
      </c>
      <c r="J1186" s="12">
        <v>1639.2095999999999</v>
      </c>
      <c r="K1186" t="str">
        <f>_xlfn.XLOOKUP(Table17[[#This Row],[Customer_ID]],Customer_Dim!A:A,Customer_Dim!B:B,"False Data")</f>
        <v>Elizabeth Stanley</v>
      </c>
      <c r="L1186" s="5">
        <f>_xlfn.XLOOKUP(Table17[[#This Row],[Customer_ID]],Customer_Dim!A:A,Customer_Dim!C:C,"False Data")</f>
        <v>46</v>
      </c>
      <c r="M1186" s="5" t="str" cm="1">
        <f t="array" ref="M1186">_xlfn.IFS(Table9[[#This Row],[Age]]&lt;=35,"Youth",Table9[[#This Row],[Age]]&lt;=55,"Adult",Table9[[#This Row],[Age]]&gt;55,"Senior")</f>
        <v>Adult</v>
      </c>
      <c r="N1186" t="str">
        <f>_xlfn.XLOOKUP(Table17[[#This Row],[Customer_ID]],Customer_Dim!A:A,Customer_Dim!D:D,"False Data")</f>
        <v>Female</v>
      </c>
      <c r="O1186" t="str">
        <f>_xlfn.XLOOKUP(Table17[[#This Row],[Customer_ID]],Customer_Dim!A:A,Customer_Dim!E:E,"False Data")</f>
        <v>Bethanyton</v>
      </c>
      <c r="P1186" t="str">
        <f>_xlfn.XLOOKUP(Table17[[#This Row],[Customer_ID]],Customer_Dim!A:A,Customer_Dim!F:F,"False Data")</f>
        <v>Utah</v>
      </c>
      <c r="Q1186" t="str">
        <f>_xlfn.XLOOKUP(Table17[[#This Row],[Customer_ID]],Customer_Dim!A:A,Customer_Dim!G:G,"False Data")</f>
        <v>USA</v>
      </c>
      <c r="R1186" t="str">
        <f>_xlfn.XLOOKUP(Table17[[#This Row],[Customer_ID]],Customer_Dim!A:A,Customer_Dim!H:H,"False Data")</f>
        <v>Platinum</v>
      </c>
      <c r="S1186" t="str">
        <f>_xlfn.XLOOKUP(Table17[[#This Row],[Store_ID]],Store_Dim!A:A,Store_Dim!B:B)</f>
        <v>Johnson-Wright</v>
      </c>
      <c r="T1186" t="str">
        <f>_xlfn.XLOOKUP(Table17[[#This Row],[Store_ID]],Store_Dim!A:A,Store_Dim!C:C)</f>
        <v>North</v>
      </c>
      <c r="U1186" t="str">
        <f>_xlfn.XLOOKUP(Table17[[#This Row],[Store_ID]],Store_Dim!A:A,Store_Dim!D:D)</f>
        <v>Hoodberg</v>
      </c>
      <c r="V1186" t="str">
        <f>_xlfn.XLOOKUP(Table17[[#This Row],[Store_ID]],Store_Dim!A:A,Store_Dim!E:E)</f>
        <v>Outlet</v>
      </c>
      <c r="W1186" t="str">
        <f>_xlfn.XLOOKUP(Table17[[#This Row],[Product_ID]],Product_Dim!A:A,Product_Dim!B:B)</f>
        <v>Organic Sunscreen Lotion</v>
      </c>
      <c r="X1186" t="str">
        <f>_xlfn.XLOOKUP(Table17[[#This Row],[Product_ID]],Product_Dim!A:A,Product_Dim!C:C)</f>
        <v>Beauty</v>
      </c>
      <c r="Y1186" t="str">
        <f>_xlfn.XLOOKUP(Table17[[#This Row],[Product_ID]],Product_Dim!A:A,Product_Dim!D:D)</f>
        <v>Skincare</v>
      </c>
      <c r="Z1186" t="str">
        <f>_xlfn.XLOOKUP(Table17[[#This Row],[Product_ID]],Product_Dim!A:A,Product_Dim!E:E)</f>
        <v>Anderson-Riley</v>
      </c>
      <c r="AA1186">
        <f>_xlfn.XLOOKUP(Table17[[#This Row],[Product_ID]],Product_Dim!A:A,Product_Dim!F:F)</f>
        <v>266.86</v>
      </c>
      <c r="AB1186">
        <f>_xlfn.XLOOKUP(Table17[[#This Row],[Product_ID]],Product_Dim!A:A,Product_Dim!G:G)</f>
        <v>458</v>
      </c>
    </row>
    <row r="1187" spans="1:28" x14ac:dyDescent="0.25">
      <c r="A1187" t="s">
        <v>3011</v>
      </c>
      <c r="B1187" s="1">
        <v>45505</v>
      </c>
      <c r="C1187" t="s">
        <v>1304</v>
      </c>
      <c r="D1187" t="s">
        <v>1578</v>
      </c>
      <c r="E1187" t="s">
        <v>1757</v>
      </c>
      <c r="F1187">
        <v>1</v>
      </c>
      <c r="G1187">
        <v>86.03</v>
      </c>
      <c r="H1187">
        <v>0.01</v>
      </c>
      <c r="I1187" t="s">
        <v>1824</v>
      </c>
      <c r="J1187" s="12">
        <v>85.169700000000006</v>
      </c>
      <c r="K1187" t="str">
        <f>_xlfn.XLOOKUP(Table17[[#This Row],[Customer_ID]],Customer_Dim!A:A,Customer_Dim!B:B,"False Data")</f>
        <v>Dr. Tamara White Md</v>
      </c>
      <c r="L1187" s="5">
        <f>_xlfn.XLOOKUP(Table17[[#This Row],[Customer_ID]],Customer_Dim!A:A,Customer_Dim!C:C,"False Data")</f>
        <v>60</v>
      </c>
      <c r="M1187" s="5" t="str" cm="1">
        <f t="array" ref="M1187">_xlfn.IFS(Table9[[#This Row],[Age]]&lt;=35,"Youth",Table9[[#This Row],[Age]]&lt;=55,"Adult",Table9[[#This Row],[Age]]&gt;55,"Senior")</f>
        <v>Senior</v>
      </c>
      <c r="N1187" t="str">
        <f>_xlfn.XLOOKUP(Table17[[#This Row],[Customer_ID]],Customer_Dim!A:A,Customer_Dim!D:D,"False Data")</f>
        <v>Male</v>
      </c>
      <c r="O1187" t="str">
        <f>_xlfn.XLOOKUP(Table17[[#This Row],[Customer_ID]],Customer_Dim!A:A,Customer_Dim!E:E,"False Data")</f>
        <v>New Benjamin</v>
      </c>
      <c r="P1187" t="str">
        <f>_xlfn.XLOOKUP(Table17[[#This Row],[Customer_ID]],Customer_Dim!A:A,Customer_Dim!F:F,"False Data")</f>
        <v>North Carolina</v>
      </c>
      <c r="Q1187" t="str">
        <f>_xlfn.XLOOKUP(Table17[[#This Row],[Customer_ID]],Customer_Dim!A:A,Customer_Dim!G:G,"False Data")</f>
        <v>USA</v>
      </c>
      <c r="R1187" t="str">
        <f>_xlfn.XLOOKUP(Table17[[#This Row],[Customer_ID]],Customer_Dim!A:A,Customer_Dim!H:H,"False Data")</f>
        <v>Bronze</v>
      </c>
      <c r="S1187" t="str">
        <f>_xlfn.XLOOKUP(Table17[[#This Row],[Store_ID]],Store_Dim!A:A,Store_Dim!B:B)</f>
        <v>Martinez, Adkins and Johnson</v>
      </c>
      <c r="T1187" t="str">
        <f>_xlfn.XLOOKUP(Table17[[#This Row],[Store_ID]],Store_Dim!A:A,Store_Dim!C:C)</f>
        <v>North</v>
      </c>
      <c r="U1187" t="str">
        <f>_xlfn.XLOOKUP(Table17[[#This Row],[Store_ID]],Store_Dim!A:A,Store_Dim!D:D)</f>
        <v>Danielmouth</v>
      </c>
      <c r="V1187" t="str">
        <f>_xlfn.XLOOKUP(Table17[[#This Row],[Store_ID]],Store_Dim!A:A,Store_Dim!E:E)</f>
        <v>Flagship</v>
      </c>
      <c r="W1187" t="str">
        <f>_xlfn.XLOOKUP(Table17[[#This Row],[Product_ID]],Product_Dim!A:A,Product_Dim!B:B)</f>
        <v>4K Home Projector</v>
      </c>
      <c r="X1187" t="str">
        <f>_xlfn.XLOOKUP(Table17[[#This Row],[Product_ID]],Product_Dim!A:A,Product_Dim!C:C)</f>
        <v>Electronics</v>
      </c>
      <c r="Y1187" t="str">
        <f>_xlfn.XLOOKUP(Table17[[#This Row],[Product_ID]],Product_Dim!A:A,Product_Dim!D:D)</f>
        <v>Appliances</v>
      </c>
      <c r="Z1187" t="str">
        <f>_xlfn.XLOOKUP(Table17[[#This Row],[Product_ID]],Product_Dim!A:A,Product_Dim!E:E)</f>
        <v>Thomas LLC</v>
      </c>
      <c r="AA1187">
        <f>_xlfn.XLOOKUP(Table17[[#This Row],[Product_ID]],Product_Dim!A:A,Product_Dim!F:F)</f>
        <v>465.34</v>
      </c>
      <c r="AB1187">
        <f>_xlfn.XLOOKUP(Table17[[#This Row],[Product_ID]],Product_Dim!A:A,Product_Dim!G:G)</f>
        <v>301</v>
      </c>
    </row>
    <row r="1188" spans="1:28" x14ac:dyDescent="0.25">
      <c r="A1188" t="s">
        <v>3012</v>
      </c>
      <c r="B1188" s="1">
        <v>45897</v>
      </c>
      <c r="C1188" t="s">
        <v>314</v>
      </c>
      <c r="D1188" t="s">
        <v>1656</v>
      </c>
      <c r="E1188" t="s">
        <v>1794</v>
      </c>
      <c r="F1188">
        <v>4</v>
      </c>
      <c r="G1188">
        <v>705.12</v>
      </c>
      <c r="H1188">
        <v>0.15</v>
      </c>
      <c r="I1188" t="s">
        <v>1826</v>
      </c>
      <c r="J1188" s="12">
        <v>2397.4079999999999</v>
      </c>
      <c r="K1188" t="str">
        <f>_xlfn.XLOOKUP(Table17[[#This Row],[Customer_ID]],Customer_Dim!A:A,Customer_Dim!B:B,"False Data")</f>
        <v>Melissa Duffy Md</v>
      </c>
      <c r="L1188" s="5">
        <f>_xlfn.XLOOKUP(Table17[[#This Row],[Customer_ID]],Customer_Dim!A:A,Customer_Dim!C:C,"False Data")</f>
        <v>58</v>
      </c>
      <c r="M1188" s="5" t="str" cm="1">
        <f t="array" ref="M1188">_xlfn.IFS(Table9[[#This Row],[Age]]&lt;=35,"Youth",Table9[[#This Row],[Age]]&lt;=55,"Adult",Table9[[#This Row],[Age]]&gt;55,"Senior")</f>
        <v>Senior</v>
      </c>
      <c r="N1188" t="str">
        <f>_xlfn.XLOOKUP(Table17[[#This Row],[Customer_ID]],Customer_Dim!A:A,Customer_Dim!D:D,"False Data")</f>
        <v>Female</v>
      </c>
      <c r="O1188" t="str">
        <f>_xlfn.XLOOKUP(Table17[[#This Row],[Customer_ID]],Customer_Dim!A:A,Customer_Dim!E:E,"False Data")</f>
        <v>East Jenna</v>
      </c>
      <c r="P1188" t="str">
        <f>_xlfn.XLOOKUP(Table17[[#This Row],[Customer_ID]],Customer_Dim!A:A,Customer_Dim!F:F,"False Data")</f>
        <v>South Carolina</v>
      </c>
      <c r="Q1188" t="str">
        <f>_xlfn.XLOOKUP(Table17[[#This Row],[Customer_ID]],Customer_Dim!A:A,Customer_Dim!G:G,"False Data")</f>
        <v>USA</v>
      </c>
      <c r="R1188" t="str">
        <f>_xlfn.XLOOKUP(Table17[[#This Row],[Customer_ID]],Customer_Dim!A:A,Customer_Dim!H:H,"False Data")</f>
        <v>Bronze</v>
      </c>
      <c r="S1188" t="str">
        <f>_xlfn.XLOOKUP(Table17[[#This Row],[Store_ID]],Store_Dim!A:A,Store_Dim!B:B)</f>
        <v>Thomas, Bridges and Harris</v>
      </c>
      <c r="T1188" t="str">
        <f>_xlfn.XLOOKUP(Table17[[#This Row],[Store_ID]],Store_Dim!A:A,Store_Dim!C:C)</f>
        <v>North</v>
      </c>
      <c r="U1188" t="str">
        <f>_xlfn.XLOOKUP(Table17[[#This Row],[Store_ID]],Store_Dim!A:A,Store_Dim!D:D)</f>
        <v>Sabrinatown</v>
      </c>
      <c r="V1188" t="str">
        <f>_xlfn.XLOOKUP(Table17[[#This Row],[Store_ID]],Store_Dim!A:A,Store_Dim!E:E)</f>
        <v>Online</v>
      </c>
      <c r="W1188" t="str">
        <f>_xlfn.XLOOKUP(Table17[[#This Row],[Product_ID]],Product_Dim!A:A,Product_Dim!B:B)</f>
        <v>Sports Stopwatch Pro</v>
      </c>
      <c r="X1188" t="str">
        <f>_xlfn.XLOOKUP(Table17[[#This Row],[Product_ID]],Product_Dim!A:A,Product_Dim!C:C)</f>
        <v>Sports</v>
      </c>
      <c r="Y1188" t="str">
        <f>_xlfn.XLOOKUP(Table17[[#This Row],[Product_ID]],Product_Dim!A:A,Product_Dim!D:D)</f>
        <v>Accessories</v>
      </c>
      <c r="Z1188" t="str">
        <f>_xlfn.XLOOKUP(Table17[[#This Row],[Product_ID]],Product_Dim!A:A,Product_Dim!E:E)</f>
        <v>Thompson-French</v>
      </c>
      <c r="AA1188">
        <f>_xlfn.XLOOKUP(Table17[[#This Row],[Product_ID]],Product_Dim!A:A,Product_Dim!F:F)</f>
        <v>434.84</v>
      </c>
      <c r="AB1188">
        <f>_xlfn.XLOOKUP(Table17[[#This Row],[Product_ID]],Product_Dim!A:A,Product_Dim!G:G)</f>
        <v>185</v>
      </c>
    </row>
    <row r="1189" spans="1:28" x14ac:dyDescent="0.25">
      <c r="A1189" t="s">
        <v>3013</v>
      </c>
      <c r="B1189" s="1">
        <v>45602</v>
      </c>
      <c r="C1189" t="s">
        <v>1160</v>
      </c>
      <c r="D1189" t="s">
        <v>1584</v>
      </c>
      <c r="E1189" t="s">
        <v>1794</v>
      </c>
      <c r="F1189">
        <v>3</v>
      </c>
      <c r="G1189">
        <v>99.77</v>
      </c>
      <c r="H1189">
        <v>0.01</v>
      </c>
      <c r="I1189" t="s">
        <v>1826</v>
      </c>
      <c r="J1189" s="12">
        <v>296.31689999999998</v>
      </c>
      <c r="K1189" t="str">
        <f>_xlfn.XLOOKUP(Table17[[#This Row],[Customer_ID]],Customer_Dim!A:A,Customer_Dim!B:B,"False Data")</f>
        <v>Michael Garner</v>
      </c>
      <c r="L1189" s="5">
        <f>_xlfn.XLOOKUP(Table17[[#This Row],[Customer_ID]],Customer_Dim!A:A,Customer_Dim!C:C,"False Data")</f>
        <v>21</v>
      </c>
      <c r="M1189" s="5" t="str" cm="1">
        <f t="array" ref="M1189">_xlfn.IFS(Table9[[#This Row],[Age]]&lt;=35,"Youth",Table9[[#This Row],[Age]]&lt;=55,"Adult",Table9[[#This Row],[Age]]&gt;55,"Senior")</f>
        <v>Youth</v>
      </c>
      <c r="N1189" t="str">
        <f>_xlfn.XLOOKUP(Table17[[#This Row],[Customer_ID]],Customer_Dim!A:A,Customer_Dim!D:D,"False Data")</f>
        <v>Female</v>
      </c>
      <c r="O1189" t="str">
        <f>_xlfn.XLOOKUP(Table17[[#This Row],[Customer_ID]],Customer_Dim!A:A,Customer_Dim!E:E,"False Data")</f>
        <v>Port Crystal</v>
      </c>
      <c r="P1189" t="str">
        <f>_xlfn.XLOOKUP(Table17[[#This Row],[Customer_ID]],Customer_Dim!A:A,Customer_Dim!F:F,"False Data")</f>
        <v>New Hampshire</v>
      </c>
      <c r="Q1189" t="str">
        <f>_xlfn.XLOOKUP(Table17[[#This Row],[Customer_ID]],Customer_Dim!A:A,Customer_Dim!G:G,"False Data")</f>
        <v>USA</v>
      </c>
      <c r="R1189" t="str">
        <f>_xlfn.XLOOKUP(Table17[[#This Row],[Customer_ID]],Customer_Dim!A:A,Customer_Dim!H:H,"False Data")</f>
        <v>Platinum</v>
      </c>
      <c r="S1189" t="str">
        <f>_xlfn.XLOOKUP(Table17[[#This Row],[Store_ID]],Store_Dim!A:A,Store_Dim!B:B)</f>
        <v>Thomas, Bridges and Harris</v>
      </c>
      <c r="T1189" t="str">
        <f>_xlfn.XLOOKUP(Table17[[#This Row],[Store_ID]],Store_Dim!A:A,Store_Dim!C:C)</f>
        <v>North</v>
      </c>
      <c r="U1189" t="str">
        <f>_xlfn.XLOOKUP(Table17[[#This Row],[Store_ID]],Store_Dim!A:A,Store_Dim!D:D)</f>
        <v>Sabrinatown</v>
      </c>
      <c r="V1189" t="str">
        <f>_xlfn.XLOOKUP(Table17[[#This Row],[Store_ID]],Store_Dim!A:A,Store_Dim!E:E)</f>
        <v>Online</v>
      </c>
      <c r="W1189" t="str">
        <f>_xlfn.XLOOKUP(Table17[[#This Row],[Product_ID]],Product_Dim!A:A,Product_Dim!B:B)</f>
        <v>Women's Denim Jeans</v>
      </c>
      <c r="X1189" t="str">
        <f>_xlfn.XLOOKUP(Table17[[#This Row],[Product_ID]],Product_Dim!A:A,Product_Dim!C:C)</f>
        <v>Clothing</v>
      </c>
      <c r="Y1189" t="str">
        <f>_xlfn.XLOOKUP(Table17[[#This Row],[Product_ID]],Product_Dim!A:A,Product_Dim!D:D)</f>
        <v>Bottoms</v>
      </c>
      <c r="Z1189" t="str">
        <f>_xlfn.XLOOKUP(Table17[[#This Row],[Product_ID]],Product_Dim!A:A,Product_Dim!E:E)</f>
        <v>Guerra-Hendrix</v>
      </c>
      <c r="AA1189">
        <f>_xlfn.XLOOKUP(Table17[[#This Row],[Product_ID]],Product_Dim!A:A,Product_Dim!F:F)</f>
        <v>303.74</v>
      </c>
      <c r="AB1189">
        <f>_xlfn.XLOOKUP(Table17[[#This Row],[Product_ID]],Product_Dim!A:A,Product_Dim!G:G)</f>
        <v>343</v>
      </c>
    </row>
    <row r="1190" spans="1:28" x14ac:dyDescent="0.25">
      <c r="A1190" t="s">
        <v>3014</v>
      </c>
      <c r="B1190" s="1">
        <v>45530</v>
      </c>
      <c r="C1190" t="s">
        <v>681</v>
      </c>
      <c r="D1190" t="s">
        <v>1616</v>
      </c>
      <c r="E1190" t="s">
        <v>1786</v>
      </c>
      <c r="F1190">
        <v>2</v>
      </c>
      <c r="G1190">
        <v>166.26</v>
      </c>
      <c r="H1190">
        <v>0.14000000000000001</v>
      </c>
      <c r="I1190" t="s">
        <v>1826</v>
      </c>
      <c r="J1190" s="12">
        <v>285.96719999999999</v>
      </c>
      <c r="K1190" t="str">
        <f>_xlfn.XLOOKUP(Table17[[#This Row],[Customer_ID]],Customer_Dim!A:A,Customer_Dim!B:B,"False Data")</f>
        <v>Joan Johnson</v>
      </c>
      <c r="L1190" s="5">
        <f>_xlfn.XLOOKUP(Table17[[#This Row],[Customer_ID]],Customer_Dim!A:A,Customer_Dim!C:C,"False Data")</f>
        <v>50</v>
      </c>
      <c r="M1190" s="5" t="str" cm="1">
        <f t="array" ref="M1190">_xlfn.IFS(Table9[[#This Row],[Age]]&lt;=35,"Youth",Table9[[#This Row],[Age]]&lt;=55,"Adult",Table9[[#This Row],[Age]]&gt;55,"Senior")</f>
        <v>Adult</v>
      </c>
      <c r="N1190" t="str">
        <f>_xlfn.XLOOKUP(Table17[[#This Row],[Customer_ID]],Customer_Dim!A:A,Customer_Dim!D:D,"False Data")</f>
        <v>Female</v>
      </c>
      <c r="O1190" t="str">
        <f>_xlfn.XLOOKUP(Table17[[#This Row],[Customer_ID]],Customer_Dim!A:A,Customer_Dim!E:E,"False Data")</f>
        <v>Lake Josephport</v>
      </c>
      <c r="P1190" t="str">
        <f>_xlfn.XLOOKUP(Table17[[#This Row],[Customer_ID]],Customer_Dim!A:A,Customer_Dim!F:F,"False Data")</f>
        <v>Maine</v>
      </c>
      <c r="Q1190" t="str">
        <f>_xlfn.XLOOKUP(Table17[[#This Row],[Customer_ID]],Customer_Dim!A:A,Customer_Dim!G:G,"False Data")</f>
        <v>USA</v>
      </c>
      <c r="R1190" t="str">
        <f>_xlfn.XLOOKUP(Table17[[#This Row],[Customer_ID]],Customer_Dim!A:A,Customer_Dim!H:H,"False Data")</f>
        <v>Platinum</v>
      </c>
      <c r="S1190" t="str">
        <f>_xlfn.XLOOKUP(Table17[[#This Row],[Store_ID]],Store_Dim!A:A,Store_Dim!B:B)</f>
        <v>Moore, Padilla and Butler</v>
      </c>
      <c r="T1190" t="str">
        <f>_xlfn.XLOOKUP(Table17[[#This Row],[Store_ID]],Store_Dim!A:A,Store_Dim!C:C)</f>
        <v>South</v>
      </c>
      <c r="U1190" t="str">
        <f>_xlfn.XLOOKUP(Table17[[#This Row],[Store_ID]],Store_Dim!A:A,Store_Dim!D:D)</f>
        <v>East Johnstad</v>
      </c>
      <c r="V1190" t="str">
        <f>_xlfn.XLOOKUP(Table17[[#This Row],[Store_ID]],Store_Dim!A:A,Store_Dim!E:E)</f>
        <v>Flagship</v>
      </c>
      <c r="W1190" t="str">
        <f>_xlfn.XLOOKUP(Table17[[#This Row],[Product_ID]],Product_Dim!A:A,Product_Dim!B:B)</f>
        <v>Gaming Mechanical Keyboard</v>
      </c>
      <c r="X1190" t="str">
        <f>_xlfn.XLOOKUP(Table17[[#This Row],[Product_ID]],Product_Dim!A:A,Product_Dim!C:C)</f>
        <v>Electronics</v>
      </c>
      <c r="Y1190" t="str">
        <f>_xlfn.XLOOKUP(Table17[[#This Row],[Product_ID]],Product_Dim!A:A,Product_Dim!D:D)</f>
        <v>Computer</v>
      </c>
      <c r="Z1190" t="str">
        <f>_xlfn.XLOOKUP(Table17[[#This Row],[Product_ID]],Product_Dim!A:A,Product_Dim!E:E)</f>
        <v>Lucero LLC</v>
      </c>
      <c r="AA1190">
        <f>_xlfn.XLOOKUP(Table17[[#This Row],[Product_ID]],Product_Dim!A:A,Product_Dim!F:F)</f>
        <v>419.28</v>
      </c>
      <c r="AB1190">
        <f>_xlfn.XLOOKUP(Table17[[#This Row],[Product_ID]],Product_Dim!A:A,Product_Dim!G:G)</f>
        <v>86</v>
      </c>
    </row>
    <row r="1191" spans="1:28" x14ac:dyDescent="0.25">
      <c r="A1191" t="s">
        <v>3015</v>
      </c>
      <c r="B1191" s="1">
        <v>45729</v>
      </c>
      <c r="C1191" t="s">
        <v>1417</v>
      </c>
      <c r="D1191" t="s">
        <v>1600</v>
      </c>
      <c r="E1191" t="s">
        <v>1773</v>
      </c>
      <c r="F1191">
        <v>1</v>
      </c>
      <c r="G1191">
        <v>429.25</v>
      </c>
      <c r="H1191">
        <v>0.28999999999999998</v>
      </c>
      <c r="I1191" t="s">
        <v>1824</v>
      </c>
      <c r="J1191" s="12">
        <v>304.76749999999998</v>
      </c>
      <c r="K1191" t="str">
        <f>_xlfn.XLOOKUP(Table17[[#This Row],[Customer_ID]],Customer_Dim!A:A,Customer_Dim!B:B,"False Data")</f>
        <v>John Perez</v>
      </c>
      <c r="L1191" s="5">
        <f>_xlfn.XLOOKUP(Table17[[#This Row],[Customer_ID]],Customer_Dim!A:A,Customer_Dim!C:C,"False Data")</f>
        <v>29</v>
      </c>
      <c r="M1191" s="5" t="str" cm="1">
        <f t="array" ref="M1191">_xlfn.IFS(Table9[[#This Row],[Age]]&lt;=35,"Youth",Table9[[#This Row],[Age]]&lt;=55,"Adult",Table9[[#This Row],[Age]]&gt;55,"Senior")</f>
        <v>Youth</v>
      </c>
      <c r="N1191" t="str">
        <f>_xlfn.XLOOKUP(Table17[[#This Row],[Customer_ID]],Customer_Dim!A:A,Customer_Dim!D:D,"False Data")</f>
        <v>Female</v>
      </c>
      <c r="O1191" t="str">
        <f>_xlfn.XLOOKUP(Table17[[#This Row],[Customer_ID]],Customer_Dim!A:A,Customer_Dim!E:E,"False Data")</f>
        <v>Brandontown</v>
      </c>
      <c r="P1191" t="str">
        <f>_xlfn.XLOOKUP(Table17[[#This Row],[Customer_ID]],Customer_Dim!A:A,Customer_Dim!F:F,"False Data")</f>
        <v>South Carolina</v>
      </c>
      <c r="Q1191" t="str">
        <f>_xlfn.XLOOKUP(Table17[[#This Row],[Customer_ID]],Customer_Dim!A:A,Customer_Dim!G:G,"False Data")</f>
        <v>USA</v>
      </c>
      <c r="R1191" t="str">
        <f>_xlfn.XLOOKUP(Table17[[#This Row],[Customer_ID]],Customer_Dim!A:A,Customer_Dim!H:H,"False Data")</f>
        <v>Gold</v>
      </c>
      <c r="S1191" t="str">
        <f>_xlfn.XLOOKUP(Table17[[#This Row],[Store_ID]],Store_Dim!A:A,Store_Dim!B:B)</f>
        <v>Gray Ltd</v>
      </c>
      <c r="T1191" t="str">
        <f>_xlfn.XLOOKUP(Table17[[#This Row],[Store_ID]],Store_Dim!A:A,Store_Dim!C:C)</f>
        <v>North</v>
      </c>
      <c r="U1191" t="str">
        <f>_xlfn.XLOOKUP(Table17[[#This Row],[Store_ID]],Store_Dim!A:A,Store_Dim!D:D)</f>
        <v>New Michaelchester</v>
      </c>
      <c r="V1191" t="str">
        <f>_xlfn.XLOOKUP(Table17[[#This Row],[Store_ID]],Store_Dim!A:A,Store_Dim!E:E)</f>
        <v>Outlet</v>
      </c>
      <c r="W1191" t="str">
        <f>_xlfn.XLOOKUP(Table17[[#This Row],[Product_ID]],Product_Dim!A:A,Product_Dim!B:B)</f>
        <v>Wireless Bluetooth Speaker</v>
      </c>
      <c r="X1191" t="str">
        <f>_xlfn.XLOOKUP(Table17[[#This Row],[Product_ID]],Product_Dim!A:A,Product_Dim!C:C)</f>
        <v>Electronics</v>
      </c>
      <c r="Y1191" t="str">
        <f>_xlfn.XLOOKUP(Table17[[#This Row],[Product_ID]],Product_Dim!A:A,Product_Dim!D:D)</f>
        <v>Audio</v>
      </c>
      <c r="Z1191" t="str">
        <f>_xlfn.XLOOKUP(Table17[[#This Row],[Product_ID]],Product_Dim!A:A,Product_Dim!E:E)</f>
        <v>Reed-Schmidt</v>
      </c>
      <c r="AA1191">
        <f>_xlfn.XLOOKUP(Table17[[#This Row],[Product_ID]],Product_Dim!A:A,Product_Dim!F:F)</f>
        <v>322.41000000000003</v>
      </c>
      <c r="AB1191">
        <f>_xlfn.XLOOKUP(Table17[[#This Row],[Product_ID]],Product_Dim!A:A,Product_Dim!G:G)</f>
        <v>213</v>
      </c>
    </row>
    <row r="1192" spans="1:28" x14ac:dyDescent="0.25">
      <c r="A1192" t="s">
        <v>3016</v>
      </c>
      <c r="B1192" s="1">
        <v>45468</v>
      </c>
      <c r="C1192" t="s">
        <v>1371</v>
      </c>
      <c r="D1192" t="s">
        <v>1543</v>
      </c>
      <c r="E1192" t="s">
        <v>1786</v>
      </c>
      <c r="F1192">
        <v>2</v>
      </c>
      <c r="G1192">
        <v>540.48</v>
      </c>
      <c r="H1192">
        <v>0.28999999999999998</v>
      </c>
      <c r="I1192" t="s">
        <v>1824</v>
      </c>
      <c r="J1192" s="12">
        <v>767.48159999999996</v>
      </c>
      <c r="K1192" t="str">
        <f>_xlfn.XLOOKUP(Table17[[#This Row],[Customer_ID]],Customer_Dim!A:A,Customer_Dim!B:B,"False Data")</f>
        <v>Adam Castro</v>
      </c>
      <c r="L1192" s="5">
        <f>_xlfn.XLOOKUP(Table17[[#This Row],[Customer_ID]],Customer_Dim!A:A,Customer_Dim!C:C,"False Data")</f>
        <v>51</v>
      </c>
      <c r="M1192" s="5" t="str" cm="1">
        <f t="array" ref="M1192">_xlfn.IFS(Table9[[#This Row],[Age]]&lt;=35,"Youth",Table9[[#This Row],[Age]]&lt;=55,"Adult",Table9[[#This Row],[Age]]&gt;55,"Senior")</f>
        <v>Adult</v>
      </c>
      <c r="N1192" t="str">
        <f>_xlfn.XLOOKUP(Table17[[#This Row],[Customer_ID]],Customer_Dim!A:A,Customer_Dim!D:D,"False Data")</f>
        <v>Male</v>
      </c>
      <c r="O1192" t="str">
        <f>_xlfn.XLOOKUP(Table17[[#This Row],[Customer_ID]],Customer_Dim!A:A,Customer_Dim!E:E,"False Data")</f>
        <v>New Donnabury</v>
      </c>
      <c r="P1192" t="str">
        <f>_xlfn.XLOOKUP(Table17[[#This Row],[Customer_ID]],Customer_Dim!A:A,Customer_Dim!F:F,"False Data")</f>
        <v>Texas</v>
      </c>
      <c r="Q1192" t="str">
        <f>_xlfn.XLOOKUP(Table17[[#This Row],[Customer_ID]],Customer_Dim!A:A,Customer_Dim!G:G,"False Data")</f>
        <v>USA</v>
      </c>
      <c r="R1192" t="str">
        <f>_xlfn.XLOOKUP(Table17[[#This Row],[Customer_ID]],Customer_Dim!A:A,Customer_Dim!H:H,"False Data")</f>
        <v>Silver</v>
      </c>
      <c r="S1192" t="str">
        <f>_xlfn.XLOOKUP(Table17[[#This Row],[Store_ID]],Store_Dim!A:A,Store_Dim!B:B)</f>
        <v>Moore, Padilla and Butler</v>
      </c>
      <c r="T1192" t="str">
        <f>_xlfn.XLOOKUP(Table17[[#This Row],[Store_ID]],Store_Dim!A:A,Store_Dim!C:C)</f>
        <v>South</v>
      </c>
      <c r="U1192" t="str">
        <f>_xlfn.XLOOKUP(Table17[[#This Row],[Store_ID]],Store_Dim!A:A,Store_Dim!D:D)</f>
        <v>East Johnstad</v>
      </c>
      <c r="V1192" t="str">
        <f>_xlfn.XLOOKUP(Table17[[#This Row],[Store_ID]],Store_Dim!A:A,Store_Dim!E:E)</f>
        <v>Flagship</v>
      </c>
      <c r="W1192" t="str">
        <f>_xlfn.XLOOKUP(Table17[[#This Row],[Product_ID]],Product_Dim!A:A,Product_Dim!B:B)</f>
        <v>Brother Laser Printer</v>
      </c>
      <c r="X1192" t="str">
        <f>_xlfn.XLOOKUP(Table17[[#This Row],[Product_ID]],Product_Dim!A:A,Product_Dim!C:C)</f>
        <v>Electronics</v>
      </c>
      <c r="Y1192" t="str">
        <f>_xlfn.XLOOKUP(Table17[[#This Row],[Product_ID]],Product_Dim!A:A,Product_Dim!D:D)</f>
        <v>Computer</v>
      </c>
      <c r="Z1192" t="str">
        <f>_xlfn.XLOOKUP(Table17[[#This Row],[Product_ID]],Product_Dim!A:A,Product_Dim!E:E)</f>
        <v>Hunt Inc</v>
      </c>
      <c r="AA1192">
        <f>_xlfn.XLOOKUP(Table17[[#This Row],[Product_ID]],Product_Dim!A:A,Product_Dim!F:F)</f>
        <v>112.42</v>
      </c>
      <c r="AB1192">
        <f>_xlfn.XLOOKUP(Table17[[#This Row],[Product_ID]],Product_Dim!A:A,Product_Dim!G:G)</f>
        <v>416</v>
      </c>
    </row>
    <row r="1193" spans="1:28" x14ac:dyDescent="0.25">
      <c r="A1193" t="s">
        <v>3017</v>
      </c>
      <c r="B1193" s="1">
        <v>45936</v>
      </c>
      <c r="C1193" t="s">
        <v>857</v>
      </c>
      <c r="D1193" t="s">
        <v>1666</v>
      </c>
      <c r="E1193" t="s">
        <v>1799</v>
      </c>
      <c r="F1193">
        <v>2</v>
      </c>
      <c r="G1193">
        <v>579.52</v>
      </c>
      <c r="H1193">
        <v>0.01</v>
      </c>
      <c r="I1193" t="s">
        <v>1826</v>
      </c>
      <c r="J1193" s="12">
        <v>1147.4495999999999</v>
      </c>
      <c r="K1193" t="str">
        <f>_xlfn.XLOOKUP(Table17[[#This Row],[Customer_ID]],Customer_Dim!A:A,Customer_Dim!B:B,"False Data")</f>
        <v>Tyrone Olson</v>
      </c>
      <c r="L1193" s="5">
        <f>_xlfn.XLOOKUP(Table17[[#This Row],[Customer_ID]],Customer_Dim!A:A,Customer_Dim!C:C,"False Data")</f>
        <v>45</v>
      </c>
      <c r="M1193" s="5" t="str" cm="1">
        <f t="array" ref="M1193">_xlfn.IFS(Table9[[#This Row],[Age]]&lt;=35,"Youth",Table9[[#This Row],[Age]]&lt;=55,"Adult",Table9[[#This Row],[Age]]&gt;55,"Senior")</f>
        <v>Adult</v>
      </c>
      <c r="N1193" t="str">
        <f>_xlfn.XLOOKUP(Table17[[#This Row],[Customer_ID]],Customer_Dim!A:A,Customer_Dim!D:D,"False Data")</f>
        <v>Female</v>
      </c>
      <c r="O1193" t="str">
        <f>_xlfn.XLOOKUP(Table17[[#This Row],[Customer_ID]],Customer_Dim!A:A,Customer_Dim!E:E,"False Data")</f>
        <v>Emilytown</v>
      </c>
      <c r="P1193" t="str">
        <f>_xlfn.XLOOKUP(Table17[[#This Row],[Customer_ID]],Customer_Dim!A:A,Customer_Dim!F:F,"False Data")</f>
        <v>California</v>
      </c>
      <c r="Q1193" t="str">
        <f>_xlfn.XLOOKUP(Table17[[#This Row],[Customer_ID]],Customer_Dim!A:A,Customer_Dim!G:G,"False Data")</f>
        <v>USA</v>
      </c>
      <c r="R1193" t="str">
        <f>_xlfn.XLOOKUP(Table17[[#This Row],[Customer_ID]],Customer_Dim!A:A,Customer_Dim!H:H,"False Data")</f>
        <v>Silver</v>
      </c>
      <c r="S1193" t="str">
        <f>_xlfn.XLOOKUP(Table17[[#This Row],[Store_ID]],Store_Dim!A:A,Store_Dim!B:B)</f>
        <v>Mcdonald Inc</v>
      </c>
      <c r="T1193" t="str">
        <f>_xlfn.XLOOKUP(Table17[[#This Row],[Store_ID]],Store_Dim!A:A,Store_Dim!C:C)</f>
        <v>South</v>
      </c>
      <c r="U1193" t="str">
        <f>_xlfn.XLOOKUP(Table17[[#This Row],[Store_ID]],Store_Dim!A:A,Store_Dim!D:D)</f>
        <v>Christopherland</v>
      </c>
      <c r="V1193" t="str">
        <f>_xlfn.XLOOKUP(Table17[[#This Row],[Store_ID]],Store_Dim!A:A,Store_Dim!E:E)</f>
        <v>Outlet</v>
      </c>
      <c r="W1193" t="str">
        <f>_xlfn.XLOOKUP(Table17[[#This Row],[Product_ID]],Product_Dim!A:A,Product_Dim!B:B)</f>
        <v>Men's Hair Styling Gel</v>
      </c>
      <c r="X1193" t="str">
        <f>_xlfn.XLOOKUP(Table17[[#This Row],[Product_ID]],Product_Dim!A:A,Product_Dim!C:C)</f>
        <v>Beauty</v>
      </c>
      <c r="Y1193" t="str">
        <f>_xlfn.XLOOKUP(Table17[[#This Row],[Product_ID]],Product_Dim!A:A,Product_Dim!D:D)</f>
        <v>Haircare</v>
      </c>
      <c r="Z1193" t="str">
        <f>_xlfn.XLOOKUP(Table17[[#This Row],[Product_ID]],Product_Dim!A:A,Product_Dim!E:E)</f>
        <v>Cline-Mccarthy</v>
      </c>
      <c r="AA1193">
        <f>_xlfn.XLOOKUP(Table17[[#This Row],[Product_ID]],Product_Dim!A:A,Product_Dim!F:F)</f>
        <v>17.309999999999999</v>
      </c>
      <c r="AB1193">
        <f>_xlfn.XLOOKUP(Table17[[#This Row],[Product_ID]],Product_Dim!A:A,Product_Dim!G:G)</f>
        <v>399</v>
      </c>
    </row>
    <row r="1194" spans="1:28" x14ac:dyDescent="0.25">
      <c r="A1194" t="s">
        <v>3018</v>
      </c>
      <c r="B1194" s="1">
        <v>45622</v>
      </c>
      <c r="C1194" t="s">
        <v>110</v>
      </c>
      <c r="D1194" t="s">
        <v>1686</v>
      </c>
      <c r="E1194" t="s">
        <v>1807</v>
      </c>
      <c r="F1194">
        <v>4</v>
      </c>
      <c r="G1194">
        <v>477.52</v>
      </c>
      <c r="H1194">
        <v>7.0000000000000007E-2</v>
      </c>
      <c r="I1194" t="s">
        <v>1826</v>
      </c>
      <c r="J1194" s="12">
        <v>1776.3743999999999</v>
      </c>
      <c r="K1194" t="str">
        <f>_xlfn.XLOOKUP(Table17[[#This Row],[Customer_ID]],Customer_Dim!A:A,Customer_Dim!B:B,"False Data")</f>
        <v>Amber Carlson</v>
      </c>
      <c r="L1194" s="5">
        <f>_xlfn.XLOOKUP(Table17[[#This Row],[Customer_ID]],Customer_Dim!A:A,Customer_Dim!C:C,"False Data")</f>
        <v>18</v>
      </c>
      <c r="M1194" s="5" t="str" cm="1">
        <f t="array" ref="M1194">_xlfn.IFS(Table9[[#This Row],[Age]]&lt;=35,"Youth",Table9[[#This Row],[Age]]&lt;=55,"Adult",Table9[[#This Row],[Age]]&gt;55,"Senior")</f>
        <v>Youth</v>
      </c>
      <c r="N1194" t="str">
        <f>_xlfn.XLOOKUP(Table17[[#This Row],[Customer_ID]],Customer_Dim!A:A,Customer_Dim!D:D,"False Data")</f>
        <v>Female</v>
      </c>
      <c r="O1194" t="str">
        <f>_xlfn.XLOOKUP(Table17[[#This Row],[Customer_ID]],Customer_Dim!A:A,Customer_Dim!E:E,"False Data")</f>
        <v>East Michellemouth</v>
      </c>
      <c r="P1194" t="str">
        <f>_xlfn.XLOOKUP(Table17[[#This Row],[Customer_ID]],Customer_Dim!A:A,Customer_Dim!F:F,"False Data")</f>
        <v>Missouri</v>
      </c>
      <c r="Q1194" t="str">
        <f>_xlfn.XLOOKUP(Table17[[#This Row],[Customer_ID]],Customer_Dim!A:A,Customer_Dim!G:G,"False Data")</f>
        <v>USA</v>
      </c>
      <c r="R1194" t="str">
        <f>_xlfn.XLOOKUP(Table17[[#This Row],[Customer_ID]],Customer_Dim!A:A,Customer_Dim!H:H,"False Data")</f>
        <v>Gold</v>
      </c>
      <c r="S1194" t="str">
        <f>_xlfn.XLOOKUP(Table17[[#This Row],[Store_ID]],Store_Dim!A:A,Store_Dim!B:B)</f>
        <v>Holloway Ltd</v>
      </c>
      <c r="T1194" t="str">
        <f>_xlfn.XLOOKUP(Table17[[#This Row],[Store_ID]],Store_Dim!A:A,Store_Dim!C:C)</f>
        <v>North</v>
      </c>
      <c r="U1194" t="str">
        <f>_xlfn.XLOOKUP(Table17[[#This Row],[Store_ID]],Store_Dim!A:A,Store_Dim!D:D)</f>
        <v>Bensonhaven</v>
      </c>
      <c r="V1194" t="str">
        <f>_xlfn.XLOOKUP(Table17[[#This Row],[Store_ID]],Store_Dim!A:A,Store_Dim!E:E)</f>
        <v>Flagship</v>
      </c>
      <c r="W1194" t="str">
        <f>_xlfn.XLOOKUP(Table17[[#This Row],[Product_ID]],Product_Dim!A:A,Product_Dim!B:B)</f>
        <v>Men's Sports Shorts</v>
      </c>
      <c r="X1194" t="str">
        <f>_xlfn.XLOOKUP(Table17[[#This Row],[Product_ID]],Product_Dim!A:A,Product_Dim!C:C)</f>
        <v>Clothing</v>
      </c>
      <c r="Y1194" t="str">
        <f>_xlfn.XLOOKUP(Table17[[#This Row],[Product_ID]],Product_Dim!A:A,Product_Dim!D:D)</f>
        <v>Bottoms</v>
      </c>
      <c r="Z1194" t="str">
        <f>_xlfn.XLOOKUP(Table17[[#This Row],[Product_ID]],Product_Dim!A:A,Product_Dim!E:E)</f>
        <v>Fitzpatrick Ltd</v>
      </c>
      <c r="AA1194">
        <f>_xlfn.XLOOKUP(Table17[[#This Row],[Product_ID]],Product_Dim!A:A,Product_Dim!F:F)</f>
        <v>218.22</v>
      </c>
      <c r="AB1194">
        <f>_xlfn.XLOOKUP(Table17[[#This Row],[Product_ID]],Product_Dim!A:A,Product_Dim!G:G)</f>
        <v>224</v>
      </c>
    </row>
    <row r="1195" spans="1:28" x14ac:dyDescent="0.25">
      <c r="A1195" t="s">
        <v>3019</v>
      </c>
      <c r="B1195" s="1">
        <v>45705</v>
      </c>
      <c r="C1195" t="s">
        <v>827</v>
      </c>
      <c r="D1195" t="s">
        <v>1730</v>
      </c>
      <c r="E1195" t="s">
        <v>1776</v>
      </c>
      <c r="F1195">
        <v>3</v>
      </c>
      <c r="G1195">
        <v>242.58</v>
      </c>
      <c r="H1195">
        <v>0.25</v>
      </c>
      <c r="I1195" t="s">
        <v>1824</v>
      </c>
      <c r="J1195" s="12">
        <v>545.80500000000006</v>
      </c>
      <c r="K1195" t="str">
        <f>_xlfn.XLOOKUP(Table17[[#This Row],[Customer_ID]],Customer_Dim!A:A,Customer_Dim!B:B,"False Data")</f>
        <v>Beth Allen</v>
      </c>
      <c r="L1195" s="5">
        <f>_xlfn.XLOOKUP(Table17[[#This Row],[Customer_ID]],Customer_Dim!A:A,Customer_Dim!C:C,"False Data")</f>
        <v>32</v>
      </c>
      <c r="M1195" s="5" t="str" cm="1">
        <f t="array" ref="M1195">_xlfn.IFS(Table9[[#This Row],[Age]]&lt;=35,"Youth",Table9[[#This Row],[Age]]&lt;=55,"Adult",Table9[[#This Row],[Age]]&gt;55,"Senior")</f>
        <v>Youth</v>
      </c>
      <c r="N1195" t="str">
        <f>_xlfn.XLOOKUP(Table17[[#This Row],[Customer_ID]],Customer_Dim!A:A,Customer_Dim!D:D,"False Data")</f>
        <v>Female</v>
      </c>
      <c r="O1195" t="str">
        <f>_xlfn.XLOOKUP(Table17[[#This Row],[Customer_ID]],Customer_Dim!A:A,Customer_Dim!E:E,"False Data")</f>
        <v>South Kathrynmouth</v>
      </c>
      <c r="P1195" t="str">
        <f>_xlfn.XLOOKUP(Table17[[#This Row],[Customer_ID]],Customer_Dim!A:A,Customer_Dim!F:F,"False Data")</f>
        <v>Oklahoma</v>
      </c>
      <c r="Q1195" t="str">
        <f>_xlfn.XLOOKUP(Table17[[#This Row],[Customer_ID]],Customer_Dim!A:A,Customer_Dim!G:G,"False Data")</f>
        <v>USA</v>
      </c>
      <c r="R1195" t="str">
        <f>_xlfn.XLOOKUP(Table17[[#This Row],[Customer_ID]],Customer_Dim!A:A,Customer_Dim!H:H,"False Data")</f>
        <v>Silver</v>
      </c>
      <c r="S1195" t="str">
        <f>_xlfn.XLOOKUP(Table17[[#This Row],[Store_ID]],Store_Dim!A:A,Store_Dim!B:B)</f>
        <v>Benson-Elliott</v>
      </c>
      <c r="T1195" t="str">
        <f>_xlfn.XLOOKUP(Table17[[#This Row],[Store_ID]],Store_Dim!A:A,Store_Dim!C:C)</f>
        <v>East</v>
      </c>
      <c r="U1195" t="str">
        <f>_xlfn.XLOOKUP(Table17[[#This Row],[Store_ID]],Store_Dim!A:A,Store_Dim!D:D)</f>
        <v>Port Josephberg</v>
      </c>
      <c r="V1195" t="str">
        <f>_xlfn.XLOOKUP(Table17[[#This Row],[Store_ID]],Store_Dim!A:A,Store_Dim!E:E)</f>
        <v>Online</v>
      </c>
      <c r="W1195" t="str">
        <f>_xlfn.XLOOKUP(Table17[[#This Row],[Product_ID]],Product_Dim!A:A,Product_Dim!B:B)</f>
        <v>Women's High Heels</v>
      </c>
      <c r="X1195" t="str">
        <f>_xlfn.XLOOKUP(Table17[[#This Row],[Product_ID]],Product_Dim!A:A,Product_Dim!C:C)</f>
        <v>Clothing</v>
      </c>
      <c r="Y1195" t="str">
        <f>_xlfn.XLOOKUP(Table17[[#This Row],[Product_ID]],Product_Dim!A:A,Product_Dim!D:D)</f>
        <v>Footwear</v>
      </c>
      <c r="Z1195" t="str">
        <f>_xlfn.XLOOKUP(Table17[[#This Row],[Product_ID]],Product_Dim!A:A,Product_Dim!E:E)</f>
        <v>Smith-Charles</v>
      </c>
      <c r="AA1195">
        <f>_xlfn.XLOOKUP(Table17[[#This Row],[Product_ID]],Product_Dim!A:A,Product_Dim!F:F)</f>
        <v>438.25</v>
      </c>
      <c r="AB1195">
        <f>_xlfn.XLOOKUP(Table17[[#This Row],[Product_ID]],Product_Dim!A:A,Product_Dim!G:G)</f>
        <v>496</v>
      </c>
    </row>
    <row r="1196" spans="1:28" x14ac:dyDescent="0.25">
      <c r="A1196" t="s">
        <v>3020</v>
      </c>
      <c r="B1196" s="1">
        <v>45250</v>
      </c>
      <c r="C1196" t="s">
        <v>1148</v>
      </c>
      <c r="D1196" t="s">
        <v>1600</v>
      </c>
      <c r="E1196" t="s">
        <v>1807</v>
      </c>
      <c r="F1196">
        <v>2</v>
      </c>
      <c r="G1196">
        <v>519.29999999999995</v>
      </c>
      <c r="H1196">
        <v>0.09</v>
      </c>
      <c r="I1196" t="s">
        <v>1826</v>
      </c>
      <c r="J1196" s="12">
        <v>945.12599999999998</v>
      </c>
      <c r="K1196" t="str">
        <f>_xlfn.XLOOKUP(Table17[[#This Row],[Customer_ID]],Customer_Dim!A:A,Customer_Dim!B:B,"False Data")</f>
        <v>Melinda Johnson</v>
      </c>
      <c r="L1196" s="5">
        <f>_xlfn.XLOOKUP(Table17[[#This Row],[Customer_ID]],Customer_Dim!A:A,Customer_Dim!C:C,"False Data")</f>
        <v>51</v>
      </c>
      <c r="M1196" s="5" t="str" cm="1">
        <f t="array" ref="M1196">_xlfn.IFS(Table9[[#This Row],[Age]]&lt;=35,"Youth",Table9[[#This Row],[Age]]&lt;=55,"Adult",Table9[[#This Row],[Age]]&gt;55,"Senior")</f>
        <v>Adult</v>
      </c>
      <c r="N1196" t="str">
        <f>_xlfn.XLOOKUP(Table17[[#This Row],[Customer_ID]],Customer_Dim!A:A,Customer_Dim!D:D,"False Data")</f>
        <v>Male</v>
      </c>
      <c r="O1196" t="str">
        <f>_xlfn.XLOOKUP(Table17[[#This Row],[Customer_ID]],Customer_Dim!A:A,Customer_Dim!E:E,"False Data")</f>
        <v>Kaufmanfurt</v>
      </c>
      <c r="P1196" t="str">
        <f>_xlfn.XLOOKUP(Table17[[#This Row],[Customer_ID]],Customer_Dim!A:A,Customer_Dim!F:F,"False Data")</f>
        <v>Ohio</v>
      </c>
      <c r="Q1196" t="str">
        <f>_xlfn.XLOOKUP(Table17[[#This Row],[Customer_ID]],Customer_Dim!A:A,Customer_Dim!G:G,"False Data")</f>
        <v>USA</v>
      </c>
      <c r="R1196" t="str">
        <f>_xlfn.XLOOKUP(Table17[[#This Row],[Customer_ID]],Customer_Dim!A:A,Customer_Dim!H:H,"False Data")</f>
        <v>Bronze</v>
      </c>
      <c r="S1196" t="str">
        <f>_xlfn.XLOOKUP(Table17[[#This Row],[Store_ID]],Store_Dim!A:A,Store_Dim!B:B)</f>
        <v>Holloway Ltd</v>
      </c>
      <c r="T1196" t="str">
        <f>_xlfn.XLOOKUP(Table17[[#This Row],[Store_ID]],Store_Dim!A:A,Store_Dim!C:C)</f>
        <v>North</v>
      </c>
      <c r="U1196" t="str">
        <f>_xlfn.XLOOKUP(Table17[[#This Row],[Store_ID]],Store_Dim!A:A,Store_Dim!D:D)</f>
        <v>Bensonhaven</v>
      </c>
      <c r="V1196" t="str">
        <f>_xlfn.XLOOKUP(Table17[[#This Row],[Store_ID]],Store_Dim!A:A,Store_Dim!E:E)</f>
        <v>Flagship</v>
      </c>
      <c r="W1196" t="str">
        <f>_xlfn.XLOOKUP(Table17[[#This Row],[Product_ID]],Product_Dim!A:A,Product_Dim!B:B)</f>
        <v>Wireless Bluetooth Speaker</v>
      </c>
      <c r="X1196" t="str">
        <f>_xlfn.XLOOKUP(Table17[[#This Row],[Product_ID]],Product_Dim!A:A,Product_Dim!C:C)</f>
        <v>Electronics</v>
      </c>
      <c r="Y1196" t="str">
        <f>_xlfn.XLOOKUP(Table17[[#This Row],[Product_ID]],Product_Dim!A:A,Product_Dim!D:D)</f>
        <v>Audio</v>
      </c>
      <c r="Z1196" t="str">
        <f>_xlfn.XLOOKUP(Table17[[#This Row],[Product_ID]],Product_Dim!A:A,Product_Dim!E:E)</f>
        <v>Reed-Schmidt</v>
      </c>
      <c r="AA1196">
        <f>_xlfn.XLOOKUP(Table17[[#This Row],[Product_ID]],Product_Dim!A:A,Product_Dim!F:F)</f>
        <v>322.41000000000003</v>
      </c>
      <c r="AB1196">
        <f>_xlfn.XLOOKUP(Table17[[#This Row],[Product_ID]],Product_Dim!A:A,Product_Dim!G:G)</f>
        <v>213</v>
      </c>
    </row>
    <row r="1197" spans="1:28" x14ac:dyDescent="0.25">
      <c r="A1197" t="s">
        <v>3021</v>
      </c>
      <c r="B1197" s="1">
        <v>45684</v>
      </c>
      <c r="C1197" t="s">
        <v>1510</v>
      </c>
      <c r="D1197" t="s">
        <v>1736</v>
      </c>
      <c r="E1197" t="s">
        <v>1792</v>
      </c>
      <c r="F1197">
        <v>3</v>
      </c>
      <c r="G1197">
        <v>845.67</v>
      </c>
      <c r="H1197">
        <v>0.12</v>
      </c>
      <c r="I1197" t="s">
        <v>1829</v>
      </c>
      <c r="J1197" s="12">
        <v>2232.5688</v>
      </c>
      <c r="K1197" t="str">
        <f>_xlfn.XLOOKUP(Table17[[#This Row],[Customer_ID]],Customer_Dim!A:A,Customer_Dim!B:B,"False Data")</f>
        <v>Kaitlin Brown</v>
      </c>
      <c r="L1197" s="5">
        <f>_xlfn.XLOOKUP(Table17[[#This Row],[Customer_ID]],Customer_Dim!A:A,Customer_Dim!C:C,"False Data")</f>
        <v>52</v>
      </c>
      <c r="M1197" s="5" t="str" cm="1">
        <f t="array" ref="M1197">_xlfn.IFS(Table9[[#This Row],[Age]]&lt;=35,"Youth",Table9[[#This Row],[Age]]&lt;=55,"Adult",Table9[[#This Row],[Age]]&gt;55,"Senior")</f>
        <v>Adult</v>
      </c>
      <c r="N1197" t="str">
        <f>_xlfn.XLOOKUP(Table17[[#This Row],[Customer_ID]],Customer_Dim!A:A,Customer_Dim!D:D,"False Data")</f>
        <v>Female</v>
      </c>
      <c r="O1197" t="str">
        <f>_xlfn.XLOOKUP(Table17[[#This Row],[Customer_ID]],Customer_Dim!A:A,Customer_Dim!E:E,"False Data")</f>
        <v>Kellyberg</v>
      </c>
      <c r="P1197" t="str">
        <f>_xlfn.XLOOKUP(Table17[[#This Row],[Customer_ID]],Customer_Dim!A:A,Customer_Dim!F:F,"False Data")</f>
        <v>South Dakota</v>
      </c>
      <c r="Q1197" t="str">
        <f>_xlfn.XLOOKUP(Table17[[#This Row],[Customer_ID]],Customer_Dim!A:A,Customer_Dim!G:G,"False Data")</f>
        <v>USA</v>
      </c>
      <c r="R1197" t="str">
        <f>_xlfn.XLOOKUP(Table17[[#This Row],[Customer_ID]],Customer_Dim!A:A,Customer_Dim!H:H,"False Data")</f>
        <v>Gold</v>
      </c>
      <c r="S1197" t="str">
        <f>_xlfn.XLOOKUP(Table17[[#This Row],[Store_ID]],Store_Dim!A:A,Store_Dim!B:B)</f>
        <v>Aguirre-Keller</v>
      </c>
      <c r="T1197" t="str">
        <f>_xlfn.XLOOKUP(Table17[[#This Row],[Store_ID]],Store_Dim!A:A,Store_Dim!C:C)</f>
        <v>South</v>
      </c>
      <c r="U1197" t="str">
        <f>_xlfn.XLOOKUP(Table17[[#This Row],[Store_ID]],Store_Dim!A:A,Store_Dim!D:D)</f>
        <v>Lake Michael</v>
      </c>
      <c r="V1197" t="str">
        <f>_xlfn.XLOOKUP(Table17[[#This Row],[Store_ID]],Store_Dim!A:A,Store_Dim!E:E)</f>
        <v>Online</v>
      </c>
      <c r="W1197" t="str">
        <f>_xlfn.XLOOKUP(Table17[[#This Row],[Product_ID]],Product_Dim!A:A,Product_Dim!B:B)</f>
        <v>Vitamin E Body Lotion</v>
      </c>
      <c r="X1197" t="str">
        <f>_xlfn.XLOOKUP(Table17[[#This Row],[Product_ID]],Product_Dim!A:A,Product_Dim!C:C)</f>
        <v>Beauty</v>
      </c>
      <c r="Y1197" t="str">
        <f>_xlfn.XLOOKUP(Table17[[#This Row],[Product_ID]],Product_Dim!A:A,Product_Dim!D:D)</f>
        <v>Skincare</v>
      </c>
      <c r="Z1197" t="str">
        <f>_xlfn.XLOOKUP(Table17[[#This Row],[Product_ID]],Product_Dim!A:A,Product_Dim!E:E)</f>
        <v>Hoffman-Williams</v>
      </c>
      <c r="AA1197">
        <f>_xlfn.XLOOKUP(Table17[[#This Row],[Product_ID]],Product_Dim!A:A,Product_Dim!F:F)</f>
        <v>358.47</v>
      </c>
      <c r="AB1197">
        <f>_xlfn.XLOOKUP(Table17[[#This Row],[Product_ID]],Product_Dim!A:A,Product_Dim!G:G)</f>
        <v>213</v>
      </c>
    </row>
    <row r="1198" spans="1:28" x14ac:dyDescent="0.25">
      <c r="A1198" t="s">
        <v>3022</v>
      </c>
      <c r="B1198" s="1">
        <v>45395</v>
      </c>
      <c r="C1198" t="s">
        <v>963</v>
      </c>
      <c r="D1198" t="s">
        <v>1658</v>
      </c>
      <c r="E1198" t="s">
        <v>1804</v>
      </c>
      <c r="F1198">
        <v>4</v>
      </c>
      <c r="G1198">
        <v>750.26</v>
      </c>
      <c r="H1198">
        <v>0.01</v>
      </c>
      <c r="I1198" t="s">
        <v>1826</v>
      </c>
      <c r="J1198" s="12">
        <v>2971.0295999999998</v>
      </c>
      <c r="K1198" t="str">
        <f>_xlfn.XLOOKUP(Table17[[#This Row],[Customer_ID]],Customer_Dim!A:A,Customer_Dim!B:B,"False Data")</f>
        <v>Roberta Green</v>
      </c>
      <c r="L1198" s="5">
        <f>_xlfn.XLOOKUP(Table17[[#This Row],[Customer_ID]],Customer_Dim!A:A,Customer_Dim!C:C,"False Data")</f>
        <v>64</v>
      </c>
      <c r="M1198" s="5" t="str" cm="1">
        <f t="array" ref="M1198">_xlfn.IFS(Table9[[#This Row],[Age]]&lt;=35,"Youth",Table9[[#This Row],[Age]]&lt;=55,"Adult",Table9[[#This Row],[Age]]&gt;55,"Senior")</f>
        <v>Senior</v>
      </c>
      <c r="N1198" t="str">
        <f>_xlfn.XLOOKUP(Table17[[#This Row],[Customer_ID]],Customer_Dim!A:A,Customer_Dim!D:D,"False Data")</f>
        <v>Male</v>
      </c>
      <c r="O1198" t="str">
        <f>_xlfn.XLOOKUP(Table17[[#This Row],[Customer_ID]],Customer_Dim!A:A,Customer_Dim!E:E,"False Data")</f>
        <v>West Joseph</v>
      </c>
      <c r="P1198" t="str">
        <f>_xlfn.XLOOKUP(Table17[[#This Row],[Customer_ID]],Customer_Dim!A:A,Customer_Dim!F:F,"False Data")</f>
        <v>Washington</v>
      </c>
      <c r="Q1198" t="str">
        <f>_xlfn.XLOOKUP(Table17[[#This Row],[Customer_ID]],Customer_Dim!A:A,Customer_Dim!G:G,"False Data")</f>
        <v>USA</v>
      </c>
      <c r="R1198" t="str">
        <f>_xlfn.XLOOKUP(Table17[[#This Row],[Customer_ID]],Customer_Dim!A:A,Customer_Dim!H:H,"False Data")</f>
        <v>Platinum</v>
      </c>
      <c r="S1198" t="str">
        <f>_xlfn.XLOOKUP(Table17[[#This Row],[Store_ID]],Store_Dim!A:A,Store_Dim!B:B)</f>
        <v>Frederick-Wright</v>
      </c>
      <c r="T1198" t="str">
        <f>_xlfn.XLOOKUP(Table17[[#This Row],[Store_ID]],Store_Dim!A:A,Store_Dim!C:C)</f>
        <v>West</v>
      </c>
      <c r="U1198" t="str">
        <f>_xlfn.XLOOKUP(Table17[[#This Row],[Store_ID]],Store_Dim!A:A,Store_Dim!D:D)</f>
        <v>New Jimmymouth</v>
      </c>
      <c r="V1198" t="str">
        <f>_xlfn.XLOOKUP(Table17[[#This Row],[Store_ID]],Store_Dim!A:A,Store_Dim!E:E)</f>
        <v>Flagship</v>
      </c>
      <c r="W1198" t="str">
        <f>_xlfn.XLOOKUP(Table17[[#This Row],[Product_ID]],Product_Dim!A:A,Product_Dim!B:B)</f>
        <v>Ceramic Plant Pot</v>
      </c>
      <c r="X1198" t="str">
        <f>_xlfn.XLOOKUP(Table17[[#This Row],[Product_ID]],Product_Dim!A:A,Product_Dim!C:C)</f>
        <v>Home</v>
      </c>
      <c r="Y1198" t="str">
        <f>_xlfn.XLOOKUP(Table17[[#This Row],[Product_ID]],Product_Dim!A:A,Product_Dim!D:D)</f>
        <v>Decor</v>
      </c>
      <c r="Z1198" t="str">
        <f>_xlfn.XLOOKUP(Table17[[#This Row],[Product_ID]],Product_Dim!A:A,Product_Dim!E:E)</f>
        <v>Hatfield, Baird and Torres</v>
      </c>
      <c r="AA1198">
        <f>_xlfn.XLOOKUP(Table17[[#This Row],[Product_ID]],Product_Dim!A:A,Product_Dim!F:F)</f>
        <v>81.75</v>
      </c>
      <c r="AB1198">
        <f>_xlfn.XLOOKUP(Table17[[#This Row],[Product_ID]],Product_Dim!A:A,Product_Dim!G:G)</f>
        <v>0</v>
      </c>
    </row>
    <row r="1199" spans="1:28" x14ac:dyDescent="0.25">
      <c r="A1199" t="s">
        <v>3023</v>
      </c>
      <c r="B1199" s="1">
        <v>45382</v>
      </c>
      <c r="C1199" t="s">
        <v>1044</v>
      </c>
      <c r="D1199" t="s">
        <v>1732</v>
      </c>
      <c r="E1199" t="s">
        <v>1794</v>
      </c>
      <c r="F1199">
        <v>4</v>
      </c>
      <c r="G1199">
        <v>294.38</v>
      </c>
      <c r="H1199">
        <v>0.2</v>
      </c>
      <c r="I1199" t="s">
        <v>1824</v>
      </c>
      <c r="J1199" s="12">
        <v>942.01600000000008</v>
      </c>
      <c r="K1199" t="str">
        <f>_xlfn.XLOOKUP(Table17[[#This Row],[Customer_ID]],Customer_Dim!A:A,Customer_Dim!B:B,"False Data")</f>
        <v>Dr. Lindsay Hanna</v>
      </c>
      <c r="L1199" s="5">
        <f>_xlfn.XLOOKUP(Table17[[#This Row],[Customer_ID]],Customer_Dim!A:A,Customer_Dim!C:C,"False Data")</f>
        <v>34</v>
      </c>
      <c r="M1199" s="5" t="str" cm="1">
        <f t="array" ref="M1199">_xlfn.IFS(Table9[[#This Row],[Age]]&lt;=35,"Youth",Table9[[#This Row],[Age]]&lt;=55,"Adult",Table9[[#This Row],[Age]]&gt;55,"Senior")</f>
        <v>Youth</v>
      </c>
      <c r="N1199" t="str">
        <f>_xlfn.XLOOKUP(Table17[[#This Row],[Customer_ID]],Customer_Dim!A:A,Customer_Dim!D:D,"False Data")</f>
        <v>Female</v>
      </c>
      <c r="O1199" t="str">
        <f>_xlfn.XLOOKUP(Table17[[#This Row],[Customer_ID]],Customer_Dim!A:A,Customer_Dim!E:E,"False Data")</f>
        <v>New Paulstad</v>
      </c>
      <c r="P1199" t="str">
        <f>_xlfn.XLOOKUP(Table17[[#This Row],[Customer_ID]],Customer_Dim!A:A,Customer_Dim!F:F,"False Data")</f>
        <v>Hawaii</v>
      </c>
      <c r="Q1199" t="str">
        <f>_xlfn.XLOOKUP(Table17[[#This Row],[Customer_ID]],Customer_Dim!A:A,Customer_Dim!G:G,"False Data")</f>
        <v>USA</v>
      </c>
      <c r="R1199" t="str">
        <f>_xlfn.XLOOKUP(Table17[[#This Row],[Customer_ID]],Customer_Dim!A:A,Customer_Dim!H:H,"False Data")</f>
        <v>Bronze</v>
      </c>
      <c r="S1199" t="str">
        <f>_xlfn.XLOOKUP(Table17[[#This Row],[Store_ID]],Store_Dim!A:A,Store_Dim!B:B)</f>
        <v>Thomas, Bridges and Harris</v>
      </c>
      <c r="T1199" t="str">
        <f>_xlfn.XLOOKUP(Table17[[#This Row],[Store_ID]],Store_Dim!A:A,Store_Dim!C:C)</f>
        <v>North</v>
      </c>
      <c r="U1199" t="str">
        <f>_xlfn.XLOOKUP(Table17[[#This Row],[Store_ID]],Store_Dim!A:A,Store_Dim!D:D)</f>
        <v>Sabrinatown</v>
      </c>
      <c r="V1199" t="str">
        <f>_xlfn.XLOOKUP(Table17[[#This Row],[Store_ID]],Store_Dim!A:A,Store_Dim!E:E)</f>
        <v>Online</v>
      </c>
      <c r="W1199" t="str">
        <f>_xlfn.XLOOKUP(Table17[[#This Row],[Product_ID]],Product_Dim!A:A,Product_Dim!B:B)</f>
        <v>Microwave Oven</v>
      </c>
      <c r="X1199" t="str">
        <f>_xlfn.XLOOKUP(Table17[[#This Row],[Product_ID]],Product_Dim!A:A,Product_Dim!C:C)</f>
        <v>Home</v>
      </c>
      <c r="Y1199" t="str">
        <f>_xlfn.XLOOKUP(Table17[[#This Row],[Product_ID]],Product_Dim!A:A,Product_Dim!D:D)</f>
        <v>Appliances</v>
      </c>
      <c r="Z1199" t="str">
        <f>_xlfn.XLOOKUP(Table17[[#This Row],[Product_ID]],Product_Dim!A:A,Product_Dim!E:E)</f>
        <v>Green, Powell and Palmer</v>
      </c>
      <c r="AA1199">
        <f>_xlfn.XLOOKUP(Table17[[#This Row],[Product_ID]],Product_Dim!A:A,Product_Dim!F:F)</f>
        <v>447.43</v>
      </c>
      <c r="AB1199">
        <f>_xlfn.XLOOKUP(Table17[[#This Row],[Product_ID]],Product_Dim!A:A,Product_Dim!G:G)</f>
        <v>191</v>
      </c>
    </row>
    <row r="1200" spans="1:28" x14ac:dyDescent="0.25">
      <c r="A1200" t="s">
        <v>3024</v>
      </c>
      <c r="B1200" s="1">
        <v>45919</v>
      </c>
      <c r="C1200" t="s">
        <v>347</v>
      </c>
      <c r="D1200" t="s">
        <v>1740</v>
      </c>
      <c r="E1200" t="s">
        <v>1761</v>
      </c>
      <c r="F1200">
        <v>3</v>
      </c>
      <c r="G1200">
        <v>583.52</v>
      </c>
      <c r="H1200">
        <v>7.0000000000000007E-2</v>
      </c>
      <c r="I1200" t="s">
        <v>1826</v>
      </c>
      <c r="J1200" s="12">
        <v>1628.0208</v>
      </c>
      <c r="K1200" t="str">
        <f>_xlfn.XLOOKUP(Table17[[#This Row],[Customer_ID]],Customer_Dim!A:A,Customer_Dim!B:B,"False Data")</f>
        <v>David Cobb</v>
      </c>
      <c r="L1200" s="5">
        <f>_xlfn.XLOOKUP(Table17[[#This Row],[Customer_ID]],Customer_Dim!A:A,Customer_Dim!C:C,"False Data")</f>
        <v>36</v>
      </c>
      <c r="M1200" s="5" t="str" cm="1">
        <f t="array" ref="M1200">_xlfn.IFS(Table9[[#This Row],[Age]]&lt;=35,"Youth",Table9[[#This Row],[Age]]&lt;=55,"Adult",Table9[[#This Row],[Age]]&gt;55,"Senior")</f>
        <v>Adult</v>
      </c>
      <c r="N1200" t="str">
        <f>_xlfn.XLOOKUP(Table17[[#This Row],[Customer_ID]],Customer_Dim!A:A,Customer_Dim!D:D,"False Data")</f>
        <v>Male</v>
      </c>
      <c r="O1200" t="str">
        <f>_xlfn.XLOOKUP(Table17[[#This Row],[Customer_ID]],Customer_Dim!A:A,Customer_Dim!E:E,"False Data")</f>
        <v>Lake Thomas</v>
      </c>
      <c r="P1200" t="str">
        <f>_xlfn.XLOOKUP(Table17[[#This Row],[Customer_ID]],Customer_Dim!A:A,Customer_Dim!F:F,"False Data")</f>
        <v>South Dakota</v>
      </c>
      <c r="Q1200" t="str">
        <f>_xlfn.XLOOKUP(Table17[[#This Row],[Customer_ID]],Customer_Dim!A:A,Customer_Dim!G:G,"False Data")</f>
        <v>USA</v>
      </c>
      <c r="R1200" t="str">
        <f>_xlfn.XLOOKUP(Table17[[#This Row],[Customer_ID]],Customer_Dim!A:A,Customer_Dim!H:H,"False Data")</f>
        <v>Silver</v>
      </c>
      <c r="S1200" t="str">
        <f>_xlfn.XLOOKUP(Table17[[#This Row],[Store_ID]],Store_Dim!A:A,Store_Dim!B:B)</f>
        <v>Black-Horn</v>
      </c>
      <c r="T1200" t="str">
        <f>_xlfn.XLOOKUP(Table17[[#This Row],[Store_ID]],Store_Dim!A:A,Store_Dim!C:C)</f>
        <v>South</v>
      </c>
      <c r="U1200" t="str">
        <f>_xlfn.XLOOKUP(Table17[[#This Row],[Store_ID]],Store_Dim!A:A,Store_Dim!D:D)</f>
        <v>North Nancyview</v>
      </c>
      <c r="V1200" t="str">
        <f>_xlfn.XLOOKUP(Table17[[#This Row],[Store_ID]],Store_Dim!A:A,Store_Dim!E:E)</f>
        <v>Outlet</v>
      </c>
      <c r="W1200" t="str">
        <f>_xlfn.XLOOKUP(Table17[[#This Row],[Product_ID]],Product_Dim!A:A,Product_Dim!B:B)</f>
        <v>Women's Formal Blazer</v>
      </c>
      <c r="X1200" t="str">
        <f>_xlfn.XLOOKUP(Table17[[#This Row],[Product_ID]],Product_Dim!A:A,Product_Dim!C:C)</f>
        <v>Clothing</v>
      </c>
      <c r="Y1200" t="str">
        <f>_xlfn.XLOOKUP(Table17[[#This Row],[Product_ID]],Product_Dim!A:A,Product_Dim!D:D)</f>
        <v>Outerwear</v>
      </c>
      <c r="Z1200" t="str">
        <f>_xlfn.XLOOKUP(Table17[[#This Row],[Product_ID]],Product_Dim!A:A,Product_Dim!E:E)</f>
        <v>Phillips and Sons</v>
      </c>
      <c r="AA1200">
        <f>_xlfn.XLOOKUP(Table17[[#This Row],[Product_ID]],Product_Dim!A:A,Product_Dim!F:F)</f>
        <v>358.47</v>
      </c>
      <c r="AB1200">
        <f>_xlfn.XLOOKUP(Table17[[#This Row],[Product_ID]],Product_Dim!A:A,Product_Dim!G:G)</f>
        <v>143</v>
      </c>
    </row>
    <row r="1201" spans="1:28" x14ac:dyDescent="0.25">
      <c r="A1201" t="s">
        <v>3025</v>
      </c>
      <c r="B1201" s="1">
        <v>45453</v>
      </c>
      <c r="C1201" t="s">
        <v>1449</v>
      </c>
      <c r="D1201" t="s">
        <v>1726</v>
      </c>
      <c r="E1201" t="s">
        <v>1804</v>
      </c>
      <c r="F1201">
        <v>2</v>
      </c>
      <c r="G1201">
        <v>635.22</v>
      </c>
      <c r="H1201">
        <v>0.3</v>
      </c>
      <c r="I1201" t="s">
        <v>1829</v>
      </c>
      <c r="J1201" s="12">
        <v>889.30799999999999</v>
      </c>
      <c r="K1201" t="str">
        <f>_xlfn.XLOOKUP(Table17[[#This Row],[Customer_ID]],Customer_Dim!A:A,Customer_Dim!B:B,"False Data")</f>
        <v>Manuel Fisher</v>
      </c>
      <c r="L1201" s="5">
        <f>_xlfn.XLOOKUP(Table17[[#This Row],[Customer_ID]],Customer_Dim!A:A,Customer_Dim!C:C,"False Data")</f>
        <v>21</v>
      </c>
      <c r="M1201" s="5" t="str" cm="1">
        <f t="array" ref="M1201">_xlfn.IFS(Table9[[#This Row],[Age]]&lt;=35,"Youth",Table9[[#This Row],[Age]]&lt;=55,"Adult",Table9[[#This Row],[Age]]&gt;55,"Senior")</f>
        <v>Youth</v>
      </c>
      <c r="N1201" t="str">
        <f>_xlfn.XLOOKUP(Table17[[#This Row],[Customer_ID]],Customer_Dim!A:A,Customer_Dim!D:D,"False Data")</f>
        <v>Female</v>
      </c>
      <c r="O1201" t="str">
        <f>_xlfn.XLOOKUP(Table17[[#This Row],[Customer_ID]],Customer_Dim!A:A,Customer_Dim!E:E,"False Data")</f>
        <v>Kanebury</v>
      </c>
      <c r="P1201" t="str">
        <f>_xlfn.XLOOKUP(Table17[[#This Row],[Customer_ID]],Customer_Dim!A:A,Customer_Dim!F:F,"False Data")</f>
        <v>New Hampshire</v>
      </c>
      <c r="Q1201" t="str">
        <f>_xlfn.XLOOKUP(Table17[[#This Row],[Customer_ID]],Customer_Dim!A:A,Customer_Dim!G:G,"False Data")</f>
        <v>USA</v>
      </c>
      <c r="R1201" t="str">
        <f>_xlfn.XLOOKUP(Table17[[#This Row],[Customer_ID]],Customer_Dim!A:A,Customer_Dim!H:H,"False Data")</f>
        <v>Gold</v>
      </c>
      <c r="S1201" t="str">
        <f>_xlfn.XLOOKUP(Table17[[#This Row],[Store_ID]],Store_Dim!A:A,Store_Dim!B:B)</f>
        <v>Frederick-Wright</v>
      </c>
      <c r="T1201" t="str">
        <f>_xlfn.XLOOKUP(Table17[[#This Row],[Store_ID]],Store_Dim!A:A,Store_Dim!C:C)</f>
        <v>West</v>
      </c>
      <c r="U1201" t="str">
        <f>_xlfn.XLOOKUP(Table17[[#This Row],[Store_ID]],Store_Dim!A:A,Store_Dim!D:D)</f>
        <v>New Jimmymouth</v>
      </c>
      <c r="V1201" t="str">
        <f>_xlfn.XLOOKUP(Table17[[#This Row],[Store_ID]],Store_Dim!A:A,Store_Dim!E:E)</f>
        <v>Flagship</v>
      </c>
      <c r="W1201" t="str">
        <f>_xlfn.XLOOKUP(Table17[[#This Row],[Product_ID]],Product_Dim!A:A,Product_Dim!B:B)</f>
        <v>Face Foundation Kit</v>
      </c>
      <c r="X1201" t="str">
        <f>_xlfn.XLOOKUP(Table17[[#This Row],[Product_ID]],Product_Dim!A:A,Product_Dim!C:C)</f>
        <v>Beauty</v>
      </c>
      <c r="Y1201" t="str">
        <f>_xlfn.XLOOKUP(Table17[[#This Row],[Product_ID]],Product_Dim!A:A,Product_Dim!D:D)</f>
        <v>Makeup</v>
      </c>
      <c r="Z1201" t="str">
        <f>_xlfn.XLOOKUP(Table17[[#This Row],[Product_ID]],Product_Dim!A:A,Product_Dim!E:E)</f>
        <v>Taylor-Elliott</v>
      </c>
      <c r="AA1201">
        <f>_xlfn.XLOOKUP(Table17[[#This Row],[Product_ID]],Product_Dim!A:A,Product_Dim!F:F)</f>
        <v>183.04</v>
      </c>
      <c r="AB1201">
        <f>_xlfn.XLOOKUP(Table17[[#This Row],[Product_ID]],Product_Dim!A:A,Product_Dim!G:G)</f>
        <v>457</v>
      </c>
    </row>
    <row r="1202" spans="1:28" x14ac:dyDescent="0.25">
      <c r="A1202" t="s">
        <v>3026</v>
      </c>
      <c r="B1202" s="1">
        <v>45313</v>
      </c>
      <c r="C1202" t="s">
        <v>1328</v>
      </c>
      <c r="D1202" t="s">
        <v>1680</v>
      </c>
      <c r="E1202" t="s">
        <v>1761</v>
      </c>
      <c r="F1202">
        <v>1</v>
      </c>
      <c r="G1202">
        <v>743.55</v>
      </c>
      <c r="H1202">
        <v>0.11</v>
      </c>
      <c r="I1202" t="s">
        <v>1829</v>
      </c>
      <c r="J1202" s="12">
        <v>661.7595</v>
      </c>
      <c r="K1202" t="str">
        <f>_xlfn.XLOOKUP(Table17[[#This Row],[Customer_ID]],Customer_Dim!A:A,Customer_Dim!B:B,"False Data")</f>
        <v>Samuel Mullins</v>
      </c>
      <c r="L1202" s="5">
        <f>_xlfn.XLOOKUP(Table17[[#This Row],[Customer_ID]],Customer_Dim!A:A,Customer_Dim!C:C,"False Data")</f>
        <v>27</v>
      </c>
      <c r="M1202" s="5" t="str" cm="1">
        <f t="array" ref="M1202">_xlfn.IFS(Table9[[#This Row],[Age]]&lt;=35,"Youth",Table9[[#This Row],[Age]]&lt;=55,"Adult",Table9[[#This Row],[Age]]&gt;55,"Senior")</f>
        <v>Youth</v>
      </c>
      <c r="N1202" t="str">
        <f>_xlfn.XLOOKUP(Table17[[#This Row],[Customer_ID]],Customer_Dim!A:A,Customer_Dim!D:D,"False Data")</f>
        <v>Female</v>
      </c>
      <c r="O1202" t="str">
        <f>_xlfn.XLOOKUP(Table17[[#This Row],[Customer_ID]],Customer_Dim!A:A,Customer_Dim!E:E,"False Data")</f>
        <v>Hartmouth</v>
      </c>
      <c r="P1202" t="str">
        <f>_xlfn.XLOOKUP(Table17[[#This Row],[Customer_ID]],Customer_Dim!A:A,Customer_Dim!F:F,"False Data")</f>
        <v>Louisiana</v>
      </c>
      <c r="Q1202" t="str">
        <f>_xlfn.XLOOKUP(Table17[[#This Row],[Customer_ID]],Customer_Dim!A:A,Customer_Dim!G:G,"False Data")</f>
        <v>USA</v>
      </c>
      <c r="R1202" t="str">
        <f>_xlfn.XLOOKUP(Table17[[#This Row],[Customer_ID]],Customer_Dim!A:A,Customer_Dim!H:H,"False Data")</f>
        <v>Bronze</v>
      </c>
      <c r="S1202" t="str">
        <f>_xlfn.XLOOKUP(Table17[[#This Row],[Store_ID]],Store_Dim!A:A,Store_Dim!B:B)</f>
        <v>Black-Horn</v>
      </c>
      <c r="T1202" t="str">
        <f>_xlfn.XLOOKUP(Table17[[#This Row],[Store_ID]],Store_Dim!A:A,Store_Dim!C:C)</f>
        <v>South</v>
      </c>
      <c r="U1202" t="str">
        <f>_xlfn.XLOOKUP(Table17[[#This Row],[Store_ID]],Store_Dim!A:A,Store_Dim!D:D)</f>
        <v>North Nancyview</v>
      </c>
      <c r="V1202" t="str">
        <f>_xlfn.XLOOKUP(Table17[[#This Row],[Store_ID]],Store_Dim!A:A,Store_Dim!E:E)</f>
        <v>Outlet</v>
      </c>
      <c r="W1202" t="str">
        <f>_xlfn.XLOOKUP(Table17[[#This Row],[Product_ID]],Product_Dim!A:A,Product_Dim!B:B)</f>
        <v>Women's Hair Dryer Brush</v>
      </c>
      <c r="X1202" t="str">
        <f>_xlfn.XLOOKUP(Table17[[#This Row],[Product_ID]],Product_Dim!A:A,Product_Dim!C:C)</f>
        <v>Beauty</v>
      </c>
      <c r="Y1202" t="str">
        <f>_xlfn.XLOOKUP(Table17[[#This Row],[Product_ID]],Product_Dim!A:A,Product_Dim!D:D)</f>
        <v>Haircare</v>
      </c>
      <c r="Z1202" t="str">
        <f>_xlfn.XLOOKUP(Table17[[#This Row],[Product_ID]],Product_Dim!A:A,Product_Dim!E:E)</f>
        <v>Torres, Spencer and Potter</v>
      </c>
      <c r="AA1202">
        <f>_xlfn.XLOOKUP(Table17[[#This Row],[Product_ID]],Product_Dim!A:A,Product_Dim!F:F)</f>
        <v>340.39</v>
      </c>
      <c r="AB1202">
        <f>_xlfn.XLOOKUP(Table17[[#This Row],[Product_ID]],Product_Dim!A:A,Product_Dim!G:G)</f>
        <v>177</v>
      </c>
    </row>
    <row r="1203" spans="1:28" x14ac:dyDescent="0.25">
      <c r="A1203" t="s">
        <v>3027</v>
      </c>
      <c r="B1203" s="1">
        <v>45377</v>
      </c>
      <c r="C1203" t="s">
        <v>360</v>
      </c>
      <c r="D1203" t="s">
        <v>1636</v>
      </c>
      <c r="E1203" t="s">
        <v>1766</v>
      </c>
      <c r="F1203">
        <v>4</v>
      </c>
      <c r="G1203">
        <v>530.45000000000005</v>
      </c>
      <c r="H1203">
        <v>0.13</v>
      </c>
      <c r="I1203" t="s">
        <v>1824</v>
      </c>
      <c r="J1203" s="12">
        <v>1845.9659999999999</v>
      </c>
      <c r="K1203" t="str">
        <f>_xlfn.XLOOKUP(Table17[[#This Row],[Customer_ID]],Customer_Dim!A:A,Customer_Dim!B:B,"False Data")</f>
        <v>Colleen Maynard</v>
      </c>
      <c r="L1203" s="5">
        <f>_xlfn.XLOOKUP(Table17[[#This Row],[Customer_ID]],Customer_Dim!A:A,Customer_Dim!C:C,"False Data")</f>
        <v>29</v>
      </c>
      <c r="M1203" s="5" t="str" cm="1">
        <f t="array" ref="M1203">_xlfn.IFS(Table9[[#This Row],[Age]]&lt;=35,"Youth",Table9[[#This Row],[Age]]&lt;=55,"Adult",Table9[[#This Row],[Age]]&gt;55,"Senior")</f>
        <v>Youth</v>
      </c>
      <c r="N1203" t="str">
        <f>_xlfn.XLOOKUP(Table17[[#This Row],[Customer_ID]],Customer_Dim!A:A,Customer_Dim!D:D,"False Data")</f>
        <v>Male</v>
      </c>
      <c r="O1203" t="str">
        <f>_xlfn.XLOOKUP(Table17[[#This Row],[Customer_ID]],Customer_Dim!A:A,Customer_Dim!E:E,"False Data")</f>
        <v>Singletonmouth</v>
      </c>
      <c r="P1203" t="str">
        <f>_xlfn.XLOOKUP(Table17[[#This Row],[Customer_ID]],Customer_Dim!A:A,Customer_Dim!F:F,"False Data")</f>
        <v>Utah</v>
      </c>
      <c r="Q1203" t="str">
        <f>_xlfn.XLOOKUP(Table17[[#This Row],[Customer_ID]],Customer_Dim!A:A,Customer_Dim!G:G,"False Data")</f>
        <v>USA</v>
      </c>
      <c r="R1203" t="str">
        <f>_xlfn.XLOOKUP(Table17[[#This Row],[Customer_ID]],Customer_Dim!A:A,Customer_Dim!H:H,"False Data")</f>
        <v>Gold</v>
      </c>
      <c r="S1203" t="str">
        <f>_xlfn.XLOOKUP(Table17[[#This Row],[Store_ID]],Store_Dim!A:A,Store_Dim!B:B)</f>
        <v>Johnson-Wright</v>
      </c>
      <c r="T1203" t="str">
        <f>_xlfn.XLOOKUP(Table17[[#This Row],[Store_ID]],Store_Dim!A:A,Store_Dim!C:C)</f>
        <v>North</v>
      </c>
      <c r="U1203" t="str">
        <f>_xlfn.XLOOKUP(Table17[[#This Row],[Store_ID]],Store_Dim!A:A,Store_Dim!D:D)</f>
        <v>Hoodberg</v>
      </c>
      <c r="V1203" t="str">
        <f>_xlfn.XLOOKUP(Table17[[#This Row],[Store_ID]],Store_Dim!A:A,Store_Dim!E:E)</f>
        <v>Outlet</v>
      </c>
      <c r="W1203" t="str">
        <f>_xlfn.XLOOKUP(Table17[[#This Row],[Product_ID]],Product_Dim!A:A,Product_Dim!B:B)</f>
        <v>Adjustable Jump Rope</v>
      </c>
      <c r="X1203" t="str">
        <f>_xlfn.XLOOKUP(Table17[[#This Row],[Product_ID]],Product_Dim!A:A,Product_Dim!C:C)</f>
        <v>Sports</v>
      </c>
      <c r="Y1203" t="str">
        <f>_xlfn.XLOOKUP(Table17[[#This Row],[Product_ID]],Product_Dim!A:A,Product_Dim!D:D)</f>
        <v>Fitness</v>
      </c>
      <c r="Z1203" t="str">
        <f>_xlfn.XLOOKUP(Table17[[#This Row],[Product_ID]],Product_Dim!A:A,Product_Dim!E:E)</f>
        <v>Cox Inc</v>
      </c>
      <c r="AA1203">
        <f>_xlfn.XLOOKUP(Table17[[#This Row],[Product_ID]],Product_Dim!A:A,Product_Dim!F:F)</f>
        <v>167.12</v>
      </c>
      <c r="AB1203">
        <f>_xlfn.XLOOKUP(Table17[[#This Row],[Product_ID]],Product_Dim!A:A,Product_Dim!G:G)</f>
        <v>316</v>
      </c>
    </row>
    <row r="1204" spans="1:28" x14ac:dyDescent="0.25">
      <c r="A1204" t="s">
        <v>3028</v>
      </c>
      <c r="B1204" s="1">
        <v>45371</v>
      </c>
      <c r="C1204" t="s">
        <v>842</v>
      </c>
      <c r="D1204" t="s">
        <v>1680</v>
      </c>
      <c r="E1204" t="s">
        <v>1786</v>
      </c>
      <c r="F1204">
        <v>2</v>
      </c>
      <c r="G1204">
        <v>972.4</v>
      </c>
      <c r="H1204">
        <v>0.06</v>
      </c>
      <c r="I1204" t="s">
        <v>1829</v>
      </c>
      <c r="J1204" s="12">
        <v>1828.1120000000001</v>
      </c>
      <c r="K1204" t="str">
        <f>_xlfn.XLOOKUP(Table17[[#This Row],[Customer_ID]],Customer_Dim!A:A,Customer_Dim!B:B,"False Data")</f>
        <v>Matthew Payne</v>
      </c>
      <c r="L1204" s="5">
        <f>_xlfn.XLOOKUP(Table17[[#This Row],[Customer_ID]],Customer_Dim!A:A,Customer_Dim!C:C,"False Data")</f>
        <v>25</v>
      </c>
      <c r="M1204" s="5" t="str" cm="1">
        <f t="array" ref="M1204">_xlfn.IFS(Table9[[#This Row],[Age]]&lt;=35,"Youth",Table9[[#This Row],[Age]]&lt;=55,"Adult",Table9[[#This Row],[Age]]&gt;55,"Senior")</f>
        <v>Youth</v>
      </c>
      <c r="N1204" t="str">
        <f>_xlfn.XLOOKUP(Table17[[#This Row],[Customer_ID]],Customer_Dim!A:A,Customer_Dim!D:D,"False Data")</f>
        <v>Male</v>
      </c>
      <c r="O1204" t="str">
        <f>_xlfn.XLOOKUP(Table17[[#This Row],[Customer_ID]],Customer_Dim!A:A,Customer_Dim!E:E,"False Data")</f>
        <v>Grahamfurt</v>
      </c>
      <c r="P1204" t="str">
        <f>_xlfn.XLOOKUP(Table17[[#This Row],[Customer_ID]],Customer_Dim!A:A,Customer_Dim!F:F,"False Data")</f>
        <v>Wyoming</v>
      </c>
      <c r="Q1204" t="str">
        <f>_xlfn.XLOOKUP(Table17[[#This Row],[Customer_ID]],Customer_Dim!A:A,Customer_Dim!G:G,"False Data")</f>
        <v>USA</v>
      </c>
      <c r="R1204" t="str">
        <f>_xlfn.XLOOKUP(Table17[[#This Row],[Customer_ID]],Customer_Dim!A:A,Customer_Dim!H:H,"False Data")</f>
        <v>Gold</v>
      </c>
      <c r="S1204" t="str">
        <f>_xlfn.XLOOKUP(Table17[[#This Row],[Store_ID]],Store_Dim!A:A,Store_Dim!B:B)</f>
        <v>Moore, Padilla and Butler</v>
      </c>
      <c r="T1204" t="str">
        <f>_xlfn.XLOOKUP(Table17[[#This Row],[Store_ID]],Store_Dim!A:A,Store_Dim!C:C)</f>
        <v>South</v>
      </c>
      <c r="U1204" t="str">
        <f>_xlfn.XLOOKUP(Table17[[#This Row],[Store_ID]],Store_Dim!A:A,Store_Dim!D:D)</f>
        <v>East Johnstad</v>
      </c>
      <c r="V1204" t="str">
        <f>_xlfn.XLOOKUP(Table17[[#This Row],[Store_ID]],Store_Dim!A:A,Store_Dim!E:E)</f>
        <v>Flagship</v>
      </c>
      <c r="W1204" t="str">
        <f>_xlfn.XLOOKUP(Table17[[#This Row],[Product_ID]],Product_Dim!A:A,Product_Dim!B:B)</f>
        <v>Women's Hair Dryer Brush</v>
      </c>
      <c r="X1204" t="str">
        <f>_xlfn.XLOOKUP(Table17[[#This Row],[Product_ID]],Product_Dim!A:A,Product_Dim!C:C)</f>
        <v>Beauty</v>
      </c>
      <c r="Y1204" t="str">
        <f>_xlfn.XLOOKUP(Table17[[#This Row],[Product_ID]],Product_Dim!A:A,Product_Dim!D:D)</f>
        <v>Haircare</v>
      </c>
      <c r="Z1204" t="str">
        <f>_xlfn.XLOOKUP(Table17[[#This Row],[Product_ID]],Product_Dim!A:A,Product_Dim!E:E)</f>
        <v>Torres, Spencer and Potter</v>
      </c>
      <c r="AA1204">
        <f>_xlfn.XLOOKUP(Table17[[#This Row],[Product_ID]],Product_Dim!A:A,Product_Dim!F:F)</f>
        <v>340.39</v>
      </c>
      <c r="AB1204">
        <f>_xlfn.XLOOKUP(Table17[[#This Row],[Product_ID]],Product_Dim!A:A,Product_Dim!G:G)</f>
        <v>177</v>
      </c>
    </row>
    <row r="1205" spans="1:28" x14ac:dyDescent="0.25">
      <c r="A1205" t="s">
        <v>3029</v>
      </c>
      <c r="B1205" s="1">
        <v>45797</v>
      </c>
      <c r="C1205" t="s">
        <v>1181</v>
      </c>
      <c r="D1205" t="s">
        <v>1578</v>
      </c>
      <c r="E1205" t="s">
        <v>1810</v>
      </c>
      <c r="F1205">
        <v>3</v>
      </c>
      <c r="G1205">
        <v>197.93</v>
      </c>
      <c r="H1205">
        <v>0</v>
      </c>
      <c r="I1205" t="s">
        <v>1829</v>
      </c>
      <c r="J1205" s="12">
        <v>593.79</v>
      </c>
      <c r="K1205" t="str">
        <f>_xlfn.XLOOKUP(Table17[[#This Row],[Customer_ID]],Customer_Dim!A:A,Customer_Dim!B:B,"False Data")</f>
        <v>Frank Stewart</v>
      </c>
      <c r="L1205" s="5">
        <f>_xlfn.XLOOKUP(Table17[[#This Row],[Customer_ID]],Customer_Dim!A:A,Customer_Dim!C:C,"False Data")</f>
        <v>44</v>
      </c>
      <c r="M1205" s="5" t="str" cm="1">
        <f t="array" ref="M1205">_xlfn.IFS(Table9[[#This Row],[Age]]&lt;=35,"Youth",Table9[[#This Row],[Age]]&lt;=55,"Adult",Table9[[#This Row],[Age]]&gt;55,"Senior")</f>
        <v>Adult</v>
      </c>
      <c r="N1205" t="str">
        <f>_xlfn.XLOOKUP(Table17[[#This Row],[Customer_ID]],Customer_Dim!A:A,Customer_Dim!D:D,"False Data")</f>
        <v>Female</v>
      </c>
      <c r="O1205" t="str">
        <f>_xlfn.XLOOKUP(Table17[[#This Row],[Customer_ID]],Customer_Dim!A:A,Customer_Dim!E:E,"False Data")</f>
        <v>Fischerborough</v>
      </c>
      <c r="P1205" t="str">
        <f>_xlfn.XLOOKUP(Table17[[#This Row],[Customer_ID]],Customer_Dim!A:A,Customer_Dim!F:F,"False Data")</f>
        <v>Delaware</v>
      </c>
      <c r="Q1205" t="str">
        <f>_xlfn.XLOOKUP(Table17[[#This Row],[Customer_ID]],Customer_Dim!A:A,Customer_Dim!G:G,"False Data")</f>
        <v>USA</v>
      </c>
      <c r="R1205" t="str">
        <f>_xlfn.XLOOKUP(Table17[[#This Row],[Customer_ID]],Customer_Dim!A:A,Customer_Dim!H:H,"False Data")</f>
        <v>Bronze</v>
      </c>
      <c r="S1205" t="str">
        <f>_xlfn.XLOOKUP(Table17[[#This Row],[Store_ID]],Store_Dim!A:A,Store_Dim!B:B)</f>
        <v>Guerrero-Schmitt</v>
      </c>
      <c r="T1205" t="str">
        <f>_xlfn.XLOOKUP(Table17[[#This Row],[Store_ID]],Store_Dim!A:A,Store_Dim!C:C)</f>
        <v>East</v>
      </c>
      <c r="U1205" t="str">
        <f>_xlfn.XLOOKUP(Table17[[#This Row],[Store_ID]],Store_Dim!A:A,Store_Dim!D:D)</f>
        <v>East Stevechester</v>
      </c>
      <c r="V1205" t="str">
        <f>_xlfn.XLOOKUP(Table17[[#This Row],[Store_ID]],Store_Dim!A:A,Store_Dim!E:E)</f>
        <v>Flagship</v>
      </c>
      <c r="W1205" t="str">
        <f>_xlfn.XLOOKUP(Table17[[#This Row],[Product_ID]],Product_Dim!A:A,Product_Dim!B:B)</f>
        <v>4K Home Projector</v>
      </c>
      <c r="X1205" t="str">
        <f>_xlfn.XLOOKUP(Table17[[#This Row],[Product_ID]],Product_Dim!A:A,Product_Dim!C:C)</f>
        <v>Electronics</v>
      </c>
      <c r="Y1205" t="str">
        <f>_xlfn.XLOOKUP(Table17[[#This Row],[Product_ID]],Product_Dim!A:A,Product_Dim!D:D)</f>
        <v>Appliances</v>
      </c>
      <c r="Z1205" t="str">
        <f>_xlfn.XLOOKUP(Table17[[#This Row],[Product_ID]],Product_Dim!A:A,Product_Dim!E:E)</f>
        <v>Thomas LLC</v>
      </c>
      <c r="AA1205">
        <f>_xlfn.XLOOKUP(Table17[[#This Row],[Product_ID]],Product_Dim!A:A,Product_Dim!F:F)</f>
        <v>465.34</v>
      </c>
      <c r="AB1205">
        <f>_xlfn.XLOOKUP(Table17[[#This Row],[Product_ID]],Product_Dim!A:A,Product_Dim!G:G)</f>
        <v>301</v>
      </c>
    </row>
    <row r="1206" spans="1:28" x14ac:dyDescent="0.25">
      <c r="A1206" t="s">
        <v>3030</v>
      </c>
      <c r="B1206" s="1">
        <v>45575</v>
      </c>
      <c r="C1206" t="s">
        <v>1074</v>
      </c>
      <c r="D1206" t="s">
        <v>1722</v>
      </c>
      <c r="E1206" t="s">
        <v>1792</v>
      </c>
      <c r="F1206">
        <v>4</v>
      </c>
      <c r="G1206">
        <v>565.51</v>
      </c>
      <c r="H1206">
        <v>0.16</v>
      </c>
      <c r="I1206" t="s">
        <v>1826</v>
      </c>
      <c r="J1206" s="12">
        <v>1900.1135999999999</v>
      </c>
      <c r="K1206" t="str">
        <f>_xlfn.XLOOKUP(Table17[[#This Row],[Customer_ID]],Customer_Dim!A:A,Customer_Dim!B:B,"False Data")</f>
        <v>Michelle Cunningham</v>
      </c>
      <c r="L1206" s="5">
        <f>_xlfn.XLOOKUP(Table17[[#This Row],[Customer_ID]],Customer_Dim!A:A,Customer_Dim!C:C,"False Data")</f>
        <v>30</v>
      </c>
      <c r="M1206" s="5" t="str" cm="1">
        <f t="array" ref="M1206">_xlfn.IFS(Table9[[#This Row],[Age]]&lt;=35,"Youth",Table9[[#This Row],[Age]]&lt;=55,"Adult",Table9[[#This Row],[Age]]&gt;55,"Senior")</f>
        <v>Youth</v>
      </c>
      <c r="N1206" t="str">
        <f>_xlfn.XLOOKUP(Table17[[#This Row],[Customer_ID]],Customer_Dim!A:A,Customer_Dim!D:D,"False Data")</f>
        <v>Female</v>
      </c>
      <c r="O1206" t="str">
        <f>_xlfn.XLOOKUP(Table17[[#This Row],[Customer_ID]],Customer_Dim!A:A,Customer_Dim!E:E,"False Data")</f>
        <v>Amandaborough</v>
      </c>
      <c r="P1206" t="str">
        <f>_xlfn.XLOOKUP(Table17[[#This Row],[Customer_ID]],Customer_Dim!A:A,Customer_Dim!F:F,"False Data")</f>
        <v>Connecticut</v>
      </c>
      <c r="Q1206" t="str">
        <f>_xlfn.XLOOKUP(Table17[[#This Row],[Customer_ID]],Customer_Dim!A:A,Customer_Dim!G:G,"False Data")</f>
        <v>USA</v>
      </c>
      <c r="R1206" t="str">
        <f>_xlfn.XLOOKUP(Table17[[#This Row],[Customer_ID]],Customer_Dim!A:A,Customer_Dim!H:H,"False Data")</f>
        <v>Bronze</v>
      </c>
      <c r="S1206" t="str">
        <f>_xlfn.XLOOKUP(Table17[[#This Row],[Store_ID]],Store_Dim!A:A,Store_Dim!B:B)</f>
        <v>Aguirre-Keller</v>
      </c>
      <c r="T1206" t="str">
        <f>_xlfn.XLOOKUP(Table17[[#This Row],[Store_ID]],Store_Dim!A:A,Store_Dim!C:C)</f>
        <v>South</v>
      </c>
      <c r="U1206" t="str">
        <f>_xlfn.XLOOKUP(Table17[[#This Row],[Store_ID]],Store_Dim!A:A,Store_Dim!D:D)</f>
        <v>Lake Michael</v>
      </c>
      <c r="V1206" t="str">
        <f>_xlfn.XLOOKUP(Table17[[#This Row],[Store_ID]],Store_Dim!A:A,Store_Dim!E:E)</f>
        <v>Online</v>
      </c>
      <c r="W1206" t="str">
        <f>_xlfn.XLOOKUP(Table17[[#This Row],[Product_ID]],Product_Dim!A:A,Product_Dim!B:B)</f>
        <v>LED Bedside Lamp</v>
      </c>
      <c r="X1206" t="str">
        <f>_xlfn.XLOOKUP(Table17[[#This Row],[Product_ID]],Product_Dim!A:A,Product_Dim!C:C)</f>
        <v>Home</v>
      </c>
      <c r="Y1206" t="str">
        <f>_xlfn.XLOOKUP(Table17[[#This Row],[Product_ID]],Product_Dim!A:A,Product_Dim!D:D)</f>
        <v>Lighting</v>
      </c>
      <c r="Z1206" t="str">
        <f>_xlfn.XLOOKUP(Table17[[#This Row],[Product_ID]],Product_Dim!A:A,Product_Dim!E:E)</f>
        <v>Aguilar, Horton and Lewis</v>
      </c>
      <c r="AA1206">
        <f>_xlfn.XLOOKUP(Table17[[#This Row],[Product_ID]],Product_Dim!A:A,Product_Dim!F:F)</f>
        <v>371.38</v>
      </c>
      <c r="AB1206">
        <f>_xlfn.XLOOKUP(Table17[[#This Row],[Product_ID]],Product_Dim!A:A,Product_Dim!G:G)</f>
        <v>220</v>
      </c>
    </row>
    <row r="1207" spans="1:28" x14ac:dyDescent="0.25">
      <c r="A1207" t="s">
        <v>3031</v>
      </c>
      <c r="B1207" s="1">
        <v>45566</v>
      </c>
      <c r="C1207" t="s">
        <v>1246</v>
      </c>
      <c r="D1207" t="s">
        <v>1626</v>
      </c>
      <c r="E1207" t="s">
        <v>1769</v>
      </c>
      <c r="F1207">
        <v>4</v>
      </c>
      <c r="G1207">
        <v>983.38</v>
      </c>
      <c r="H1207">
        <v>0.25</v>
      </c>
      <c r="I1207" t="s">
        <v>1829</v>
      </c>
      <c r="J1207" s="12">
        <v>2950.14</v>
      </c>
      <c r="K1207" t="str">
        <f>_xlfn.XLOOKUP(Table17[[#This Row],[Customer_ID]],Customer_Dim!A:A,Customer_Dim!B:B,"False Data")</f>
        <v>Mark Rogers</v>
      </c>
      <c r="L1207" s="5">
        <f>_xlfn.XLOOKUP(Table17[[#This Row],[Customer_ID]],Customer_Dim!A:A,Customer_Dim!C:C,"False Data")</f>
        <v>57</v>
      </c>
      <c r="M1207" s="5" t="str" cm="1">
        <f t="array" ref="M1207">_xlfn.IFS(Table9[[#This Row],[Age]]&lt;=35,"Youth",Table9[[#This Row],[Age]]&lt;=55,"Adult",Table9[[#This Row],[Age]]&gt;55,"Senior")</f>
        <v>Senior</v>
      </c>
      <c r="N1207" t="str">
        <f>_xlfn.XLOOKUP(Table17[[#This Row],[Customer_ID]],Customer_Dim!A:A,Customer_Dim!D:D,"False Data")</f>
        <v>Female</v>
      </c>
      <c r="O1207" t="str">
        <f>_xlfn.XLOOKUP(Table17[[#This Row],[Customer_ID]],Customer_Dim!A:A,Customer_Dim!E:E,"False Data")</f>
        <v>Bookertown</v>
      </c>
      <c r="P1207" t="str">
        <f>_xlfn.XLOOKUP(Table17[[#This Row],[Customer_ID]],Customer_Dim!A:A,Customer_Dim!F:F,"False Data")</f>
        <v>Oklahoma</v>
      </c>
      <c r="Q1207" t="str">
        <f>_xlfn.XLOOKUP(Table17[[#This Row],[Customer_ID]],Customer_Dim!A:A,Customer_Dim!G:G,"False Data")</f>
        <v>USA</v>
      </c>
      <c r="R1207" t="str">
        <f>_xlfn.XLOOKUP(Table17[[#This Row],[Customer_ID]],Customer_Dim!A:A,Customer_Dim!H:H,"False Data")</f>
        <v>Platinum</v>
      </c>
      <c r="S1207" t="str">
        <f>_xlfn.XLOOKUP(Table17[[#This Row],[Store_ID]],Store_Dim!A:A,Store_Dim!B:B)</f>
        <v>Alexander Group</v>
      </c>
      <c r="T1207" t="str">
        <f>_xlfn.XLOOKUP(Table17[[#This Row],[Store_ID]],Store_Dim!A:A,Store_Dim!C:C)</f>
        <v>South</v>
      </c>
      <c r="U1207" t="str">
        <f>_xlfn.XLOOKUP(Table17[[#This Row],[Store_ID]],Store_Dim!A:A,Store_Dim!D:D)</f>
        <v>Port Sharon</v>
      </c>
      <c r="V1207" t="str">
        <f>_xlfn.XLOOKUP(Table17[[#This Row],[Store_ID]],Store_Dim!A:A,Store_Dim!E:E)</f>
        <v>Online</v>
      </c>
      <c r="W1207" t="str">
        <f>_xlfn.XLOOKUP(Table17[[#This Row],[Product_ID]],Product_Dim!A:A,Product_Dim!B:B)</f>
        <v>Portable Power Bank</v>
      </c>
      <c r="X1207" t="str">
        <f>_xlfn.XLOOKUP(Table17[[#This Row],[Product_ID]],Product_Dim!A:A,Product_Dim!C:C)</f>
        <v>Electronics</v>
      </c>
      <c r="Y1207" t="str">
        <f>_xlfn.XLOOKUP(Table17[[#This Row],[Product_ID]],Product_Dim!A:A,Product_Dim!D:D)</f>
        <v>Mobile</v>
      </c>
      <c r="Z1207" t="str">
        <f>_xlfn.XLOOKUP(Table17[[#This Row],[Product_ID]],Product_Dim!A:A,Product_Dim!E:E)</f>
        <v>Cummings and Sons</v>
      </c>
      <c r="AA1207">
        <f>_xlfn.XLOOKUP(Table17[[#This Row],[Product_ID]],Product_Dim!A:A,Product_Dim!F:F)</f>
        <v>326.06</v>
      </c>
      <c r="AB1207">
        <f>_xlfn.XLOOKUP(Table17[[#This Row],[Product_ID]],Product_Dim!A:A,Product_Dim!G:G)</f>
        <v>301</v>
      </c>
    </row>
    <row r="1208" spans="1:28" x14ac:dyDescent="0.25">
      <c r="A1208" t="s">
        <v>3032</v>
      </c>
      <c r="B1208" s="1">
        <v>45252</v>
      </c>
      <c r="C1208" t="s">
        <v>752</v>
      </c>
      <c r="D1208" t="s">
        <v>1746</v>
      </c>
      <c r="E1208" t="s">
        <v>1786</v>
      </c>
      <c r="F1208">
        <v>1</v>
      </c>
      <c r="G1208">
        <v>955.06</v>
      </c>
      <c r="H1208">
        <v>0.14000000000000001</v>
      </c>
      <c r="I1208" t="s">
        <v>1824</v>
      </c>
      <c r="J1208" s="12">
        <v>821.35159999999996</v>
      </c>
      <c r="K1208" t="str">
        <f>_xlfn.XLOOKUP(Table17[[#This Row],[Customer_ID]],Customer_Dim!A:A,Customer_Dim!B:B,"False Data")</f>
        <v>Nathaniel Hill</v>
      </c>
      <c r="L1208" s="5">
        <f>_xlfn.XLOOKUP(Table17[[#This Row],[Customer_ID]],Customer_Dim!A:A,Customer_Dim!C:C,"False Data")</f>
        <v>43</v>
      </c>
      <c r="M1208" s="5" t="str" cm="1">
        <f t="array" ref="M1208">_xlfn.IFS(Table9[[#This Row],[Age]]&lt;=35,"Youth",Table9[[#This Row],[Age]]&lt;=55,"Adult",Table9[[#This Row],[Age]]&gt;55,"Senior")</f>
        <v>Adult</v>
      </c>
      <c r="N1208" t="str">
        <f>_xlfn.XLOOKUP(Table17[[#This Row],[Customer_ID]],Customer_Dim!A:A,Customer_Dim!D:D,"False Data")</f>
        <v>Female</v>
      </c>
      <c r="O1208" t="str">
        <f>_xlfn.XLOOKUP(Table17[[#This Row],[Customer_ID]],Customer_Dim!A:A,Customer_Dim!E:E,"False Data")</f>
        <v>Lake Mark</v>
      </c>
      <c r="P1208" t="str">
        <f>_xlfn.XLOOKUP(Table17[[#This Row],[Customer_ID]],Customer_Dim!A:A,Customer_Dim!F:F,"False Data")</f>
        <v>Kansas</v>
      </c>
      <c r="Q1208" t="str">
        <f>_xlfn.XLOOKUP(Table17[[#This Row],[Customer_ID]],Customer_Dim!A:A,Customer_Dim!G:G,"False Data")</f>
        <v>USA</v>
      </c>
      <c r="R1208" t="str">
        <f>_xlfn.XLOOKUP(Table17[[#This Row],[Customer_ID]],Customer_Dim!A:A,Customer_Dim!H:H,"False Data")</f>
        <v>Gold</v>
      </c>
      <c r="S1208" t="str">
        <f>_xlfn.XLOOKUP(Table17[[#This Row],[Store_ID]],Store_Dim!A:A,Store_Dim!B:B)</f>
        <v>Moore, Padilla and Butler</v>
      </c>
      <c r="T1208" t="str">
        <f>_xlfn.XLOOKUP(Table17[[#This Row],[Store_ID]],Store_Dim!A:A,Store_Dim!C:C)</f>
        <v>South</v>
      </c>
      <c r="U1208" t="str">
        <f>_xlfn.XLOOKUP(Table17[[#This Row],[Store_ID]],Store_Dim!A:A,Store_Dim!D:D)</f>
        <v>East Johnstad</v>
      </c>
      <c r="V1208" t="str">
        <f>_xlfn.XLOOKUP(Table17[[#This Row],[Store_ID]],Store_Dim!A:A,Store_Dim!E:E)</f>
        <v>Flagship</v>
      </c>
      <c r="W1208" t="str">
        <f>_xlfn.XLOOKUP(Table17[[#This Row],[Product_ID]],Product_Dim!A:A,Product_Dim!B:B)</f>
        <v>Stainless Steel Cookware Set</v>
      </c>
      <c r="X1208" t="str">
        <f>_xlfn.XLOOKUP(Table17[[#This Row],[Product_ID]],Product_Dim!A:A,Product_Dim!C:C)</f>
        <v>Home</v>
      </c>
      <c r="Y1208" t="str">
        <f>_xlfn.XLOOKUP(Table17[[#This Row],[Product_ID]],Product_Dim!A:A,Product_Dim!D:D)</f>
        <v>Kitchen</v>
      </c>
      <c r="Z1208" t="str">
        <f>_xlfn.XLOOKUP(Table17[[#This Row],[Product_ID]],Product_Dim!A:A,Product_Dim!E:E)</f>
        <v>Campbell Ltd</v>
      </c>
      <c r="AA1208">
        <f>_xlfn.XLOOKUP(Table17[[#This Row],[Product_ID]],Product_Dim!A:A,Product_Dim!F:F)</f>
        <v>201.41</v>
      </c>
      <c r="AB1208">
        <f>_xlfn.XLOOKUP(Table17[[#This Row],[Product_ID]],Product_Dim!A:A,Product_Dim!G:G)</f>
        <v>146</v>
      </c>
    </row>
    <row r="1209" spans="1:28" x14ac:dyDescent="0.25">
      <c r="A1209" t="s">
        <v>3033</v>
      </c>
      <c r="B1209" s="1">
        <v>45693</v>
      </c>
      <c r="C1209" t="s">
        <v>1104</v>
      </c>
      <c r="D1209" t="s">
        <v>1666</v>
      </c>
      <c r="E1209" t="s">
        <v>1801</v>
      </c>
      <c r="F1209">
        <v>3</v>
      </c>
      <c r="G1209">
        <v>597.46</v>
      </c>
      <c r="H1209">
        <v>0.02</v>
      </c>
      <c r="I1209" t="s">
        <v>1826</v>
      </c>
      <c r="J1209" s="12">
        <v>1756.5324000000001</v>
      </c>
      <c r="K1209" t="str">
        <f>_xlfn.XLOOKUP(Table17[[#This Row],[Customer_ID]],Customer_Dim!A:A,Customer_Dim!B:B,"False Data")</f>
        <v>Michael Greene</v>
      </c>
      <c r="L1209" s="5">
        <f>_xlfn.XLOOKUP(Table17[[#This Row],[Customer_ID]],Customer_Dim!A:A,Customer_Dim!C:C,"False Data")</f>
        <v>52</v>
      </c>
      <c r="M1209" s="5" t="str" cm="1">
        <f t="array" ref="M1209">_xlfn.IFS(Table9[[#This Row],[Age]]&lt;=35,"Youth",Table9[[#This Row],[Age]]&lt;=55,"Adult",Table9[[#This Row],[Age]]&gt;55,"Senior")</f>
        <v>Adult</v>
      </c>
      <c r="N1209" t="str">
        <f>_xlfn.XLOOKUP(Table17[[#This Row],[Customer_ID]],Customer_Dim!A:A,Customer_Dim!D:D,"False Data")</f>
        <v>Female</v>
      </c>
      <c r="O1209" t="str">
        <f>_xlfn.XLOOKUP(Table17[[#This Row],[Customer_ID]],Customer_Dim!A:A,Customer_Dim!E:E,"False Data")</f>
        <v>Port Saramouth</v>
      </c>
      <c r="P1209" t="str">
        <f>_xlfn.XLOOKUP(Table17[[#This Row],[Customer_ID]],Customer_Dim!A:A,Customer_Dim!F:F,"False Data")</f>
        <v>Wisconsin</v>
      </c>
      <c r="Q1209" t="str">
        <f>_xlfn.XLOOKUP(Table17[[#This Row],[Customer_ID]],Customer_Dim!A:A,Customer_Dim!G:G,"False Data")</f>
        <v>USA</v>
      </c>
      <c r="R1209" t="str">
        <f>_xlfn.XLOOKUP(Table17[[#This Row],[Customer_ID]],Customer_Dim!A:A,Customer_Dim!H:H,"False Data")</f>
        <v>Silver</v>
      </c>
      <c r="S1209" t="str">
        <f>_xlfn.XLOOKUP(Table17[[#This Row],[Store_ID]],Store_Dim!A:A,Store_Dim!B:B)</f>
        <v>Shelton PLC</v>
      </c>
      <c r="T1209" t="str">
        <f>_xlfn.XLOOKUP(Table17[[#This Row],[Store_ID]],Store_Dim!A:A,Store_Dim!C:C)</f>
        <v>North</v>
      </c>
      <c r="U1209" t="str">
        <f>_xlfn.XLOOKUP(Table17[[#This Row],[Store_ID]],Store_Dim!A:A,Store_Dim!D:D)</f>
        <v>East Jenniferstad</v>
      </c>
      <c r="V1209" t="str">
        <f>_xlfn.XLOOKUP(Table17[[#This Row],[Store_ID]],Store_Dim!A:A,Store_Dim!E:E)</f>
        <v>Flagship</v>
      </c>
      <c r="W1209" t="str">
        <f>_xlfn.XLOOKUP(Table17[[#This Row],[Product_ID]],Product_Dim!A:A,Product_Dim!B:B)</f>
        <v>Men's Hair Styling Gel</v>
      </c>
      <c r="X1209" t="str">
        <f>_xlfn.XLOOKUP(Table17[[#This Row],[Product_ID]],Product_Dim!A:A,Product_Dim!C:C)</f>
        <v>Beauty</v>
      </c>
      <c r="Y1209" t="str">
        <f>_xlfn.XLOOKUP(Table17[[#This Row],[Product_ID]],Product_Dim!A:A,Product_Dim!D:D)</f>
        <v>Haircare</v>
      </c>
      <c r="Z1209" t="str">
        <f>_xlfn.XLOOKUP(Table17[[#This Row],[Product_ID]],Product_Dim!A:A,Product_Dim!E:E)</f>
        <v>Cline-Mccarthy</v>
      </c>
      <c r="AA1209">
        <f>_xlfn.XLOOKUP(Table17[[#This Row],[Product_ID]],Product_Dim!A:A,Product_Dim!F:F)</f>
        <v>17.309999999999999</v>
      </c>
      <c r="AB1209">
        <f>_xlfn.XLOOKUP(Table17[[#This Row],[Product_ID]],Product_Dim!A:A,Product_Dim!G:G)</f>
        <v>399</v>
      </c>
    </row>
    <row r="1210" spans="1:28" x14ac:dyDescent="0.25">
      <c r="A1210" t="s">
        <v>3034</v>
      </c>
      <c r="B1210" s="1">
        <v>45446</v>
      </c>
      <c r="C1210" t="s">
        <v>999</v>
      </c>
      <c r="D1210" t="s">
        <v>1562</v>
      </c>
      <c r="E1210" t="s">
        <v>1804</v>
      </c>
      <c r="F1210">
        <v>3</v>
      </c>
      <c r="G1210">
        <v>581.09</v>
      </c>
      <c r="H1210">
        <v>0.1</v>
      </c>
      <c r="I1210" t="s">
        <v>1829</v>
      </c>
      <c r="J1210" s="12">
        <v>1568.943</v>
      </c>
      <c r="K1210" t="str">
        <f>_xlfn.XLOOKUP(Table17[[#This Row],[Customer_ID]],Customer_Dim!A:A,Customer_Dim!B:B,"False Data")</f>
        <v>Tiffany Williams</v>
      </c>
      <c r="L1210" s="5">
        <f>_xlfn.XLOOKUP(Table17[[#This Row],[Customer_ID]],Customer_Dim!A:A,Customer_Dim!C:C,"False Data")</f>
        <v>64</v>
      </c>
      <c r="M1210" s="5" t="str" cm="1">
        <f t="array" ref="M1210">_xlfn.IFS(Table9[[#This Row],[Age]]&lt;=35,"Youth",Table9[[#This Row],[Age]]&lt;=55,"Adult",Table9[[#This Row],[Age]]&gt;55,"Senior")</f>
        <v>Senior</v>
      </c>
      <c r="N1210" t="str">
        <f>_xlfn.XLOOKUP(Table17[[#This Row],[Customer_ID]],Customer_Dim!A:A,Customer_Dim!D:D,"False Data")</f>
        <v>Female</v>
      </c>
      <c r="O1210" t="str">
        <f>_xlfn.XLOOKUP(Table17[[#This Row],[Customer_ID]],Customer_Dim!A:A,Customer_Dim!E:E,"False Data")</f>
        <v>Richardsport</v>
      </c>
      <c r="P1210" t="str">
        <f>_xlfn.XLOOKUP(Table17[[#This Row],[Customer_ID]],Customer_Dim!A:A,Customer_Dim!F:F,"False Data")</f>
        <v>New Hampshire</v>
      </c>
      <c r="Q1210" t="str">
        <f>_xlfn.XLOOKUP(Table17[[#This Row],[Customer_ID]],Customer_Dim!A:A,Customer_Dim!G:G,"False Data")</f>
        <v>USA</v>
      </c>
      <c r="R1210" t="str">
        <f>_xlfn.XLOOKUP(Table17[[#This Row],[Customer_ID]],Customer_Dim!A:A,Customer_Dim!H:H,"False Data")</f>
        <v>Gold</v>
      </c>
      <c r="S1210" t="str">
        <f>_xlfn.XLOOKUP(Table17[[#This Row],[Store_ID]],Store_Dim!A:A,Store_Dim!B:B)</f>
        <v>Frederick-Wright</v>
      </c>
      <c r="T1210" t="str">
        <f>_xlfn.XLOOKUP(Table17[[#This Row],[Store_ID]],Store_Dim!A:A,Store_Dim!C:C)</f>
        <v>West</v>
      </c>
      <c r="U1210" t="str">
        <f>_xlfn.XLOOKUP(Table17[[#This Row],[Store_ID]],Store_Dim!A:A,Store_Dim!D:D)</f>
        <v>New Jimmymouth</v>
      </c>
      <c r="V1210" t="str">
        <f>_xlfn.XLOOKUP(Table17[[#This Row],[Store_ID]],Store_Dim!A:A,Store_Dim!E:E)</f>
        <v>Flagship</v>
      </c>
      <c r="W1210" t="str">
        <f>_xlfn.XLOOKUP(Table17[[#This Row],[Product_ID]],Product_Dim!A:A,Product_Dim!B:B)</f>
        <v>Wireless Bluetooth Earbuds</v>
      </c>
      <c r="X1210" t="str">
        <f>_xlfn.XLOOKUP(Table17[[#This Row],[Product_ID]],Product_Dim!A:A,Product_Dim!C:C)</f>
        <v>Electronics</v>
      </c>
      <c r="Y1210" t="str">
        <f>_xlfn.XLOOKUP(Table17[[#This Row],[Product_ID]],Product_Dim!A:A,Product_Dim!D:D)</f>
        <v>Audio</v>
      </c>
      <c r="Z1210" t="str">
        <f>_xlfn.XLOOKUP(Table17[[#This Row],[Product_ID]],Product_Dim!A:A,Product_Dim!E:E)</f>
        <v>Perez-Johnston</v>
      </c>
      <c r="AA1210">
        <f>_xlfn.XLOOKUP(Table17[[#This Row],[Product_ID]],Product_Dim!A:A,Product_Dim!F:F)</f>
        <v>439.07</v>
      </c>
      <c r="AB1210">
        <f>_xlfn.XLOOKUP(Table17[[#This Row],[Product_ID]],Product_Dim!A:A,Product_Dim!G:G)</f>
        <v>142</v>
      </c>
    </row>
    <row r="1211" spans="1:28" x14ac:dyDescent="0.25">
      <c r="A1211" t="s">
        <v>3035</v>
      </c>
      <c r="B1211" s="1">
        <v>45862</v>
      </c>
      <c r="C1211" t="s">
        <v>205</v>
      </c>
      <c r="D1211" t="s">
        <v>1608</v>
      </c>
      <c r="E1211" t="s">
        <v>1769</v>
      </c>
      <c r="F1211">
        <v>4</v>
      </c>
      <c r="G1211">
        <v>153.94999999999999</v>
      </c>
      <c r="H1211">
        <v>0.11</v>
      </c>
      <c r="I1211" t="s">
        <v>1826</v>
      </c>
      <c r="J1211" s="12">
        <v>548.06200000000001</v>
      </c>
      <c r="K1211" t="str">
        <f>_xlfn.XLOOKUP(Table17[[#This Row],[Customer_ID]],Customer_Dim!A:A,Customer_Dim!B:B,"False Data")</f>
        <v>Katherine Dorsey</v>
      </c>
      <c r="L1211" s="5">
        <f>_xlfn.XLOOKUP(Table17[[#This Row],[Customer_ID]],Customer_Dim!A:A,Customer_Dim!C:C,"False Data")</f>
        <v>24</v>
      </c>
      <c r="M1211" s="5" t="str" cm="1">
        <f t="array" ref="M1211">_xlfn.IFS(Table9[[#This Row],[Age]]&lt;=35,"Youth",Table9[[#This Row],[Age]]&lt;=55,"Adult",Table9[[#This Row],[Age]]&gt;55,"Senior")</f>
        <v>Youth</v>
      </c>
      <c r="N1211" t="str">
        <f>_xlfn.XLOOKUP(Table17[[#This Row],[Customer_ID]],Customer_Dim!A:A,Customer_Dim!D:D,"False Data")</f>
        <v>Male</v>
      </c>
      <c r="O1211" t="str">
        <f>_xlfn.XLOOKUP(Table17[[#This Row],[Customer_ID]],Customer_Dim!A:A,Customer_Dim!E:E,"False Data")</f>
        <v>Christopherland</v>
      </c>
      <c r="P1211" t="str">
        <f>_xlfn.XLOOKUP(Table17[[#This Row],[Customer_ID]],Customer_Dim!A:A,Customer_Dim!F:F,"False Data")</f>
        <v>Oklahoma</v>
      </c>
      <c r="Q1211" t="str">
        <f>_xlfn.XLOOKUP(Table17[[#This Row],[Customer_ID]],Customer_Dim!A:A,Customer_Dim!G:G,"False Data")</f>
        <v>USA</v>
      </c>
      <c r="R1211" t="str">
        <f>_xlfn.XLOOKUP(Table17[[#This Row],[Customer_ID]],Customer_Dim!A:A,Customer_Dim!H:H,"False Data")</f>
        <v>Platinum</v>
      </c>
      <c r="S1211" t="str">
        <f>_xlfn.XLOOKUP(Table17[[#This Row],[Store_ID]],Store_Dim!A:A,Store_Dim!B:B)</f>
        <v>Alexander Group</v>
      </c>
      <c r="T1211" t="str">
        <f>_xlfn.XLOOKUP(Table17[[#This Row],[Store_ID]],Store_Dim!A:A,Store_Dim!C:C)</f>
        <v>South</v>
      </c>
      <c r="U1211" t="str">
        <f>_xlfn.XLOOKUP(Table17[[#This Row],[Store_ID]],Store_Dim!A:A,Store_Dim!D:D)</f>
        <v>Port Sharon</v>
      </c>
      <c r="V1211" t="str">
        <f>_xlfn.XLOOKUP(Table17[[#This Row],[Store_ID]],Store_Dim!A:A,Store_Dim!E:E)</f>
        <v>Online</v>
      </c>
      <c r="W1211" t="str">
        <f>_xlfn.XLOOKUP(Table17[[#This Row],[Product_ID]],Product_Dim!A:A,Product_Dim!B:B)</f>
        <v>Stainless Steel Cutlery Set</v>
      </c>
      <c r="X1211" t="str">
        <f>_xlfn.XLOOKUP(Table17[[#This Row],[Product_ID]],Product_Dim!A:A,Product_Dim!C:C)</f>
        <v>Home</v>
      </c>
      <c r="Y1211" t="str">
        <f>_xlfn.XLOOKUP(Table17[[#This Row],[Product_ID]],Product_Dim!A:A,Product_Dim!D:D)</f>
        <v>Kitchen</v>
      </c>
      <c r="Z1211" t="str">
        <f>_xlfn.XLOOKUP(Table17[[#This Row],[Product_ID]],Product_Dim!A:A,Product_Dim!E:E)</f>
        <v>Stevens, Fernandez and Martin</v>
      </c>
      <c r="AA1211">
        <f>_xlfn.XLOOKUP(Table17[[#This Row],[Product_ID]],Product_Dim!A:A,Product_Dim!F:F)</f>
        <v>19.52</v>
      </c>
      <c r="AB1211">
        <f>_xlfn.XLOOKUP(Table17[[#This Row],[Product_ID]],Product_Dim!A:A,Product_Dim!G:G)</f>
        <v>57</v>
      </c>
    </row>
    <row r="1212" spans="1:28" x14ac:dyDescent="0.25">
      <c r="A1212" t="s">
        <v>3036</v>
      </c>
      <c r="B1212" s="1">
        <v>45530</v>
      </c>
      <c r="C1212" t="s">
        <v>295</v>
      </c>
      <c r="D1212" t="s">
        <v>1620</v>
      </c>
      <c r="E1212" t="s">
        <v>1782</v>
      </c>
      <c r="F1212">
        <v>4</v>
      </c>
      <c r="G1212">
        <v>271.04000000000002</v>
      </c>
      <c r="H1212">
        <v>0.12</v>
      </c>
      <c r="I1212" t="s">
        <v>1829</v>
      </c>
      <c r="J1212" s="12">
        <v>954.06080000000009</v>
      </c>
      <c r="K1212" t="str">
        <f>_xlfn.XLOOKUP(Table17[[#This Row],[Customer_ID]],Customer_Dim!A:A,Customer_Dim!B:B,"False Data")</f>
        <v>Krystal Ford</v>
      </c>
      <c r="L1212" s="5">
        <f>_xlfn.XLOOKUP(Table17[[#This Row],[Customer_ID]],Customer_Dim!A:A,Customer_Dim!C:C,"False Data")</f>
        <v>34</v>
      </c>
      <c r="M1212" s="5" t="str" cm="1">
        <f t="array" ref="M1212">_xlfn.IFS(Table9[[#This Row],[Age]]&lt;=35,"Youth",Table9[[#This Row],[Age]]&lt;=55,"Adult",Table9[[#This Row],[Age]]&gt;55,"Senior")</f>
        <v>Youth</v>
      </c>
      <c r="N1212" t="str">
        <f>_xlfn.XLOOKUP(Table17[[#This Row],[Customer_ID]],Customer_Dim!A:A,Customer_Dim!D:D,"False Data")</f>
        <v>Female</v>
      </c>
      <c r="O1212" t="str">
        <f>_xlfn.XLOOKUP(Table17[[#This Row],[Customer_ID]],Customer_Dim!A:A,Customer_Dim!E:E,"False Data")</f>
        <v>South David</v>
      </c>
      <c r="P1212" t="str">
        <f>_xlfn.XLOOKUP(Table17[[#This Row],[Customer_ID]],Customer_Dim!A:A,Customer_Dim!F:F,"False Data")</f>
        <v>Arizona</v>
      </c>
      <c r="Q1212" t="str">
        <f>_xlfn.XLOOKUP(Table17[[#This Row],[Customer_ID]],Customer_Dim!A:A,Customer_Dim!G:G,"False Data")</f>
        <v>USA</v>
      </c>
      <c r="R1212" t="str">
        <f>_xlfn.XLOOKUP(Table17[[#This Row],[Customer_ID]],Customer_Dim!A:A,Customer_Dim!H:H,"False Data")</f>
        <v>Platinum</v>
      </c>
      <c r="S1212" t="str">
        <f>_xlfn.XLOOKUP(Table17[[#This Row],[Store_ID]],Store_Dim!A:A,Store_Dim!B:B)</f>
        <v>Bean, Jones and Park</v>
      </c>
      <c r="T1212" t="str">
        <f>_xlfn.XLOOKUP(Table17[[#This Row],[Store_ID]],Store_Dim!A:A,Store_Dim!C:C)</f>
        <v>West</v>
      </c>
      <c r="U1212" t="str">
        <f>_xlfn.XLOOKUP(Table17[[#This Row],[Store_ID]],Store_Dim!A:A,Store_Dim!D:D)</f>
        <v>Thompsonborough</v>
      </c>
      <c r="V1212" t="str">
        <f>_xlfn.XLOOKUP(Table17[[#This Row],[Store_ID]],Store_Dim!A:A,Store_Dim!E:E)</f>
        <v>Online</v>
      </c>
      <c r="W1212" t="str">
        <f>_xlfn.XLOOKUP(Table17[[#This Row],[Product_ID]],Product_Dim!A:A,Product_Dim!B:B)</f>
        <v>Women's Summer Dress</v>
      </c>
      <c r="X1212" t="str">
        <f>_xlfn.XLOOKUP(Table17[[#This Row],[Product_ID]],Product_Dim!A:A,Product_Dim!C:C)</f>
        <v>Clothing</v>
      </c>
      <c r="Y1212" t="str">
        <f>_xlfn.XLOOKUP(Table17[[#This Row],[Product_ID]],Product_Dim!A:A,Product_Dim!D:D)</f>
        <v>Tops</v>
      </c>
      <c r="Z1212" t="str">
        <f>_xlfn.XLOOKUP(Table17[[#This Row],[Product_ID]],Product_Dim!A:A,Product_Dim!E:E)</f>
        <v>Smith-Mills</v>
      </c>
      <c r="AA1212">
        <f>_xlfn.XLOOKUP(Table17[[#This Row],[Product_ID]],Product_Dim!A:A,Product_Dim!F:F)</f>
        <v>223.43</v>
      </c>
      <c r="AB1212">
        <f>_xlfn.XLOOKUP(Table17[[#This Row],[Product_ID]],Product_Dim!A:A,Product_Dim!G:G)</f>
        <v>154</v>
      </c>
    </row>
    <row r="1213" spans="1:28" x14ac:dyDescent="0.25">
      <c r="A1213" t="s">
        <v>3037</v>
      </c>
      <c r="B1213" s="1">
        <v>45558</v>
      </c>
      <c r="C1213" t="s">
        <v>71</v>
      </c>
      <c r="D1213" t="s">
        <v>1618</v>
      </c>
      <c r="E1213" t="s">
        <v>1776</v>
      </c>
      <c r="F1213">
        <v>4</v>
      </c>
      <c r="G1213">
        <v>328.27</v>
      </c>
      <c r="H1213">
        <v>0.09</v>
      </c>
      <c r="I1213" t="s">
        <v>1826</v>
      </c>
      <c r="J1213" s="12">
        <v>1194.9028000000001</v>
      </c>
      <c r="K1213" t="str">
        <f>_xlfn.XLOOKUP(Table17[[#This Row],[Customer_ID]],Customer_Dim!A:A,Customer_Dim!B:B,"False Data")</f>
        <v>Laura Alvarez</v>
      </c>
      <c r="L1213" s="5">
        <f>_xlfn.XLOOKUP(Table17[[#This Row],[Customer_ID]],Customer_Dim!A:A,Customer_Dim!C:C,"False Data")</f>
        <v>49</v>
      </c>
      <c r="M1213" s="5" t="str" cm="1">
        <f t="array" ref="M1213">_xlfn.IFS(Table9[[#This Row],[Age]]&lt;=35,"Youth",Table9[[#This Row],[Age]]&lt;=55,"Adult",Table9[[#This Row],[Age]]&gt;55,"Senior")</f>
        <v>Adult</v>
      </c>
      <c r="N1213" t="str">
        <f>_xlfn.XLOOKUP(Table17[[#This Row],[Customer_ID]],Customer_Dim!A:A,Customer_Dim!D:D,"False Data")</f>
        <v>Female</v>
      </c>
      <c r="O1213" t="str">
        <f>_xlfn.XLOOKUP(Table17[[#This Row],[Customer_ID]],Customer_Dim!A:A,Customer_Dim!E:E,"False Data")</f>
        <v>Lawsonhaven</v>
      </c>
      <c r="P1213" t="str">
        <f>_xlfn.XLOOKUP(Table17[[#This Row],[Customer_ID]],Customer_Dim!A:A,Customer_Dim!F:F,"False Data")</f>
        <v>Washington</v>
      </c>
      <c r="Q1213" t="str">
        <f>_xlfn.XLOOKUP(Table17[[#This Row],[Customer_ID]],Customer_Dim!A:A,Customer_Dim!G:G,"False Data")</f>
        <v>USA</v>
      </c>
      <c r="R1213" t="str">
        <f>_xlfn.XLOOKUP(Table17[[#This Row],[Customer_ID]],Customer_Dim!A:A,Customer_Dim!H:H,"False Data")</f>
        <v>Platinum</v>
      </c>
      <c r="S1213" t="str">
        <f>_xlfn.XLOOKUP(Table17[[#This Row],[Store_ID]],Store_Dim!A:A,Store_Dim!B:B)</f>
        <v>Benson-Elliott</v>
      </c>
      <c r="T1213" t="str">
        <f>_xlfn.XLOOKUP(Table17[[#This Row],[Store_ID]],Store_Dim!A:A,Store_Dim!C:C)</f>
        <v>East</v>
      </c>
      <c r="U1213" t="str">
        <f>_xlfn.XLOOKUP(Table17[[#This Row],[Store_ID]],Store_Dim!A:A,Store_Dim!D:D)</f>
        <v>Port Josephberg</v>
      </c>
      <c r="V1213" t="str">
        <f>_xlfn.XLOOKUP(Table17[[#This Row],[Store_ID]],Store_Dim!A:A,Store_Dim!E:E)</f>
        <v>Online</v>
      </c>
      <c r="W1213" t="str">
        <f>_xlfn.XLOOKUP(Table17[[#This Row],[Product_ID]],Product_Dim!A:A,Product_Dim!B:B)</f>
        <v>Bedroom Table Lamp</v>
      </c>
      <c r="X1213" t="str">
        <f>_xlfn.XLOOKUP(Table17[[#This Row],[Product_ID]],Product_Dim!A:A,Product_Dim!C:C)</f>
        <v>Home</v>
      </c>
      <c r="Y1213" t="str">
        <f>_xlfn.XLOOKUP(Table17[[#This Row],[Product_ID]],Product_Dim!A:A,Product_Dim!D:D)</f>
        <v>Lighting</v>
      </c>
      <c r="Z1213" t="str">
        <f>_xlfn.XLOOKUP(Table17[[#This Row],[Product_ID]],Product_Dim!A:A,Product_Dim!E:E)</f>
        <v>Jones LLC</v>
      </c>
      <c r="AA1213">
        <f>_xlfn.XLOOKUP(Table17[[#This Row],[Product_ID]],Product_Dim!A:A,Product_Dim!F:F)</f>
        <v>382.22</v>
      </c>
      <c r="AB1213">
        <f>_xlfn.XLOOKUP(Table17[[#This Row],[Product_ID]],Product_Dim!A:A,Product_Dim!G:G)</f>
        <v>329</v>
      </c>
    </row>
    <row r="1214" spans="1:28" x14ac:dyDescent="0.25">
      <c r="A1214" t="s">
        <v>3038</v>
      </c>
      <c r="B1214" s="1">
        <v>45472</v>
      </c>
      <c r="C1214" t="s">
        <v>1518</v>
      </c>
      <c r="D1214" t="s">
        <v>1582</v>
      </c>
      <c r="E1214" t="s">
        <v>1799</v>
      </c>
      <c r="F1214">
        <v>4</v>
      </c>
      <c r="G1214">
        <v>884.71</v>
      </c>
      <c r="H1214">
        <v>0.09</v>
      </c>
      <c r="I1214" t="s">
        <v>1826</v>
      </c>
      <c r="J1214" s="12">
        <v>3220.3444</v>
      </c>
      <c r="K1214" t="str">
        <f>_xlfn.XLOOKUP(Table17[[#This Row],[Customer_ID]],Customer_Dim!A:A,Customer_Dim!B:B,"False Data")</f>
        <v>Justin Lopez</v>
      </c>
      <c r="L1214" s="5">
        <f>_xlfn.XLOOKUP(Table17[[#This Row],[Customer_ID]],Customer_Dim!A:A,Customer_Dim!C:C,"False Data")</f>
        <v>21</v>
      </c>
      <c r="M1214" s="5" t="str" cm="1">
        <f t="array" ref="M1214">_xlfn.IFS(Table9[[#This Row],[Age]]&lt;=35,"Youth",Table9[[#This Row],[Age]]&lt;=55,"Adult",Table9[[#This Row],[Age]]&gt;55,"Senior")</f>
        <v>Youth</v>
      </c>
      <c r="N1214" t="str">
        <f>_xlfn.XLOOKUP(Table17[[#This Row],[Customer_ID]],Customer_Dim!A:A,Customer_Dim!D:D,"False Data")</f>
        <v>Male</v>
      </c>
      <c r="O1214" t="str">
        <f>_xlfn.XLOOKUP(Table17[[#This Row],[Customer_ID]],Customer_Dim!A:A,Customer_Dim!E:E,"False Data")</f>
        <v>Port Cheryl</v>
      </c>
      <c r="P1214" t="str">
        <f>_xlfn.XLOOKUP(Table17[[#This Row],[Customer_ID]],Customer_Dim!A:A,Customer_Dim!F:F,"False Data")</f>
        <v>Texas</v>
      </c>
      <c r="Q1214" t="str">
        <f>_xlfn.XLOOKUP(Table17[[#This Row],[Customer_ID]],Customer_Dim!A:A,Customer_Dim!G:G,"False Data")</f>
        <v>USA</v>
      </c>
      <c r="R1214" t="str">
        <f>_xlfn.XLOOKUP(Table17[[#This Row],[Customer_ID]],Customer_Dim!A:A,Customer_Dim!H:H,"False Data")</f>
        <v>Gold</v>
      </c>
      <c r="S1214" t="str">
        <f>_xlfn.XLOOKUP(Table17[[#This Row],[Store_ID]],Store_Dim!A:A,Store_Dim!B:B)</f>
        <v>Mcdonald Inc</v>
      </c>
      <c r="T1214" t="str">
        <f>_xlfn.XLOOKUP(Table17[[#This Row],[Store_ID]],Store_Dim!A:A,Store_Dim!C:C)</f>
        <v>South</v>
      </c>
      <c r="U1214" t="str">
        <f>_xlfn.XLOOKUP(Table17[[#This Row],[Store_ID]],Store_Dim!A:A,Store_Dim!D:D)</f>
        <v>Christopherland</v>
      </c>
      <c r="V1214" t="str">
        <f>_xlfn.XLOOKUP(Table17[[#This Row],[Store_ID]],Store_Dim!A:A,Store_Dim!E:E)</f>
        <v>Outlet</v>
      </c>
      <c r="W1214" t="str">
        <f>_xlfn.XLOOKUP(Table17[[#This Row],[Product_ID]],Product_Dim!A:A,Product_Dim!B:B)</f>
        <v>Soccer Training Cone Set</v>
      </c>
      <c r="X1214" t="str">
        <f>_xlfn.XLOOKUP(Table17[[#This Row],[Product_ID]],Product_Dim!A:A,Product_Dim!C:C)</f>
        <v>Sports</v>
      </c>
      <c r="Y1214" t="str">
        <f>_xlfn.XLOOKUP(Table17[[#This Row],[Product_ID]],Product_Dim!A:A,Product_Dim!D:D)</f>
        <v>Accessories</v>
      </c>
      <c r="Z1214" t="str">
        <f>_xlfn.XLOOKUP(Table17[[#This Row],[Product_ID]],Product_Dim!A:A,Product_Dim!E:E)</f>
        <v>Ford, Murphy and Wilson</v>
      </c>
      <c r="AA1214">
        <f>_xlfn.XLOOKUP(Table17[[#This Row],[Product_ID]],Product_Dim!A:A,Product_Dim!F:F)</f>
        <v>144.53</v>
      </c>
      <c r="AB1214">
        <f>_xlfn.XLOOKUP(Table17[[#This Row],[Product_ID]],Product_Dim!A:A,Product_Dim!G:G)</f>
        <v>367</v>
      </c>
    </row>
    <row r="1215" spans="1:28" x14ac:dyDescent="0.25">
      <c r="A1215" t="s">
        <v>3039</v>
      </c>
      <c r="B1215" s="1">
        <v>45809</v>
      </c>
      <c r="C1215" t="s">
        <v>797</v>
      </c>
      <c r="D1215" t="s">
        <v>1692</v>
      </c>
      <c r="E1215" t="s">
        <v>1769</v>
      </c>
      <c r="F1215">
        <v>1</v>
      </c>
      <c r="G1215">
        <v>41.39</v>
      </c>
      <c r="H1215">
        <v>0.01</v>
      </c>
      <c r="I1215" t="s">
        <v>1824</v>
      </c>
      <c r="J1215" s="12">
        <v>40.976100000000002</v>
      </c>
      <c r="K1215" t="str">
        <f>_xlfn.XLOOKUP(Table17[[#This Row],[Customer_ID]],Customer_Dim!A:A,Customer_Dim!B:B,"False Data")</f>
        <v>Lauren George</v>
      </c>
      <c r="L1215" s="5">
        <f>_xlfn.XLOOKUP(Table17[[#This Row],[Customer_ID]],Customer_Dim!A:A,Customer_Dim!C:C,"False Data")</f>
        <v>41</v>
      </c>
      <c r="M1215" s="5" t="str" cm="1">
        <f t="array" ref="M1215">_xlfn.IFS(Table9[[#This Row],[Age]]&lt;=35,"Youth",Table9[[#This Row],[Age]]&lt;=55,"Adult",Table9[[#This Row],[Age]]&gt;55,"Senior")</f>
        <v>Adult</v>
      </c>
      <c r="N1215" t="str">
        <f>_xlfn.XLOOKUP(Table17[[#This Row],[Customer_ID]],Customer_Dim!A:A,Customer_Dim!D:D,"False Data")</f>
        <v>Female</v>
      </c>
      <c r="O1215" t="str">
        <f>_xlfn.XLOOKUP(Table17[[#This Row],[Customer_ID]],Customer_Dim!A:A,Customer_Dim!E:E,"False Data")</f>
        <v>Garciamouth</v>
      </c>
      <c r="P1215" t="str">
        <f>_xlfn.XLOOKUP(Table17[[#This Row],[Customer_ID]],Customer_Dim!A:A,Customer_Dim!F:F,"False Data")</f>
        <v>New York</v>
      </c>
      <c r="Q1215" t="str">
        <f>_xlfn.XLOOKUP(Table17[[#This Row],[Customer_ID]],Customer_Dim!A:A,Customer_Dim!G:G,"False Data")</f>
        <v>USA</v>
      </c>
      <c r="R1215" t="str">
        <f>_xlfn.XLOOKUP(Table17[[#This Row],[Customer_ID]],Customer_Dim!A:A,Customer_Dim!H:H,"False Data")</f>
        <v>Gold</v>
      </c>
      <c r="S1215" t="str">
        <f>_xlfn.XLOOKUP(Table17[[#This Row],[Store_ID]],Store_Dim!A:A,Store_Dim!B:B)</f>
        <v>Alexander Group</v>
      </c>
      <c r="T1215" t="str">
        <f>_xlfn.XLOOKUP(Table17[[#This Row],[Store_ID]],Store_Dim!A:A,Store_Dim!C:C)</f>
        <v>South</v>
      </c>
      <c r="U1215" t="str">
        <f>_xlfn.XLOOKUP(Table17[[#This Row],[Store_ID]],Store_Dim!A:A,Store_Dim!D:D)</f>
        <v>Port Sharon</v>
      </c>
      <c r="V1215" t="str">
        <f>_xlfn.XLOOKUP(Table17[[#This Row],[Store_ID]],Store_Dim!A:A,Store_Dim!E:E)</f>
        <v>Online</v>
      </c>
      <c r="W1215" t="str">
        <f>_xlfn.XLOOKUP(Table17[[#This Row],[Product_ID]],Product_Dim!A:A,Product_Dim!B:B)</f>
        <v>Professional Jump Rope</v>
      </c>
      <c r="X1215" t="str">
        <f>_xlfn.XLOOKUP(Table17[[#This Row],[Product_ID]],Product_Dim!A:A,Product_Dim!C:C)</f>
        <v>Sports</v>
      </c>
      <c r="Y1215" t="str">
        <f>_xlfn.XLOOKUP(Table17[[#This Row],[Product_ID]],Product_Dim!A:A,Product_Dim!D:D)</f>
        <v>Fitness</v>
      </c>
      <c r="Z1215" t="str">
        <f>_xlfn.XLOOKUP(Table17[[#This Row],[Product_ID]],Product_Dim!A:A,Product_Dim!E:E)</f>
        <v>Davis PLC</v>
      </c>
      <c r="AA1215">
        <f>_xlfn.XLOOKUP(Table17[[#This Row],[Product_ID]],Product_Dim!A:A,Product_Dim!F:F)</f>
        <v>477.61</v>
      </c>
      <c r="AB1215">
        <f>_xlfn.XLOOKUP(Table17[[#This Row],[Product_ID]],Product_Dim!A:A,Product_Dim!G:G)</f>
        <v>300</v>
      </c>
    </row>
    <row r="1216" spans="1:28" x14ac:dyDescent="0.25">
      <c r="A1216" t="s">
        <v>3040</v>
      </c>
      <c r="B1216" s="1">
        <v>45783</v>
      </c>
      <c r="C1216" t="s">
        <v>550</v>
      </c>
      <c r="D1216" t="s">
        <v>1662</v>
      </c>
      <c r="E1216" t="s">
        <v>1786</v>
      </c>
      <c r="F1216">
        <v>4</v>
      </c>
      <c r="G1216">
        <v>64.06</v>
      </c>
      <c r="H1216">
        <v>0.26</v>
      </c>
      <c r="I1216" t="s">
        <v>1824</v>
      </c>
      <c r="J1216" s="12">
        <v>189.61760000000001</v>
      </c>
      <c r="K1216" t="str">
        <f>_xlfn.XLOOKUP(Table17[[#This Row],[Customer_ID]],Customer_Dim!A:A,Customer_Dim!B:B,"False Data")</f>
        <v>Jason Wheeler</v>
      </c>
      <c r="L1216" s="5">
        <f>_xlfn.XLOOKUP(Table17[[#This Row],[Customer_ID]],Customer_Dim!A:A,Customer_Dim!C:C,"False Data")</f>
        <v>47</v>
      </c>
      <c r="M1216" s="5" t="str" cm="1">
        <f t="array" ref="M1216">_xlfn.IFS(Table9[[#This Row],[Age]]&lt;=35,"Youth",Table9[[#This Row],[Age]]&lt;=55,"Adult",Table9[[#This Row],[Age]]&gt;55,"Senior")</f>
        <v>Adult</v>
      </c>
      <c r="N1216" t="str">
        <f>_xlfn.XLOOKUP(Table17[[#This Row],[Customer_ID]],Customer_Dim!A:A,Customer_Dim!D:D,"False Data")</f>
        <v>Female</v>
      </c>
      <c r="O1216" t="str">
        <f>_xlfn.XLOOKUP(Table17[[#This Row],[Customer_ID]],Customer_Dim!A:A,Customer_Dim!E:E,"False Data")</f>
        <v>Carolview</v>
      </c>
      <c r="P1216" t="str">
        <f>_xlfn.XLOOKUP(Table17[[#This Row],[Customer_ID]],Customer_Dim!A:A,Customer_Dim!F:F,"False Data")</f>
        <v>Illinois</v>
      </c>
      <c r="Q1216" t="str">
        <f>_xlfn.XLOOKUP(Table17[[#This Row],[Customer_ID]],Customer_Dim!A:A,Customer_Dim!G:G,"False Data")</f>
        <v>USA</v>
      </c>
      <c r="R1216" t="str">
        <f>_xlfn.XLOOKUP(Table17[[#This Row],[Customer_ID]],Customer_Dim!A:A,Customer_Dim!H:H,"False Data")</f>
        <v>Platinum</v>
      </c>
      <c r="S1216" t="str">
        <f>_xlfn.XLOOKUP(Table17[[#This Row],[Store_ID]],Store_Dim!A:A,Store_Dim!B:B)</f>
        <v>Moore, Padilla and Butler</v>
      </c>
      <c r="T1216" t="str">
        <f>_xlfn.XLOOKUP(Table17[[#This Row],[Store_ID]],Store_Dim!A:A,Store_Dim!C:C)</f>
        <v>South</v>
      </c>
      <c r="U1216" t="str">
        <f>_xlfn.XLOOKUP(Table17[[#This Row],[Store_ID]],Store_Dim!A:A,Store_Dim!D:D)</f>
        <v>East Johnstad</v>
      </c>
      <c r="V1216" t="str">
        <f>_xlfn.XLOOKUP(Table17[[#This Row],[Store_ID]],Store_Dim!A:A,Store_Dim!E:E)</f>
        <v>Flagship</v>
      </c>
      <c r="W1216" t="str">
        <f>_xlfn.XLOOKUP(Table17[[#This Row],[Product_ID]],Product_Dim!A:A,Product_Dim!B:B)</f>
        <v>Foam Roller</v>
      </c>
      <c r="X1216" t="str">
        <f>_xlfn.XLOOKUP(Table17[[#This Row],[Product_ID]],Product_Dim!A:A,Product_Dim!C:C)</f>
        <v>Sports</v>
      </c>
      <c r="Y1216" t="str">
        <f>_xlfn.XLOOKUP(Table17[[#This Row],[Product_ID]],Product_Dim!A:A,Product_Dim!D:D)</f>
        <v>Fitness</v>
      </c>
      <c r="Z1216" t="str">
        <f>_xlfn.XLOOKUP(Table17[[#This Row],[Product_ID]],Product_Dim!A:A,Product_Dim!E:E)</f>
        <v>Atkinson, Camacho and Oliver</v>
      </c>
      <c r="AA1216">
        <f>_xlfn.XLOOKUP(Table17[[#This Row],[Product_ID]],Product_Dim!A:A,Product_Dim!F:F)</f>
        <v>30.62</v>
      </c>
      <c r="AB1216">
        <f>_xlfn.XLOOKUP(Table17[[#This Row],[Product_ID]],Product_Dim!A:A,Product_Dim!G:G)</f>
        <v>138</v>
      </c>
    </row>
    <row r="1217" spans="1:28" x14ac:dyDescent="0.25">
      <c r="A1217" t="s">
        <v>3041</v>
      </c>
      <c r="B1217" s="1">
        <v>45849</v>
      </c>
      <c r="C1217" t="s">
        <v>1086</v>
      </c>
      <c r="D1217" t="s">
        <v>1640</v>
      </c>
      <c r="E1217" t="s">
        <v>1786</v>
      </c>
      <c r="F1217">
        <v>2</v>
      </c>
      <c r="G1217">
        <v>152.25</v>
      </c>
      <c r="H1217">
        <v>0.13</v>
      </c>
      <c r="I1217" t="s">
        <v>1824</v>
      </c>
      <c r="J1217" s="12">
        <v>264.91500000000002</v>
      </c>
      <c r="K1217" t="str">
        <f>_xlfn.XLOOKUP(Table17[[#This Row],[Customer_ID]],Customer_Dim!A:A,Customer_Dim!B:B,"False Data")</f>
        <v>John Jordan</v>
      </c>
      <c r="L1217" s="5">
        <f>_xlfn.XLOOKUP(Table17[[#This Row],[Customer_ID]],Customer_Dim!A:A,Customer_Dim!C:C,"False Data")</f>
        <v>58</v>
      </c>
      <c r="M1217" s="5" t="str" cm="1">
        <f t="array" ref="M1217">_xlfn.IFS(Table9[[#This Row],[Age]]&lt;=35,"Youth",Table9[[#This Row],[Age]]&lt;=55,"Adult",Table9[[#This Row],[Age]]&gt;55,"Senior")</f>
        <v>Senior</v>
      </c>
      <c r="N1217" t="str">
        <f>_xlfn.XLOOKUP(Table17[[#This Row],[Customer_ID]],Customer_Dim!A:A,Customer_Dim!D:D,"False Data")</f>
        <v>Female</v>
      </c>
      <c r="O1217" t="str">
        <f>_xlfn.XLOOKUP(Table17[[#This Row],[Customer_ID]],Customer_Dim!A:A,Customer_Dim!E:E,"False Data")</f>
        <v>Port Crystalberg</v>
      </c>
      <c r="P1217" t="str">
        <f>_xlfn.XLOOKUP(Table17[[#This Row],[Customer_ID]],Customer_Dim!A:A,Customer_Dim!F:F,"False Data")</f>
        <v>Tennessee</v>
      </c>
      <c r="Q1217" t="str">
        <f>_xlfn.XLOOKUP(Table17[[#This Row],[Customer_ID]],Customer_Dim!A:A,Customer_Dim!G:G,"False Data")</f>
        <v>USA</v>
      </c>
      <c r="R1217" t="str">
        <f>_xlfn.XLOOKUP(Table17[[#This Row],[Customer_ID]],Customer_Dim!A:A,Customer_Dim!H:H,"False Data")</f>
        <v>Platinum</v>
      </c>
      <c r="S1217" t="str">
        <f>_xlfn.XLOOKUP(Table17[[#This Row],[Store_ID]],Store_Dim!A:A,Store_Dim!B:B)</f>
        <v>Moore, Padilla and Butler</v>
      </c>
      <c r="T1217" t="str">
        <f>_xlfn.XLOOKUP(Table17[[#This Row],[Store_ID]],Store_Dim!A:A,Store_Dim!C:C)</f>
        <v>South</v>
      </c>
      <c r="U1217" t="str">
        <f>_xlfn.XLOOKUP(Table17[[#This Row],[Store_ID]],Store_Dim!A:A,Store_Dim!D:D)</f>
        <v>East Johnstad</v>
      </c>
      <c r="V1217" t="str">
        <f>_xlfn.XLOOKUP(Table17[[#This Row],[Store_ID]],Store_Dim!A:A,Store_Dim!E:E)</f>
        <v>Flagship</v>
      </c>
      <c r="W1217" t="str">
        <f>_xlfn.XLOOKUP(Table17[[#This Row],[Product_ID]],Product_Dim!A:A,Product_Dim!B:B)</f>
        <v>Men's Winter Jacket</v>
      </c>
      <c r="X1217" t="str">
        <f>_xlfn.XLOOKUP(Table17[[#This Row],[Product_ID]],Product_Dim!A:A,Product_Dim!C:C)</f>
        <v>Clothing</v>
      </c>
      <c r="Y1217" t="str">
        <f>_xlfn.XLOOKUP(Table17[[#This Row],[Product_ID]],Product_Dim!A:A,Product_Dim!D:D)</f>
        <v>Outerwear</v>
      </c>
      <c r="Z1217" t="str">
        <f>_xlfn.XLOOKUP(Table17[[#This Row],[Product_ID]],Product_Dim!A:A,Product_Dim!E:E)</f>
        <v>Kelly, Smith and Perez</v>
      </c>
      <c r="AA1217">
        <f>_xlfn.XLOOKUP(Table17[[#This Row],[Product_ID]],Product_Dim!A:A,Product_Dim!F:F)</f>
        <v>167.34</v>
      </c>
      <c r="AB1217">
        <f>_xlfn.XLOOKUP(Table17[[#This Row],[Product_ID]],Product_Dim!A:A,Product_Dim!G:G)</f>
        <v>296</v>
      </c>
    </row>
    <row r="1218" spans="1:28" x14ac:dyDescent="0.25">
      <c r="A1218" t="s">
        <v>3042</v>
      </c>
      <c r="B1218" s="1">
        <v>45281</v>
      </c>
      <c r="C1218" t="s">
        <v>356</v>
      </c>
      <c r="D1218" t="s">
        <v>1574</v>
      </c>
      <c r="E1218" t="s">
        <v>1813</v>
      </c>
      <c r="F1218">
        <v>2</v>
      </c>
      <c r="G1218">
        <v>889.04</v>
      </c>
      <c r="H1218">
        <v>0.23</v>
      </c>
      <c r="I1218" t="s">
        <v>1824</v>
      </c>
      <c r="J1218" s="12">
        <v>1369.1215999999999</v>
      </c>
      <c r="K1218" t="str">
        <f>_xlfn.XLOOKUP(Table17[[#This Row],[Customer_ID]],Customer_Dim!A:A,Customer_Dim!B:B,"False Data")</f>
        <v>Diane Watson</v>
      </c>
      <c r="L1218" s="5">
        <f>_xlfn.XLOOKUP(Table17[[#This Row],[Customer_ID]],Customer_Dim!A:A,Customer_Dim!C:C,"False Data")</f>
        <v>53</v>
      </c>
      <c r="M1218" s="5" t="str" cm="1">
        <f t="array" ref="M1218">_xlfn.IFS(Table9[[#This Row],[Age]]&lt;=35,"Youth",Table9[[#This Row],[Age]]&lt;=55,"Adult",Table9[[#This Row],[Age]]&gt;55,"Senior")</f>
        <v>Adult</v>
      </c>
      <c r="N1218" t="str">
        <f>_xlfn.XLOOKUP(Table17[[#This Row],[Customer_ID]],Customer_Dim!A:A,Customer_Dim!D:D,"False Data")</f>
        <v>Female</v>
      </c>
      <c r="O1218" t="str">
        <f>_xlfn.XLOOKUP(Table17[[#This Row],[Customer_ID]],Customer_Dim!A:A,Customer_Dim!E:E,"False Data")</f>
        <v>North Codyport</v>
      </c>
      <c r="P1218" t="str">
        <f>_xlfn.XLOOKUP(Table17[[#This Row],[Customer_ID]],Customer_Dim!A:A,Customer_Dim!F:F,"False Data")</f>
        <v>Texas</v>
      </c>
      <c r="Q1218" t="str">
        <f>_xlfn.XLOOKUP(Table17[[#This Row],[Customer_ID]],Customer_Dim!A:A,Customer_Dim!G:G,"False Data")</f>
        <v>USA</v>
      </c>
      <c r="R1218" t="str">
        <f>_xlfn.XLOOKUP(Table17[[#This Row],[Customer_ID]],Customer_Dim!A:A,Customer_Dim!H:H,"False Data")</f>
        <v>Platinum</v>
      </c>
      <c r="S1218" t="str">
        <f>_xlfn.XLOOKUP(Table17[[#This Row],[Store_ID]],Store_Dim!A:A,Store_Dim!B:B)</f>
        <v>Mann-Austin</v>
      </c>
      <c r="T1218" t="str">
        <f>_xlfn.XLOOKUP(Table17[[#This Row],[Store_ID]],Store_Dim!A:A,Store_Dim!C:C)</f>
        <v>East</v>
      </c>
      <c r="U1218" t="str">
        <f>_xlfn.XLOOKUP(Table17[[#This Row],[Store_ID]],Store_Dim!A:A,Store_Dim!D:D)</f>
        <v>Vasquezborough</v>
      </c>
      <c r="V1218" t="str">
        <f>_xlfn.XLOOKUP(Table17[[#This Row],[Store_ID]],Store_Dim!A:A,Store_Dim!E:E)</f>
        <v>Online</v>
      </c>
      <c r="W1218" t="str">
        <f>_xlfn.XLOOKUP(Table17[[#This Row],[Product_ID]],Product_Dim!A:A,Product_Dim!B:B)</f>
        <v>USB-C Fast Charger</v>
      </c>
      <c r="X1218" t="str">
        <f>_xlfn.XLOOKUP(Table17[[#This Row],[Product_ID]],Product_Dim!A:A,Product_Dim!C:C)</f>
        <v>Electronics</v>
      </c>
      <c r="Y1218" t="str">
        <f>_xlfn.XLOOKUP(Table17[[#This Row],[Product_ID]],Product_Dim!A:A,Product_Dim!D:D)</f>
        <v>Accessories</v>
      </c>
      <c r="Z1218" t="str">
        <f>_xlfn.XLOOKUP(Table17[[#This Row],[Product_ID]],Product_Dim!A:A,Product_Dim!E:E)</f>
        <v>Dawson-Perkins</v>
      </c>
      <c r="AA1218">
        <f>_xlfn.XLOOKUP(Table17[[#This Row],[Product_ID]],Product_Dim!A:A,Product_Dim!F:F)</f>
        <v>242.23</v>
      </c>
      <c r="AB1218">
        <f>_xlfn.XLOOKUP(Table17[[#This Row],[Product_ID]],Product_Dim!A:A,Product_Dim!G:G)</f>
        <v>453</v>
      </c>
    </row>
    <row r="1219" spans="1:28" x14ac:dyDescent="0.25">
      <c r="A1219" t="s">
        <v>3043</v>
      </c>
      <c r="B1219" s="1">
        <v>45322</v>
      </c>
      <c r="C1219" t="s">
        <v>538</v>
      </c>
      <c r="D1219" t="s">
        <v>1622</v>
      </c>
      <c r="E1219" t="s">
        <v>1789</v>
      </c>
      <c r="F1219">
        <v>3</v>
      </c>
      <c r="G1219">
        <v>145.25</v>
      </c>
      <c r="H1219">
        <v>0.24</v>
      </c>
      <c r="I1219" t="s">
        <v>1826</v>
      </c>
      <c r="J1219" s="12">
        <v>331.17</v>
      </c>
      <c r="K1219" t="str">
        <f>_xlfn.XLOOKUP(Table17[[#This Row],[Customer_ID]],Customer_Dim!A:A,Customer_Dim!B:B,"False Data")</f>
        <v>Cynthia Morris</v>
      </c>
      <c r="L1219" s="5">
        <f>_xlfn.XLOOKUP(Table17[[#This Row],[Customer_ID]],Customer_Dim!A:A,Customer_Dim!C:C,"False Data")</f>
        <v>18</v>
      </c>
      <c r="M1219" s="5" t="str" cm="1">
        <f t="array" ref="M1219">_xlfn.IFS(Table9[[#This Row],[Age]]&lt;=35,"Youth",Table9[[#This Row],[Age]]&lt;=55,"Adult",Table9[[#This Row],[Age]]&gt;55,"Senior")</f>
        <v>Youth</v>
      </c>
      <c r="N1219" t="str">
        <f>_xlfn.XLOOKUP(Table17[[#This Row],[Customer_ID]],Customer_Dim!A:A,Customer_Dim!D:D,"False Data")</f>
        <v>Female</v>
      </c>
      <c r="O1219" t="str">
        <f>_xlfn.XLOOKUP(Table17[[#This Row],[Customer_ID]],Customer_Dim!A:A,Customer_Dim!E:E,"False Data")</f>
        <v>Hessmouth</v>
      </c>
      <c r="P1219" t="str">
        <f>_xlfn.XLOOKUP(Table17[[#This Row],[Customer_ID]],Customer_Dim!A:A,Customer_Dim!F:F,"False Data")</f>
        <v>Arizona</v>
      </c>
      <c r="Q1219" t="str">
        <f>_xlfn.XLOOKUP(Table17[[#This Row],[Customer_ID]],Customer_Dim!A:A,Customer_Dim!G:G,"False Data")</f>
        <v>USA</v>
      </c>
      <c r="R1219" t="str">
        <f>_xlfn.XLOOKUP(Table17[[#This Row],[Customer_ID]],Customer_Dim!A:A,Customer_Dim!H:H,"False Data")</f>
        <v>Silver</v>
      </c>
      <c r="S1219" t="str">
        <f>_xlfn.XLOOKUP(Table17[[#This Row],[Store_ID]],Store_Dim!A:A,Store_Dim!B:B)</f>
        <v>Hill, Wagner and Ballard</v>
      </c>
      <c r="T1219" t="str">
        <f>_xlfn.XLOOKUP(Table17[[#This Row],[Store_ID]],Store_Dim!A:A,Store_Dim!C:C)</f>
        <v>East</v>
      </c>
      <c r="U1219" t="str">
        <f>_xlfn.XLOOKUP(Table17[[#This Row],[Store_ID]],Store_Dim!A:A,Store_Dim!D:D)</f>
        <v>East Davidville</v>
      </c>
      <c r="V1219" t="str">
        <f>_xlfn.XLOOKUP(Table17[[#This Row],[Store_ID]],Store_Dim!A:A,Store_Dim!E:E)</f>
        <v>Online</v>
      </c>
      <c r="W1219" t="str">
        <f>_xlfn.XLOOKUP(Table17[[#This Row],[Product_ID]],Product_Dim!A:A,Product_Dim!B:B)</f>
        <v>Men's Casual Sneakers</v>
      </c>
      <c r="X1219" t="str">
        <f>_xlfn.XLOOKUP(Table17[[#This Row],[Product_ID]],Product_Dim!A:A,Product_Dim!C:C)</f>
        <v>Clothing</v>
      </c>
      <c r="Y1219" t="str">
        <f>_xlfn.XLOOKUP(Table17[[#This Row],[Product_ID]],Product_Dim!A:A,Product_Dim!D:D)</f>
        <v>Footwear</v>
      </c>
      <c r="Z1219" t="str">
        <f>_xlfn.XLOOKUP(Table17[[#This Row],[Product_ID]],Product_Dim!A:A,Product_Dim!E:E)</f>
        <v>Hogan-Lee</v>
      </c>
      <c r="AA1219">
        <f>_xlfn.XLOOKUP(Table17[[#This Row],[Product_ID]],Product_Dim!A:A,Product_Dim!F:F)</f>
        <v>353.47</v>
      </c>
      <c r="AB1219">
        <f>_xlfn.XLOOKUP(Table17[[#This Row],[Product_ID]],Product_Dim!A:A,Product_Dim!G:G)</f>
        <v>214</v>
      </c>
    </row>
    <row r="1220" spans="1:28" x14ac:dyDescent="0.25">
      <c r="A1220" t="s">
        <v>3044</v>
      </c>
      <c r="B1220" s="1">
        <v>45560</v>
      </c>
      <c r="C1220" t="s">
        <v>211</v>
      </c>
      <c r="D1220" t="s">
        <v>1724</v>
      </c>
      <c r="E1220" t="s">
        <v>1761</v>
      </c>
      <c r="F1220">
        <v>2</v>
      </c>
      <c r="G1220">
        <v>898.45</v>
      </c>
      <c r="H1220">
        <v>0.28999999999999998</v>
      </c>
      <c r="I1220" t="s">
        <v>1829</v>
      </c>
      <c r="J1220" s="12">
        <v>1275.799</v>
      </c>
      <c r="K1220" t="str">
        <f>_xlfn.XLOOKUP(Table17[[#This Row],[Customer_ID]],Customer_Dim!A:A,Customer_Dim!B:B,"False Data")</f>
        <v>Christopher Sutton</v>
      </c>
      <c r="L1220" s="5">
        <f>_xlfn.XLOOKUP(Table17[[#This Row],[Customer_ID]],Customer_Dim!A:A,Customer_Dim!C:C,"False Data")</f>
        <v>49</v>
      </c>
      <c r="M1220" s="5" t="str" cm="1">
        <f t="array" ref="M1220">_xlfn.IFS(Table9[[#This Row],[Age]]&lt;=35,"Youth",Table9[[#This Row],[Age]]&lt;=55,"Adult",Table9[[#This Row],[Age]]&gt;55,"Senior")</f>
        <v>Adult</v>
      </c>
      <c r="N1220" t="str">
        <f>_xlfn.XLOOKUP(Table17[[#This Row],[Customer_ID]],Customer_Dim!A:A,Customer_Dim!D:D,"False Data")</f>
        <v>Female</v>
      </c>
      <c r="O1220" t="str">
        <f>_xlfn.XLOOKUP(Table17[[#This Row],[Customer_ID]],Customer_Dim!A:A,Customer_Dim!E:E,"False Data")</f>
        <v>Deborahberg</v>
      </c>
      <c r="P1220" t="str">
        <f>_xlfn.XLOOKUP(Table17[[#This Row],[Customer_ID]],Customer_Dim!A:A,Customer_Dim!F:F,"False Data")</f>
        <v>Pennsylvania</v>
      </c>
      <c r="Q1220" t="str">
        <f>_xlfn.XLOOKUP(Table17[[#This Row],[Customer_ID]],Customer_Dim!A:A,Customer_Dim!G:G,"False Data")</f>
        <v>USA</v>
      </c>
      <c r="R1220" t="str">
        <f>_xlfn.XLOOKUP(Table17[[#This Row],[Customer_ID]],Customer_Dim!A:A,Customer_Dim!H:H,"False Data")</f>
        <v>Gold</v>
      </c>
      <c r="S1220" t="str">
        <f>_xlfn.XLOOKUP(Table17[[#This Row],[Store_ID]],Store_Dim!A:A,Store_Dim!B:B)</f>
        <v>Black-Horn</v>
      </c>
      <c r="T1220" t="str">
        <f>_xlfn.XLOOKUP(Table17[[#This Row],[Store_ID]],Store_Dim!A:A,Store_Dim!C:C)</f>
        <v>South</v>
      </c>
      <c r="U1220" t="str">
        <f>_xlfn.XLOOKUP(Table17[[#This Row],[Store_ID]],Store_Dim!A:A,Store_Dim!D:D)</f>
        <v>North Nancyview</v>
      </c>
      <c r="V1220" t="str">
        <f>_xlfn.XLOOKUP(Table17[[#This Row],[Store_ID]],Store_Dim!A:A,Store_Dim!E:E)</f>
        <v>Outlet</v>
      </c>
      <c r="W1220" t="str">
        <f>_xlfn.XLOOKUP(Table17[[#This Row],[Product_ID]],Product_Dim!A:A,Product_Dim!B:B)</f>
        <v>Sports Wrist Sweatbands</v>
      </c>
      <c r="X1220" t="str">
        <f>_xlfn.XLOOKUP(Table17[[#This Row],[Product_ID]],Product_Dim!A:A,Product_Dim!C:C)</f>
        <v>Sports</v>
      </c>
      <c r="Y1220" t="str">
        <f>_xlfn.XLOOKUP(Table17[[#This Row],[Product_ID]],Product_Dim!A:A,Product_Dim!D:D)</f>
        <v>Accessories</v>
      </c>
      <c r="Z1220" t="str">
        <f>_xlfn.XLOOKUP(Table17[[#This Row],[Product_ID]],Product_Dim!A:A,Product_Dim!E:E)</f>
        <v>Olsen-Daniels</v>
      </c>
      <c r="AA1220">
        <f>_xlfn.XLOOKUP(Table17[[#This Row],[Product_ID]],Product_Dim!A:A,Product_Dim!F:F)</f>
        <v>131.24</v>
      </c>
      <c r="AB1220">
        <f>_xlfn.XLOOKUP(Table17[[#This Row],[Product_ID]],Product_Dim!A:A,Product_Dim!G:G)</f>
        <v>232</v>
      </c>
    </row>
    <row r="1221" spans="1:28" x14ac:dyDescent="0.25">
      <c r="A1221" t="s">
        <v>3045</v>
      </c>
      <c r="B1221" s="1">
        <v>45905</v>
      </c>
      <c r="C1221" t="s">
        <v>124</v>
      </c>
      <c r="D1221" t="s">
        <v>1618</v>
      </c>
      <c r="E1221" t="s">
        <v>1801</v>
      </c>
      <c r="F1221">
        <v>4</v>
      </c>
      <c r="G1221">
        <v>642.04999999999995</v>
      </c>
      <c r="H1221">
        <v>0.25</v>
      </c>
      <c r="I1221" t="s">
        <v>1824</v>
      </c>
      <c r="J1221" s="12">
        <v>1926.15</v>
      </c>
      <c r="K1221" t="str">
        <f>_xlfn.XLOOKUP(Table17[[#This Row],[Customer_ID]],Customer_Dim!A:A,Customer_Dim!B:B,"False Data")</f>
        <v>Jessica Acevedo</v>
      </c>
      <c r="L1221" s="5">
        <f>_xlfn.XLOOKUP(Table17[[#This Row],[Customer_ID]],Customer_Dim!A:A,Customer_Dim!C:C,"False Data")</f>
        <v>64</v>
      </c>
      <c r="M1221" s="5" t="str" cm="1">
        <f t="array" ref="M1221">_xlfn.IFS(Table9[[#This Row],[Age]]&lt;=35,"Youth",Table9[[#This Row],[Age]]&lt;=55,"Adult",Table9[[#This Row],[Age]]&gt;55,"Senior")</f>
        <v>Senior</v>
      </c>
      <c r="N1221" t="str">
        <f>_xlfn.XLOOKUP(Table17[[#This Row],[Customer_ID]],Customer_Dim!A:A,Customer_Dim!D:D,"False Data")</f>
        <v>Female</v>
      </c>
      <c r="O1221" t="str">
        <f>_xlfn.XLOOKUP(Table17[[#This Row],[Customer_ID]],Customer_Dim!A:A,Customer_Dim!E:E,"False Data")</f>
        <v>Amybury</v>
      </c>
      <c r="P1221" t="str">
        <f>_xlfn.XLOOKUP(Table17[[#This Row],[Customer_ID]],Customer_Dim!A:A,Customer_Dim!F:F,"False Data")</f>
        <v>Pennsylvania</v>
      </c>
      <c r="Q1221" t="str">
        <f>_xlfn.XLOOKUP(Table17[[#This Row],[Customer_ID]],Customer_Dim!A:A,Customer_Dim!G:G,"False Data")</f>
        <v>USA</v>
      </c>
      <c r="R1221" t="str">
        <f>_xlfn.XLOOKUP(Table17[[#This Row],[Customer_ID]],Customer_Dim!A:A,Customer_Dim!H:H,"False Data")</f>
        <v>Bronze</v>
      </c>
      <c r="S1221" t="str">
        <f>_xlfn.XLOOKUP(Table17[[#This Row],[Store_ID]],Store_Dim!A:A,Store_Dim!B:B)</f>
        <v>Shelton PLC</v>
      </c>
      <c r="T1221" t="str">
        <f>_xlfn.XLOOKUP(Table17[[#This Row],[Store_ID]],Store_Dim!A:A,Store_Dim!C:C)</f>
        <v>North</v>
      </c>
      <c r="U1221" t="str">
        <f>_xlfn.XLOOKUP(Table17[[#This Row],[Store_ID]],Store_Dim!A:A,Store_Dim!D:D)</f>
        <v>East Jenniferstad</v>
      </c>
      <c r="V1221" t="str">
        <f>_xlfn.XLOOKUP(Table17[[#This Row],[Store_ID]],Store_Dim!A:A,Store_Dim!E:E)</f>
        <v>Flagship</v>
      </c>
      <c r="W1221" t="str">
        <f>_xlfn.XLOOKUP(Table17[[#This Row],[Product_ID]],Product_Dim!A:A,Product_Dim!B:B)</f>
        <v>Bedroom Table Lamp</v>
      </c>
      <c r="X1221" t="str">
        <f>_xlfn.XLOOKUP(Table17[[#This Row],[Product_ID]],Product_Dim!A:A,Product_Dim!C:C)</f>
        <v>Home</v>
      </c>
      <c r="Y1221" t="str">
        <f>_xlfn.XLOOKUP(Table17[[#This Row],[Product_ID]],Product_Dim!A:A,Product_Dim!D:D)</f>
        <v>Lighting</v>
      </c>
      <c r="Z1221" t="str">
        <f>_xlfn.XLOOKUP(Table17[[#This Row],[Product_ID]],Product_Dim!A:A,Product_Dim!E:E)</f>
        <v>Jones LLC</v>
      </c>
      <c r="AA1221">
        <f>_xlfn.XLOOKUP(Table17[[#This Row],[Product_ID]],Product_Dim!A:A,Product_Dim!F:F)</f>
        <v>382.22</v>
      </c>
      <c r="AB1221">
        <f>_xlfn.XLOOKUP(Table17[[#This Row],[Product_ID]],Product_Dim!A:A,Product_Dim!G:G)</f>
        <v>329</v>
      </c>
    </row>
    <row r="1222" spans="1:28" x14ac:dyDescent="0.25">
      <c r="A1222" t="s">
        <v>3046</v>
      </c>
      <c r="B1222" s="1">
        <v>45531</v>
      </c>
      <c r="C1222" t="s">
        <v>987</v>
      </c>
      <c r="D1222" t="s">
        <v>1716</v>
      </c>
      <c r="E1222" t="s">
        <v>1779</v>
      </c>
      <c r="F1222">
        <v>4</v>
      </c>
      <c r="G1222">
        <v>450.83</v>
      </c>
      <c r="H1222">
        <v>0.24</v>
      </c>
      <c r="I1222" t="s">
        <v>1824</v>
      </c>
      <c r="J1222" s="12">
        <v>1370.5232000000001</v>
      </c>
      <c r="K1222" t="str">
        <f>_xlfn.XLOOKUP(Table17[[#This Row],[Customer_ID]],Customer_Dim!A:A,Customer_Dim!B:B,"False Data")</f>
        <v>Elizabeth Jones</v>
      </c>
      <c r="L1222" s="5">
        <f>_xlfn.XLOOKUP(Table17[[#This Row],[Customer_ID]],Customer_Dim!A:A,Customer_Dim!C:C,"False Data")</f>
        <v>62</v>
      </c>
      <c r="M1222" s="5" t="str" cm="1">
        <f t="array" ref="M1222">_xlfn.IFS(Table9[[#This Row],[Age]]&lt;=35,"Youth",Table9[[#This Row],[Age]]&lt;=55,"Adult",Table9[[#This Row],[Age]]&gt;55,"Senior")</f>
        <v>Senior</v>
      </c>
      <c r="N1222" t="str">
        <f>_xlfn.XLOOKUP(Table17[[#This Row],[Customer_ID]],Customer_Dim!A:A,Customer_Dim!D:D,"False Data")</f>
        <v>Male</v>
      </c>
      <c r="O1222" t="str">
        <f>_xlfn.XLOOKUP(Table17[[#This Row],[Customer_ID]],Customer_Dim!A:A,Customer_Dim!E:E,"False Data")</f>
        <v>Brownburgh</v>
      </c>
      <c r="P1222" t="str">
        <f>_xlfn.XLOOKUP(Table17[[#This Row],[Customer_ID]],Customer_Dim!A:A,Customer_Dim!F:F,"False Data")</f>
        <v>Maryland</v>
      </c>
      <c r="Q1222" t="str">
        <f>_xlfn.XLOOKUP(Table17[[#This Row],[Customer_ID]],Customer_Dim!A:A,Customer_Dim!G:G,"False Data")</f>
        <v>USA</v>
      </c>
      <c r="R1222" t="str">
        <f>_xlfn.XLOOKUP(Table17[[#This Row],[Customer_ID]],Customer_Dim!A:A,Customer_Dim!H:H,"False Data")</f>
        <v>Platinum</v>
      </c>
      <c r="S1222" t="str">
        <f>_xlfn.XLOOKUP(Table17[[#This Row],[Store_ID]],Store_Dim!A:A,Store_Dim!B:B)</f>
        <v>Martinez-Mullins</v>
      </c>
      <c r="T1222" t="str">
        <f>_xlfn.XLOOKUP(Table17[[#This Row],[Store_ID]],Store_Dim!A:A,Store_Dim!C:C)</f>
        <v>South</v>
      </c>
      <c r="U1222" t="str">
        <f>_xlfn.XLOOKUP(Table17[[#This Row],[Store_ID]],Store_Dim!A:A,Store_Dim!D:D)</f>
        <v>Williamsfurt</v>
      </c>
      <c r="V1222" t="str">
        <f>_xlfn.XLOOKUP(Table17[[#This Row],[Store_ID]],Store_Dim!A:A,Store_Dim!E:E)</f>
        <v>Online</v>
      </c>
      <c r="W1222" t="str">
        <f>_xlfn.XLOOKUP(Table17[[#This Row],[Product_ID]],Product_Dim!A:A,Product_Dim!B:B)</f>
        <v>Wooden Bookshelf</v>
      </c>
      <c r="X1222" t="str">
        <f>_xlfn.XLOOKUP(Table17[[#This Row],[Product_ID]],Product_Dim!A:A,Product_Dim!C:C)</f>
        <v>Home</v>
      </c>
      <c r="Y1222" t="str">
        <f>_xlfn.XLOOKUP(Table17[[#This Row],[Product_ID]],Product_Dim!A:A,Product_Dim!D:D)</f>
        <v>Furniture</v>
      </c>
      <c r="Z1222" t="str">
        <f>_xlfn.XLOOKUP(Table17[[#This Row],[Product_ID]],Product_Dim!A:A,Product_Dim!E:E)</f>
        <v>Collins-Stephenson</v>
      </c>
      <c r="AA1222">
        <f>_xlfn.XLOOKUP(Table17[[#This Row],[Product_ID]],Product_Dim!A:A,Product_Dim!F:F)</f>
        <v>388.46</v>
      </c>
      <c r="AB1222">
        <f>_xlfn.XLOOKUP(Table17[[#This Row],[Product_ID]],Product_Dim!A:A,Product_Dim!G:G)</f>
        <v>208</v>
      </c>
    </row>
    <row r="1223" spans="1:28" x14ac:dyDescent="0.25">
      <c r="A1223" t="s">
        <v>3047</v>
      </c>
      <c r="B1223" s="1">
        <v>45216</v>
      </c>
      <c r="C1223" t="s">
        <v>52</v>
      </c>
      <c r="D1223" t="s">
        <v>1652</v>
      </c>
      <c r="E1223" t="s">
        <v>1813</v>
      </c>
      <c r="F1223">
        <v>2</v>
      </c>
      <c r="G1223">
        <v>441.03</v>
      </c>
      <c r="H1223">
        <v>0.23</v>
      </c>
      <c r="I1223" t="s">
        <v>1829</v>
      </c>
      <c r="J1223" s="12">
        <v>679.18619999999999</v>
      </c>
      <c r="K1223" t="str">
        <f>_xlfn.XLOOKUP(Table17[[#This Row],[Customer_ID]],Customer_Dim!A:A,Customer_Dim!B:B,"False Data")</f>
        <v>Dominic Page</v>
      </c>
      <c r="L1223" s="5">
        <f>_xlfn.XLOOKUP(Table17[[#This Row],[Customer_ID]],Customer_Dim!A:A,Customer_Dim!C:C,"False Data")</f>
        <v>53</v>
      </c>
      <c r="M1223" s="5" t="str" cm="1">
        <f t="array" ref="M1223">_xlfn.IFS(Table9[[#This Row],[Age]]&lt;=35,"Youth",Table9[[#This Row],[Age]]&lt;=55,"Adult",Table9[[#This Row],[Age]]&gt;55,"Senior")</f>
        <v>Adult</v>
      </c>
      <c r="N1223" t="str">
        <f>_xlfn.XLOOKUP(Table17[[#This Row],[Customer_ID]],Customer_Dim!A:A,Customer_Dim!D:D,"False Data")</f>
        <v>Male</v>
      </c>
      <c r="O1223" t="str">
        <f>_xlfn.XLOOKUP(Table17[[#This Row],[Customer_ID]],Customer_Dim!A:A,Customer_Dim!E:E,"False Data")</f>
        <v>Port Michaelburgh</v>
      </c>
      <c r="P1223" t="str">
        <f>_xlfn.XLOOKUP(Table17[[#This Row],[Customer_ID]],Customer_Dim!A:A,Customer_Dim!F:F,"False Data")</f>
        <v>Pennsylvania</v>
      </c>
      <c r="Q1223" t="str">
        <f>_xlfn.XLOOKUP(Table17[[#This Row],[Customer_ID]],Customer_Dim!A:A,Customer_Dim!G:G,"False Data")</f>
        <v>USA</v>
      </c>
      <c r="R1223" t="str">
        <f>_xlfn.XLOOKUP(Table17[[#This Row],[Customer_ID]],Customer_Dim!A:A,Customer_Dim!H:H,"False Data")</f>
        <v>Bronze</v>
      </c>
      <c r="S1223" t="str">
        <f>_xlfn.XLOOKUP(Table17[[#This Row],[Store_ID]],Store_Dim!A:A,Store_Dim!B:B)</f>
        <v>Mann-Austin</v>
      </c>
      <c r="T1223" t="str">
        <f>_xlfn.XLOOKUP(Table17[[#This Row],[Store_ID]],Store_Dim!A:A,Store_Dim!C:C)</f>
        <v>East</v>
      </c>
      <c r="U1223" t="str">
        <f>_xlfn.XLOOKUP(Table17[[#This Row],[Store_ID]],Store_Dim!A:A,Store_Dim!D:D)</f>
        <v>Vasquezborough</v>
      </c>
      <c r="V1223" t="str">
        <f>_xlfn.XLOOKUP(Table17[[#This Row],[Store_ID]],Store_Dim!A:A,Store_Dim!E:E)</f>
        <v>Online</v>
      </c>
      <c r="W1223" t="str">
        <f>_xlfn.XLOOKUP(Table17[[#This Row],[Product_ID]],Product_Dim!A:A,Product_Dim!B:B)</f>
        <v>Rugby Ball</v>
      </c>
      <c r="X1223" t="str">
        <f>_xlfn.XLOOKUP(Table17[[#This Row],[Product_ID]],Product_Dim!A:A,Product_Dim!C:C)</f>
        <v>Sports</v>
      </c>
      <c r="Y1223" t="str">
        <f>_xlfn.XLOOKUP(Table17[[#This Row],[Product_ID]],Product_Dim!A:A,Product_Dim!D:D)</f>
        <v>Team Sports</v>
      </c>
      <c r="Z1223" t="str">
        <f>_xlfn.XLOOKUP(Table17[[#This Row],[Product_ID]],Product_Dim!A:A,Product_Dim!E:E)</f>
        <v>Harris Inc</v>
      </c>
      <c r="AA1223">
        <f>_xlfn.XLOOKUP(Table17[[#This Row],[Product_ID]],Product_Dim!A:A,Product_Dim!F:F)</f>
        <v>212.26</v>
      </c>
      <c r="AB1223">
        <f>_xlfn.XLOOKUP(Table17[[#This Row],[Product_ID]],Product_Dim!A:A,Product_Dim!G:G)</f>
        <v>82</v>
      </c>
    </row>
    <row r="1224" spans="1:28" x14ac:dyDescent="0.25">
      <c r="A1224" t="s">
        <v>3048</v>
      </c>
      <c r="B1224" s="1">
        <v>45384</v>
      </c>
      <c r="C1224" t="s">
        <v>298</v>
      </c>
      <c r="D1224" t="s">
        <v>1598</v>
      </c>
      <c r="E1224" t="s">
        <v>1761</v>
      </c>
      <c r="F1224">
        <v>3</v>
      </c>
      <c r="G1224">
        <v>377.69</v>
      </c>
      <c r="H1224">
        <v>7.0000000000000007E-2</v>
      </c>
      <c r="I1224" t="s">
        <v>1826</v>
      </c>
      <c r="J1224" s="12">
        <v>1053.7551000000001</v>
      </c>
      <c r="K1224" t="str">
        <f>_xlfn.XLOOKUP(Table17[[#This Row],[Customer_ID]],Customer_Dim!A:A,Customer_Dim!B:B,"False Data")</f>
        <v>George Rosario</v>
      </c>
      <c r="L1224" s="5">
        <f>_xlfn.XLOOKUP(Table17[[#This Row],[Customer_ID]],Customer_Dim!A:A,Customer_Dim!C:C,"False Data")</f>
        <v>53</v>
      </c>
      <c r="M1224" s="5" t="str" cm="1">
        <f t="array" ref="M1224">_xlfn.IFS(Table9[[#This Row],[Age]]&lt;=35,"Youth",Table9[[#This Row],[Age]]&lt;=55,"Adult",Table9[[#This Row],[Age]]&gt;55,"Senior")</f>
        <v>Adult</v>
      </c>
      <c r="N1224" t="str">
        <f>_xlfn.XLOOKUP(Table17[[#This Row],[Customer_ID]],Customer_Dim!A:A,Customer_Dim!D:D,"False Data")</f>
        <v>Male</v>
      </c>
      <c r="O1224" t="str">
        <f>_xlfn.XLOOKUP(Table17[[#This Row],[Customer_ID]],Customer_Dim!A:A,Customer_Dim!E:E,"False Data")</f>
        <v>Leburgh</v>
      </c>
      <c r="P1224" t="str">
        <f>_xlfn.XLOOKUP(Table17[[#This Row],[Customer_ID]],Customer_Dim!A:A,Customer_Dim!F:F,"False Data")</f>
        <v>Florida</v>
      </c>
      <c r="Q1224" t="str">
        <f>_xlfn.XLOOKUP(Table17[[#This Row],[Customer_ID]],Customer_Dim!A:A,Customer_Dim!G:G,"False Data")</f>
        <v>USA</v>
      </c>
      <c r="R1224" t="str">
        <f>_xlfn.XLOOKUP(Table17[[#This Row],[Customer_ID]],Customer_Dim!A:A,Customer_Dim!H:H,"False Data")</f>
        <v>Bronze</v>
      </c>
      <c r="S1224" t="str">
        <f>_xlfn.XLOOKUP(Table17[[#This Row],[Store_ID]],Store_Dim!A:A,Store_Dim!B:B)</f>
        <v>Black-Horn</v>
      </c>
      <c r="T1224" t="str">
        <f>_xlfn.XLOOKUP(Table17[[#This Row],[Store_ID]],Store_Dim!A:A,Store_Dim!C:C)</f>
        <v>South</v>
      </c>
      <c r="U1224" t="str">
        <f>_xlfn.XLOOKUP(Table17[[#This Row],[Store_ID]],Store_Dim!A:A,Store_Dim!D:D)</f>
        <v>North Nancyview</v>
      </c>
      <c r="V1224" t="str">
        <f>_xlfn.XLOOKUP(Table17[[#This Row],[Store_ID]],Store_Dim!A:A,Store_Dim!E:E)</f>
        <v>Outlet</v>
      </c>
      <c r="W1224" t="str">
        <f>_xlfn.XLOOKUP(Table17[[#This Row],[Product_ID]],Product_Dim!A:A,Product_Dim!B:B)</f>
        <v>Women's Scarf Set</v>
      </c>
      <c r="X1224" t="str">
        <f>_xlfn.XLOOKUP(Table17[[#This Row],[Product_ID]],Product_Dim!A:A,Product_Dim!C:C)</f>
        <v>Clothing</v>
      </c>
      <c r="Y1224" t="str">
        <f>_xlfn.XLOOKUP(Table17[[#This Row],[Product_ID]],Product_Dim!A:A,Product_Dim!D:D)</f>
        <v>Accessories</v>
      </c>
      <c r="Z1224" t="str">
        <f>_xlfn.XLOOKUP(Table17[[#This Row],[Product_ID]],Product_Dim!A:A,Product_Dim!E:E)</f>
        <v>Brown and Sons</v>
      </c>
      <c r="AA1224">
        <f>_xlfn.XLOOKUP(Table17[[#This Row],[Product_ID]],Product_Dim!A:A,Product_Dim!F:F)</f>
        <v>174.02</v>
      </c>
      <c r="AB1224">
        <f>_xlfn.XLOOKUP(Table17[[#This Row],[Product_ID]],Product_Dim!A:A,Product_Dim!G:G)</f>
        <v>268</v>
      </c>
    </row>
    <row r="1225" spans="1:28" x14ac:dyDescent="0.25">
      <c r="A1225" t="s">
        <v>3049</v>
      </c>
      <c r="B1225" s="1">
        <v>45416</v>
      </c>
      <c r="C1225" t="s">
        <v>535</v>
      </c>
      <c r="D1225" t="s">
        <v>1568</v>
      </c>
      <c r="E1225" t="s">
        <v>1779</v>
      </c>
      <c r="F1225">
        <v>1</v>
      </c>
      <c r="G1225">
        <v>457.33</v>
      </c>
      <c r="H1225">
        <v>0.27</v>
      </c>
      <c r="I1225" t="s">
        <v>1824</v>
      </c>
      <c r="J1225" s="12">
        <v>333.85090000000002</v>
      </c>
      <c r="K1225" t="str">
        <f>_xlfn.XLOOKUP(Table17[[#This Row],[Customer_ID]],Customer_Dim!A:A,Customer_Dim!B:B,"False Data")</f>
        <v>John Lawson</v>
      </c>
      <c r="L1225" s="5">
        <f>_xlfn.XLOOKUP(Table17[[#This Row],[Customer_ID]],Customer_Dim!A:A,Customer_Dim!C:C,"False Data")</f>
        <v>41</v>
      </c>
      <c r="M1225" s="5" t="str" cm="1">
        <f t="array" ref="M1225">_xlfn.IFS(Table9[[#This Row],[Age]]&lt;=35,"Youth",Table9[[#This Row],[Age]]&lt;=55,"Adult",Table9[[#This Row],[Age]]&gt;55,"Senior")</f>
        <v>Adult</v>
      </c>
      <c r="N1225" t="str">
        <f>_xlfn.XLOOKUP(Table17[[#This Row],[Customer_ID]],Customer_Dim!A:A,Customer_Dim!D:D,"False Data")</f>
        <v>Female</v>
      </c>
      <c r="O1225" t="str">
        <f>_xlfn.XLOOKUP(Table17[[#This Row],[Customer_ID]],Customer_Dim!A:A,Customer_Dim!E:E,"False Data")</f>
        <v>New Juliemouth</v>
      </c>
      <c r="P1225" t="str">
        <f>_xlfn.XLOOKUP(Table17[[#This Row],[Customer_ID]],Customer_Dim!A:A,Customer_Dim!F:F,"False Data")</f>
        <v>North Carolina</v>
      </c>
      <c r="Q1225" t="str">
        <f>_xlfn.XLOOKUP(Table17[[#This Row],[Customer_ID]],Customer_Dim!A:A,Customer_Dim!G:G,"False Data")</f>
        <v>USA</v>
      </c>
      <c r="R1225" t="str">
        <f>_xlfn.XLOOKUP(Table17[[#This Row],[Customer_ID]],Customer_Dim!A:A,Customer_Dim!H:H,"False Data")</f>
        <v>Platinum</v>
      </c>
      <c r="S1225" t="str">
        <f>_xlfn.XLOOKUP(Table17[[#This Row],[Store_ID]],Store_Dim!A:A,Store_Dim!B:B)</f>
        <v>Martinez-Mullins</v>
      </c>
      <c r="T1225" t="str">
        <f>_xlfn.XLOOKUP(Table17[[#This Row],[Store_ID]],Store_Dim!A:A,Store_Dim!C:C)</f>
        <v>South</v>
      </c>
      <c r="U1225" t="str">
        <f>_xlfn.XLOOKUP(Table17[[#This Row],[Store_ID]],Store_Dim!A:A,Store_Dim!D:D)</f>
        <v>Williamsfurt</v>
      </c>
      <c r="V1225" t="str">
        <f>_xlfn.XLOOKUP(Table17[[#This Row],[Store_ID]],Store_Dim!A:A,Store_Dim!E:E)</f>
        <v>Online</v>
      </c>
      <c r="W1225" t="str">
        <f>_xlfn.XLOOKUP(Table17[[#This Row],[Product_ID]],Product_Dim!A:A,Product_Dim!B:B)</f>
        <v>Ceramic Kitchen Bowl Set</v>
      </c>
      <c r="X1225" t="str">
        <f>_xlfn.XLOOKUP(Table17[[#This Row],[Product_ID]],Product_Dim!A:A,Product_Dim!C:C)</f>
        <v>Home</v>
      </c>
      <c r="Y1225" t="str">
        <f>_xlfn.XLOOKUP(Table17[[#This Row],[Product_ID]],Product_Dim!A:A,Product_Dim!D:D)</f>
        <v>Kitchen</v>
      </c>
      <c r="Z1225" t="str">
        <f>_xlfn.XLOOKUP(Table17[[#This Row],[Product_ID]],Product_Dim!A:A,Product_Dim!E:E)</f>
        <v>Hamilton Group</v>
      </c>
      <c r="AA1225">
        <f>_xlfn.XLOOKUP(Table17[[#This Row],[Product_ID]],Product_Dim!A:A,Product_Dim!F:F)</f>
        <v>298.86</v>
      </c>
      <c r="AB1225">
        <f>_xlfn.XLOOKUP(Table17[[#This Row],[Product_ID]],Product_Dim!A:A,Product_Dim!G:G)</f>
        <v>308</v>
      </c>
    </row>
    <row r="1226" spans="1:28" x14ac:dyDescent="0.25">
      <c r="A1226" t="s">
        <v>3050</v>
      </c>
      <c r="B1226" s="1">
        <v>45880</v>
      </c>
      <c r="C1226" t="s">
        <v>782</v>
      </c>
      <c r="D1226" t="s">
        <v>1700</v>
      </c>
      <c r="E1226" t="s">
        <v>1776</v>
      </c>
      <c r="F1226">
        <v>4</v>
      </c>
      <c r="G1226">
        <v>218.01</v>
      </c>
      <c r="H1226">
        <v>0.06</v>
      </c>
      <c r="I1226" t="s">
        <v>1824</v>
      </c>
      <c r="J1226" s="12">
        <v>819.71759999999995</v>
      </c>
      <c r="K1226" t="str">
        <f>_xlfn.XLOOKUP(Table17[[#This Row],[Customer_ID]],Customer_Dim!A:A,Customer_Dim!B:B,"False Data")</f>
        <v>Nancy Page</v>
      </c>
      <c r="L1226" s="5">
        <f>_xlfn.XLOOKUP(Table17[[#This Row],[Customer_ID]],Customer_Dim!A:A,Customer_Dim!C:C,"False Data")</f>
        <v>19</v>
      </c>
      <c r="M1226" s="5" t="str" cm="1">
        <f t="array" ref="M1226">_xlfn.IFS(Table9[[#This Row],[Age]]&lt;=35,"Youth",Table9[[#This Row],[Age]]&lt;=55,"Adult",Table9[[#This Row],[Age]]&gt;55,"Senior")</f>
        <v>Youth</v>
      </c>
      <c r="N1226" t="str">
        <f>_xlfn.XLOOKUP(Table17[[#This Row],[Customer_ID]],Customer_Dim!A:A,Customer_Dim!D:D,"False Data")</f>
        <v>Male</v>
      </c>
      <c r="O1226" t="str">
        <f>_xlfn.XLOOKUP(Table17[[#This Row],[Customer_ID]],Customer_Dim!A:A,Customer_Dim!E:E,"False Data")</f>
        <v>West Julia</v>
      </c>
      <c r="P1226" t="str">
        <f>_xlfn.XLOOKUP(Table17[[#This Row],[Customer_ID]],Customer_Dim!A:A,Customer_Dim!F:F,"False Data")</f>
        <v>Utah</v>
      </c>
      <c r="Q1226" t="str">
        <f>_xlfn.XLOOKUP(Table17[[#This Row],[Customer_ID]],Customer_Dim!A:A,Customer_Dim!G:G,"False Data")</f>
        <v>USA</v>
      </c>
      <c r="R1226" t="str">
        <f>_xlfn.XLOOKUP(Table17[[#This Row],[Customer_ID]],Customer_Dim!A:A,Customer_Dim!H:H,"False Data")</f>
        <v>Bronze</v>
      </c>
      <c r="S1226" t="str">
        <f>_xlfn.XLOOKUP(Table17[[#This Row],[Store_ID]],Store_Dim!A:A,Store_Dim!B:B)</f>
        <v>Benson-Elliott</v>
      </c>
      <c r="T1226" t="str">
        <f>_xlfn.XLOOKUP(Table17[[#This Row],[Store_ID]],Store_Dim!A:A,Store_Dim!C:C)</f>
        <v>East</v>
      </c>
      <c r="U1226" t="str">
        <f>_xlfn.XLOOKUP(Table17[[#This Row],[Store_ID]],Store_Dim!A:A,Store_Dim!D:D)</f>
        <v>Port Josephberg</v>
      </c>
      <c r="V1226" t="str">
        <f>_xlfn.XLOOKUP(Table17[[#This Row],[Store_ID]],Store_Dim!A:A,Store_Dim!E:E)</f>
        <v>Online</v>
      </c>
      <c r="W1226" t="str">
        <f>_xlfn.XLOOKUP(Table17[[#This Row],[Product_ID]],Product_Dim!A:A,Product_Dim!B:B)</f>
        <v>Wireless Mouse</v>
      </c>
      <c r="X1226" t="str">
        <f>_xlfn.XLOOKUP(Table17[[#This Row],[Product_ID]],Product_Dim!A:A,Product_Dim!C:C)</f>
        <v>Electronics</v>
      </c>
      <c r="Y1226" t="str">
        <f>_xlfn.XLOOKUP(Table17[[#This Row],[Product_ID]],Product_Dim!A:A,Product_Dim!D:D)</f>
        <v>Computer</v>
      </c>
      <c r="Z1226" t="str">
        <f>_xlfn.XLOOKUP(Table17[[#This Row],[Product_ID]],Product_Dim!A:A,Product_Dim!E:E)</f>
        <v>Larson Ltd</v>
      </c>
      <c r="AA1226">
        <f>_xlfn.XLOOKUP(Table17[[#This Row],[Product_ID]],Product_Dim!A:A,Product_Dim!F:F)</f>
        <v>392.89</v>
      </c>
      <c r="AB1226">
        <f>_xlfn.XLOOKUP(Table17[[#This Row],[Product_ID]],Product_Dim!A:A,Product_Dim!G:G)</f>
        <v>320</v>
      </c>
    </row>
    <row r="1227" spans="1:28" x14ac:dyDescent="0.25">
      <c r="A1227" t="s">
        <v>3051</v>
      </c>
      <c r="B1227" s="1">
        <v>45933</v>
      </c>
      <c r="C1227" t="s">
        <v>708</v>
      </c>
      <c r="D1227" t="s">
        <v>1732</v>
      </c>
      <c r="E1227" t="s">
        <v>1810</v>
      </c>
      <c r="F1227">
        <v>2</v>
      </c>
      <c r="G1227">
        <v>682.7</v>
      </c>
      <c r="H1227">
        <v>0.13</v>
      </c>
      <c r="I1227" t="s">
        <v>1824</v>
      </c>
      <c r="J1227" s="12">
        <v>1187.8979999999999</v>
      </c>
      <c r="K1227" t="str">
        <f>_xlfn.XLOOKUP(Table17[[#This Row],[Customer_ID]],Customer_Dim!A:A,Customer_Dim!B:B,"False Data")</f>
        <v>Julia Jackson</v>
      </c>
      <c r="L1227" s="5">
        <f>_xlfn.XLOOKUP(Table17[[#This Row],[Customer_ID]],Customer_Dim!A:A,Customer_Dim!C:C,"False Data")</f>
        <v>46</v>
      </c>
      <c r="M1227" s="5" t="str" cm="1">
        <f t="array" ref="M1227">_xlfn.IFS(Table9[[#This Row],[Age]]&lt;=35,"Youth",Table9[[#This Row],[Age]]&lt;=55,"Adult",Table9[[#This Row],[Age]]&gt;55,"Senior")</f>
        <v>Adult</v>
      </c>
      <c r="N1227" t="str">
        <f>_xlfn.XLOOKUP(Table17[[#This Row],[Customer_ID]],Customer_Dim!A:A,Customer_Dim!D:D,"False Data")</f>
        <v>Male</v>
      </c>
      <c r="O1227" t="str">
        <f>_xlfn.XLOOKUP(Table17[[#This Row],[Customer_ID]],Customer_Dim!A:A,Customer_Dim!E:E,"False Data")</f>
        <v>Edwardland</v>
      </c>
      <c r="P1227" t="str">
        <f>_xlfn.XLOOKUP(Table17[[#This Row],[Customer_ID]],Customer_Dim!A:A,Customer_Dim!F:F,"False Data")</f>
        <v>California</v>
      </c>
      <c r="Q1227" t="str">
        <f>_xlfn.XLOOKUP(Table17[[#This Row],[Customer_ID]],Customer_Dim!A:A,Customer_Dim!G:G,"False Data")</f>
        <v>USA</v>
      </c>
      <c r="R1227" t="str">
        <f>_xlfn.XLOOKUP(Table17[[#This Row],[Customer_ID]],Customer_Dim!A:A,Customer_Dim!H:H,"False Data")</f>
        <v>Platinum</v>
      </c>
      <c r="S1227" t="str">
        <f>_xlfn.XLOOKUP(Table17[[#This Row],[Store_ID]],Store_Dim!A:A,Store_Dim!B:B)</f>
        <v>Guerrero-Schmitt</v>
      </c>
      <c r="T1227" t="str">
        <f>_xlfn.XLOOKUP(Table17[[#This Row],[Store_ID]],Store_Dim!A:A,Store_Dim!C:C)</f>
        <v>East</v>
      </c>
      <c r="U1227" t="str">
        <f>_xlfn.XLOOKUP(Table17[[#This Row],[Store_ID]],Store_Dim!A:A,Store_Dim!D:D)</f>
        <v>East Stevechester</v>
      </c>
      <c r="V1227" t="str">
        <f>_xlfn.XLOOKUP(Table17[[#This Row],[Store_ID]],Store_Dim!A:A,Store_Dim!E:E)</f>
        <v>Flagship</v>
      </c>
      <c r="W1227" t="str">
        <f>_xlfn.XLOOKUP(Table17[[#This Row],[Product_ID]],Product_Dim!A:A,Product_Dim!B:B)</f>
        <v>Microwave Oven</v>
      </c>
      <c r="X1227" t="str">
        <f>_xlfn.XLOOKUP(Table17[[#This Row],[Product_ID]],Product_Dim!A:A,Product_Dim!C:C)</f>
        <v>Home</v>
      </c>
      <c r="Y1227" t="str">
        <f>_xlfn.XLOOKUP(Table17[[#This Row],[Product_ID]],Product_Dim!A:A,Product_Dim!D:D)</f>
        <v>Appliances</v>
      </c>
      <c r="Z1227" t="str">
        <f>_xlfn.XLOOKUP(Table17[[#This Row],[Product_ID]],Product_Dim!A:A,Product_Dim!E:E)</f>
        <v>Green, Powell and Palmer</v>
      </c>
      <c r="AA1227">
        <f>_xlfn.XLOOKUP(Table17[[#This Row],[Product_ID]],Product_Dim!A:A,Product_Dim!F:F)</f>
        <v>447.43</v>
      </c>
      <c r="AB1227">
        <f>_xlfn.XLOOKUP(Table17[[#This Row],[Product_ID]],Product_Dim!A:A,Product_Dim!G:G)</f>
        <v>191</v>
      </c>
    </row>
    <row r="1228" spans="1:28" x14ac:dyDescent="0.25">
      <c r="A1228" t="s">
        <v>3052</v>
      </c>
      <c r="B1228" s="1">
        <v>45345</v>
      </c>
      <c r="C1228" t="s">
        <v>1017</v>
      </c>
      <c r="D1228" t="s">
        <v>1586</v>
      </c>
      <c r="E1228" t="s">
        <v>1810</v>
      </c>
      <c r="F1228">
        <v>3</v>
      </c>
      <c r="G1228">
        <v>726.97</v>
      </c>
      <c r="H1228">
        <v>0.04</v>
      </c>
      <c r="I1228" t="s">
        <v>1826</v>
      </c>
      <c r="J1228" s="12">
        <v>2093.6736000000001</v>
      </c>
      <c r="K1228" t="str">
        <f>_xlfn.XLOOKUP(Table17[[#This Row],[Customer_ID]],Customer_Dim!A:A,Customer_Dim!B:B,"False Data")</f>
        <v>Kristy Dunlap</v>
      </c>
      <c r="L1228" s="5">
        <f>_xlfn.XLOOKUP(Table17[[#This Row],[Customer_ID]],Customer_Dim!A:A,Customer_Dim!C:C,"False Data")</f>
        <v>64</v>
      </c>
      <c r="M1228" s="5" t="str" cm="1">
        <f t="array" ref="M1228">_xlfn.IFS(Table9[[#This Row],[Age]]&lt;=35,"Youth",Table9[[#This Row],[Age]]&lt;=55,"Adult",Table9[[#This Row],[Age]]&gt;55,"Senior")</f>
        <v>Senior</v>
      </c>
      <c r="N1228" t="str">
        <f>_xlfn.XLOOKUP(Table17[[#This Row],[Customer_ID]],Customer_Dim!A:A,Customer_Dim!D:D,"False Data")</f>
        <v>Female</v>
      </c>
      <c r="O1228" t="str">
        <f>_xlfn.XLOOKUP(Table17[[#This Row],[Customer_ID]],Customer_Dim!A:A,Customer_Dim!E:E,"False Data")</f>
        <v>Whiteport</v>
      </c>
      <c r="P1228" t="str">
        <f>_xlfn.XLOOKUP(Table17[[#This Row],[Customer_ID]],Customer_Dim!A:A,Customer_Dim!F:F,"False Data")</f>
        <v>North Carolina</v>
      </c>
      <c r="Q1228" t="str">
        <f>_xlfn.XLOOKUP(Table17[[#This Row],[Customer_ID]],Customer_Dim!A:A,Customer_Dim!G:G,"False Data")</f>
        <v>USA</v>
      </c>
      <c r="R1228" t="str">
        <f>_xlfn.XLOOKUP(Table17[[#This Row],[Customer_ID]],Customer_Dim!A:A,Customer_Dim!H:H,"False Data")</f>
        <v>Platinum</v>
      </c>
      <c r="S1228" t="str">
        <f>_xlfn.XLOOKUP(Table17[[#This Row],[Store_ID]],Store_Dim!A:A,Store_Dim!B:B)</f>
        <v>Guerrero-Schmitt</v>
      </c>
      <c r="T1228" t="str">
        <f>_xlfn.XLOOKUP(Table17[[#This Row],[Store_ID]],Store_Dim!A:A,Store_Dim!C:C)</f>
        <v>East</v>
      </c>
      <c r="U1228" t="str">
        <f>_xlfn.XLOOKUP(Table17[[#This Row],[Store_ID]],Store_Dim!A:A,Store_Dim!D:D)</f>
        <v>East Stevechester</v>
      </c>
      <c r="V1228" t="str">
        <f>_xlfn.XLOOKUP(Table17[[#This Row],[Store_ID]],Store_Dim!A:A,Store_Dim!E:E)</f>
        <v>Flagship</v>
      </c>
      <c r="W1228" t="str">
        <f>_xlfn.XLOOKUP(Table17[[#This Row],[Product_ID]],Product_Dim!A:A,Product_Dim!B:B)</f>
        <v>Knee Support Brace</v>
      </c>
      <c r="X1228" t="str">
        <f>_xlfn.XLOOKUP(Table17[[#This Row],[Product_ID]],Product_Dim!A:A,Product_Dim!C:C)</f>
        <v>Sports</v>
      </c>
      <c r="Y1228" t="str">
        <f>_xlfn.XLOOKUP(Table17[[#This Row],[Product_ID]],Product_Dim!A:A,Product_Dim!D:D)</f>
        <v>Equipment</v>
      </c>
      <c r="Z1228" t="str">
        <f>_xlfn.XLOOKUP(Table17[[#This Row],[Product_ID]],Product_Dim!A:A,Product_Dim!E:E)</f>
        <v>May-Reese</v>
      </c>
      <c r="AA1228">
        <f>_xlfn.XLOOKUP(Table17[[#This Row],[Product_ID]],Product_Dim!A:A,Product_Dim!F:F)</f>
        <v>21.34</v>
      </c>
      <c r="AB1228">
        <f>_xlfn.XLOOKUP(Table17[[#This Row],[Product_ID]],Product_Dim!A:A,Product_Dim!G:G)</f>
        <v>65</v>
      </c>
    </row>
    <row r="1229" spans="1:28" x14ac:dyDescent="0.25">
      <c r="A1229" t="s">
        <v>3053</v>
      </c>
      <c r="B1229" s="1">
        <v>45681</v>
      </c>
      <c r="C1229" t="s">
        <v>1269</v>
      </c>
      <c r="D1229" t="s">
        <v>1666</v>
      </c>
      <c r="E1229" t="s">
        <v>1786</v>
      </c>
      <c r="F1229">
        <v>2</v>
      </c>
      <c r="G1229">
        <v>107.97</v>
      </c>
      <c r="H1229">
        <v>0.06</v>
      </c>
      <c r="I1229" t="s">
        <v>1824</v>
      </c>
      <c r="J1229" s="12">
        <v>202.9836</v>
      </c>
      <c r="K1229" t="str">
        <f>_xlfn.XLOOKUP(Table17[[#This Row],[Customer_ID]],Customer_Dim!A:A,Customer_Dim!B:B,"False Data")</f>
        <v>Isabel Foster</v>
      </c>
      <c r="L1229" s="5">
        <f>_xlfn.XLOOKUP(Table17[[#This Row],[Customer_ID]],Customer_Dim!A:A,Customer_Dim!C:C,"False Data")</f>
        <v>36</v>
      </c>
      <c r="M1229" s="5" t="str" cm="1">
        <f t="array" ref="M1229">_xlfn.IFS(Table9[[#This Row],[Age]]&lt;=35,"Youth",Table9[[#This Row],[Age]]&lt;=55,"Adult",Table9[[#This Row],[Age]]&gt;55,"Senior")</f>
        <v>Adult</v>
      </c>
      <c r="N1229" t="str">
        <f>_xlfn.XLOOKUP(Table17[[#This Row],[Customer_ID]],Customer_Dim!A:A,Customer_Dim!D:D,"False Data")</f>
        <v>Male</v>
      </c>
      <c r="O1229" t="str">
        <f>_xlfn.XLOOKUP(Table17[[#This Row],[Customer_ID]],Customer_Dim!A:A,Customer_Dim!E:E,"False Data")</f>
        <v>Port Joshuaville</v>
      </c>
      <c r="P1229" t="str">
        <f>_xlfn.XLOOKUP(Table17[[#This Row],[Customer_ID]],Customer_Dim!A:A,Customer_Dim!F:F,"False Data")</f>
        <v>New Jersey</v>
      </c>
      <c r="Q1229" t="str">
        <f>_xlfn.XLOOKUP(Table17[[#This Row],[Customer_ID]],Customer_Dim!A:A,Customer_Dim!G:G,"False Data")</f>
        <v>USA</v>
      </c>
      <c r="R1229" t="str">
        <f>_xlfn.XLOOKUP(Table17[[#This Row],[Customer_ID]],Customer_Dim!A:A,Customer_Dim!H:H,"False Data")</f>
        <v>Gold</v>
      </c>
      <c r="S1229" t="str">
        <f>_xlfn.XLOOKUP(Table17[[#This Row],[Store_ID]],Store_Dim!A:A,Store_Dim!B:B)</f>
        <v>Moore, Padilla and Butler</v>
      </c>
      <c r="T1229" t="str">
        <f>_xlfn.XLOOKUP(Table17[[#This Row],[Store_ID]],Store_Dim!A:A,Store_Dim!C:C)</f>
        <v>South</v>
      </c>
      <c r="U1229" t="str">
        <f>_xlfn.XLOOKUP(Table17[[#This Row],[Store_ID]],Store_Dim!A:A,Store_Dim!D:D)</f>
        <v>East Johnstad</v>
      </c>
      <c r="V1229" t="str">
        <f>_xlfn.XLOOKUP(Table17[[#This Row],[Store_ID]],Store_Dim!A:A,Store_Dim!E:E)</f>
        <v>Flagship</v>
      </c>
      <c r="W1229" t="str">
        <f>_xlfn.XLOOKUP(Table17[[#This Row],[Product_ID]],Product_Dim!A:A,Product_Dim!B:B)</f>
        <v>Men's Hair Styling Gel</v>
      </c>
      <c r="X1229" t="str">
        <f>_xlfn.XLOOKUP(Table17[[#This Row],[Product_ID]],Product_Dim!A:A,Product_Dim!C:C)</f>
        <v>Beauty</v>
      </c>
      <c r="Y1229" t="str">
        <f>_xlfn.XLOOKUP(Table17[[#This Row],[Product_ID]],Product_Dim!A:A,Product_Dim!D:D)</f>
        <v>Haircare</v>
      </c>
      <c r="Z1229" t="str">
        <f>_xlfn.XLOOKUP(Table17[[#This Row],[Product_ID]],Product_Dim!A:A,Product_Dim!E:E)</f>
        <v>Cline-Mccarthy</v>
      </c>
      <c r="AA1229">
        <f>_xlfn.XLOOKUP(Table17[[#This Row],[Product_ID]],Product_Dim!A:A,Product_Dim!F:F)</f>
        <v>17.309999999999999</v>
      </c>
      <c r="AB1229">
        <f>_xlfn.XLOOKUP(Table17[[#This Row],[Product_ID]],Product_Dim!A:A,Product_Dim!G:G)</f>
        <v>399</v>
      </c>
    </row>
    <row r="1230" spans="1:28" x14ac:dyDescent="0.25">
      <c r="A1230" t="s">
        <v>3054</v>
      </c>
      <c r="B1230" s="1">
        <v>45785</v>
      </c>
      <c r="C1230" t="s">
        <v>40</v>
      </c>
      <c r="D1230" t="s">
        <v>1555</v>
      </c>
      <c r="E1230" t="s">
        <v>1799</v>
      </c>
      <c r="F1230">
        <v>1</v>
      </c>
      <c r="G1230">
        <v>38.880000000000003</v>
      </c>
      <c r="H1230">
        <v>0.16</v>
      </c>
      <c r="I1230" t="s">
        <v>1829</v>
      </c>
      <c r="J1230" s="12">
        <v>32.659199999999998</v>
      </c>
      <c r="K1230" t="str">
        <f>_xlfn.XLOOKUP(Table17[[#This Row],[Customer_ID]],Customer_Dim!A:A,Customer_Dim!B:B,"False Data")</f>
        <v>Daniel Boyd</v>
      </c>
      <c r="L1230" s="5">
        <f>_xlfn.XLOOKUP(Table17[[#This Row],[Customer_ID]],Customer_Dim!A:A,Customer_Dim!C:C,"False Data")</f>
        <v>29</v>
      </c>
      <c r="M1230" s="5" t="str" cm="1">
        <f t="array" ref="M1230">_xlfn.IFS(Table9[[#This Row],[Age]]&lt;=35,"Youth",Table9[[#This Row],[Age]]&lt;=55,"Adult",Table9[[#This Row],[Age]]&gt;55,"Senior")</f>
        <v>Youth</v>
      </c>
      <c r="N1230" t="str">
        <f>_xlfn.XLOOKUP(Table17[[#This Row],[Customer_ID]],Customer_Dim!A:A,Customer_Dim!D:D,"False Data")</f>
        <v>Female</v>
      </c>
      <c r="O1230" t="str">
        <f>_xlfn.XLOOKUP(Table17[[#This Row],[Customer_ID]],Customer_Dim!A:A,Customer_Dim!E:E,"False Data")</f>
        <v>West Pamelafurt</v>
      </c>
      <c r="P1230" t="str">
        <f>_xlfn.XLOOKUP(Table17[[#This Row],[Customer_ID]],Customer_Dim!A:A,Customer_Dim!F:F,"False Data")</f>
        <v>West Virginia</v>
      </c>
      <c r="Q1230" t="str">
        <f>_xlfn.XLOOKUP(Table17[[#This Row],[Customer_ID]],Customer_Dim!A:A,Customer_Dim!G:G,"False Data")</f>
        <v>USA</v>
      </c>
      <c r="R1230" t="str">
        <f>_xlfn.XLOOKUP(Table17[[#This Row],[Customer_ID]],Customer_Dim!A:A,Customer_Dim!H:H,"False Data")</f>
        <v>Bronze</v>
      </c>
      <c r="S1230" t="str">
        <f>_xlfn.XLOOKUP(Table17[[#This Row],[Store_ID]],Store_Dim!A:A,Store_Dim!B:B)</f>
        <v>Mcdonald Inc</v>
      </c>
      <c r="T1230" t="str">
        <f>_xlfn.XLOOKUP(Table17[[#This Row],[Store_ID]],Store_Dim!A:A,Store_Dim!C:C)</f>
        <v>South</v>
      </c>
      <c r="U1230" t="str">
        <f>_xlfn.XLOOKUP(Table17[[#This Row],[Store_ID]],Store_Dim!A:A,Store_Dim!D:D)</f>
        <v>Christopherland</v>
      </c>
      <c r="V1230" t="str">
        <f>_xlfn.XLOOKUP(Table17[[#This Row],[Store_ID]],Store_Dim!A:A,Store_Dim!E:E)</f>
        <v>Outlet</v>
      </c>
      <c r="W1230" t="str">
        <f>_xlfn.XLOOKUP(Table17[[#This Row],[Product_ID]],Product_Dim!A:A,Product_Dim!B:B)</f>
        <v>Men's Leather Belt</v>
      </c>
      <c r="X1230" t="str">
        <f>_xlfn.XLOOKUP(Table17[[#This Row],[Product_ID]],Product_Dim!A:A,Product_Dim!C:C)</f>
        <v>Clothing</v>
      </c>
      <c r="Y1230" t="str">
        <f>_xlfn.XLOOKUP(Table17[[#This Row],[Product_ID]],Product_Dim!A:A,Product_Dim!D:D)</f>
        <v>Accessories</v>
      </c>
      <c r="Z1230" t="str">
        <f>_xlfn.XLOOKUP(Table17[[#This Row],[Product_ID]],Product_Dim!A:A,Product_Dim!E:E)</f>
        <v>Baldwin, Garza and Gonzalez</v>
      </c>
      <c r="AA1230">
        <f>_xlfn.XLOOKUP(Table17[[#This Row],[Product_ID]],Product_Dim!A:A,Product_Dim!F:F)</f>
        <v>261</v>
      </c>
      <c r="AB1230">
        <f>_xlfn.XLOOKUP(Table17[[#This Row],[Product_ID]],Product_Dim!A:A,Product_Dim!G:G)</f>
        <v>59</v>
      </c>
    </row>
    <row r="1231" spans="1:28" x14ac:dyDescent="0.25">
      <c r="A1231" t="s">
        <v>3055</v>
      </c>
      <c r="B1231" s="1">
        <v>45823</v>
      </c>
      <c r="C1231" t="s">
        <v>284</v>
      </c>
      <c r="D1231" t="s">
        <v>1580</v>
      </c>
      <c r="E1231" t="s">
        <v>1807</v>
      </c>
      <c r="F1231">
        <v>3</v>
      </c>
      <c r="G1231">
        <v>484.39</v>
      </c>
      <c r="H1231">
        <v>0.28999999999999998</v>
      </c>
      <c r="I1231" t="s">
        <v>1829</v>
      </c>
      <c r="J1231" s="12">
        <v>1031.7507000000001</v>
      </c>
      <c r="K1231" t="str">
        <f>_xlfn.XLOOKUP(Table17[[#This Row],[Customer_ID]],Customer_Dim!A:A,Customer_Dim!B:B,"False Data")</f>
        <v>Cody Blake</v>
      </c>
      <c r="L1231" s="5">
        <f>_xlfn.XLOOKUP(Table17[[#This Row],[Customer_ID]],Customer_Dim!A:A,Customer_Dim!C:C,"False Data")</f>
        <v>21</v>
      </c>
      <c r="M1231" s="5" t="str" cm="1">
        <f t="array" ref="M1231">_xlfn.IFS(Table9[[#This Row],[Age]]&lt;=35,"Youth",Table9[[#This Row],[Age]]&lt;=55,"Adult",Table9[[#This Row],[Age]]&gt;55,"Senior")</f>
        <v>Youth</v>
      </c>
      <c r="N1231" t="str">
        <f>_xlfn.XLOOKUP(Table17[[#This Row],[Customer_ID]],Customer_Dim!A:A,Customer_Dim!D:D,"False Data")</f>
        <v>Male</v>
      </c>
      <c r="O1231" t="str">
        <f>_xlfn.XLOOKUP(Table17[[#This Row],[Customer_ID]],Customer_Dim!A:A,Customer_Dim!E:E,"False Data")</f>
        <v>North Scottport</v>
      </c>
      <c r="P1231" t="str">
        <f>_xlfn.XLOOKUP(Table17[[#This Row],[Customer_ID]],Customer_Dim!A:A,Customer_Dim!F:F,"False Data")</f>
        <v>Virginia</v>
      </c>
      <c r="Q1231" t="str">
        <f>_xlfn.XLOOKUP(Table17[[#This Row],[Customer_ID]],Customer_Dim!A:A,Customer_Dim!G:G,"False Data")</f>
        <v>USA</v>
      </c>
      <c r="R1231" t="str">
        <f>_xlfn.XLOOKUP(Table17[[#This Row],[Customer_ID]],Customer_Dim!A:A,Customer_Dim!H:H,"False Data")</f>
        <v>Gold</v>
      </c>
      <c r="S1231" t="str">
        <f>_xlfn.XLOOKUP(Table17[[#This Row],[Store_ID]],Store_Dim!A:A,Store_Dim!B:B)</f>
        <v>Holloway Ltd</v>
      </c>
      <c r="T1231" t="str">
        <f>_xlfn.XLOOKUP(Table17[[#This Row],[Store_ID]],Store_Dim!A:A,Store_Dim!C:C)</f>
        <v>North</v>
      </c>
      <c r="U1231" t="str">
        <f>_xlfn.XLOOKUP(Table17[[#This Row],[Store_ID]],Store_Dim!A:A,Store_Dim!D:D)</f>
        <v>Bensonhaven</v>
      </c>
      <c r="V1231" t="str">
        <f>_xlfn.XLOOKUP(Table17[[#This Row],[Store_ID]],Store_Dim!A:A,Store_Dim!E:E)</f>
        <v>Flagship</v>
      </c>
      <c r="W1231" t="str">
        <f>_xlfn.XLOOKUP(Table17[[#This Row],[Product_ID]],Product_Dim!A:A,Product_Dim!B:B)</f>
        <v>Beard Grooming Kit</v>
      </c>
      <c r="X1231" t="str">
        <f>_xlfn.XLOOKUP(Table17[[#This Row],[Product_ID]],Product_Dim!A:A,Product_Dim!C:C)</f>
        <v>Beauty</v>
      </c>
      <c r="Y1231" t="str">
        <f>_xlfn.XLOOKUP(Table17[[#This Row],[Product_ID]],Product_Dim!A:A,Product_Dim!D:D)</f>
        <v>Grooming</v>
      </c>
      <c r="Z1231" t="str">
        <f>_xlfn.XLOOKUP(Table17[[#This Row],[Product_ID]],Product_Dim!A:A,Product_Dim!E:E)</f>
        <v>Erickson-Green</v>
      </c>
      <c r="AA1231">
        <f>_xlfn.XLOOKUP(Table17[[#This Row],[Product_ID]],Product_Dim!A:A,Product_Dim!F:F)</f>
        <v>337.42</v>
      </c>
      <c r="AB1231">
        <f>_xlfn.XLOOKUP(Table17[[#This Row],[Product_ID]],Product_Dim!A:A,Product_Dim!G:G)</f>
        <v>256</v>
      </c>
    </row>
    <row r="1232" spans="1:28" x14ac:dyDescent="0.25">
      <c r="A1232" t="s">
        <v>3056</v>
      </c>
      <c r="B1232" s="1">
        <v>45572</v>
      </c>
      <c r="C1232" t="s">
        <v>82</v>
      </c>
      <c r="D1232" t="s">
        <v>1708</v>
      </c>
      <c r="E1232" t="s">
        <v>1801</v>
      </c>
      <c r="F1232">
        <v>2</v>
      </c>
      <c r="G1232">
        <v>949.3</v>
      </c>
      <c r="H1232">
        <v>0.08</v>
      </c>
      <c r="I1232" t="s">
        <v>1829</v>
      </c>
      <c r="J1232" s="12">
        <v>1746.712</v>
      </c>
      <c r="K1232" t="str">
        <f>_xlfn.XLOOKUP(Table17[[#This Row],[Customer_ID]],Customer_Dim!A:A,Customer_Dim!B:B,"False Data")</f>
        <v>Rhonda Moss</v>
      </c>
      <c r="L1232" s="5">
        <f>_xlfn.XLOOKUP(Table17[[#This Row],[Customer_ID]],Customer_Dim!A:A,Customer_Dim!C:C,"False Data")</f>
        <v>43</v>
      </c>
      <c r="M1232" s="5" t="str" cm="1">
        <f t="array" ref="M1232">_xlfn.IFS(Table9[[#This Row],[Age]]&lt;=35,"Youth",Table9[[#This Row],[Age]]&lt;=55,"Adult",Table9[[#This Row],[Age]]&gt;55,"Senior")</f>
        <v>Adult</v>
      </c>
      <c r="N1232" t="str">
        <f>_xlfn.XLOOKUP(Table17[[#This Row],[Customer_ID]],Customer_Dim!A:A,Customer_Dim!D:D,"False Data")</f>
        <v>Male</v>
      </c>
      <c r="O1232" t="str">
        <f>_xlfn.XLOOKUP(Table17[[#This Row],[Customer_ID]],Customer_Dim!A:A,Customer_Dim!E:E,"False Data")</f>
        <v>South William</v>
      </c>
      <c r="P1232" t="str">
        <f>_xlfn.XLOOKUP(Table17[[#This Row],[Customer_ID]],Customer_Dim!A:A,Customer_Dim!F:F,"False Data")</f>
        <v>Kansas</v>
      </c>
      <c r="Q1232" t="str">
        <f>_xlfn.XLOOKUP(Table17[[#This Row],[Customer_ID]],Customer_Dim!A:A,Customer_Dim!G:G,"False Data")</f>
        <v>USA</v>
      </c>
      <c r="R1232" t="str">
        <f>_xlfn.XLOOKUP(Table17[[#This Row],[Customer_ID]],Customer_Dim!A:A,Customer_Dim!H:H,"False Data")</f>
        <v>Platinum</v>
      </c>
      <c r="S1232" t="str">
        <f>_xlfn.XLOOKUP(Table17[[#This Row],[Store_ID]],Store_Dim!A:A,Store_Dim!B:B)</f>
        <v>Shelton PLC</v>
      </c>
      <c r="T1232" t="str">
        <f>_xlfn.XLOOKUP(Table17[[#This Row],[Store_ID]],Store_Dim!A:A,Store_Dim!C:C)</f>
        <v>North</v>
      </c>
      <c r="U1232" t="str">
        <f>_xlfn.XLOOKUP(Table17[[#This Row],[Store_ID]],Store_Dim!A:A,Store_Dim!D:D)</f>
        <v>East Jenniferstad</v>
      </c>
      <c r="V1232" t="str">
        <f>_xlfn.XLOOKUP(Table17[[#This Row],[Store_ID]],Store_Dim!A:A,Store_Dim!E:E)</f>
        <v>Flagship</v>
      </c>
      <c r="W1232" t="str">
        <f>_xlfn.XLOOKUP(Table17[[#This Row],[Product_ID]],Product_Dim!A:A,Product_Dim!B:B)</f>
        <v>Wall-Mounted Spice Rack</v>
      </c>
      <c r="X1232" t="str">
        <f>_xlfn.XLOOKUP(Table17[[#This Row],[Product_ID]],Product_Dim!A:A,Product_Dim!C:C)</f>
        <v>Home</v>
      </c>
      <c r="Y1232" t="str">
        <f>_xlfn.XLOOKUP(Table17[[#This Row],[Product_ID]],Product_Dim!A:A,Product_Dim!D:D)</f>
        <v>Kitchen</v>
      </c>
      <c r="Z1232" t="str">
        <f>_xlfn.XLOOKUP(Table17[[#This Row],[Product_ID]],Product_Dim!A:A,Product_Dim!E:E)</f>
        <v>Allison Ltd</v>
      </c>
      <c r="AA1232">
        <f>_xlfn.XLOOKUP(Table17[[#This Row],[Product_ID]],Product_Dim!A:A,Product_Dim!F:F)</f>
        <v>143.43</v>
      </c>
      <c r="AB1232">
        <f>_xlfn.XLOOKUP(Table17[[#This Row],[Product_ID]],Product_Dim!A:A,Product_Dim!G:G)</f>
        <v>58</v>
      </c>
    </row>
    <row r="1233" spans="1:28" x14ac:dyDescent="0.25">
      <c r="A1233" t="s">
        <v>3057</v>
      </c>
      <c r="B1233" s="1">
        <v>45259</v>
      </c>
      <c r="C1233" t="s">
        <v>1343</v>
      </c>
      <c r="D1233" t="s">
        <v>1690</v>
      </c>
      <c r="E1233" t="s">
        <v>1776</v>
      </c>
      <c r="F1233">
        <v>3</v>
      </c>
      <c r="G1233">
        <v>664.75</v>
      </c>
      <c r="H1233">
        <v>0.12</v>
      </c>
      <c r="I1233" t="s">
        <v>1824</v>
      </c>
      <c r="J1233" s="12">
        <v>1754.94</v>
      </c>
      <c r="K1233" t="str">
        <f>_xlfn.XLOOKUP(Table17[[#This Row],[Customer_ID]],Customer_Dim!A:A,Customer_Dim!B:B,"False Data")</f>
        <v>Thomas Moore</v>
      </c>
      <c r="L1233" s="5">
        <f>_xlfn.XLOOKUP(Table17[[#This Row],[Customer_ID]],Customer_Dim!A:A,Customer_Dim!C:C,"False Data")</f>
        <v>51</v>
      </c>
      <c r="M1233" s="5" t="str" cm="1">
        <f t="array" ref="M1233">_xlfn.IFS(Table9[[#This Row],[Age]]&lt;=35,"Youth",Table9[[#This Row],[Age]]&lt;=55,"Adult",Table9[[#This Row],[Age]]&gt;55,"Senior")</f>
        <v>Adult</v>
      </c>
      <c r="N1233" t="str">
        <f>_xlfn.XLOOKUP(Table17[[#This Row],[Customer_ID]],Customer_Dim!A:A,Customer_Dim!D:D,"False Data")</f>
        <v>Female</v>
      </c>
      <c r="O1233" t="str">
        <f>_xlfn.XLOOKUP(Table17[[#This Row],[Customer_ID]],Customer_Dim!A:A,Customer_Dim!E:E,"False Data")</f>
        <v>Williamsberg</v>
      </c>
      <c r="P1233" t="str">
        <f>_xlfn.XLOOKUP(Table17[[#This Row],[Customer_ID]],Customer_Dim!A:A,Customer_Dim!F:F,"False Data")</f>
        <v>New York</v>
      </c>
      <c r="Q1233" t="str">
        <f>_xlfn.XLOOKUP(Table17[[#This Row],[Customer_ID]],Customer_Dim!A:A,Customer_Dim!G:G,"False Data")</f>
        <v>USA</v>
      </c>
      <c r="R1233" t="str">
        <f>_xlfn.XLOOKUP(Table17[[#This Row],[Customer_ID]],Customer_Dim!A:A,Customer_Dim!H:H,"False Data")</f>
        <v>Silver</v>
      </c>
      <c r="S1233" t="str">
        <f>_xlfn.XLOOKUP(Table17[[#This Row],[Store_ID]],Store_Dim!A:A,Store_Dim!B:B)</f>
        <v>Benson-Elliott</v>
      </c>
      <c r="T1233" t="str">
        <f>_xlfn.XLOOKUP(Table17[[#This Row],[Store_ID]],Store_Dim!A:A,Store_Dim!C:C)</f>
        <v>East</v>
      </c>
      <c r="U1233" t="str">
        <f>_xlfn.XLOOKUP(Table17[[#This Row],[Store_ID]],Store_Dim!A:A,Store_Dim!D:D)</f>
        <v>Port Josephberg</v>
      </c>
      <c r="V1233" t="str">
        <f>_xlfn.XLOOKUP(Table17[[#This Row],[Store_ID]],Store_Dim!A:A,Store_Dim!E:E)</f>
        <v>Online</v>
      </c>
      <c r="W1233" t="str">
        <f>_xlfn.XLOOKUP(Table17[[#This Row],[Product_ID]],Product_Dim!A:A,Product_Dim!B:B)</f>
        <v>Hair Repair Oil Treatment</v>
      </c>
      <c r="X1233" t="str">
        <f>_xlfn.XLOOKUP(Table17[[#This Row],[Product_ID]],Product_Dim!A:A,Product_Dim!C:C)</f>
        <v>Beauty</v>
      </c>
      <c r="Y1233" t="str">
        <f>_xlfn.XLOOKUP(Table17[[#This Row],[Product_ID]],Product_Dim!A:A,Product_Dim!D:D)</f>
        <v>Haircare</v>
      </c>
      <c r="Z1233" t="str">
        <f>_xlfn.XLOOKUP(Table17[[#This Row],[Product_ID]],Product_Dim!A:A,Product_Dim!E:E)</f>
        <v>Hopkins Ltd</v>
      </c>
      <c r="AA1233">
        <f>_xlfn.XLOOKUP(Table17[[#This Row],[Product_ID]],Product_Dim!A:A,Product_Dim!F:F)</f>
        <v>214.32</v>
      </c>
      <c r="AB1233">
        <f>_xlfn.XLOOKUP(Table17[[#This Row],[Product_ID]],Product_Dim!A:A,Product_Dim!G:G)</f>
        <v>383</v>
      </c>
    </row>
    <row r="1234" spans="1:28" x14ac:dyDescent="0.25">
      <c r="A1234" t="s">
        <v>3058</v>
      </c>
      <c r="B1234" s="1">
        <v>45740</v>
      </c>
      <c r="C1234" t="s">
        <v>896</v>
      </c>
      <c r="D1234" t="s">
        <v>1688</v>
      </c>
      <c r="E1234" t="s">
        <v>1807</v>
      </c>
      <c r="F1234">
        <v>3</v>
      </c>
      <c r="G1234">
        <v>190.04</v>
      </c>
      <c r="H1234">
        <v>7.0000000000000007E-2</v>
      </c>
      <c r="I1234" t="s">
        <v>1826</v>
      </c>
      <c r="J1234" s="12">
        <v>530.21159999999998</v>
      </c>
      <c r="K1234" t="str">
        <f>_xlfn.XLOOKUP(Table17[[#This Row],[Customer_ID]],Customer_Dim!A:A,Customer_Dim!B:B,"False Data")</f>
        <v>Kristi Lopez</v>
      </c>
      <c r="L1234" s="5">
        <f>_xlfn.XLOOKUP(Table17[[#This Row],[Customer_ID]],Customer_Dim!A:A,Customer_Dim!C:C,"False Data")</f>
        <v>46</v>
      </c>
      <c r="M1234" s="5" t="str" cm="1">
        <f t="array" ref="M1234">_xlfn.IFS(Table9[[#This Row],[Age]]&lt;=35,"Youth",Table9[[#This Row],[Age]]&lt;=55,"Adult",Table9[[#This Row],[Age]]&gt;55,"Senior")</f>
        <v>Adult</v>
      </c>
      <c r="N1234" t="str">
        <f>_xlfn.XLOOKUP(Table17[[#This Row],[Customer_ID]],Customer_Dim!A:A,Customer_Dim!D:D,"False Data")</f>
        <v>Female</v>
      </c>
      <c r="O1234" t="str">
        <f>_xlfn.XLOOKUP(Table17[[#This Row],[Customer_ID]],Customer_Dim!A:A,Customer_Dim!E:E,"False Data")</f>
        <v>Spencermouth</v>
      </c>
      <c r="P1234" t="str">
        <f>_xlfn.XLOOKUP(Table17[[#This Row],[Customer_ID]],Customer_Dim!A:A,Customer_Dim!F:F,"False Data")</f>
        <v>New Jersey</v>
      </c>
      <c r="Q1234" t="str">
        <f>_xlfn.XLOOKUP(Table17[[#This Row],[Customer_ID]],Customer_Dim!A:A,Customer_Dim!G:G,"False Data")</f>
        <v>USA</v>
      </c>
      <c r="R1234" t="str">
        <f>_xlfn.XLOOKUP(Table17[[#This Row],[Customer_ID]],Customer_Dim!A:A,Customer_Dim!H:H,"False Data")</f>
        <v>Gold</v>
      </c>
      <c r="S1234" t="str">
        <f>_xlfn.XLOOKUP(Table17[[#This Row],[Store_ID]],Store_Dim!A:A,Store_Dim!B:B)</f>
        <v>Holloway Ltd</v>
      </c>
      <c r="T1234" t="str">
        <f>_xlfn.XLOOKUP(Table17[[#This Row],[Store_ID]],Store_Dim!A:A,Store_Dim!C:C)</f>
        <v>North</v>
      </c>
      <c r="U1234" t="str">
        <f>_xlfn.XLOOKUP(Table17[[#This Row],[Store_ID]],Store_Dim!A:A,Store_Dim!D:D)</f>
        <v>Bensonhaven</v>
      </c>
      <c r="V1234" t="str">
        <f>_xlfn.XLOOKUP(Table17[[#This Row],[Store_ID]],Store_Dim!A:A,Store_Dim!E:E)</f>
        <v>Flagship</v>
      </c>
      <c r="W1234" t="str">
        <f>_xlfn.XLOOKUP(Table17[[#This Row],[Product_ID]],Product_Dim!A:A,Product_Dim!B:B)</f>
        <v>Kitchen Storage Rack</v>
      </c>
      <c r="X1234" t="str">
        <f>_xlfn.XLOOKUP(Table17[[#This Row],[Product_ID]],Product_Dim!A:A,Product_Dim!C:C)</f>
        <v>Home</v>
      </c>
      <c r="Y1234" t="str">
        <f>_xlfn.XLOOKUP(Table17[[#This Row],[Product_ID]],Product_Dim!A:A,Product_Dim!D:D)</f>
        <v>Storage</v>
      </c>
      <c r="Z1234" t="str">
        <f>_xlfn.XLOOKUP(Table17[[#This Row],[Product_ID]],Product_Dim!A:A,Product_Dim!E:E)</f>
        <v>Duran Group</v>
      </c>
      <c r="AA1234">
        <f>_xlfn.XLOOKUP(Table17[[#This Row],[Product_ID]],Product_Dim!A:A,Product_Dim!F:F)</f>
        <v>138.05000000000001</v>
      </c>
      <c r="AB1234">
        <f>_xlfn.XLOOKUP(Table17[[#This Row],[Product_ID]],Product_Dim!A:A,Product_Dim!G:G)</f>
        <v>89</v>
      </c>
    </row>
    <row r="1235" spans="1:28" x14ac:dyDescent="0.25">
      <c r="A1235" t="s">
        <v>3059</v>
      </c>
      <c r="B1235" s="1">
        <v>45869</v>
      </c>
      <c r="C1235" t="s">
        <v>881</v>
      </c>
      <c r="D1235" t="s">
        <v>1560</v>
      </c>
      <c r="E1235" t="s">
        <v>1801</v>
      </c>
      <c r="F1235">
        <v>3</v>
      </c>
      <c r="G1235">
        <v>754.02</v>
      </c>
      <c r="H1235">
        <v>0.1</v>
      </c>
      <c r="I1235" t="s">
        <v>1829</v>
      </c>
      <c r="J1235" s="12">
        <v>2035.854</v>
      </c>
      <c r="K1235" t="str">
        <f>_xlfn.XLOOKUP(Table17[[#This Row],[Customer_ID]],Customer_Dim!A:A,Customer_Dim!B:B,"False Data")</f>
        <v>Jeffrey Gomez</v>
      </c>
      <c r="L1235" s="5">
        <f>_xlfn.XLOOKUP(Table17[[#This Row],[Customer_ID]],Customer_Dim!A:A,Customer_Dim!C:C,"False Data")</f>
        <v>22</v>
      </c>
      <c r="M1235" s="5" t="str" cm="1">
        <f t="array" ref="M1235">_xlfn.IFS(Table9[[#This Row],[Age]]&lt;=35,"Youth",Table9[[#This Row],[Age]]&lt;=55,"Adult",Table9[[#This Row],[Age]]&gt;55,"Senior")</f>
        <v>Youth</v>
      </c>
      <c r="N1235" t="str">
        <f>_xlfn.XLOOKUP(Table17[[#This Row],[Customer_ID]],Customer_Dim!A:A,Customer_Dim!D:D,"False Data")</f>
        <v>Female</v>
      </c>
      <c r="O1235" t="str">
        <f>_xlfn.XLOOKUP(Table17[[#This Row],[Customer_ID]],Customer_Dim!A:A,Customer_Dim!E:E,"False Data")</f>
        <v>Lake Nicole</v>
      </c>
      <c r="P1235" t="str">
        <f>_xlfn.XLOOKUP(Table17[[#This Row],[Customer_ID]],Customer_Dim!A:A,Customer_Dim!F:F,"False Data")</f>
        <v>Colorado</v>
      </c>
      <c r="Q1235" t="str">
        <f>_xlfn.XLOOKUP(Table17[[#This Row],[Customer_ID]],Customer_Dim!A:A,Customer_Dim!G:G,"False Data")</f>
        <v>USA</v>
      </c>
      <c r="R1235" t="str">
        <f>_xlfn.XLOOKUP(Table17[[#This Row],[Customer_ID]],Customer_Dim!A:A,Customer_Dim!H:H,"False Data")</f>
        <v>Platinum</v>
      </c>
      <c r="S1235" t="str">
        <f>_xlfn.XLOOKUP(Table17[[#This Row],[Store_ID]],Store_Dim!A:A,Store_Dim!B:B)</f>
        <v>Shelton PLC</v>
      </c>
      <c r="T1235" t="str">
        <f>_xlfn.XLOOKUP(Table17[[#This Row],[Store_ID]],Store_Dim!A:A,Store_Dim!C:C)</f>
        <v>North</v>
      </c>
      <c r="U1235" t="str">
        <f>_xlfn.XLOOKUP(Table17[[#This Row],[Store_ID]],Store_Dim!A:A,Store_Dim!D:D)</f>
        <v>East Jenniferstad</v>
      </c>
      <c r="V1235" t="str">
        <f>_xlfn.XLOOKUP(Table17[[#This Row],[Store_ID]],Store_Dim!A:A,Store_Dim!E:E)</f>
        <v>Flagship</v>
      </c>
      <c r="W1235" t="str">
        <f>_xlfn.XLOOKUP(Table17[[#This Row],[Product_ID]],Product_Dim!A:A,Product_Dim!B:B)</f>
        <v>LED Table Lamp</v>
      </c>
      <c r="X1235" t="str">
        <f>_xlfn.XLOOKUP(Table17[[#This Row],[Product_ID]],Product_Dim!A:A,Product_Dim!C:C)</f>
        <v>Home</v>
      </c>
      <c r="Y1235" t="str">
        <f>_xlfn.XLOOKUP(Table17[[#This Row],[Product_ID]],Product_Dim!A:A,Product_Dim!D:D)</f>
        <v>Lighting</v>
      </c>
      <c r="Z1235" t="str">
        <f>_xlfn.XLOOKUP(Table17[[#This Row],[Product_ID]],Product_Dim!A:A,Product_Dim!E:E)</f>
        <v>Harrell LLC</v>
      </c>
      <c r="AA1235">
        <f>_xlfn.XLOOKUP(Table17[[#This Row],[Product_ID]],Product_Dim!A:A,Product_Dim!F:F)</f>
        <v>218.86</v>
      </c>
      <c r="AB1235">
        <f>_xlfn.XLOOKUP(Table17[[#This Row],[Product_ID]],Product_Dim!A:A,Product_Dim!G:G)</f>
        <v>170</v>
      </c>
    </row>
    <row r="1236" spans="1:28" x14ac:dyDescent="0.25">
      <c r="A1236" t="s">
        <v>3060</v>
      </c>
      <c r="B1236" s="1">
        <v>45526</v>
      </c>
      <c r="C1236" t="s">
        <v>1199</v>
      </c>
      <c r="D1236" t="s">
        <v>1616</v>
      </c>
      <c r="E1236" t="s">
        <v>1794</v>
      </c>
      <c r="F1236">
        <v>4</v>
      </c>
      <c r="G1236">
        <v>94.13</v>
      </c>
      <c r="H1236">
        <v>0.04</v>
      </c>
      <c r="I1236" t="s">
        <v>1829</v>
      </c>
      <c r="J1236" s="12">
        <v>361.45920000000001</v>
      </c>
      <c r="K1236" t="str">
        <f>_xlfn.XLOOKUP(Table17[[#This Row],[Customer_ID]],Customer_Dim!A:A,Customer_Dim!B:B,"False Data")</f>
        <v>Andrew Mason</v>
      </c>
      <c r="L1236" s="5">
        <f>_xlfn.XLOOKUP(Table17[[#This Row],[Customer_ID]],Customer_Dim!A:A,Customer_Dim!C:C,"False Data")</f>
        <v>52</v>
      </c>
      <c r="M1236" s="5" t="str" cm="1">
        <f t="array" ref="M1236">_xlfn.IFS(Table9[[#This Row],[Age]]&lt;=35,"Youth",Table9[[#This Row],[Age]]&lt;=55,"Adult",Table9[[#This Row],[Age]]&gt;55,"Senior")</f>
        <v>Adult</v>
      </c>
      <c r="N1236" t="str">
        <f>_xlfn.XLOOKUP(Table17[[#This Row],[Customer_ID]],Customer_Dim!A:A,Customer_Dim!D:D,"False Data")</f>
        <v>Female</v>
      </c>
      <c r="O1236" t="str">
        <f>_xlfn.XLOOKUP(Table17[[#This Row],[Customer_ID]],Customer_Dim!A:A,Customer_Dim!E:E,"False Data")</f>
        <v>North Michael</v>
      </c>
      <c r="P1236" t="str">
        <f>_xlfn.XLOOKUP(Table17[[#This Row],[Customer_ID]],Customer_Dim!A:A,Customer_Dim!F:F,"False Data")</f>
        <v>Iowa</v>
      </c>
      <c r="Q1236" t="str">
        <f>_xlfn.XLOOKUP(Table17[[#This Row],[Customer_ID]],Customer_Dim!A:A,Customer_Dim!G:G,"False Data")</f>
        <v>USA</v>
      </c>
      <c r="R1236" t="str">
        <f>_xlfn.XLOOKUP(Table17[[#This Row],[Customer_ID]],Customer_Dim!A:A,Customer_Dim!H:H,"False Data")</f>
        <v>Bronze</v>
      </c>
      <c r="S1236" t="str">
        <f>_xlfn.XLOOKUP(Table17[[#This Row],[Store_ID]],Store_Dim!A:A,Store_Dim!B:B)</f>
        <v>Thomas, Bridges and Harris</v>
      </c>
      <c r="T1236" t="str">
        <f>_xlfn.XLOOKUP(Table17[[#This Row],[Store_ID]],Store_Dim!A:A,Store_Dim!C:C)</f>
        <v>North</v>
      </c>
      <c r="U1236" t="str">
        <f>_xlfn.XLOOKUP(Table17[[#This Row],[Store_ID]],Store_Dim!A:A,Store_Dim!D:D)</f>
        <v>Sabrinatown</v>
      </c>
      <c r="V1236" t="str">
        <f>_xlfn.XLOOKUP(Table17[[#This Row],[Store_ID]],Store_Dim!A:A,Store_Dim!E:E)</f>
        <v>Online</v>
      </c>
      <c r="W1236" t="str">
        <f>_xlfn.XLOOKUP(Table17[[#This Row],[Product_ID]],Product_Dim!A:A,Product_Dim!B:B)</f>
        <v>Gaming Mechanical Keyboard</v>
      </c>
      <c r="X1236" t="str">
        <f>_xlfn.XLOOKUP(Table17[[#This Row],[Product_ID]],Product_Dim!A:A,Product_Dim!C:C)</f>
        <v>Electronics</v>
      </c>
      <c r="Y1236" t="str">
        <f>_xlfn.XLOOKUP(Table17[[#This Row],[Product_ID]],Product_Dim!A:A,Product_Dim!D:D)</f>
        <v>Computer</v>
      </c>
      <c r="Z1236" t="str">
        <f>_xlfn.XLOOKUP(Table17[[#This Row],[Product_ID]],Product_Dim!A:A,Product_Dim!E:E)</f>
        <v>Lucero LLC</v>
      </c>
      <c r="AA1236">
        <f>_xlfn.XLOOKUP(Table17[[#This Row],[Product_ID]],Product_Dim!A:A,Product_Dim!F:F)</f>
        <v>419.28</v>
      </c>
      <c r="AB1236">
        <f>_xlfn.XLOOKUP(Table17[[#This Row],[Product_ID]],Product_Dim!A:A,Product_Dim!G:G)</f>
        <v>86</v>
      </c>
    </row>
    <row r="1237" spans="1:28" x14ac:dyDescent="0.25">
      <c r="A1237" t="s">
        <v>3061</v>
      </c>
      <c r="B1237" s="1">
        <v>45489</v>
      </c>
      <c r="C1237" t="s">
        <v>1443</v>
      </c>
      <c r="D1237" t="s">
        <v>1546</v>
      </c>
      <c r="E1237" t="s">
        <v>1801</v>
      </c>
      <c r="F1237">
        <v>3</v>
      </c>
      <c r="G1237">
        <v>402.3</v>
      </c>
      <c r="H1237">
        <v>0.21</v>
      </c>
      <c r="I1237" t="s">
        <v>1826</v>
      </c>
      <c r="J1237" s="12">
        <v>953.45100000000014</v>
      </c>
      <c r="K1237" t="str">
        <f>_xlfn.XLOOKUP(Table17[[#This Row],[Customer_ID]],Customer_Dim!A:A,Customer_Dim!B:B,"False Data")</f>
        <v>Gregory Curtis</v>
      </c>
      <c r="L1237" s="5">
        <f>_xlfn.XLOOKUP(Table17[[#This Row],[Customer_ID]],Customer_Dim!A:A,Customer_Dim!C:C,"False Data")</f>
        <v>45</v>
      </c>
      <c r="M1237" s="5" t="str" cm="1">
        <f t="array" ref="M1237">_xlfn.IFS(Table9[[#This Row],[Age]]&lt;=35,"Youth",Table9[[#This Row],[Age]]&lt;=55,"Adult",Table9[[#This Row],[Age]]&gt;55,"Senior")</f>
        <v>Adult</v>
      </c>
      <c r="N1237" t="str">
        <f>_xlfn.XLOOKUP(Table17[[#This Row],[Customer_ID]],Customer_Dim!A:A,Customer_Dim!D:D,"False Data")</f>
        <v>Male</v>
      </c>
      <c r="O1237" t="str">
        <f>_xlfn.XLOOKUP(Table17[[#This Row],[Customer_ID]],Customer_Dim!A:A,Customer_Dim!E:E,"False Data")</f>
        <v>Bergermouth</v>
      </c>
      <c r="P1237" t="str">
        <f>_xlfn.XLOOKUP(Table17[[#This Row],[Customer_ID]],Customer_Dim!A:A,Customer_Dim!F:F,"False Data")</f>
        <v>Vermont</v>
      </c>
      <c r="Q1237" t="str">
        <f>_xlfn.XLOOKUP(Table17[[#This Row],[Customer_ID]],Customer_Dim!A:A,Customer_Dim!G:G,"False Data")</f>
        <v>USA</v>
      </c>
      <c r="R1237" t="str">
        <f>_xlfn.XLOOKUP(Table17[[#This Row],[Customer_ID]],Customer_Dim!A:A,Customer_Dim!H:H,"False Data")</f>
        <v>Bronze</v>
      </c>
      <c r="S1237" t="str">
        <f>_xlfn.XLOOKUP(Table17[[#This Row],[Store_ID]],Store_Dim!A:A,Store_Dim!B:B)</f>
        <v>Shelton PLC</v>
      </c>
      <c r="T1237" t="str">
        <f>_xlfn.XLOOKUP(Table17[[#This Row],[Store_ID]],Store_Dim!A:A,Store_Dim!C:C)</f>
        <v>North</v>
      </c>
      <c r="U1237" t="str">
        <f>_xlfn.XLOOKUP(Table17[[#This Row],[Store_ID]],Store_Dim!A:A,Store_Dim!D:D)</f>
        <v>East Jenniferstad</v>
      </c>
      <c r="V1237" t="str">
        <f>_xlfn.XLOOKUP(Table17[[#This Row],[Store_ID]],Store_Dim!A:A,Store_Dim!E:E)</f>
        <v>Flagship</v>
      </c>
      <c r="W1237" t="str">
        <f>_xlfn.XLOOKUP(Table17[[#This Row],[Product_ID]],Product_Dim!A:A,Product_Dim!B:B)</f>
        <v>Men's Graphic T-Shirt</v>
      </c>
      <c r="X1237" t="str">
        <f>_xlfn.XLOOKUP(Table17[[#This Row],[Product_ID]],Product_Dim!A:A,Product_Dim!C:C)</f>
        <v>Clothing</v>
      </c>
      <c r="Y1237" t="str">
        <f>_xlfn.XLOOKUP(Table17[[#This Row],[Product_ID]],Product_Dim!A:A,Product_Dim!D:D)</f>
        <v>Tops</v>
      </c>
      <c r="Z1237" t="str">
        <f>_xlfn.XLOOKUP(Table17[[#This Row],[Product_ID]],Product_Dim!A:A,Product_Dim!E:E)</f>
        <v>Terry-Moore</v>
      </c>
      <c r="AA1237">
        <f>_xlfn.XLOOKUP(Table17[[#This Row],[Product_ID]],Product_Dim!A:A,Product_Dim!F:F)</f>
        <v>342.56</v>
      </c>
      <c r="AB1237">
        <f>_xlfn.XLOOKUP(Table17[[#This Row],[Product_ID]],Product_Dim!A:A,Product_Dim!G:G)</f>
        <v>181</v>
      </c>
    </row>
    <row r="1238" spans="1:28" x14ac:dyDescent="0.25">
      <c r="A1238" t="s">
        <v>3062</v>
      </c>
      <c r="B1238" s="1">
        <v>45908</v>
      </c>
      <c r="C1238" t="s">
        <v>767</v>
      </c>
      <c r="D1238" t="s">
        <v>1720</v>
      </c>
      <c r="E1238" t="s">
        <v>1779</v>
      </c>
      <c r="F1238">
        <v>1</v>
      </c>
      <c r="G1238">
        <v>729.05</v>
      </c>
      <c r="H1238">
        <v>0.06</v>
      </c>
      <c r="I1238" t="s">
        <v>1829</v>
      </c>
      <c r="J1238" s="12">
        <v>685.3069999999999</v>
      </c>
      <c r="K1238" t="str">
        <f>_xlfn.XLOOKUP(Table17[[#This Row],[Customer_ID]],Customer_Dim!A:A,Customer_Dim!B:B,"False Data")</f>
        <v>Maria Hill</v>
      </c>
      <c r="L1238" s="5">
        <f>_xlfn.XLOOKUP(Table17[[#This Row],[Customer_ID]],Customer_Dim!A:A,Customer_Dim!C:C,"False Data")</f>
        <v>58</v>
      </c>
      <c r="M1238" s="5" t="str" cm="1">
        <f t="array" ref="M1238">_xlfn.IFS(Table9[[#This Row],[Age]]&lt;=35,"Youth",Table9[[#This Row],[Age]]&lt;=55,"Adult",Table9[[#This Row],[Age]]&gt;55,"Senior")</f>
        <v>Senior</v>
      </c>
      <c r="N1238" t="str">
        <f>_xlfn.XLOOKUP(Table17[[#This Row],[Customer_ID]],Customer_Dim!A:A,Customer_Dim!D:D,"False Data")</f>
        <v>Female</v>
      </c>
      <c r="O1238" t="str">
        <f>_xlfn.XLOOKUP(Table17[[#This Row],[Customer_ID]],Customer_Dim!A:A,Customer_Dim!E:E,"False Data")</f>
        <v>Zamoraborough</v>
      </c>
      <c r="P1238" t="str">
        <f>_xlfn.XLOOKUP(Table17[[#This Row],[Customer_ID]],Customer_Dim!A:A,Customer_Dim!F:F,"False Data")</f>
        <v>Nevada</v>
      </c>
      <c r="Q1238" t="str">
        <f>_xlfn.XLOOKUP(Table17[[#This Row],[Customer_ID]],Customer_Dim!A:A,Customer_Dim!G:G,"False Data")</f>
        <v>USA</v>
      </c>
      <c r="R1238" t="str">
        <f>_xlfn.XLOOKUP(Table17[[#This Row],[Customer_ID]],Customer_Dim!A:A,Customer_Dim!H:H,"False Data")</f>
        <v>Platinum</v>
      </c>
      <c r="S1238" t="str">
        <f>_xlfn.XLOOKUP(Table17[[#This Row],[Store_ID]],Store_Dim!A:A,Store_Dim!B:B)</f>
        <v>Martinez-Mullins</v>
      </c>
      <c r="T1238" t="str">
        <f>_xlfn.XLOOKUP(Table17[[#This Row],[Store_ID]],Store_Dim!A:A,Store_Dim!C:C)</f>
        <v>South</v>
      </c>
      <c r="U1238" t="str">
        <f>_xlfn.XLOOKUP(Table17[[#This Row],[Store_ID]],Store_Dim!A:A,Store_Dim!D:D)</f>
        <v>Williamsfurt</v>
      </c>
      <c r="V1238" t="str">
        <f>_xlfn.XLOOKUP(Table17[[#This Row],[Store_ID]],Store_Dim!A:A,Store_Dim!E:E)</f>
        <v>Online</v>
      </c>
      <c r="W1238" t="str">
        <f>_xlfn.XLOOKUP(Table17[[#This Row],[Product_ID]],Product_Dim!A:A,Product_Dim!B:B)</f>
        <v>Kitchen Cutting Board</v>
      </c>
      <c r="X1238" t="str">
        <f>_xlfn.XLOOKUP(Table17[[#This Row],[Product_ID]],Product_Dim!A:A,Product_Dim!C:C)</f>
        <v>Home</v>
      </c>
      <c r="Y1238" t="str">
        <f>_xlfn.XLOOKUP(Table17[[#This Row],[Product_ID]],Product_Dim!A:A,Product_Dim!D:D)</f>
        <v>Kitchen</v>
      </c>
      <c r="Z1238" t="str">
        <f>_xlfn.XLOOKUP(Table17[[#This Row],[Product_ID]],Product_Dim!A:A,Product_Dim!E:E)</f>
        <v>Taylor, Dodson and Johnston</v>
      </c>
      <c r="AA1238">
        <f>_xlfn.XLOOKUP(Table17[[#This Row],[Product_ID]],Product_Dim!A:A,Product_Dim!F:F)</f>
        <v>176.07</v>
      </c>
      <c r="AB1238">
        <f>_xlfn.XLOOKUP(Table17[[#This Row],[Product_ID]],Product_Dim!A:A,Product_Dim!G:G)</f>
        <v>82</v>
      </c>
    </row>
    <row r="1239" spans="1:28" x14ac:dyDescent="0.25">
      <c r="A1239" t="s">
        <v>3063</v>
      </c>
      <c r="B1239" s="1">
        <v>45912</v>
      </c>
      <c r="C1239" t="s">
        <v>458</v>
      </c>
      <c r="D1239" t="s">
        <v>1728</v>
      </c>
      <c r="E1239" t="s">
        <v>1797</v>
      </c>
      <c r="F1239">
        <v>1</v>
      </c>
      <c r="G1239">
        <v>822.6</v>
      </c>
      <c r="H1239">
        <v>0.28999999999999998</v>
      </c>
      <c r="I1239" t="s">
        <v>1826</v>
      </c>
      <c r="J1239" s="12">
        <v>584.04599999999994</v>
      </c>
      <c r="K1239" t="str">
        <f>_xlfn.XLOOKUP(Table17[[#This Row],[Customer_ID]],Customer_Dim!A:A,Customer_Dim!B:B,"False Data")</f>
        <v>Morgan Bowen</v>
      </c>
      <c r="L1239" s="5">
        <f>_xlfn.XLOOKUP(Table17[[#This Row],[Customer_ID]],Customer_Dim!A:A,Customer_Dim!C:C,"False Data")</f>
        <v>54</v>
      </c>
      <c r="M1239" s="5" t="str" cm="1">
        <f t="array" ref="M1239">_xlfn.IFS(Table9[[#This Row],[Age]]&lt;=35,"Youth",Table9[[#This Row],[Age]]&lt;=55,"Adult",Table9[[#This Row],[Age]]&gt;55,"Senior")</f>
        <v>Adult</v>
      </c>
      <c r="N1239" t="str">
        <f>_xlfn.XLOOKUP(Table17[[#This Row],[Customer_ID]],Customer_Dim!A:A,Customer_Dim!D:D,"False Data")</f>
        <v>Male</v>
      </c>
      <c r="O1239" t="str">
        <f>_xlfn.XLOOKUP(Table17[[#This Row],[Customer_ID]],Customer_Dim!A:A,Customer_Dim!E:E,"False Data")</f>
        <v>Parksfort</v>
      </c>
      <c r="P1239" t="str">
        <f>_xlfn.XLOOKUP(Table17[[#This Row],[Customer_ID]],Customer_Dim!A:A,Customer_Dim!F:F,"False Data")</f>
        <v>Washington</v>
      </c>
      <c r="Q1239" t="str">
        <f>_xlfn.XLOOKUP(Table17[[#This Row],[Customer_ID]],Customer_Dim!A:A,Customer_Dim!G:G,"False Data")</f>
        <v>USA</v>
      </c>
      <c r="R1239" t="str">
        <f>_xlfn.XLOOKUP(Table17[[#This Row],[Customer_ID]],Customer_Dim!A:A,Customer_Dim!H:H,"False Data")</f>
        <v>Gold</v>
      </c>
      <c r="S1239" t="str">
        <f>_xlfn.XLOOKUP(Table17[[#This Row],[Store_ID]],Store_Dim!A:A,Store_Dim!B:B)</f>
        <v>Gardner, Humphrey and Contreras</v>
      </c>
      <c r="T1239" t="str">
        <f>_xlfn.XLOOKUP(Table17[[#This Row],[Store_ID]],Store_Dim!A:A,Store_Dim!C:C)</f>
        <v>East</v>
      </c>
      <c r="U1239" t="str">
        <f>_xlfn.XLOOKUP(Table17[[#This Row],[Store_ID]],Store_Dim!A:A,Store_Dim!D:D)</f>
        <v>Johnsonville</v>
      </c>
      <c r="V1239" t="str">
        <f>_xlfn.XLOOKUP(Table17[[#This Row],[Store_ID]],Store_Dim!A:A,Store_Dim!E:E)</f>
        <v>Flagship</v>
      </c>
      <c r="W1239" t="str">
        <f>_xlfn.XLOOKUP(Table17[[#This Row],[Product_ID]],Product_Dim!A:A,Product_Dim!B:B)</f>
        <v>Gaming Mouse Pad XL</v>
      </c>
      <c r="X1239" t="str">
        <f>_xlfn.XLOOKUP(Table17[[#This Row],[Product_ID]],Product_Dim!A:A,Product_Dim!C:C)</f>
        <v>Electronics</v>
      </c>
      <c r="Y1239" t="str">
        <f>_xlfn.XLOOKUP(Table17[[#This Row],[Product_ID]],Product_Dim!A:A,Product_Dim!D:D)</f>
        <v>Accessories</v>
      </c>
      <c r="Z1239" t="str">
        <f>_xlfn.XLOOKUP(Table17[[#This Row],[Product_ID]],Product_Dim!A:A,Product_Dim!E:E)</f>
        <v>Sharp, Taylor and Rodriguez</v>
      </c>
      <c r="AA1239">
        <f>_xlfn.XLOOKUP(Table17[[#This Row],[Product_ID]],Product_Dim!A:A,Product_Dim!F:F)</f>
        <v>340.14</v>
      </c>
      <c r="AB1239">
        <f>_xlfn.XLOOKUP(Table17[[#This Row],[Product_ID]],Product_Dim!A:A,Product_Dim!G:G)</f>
        <v>361</v>
      </c>
    </row>
    <row r="1240" spans="1:28" x14ac:dyDescent="0.25">
      <c r="A1240" t="s">
        <v>3064</v>
      </c>
      <c r="B1240" s="1">
        <v>45771</v>
      </c>
      <c r="C1240" t="s">
        <v>634</v>
      </c>
      <c r="D1240" t="s">
        <v>1714</v>
      </c>
      <c r="E1240" t="s">
        <v>1782</v>
      </c>
      <c r="F1240">
        <v>2</v>
      </c>
      <c r="G1240">
        <v>327.25</v>
      </c>
      <c r="H1240">
        <v>0.19</v>
      </c>
      <c r="I1240" t="s">
        <v>1826</v>
      </c>
      <c r="J1240" s="12">
        <v>530.14499999999998</v>
      </c>
      <c r="K1240" t="str">
        <f>_xlfn.XLOOKUP(Table17[[#This Row],[Customer_ID]],Customer_Dim!A:A,Customer_Dim!B:B,"False Data")</f>
        <v>David Roberts</v>
      </c>
      <c r="L1240" s="5">
        <f>_xlfn.XLOOKUP(Table17[[#This Row],[Customer_ID]],Customer_Dim!A:A,Customer_Dim!C:C,"False Data")</f>
        <v>38</v>
      </c>
      <c r="M1240" s="5" t="str" cm="1">
        <f t="array" ref="M1240">_xlfn.IFS(Table9[[#This Row],[Age]]&lt;=35,"Youth",Table9[[#This Row],[Age]]&lt;=55,"Adult",Table9[[#This Row],[Age]]&gt;55,"Senior")</f>
        <v>Adult</v>
      </c>
      <c r="N1240" t="str">
        <f>_xlfn.XLOOKUP(Table17[[#This Row],[Customer_ID]],Customer_Dim!A:A,Customer_Dim!D:D,"False Data")</f>
        <v>Male</v>
      </c>
      <c r="O1240" t="str">
        <f>_xlfn.XLOOKUP(Table17[[#This Row],[Customer_ID]],Customer_Dim!A:A,Customer_Dim!E:E,"False Data")</f>
        <v>Port Amanda</v>
      </c>
      <c r="P1240" t="str">
        <f>_xlfn.XLOOKUP(Table17[[#This Row],[Customer_ID]],Customer_Dim!A:A,Customer_Dim!F:F,"False Data")</f>
        <v>Georgia</v>
      </c>
      <c r="Q1240" t="str">
        <f>_xlfn.XLOOKUP(Table17[[#This Row],[Customer_ID]],Customer_Dim!A:A,Customer_Dim!G:G,"False Data")</f>
        <v>USA</v>
      </c>
      <c r="R1240" t="str">
        <f>_xlfn.XLOOKUP(Table17[[#This Row],[Customer_ID]],Customer_Dim!A:A,Customer_Dim!H:H,"False Data")</f>
        <v>Gold</v>
      </c>
      <c r="S1240" t="str">
        <f>_xlfn.XLOOKUP(Table17[[#This Row],[Store_ID]],Store_Dim!A:A,Store_Dim!B:B)</f>
        <v>Bean, Jones and Park</v>
      </c>
      <c r="T1240" t="str">
        <f>_xlfn.XLOOKUP(Table17[[#This Row],[Store_ID]],Store_Dim!A:A,Store_Dim!C:C)</f>
        <v>West</v>
      </c>
      <c r="U1240" t="str">
        <f>_xlfn.XLOOKUP(Table17[[#This Row],[Store_ID]],Store_Dim!A:A,Store_Dim!D:D)</f>
        <v>Thompsonborough</v>
      </c>
      <c r="V1240" t="str">
        <f>_xlfn.XLOOKUP(Table17[[#This Row],[Store_ID]],Store_Dim!A:A,Store_Dim!E:E)</f>
        <v>Online</v>
      </c>
      <c r="W1240" t="str">
        <f>_xlfn.XLOOKUP(Table17[[#This Row],[Product_ID]],Product_Dim!A:A,Product_Dim!B:B)</f>
        <v>Hydrating Face Cleanser</v>
      </c>
      <c r="X1240" t="str">
        <f>_xlfn.XLOOKUP(Table17[[#This Row],[Product_ID]],Product_Dim!A:A,Product_Dim!C:C)</f>
        <v>Beauty</v>
      </c>
      <c r="Y1240" t="str">
        <f>_xlfn.XLOOKUP(Table17[[#This Row],[Product_ID]],Product_Dim!A:A,Product_Dim!D:D)</f>
        <v>Skincare</v>
      </c>
      <c r="Z1240" t="str">
        <f>_xlfn.XLOOKUP(Table17[[#This Row],[Product_ID]],Product_Dim!A:A,Product_Dim!E:E)</f>
        <v>Butler Group</v>
      </c>
      <c r="AA1240">
        <f>_xlfn.XLOOKUP(Table17[[#This Row],[Product_ID]],Product_Dim!A:A,Product_Dim!F:F)</f>
        <v>305.49</v>
      </c>
      <c r="AB1240">
        <f>_xlfn.XLOOKUP(Table17[[#This Row],[Product_ID]],Product_Dim!A:A,Product_Dim!G:G)</f>
        <v>159</v>
      </c>
    </row>
    <row r="1241" spans="1:28" x14ac:dyDescent="0.25">
      <c r="A1241" t="s">
        <v>3065</v>
      </c>
      <c r="B1241" s="1">
        <v>45619</v>
      </c>
      <c r="C1241" t="s">
        <v>304</v>
      </c>
      <c r="D1241" t="s">
        <v>1688</v>
      </c>
      <c r="E1241" t="s">
        <v>1786</v>
      </c>
      <c r="F1241">
        <v>4</v>
      </c>
      <c r="G1241">
        <v>930.38</v>
      </c>
      <c r="H1241">
        <v>0</v>
      </c>
      <c r="I1241" t="s">
        <v>1829</v>
      </c>
      <c r="J1241" s="12">
        <v>3721.52</v>
      </c>
      <c r="K1241" t="str">
        <f>_xlfn.XLOOKUP(Table17[[#This Row],[Customer_ID]],Customer_Dim!A:A,Customer_Dim!B:B,"False Data")</f>
        <v>Christy Hoffman</v>
      </c>
      <c r="L1241" s="5">
        <f>_xlfn.XLOOKUP(Table17[[#This Row],[Customer_ID]],Customer_Dim!A:A,Customer_Dim!C:C,"False Data")</f>
        <v>26</v>
      </c>
      <c r="M1241" s="5" t="str" cm="1">
        <f t="array" ref="M1241">_xlfn.IFS(Table9[[#This Row],[Age]]&lt;=35,"Youth",Table9[[#This Row],[Age]]&lt;=55,"Adult",Table9[[#This Row],[Age]]&gt;55,"Senior")</f>
        <v>Youth</v>
      </c>
      <c r="N1241" t="str">
        <f>_xlfn.XLOOKUP(Table17[[#This Row],[Customer_ID]],Customer_Dim!A:A,Customer_Dim!D:D,"False Data")</f>
        <v>Female</v>
      </c>
      <c r="O1241" t="str">
        <f>_xlfn.XLOOKUP(Table17[[#This Row],[Customer_ID]],Customer_Dim!A:A,Customer_Dim!E:E,"False Data")</f>
        <v>Garyberg</v>
      </c>
      <c r="P1241" t="str">
        <f>_xlfn.XLOOKUP(Table17[[#This Row],[Customer_ID]],Customer_Dim!A:A,Customer_Dim!F:F,"False Data")</f>
        <v>Indiana</v>
      </c>
      <c r="Q1241" t="str">
        <f>_xlfn.XLOOKUP(Table17[[#This Row],[Customer_ID]],Customer_Dim!A:A,Customer_Dim!G:G,"False Data")</f>
        <v>USA</v>
      </c>
      <c r="R1241" t="str">
        <f>_xlfn.XLOOKUP(Table17[[#This Row],[Customer_ID]],Customer_Dim!A:A,Customer_Dim!H:H,"False Data")</f>
        <v>Platinum</v>
      </c>
      <c r="S1241" t="str">
        <f>_xlfn.XLOOKUP(Table17[[#This Row],[Store_ID]],Store_Dim!A:A,Store_Dim!B:B)</f>
        <v>Moore, Padilla and Butler</v>
      </c>
      <c r="T1241" t="str">
        <f>_xlfn.XLOOKUP(Table17[[#This Row],[Store_ID]],Store_Dim!A:A,Store_Dim!C:C)</f>
        <v>South</v>
      </c>
      <c r="U1241" t="str">
        <f>_xlfn.XLOOKUP(Table17[[#This Row],[Store_ID]],Store_Dim!A:A,Store_Dim!D:D)</f>
        <v>East Johnstad</v>
      </c>
      <c r="V1241" t="str">
        <f>_xlfn.XLOOKUP(Table17[[#This Row],[Store_ID]],Store_Dim!A:A,Store_Dim!E:E)</f>
        <v>Flagship</v>
      </c>
      <c r="W1241" t="str">
        <f>_xlfn.XLOOKUP(Table17[[#This Row],[Product_ID]],Product_Dim!A:A,Product_Dim!B:B)</f>
        <v>Kitchen Storage Rack</v>
      </c>
      <c r="X1241" t="str">
        <f>_xlfn.XLOOKUP(Table17[[#This Row],[Product_ID]],Product_Dim!A:A,Product_Dim!C:C)</f>
        <v>Home</v>
      </c>
      <c r="Y1241" t="str">
        <f>_xlfn.XLOOKUP(Table17[[#This Row],[Product_ID]],Product_Dim!A:A,Product_Dim!D:D)</f>
        <v>Storage</v>
      </c>
      <c r="Z1241" t="str">
        <f>_xlfn.XLOOKUP(Table17[[#This Row],[Product_ID]],Product_Dim!A:A,Product_Dim!E:E)</f>
        <v>Duran Group</v>
      </c>
      <c r="AA1241">
        <f>_xlfn.XLOOKUP(Table17[[#This Row],[Product_ID]],Product_Dim!A:A,Product_Dim!F:F)</f>
        <v>138.05000000000001</v>
      </c>
      <c r="AB1241">
        <f>_xlfn.XLOOKUP(Table17[[#This Row],[Product_ID]],Product_Dim!A:A,Product_Dim!G:G)</f>
        <v>89</v>
      </c>
    </row>
    <row r="1242" spans="1:28" x14ac:dyDescent="0.25">
      <c r="A1242" t="s">
        <v>3066</v>
      </c>
      <c r="B1242" s="1">
        <v>45394</v>
      </c>
      <c r="C1242" t="s">
        <v>487</v>
      </c>
      <c r="D1242" t="s">
        <v>1602</v>
      </c>
      <c r="E1242" t="s">
        <v>1773</v>
      </c>
      <c r="F1242">
        <v>2</v>
      </c>
      <c r="G1242">
        <v>437.84</v>
      </c>
      <c r="H1242">
        <v>0.24</v>
      </c>
      <c r="I1242" t="s">
        <v>1824</v>
      </c>
      <c r="J1242" s="12">
        <v>665.51679999999999</v>
      </c>
      <c r="K1242" t="str">
        <f>_xlfn.XLOOKUP(Table17[[#This Row],[Customer_ID]],Customer_Dim!A:A,Customer_Dim!B:B,"False Data")</f>
        <v>Justin Cross</v>
      </c>
      <c r="L1242" s="5">
        <f>_xlfn.XLOOKUP(Table17[[#This Row],[Customer_ID]],Customer_Dim!A:A,Customer_Dim!C:C,"False Data")</f>
        <v>62</v>
      </c>
      <c r="M1242" s="5" t="str" cm="1">
        <f t="array" ref="M1242">_xlfn.IFS(Table9[[#This Row],[Age]]&lt;=35,"Youth",Table9[[#This Row],[Age]]&lt;=55,"Adult",Table9[[#This Row],[Age]]&gt;55,"Senior")</f>
        <v>Senior</v>
      </c>
      <c r="N1242" t="str">
        <f>_xlfn.XLOOKUP(Table17[[#This Row],[Customer_ID]],Customer_Dim!A:A,Customer_Dim!D:D,"False Data")</f>
        <v>Female</v>
      </c>
      <c r="O1242" t="str">
        <f>_xlfn.XLOOKUP(Table17[[#This Row],[Customer_ID]],Customer_Dim!A:A,Customer_Dim!E:E,"False Data")</f>
        <v>North Anthonychester</v>
      </c>
      <c r="P1242" t="str">
        <f>_xlfn.XLOOKUP(Table17[[#This Row],[Customer_ID]],Customer_Dim!A:A,Customer_Dim!F:F,"False Data")</f>
        <v>Nevada</v>
      </c>
      <c r="Q1242" t="str">
        <f>_xlfn.XLOOKUP(Table17[[#This Row],[Customer_ID]],Customer_Dim!A:A,Customer_Dim!G:G,"False Data")</f>
        <v>USA</v>
      </c>
      <c r="R1242" t="str">
        <f>_xlfn.XLOOKUP(Table17[[#This Row],[Customer_ID]],Customer_Dim!A:A,Customer_Dim!H:H,"False Data")</f>
        <v>Bronze</v>
      </c>
      <c r="S1242" t="str">
        <f>_xlfn.XLOOKUP(Table17[[#This Row],[Store_ID]],Store_Dim!A:A,Store_Dim!B:B)</f>
        <v>Gray Ltd</v>
      </c>
      <c r="T1242" t="str">
        <f>_xlfn.XLOOKUP(Table17[[#This Row],[Store_ID]],Store_Dim!A:A,Store_Dim!C:C)</f>
        <v>North</v>
      </c>
      <c r="U1242" t="str">
        <f>_xlfn.XLOOKUP(Table17[[#This Row],[Store_ID]],Store_Dim!A:A,Store_Dim!D:D)</f>
        <v>New Michaelchester</v>
      </c>
      <c r="V1242" t="str">
        <f>_xlfn.XLOOKUP(Table17[[#This Row],[Store_ID]],Store_Dim!A:A,Store_Dim!E:E)</f>
        <v>Outlet</v>
      </c>
      <c r="W1242" t="str">
        <f>_xlfn.XLOOKUP(Table17[[#This Row],[Product_ID]],Product_Dim!A:A,Product_Dim!B:B)</f>
        <v>Decorative Floor Vase</v>
      </c>
      <c r="X1242" t="str">
        <f>_xlfn.XLOOKUP(Table17[[#This Row],[Product_ID]],Product_Dim!A:A,Product_Dim!C:C)</f>
        <v>Home</v>
      </c>
      <c r="Y1242" t="str">
        <f>_xlfn.XLOOKUP(Table17[[#This Row],[Product_ID]],Product_Dim!A:A,Product_Dim!D:D)</f>
        <v>Decor</v>
      </c>
      <c r="Z1242" t="str">
        <f>_xlfn.XLOOKUP(Table17[[#This Row],[Product_ID]],Product_Dim!A:A,Product_Dim!E:E)</f>
        <v>Khan, Jones and Paul</v>
      </c>
      <c r="AA1242">
        <f>_xlfn.XLOOKUP(Table17[[#This Row],[Product_ID]],Product_Dim!A:A,Product_Dim!F:F)</f>
        <v>81.75</v>
      </c>
      <c r="AB1242">
        <f>_xlfn.XLOOKUP(Table17[[#This Row],[Product_ID]],Product_Dim!A:A,Product_Dim!G:G)</f>
        <v>378</v>
      </c>
    </row>
    <row r="1243" spans="1:28" x14ac:dyDescent="0.25">
      <c r="A1243" t="s">
        <v>3067</v>
      </c>
      <c r="B1243" s="1">
        <v>45786</v>
      </c>
      <c r="C1243" t="s">
        <v>258</v>
      </c>
      <c r="D1243" t="s">
        <v>1580</v>
      </c>
      <c r="E1243" t="s">
        <v>1804</v>
      </c>
      <c r="F1243">
        <v>2</v>
      </c>
      <c r="G1243">
        <v>126.02</v>
      </c>
      <c r="H1243">
        <v>0.09</v>
      </c>
      <c r="I1243" t="s">
        <v>1829</v>
      </c>
      <c r="J1243" s="12">
        <v>229.35640000000001</v>
      </c>
      <c r="K1243" t="str">
        <f>_xlfn.XLOOKUP(Table17[[#This Row],[Customer_ID]],Customer_Dim!A:A,Customer_Dim!B:B,"False Data")</f>
        <v>Eric Singh</v>
      </c>
      <c r="L1243" s="5">
        <f>_xlfn.XLOOKUP(Table17[[#This Row],[Customer_ID]],Customer_Dim!A:A,Customer_Dim!C:C,"False Data")</f>
        <v>29</v>
      </c>
      <c r="M1243" s="5" t="str" cm="1">
        <f t="array" ref="M1243">_xlfn.IFS(Table9[[#This Row],[Age]]&lt;=35,"Youth",Table9[[#This Row],[Age]]&lt;=55,"Adult",Table9[[#This Row],[Age]]&gt;55,"Senior")</f>
        <v>Youth</v>
      </c>
      <c r="N1243" t="str">
        <f>_xlfn.XLOOKUP(Table17[[#This Row],[Customer_ID]],Customer_Dim!A:A,Customer_Dim!D:D,"False Data")</f>
        <v>Female</v>
      </c>
      <c r="O1243" t="str">
        <f>_xlfn.XLOOKUP(Table17[[#This Row],[Customer_ID]],Customer_Dim!A:A,Customer_Dim!E:E,"False Data")</f>
        <v>Port Lisa</v>
      </c>
      <c r="P1243" t="str">
        <f>_xlfn.XLOOKUP(Table17[[#This Row],[Customer_ID]],Customer_Dim!A:A,Customer_Dim!F:F,"False Data")</f>
        <v>New Mexico</v>
      </c>
      <c r="Q1243" t="str">
        <f>_xlfn.XLOOKUP(Table17[[#This Row],[Customer_ID]],Customer_Dim!A:A,Customer_Dim!G:G,"False Data")</f>
        <v>USA</v>
      </c>
      <c r="R1243" t="str">
        <f>_xlfn.XLOOKUP(Table17[[#This Row],[Customer_ID]],Customer_Dim!A:A,Customer_Dim!H:H,"False Data")</f>
        <v>Gold</v>
      </c>
      <c r="S1243" t="str">
        <f>_xlfn.XLOOKUP(Table17[[#This Row],[Store_ID]],Store_Dim!A:A,Store_Dim!B:B)</f>
        <v>Frederick-Wright</v>
      </c>
      <c r="T1243" t="str">
        <f>_xlfn.XLOOKUP(Table17[[#This Row],[Store_ID]],Store_Dim!A:A,Store_Dim!C:C)</f>
        <v>West</v>
      </c>
      <c r="U1243" t="str">
        <f>_xlfn.XLOOKUP(Table17[[#This Row],[Store_ID]],Store_Dim!A:A,Store_Dim!D:D)</f>
        <v>New Jimmymouth</v>
      </c>
      <c r="V1243" t="str">
        <f>_xlfn.XLOOKUP(Table17[[#This Row],[Store_ID]],Store_Dim!A:A,Store_Dim!E:E)</f>
        <v>Flagship</v>
      </c>
      <c r="W1243" t="str">
        <f>_xlfn.XLOOKUP(Table17[[#This Row],[Product_ID]],Product_Dim!A:A,Product_Dim!B:B)</f>
        <v>Beard Grooming Kit</v>
      </c>
      <c r="X1243" t="str">
        <f>_xlfn.XLOOKUP(Table17[[#This Row],[Product_ID]],Product_Dim!A:A,Product_Dim!C:C)</f>
        <v>Beauty</v>
      </c>
      <c r="Y1243" t="str">
        <f>_xlfn.XLOOKUP(Table17[[#This Row],[Product_ID]],Product_Dim!A:A,Product_Dim!D:D)</f>
        <v>Grooming</v>
      </c>
      <c r="Z1243" t="str">
        <f>_xlfn.XLOOKUP(Table17[[#This Row],[Product_ID]],Product_Dim!A:A,Product_Dim!E:E)</f>
        <v>Erickson-Green</v>
      </c>
      <c r="AA1243">
        <f>_xlfn.XLOOKUP(Table17[[#This Row],[Product_ID]],Product_Dim!A:A,Product_Dim!F:F)</f>
        <v>337.42</v>
      </c>
      <c r="AB1243">
        <f>_xlfn.XLOOKUP(Table17[[#This Row],[Product_ID]],Product_Dim!A:A,Product_Dim!G:G)</f>
        <v>256</v>
      </c>
    </row>
    <row r="1244" spans="1:28" x14ac:dyDescent="0.25">
      <c r="A1244" t="s">
        <v>3068</v>
      </c>
      <c r="B1244" s="1">
        <v>45692</v>
      </c>
      <c r="C1244" t="s">
        <v>1355</v>
      </c>
      <c r="D1244" t="s">
        <v>1714</v>
      </c>
      <c r="E1244" t="s">
        <v>1801</v>
      </c>
      <c r="F1244">
        <v>1</v>
      </c>
      <c r="G1244">
        <v>860.84</v>
      </c>
      <c r="H1244">
        <v>7.0000000000000007E-2</v>
      </c>
      <c r="I1244" t="s">
        <v>1826</v>
      </c>
      <c r="J1244" s="12">
        <v>800.58119999999997</v>
      </c>
      <c r="K1244" t="str">
        <f>_xlfn.XLOOKUP(Table17[[#This Row],[Customer_ID]],Customer_Dim!A:A,Customer_Dim!B:B,"False Data")</f>
        <v>Melinda Rivera</v>
      </c>
      <c r="L1244" s="5">
        <f>_xlfn.XLOOKUP(Table17[[#This Row],[Customer_ID]],Customer_Dim!A:A,Customer_Dim!C:C,"False Data")</f>
        <v>47</v>
      </c>
      <c r="M1244" s="5" t="str" cm="1">
        <f t="array" ref="M1244">_xlfn.IFS(Table9[[#This Row],[Age]]&lt;=35,"Youth",Table9[[#This Row],[Age]]&lt;=55,"Adult",Table9[[#This Row],[Age]]&gt;55,"Senior")</f>
        <v>Adult</v>
      </c>
      <c r="N1244" t="str">
        <f>_xlfn.XLOOKUP(Table17[[#This Row],[Customer_ID]],Customer_Dim!A:A,Customer_Dim!D:D,"False Data")</f>
        <v>Female</v>
      </c>
      <c r="O1244" t="str">
        <f>_xlfn.XLOOKUP(Table17[[#This Row],[Customer_ID]],Customer_Dim!A:A,Customer_Dim!E:E,"False Data")</f>
        <v>East Davidmouth</v>
      </c>
      <c r="P1244" t="str">
        <f>_xlfn.XLOOKUP(Table17[[#This Row],[Customer_ID]],Customer_Dim!A:A,Customer_Dim!F:F,"False Data")</f>
        <v>New Hampshire</v>
      </c>
      <c r="Q1244" t="str">
        <f>_xlfn.XLOOKUP(Table17[[#This Row],[Customer_ID]],Customer_Dim!A:A,Customer_Dim!G:G,"False Data")</f>
        <v>USA</v>
      </c>
      <c r="R1244" t="str">
        <f>_xlfn.XLOOKUP(Table17[[#This Row],[Customer_ID]],Customer_Dim!A:A,Customer_Dim!H:H,"False Data")</f>
        <v>Platinum</v>
      </c>
      <c r="S1244" t="str">
        <f>_xlfn.XLOOKUP(Table17[[#This Row],[Store_ID]],Store_Dim!A:A,Store_Dim!B:B)</f>
        <v>Shelton PLC</v>
      </c>
      <c r="T1244" t="str">
        <f>_xlfn.XLOOKUP(Table17[[#This Row],[Store_ID]],Store_Dim!A:A,Store_Dim!C:C)</f>
        <v>North</v>
      </c>
      <c r="U1244" t="str">
        <f>_xlfn.XLOOKUP(Table17[[#This Row],[Store_ID]],Store_Dim!A:A,Store_Dim!D:D)</f>
        <v>East Jenniferstad</v>
      </c>
      <c r="V1244" t="str">
        <f>_xlfn.XLOOKUP(Table17[[#This Row],[Store_ID]],Store_Dim!A:A,Store_Dim!E:E)</f>
        <v>Flagship</v>
      </c>
      <c r="W1244" t="str">
        <f>_xlfn.XLOOKUP(Table17[[#This Row],[Product_ID]],Product_Dim!A:A,Product_Dim!B:B)</f>
        <v>Hydrating Face Cleanser</v>
      </c>
      <c r="X1244" t="str">
        <f>_xlfn.XLOOKUP(Table17[[#This Row],[Product_ID]],Product_Dim!A:A,Product_Dim!C:C)</f>
        <v>Beauty</v>
      </c>
      <c r="Y1244" t="str">
        <f>_xlfn.XLOOKUP(Table17[[#This Row],[Product_ID]],Product_Dim!A:A,Product_Dim!D:D)</f>
        <v>Skincare</v>
      </c>
      <c r="Z1244" t="str">
        <f>_xlfn.XLOOKUP(Table17[[#This Row],[Product_ID]],Product_Dim!A:A,Product_Dim!E:E)</f>
        <v>Butler Group</v>
      </c>
      <c r="AA1244">
        <f>_xlfn.XLOOKUP(Table17[[#This Row],[Product_ID]],Product_Dim!A:A,Product_Dim!F:F)</f>
        <v>305.49</v>
      </c>
      <c r="AB1244">
        <f>_xlfn.XLOOKUP(Table17[[#This Row],[Product_ID]],Product_Dim!A:A,Product_Dim!G:G)</f>
        <v>159</v>
      </c>
    </row>
    <row r="1245" spans="1:28" x14ac:dyDescent="0.25">
      <c r="A1245" t="s">
        <v>3069</v>
      </c>
      <c r="B1245" s="1">
        <v>45677</v>
      </c>
      <c r="C1245" t="s">
        <v>335</v>
      </c>
      <c r="D1245" t="s">
        <v>1644</v>
      </c>
      <c r="E1245" t="s">
        <v>1797</v>
      </c>
      <c r="F1245">
        <v>1</v>
      </c>
      <c r="G1245">
        <v>161.80000000000001</v>
      </c>
      <c r="H1245">
        <v>0.24</v>
      </c>
      <c r="I1245" t="s">
        <v>1826</v>
      </c>
      <c r="J1245" s="12">
        <v>122.968</v>
      </c>
      <c r="K1245" t="str">
        <f>_xlfn.XLOOKUP(Table17[[#This Row],[Customer_ID]],Customer_Dim!A:A,Customer_Dim!B:B,"False Data")</f>
        <v>Christy Vasquez</v>
      </c>
      <c r="L1245" s="5">
        <f>_xlfn.XLOOKUP(Table17[[#This Row],[Customer_ID]],Customer_Dim!A:A,Customer_Dim!C:C,"False Data")</f>
        <v>28</v>
      </c>
      <c r="M1245" s="5" t="str" cm="1">
        <f t="array" ref="M1245">_xlfn.IFS(Table9[[#This Row],[Age]]&lt;=35,"Youth",Table9[[#This Row],[Age]]&lt;=55,"Adult",Table9[[#This Row],[Age]]&gt;55,"Senior")</f>
        <v>Youth</v>
      </c>
      <c r="N1245" t="str">
        <f>_xlfn.XLOOKUP(Table17[[#This Row],[Customer_ID]],Customer_Dim!A:A,Customer_Dim!D:D,"False Data")</f>
        <v>Female</v>
      </c>
      <c r="O1245" t="str">
        <f>_xlfn.XLOOKUP(Table17[[#This Row],[Customer_ID]],Customer_Dim!A:A,Customer_Dim!E:E,"False Data")</f>
        <v>Port Travisstad</v>
      </c>
      <c r="P1245" t="str">
        <f>_xlfn.XLOOKUP(Table17[[#This Row],[Customer_ID]],Customer_Dim!A:A,Customer_Dim!F:F,"False Data")</f>
        <v>South Carolina</v>
      </c>
      <c r="Q1245" t="str">
        <f>_xlfn.XLOOKUP(Table17[[#This Row],[Customer_ID]],Customer_Dim!A:A,Customer_Dim!G:G,"False Data")</f>
        <v>USA</v>
      </c>
      <c r="R1245" t="str">
        <f>_xlfn.XLOOKUP(Table17[[#This Row],[Customer_ID]],Customer_Dim!A:A,Customer_Dim!H:H,"False Data")</f>
        <v>Gold</v>
      </c>
      <c r="S1245" t="str">
        <f>_xlfn.XLOOKUP(Table17[[#This Row],[Store_ID]],Store_Dim!A:A,Store_Dim!B:B)</f>
        <v>Gardner, Humphrey and Contreras</v>
      </c>
      <c r="T1245" t="str">
        <f>_xlfn.XLOOKUP(Table17[[#This Row],[Store_ID]],Store_Dim!A:A,Store_Dim!C:C)</f>
        <v>East</v>
      </c>
      <c r="U1245" t="str">
        <f>_xlfn.XLOOKUP(Table17[[#This Row],[Store_ID]],Store_Dim!A:A,Store_Dim!D:D)</f>
        <v>Johnsonville</v>
      </c>
      <c r="V1245" t="str">
        <f>_xlfn.XLOOKUP(Table17[[#This Row],[Store_ID]],Store_Dim!A:A,Store_Dim!E:E)</f>
        <v>Flagship</v>
      </c>
      <c r="W1245" t="str">
        <f>_xlfn.XLOOKUP(Table17[[#This Row],[Product_ID]],Product_Dim!A:A,Product_Dim!B:B)</f>
        <v>Car Dashboard Phone Holder</v>
      </c>
      <c r="X1245" t="str">
        <f>_xlfn.XLOOKUP(Table17[[#This Row],[Product_ID]],Product_Dim!A:A,Product_Dim!C:C)</f>
        <v>Electronics</v>
      </c>
      <c r="Y1245" t="str">
        <f>_xlfn.XLOOKUP(Table17[[#This Row],[Product_ID]],Product_Dim!A:A,Product_Dim!D:D)</f>
        <v>Accessories</v>
      </c>
      <c r="Z1245" t="str">
        <f>_xlfn.XLOOKUP(Table17[[#This Row],[Product_ID]],Product_Dim!A:A,Product_Dim!E:E)</f>
        <v>Byrd, Stewart and Valdez</v>
      </c>
      <c r="AA1245">
        <f>_xlfn.XLOOKUP(Table17[[#This Row],[Product_ID]],Product_Dim!A:A,Product_Dim!F:F)</f>
        <v>177.98</v>
      </c>
      <c r="AB1245">
        <f>_xlfn.XLOOKUP(Table17[[#This Row],[Product_ID]],Product_Dim!A:A,Product_Dim!G:G)</f>
        <v>103</v>
      </c>
    </row>
    <row r="1246" spans="1:28" x14ac:dyDescent="0.25">
      <c r="A1246" t="s">
        <v>3070</v>
      </c>
      <c r="B1246" s="1">
        <v>45669</v>
      </c>
      <c r="C1246" t="s">
        <v>1202</v>
      </c>
      <c r="D1246" t="s">
        <v>1624</v>
      </c>
      <c r="E1246" t="s">
        <v>1807</v>
      </c>
      <c r="F1246">
        <v>4</v>
      </c>
      <c r="G1246">
        <v>347.82</v>
      </c>
      <c r="H1246">
        <v>0.02</v>
      </c>
      <c r="I1246" t="s">
        <v>1829</v>
      </c>
      <c r="J1246" s="12">
        <v>1363.4544000000001</v>
      </c>
      <c r="K1246" t="str">
        <f>_xlfn.XLOOKUP(Table17[[#This Row],[Customer_ID]],Customer_Dim!A:A,Customer_Dim!B:B,"False Data")</f>
        <v>Tammy Brennan</v>
      </c>
      <c r="L1246" s="5">
        <f>_xlfn.XLOOKUP(Table17[[#This Row],[Customer_ID]],Customer_Dim!A:A,Customer_Dim!C:C,"False Data")</f>
        <v>60</v>
      </c>
      <c r="M1246" s="5" t="str" cm="1">
        <f t="array" ref="M1246">_xlfn.IFS(Table9[[#This Row],[Age]]&lt;=35,"Youth",Table9[[#This Row],[Age]]&lt;=55,"Adult",Table9[[#This Row],[Age]]&gt;55,"Senior")</f>
        <v>Senior</v>
      </c>
      <c r="N1246" t="str">
        <f>_xlfn.XLOOKUP(Table17[[#This Row],[Customer_ID]],Customer_Dim!A:A,Customer_Dim!D:D,"False Data")</f>
        <v>Male</v>
      </c>
      <c r="O1246" t="str">
        <f>_xlfn.XLOOKUP(Table17[[#This Row],[Customer_ID]],Customer_Dim!A:A,Customer_Dim!E:E,"False Data")</f>
        <v>Lake Brandontown</v>
      </c>
      <c r="P1246" t="str">
        <f>_xlfn.XLOOKUP(Table17[[#This Row],[Customer_ID]],Customer_Dim!A:A,Customer_Dim!F:F,"False Data")</f>
        <v>South Carolina</v>
      </c>
      <c r="Q1246" t="str">
        <f>_xlfn.XLOOKUP(Table17[[#This Row],[Customer_ID]],Customer_Dim!A:A,Customer_Dim!G:G,"False Data")</f>
        <v>USA</v>
      </c>
      <c r="R1246" t="str">
        <f>_xlfn.XLOOKUP(Table17[[#This Row],[Customer_ID]],Customer_Dim!A:A,Customer_Dim!H:H,"False Data")</f>
        <v>Gold</v>
      </c>
      <c r="S1246" t="str">
        <f>_xlfn.XLOOKUP(Table17[[#This Row],[Store_ID]],Store_Dim!A:A,Store_Dim!B:B)</f>
        <v>Holloway Ltd</v>
      </c>
      <c r="T1246" t="str">
        <f>_xlfn.XLOOKUP(Table17[[#This Row],[Store_ID]],Store_Dim!A:A,Store_Dim!C:C)</f>
        <v>North</v>
      </c>
      <c r="U1246" t="str">
        <f>_xlfn.XLOOKUP(Table17[[#This Row],[Store_ID]],Store_Dim!A:A,Store_Dim!D:D)</f>
        <v>Bensonhaven</v>
      </c>
      <c r="V1246" t="str">
        <f>_xlfn.XLOOKUP(Table17[[#This Row],[Store_ID]],Store_Dim!A:A,Store_Dim!E:E)</f>
        <v>Flagship</v>
      </c>
      <c r="W1246" t="str">
        <f>_xlfn.XLOOKUP(Table17[[#This Row],[Product_ID]],Product_Dim!A:A,Product_Dim!B:B)</f>
        <v>Sports Water Hydration Pack</v>
      </c>
      <c r="X1246" t="str">
        <f>_xlfn.XLOOKUP(Table17[[#This Row],[Product_ID]],Product_Dim!A:A,Product_Dim!C:C)</f>
        <v>Sports</v>
      </c>
      <c r="Y1246" t="str">
        <f>_xlfn.XLOOKUP(Table17[[#This Row],[Product_ID]],Product_Dim!A:A,Product_Dim!D:D)</f>
        <v>Outdoor</v>
      </c>
      <c r="Z1246" t="str">
        <f>_xlfn.XLOOKUP(Table17[[#This Row],[Product_ID]],Product_Dim!A:A,Product_Dim!E:E)</f>
        <v>Sims-Smith</v>
      </c>
      <c r="AA1246">
        <f>_xlfn.XLOOKUP(Table17[[#This Row],[Product_ID]],Product_Dim!A:A,Product_Dim!F:F)</f>
        <v>135.61000000000001</v>
      </c>
      <c r="AB1246">
        <f>_xlfn.XLOOKUP(Table17[[#This Row],[Product_ID]],Product_Dim!A:A,Product_Dim!G:G)</f>
        <v>394</v>
      </c>
    </row>
    <row r="1247" spans="1:28" x14ac:dyDescent="0.25">
      <c r="A1247" t="s">
        <v>3071</v>
      </c>
      <c r="B1247" s="1">
        <v>45299</v>
      </c>
      <c r="C1247" t="s">
        <v>1400</v>
      </c>
      <c r="D1247" t="s">
        <v>1718</v>
      </c>
      <c r="E1247" t="s">
        <v>1804</v>
      </c>
      <c r="F1247">
        <v>3</v>
      </c>
      <c r="G1247">
        <v>416.44</v>
      </c>
      <c r="H1247">
        <v>0.27</v>
      </c>
      <c r="I1247" t="s">
        <v>1824</v>
      </c>
      <c r="J1247" s="12">
        <v>912.00359999999989</v>
      </c>
      <c r="K1247" t="str">
        <f>_xlfn.XLOOKUP(Table17[[#This Row],[Customer_ID]],Customer_Dim!A:A,Customer_Dim!B:B,"False Data")</f>
        <v>April Phillips</v>
      </c>
      <c r="L1247" s="5">
        <f>_xlfn.XLOOKUP(Table17[[#This Row],[Customer_ID]],Customer_Dim!A:A,Customer_Dim!C:C,"False Data")</f>
        <v>62</v>
      </c>
      <c r="M1247" s="5" t="str" cm="1">
        <f t="array" ref="M1247">_xlfn.IFS(Table9[[#This Row],[Age]]&lt;=35,"Youth",Table9[[#This Row],[Age]]&lt;=55,"Adult",Table9[[#This Row],[Age]]&gt;55,"Senior")</f>
        <v>Senior</v>
      </c>
      <c r="N1247" t="str">
        <f>_xlfn.XLOOKUP(Table17[[#This Row],[Customer_ID]],Customer_Dim!A:A,Customer_Dim!D:D,"False Data")</f>
        <v>Female</v>
      </c>
      <c r="O1247" t="str">
        <f>_xlfn.XLOOKUP(Table17[[#This Row],[Customer_ID]],Customer_Dim!A:A,Customer_Dim!E:E,"False Data")</f>
        <v>Lake Carolyn</v>
      </c>
      <c r="P1247" t="str">
        <f>_xlfn.XLOOKUP(Table17[[#This Row],[Customer_ID]],Customer_Dim!A:A,Customer_Dim!F:F,"False Data")</f>
        <v>Hawaii</v>
      </c>
      <c r="Q1247" t="str">
        <f>_xlfn.XLOOKUP(Table17[[#This Row],[Customer_ID]],Customer_Dim!A:A,Customer_Dim!G:G,"False Data")</f>
        <v>USA</v>
      </c>
      <c r="R1247" t="str">
        <f>_xlfn.XLOOKUP(Table17[[#This Row],[Customer_ID]],Customer_Dim!A:A,Customer_Dim!H:H,"False Data")</f>
        <v>Platinum</v>
      </c>
      <c r="S1247" t="str">
        <f>_xlfn.XLOOKUP(Table17[[#This Row],[Store_ID]],Store_Dim!A:A,Store_Dim!B:B)</f>
        <v>Frederick-Wright</v>
      </c>
      <c r="T1247" t="str">
        <f>_xlfn.XLOOKUP(Table17[[#This Row],[Store_ID]],Store_Dim!A:A,Store_Dim!C:C)</f>
        <v>West</v>
      </c>
      <c r="U1247" t="str">
        <f>_xlfn.XLOOKUP(Table17[[#This Row],[Store_ID]],Store_Dim!A:A,Store_Dim!D:D)</f>
        <v>New Jimmymouth</v>
      </c>
      <c r="V1247" t="str">
        <f>_xlfn.XLOOKUP(Table17[[#This Row],[Store_ID]],Store_Dim!A:A,Store_Dim!E:E)</f>
        <v>Flagship</v>
      </c>
      <c r="W1247" t="str">
        <f>_xlfn.XLOOKUP(Table17[[#This Row],[Product_ID]],Product_Dim!A:A,Product_Dim!B:B)</f>
        <v>Women's Beanie Hat</v>
      </c>
      <c r="X1247" t="str">
        <f>_xlfn.XLOOKUP(Table17[[#This Row],[Product_ID]],Product_Dim!A:A,Product_Dim!C:C)</f>
        <v>Clothing</v>
      </c>
      <c r="Y1247" t="str">
        <f>_xlfn.XLOOKUP(Table17[[#This Row],[Product_ID]],Product_Dim!A:A,Product_Dim!D:D)</f>
        <v>Accessories</v>
      </c>
      <c r="Z1247" t="str">
        <f>_xlfn.XLOOKUP(Table17[[#This Row],[Product_ID]],Product_Dim!A:A,Product_Dim!E:E)</f>
        <v>Richardson-Carrillo</v>
      </c>
      <c r="AA1247">
        <f>_xlfn.XLOOKUP(Table17[[#This Row],[Product_ID]],Product_Dim!A:A,Product_Dim!F:F)</f>
        <v>119.57</v>
      </c>
      <c r="AB1247">
        <f>_xlfn.XLOOKUP(Table17[[#This Row],[Product_ID]],Product_Dim!A:A,Product_Dim!G:G)</f>
        <v>210</v>
      </c>
    </row>
    <row r="1248" spans="1:28" x14ac:dyDescent="0.25">
      <c r="A1248" t="s">
        <v>3072</v>
      </c>
      <c r="B1248" s="1">
        <v>45893</v>
      </c>
      <c r="C1248" t="s">
        <v>32</v>
      </c>
      <c r="D1248" t="s">
        <v>1672</v>
      </c>
      <c r="E1248" t="s">
        <v>1752</v>
      </c>
      <c r="F1248">
        <v>1</v>
      </c>
      <c r="G1248">
        <v>147.96</v>
      </c>
      <c r="H1248">
        <v>0.24</v>
      </c>
      <c r="I1248" t="s">
        <v>1829</v>
      </c>
      <c r="J1248" s="12">
        <v>112.4496</v>
      </c>
      <c r="K1248" t="str">
        <f>_xlfn.XLOOKUP(Table17[[#This Row],[Customer_ID]],Customer_Dim!A:A,Customer_Dim!B:B,"False Data")</f>
        <v>Christine Vaughn</v>
      </c>
      <c r="L1248" s="5">
        <f>_xlfn.XLOOKUP(Table17[[#This Row],[Customer_ID]],Customer_Dim!A:A,Customer_Dim!C:C,"False Data")</f>
        <v>24</v>
      </c>
      <c r="M1248" s="5" t="str" cm="1">
        <f t="array" ref="M1248">_xlfn.IFS(Table9[[#This Row],[Age]]&lt;=35,"Youth",Table9[[#This Row],[Age]]&lt;=55,"Adult",Table9[[#This Row],[Age]]&gt;55,"Senior")</f>
        <v>Youth</v>
      </c>
      <c r="N1248" t="str">
        <f>_xlfn.XLOOKUP(Table17[[#This Row],[Customer_ID]],Customer_Dim!A:A,Customer_Dim!D:D,"False Data")</f>
        <v>Male</v>
      </c>
      <c r="O1248" t="str">
        <f>_xlfn.XLOOKUP(Table17[[#This Row],[Customer_ID]],Customer_Dim!A:A,Customer_Dim!E:E,"False Data")</f>
        <v>East Amandamouth</v>
      </c>
      <c r="P1248" t="str">
        <f>_xlfn.XLOOKUP(Table17[[#This Row],[Customer_ID]],Customer_Dim!A:A,Customer_Dim!F:F,"False Data")</f>
        <v>Oregon</v>
      </c>
      <c r="Q1248" t="str">
        <f>_xlfn.XLOOKUP(Table17[[#This Row],[Customer_ID]],Customer_Dim!A:A,Customer_Dim!G:G,"False Data")</f>
        <v>USA</v>
      </c>
      <c r="R1248" t="str">
        <f>_xlfn.XLOOKUP(Table17[[#This Row],[Customer_ID]],Customer_Dim!A:A,Customer_Dim!H:H,"False Data")</f>
        <v>Bronze</v>
      </c>
      <c r="S1248" t="str">
        <f>_xlfn.XLOOKUP(Table17[[#This Row],[Store_ID]],Store_Dim!A:A,Store_Dim!B:B)</f>
        <v>Rivera-Warner</v>
      </c>
      <c r="T1248" t="str">
        <f>_xlfn.XLOOKUP(Table17[[#This Row],[Store_ID]],Store_Dim!A:A,Store_Dim!C:C)</f>
        <v>East</v>
      </c>
      <c r="U1248" t="str">
        <f>_xlfn.XLOOKUP(Table17[[#This Row],[Store_ID]],Store_Dim!A:A,Store_Dim!D:D)</f>
        <v>Washingtonfurt</v>
      </c>
      <c r="V1248" t="str">
        <f>_xlfn.XLOOKUP(Table17[[#This Row],[Store_ID]],Store_Dim!A:A,Store_Dim!E:E)</f>
        <v>Flagship</v>
      </c>
      <c r="W1248" t="str">
        <f>_xlfn.XLOOKUP(Table17[[#This Row],[Product_ID]],Product_Dim!A:A,Product_Dim!B:B)</f>
        <v>Laptop Cooling Pad</v>
      </c>
      <c r="X1248" t="str">
        <f>_xlfn.XLOOKUP(Table17[[#This Row],[Product_ID]],Product_Dim!A:A,Product_Dim!C:C)</f>
        <v>Electronics</v>
      </c>
      <c r="Y1248" t="str">
        <f>_xlfn.XLOOKUP(Table17[[#This Row],[Product_ID]],Product_Dim!A:A,Product_Dim!D:D)</f>
        <v>Computer</v>
      </c>
      <c r="Z1248" t="str">
        <f>_xlfn.XLOOKUP(Table17[[#This Row],[Product_ID]],Product_Dim!A:A,Product_Dim!E:E)</f>
        <v>Murray, Gould and Ware</v>
      </c>
      <c r="AA1248">
        <f>_xlfn.XLOOKUP(Table17[[#This Row],[Product_ID]],Product_Dim!A:A,Product_Dim!F:F)</f>
        <v>86.42</v>
      </c>
      <c r="AB1248">
        <f>_xlfn.XLOOKUP(Table17[[#This Row],[Product_ID]],Product_Dim!A:A,Product_Dim!G:G)</f>
        <v>222</v>
      </c>
    </row>
    <row r="1249" spans="1:28" x14ac:dyDescent="0.25">
      <c r="A1249" t="s">
        <v>3073</v>
      </c>
      <c r="B1249" s="1">
        <v>45560</v>
      </c>
      <c r="C1249" t="s">
        <v>1377</v>
      </c>
      <c r="D1249" t="s">
        <v>1584</v>
      </c>
      <c r="E1249" t="s">
        <v>1782</v>
      </c>
      <c r="F1249">
        <v>3</v>
      </c>
      <c r="G1249">
        <v>550.26</v>
      </c>
      <c r="H1249">
        <v>0.22</v>
      </c>
      <c r="I1249" t="s">
        <v>1824</v>
      </c>
      <c r="J1249" s="12">
        <v>1287.6084000000001</v>
      </c>
      <c r="K1249" t="str">
        <f>_xlfn.XLOOKUP(Table17[[#This Row],[Customer_ID]],Customer_Dim!A:A,Customer_Dim!B:B,"False Data")</f>
        <v>Gene Lee</v>
      </c>
      <c r="L1249" s="5">
        <f>_xlfn.XLOOKUP(Table17[[#This Row],[Customer_ID]],Customer_Dim!A:A,Customer_Dim!C:C,"False Data")</f>
        <v>41</v>
      </c>
      <c r="M1249" s="5" t="str" cm="1">
        <f t="array" ref="M1249">_xlfn.IFS(Table9[[#This Row],[Age]]&lt;=35,"Youth",Table9[[#This Row],[Age]]&lt;=55,"Adult",Table9[[#This Row],[Age]]&gt;55,"Senior")</f>
        <v>Adult</v>
      </c>
      <c r="N1249" t="str">
        <f>_xlfn.XLOOKUP(Table17[[#This Row],[Customer_ID]],Customer_Dim!A:A,Customer_Dim!D:D,"False Data")</f>
        <v>Female</v>
      </c>
      <c r="O1249" t="str">
        <f>_xlfn.XLOOKUP(Table17[[#This Row],[Customer_ID]],Customer_Dim!A:A,Customer_Dim!E:E,"False Data")</f>
        <v>Mcfarlandmouth</v>
      </c>
      <c r="P1249" t="str">
        <f>_xlfn.XLOOKUP(Table17[[#This Row],[Customer_ID]],Customer_Dim!A:A,Customer_Dim!F:F,"False Data")</f>
        <v>Virginia</v>
      </c>
      <c r="Q1249" t="str">
        <f>_xlfn.XLOOKUP(Table17[[#This Row],[Customer_ID]],Customer_Dim!A:A,Customer_Dim!G:G,"False Data")</f>
        <v>USA</v>
      </c>
      <c r="R1249" t="str">
        <f>_xlfn.XLOOKUP(Table17[[#This Row],[Customer_ID]],Customer_Dim!A:A,Customer_Dim!H:H,"False Data")</f>
        <v>Platinum</v>
      </c>
      <c r="S1249" t="str">
        <f>_xlfn.XLOOKUP(Table17[[#This Row],[Store_ID]],Store_Dim!A:A,Store_Dim!B:B)</f>
        <v>Bean, Jones and Park</v>
      </c>
      <c r="T1249" t="str">
        <f>_xlfn.XLOOKUP(Table17[[#This Row],[Store_ID]],Store_Dim!A:A,Store_Dim!C:C)</f>
        <v>West</v>
      </c>
      <c r="U1249" t="str">
        <f>_xlfn.XLOOKUP(Table17[[#This Row],[Store_ID]],Store_Dim!A:A,Store_Dim!D:D)</f>
        <v>Thompsonborough</v>
      </c>
      <c r="V1249" t="str">
        <f>_xlfn.XLOOKUP(Table17[[#This Row],[Store_ID]],Store_Dim!A:A,Store_Dim!E:E)</f>
        <v>Online</v>
      </c>
      <c r="W1249" t="str">
        <f>_xlfn.XLOOKUP(Table17[[#This Row],[Product_ID]],Product_Dim!A:A,Product_Dim!B:B)</f>
        <v>Women's Denim Jeans</v>
      </c>
      <c r="X1249" t="str">
        <f>_xlfn.XLOOKUP(Table17[[#This Row],[Product_ID]],Product_Dim!A:A,Product_Dim!C:C)</f>
        <v>Clothing</v>
      </c>
      <c r="Y1249" t="str">
        <f>_xlfn.XLOOKUP(Table17[[#This Row],[Product_ID]],Product_Dim!A:A,Product_Dim!D:D)</f>
        <v>Bottoms</v>
      </c>
      <c r="Z1249" t="str">
        <f>_xlfn.XLOOKUP(Table17[[#This Row],[Product_ID]],Product_Dim!A:A,Product_Dim!E:E)</f>
        <v>Guerra-Hendrix</v>
      </c>
      <c r="AA1249">
        <f>_xlfn.XLOOKUP(Table17[[#This Row],[Product_ID]],Product_Dim!A:A,Product_Dim!F:F)</f>
        <v>303.74</v>
      </c>
      <c r="AB1249">
        <f>_xlfn.XLOOKUP(Table17[[#This Row],[Product_ID]],Product_Dim!A:A,Product_Dim!G:G)</f>
        <v>343</v>
      </c>
    </row>
    <row r="1250" spans="1:28" x14ac:dyDescent="0.25">
      <c r="A1250" t="s">
        <v>3074</v>
      </c>
      <c r="B1250" s="1">
        <v>45267</v>
      </c>
      <c r="C1250" t="s">
        <v>1160</v>
      </c>
      <c r="D1250" t="s">
        <v>1742</v>
      </c>
      <c r="E1250" t="s">
        <v>1779</v>
      </c>
      <c r="F1250">
        <v>4</v>
      </c>
      <c r="G1250">
        <v>938.21</v>
      </c>
      <c r="H1250">
        <v>0.04</v>
      </c>
      <c r="I1250" t="s">
        <v>1826</v>
      </c>
      <c r="J1250" s="12">
        <v>3602.7264</v>
      </c>
      <c r="K1250" t="str">
        <f>_xlfn.XLOOKUP(Table17[[#This Row],[Customer_ID]],Customer_Dim!A:A,Customer_Dim!B:B,"False Data")</f>
        <v>Michael Garner</v>
      </c>
      <c r="L1250" s="5">
        <f>_xlfn.XLOOKUP(Table17[[#This Row],[Customer_ID]],Customer_Dim!A:A,Customer_Dim!C:C,"False Data")</f>
        <v>21</v>
      </c>
      <c r="M1250" s="5" t="str" cm="1">
        <f t="array" ref="M1250">_xlfn.IFS(Table9[[#This Row],[Age]]&lt;=35,"Youth",Table9[[#This Row],[Age]]&lt;=55,"Adult",Table9[[#This Row],[Age]]&gt;55,"Senior")</f>
        <v>Youth</v>
      </c>
      <c r="N1250" t="str">
        <f>_xlfn.XLOOKUP(Table17[[#This Row],[Customer_ID]],Customer_Dim!A:A,Customer_Dim!D:D,"False Data")</f>
        <v>Female</v>
      </c>
      <c r="O1250" t="str">
        <f>_xlfn.XLOOKUP(Table17[[#This Row],[Customer_ID]],Customer_Dim!A:A,Customer_Dim!E:E,"False Data")</f>
        <v>Port Crystal</v>
      </c>
      <c r="P1250" t="str">
        <f>_xlfn.XLOOKUP(Table17[[#This Row],[Customer_ID]],Customer_Dim!A:A,Customer_Dim!F:F,"False Data")</f>
        <v>New Hampshire</v>
      </c>
      <c r="Q1250" t="str">
        <f>_xlfn.XLOOKUP(Table17[[#This Row],[Customer_ID]],Customer_Dim!A:A,Customer_Dim!G:G,"False Data")</f>
        <v>USA</v>
      </c>
      <c r="R1250" t="str">
        <f>_xlfn.XLOOKUP(Table17[[#This Row],[Customer_ID]],Customer_Dim!A:A,Customer_Dim!H:H,"False Data")</f>
        <v>Platinum</v>
      </c>
      <c r="S1250" t="str">
        <f>_xlfn.XLOOKUP(Table17[[#This Row],[Store_ID]],Store_Dim!A:A,Store_Dim!B:B)</f>
        <v>Martinez-Mullins</v>
      </c>
      <c r="T1250" t="str">
        <f>_xlfn.XLOOKUP(Table17[[#This Row],[Store_ID]],Store_Dim!A:A,Store_Dim!C:C)</f>
        <v>South</v>
      </c>
      <c r="U1250" t="str">
        <f>_xlfn.XLOOKUP(Table17[[#This Row],[Store_ID]],Store_Dim!A:A,Store_Dim!D:D)</f>
        <v>Williamsfurt</v>
      </c>
      <c r="V1250" t="str">
        <f>_xlfn.XLOOKUP(Table17[[#This Row],[Store_ID]],Store_Dim!A:A,Store_Dim!E:E)</f>
        <v>Online</v>
      </c>
      <c r="W1250" t="str">
        <f>_xlfn.XLOOKUP(Table17[[#This Row],[Product_ID]],Product_Dim!A:A,Product_Dim!B:B)</f>
        <v>Cricket Bat</v>
      </c>
      <c r="X1250" t="str">
        <f>_xlfn.XLOOKUP(Table17[[#This Row],[Product_ID]],Product_Dim!A:A,Product_Dim!C:C)</f>
        <v>Sports</v>
      </c>
      <c r="Y1250" t="str">
        <f>_xlfn.XLOOKUP(Table17[[#This Row],[Product_ID]],Product_Dim!A:A,Product_Dim!D:D)</f>
        <v>Team Sports</v>
      </c>
      <c r="Z1250" t="str">
        <f>_xlfn.XLOOKUP(Table17[[#This Row],[Product_ID]],Product_Dim!A:A,Product_Dim!E:E)</f>
        <v>Khan LLC</v>
      </c>
      <c r="AA1250">
        <f>_xlfn.XLOOKUP(Table17[[#This Row],[Product_ID]],Product_Dim!A:A,Product_Dim!F:F)</f>
        <v>245.98</v>
      </c>
      <c r="AB1250">
        <f>_xlfn.XLOOKUP(Table17[[#This Row],[Product_ID]],Product_Dim!A:A,Product_Dim!G:G)</f>
        <v>471</v>
      </c>
    </row>
    <row r="1251" spans="1:28" x14ac:dyDescent="0.25">
      <c r="A1251" t="s">
        <v>3075</v>
      </c>
      <c r="B1251" s="1">
        <v>45467</v>
      </c>
      <c r="C1251" t="s">
        <v>458</v>
      </c>
      <c r="D1251" t="s">
        <v>1736</v>
      </c>
      <c r="E1251" t="s">
        <v>1804</v>
      </c>
      <c r="F1251">
        <v>3</v>
      </c>
      <c r="G1251">
        <v>517.98</v>
      </c>
      <c r="H1251">
        <v>0.01</v>
      </c>
      <c r="I1251" t="s">
        <v>1826</v>
      </c>
      <c r="J1251" s="12">
        <v>1538.4005999999999</v>
      </c>
      <c r="K1251" t="str">
        <f>_xlfn.XLOOKUP(Table17[[#This Row],[Customer_ID]],Customer_Dim!A:A,Customer_Dim!B:B,"False Data")</f>
        <v>Morgan Bowen</v>
      </c>
      <c r="L1251" s="5">
        <f>_xlfn.XLOOKUP(Table17[[#This Row],[Customer_ID]],Customer_Dim!A:A,Customer_Dim!C:C,"False Data")</f>
        <v>54</v>
      </c>
      <c r="M1251" s="5" t="str" cm="1">
        <f t="array" ref="M1251">_xlfn.IFS(Table9[[#This Row],[Age]]&lt;=35,"Youth",Table9[[#This Row],[Age]]&lt;=55,"Adult",Table9[[#This Row],[Age]]&gt;55,"Senior")</f>
        <v>Adult</v>
      </c>
      <c r="N1251" t="str">
        <f>_xlfn.XLOOKUP(Table17[[#This Row],[Customer_ID]],Customer_Dim!A:A,Customer_Dim!D:D,"False Data")</f>
        <v>Male</v>
      </c>
      <c r="O1251" t="str">
        <f>_xlfn.XLOOKUP(Table17[[#This Row],[Customer_ID]],Customer_Dim!A:A,Customer_Dim!E:E,"False Data")</f>
        <v>Parksfort</v>
      </c>
      <c r="P1251" t="str">
        <f>_xlfn.XLOOKUP(Table17[[#This Row],[Customer_ID]],Customer_Dim!A:A,Customer_Dim!F:F,"False Data")</f>
        <v>Washington</v>
      </c>
      <c r="Q1251" t="str">
        <f>_xlfn.XLOOKUP(Table17[[#This Row],[Customer_ID]],Customer_Dim!A:A,Customer_Dim!G:G,"False Data")</f>
        <v>USA</v>
      </c>
      <c r="R1251" t="str">
        <f>_xlfn.XLOOKUP(Table17[[#This Row],[Customer_ID]],Customer_Dim!A:A,Customer_Dim!H:H,"False Data")</f>
        <v>Gold</v>
      </c>
      <c r="S1251" t="str">
        <f>_xlfn.XLOOKUP(Table17[[#This Row],[Store_ID]],Store_Dim!A:A,Store_Dim!B:B)</f>
        <v>Frederick-Wright</v>
      </c>
      <c r="T1251" t="str">
        <f>_xlfn.XLOOKUP(Table17[[#This Row],[Store_ID]],Store_Dim!A:A,Store_Dim!C:C)</f>
        <v>West</v>
      </c>
      <c r="U1251" t="str">
        <f>_xlfn.XLOOKUP(Table17[[#This Row],[Store_ID]],Store_Dim!A:A,Store_Dim!D:D)</f>
        <v>New Jimmymouth</v>
      </c>
      <c r="V1251" t="str">
        <f>_xlfn.XLOOKUP(Table17[[#This Row],[Store_ID]],Store_Dim!A:A,Store_Dim!E:E)</f>
        <v>Flagship</v>
      </c>
      <c r="W1251" t="str">
        <f>_xlfn.XLOOKUP(Table17[[#This Row],[Product_ID]],Product_Dim!A:A,Product_Dim!B:B)</f>
        <v>Vitamin E Body Lotion</v>
      </c>
      <c r="X1251" t="str">
        <f>_xlfn.XLOOKUP(Table17[[#This Row],[Product_ID]],Product_Dim!A:A,Product_Dim!C:C)</f>
        <v>Beauty</v>
      </c>
      <c r="Y1251" t="str">
        <f>_xlfn.XLOOKUP(Table17[[#This Row],[Product_ID]],Product_Dim!A:A,Product_Dim!D:D)</f>
        <v>Skincare</v>
      </c>
      <c r="Z1251" t="str">
        <f>_xlfn.XLOOKUP(Table17[[#This Row],[Product_ID]],Product_Dim!A:A,Product_Dim!E:E)</f>
        <v>Hoffman-Williams</v>
      </c>
      <c r="AA1251">
        <f>_xlfn.XLOOKUP(Table17[[#This Row],[Product_ID]],Product_Dim!A:A,Product_Dim!F:F)</f>
        <v>358.47</v>
      </c>
      <c r="AB1251">
        <f>_xlfn.XLOOKUP(Table17[[#This Row],[Product_ID]],Product_Dim!A:A,Product_Dim!G:G)</f>
        <v>213</v>
      </c>
    </row>
    <row r="1252" spans="1:28" x14ac:dyDescent="0.25">
      <c r="A1252" t="s">
        <v>3076</v>
      </c>
      <c r="B1252" s="1">
        <v>45847</v>
      </c>
      <c r="C1252" t="s">
        <v>144</v>
      </c>
      <c r="D1252" t="s">
        <v>1557</v>
      </c>
      <c r="E1252" t="s">
        <v>1782</v>
      </c>
      <c r="F1252">
        <v>1</v>
      </c>
      <c r="G1252">
        <v>98.27</v>
      </c>
      <c r="H1252">
        <v>0.16</v>
      </c>
      <c r="I1252" t="s">
        <v>1826</v>
      </c>
      <c r="J1252" s="12">
        <v>82.54679999999999</v>
      </c>
      <c r="K1252" t="str">
        <f>_xlfn.XLOOKUP(Table17[[#This Row],[Customer_ID]],Customer_Dim!A:A,Customer_Dim!B:B,"False Data")</f>
        <v>Thomas Phillips</v>
      </c>
      <c r="L1252" s="5">
        <f>_xlfn.XLOOKUP(Table17[[#This Row],[Customer_ID]],Customer_Dim!A:A,Customer_Dim!C:C,"False Data")</f>
        <v>20</v>
      </c>
      <c r="M1252" s="5" t="str" cm="1">
        <f t="array" ref="M1252">_xlfn.IFS(Table9[[#This Row],[Age]]&lt;=35,"Youth",Table9[[#This Row],[Age]]&lt;=55,"Adult",Table9[[#This Row],[Age]]&gt;55,"Senior")</f>
        <v>Youth</v>
      </c>
      <c r="N1252" t="str">
        <f>_xlfn.XLOOKUP(Table17[[#This Row],[Customer_ID]],Customer_Dim!A:A,Customer_Dim!D:D,"False Data")</f>
        <v>Female</v>
      </c>
      <c r="O1252" t="str">
        <f>_xlfn.XLOOKUP(Table17[[#This Row],[Customer_ID]],Customer_Dim!A:A,Customer_Dim!E:E,"False Data")</f>
        <v>Luisfurt</v>
      </c>
      <c r="P1252" t="str">
        <f>_xlfn.XLOOKUP(Table17[[#This Row],[Customer_ID]],Customer_Dim!A:A,Customer_Dim!F:F,"False Data")</f>
        <v>Georgia</v>
      </c>
      <c r="Q1252" t="str">
        <f>_xlfn.XLOOKUP(Table17[[#This Row],[Customer_ID]],Customer_Dim!A:A,Customer_Dim!G:G,"False Data")</f>
        <v>USA</v>
      </c>
      <c r="R1252" t="str">
        <f>_xlfn.XLOOKUP(Table17[[#This Row],[Customer_ID]],Customer_Dim!A:A,Customer_Dim!H:H,"False Data")</f>
        <v>Gold</v>
      </c>
      <c r="S1252" t="str">
        <f>_xlfn.XLOOKUP(Table17[[#This Row],[Store_ID]],Store_Dim!A:A,Store_Dim!B:B)</f>
        <v>Bean, Jones and Park</v>
      </c>
      <c r="T1252" t="str">
        <f>_xlfn.XLOOKUP(Table17[[#This Row],[Store_ID]],Store_Dim!A:A,Store_Dim!C:C)</f>
        <v>West</v>
      </c>
      <c r="U1252" t="str">
        <f>_xlfn.XLOOKUP(Table17[[#This Row],[Store_ID]],Store_Dim!A:A,Store_Dim!D:D)</f>
        <v>Thompsonborough</v>
      </c>
      <c r="V1252" t="str">
        <f>_xlfn.XLOOKUP(Table17[[#This Row],[Store_ID]],Store_Dim!A:A,Store_Dim!E:E)</f>
        <v>Online</v>
      </c>
      <c r="W1252" t="str">
        <f>_xlfn.XLOOKUP(Table17[[#This Row],[Product_ID]],Product_Dim!A:A,Product_Dim!B:B)</f>
        <v>Herbal Face Moisturizer</v>
      </c>
      <c r="X1252" t="str">
        <f>_xlfn.XLOOKUP(Table17[[#This Row],[Product_ID]],Product_Dim!A:A,Product_Dim!C:C)</f>
        <v>Beauty</v>
      </c>
      <c r="Y1252" t="str">
        <f>_xlfn.XLOOKUP(Table17[[#This Row],[Product_ID]],Product_Dim!A:A,Product_Dim!D:D)</f>
        <v>Skincare</v>
      </c>
      <c r="Z1252" t="str">
        <f>_xlfn.XLOOKUP(Table17[[#This Row],[Product_ID]],Product_Dim!A:A,Product_Dim!E:E)</f>
        <v>Davidson PLC</v>
      </c>
      <c r="AA1252">
        <f>_xlfn.XLOOKUP(Table17[[#This Row],[Product_ID]],Product_Dim!A:A,Product_Dim!F:F)</f>
        <v>312.8</v>
      </c>
      <c r="AB1252">
        <f>_xlfn.XLOOKUP(Table17[[#This Row],[Product_ID]],Product_Dim!A:A,Product_Dim!G:G)</f>
        <v>350</v>
      </c>
    </row>
    <row r="1253" spans="1:28" x14ac:dyDescent="0.25">
      <c r="A1253" t="s">
        <v>3077</v>
      </c>
      <c r="B1253" s="1">
        <v>45480</v>
      </c>
      <c r="C1253" t="s">
        <v>803</v>
      </c>
      <c r="D1253" t="s">
        <v>1644</v>
      </c>
      <c r="E1253" t="s">
        <v>1792</v>
      </c>
      <c r="F1253">
        <v>2</v>
      </c>
      <c r="G1253">
        <v>875.2</v>
      </c>
      <c r="H1253">
        <v>0.19</v>
      </c>
      <c r="I1253" t="s">
        <v>1824</v>
      </c>
      <c r="J1253" s="12">
        <v>1417.8240000000001</v>
      </c>
      <c r="K1253" t="str">
        <f>_xlfn.XLOOKUP(Table17[[#This Row],[Customer_ID]],Customer_Dim!A:A,Customer_Dim!B:B,"False Data")</f>
        <v>Tyler Garner</v>
      </c>
      <c r="L1253" s="5">
        <f>_xlfn.XLOOKUP(Table17[[#This Row],[Customer_ID]],Customer_Dim!A:A,Customer_Dim!C:C,"False Data")</f>
        <v>64</v>
      </c>
      <c r="M1253" s="5" t="str" cm="1">
        <f t="array" ref="M1253">_xlfn.IFS(Table9[[#This Row],[Age]]&lt;=35,"Youth",Table9[[#This Row],[Age]]&lt;=55,"Adult",Table9[[#This Row],[Age]]&gt;55,"Senior")</f>
        <v>Senior</v>
      </c>
      <c r="N1253" t="str">
        <f>_xlfn.XLOOKUP(Table17[[#This Row],[Customer_ID]],Customer_Dim!A:A,Customer_Dim!D:D,"False Data")</f>
        <v>Male</v>
      </c>
      <c r="O1253" t="str">
        <f>_xlfn.XLOOKUP(Table17[[#This Row],[Customer_ID]],Customer_Dim!A:A,Customer_Dim!E:E,"False Data")</f>
        <v>Port Coreyfort</v>
      </c>
      <c r="P1253" t="str">
        <f>_xlfn.XLOOKUP(Table17[[#This Row],[Customer_ID]],Customer_Dim!A:A,Customer_Dim!F:F,"False Data")</f>
        <v>Alabama</v>
      </c>
      <c r="Q1253" t="str">
        <f>_xlfn.XLOOKUP(Table17[[#This Row],[Customer_ID]],Customer_Dim!A:A,Customer_Dim!G:G,"False Data")</f>
        <v>USA</v>
      </c>
      <c r="R1253" t="str">
        <f>_xlfn.XLOOKUP(Table17[[#This Row],[Customer_ID]],Customer_Dim!A:A,Customer_Dim!H:H,"False Data")</f>
        <v>Silver</v>
      </c>
      <c r="S1253" t="str">
        <f>_xlfn.XLOOKUP(Table17[[#This Row],[Store_ID]],Store_Dim!A:A,Store_Dim!B:B)</f>
        <v>Aguirre-Keller</v>
      </c>
      <c r="T1253" t="str">
        <f>_xlfn.XLOOKUP(Table17[[#This Row],[Store_ID]],Store_Dim!A:A,Store_Dim!C:C)</f>
        <v>South</v>
      </c>
      <c r="U1253" t="str">
        <f>_xlfn.XLOOKUP(Table17[[#This Row],[Store_ID]],Store_Dim!A:A,Store_Dim!D:D)</f>
        <v>Lake Michael</v>
      </c>
      <c r="V1253" t="str">
        <f>_xlfn.XLOOKUP(Table17[[#This Row],[Store_ID]],Store_Dim!A:A,Store_Dim!E:E)</f>
        <v>Online</v>
      </c>
      <c r="W1253" t="str">
        <f>_xlfn.XLOOKUP(Table17[[#This Row],[Product_ID]],Product_Dim!A:A,Product_Dim!B:B)</f>
        <v>Car Dashboard Phone Holder</v>
      </c>
      <c r="X1253" t="str">
        <f>_xlfn.XLOOKUP(Table17[[#This Row],[Product_ID]],Product_Dim!A:A,Product_Dim!C:C)</f>
        <v>Electronics</v>
      </c>
      <c r="Y1253" t="str">
        <f>_xlfn.XLOOKUP(Table17[[#This Row],[Product_ID]],Product_Dim!A:A,Product_Dim!D:D)</f>
        <v>Accessories</v>
      </c>
      <c r="Z1253" t="str">
        <f>_xlfn.XLOOKUP(Table17[[#This Row],[Product_ID]],Product_Dim!A:A,Product_Dim!E:E)</f>
        <v>Byrd, Stewart and Valdez</v>
      </c>
      <c r="AA1253">
        <f>_xlfn.XLOOKUP(Table17[[#This Row],[Product_ID]],Product_Dim!A:A,Product_Dim!F:F)</f>
        <v>177.98</v>
      </c>
      <c r="AB1253">
        <f>_xlfn.XLOOKUP(Table17[[#This Row],[Product_ID]],Product_Dim!A:A,Product_Dim!G:G)</f>
        <v>103</v>
      </c>
    </row>
    <row r="1254" spans="1:28" x14ac:dyDescent="0.25">
      <c r="A1254" t="s">
        <v>3078</v>
      </c>
      <c r="B1254" s="1">
        <v>45345</v>
      </c>
      <c r="C1254" t="s">
        <v>963</v>
      </c>
      <c r="D1254" t="s">
        <v>1720</v>
      </c>
      <c r="E1254" t="s">
        <v>1752</v>
      </c>
      <c r="F1254">
        <v>1</v>
      </c>
      <c r="G1254">
        <v>227.35</v>
      </c>
      <c r="H1254">
        <v>0.06</v>
      </c>
      <c r="I1254" t="s">
        <v>1829</v>
      </c>
      <c r="J1254" s="12">
        <v>213.709</v>
      </c>
      <c r="K1254" t="str">
        <f>_xlfn.XLOOKUP(Table17[[#This Row],[Customer_ID]],Customer_Dim!A:A,Customer_Dim!B:B,"False Data")</f>
        <v>Roberta Green</v>
      </c>
      <c r="L1254" s="5">
        <f>_xlfn.XLOOKUP(Table17[[#This Row],[Customer_ID]],Customer_Dim!A:A,Customer_Dim!C:C,"False Data")</f>
        <v>64</v>
      </c>
      <c r="M1254" s="5" t="str" cm="1">
        <f t="array" ref="M1254">_xlfn.IFS(Table9[[#This Row],[Age]]&lt;=35,"Youth",Table9[[#This Row],[Age]]&lt;=55,"Adult",Table9[[#This Row],[Age]]&gt;55,"Senior")</f>
        <v>Senior</v>
      </c>
      <c r="N1254" t="str">
        <f>_xlfn.XLOOKUP(Table17[[#This Row],[Customer_ID]],Customer_Dim!A:A,Customer_Dim!D:D,"False Data")</f>
        <v>Male</v>
      </c>
      <c r="O1254" t="str">
        <f>_xlfn.XLOOKUP(Table17[[#This Row],[Customer_ID]],Customer_Dim!A:A,Customer_Dim!E:E,"False Data")</f>
        <v>West Joseph</v>
      </c>
      <c r="P1254" t="str">
        <f>_xlfn.XLOOKUP(Table17[[#This Row],[Customer_ID]],Customer_Dim!A:A,Customer_Dim!F:F,"False Data")</f>
        <v>Washington</v>
      </c>
      <c r="Q1254" t="str">
        <f>_xlfn.XLOOKUP(Table17[[#This Row],[Customer_ID]],Customer_Dim!A:A,Customer_Dim!G:G,"False Data")</f>
        <v>USA</v>
      </c>
      <c r="R1254" t="str">
        <f>_xlfn.XLOOKUP(Table17[[#This Row],[Customer_ID]],Customer_Dim!A:A,Customer_Dim!H:H,"False Data")</f>
        <v>Platinum</v>
      </c>
      <c r="S1254" t="str">
        <f>_xlfn.XLOOKUP(Table17[[#This Row],[Store_ID]],Store_Dim!A:A,Store_Dim!B:B)</f>
        <v>Rivera-Warner</v>
      </c>
      <c r="T1254" t="str">
        <f>_xlfn.XLOOKUP(Table17[[#This Row],[Store_ID]],Store_Dim!A:A,Store_Dim!C:C)</f>
        <v>East</v>
      </c>
      <c r="U1254" t="str">
        <f>_xlfn.XLOOKUP(Table17[[#This Row],[Store_ID]],Store_Dim!A:A,Store_Dim!D:D)</f>
        <v>Washingtonfurt</v>
      </c>
      <c r="V1254" t="str">
        <f>_xlfn.XLOOKUP(Table17[[#This Row],[Store_ID]],Store_Dim!A:A,Store_Dim!E:E)</f>
        <v>Flagship</v>
      </c>
      <c r="W1254" t="str">
        <f>_xlfn.XLOOKUP(Table17[[#This Row],[Product_ID]],Product_Dim!A:A,Product_Dim!B:B)</f>
        <v>Kitchen Cutting Board</v>
      </c>
      <c r="X1254" t="str">
        <f>_xlfn.XLOOKUP(Table17[[#This Row],[Product_ID]],Product_Dim!A:A,Product_Dim!C:C)</f>
        <v>Home</v>
      </c>
      <c r="Y1254" t="str">
        <f>_xlfn.XLOOKUP(Table17[[#This Row],[Product_ID]],Product_Dim!A:A,Product_Dim!D:D)</f>
        <v>Kitchen</v>
      </c>
      <c r="Z1254" t="str">
        <f>_xlfn.XLOOKUP(Table17[[#This Row],[Product_ID]],Product_Dim!A:A,Product_Dim!E:E)</f>
        <v>Taylor, Dodson and Johnston</v>
      </c>
      <c r="AA1254">
        <f>_xlfn.XLOOKUP(Table17[[#This Row],[Product_ID]],Product_Dim!A:A,Product_Dim!F:F)</f>
        <v>176.07</v>
      </c>
      <c r="AB1254">
        <f>_xlfn.XLOOKUP(Table17[[#This Row],[Product_ID]],Product_Dim!A:A,Product_Dim!G:G)</f>
        <v>82</v>
      </c>
    </row>
    <row r="1255" spans="1:28" x14ac:dyDescent="0.25">
      <c r="A1255" t="s">
        <v>3079</v>
      </c>
      <c r="B1255" s="1">
        <v>45235</v>
      </c>
      <c r="C1255" t="s">
        <v>684</v>
      </c>
      <c r="D1255" t="s">
        <v>1696</v>
      </c>
      <c r="E1255" t="s">
        <v>1757</v>
      </c>
      <c r="F1255">
        <v>1</v>
      </c>
      <c r="G1255">
        <v>842.46</v>
      </c>
      <c r="H1255">
        <v>0.05</v>
      </c>
      <c r="I1255" t="s">
        <v>1829</v>
      </c>
      <c r="J1255" s="12">
        <v>800.33699999999999</v>
      </c>
      <c r="K1255" t="str">
        <f>_xlfn.XLOOKUP(Table17[[#This Row],[Customer_ID]],Customer_Dim!A:A,Customer_Dim!B:B,"False Data")</f>
        <v>Antonio Jones</v>
      </c>
      <c r="L1255" s="5">
        <f>_xlfn.XLOOKUP(Table17[[#This Row],[Customer_ID]],Customer_Dim!A:A,Customer_Dim!C:C,"False Data")</f>
        <v>48</v>
      </c>
      <c r="M1255" s="5" t="str" cm="1">
        <f t="array" ref="M1255">_xlfn.IFS(Table9[[#This Row],[Age]]&lt;=35,"Youth",Table9[[#This Row],[Age]]&lt;=55,"Adult",Table9[[#This Row],[Age]]&gt;55,"Senior")</f>
        <v>Adult</v>
      </c>
      <c r="N1255" t="str">
        <f>_xlfn.XLOOKUP(Table17[[#This Row],[Customer_ID]],Customer_Dim!A:A,Customer_Dim!D:D,"False Data")</f>
        <v>Male</v>
      </c>
      <c r="O1255" t="str">
        <f>_xlfn.XLOOKUP(Table17[[#This Row],[Customer_ID]],Customer_Dim!A:A,Customer_Dim!E:E,"False Data")</f>
        <v>Matthewborough</v>
      </c>
      <c r="P1255" t="str">
        <f>_xlfn.XLOOKUP(Table17[[#This Row],[Customer_ID]],Customer_Dim!A:A,Customer_Dim!F:F,"False Data")</f>
        <v>Georgia</v>
      </c>
      <c r="Q1255" t="str">
        <f>_xlfn.XLOOKUP(Table17[[#This Row],[Customer_ID]],Customer_Dim!A:A,Customer_Dim!G:G,"False Data")</f>
        <v>USA</v>
      </c>
      <c r="R1255" t="str">
        <f>_xlfn.XLOOKUP(Table17[[#This Row],[Customer_ID]],Customer_Dim!A:A,Customer_Dim!H:H,"False Data")</f>
        <v>Silver</v>
      </c>
      <c r="S1255" t="str">
        <f>_xlfn.XLOOKUP(Table17[[#This Row],[Store_ID]],Store_Dim!A:A,Store_Dim!B:B)</f>
        <v>Martinez, Adkins and Johnson</v>
      </c>
      <c r="T1255" t="str">
        <f>_xlfn.XLOOKUP(Table17[[#This Row],[Store_ID]],Store_Dim!A:A,Store_Dim!C:C)</f>
        <v>North</v>
      </c>
      <c r="U1255" t="str">
        <f>_xlfn.XLOOKUP(Table17[[#This Row],[Store_ID]],Store_Dim!A:A,Store_Dim!D:D)</f>
        <v>Danielmouth</v>
      </c>
      <c r="V1255" t="str">
        <f>_xlfn.XLOOKUP(Table17[[#This Row],[Store_ID]],Store_Dim!A:A,Store_Dim!E:E)</f>
        <v>Flagship</v>
      </c>
      <c r="W1255" t="str">
        <f>_xlfn.XLOOKUP(Table17[[#This Row],[Product_ID]],Product_Dim!A:A,Product_Dim!B:B)</f>
        <v>Bluetooth Car Audio System</v>
      </c>
      <c r="X1255" t="str">
        <f>_xlfn.XLOOKUP(Table17[[#This Row],[Product_ID]],Product_Dim!A:A,Product_Dim!C:C)</f>
        <v>Electronics</v>
      </c>
      <c r="Y1255" t="str">
        <f>_xlfn.XLOOKUP(Table17[[#This Row],[Product_ID]],Product_Dim!A:A,Product_Dim!D:D)</f>
        <v>Audio</v>
      </c>
      <c r="Z1255" t="str">
        <f>_xlfn.XLOOKUP(Table17[[#This Row],[Product_ID]],Product_Dim!A:A,Product_Dim!E:E)</f>
        <v>Bruce-Bowen</v>
      </c>
      <c r="AA1255">
        <f>_xlfn.XLOOKUP(Table17[[#This Row],[Product_ID]],Product_Dim!A:A,Product_Dim!F:F)</f>
        <v>403.71</v>
      </c>
      <c r="AB1255">
        <f>_xlfn.XLOOKUP(Table17[[#This Row],[Product_ID]],Product_Dim!A:A,Product_Dim!G:G)</f>
        <v>159</v>
      </c>
    </row>
    <row r="1256" spans="1:28" x14ac:dyDescent="0.25">
      <c r="A1256" t="s">
        <v>3080</v>
      </c>
      <c r="B1256" s="1">
        <v>45543</v>
      </c>
      <c r="C1256" t="s">
        <v>690</v>
      </c>
      <c r="D1256" t="s">
        <v>1620</v>
      </c>
      <c r="E1256" t="s">
        <v>1792</v>
      </c>
      <c r="F1256">
        <v>3</v>
      </c>
      <c r="G1256">
        <v>120.67</v>
      </c>
      <c r="H1256">
        <v>0.08</v>
      </c>
      <c r="I1256" t="s">
        <v>1829</v>
      </c>
      <c r="J1256" s="12">
        <v>333.04919999999998</v>
      </c>
      <c r="K1256" t="str">
        <f>_xlfn.XLOOKUP(Table17[[#This Row],[Customer_ID]],Customer_Dim!A:A,Customer_Dim!B:B,"False Data")</f>
        <v>Blake Harrison</v>
      </c>
      <c r="L1256" s="5">
        <f>_xlfn.XLOOKUP(Table17[[#This Row],[Customer_ID]],Customer_Dim!A:A,Customer_Dim!C:C,"False Data")</f>
        <v>63</v>
      </c>
      <c r="M1256" s="5" t="str" cm="1">
        <f t="array" ref="M1256">_xlfn.IFS(Table9[[#This Row],[Age]]&lt;=35,"Youth",Table9[[#This Row],[Age]]&lt;=55,"Adult",Table9[[#This Row],[Age]]&gt;55,"Senior")</f>
        <v>Senior</v>
      </c>
      <c r="N1256" t="str">
        <f>_xlfn.XLOOKUP(Table17[[#This Row],[Customer_ID]],Customer_Dim!A:A,Customer_Dim!D:D,"False Data")</f>
        <v>Female</v>
      </c>
      <c r="O1256" t="str">
        <f>_xlfn.XLOOKUP(Table17[[#This Row],[Customer_ID]],Customer_Dim!A:A,Customer_Dim!E:E,"False Data")</f>
        <v>Lyonsfort</v>
      </c>
      <c r="P1256" t="str">
        <f>_xlfn.XLOOKUP(Table17[[#This Row],[Customer_ID]],Customer_Dim!A:A,Customer_Dim!F:F,"False Data")</f>
        <v>Washington</v>
      </c>
      <c r="Q1256" t="str">
        <f>_xlfn.XLOOKUP(Table17[[#This Row],[Customer_ID]],Customer_Dim!A:A,Customer_Dim!G:G,"False Data")</f>
        <v>USA</v>
      </c>
      <c r="R1256" t="str">
        <f>_xlfn.XLOOKUP(Table17[[#This Row],[Customer_ID]],Customer_Dim!A:A,Customer_Dim!H:H,"False Data")</f>
        <v>Platinum</v>
      </c>
      <c r="S1256" t="str">
        <f>_xlfn.XLOOKUP(Table17[[#This Row],[Store_ID]],Store_Dim!A:A,Store_Dim!B:B)</f>
        <v>Aguirre-Keller</v>
      </c>
      <c r="T1256" t="str">
        <f>_xlfn.XLOOKUP(Table17[[#This Row],[Store_ID]],Store_Dim!A:A,Store_Dim!C:C)</f>
        <v>South</v>
      </c>
      <c r="U1256" t="str">
        <f>_xlfn.XLOOKUP(Table17[[#This Row],[Store_ID]],Store_Dim!A:A,Store_Dim!D:D)</f>
        <v>Lake Michael</v>
      </c>
      <c r="V1256" t="str">
        <f>_xlfn.XLOOKUP(Table17[[#This Row],[Store_ID]],Store_Dim!A:A,Store_Dim!E:E)</f>
        <v>Online</v>
      </c>
      <c r="W1256" t="str">
        <f>_xlfn.XLOOKUP(Table17[[#This Row],[Product_ID]],Product_Dim!A:A,Product_Dim!B:B)</f>
        <v>Women's Summer Dress</v>
      </c>
      <c r="X1256" t="str">
        <f>_xlfn.XLOOKUP(Table17[[#This Row],[Product_ID]],Product_Dim!A:A,Product_Dim!C:C)</f>
        <v>Clothing</v>
      </c>
      <c r="Y1256" t="str">
        <f>_xlfn.XLOOKUP(Table17[[#This Row],[Product_ID]],Product_Dim!A:A,Product_Dim!D:D)</f>
        <v>Tops</v>
      </c>
      <c r="Z1256" t="str">
        <f>_xlfn.XLOOKUP(Table17[[#This Row],[Product_ID]],Product_Dim!A:A,Product_Dim!E:E)</f>
        <v>Smith-Mills</v>
      </c>
      <c r="AA1256">
        <f>_xlfn.XLOOKUP(Table17[[#This Row],[Product_ID]],Product_Dim!A:A,Product_Dim!F:F)</f>
        <v>223.43</v>
      </c>
      <c r="AB1256">
        <f>_xlfn.XLOOKUP(Table17[[#This Row],[Product_ID]],Product_Dim!A:A,Product_Dim!G:G)</f>
        <v>154</v>
      </c>
    </row>
    <row r="1257" spans="1:28" x14ac:dyDescent="0.25">
      <c r="A1257" t="s">
        <v>3081</v>
      </c>
      <c r="B1257" s="1">
        <v>45402</v>
      </c>
      <c r="C1257" t="s">
        <v>1527</v>
      </c>
      <c r="D1257" t="s">
        <v>1588</v>
      </c>
      <c r="E1257" t="s">
        <v>1766</v>
      </c>
      <c r="F1257">
        <v>4</v>
      </c>
      <c r="G1257">
        <v>176.13</v>
      </c>
      <c r="H1257">
        <v>0.27</v>
      </c>
      <c r="I1257" t="s">
        <v>1826</v>
      </c>
      <c r="J1257" s="12">
        <v>514.29959999999994</v>
      </c>
      <c r="K1257" t="str">
        <f>_xlfn.XLOOKUP(Table17[[#This Row],[Customer_ID]],Customer_Dim!A:A,Customer_Dim!B:B,"False Data")</f>
        <v>Sarah Marsh</v>
      </c>
      <c r="L1257" s="5">
        <f>_xlfn.XLOOKUP(Table17[[#This Row],[Customer_ID]],Customer_Dim!A:A,Customer_Dim!C:C,"False Data")</f>
        <v>47</v>
      </c>
      <c r="M1257" s="5" t="str" cm="1">
        <f t="array" ref="M1257">_xlfn.IFS(Table9[[#This Row],[Age]]&lt;=35,"Youth",Table9[[#This Row],[Age]]&lt;=55,"Adult",Table9[[#This Row],[Age]]&gt;55,"Senior")</f>
        <v>Adult</v>
      </c>
      <c r="N1257" t="str">
        <f>_xlfn.XLOOKUP(Table17[[#This Row],[Customer_ID]],Customer_Dim!A:A,Customer_Dim!D:D,"False Data")</f>
        <v>Female</v>
      </c>
      <c r="O1257" t="str">
        <f>_xlfn.XLOOKUP(Table17[[#This Row],[Customer_ID]],Customer_Dim!A:A,Customer_Dim!E:E,"False Data")</f>
        <v>Port William</v>
      </c>
      <c r="P1257" t="str">
        <f>_xlfn.XLOOKUP(Table17[[#This Row],[Customer_ID]],Customer_Dim!A:A,Customer_Dim!F:F,"False Data")</f>
        <v>New York</v>
      </c>
      <c r="Q1257" t="str">
        <f>_xlfn.XLOOKUP(Table17[[#This Row],[Customer_ID]],Customer_Dim!A:A,Customer_Dim!G:G,"False Data")</f>
        <v>USA</v>
      </c>
      <c r="R1257" t="str">
        <f>_xlfn.XLOOKUP(Table17[[#This Row],[Customer_ID]],Customer_Dim!A:A,Customer_Dim!H:H,"False Data")</f>
        <v>Gold</v>
      </c>
      <c r="S1257" t="str">
        <f>_xlfn.XLOOKUP(Table17[[#This Row],[Store_ID]],Store_Dim!A:A,Store_Dim!B:B)</f>
        <v>Johnson-Wright</v>
      </c>
      <c r="T1257" t="str">
        <f>_xlfn.XLOOKUP(Table17[[#This Row],[Store_ID]],Store_Dim!A:A,Store_Dim!C:C)</f>
        <v>North</v>
      </c>
      <c r="U1257" t="str">
        <f>_xlfn.XLOOKUP(Table17[[#This Row],[Store_ID]],Store_Dim!A:A,Store_Dim!D:D)</f>
        <v>Hoodberg</v>
      </c>
      <c r="V1257" t="str">
        <f>_xlfn.XLOOKUP(Table17[[#This Row],[Store_ID]],Store_Dim!A:A,Store_Dim!E:E)</f>
        <v>Outlet</v>
      </c>
      <c r="W1257" t="str">
        <f>_xlfn.XLOOKUP(Table17[[#This Row],[Product_ID]],Product_Dim!A:A,Product_Dim!B:B)</f>
        <v>Outdoor Sports Water Bottle</v>
      </c>
      <c r="X1257" t="str">
        <f>_xlfn.XLOOKUP(Table17[[#This Row],[Product_ID]],Product_Dim!A:A,Product_Dim!C:C)</f>
        <v>Sports</v>
      </c>
      <c r="Y1257" t="str">
        <f>_xlfn.XLOOKUP(Table17[[#This Row],[Product_ID]],Product_Dim!A:A,Product_Dim!D:D)</f>
        <v>Accessories</v>
      </c>
      <c r="Z1257" t="str">
        <f>_xlfn.XLOOKUP(Table17[[#This Row],[Product_ID]],Product_Dim!A:A,Product_Dim!E:E)</f>
        <v>Soto-Ellis</v>
      </c>
      <c r="AA1257">
        <f>_xlfn.XLOOKUP(Table17[[#This Row],[Product_ID]],Product_Dim!A:A,Product_Dim!F:F)</f>
        <v>131.51</v>
      </c>
      <c r="AB1257">
        <f>_xlfn.XLOOKUP(Table17[[#This Row],[Product_ID]],Product_Dim!A:A,Product_Dim!G:G)</f>
        <v>0</v>
      </c>
    </row>
    <row r="1258" spans="1:28" x14ac:dyDescent="0.25">
      <c r="A1258" t="s">
        <v>3082</v>
      </c>
      <c r="B1258" s="1">
        <v>45671</v>
      </c>
      <c r="C1258" t="s">
        <v>1392</v>
      </c>
      <c r="D1258" t="s">
        <v>1674</v>
      </c>
      <c r="E1258" t="s">
        <v>1792</v>
      </c>
      <c r="F1258">
        <v>4</v>
      </c>
      <c r="G1258">
        <v>592.67999999999995</v>
      </c>
      <c r="H1258">
        <v>0.03</v>
      </c>
      <c r="I1258" t="s">
        <v>1824</v>
      </c>
      <c r="J1258" s="12">
        <v>2299.5983999999999</v>
      </c>
      <c r="K1258" t="str">
        <f>_xlfn.XLOOKUP(Table17[[#This Row],[Customer_ID]],Customer_Dim!A:A,Customer_Dim!B:B,"False Data")</f>
        <v>Shane Mills</v>
      </c>
      <c r="L1258" s="5">
        <f>_xlfn.XLOOKUP(Table17[[#This Row],[Customer_ID]],Customer_Dim!A:A,Customer_Dim!C:C,"False Data")</f>
        <v>59</v>
      </c>
      <c r="M1258" s="5" t="str" cm="1">
        <f t="array" ref="M1258">_xlfn.IFS(Table9[[#This Row],[Age]]&lt;=35,"Youth",Table9[[#This Row],[Age]]&lt;=55,"Adult",Table9[[#This Row],[Age]]&gt;55,"Senior")</f>
        <v>Senior</v>
      </c>
      <c r="N1258" t="str">
        <f>_xlfn.XLOOKUP(Table17[[#This Row],[Customer_ID]],Customer_Dim!A:A,Customer_Dim!D:D,"False Data")</f>
        <v>Male</v>
      </c>
      <c r="O1258" t="str">
        <f>_xlfn.XLOOKUP(Table17[[#This Row],[Customer_ID]],Customer_Dim!A:A,Customer_Dim!E:E,"False Data")</f>
        <v>Lake Meganstad</v>
      </c>
      <c r="P1258" t="str">
        <f>_xlfn.XLOOKUP(Table17[[#This Row],[Customer_ID]],Customer_Dim!A:A,Customer_Dim!F:F,"False Data")</f>
        <v>Nebraska</v>
      </c>
      <c r="Q1258" t="str">
        <f>_xlfn.XLOOKUP(Table17[[#This Row],[Customer_ID]],Customer_Dim!A:A,Customer_Dim!G:G,"False Data")</f>
        <v>USA</v>
      </c>
      <c r="R1258" t="str">
        <f>_xlfn.XLOOKUP(Table17[[#This Row],[Customer_ID]],Customer_Dim!A:A,Customer_Dim!H:H,"False Data")</f>
        <v>Bronze</v>
      </c>
      <c r="S1258" t="str">
        <f>_xlfn.XLOOKUP(Table17[[#This Row],[Store_ID]],Store_Dim!A:A,Store_Dim!B:B)</f>
        <v>Aguirre-Keller</v>
      </c>
      <c r="T1258" t="str">
        <f>_xlfn.XLOOKUP(Table17[[#This Row],[Store_ID]],Store_Dim!A:A,Store_Dim!C:C)</f>
        <v>South</v>
      </c>
      <c r="U1258" t="str">
        <f>_xlfn.XLOOKUP(Table17[[#This Row],[Store_ID]],Store_Dim!A:A,Store_Dim!D:D)</f>
        <v>Lake Michael</v>
      </c>
      <c r="V1258" t="str">
        <f>_xlfn.XLOOKUP(Table17[[#This Row],[Store_ID]],Store_Dim!A:A,Store_Dim!E:E)</f>
        <v>Online</v>
      </c>
      <c r="W1258" t="str">
        <f>_xlfn.XLOOKUP(Table17[[#This Row],[Product_ID]],Product_Dim!A:A,Product_Dim!B:B)</f>
        <v>Organic Sunscreen Lotion</v>
      </c>
      <c r="X1258" t="str">
        <f>_xlfn.XLOOKUP(Table17[[#This Row],[Product_ID]],Product_Dim!A:A,Product_Dim!C:C)</f>
        <v>Beauty</v>
      </c>
      <c r="Y1258" t="str">
        <f>_xlfn.XLOOKUP(Table17[[#This Row],[Product_ID]],Product_Dim!A:A,Product_Dim!D:D)</f>
        <v>Skincare</v>
      </c>
      <c r="Z1258" t="str">
        <f>_xlfn.XLOOKUP(Table17[[#This Row],[Product_ID]],Product_Dim!A:A,Product_Dim!E:E)</f>
        <v>Anderson-Riley</v>
      </c>
      <c r="AA1258">
        <f>_xlfn.XLOOKUP(Table17[[#This Row],[Product_ID]],Product_Dim!A:A,Product_Dim!F:F)</f>
        <v>266.86</v>
      </c>
      <c r="AB1258">
        <f>_xlfn.XLOOKUP(Table17[[#This Row],[Product_ID]],Product_Dim!A:A,Product_Dim!G:G)</f>
        <v>458</v>
      </c>
    </row>
    <row r="1259" spans="1:28" x14ac:dyDescent="0.25">
      <c r="A1259" t="s">
        <v>3083</v>
      </c>
      <c r="B1259" s="1">
        <v>45367</v>
      </c>
      <c r="C1259" t="s">
        <v>582</v>
      </c>
      <c r="D1259" t="s">
        <v>1688</v>
      </c>
      <c r="E1259" t="s">
        <v>1769</v>
      </c>
      <c r="F1259">
        <v>4</v>
      </c>
      <c r="G1259">
        <v>662.43</v>
      </c>
      <c r="H1259">
        <v>0.24</v>
      </c>
      <c r="I1259" t="s">
        <v>1826</v>
      </c>
      <c r="J1259" s="12">
        <v>2013.7872</v>
      </c>
      <c r="K1259" t="str">
        <f>_xlfn.XLOOKUP(Table17[[#This Row],[Customer_ID]],Customer_Dim!A:A,Customer_Dim!B:B,"False Data")</f>
        <v>John Bradford</v>
      </c>
      <c r="L1259" s="5">
        <f>_xlfn.XLOOKUP(Table17[[#This Row],[Customer_ID]],Customer_Dim!A:A,Customer_Dim!C:C,"False Data")</f>
        <v>48</v>
      </c>
      <c r="M1259" s="5" t="str" cm="1">
        <f t="array" ref="M1259">_xlfn.IFS(Table9[[#This Row],[Age]]&lt;=35,"Youth",Table9[[#This Row],[Age]]&lt;=55,"Adult",Table9[[#This Row],[Age]]&gt;55,"Senior")</f>
        <v>Adult</v>
      </c>
      <c r="N1259" t="str">
        <f>_xlfn.XLOOKUP(Table17[[#This Row],[Customer_ID]],Customer_Dim!A:A,Customer_Dim!D:D,"False Data")</f>
        <v>Male</v>
      </c>
      <c r="O1259" t="str">
        <f>_xlfn.XLOOKUP(Table17[[#This Row],[Customer_ID]],Customer_Dim!A:A,Customer_Dim!E:E,"False Data")</f>
        <v>Anabury</v>
      </c>
      <c r="P1259" t="str">
        <f>_xlfn.XLOOKUP(Table17[[#This Row],[Customer_ID]],Customer_Dim!A:A,Customer_Dim!F:F,"False Data")</f>
        <v>Vermont</v>
      </c>
      <c r="Q1259" t="str">
        <f>_xlfn.XLOOKUP(Table17[[#This Row],[Customer_ID]],Customer_Dim!A:A,Customer_Dim!G:G,"False Data")</f>
        <v>USA</v>
      </c>
      <c r="R1259" t="str">
        <f>_xlfn.XLOOKUP(Table17[[#This Row],[Customer_ID]],Customer_Dim!A:A,Customer_Dim!H:H,"False Data")</f>
        <v>Silver</v>
      </c>
      <c r="S1259" t="str">
        <f>_xlfn.XLOOKUP(Table17[[#This Row],[Store_ID]],Store_Dim!A:A,Store_Dim!B:B)</f>
        <v>Alexander Group</v>
      </c>
      <c r="T1259" t="str">
        <f>_xlfn.XLOOKUP(Table17[[#This Row],[Store_ID]],Store_Dim!A:A,Store_Dim!C:C)</f>
        <v>South</v>
      </c>
      <c r="U1259" t="str">
        <f>_xlfn.XLOOKUP(Table17[[#This Row],[Store_ID]],Store_Dim!A:A,Store_Dim!D:D)</f>
        <v>Port Sharon</v>
      </c>
      <c r="V1259" t="str">
        <f>_xlfn.XLOOKUP(Table17[[#This Row],[Store_ID]],Store_Dim!A:A,Store_Dim!E:E)</f>
        <v>Online</v>
      </c>
      <c r="W1259" t="str">
        <f>_xlfn.XLOOKUP(Table17[[#This Row],[Product_ID]],Product_Dim!A:A,Product_Dim!B:B)</f>
        <v>Kitchen Storage Rack</v>
      </c>
      <c r="X1259" t="str">
        <f>_xlfn.XLOOKUP(Table17[[#This Row],[Product_ID]],Product_Dim!A:A,Product_Dim!C:C)</f>
        <v>Home</v>
      </c>
      <c r="Y1259" t="str">
        <f>_xlfn.XLOOKUP(Table17[[#This Row],[Product_ID]],Product_Dim!A:A,Product_Dim!D:D)</f>
        <v>Storage</v>
      </c>
      <c r="Z1259" t="str">
        <f>_xlfn.XLOOKUP(Table17[[#This Row],[Product_ID]],Product_Dim!A:A,Product_Dim!E:E)</f>
        <v>Duran Group</v>
      </c>
      <c r="AA1259">
        <f>_xlfn.XLOOKUP(Table17[[#This Row],[Product_ID]],Product_Dim!A:A,Product_Dim!F:F)</f>
        <v>138.05000000000001</v>
      </c>
      <c r="AB1259">
        <f>_xlfn.XLOOKUP(Table17[[#This Row],[Product_ID]],Product_Dim!A:A,Product_Dim!G:G)</f>
        <v>89</v>
      </c>
    </row>
    <row r="1260" spans="1:28" x14ac:dyDescent="0.25">
      <c r="A1260" t="s">
        <v>3084</v>
      </c>
      <c r="B1260" s="1">
        <v>45488</v>
      </c>
      <c r="C1260" t="s">
        <v>441</v>
      </c>
      <c r="D1260" t="s">
        <v>1634</v>
      </c>
      <c r="E1260" t="s">
        <v>1782</v>
      </c>
      <c r="F1260">
        <v>3</v>
      </c>
      <c r="G1260">
        <v>518.35</v>
      </c>
      <c r="H1260">
        <v>0.21</v>
      </c>
      <c r="I1260" t="s">
        <v>1829</v>
      </c>
      <c r="J1260" s="12">
        <v>1228.4894999999999</v>
      </c>
      <c r="K1260" t="str">
        <f>_xlfn.XLOOKUP(Table17[[#This Row],[Customer_ID]],Customer_Dim!A:A,Customer_Dim!B:B,"False Data")</f>
        <v>Susan Mcdonald</v>
      </c>
      <c r="L1260" s="5">
        <f>_xlfn.XLOOKUP(Table17[[#This Row],[Customer_ID]],Customer_Dim!A:A,Customer_Dim!C:C,"False Data")</f>
        <v>45</v>
      </c>
      <c r="M1260" s="5" t="str" cm="1">
        <f t="array" ref="M1260">_xlfn.IFS(Table9[[#This Row],[Age]]&lt;=35,"Youth",Table9[[#This Row],[Age]]&lt;=55,"Adult",Table9[[#This Row],[Age]]&gt;55,"Senior")</f>
        <v>Adult</v>
      </c>
      <c r="N1260" t="str">
        <f>_xlfn.XLOOKUP(Table17[[#This Row],[Customer_ID]],Customer_Dim!A:A,Customer_Dim!D:D,"False Data")</f>
        <v>Male</v>
      </c>
      <c r="O1260" t="str">
        <f>_xlfn.XLOOKUP(Table17[[#This Row],[Customer_ID]],Customer_Dim!A:A,Customer_Dim!E:E,"False Data")</f>
        <v>East Ellen</v>
      </c>
      <c r="P1260" t="str">
        <f>_xlfn.XLOOKUP(Table17[[#This Row],[Customer_ID]],Customer_Dim!A:A,Customer_Dim!F:F,"False Data")</f>
        <v>Arkansas</v>
      </c>
      <c r="Q1260" t="str">
        <f>_xlfn.XLOOKUP(Table17[[#This Row],[Customer_ID]],Customer_Dim!A:A,Customer_Dim!G:G,"False Data")</f>
        <v>USA</v>
      </c>
      <c r="R1260" t="str">
        <f>_xlfn.XLOOKUP(Table17[[#This Row],[Customer_ID]],Customer_Dim!A:A,Customer_Dim!H:H,"False Data")</f>
        <v>Silver</v>
      </c>
      <c r="S1260" t="str">
        <f>_xlfn.XLOOKUP(Table17[[#This Row],[Store_ID]],Store_Dim!A:A,Store_Dim!B:B)</f>
        <v>Bean, Jones and Park</v>
      </c>
      <c r="T1260" t="str">
        <f>_xlfn.XLOOKUP(Table17[[#This Row],[Store_ID]],Store_Dim!A:A,Store_Dim!C:C)</f>
        <v>West</v>
      </c>
      <c r="U1260" t="str">
        <f>_xlfn.XLOOKUP(Table17[[#This Row],[Store_ID]],Store_Dim!A:A,Store_Dim!D:D)</f>
        <v>Thompsonborough</v>
      </c>
      <c r="V1260" t="str">
        <f>_xlfn.XLOOKUP(Table17[[#This Row],[Store_ID]],Store_Dim!A:A,Store_Dim!E:E)</f>
        <v>Online</v>
      </c>
      <c r="W1260" t="str">
        <f>_xlfn.XLOOKUP(Table17[[#This Row],[Product_ID]],Product_Dim!A:A,Product_Dim!B:B)</f>
        <v>USB External Hard Drive</v>
      </c>
      <c r="X1260" t="str">
        <f>_xlfn.XLOOKUP(Table17[[#This Row],[Product_ID]],Product_Dim!A:A,Product_Dim!C:C)</f>
        <v>Electronics</v>
      </c>
      <c r="Y1260" t="str">
        <f>_xlfn.XLOOKUP(Table17[[#This Row],[Product_ID]],Product_Dim!A:A,Product_Dim!D:D)</f>
        <v>Computer</v>
      </c>
      <c r="Z1260" t="str">
        <f>_xlfn.XLOOKUP(Table17[[#This Row],[Product_ID]],Product_Dim!A:A,Product_Dim!E:E)</f>
        <v>Robinson Inc</v>
      </c>
      <c r="AA1260">
        <f>_xlfn.XLOOKUP(Table17[[#This Row],[Product_ID]],Product_Dim!A:A,Product_Dim!F:F)</f>
        <v>253.33</v>
      </c>
      <c r="AB1260">
        <f>_xlfn.XLOOKUP(Table17[[#This Row],[Product_ID]],Product_Dim!A:A,Product_Dim!G:G)</f>
        <v>266</v>
      </c>
    </row>
    <row r="1261" spans="1:28" x14ac:dyDescent="0.25">
      <c r="A1261" t="s">
        <v>3085</v>
      </c>
      <c r="B1261" s="1">
        <v>45509</v>
      </c>
      <c r="C1261" t="s">
        <v>978</v>
      </c>
      <c r="D1261" t="s">
        <v>1670</v>
      </c>
      <c r="E1261" t="s">
        <v>1773</v>
      </c>
      <c r="F1261">
        <v>1</v>
      </c>
      <c r="G1261">
        <v>85.58</v>
      </c>
      <c r="H1261">
        <v>0.1</v>
      </c>
      <c r="I1261" t="s">
        <v>1829</v>
      </c>
      <c r="J1261" s="12">
        <v>77.022000000000006</v>
      </c>
      <c r="K1261" t="str">
        <f>_xlfn.XLOOKUP(Table17[[#This Row],[Customer_ID]],Customer_Dim!A:A,Customer_Dim!B:B,"False Data")</f>
        <v>Kara Dodson</v>
      </c>
      <c r="L1261" s="5">
        <f>_xlfn.XLOOKUP(Table17[[#This Row],[Customer_ID]],Customer_Dim!A:A,Customer_Dim!C:C,"False Data")</f>
        <v>20</v>
      </c>
      <c r="M1261" s="5" t="str" cm="1">
        <f t="array" ref="M1261">_xlfn.IFS(Table9[[#This Row],[Age]]&lt;=35,"Youth",Table9[[#This Row],[Age]]&lt;=55,"Adult",Table9[[#This Row],[Age]]&gt;55,"Senior")</f>
        <v>Youth</v>
      </c>
      <c r="N1261" t="str">
        <f>_xlfn.XLOOKUP(Table17[[#This Row],[Customer_ID]],Customer_Dim!A:A,Customer_Dim!D:D,"False Data")</f>
        <v>Male</v>
      </c>
      <c r="O1261" t="str">
        <f>_xlfn.XLOOKUP(Table17[[#This Row],[Customer_ID]],Customer_Dim!A:A,Customer_Dim!E:E,"False Data")</f>
        <v>Joelside</v>
      </c>
      <c r="P1261" t="str">
        <f>_xlfn.XLOOKUP(Table17[[#This Row],[Customer_ID]],Customer_Dim!A:A,Customer_Dim!F:F,"False Data")</f>
        <v>Vermont</v>
      </c>
      <c r="Q1261" t="str">
        <f>_xlfn.XLOOKUP(Table17[[#This Row],[Customer_ID]],Customer_Dim!A:A,Customer_Dim!G:G,"False Data")</f>
        <v>USA</v>
      </c>
      <c r="R1261" t="str">
        <f>_xlfn.XLOOKUP(Table17[[#This Row],[Customer_ID]],Customer_Dim!A:A,Customer_Dim!H:H,"False Data")</f>
        <v>Silver</v>
      </c>
      <c r="S1261" t="str">
        <f>_xlfn.XLOOKUP(Table17[[#This Row],[Store_ID]],Store_Dim!A:A,Store_Dim!B:B)</f>
        <v>Gray Ltd</v>
      </c>
      <c r="T1261" t="str">
        <f>_xlfn.XLOOKUP(Table17[[#This Row],[Store_ID]],Store_Dim!A:A,Store_Dim!C:C)</f>
        <v>North</v>
      </c>
      <c r="U1261" t="str">
        <f>_xlfn.XLOOKUP(Table17[[#This Row],[Store_ID]],Store_Dim!A:A,Store_Dim!D:D)</f>
        <v>New Michaelchester</v>
      </c>
      <c r="V1261" t="str">
        <f>_xlfn.XLOOKUP(Table17[[#This Row],[Store_ID]],Store_Dim!A:A,Store_Dim!E:E)</f>
        <v>Outlet</v>
      </c>
      <c r="W1261" t="str">
        <f>_xlfn.XLOOKUP(Table17[[#This Row],[Product_ID]],Product_Dim!A:A,Product_Dim!B:B)</f>
        <v>Tennis Ball 3-Pack</v>
      </c>
      <c r="X1261" t="str">
        <f>_xlfn.XLOOKUP(Table17[[#This Row],[Product_ID]],Product_Dim!A:A,Product_Dim!C:C)</f>
        <v>Sports</v>
      </c>
      <c r="Y1261" t="str">
        <f>_xlfn.XLOOKUP(Table17[[#This Row],[Product_ID]],Product_Dim!A:A,Product_Dim!D:D)</f>
        <v>Equipment</v>
      </c>
      <c r="Z1261" t="str">
        <f>_xlfn.XLOOKUP(Table17[[#This Row],[Product_ID]],Product_Dim!A:A,Product_Dim!E:E)</f>
        <v>Lopez LLC</v>
      </c>
      <c r="AA1261">
        <f>_xlfn.XLOOKUP(Table17[[#This Row],[Product_ID]],Product_Dim!A:A,Product_Dim!F:F)</f>
        <v>103.45</v>
      </c>
      <c r="AB1261">
        <f>_xlfn.XLOOKUP(Table17[[#This Row],[Product_ID]],Product_Dim!A:A,Product_Dim!G:G)</f>
        <v>465</v>
      </c>
    </row>
    <row r="1262" spans="1:28" x14ac:dyDescent="0.25">
      <c r="A1262" t="s">
        <v>3086</v>
      </c>
      <c r="B1262" s="1">
        <v>45323</v>
      </c>
      <c r="C1262" t="s">
        <v>1136</v>
      </c>
      <c r="D1262" t="s">
        <v>1722</v>
      </c>
      <c r="E1262" t="s">
        <v>1757</v>
      </c>
      <c r="F1262">
        <v>4</v>
      </c>
      <c r="G1262">
        <v>800</v>
      </c>
      <c r="H1262">
        <v>0.2</v>
      </c>
      <c r="I1262" t="s">
        <v>1824</v>
      </c>
      <c r="J1262" s="12">
        <v>2560</v>
      </c>
      <c r="K1262" t="str">
        <f>_xlfn.XLOOKUP(Table17[[#This Row],[Customer_ID]],Customer_Dim!A:A,Customer_Dim!B:B,"False Data")</f>
        <v>Elizabeth Smith</v>
      </c>
      <c r="L1262" s="5">
        <f>_xlfn.XLOOKUP(Table17[[#This Row],[Customer_ID]],Customer_Dim!A:A,Customer_Dim!C:C,"False Data")</f>
        <v>23</v>
      </c>
      <c r="M1262" s="5" t="str" cm="1">
        <f t="array" ref="M1262">_xlfn.IFS(Table9[[#This Row],[Age]]&lt;=35,"Youth",Table9[[#This Row],[Age]]&lt;=55,"Adult",Table9[[#This Row],[Age]]&gt;55,"Senior")</f>
        <v>Youth</v>
      </c>
      <c r="N1262" t="str">
        <f>_xlfn.XLOOKUP(Table17[[#This Row],[Customer_ID]],Customer_Dim!A:A,Customer_Dim!D:D,"False Data")</f>
        <v>Male</v>
      </c>
      <c r="O1262" t="str">
        <f>_xlfn.XLOOKUP(Table17[[#This Row],[Customer_ID]],Customer_Dim!A:A,Customer_Dim!E:E,"False Data")</f>
        <v>Murphytown</v>
      </c>
      <c r="P1262" t="str">
        <f>_xlfn.XLOOKUP(Table17[[#This Row],[Customer_ID]],Customer_Dim!A:A,Customer_Dim!F:F,"False Data")</f>
        <v>Ohio</v>
      </c>
      <c r="Q1262" t="str">
        <f>_xlfn.XLOOKUP(Table17[[#This Row],[Customer_ID]],Customer_Dim!A:A,Customer_Dim!G:G,"False Data")</f>
        <v>USA</v>
      </c>
      <c r="R1262" t="str">
        <f>_xlfn.XLOOKUP(Table17[[#This Row],[Customer_ID]],Customer_Dim!A:A,Customer_Dim!H:H,"False Data")</f>
        <v>Bronze</v>
      </c>
      <c r="S1262" t="str">
        <f>_xlfn.XLOOKUP(Table17[[#This Row],[Store_ID]],Store_Dim!A:A,Store_Dim!B:B)</f>
        <v>Martinez, Adkins and Johnson</v>
      </c>
      <c r="T1262" t="str">
        <f>_xlfn.XLOOKUP(Table17[[#This Row],[Store_ID]],Store_Dim!A:A,Store_Dim!C:C)</f>
        <v>North</v>
      </c>
      <c r="U1262" t="str">
        <f>_xlfn.XLOOKUP(Table17[[#This Row],[Store_ID]],Store_Dim!A:A,Store_Dim!D:D)</f>
        <v>Danielmouth</v>
      </c>
      <c r="V1262" t="str">
        <f>_xlfn.XLOOKUP(Table17[[#This Row],[Store_ID]],Store_Dim!A:A,Store_Dim!E:E)</f>
        <v>Flagship</v>
      </c>
      <c r="W1262" t="str">
        <f>_xlfn.XLOOKUP(Table17[[#This Row],[Product_ID]],Product_Dim!A:A,Product_Dim!B:B)</f>
        <v>LED Bedside Lamp</v>
      </c>
      <c r="X1262" t="str">
        <f>_xlfn.XLOOKUP(Table17[[#This Row],[Product_ID]],Product_Dim!A:A,Product_Dim!C:C)</f>
        <v>Home</v>
      </c>
      <c r="Y1262" t="str">
        <f>_xlfn.XLOOKUP(Table17[[#This Row],[Product_ID]],Product_Dim!A:A,Product_Dim!D:D)</f>
        <v>Lighting</v>
      </c>
      <c r="Z1262" t="str">
        <f>_xlfn.XLOOKUP(Table17[[#This Row],[Product_ID]],Product_Dim!A:A,Product_Dim!E:E)</f>
        <v>Aguilar, Horton and Lewis</v>
      </c>
      <c r="AA1262">
        <f>_xlfn.XLOOKUP(Table17[[#This Row],[Product_ID]],Product_Dim!A:A,Product_Dim!F:F)</f>
        <v>371.38</v>
      </c>
      <c r="AB1262">
        <f>_xlfn.XLOOKUP(Table17[[#This Row],[Product_ID]],Product_Dim!A:A,Product_Dim!G:G)</f>
        <v>220</v>
      </c>
    </row>
    <row r="1263" spans="1:28" x14ac:dyDescent="0.25">
      <c r="A1263" t="s">
        <v>3087</v>
      </c>
      <c r="B1263" s="1">
        <v>45889</v>
      </c>
      <c r="C1263" t="s">
        <v>520</v>
      </c>
      <c r="D1263" t="s">
        <v>1668</v>
      </c>
      <c r="E1263" t="s">
        <v>1789</v>
      </c>
      <c r="F1263">
        <v>3</v>
      </c>
      <c r="G1263">
        <v>118.25</v>
      </c>
      <c r="H1263">
        <v>0.26</v>
      </c>
      <c r="I1263" t="s">
        <v>1826</v>
      </c>
      <c r="J1263" s="12">
        <v>262.51499999999999</v>
      </c>
      <c r="K1263" t="str">
        <f>_xlfn.XLOOKUP(Table17[[#This Row],[Customer_ID]],Customer_Dim!A:A,Customer_Dim!B:B,"False Data")</f>
        <v>Curtis Haynes</v>
      </c>
      <c r="L1263" s="5">
        <f>_xlfn.XLOOKUP(Table17[[#This Row],[Customer_ID]],Customer_Dim!A:A,Customer_Dim!C:C,"False Data")</f>
        <v>60</v>
      </c>
      <c r="M1263" s="5" t="str" cm="1">
        <f t="array" ref="M1263">_xlfn.IFS(Table9[[#This Row],[Age]]&lt;=35,"Youth",Table9[[#This Row],[Age]]&lt;=55,"Adult",Table9[[#This Row],[Age]]&gt;55,"Senior")</f>
        <v>Senior</v>
      </c>
      <c r="N1263" t="str">
        <f>_xlfn.XLOOKUP(Table17[[#This Row],[Customer_ID]],Customer_Dim!A:A,Customer_Dim!D:D,"False Data")</f>
        <v>Female</v>
      </c>
      <c r="O1263" t="str">
        <f>_xlfn.XLOOKUP(Table17[[#This Row],[Customer_ID]],Customer_Dim!A:A,Customer_Dim!E:E,"False Data")</f>
        <v>Estradaside</v>
      </c>
      <c r="P1263" t="str">
        <f>_xlfn.XLOOKUP(Table17[[#This Row],[Customer_ID]],Customer_Dim!A:A,Customer_Dim!F:F,"False Data")</f>
        <v>Iowa</v>
      </c>
      <c r="Q1263" t="str">
        <f>_xlfn.XLOOKUP(Table17[[#This Row],[Customer_ID]],Customer_Dim!A:A,Customer_Dim!G:G,"False Data")</f>
        <v>USA</v>
      </c>
      <c r="R1263" t="str">
        <f>_xlfn.XLOOKUP(Table17[[#This Row],[Customer_ID]],Customer_Dim!A:A,Customer_Dim!H:H,"False Data")</f>
        <v>Gold</v>
      </c>
      <c r="S1263" t="str">
        <f>_xlfn.XLOOKUP(Table17[[#This Row],[Store_ID]],Store_Dim!A:A,Store_Dim!B:B)</f>
        <v>Hill, Wagner and Ballard</v>
      </c>
      <c r="T1263" t="str">
        <f>_xlfn.XLOOKUP(Table17[[#This Row],[Store_ID]],Store_Dim!A:A,Store_Dim!C:C)</f>
        <v>East</v>
      </c>
      <c r="U1263" t="str">
        <f>_xlfn.XLOOKUP(Table17[[#This Row],[Store_ID]],Store_Dim!A:A,Store_Dim!D:D)</f>
        <v>East Davidville</v>
      </c>
      <c r="V1263" t="str">
        <f>_xlfn.XLOOKUP(Table17[[#This Row],[Store_ID]],Store_Dim!A:A,Store_Dim!E:E)</f>
        <v>Online</v>
      </c>
      <c r="W1263" t="str">
        <f>_xlfn.XLOOKUP(Table17[[#This Row],[Product_ID]],Product_Dim!A:A,Product_Dim!B:B)</f>
        <v>Luxury Perfume Spray</v>
      </c>
      <c r="X1263" t="str">
        <f>_xlfn.XLOOKUP(Table17[[#This Row],[Product_ID]],Product_Dim!A:A,Product_Dim!C:C)</f>
        <v>Beauty</v>
      </c>
      <c r="Y1263" t="str">
        <f>_xlfn.XLOOKUP(Table17[[#This Row],[Product_ID]],Product_Dim!A:A,Product_Dim!D:D)</f>
        <v>Fragrance</v>
      </c>
      <c r="Z1263" t="str">
        <f>_xlfn.XLOOKUP(Table17[[#This Row],[Product_ID]],Product_Dim!A:A,Product_Dim!E:E)</f>
        <v>Gibson, Green and Lopez</v>
      </c>
      <c r="AA1263">
        <f>_xlfn.XLOOKUP(Table17[[#This Row],[Product_ID]],Product_Dim!A:A,Product_Dim!F:F)</f>
        <v>482.75</v>
      </c>
      <c r="AB1263">
        <f>_xlfn.XLOOKUP(Table17[[#This Row],[Product_ID]],Product_Dim!A:A,Product_Dim!G:G)</f>
        <v>444</v>
      </c>
    </row>
    <row r="1264" spans="1:28" x14ac:dyDescent="0.25">
      <c r="A1264" t="s">
        <v>3088</v>
      </c>
      <c r="B1264" s="1">
        <v>45253</v>
      </c>
      <c r="C1264" t="s">
        <v>1307</v>
      </c>
      <c r="D1264" t="s">
        <v>1612</v>
      </c>
      <c r="E1264" t="s">
        <v>1801</v>
      </c>
      <c r="F1264">
        <v>1</v>
      </c>
      <c r="G1264">
        <v>223.25</v>
      </c>
      <c r="H1264">
        <v>0.28999999999999998</v>
      </c>
      <c r="I1264" t="s">
        <v>1824</v>
      </c>
      <c r="J1264" s="12">
        <v>158.50749999999999</v>
      </c>
      <c r="K1264" t="str">
        <f>_xlfn.XLOOKUP(Table17[[#This Row],[Customer_ID]],Customer_Dim!A:A,Customer_Dim!B:B,"False Data")</f>
        <v>Holly Robinson</v>
      </c>
      <c r="L1264" s="5">
        <f>_xlfn.XLOOKUP(Table17[[#This Row],[Customer_ID]],Customer_Dim!A:A,Customer_Dim!C:C,"False Data")</f>
        <v>45</v>
      </c>
      <c r="M1264" s="5" t="str" cm="1">
        <f t="array" ref="M1264">_xlfn.IFS(Table9[[#This Row],[Age]]&lt;=35,"Youth",Table9[[#This Row],[Age]]&lt;=55,"Adult",Table9[[#This Row],[Age]]&gt;55,"Senior")</f>
        <v>Adult</v>
      </c>
      <c r="N1264" t="str">
        <f>_xlfn.XLOOKUP(Table17[[#This Row],[Customer_ID]],Customer_Dim!A:A,Customer_Dim!D:D,"False Data")</f>
        <v>Female</v>
      </c>
      <c r="O1264" t="str">
        <f>_xlfn.XLOOKUP(Table17[[#This Row],[Customer_ID]],Customer_Dim!A:A,Customer_Dim!E:E,"False Data")</f>
        <v>East Amy</v>
      </c>
      <c r="P1264" t="str">
        <f>_xlfn.XLOOKUP(Table17[[#This Row],[Customer_ID]],Customer_Dim!A:A,Customer_Dim!F:F,"False Data")</f>
        <v>Washington</v>
      </c>
      <c r="Q1264" t="str">
        <f>_xlfn.XLOOKUP(Table17[[#This Row],[Customer_ID]],Customer_Dim!A:A,Customer_Dim!G:G,"False Data")</f>
        <v>USA</v>
      </c>
      <c r="R1264" t="str">
        <f>_xlfn.XLOOKUP(Table17[[#This Row],[Customer_ID]],Customer_Dim!A:A,Customer_Dim!H:H,"False Data")</f>
        <v>Platinum</v>
      </c>
      <c r="S1264" t="str">
        <f>_xlfn.XLOOKUP(Table17[[#This Row],[Store_ID]],Store_Dim!A:A,Store_Dim!B:B)</f>
        <v>Shelton PLC</v>
      </c>
      <c r="T1264" t="str">
        <f>_xlfn.XLOOKUP(Table17[[#This Row],[Store_ID]],Store_Dim!A:A,Store_Dim!C:C)</f>
        <v>North</v>
      </c>
      <c r="U1264" t="str">
        <f>_xlfn.XLOOKUP(Table17[[#This Row],[Store_ID]],Store_Dim!A:A,Store_Dim!D:D)</f>
        <v>East Jenniferstad</v>
      </c>
      <c r="V1264" t="str">
        <f>_xlfn.XLOOKUP(Table17[[#This Row],[Store_ID]],Store_Dim!A:A,Store_Dim!E:E)</f>
        <v>Flagship</v>
      </c>
      <c r="W1264" t="str">
        <f>_xlfn.XLOOKUP(Table17[[#This Row],[Product_ID]],Product_Dim!A:A,Product_Dim!B:B)</f>
        <v>Vitamin C Face Serum</v>
      </c>
      <c r="X1264" t="str">
        <f>_xlfn.XLOOKUP(Table17[[#This Row],[Product_ID]],Product_Dim!A:A,Product_Dim!C:C)</f>
        <v>Beauty</v>
      </c>
      <c r="Y1264" t="str">
        <f>_xlfn.XLOOKUP(Table17[[#This Row],[Product_ID]],Product_Dim!A:A,Product_Dim!D:D)</f>
        <v>Skincare</v>
      </c>
      <c r="Z1264" t="str">
        <f>_xlfn.XLOOKUP(Table17[[#This Row],[Product_ID]],Product_Dim!A:A,Product_Dim!E:E)</f>
        <v>Griffin Ltd</v>
      </c>
      <c r="AA1264">
        <f>_xlfn.XLOOKUP(Table17[[#This Row],[Product_ID]],Product_Dim!A:A,Product_Dim!F:F)</f>
        <v>283.83</v>
      </c>
      <c r="AB1264">
        <f>_xlfn.XLOOKUP(Table17[[#This Row],[Product_ID]],Product_Dim!A:A,Product_Dim!G:G)</f>
        <v>244</v>
      </c>
    </row>
    <row r="1265" spans="1:28" x14ac:dyDescent="0.25">
      <c r="A1265" t="s">
        <v>3089</v>
      </c>
      <c r="B1265" s="1">
        <v>45530</v>
      </c>
      <c r="C1265" t="s">
        <v>1325</v>
      </c>
      <c r="D1265" t="s">
        <v>1612</v>
      </c>
      <c r="E1265" t="s">
        <v>1769</v>
      </c>
      <c r="F1265">
        <v>3</v>
      </c>
      <c r="G1265">
        <v>918.76</v>
      </c>
      <c r="H1265">
        <v>0.2</v>
      </c>
      <c r="I1265" t="s">
        <v>1826</v>
      </c>
      <c r="J1265" s="12">
        <v>2205.0239999999999</v>
      </c>
      <c r="K1265" t="str">
        <f>_xlfn.XLOOKUP(Table17[[#This Row],[Customer_ID]],Customer_Dim!A:A,Customer_Dim!B:B,"False Data")</f>
        <v>Jose Stewart</v>
      </c>
      <c r="L1265" s="5">
        <f>_xlfn.XLOOKUP(Table17[[#This Row],[Customer_ID]],Customer_Dim!A:A,Customer_Dim!C:C,"False Data")</f>
        <v>18</v>
      </c>
      <c r="M1265" s="5" t="str" cm="1">
        <f t="array" ref="M1265">_xlfn.IFS(Table9[[#This Row],[Age]]&lt;=35,"Youth",Table9[[#This Row],[Age]]&lt;=55,"Adult",Table9[[#This Row],[Age]]&gt;55,"Senior")</f>
        <v>Youth</v>
      </c>
      <c r="N1265" t="str">
        <f>_xlfn.XLOOKUP(Table17[[#This Row],[Customer_ID]],Customer_Dim!A:A,Customer_Dim!D:D,"False Data")</f>
        <v>Female</v>
      </c>
      <c r="O1265" t="str">
        <f>_xlfn.XLOOKUP(Table17[[#This Row],[Customer_ID]],Customer_Dim!A:A,Customer_Dim!E:E,"False Data")</f>
        <v>South Robert</v>
      </c>
      <c r="P1265" t="str">
        <f>_xlfn.XLOOKUP(Table17[[#This Row],[Customer_ID]],Customer_Dim!A:A,Customer_Dim!F:F,"False Data")</f>
        <v>Maine</v>
      </c>
      <c r="Q1265" t="str">
        <f>_xlfn.XLOOKUP(Table17[[#This Row],[Customer_ID]],Customer_Dim!A:A,Customer_Dim!G:G,"False Data")</f>
        <v>USA</v>
      </c>
      <c r="R1265" t="str">
        <f>_xlfn.XLOOKUP(Table17[[#This Row],[Customer_ID]],Customer_Dim!A:A,Customer_Dim!H:H,"False Data")</f>
        <v>Gold</v>
      </c>
      <c r="S1265" t="str">
        <f>_xlfn.XLOOKUP(Table17[[#This Row],[Store_ID]],Store_Dim!A:A,Store_Dim!B:B)</f>
        <v>Alexander Group</v>
      </c>
      <c r="T1265" t="str">
        <f>_xlfn.XLOOKUP(Table17[[#This Row],[Store_ID]],Store_Dim!A:A,Store_Dim!C:C)</f>
        <v>South</v>
      </c>
      <c r="U1265" t="str">
        <f>_xlfn.XLOOKUP(Table17[[#This Row],[Store_ID]],Store_Dim!A:A,Store_Dim!D:D)</f>
        <v>Port Sharon</v>
      </c>
      <c r="V1265" t="str">
        <f>_xlfn.XLOOKUP(Table17[[#This Row],[Store_ID]],Store_Dim!A:A,Store_Dim!E:E)</f>
        <v>Online</v>
      </c>
      <c r="W1265" t="str">
        <f>_xlfn.XLOOKUP(Table17[[#This Row],[Product_ID]],Product_Dim!A:A,Product_Dim!B:B)</f>
        <v>Vitamin C Face Serum</v>
      </c>
      <c r="X1265" t="str">
        <f>_xlfn.XLOOKUP(Table17[[#This Row],[Product_ID]],Product_Dim!A:A,Product_Dim!C:C)</f>
        <v>Beauty</v>
      </c>
      <c r="Y1265" t="str">
        <f>_xlfn.XLOOKUP(Table17[[#This Row],[Product_ID]],Product_Dim!A:A,Product_Dim!D:D)</f>
        <v>Skincare</v>
      </c>
      <c r="Z1265" t="str">
        <f>_xlfn.XLOOKUP(Table17[[#This Row],[Product_ID]],Product_Dim!A:A,Product_Dim!E:E)</f>
        <v>Griffin Ltd</v>
      </c>
      <c r="AA1265">
        <f>_xlfn.XLOOKUP(Table17[[#This Row],[Product_ID]],Product_Dim!A:A,Product_Dim!F:F)</f>
        <v>283.83</v>
      </c>
      <c r="AB1265">
        <f>_xlfn.XLOOKUP(Table17[[#This Row],[Product_ID]],Product_Dim!A:A,Product_Dim!G:G)</f>
        <v>244</v>
      </c>
    </row>
    <row r="1266" spans="1:28" x14ac:dyDescent="0.25">
      <c r="A1266" t="s">
        <v>3090</v>
      </c>
      <c r="B1266" s="1">
        <v>45491</v>
      </c>
      <c r="C1266" t="s">
        <v>890</v>
      </c>
      <c r="D1266" t="s">
        <v>1716</v>
      </c>
      <c r="E1266" t="s">
        <v>1797</v>
      </c>
      <c r="F1266">
        <v>2</v>
      </c>
      <c r="G1266">
        <v>905.26</v>
      </c>
      <c r="H1266">
        <v>0.15</v>
      </c>
      <c r="I1266" t="s">
        <v>1829</v>
      </c>
      <c r="J1266" s="12">
        <v>1538.942</v>
      </c>
      <c r="K1266" t="str">
        <f>_xlfn.XLOOKUP(Table17[[#This Row],[Customer_ID]],Customer_Dim!A:A,Customer_Dim!B:B,"False Data")</f>
        <v>Antonio Leon</v>
      </c>
      <c r="L1266" s="5">
        <f>_xlfn.XLOOKUP(Table17[[#This Row],[Customer_ID]],Customer_Dim!A:A,Customer_Dim!C:C,"False Data")</f>
        <v>48</v>
      </c>
      <c r="M1266" s="5" t="str" cm="1">
        <f t="array" ref="M1266">_xlfn.IFS(Table9[[#This Row],[Age]]&lt;=35,"Youth",Table9[[#This Row],[Age]]&lt;=55,"Adult",Table9[[#This Row],[Age]]&gt;55,"Senior")</f>
        <v>Adult</v>
      </c>
      <c r="N1266" t="str">
        <f>_xlfn.XLOOKUP(Table17[[#This Row],[Customer_ID]],Customer_Dim!A:A,Customer_Dim!D:D,"False Data")</f>
        <v>Male</v>
      </c>
      <c r="O1266" t="str">
        <f>_xlfn.XLOOKUP(Table17[[#This Row],[Customer_ID]],Customer_Dim!A:A,Customer_Dim!E:E,"False Data")</f>
        <v>Morrisville</v>
      </c>
      <c r="P1266" t="str">
        <f>_xlfn.XLOOKUP(Table17[[#This Row],[Customer_ID]],Customer_Dim!A:A,Customer_Dim!F:F,"False Data")</f>
        <v>Hawaii</v>
      </c>
      <c r="Q1266" t="str">
        <f>_xlfn.XLOOKUP(Table17[[#This Row],[Customer_ID]],Customer_Dim!A:A,Customer_Dim!G:G,"False Data")</f>
        <v>USA</v>
      </c>
      <c r="R1266" t="str">
        <f>_xlfn.XLOOKUP(Table17[[#This Row],[Customer_ID]],Customer_Dim!A:A,Customer_Dim!H:H,"False Data")</f>
        <v>Bronze</v>
      </c>
      <c r="S1266" t="str">
        <f>_xlfn.XLOOKUP(Table17[[#This Row],[Store_ID]],Store_Dim!A:A,Store_Dim!B:B)</f>
        <v>Gardner, Humphrey and Contreras</v>
      </c>
      <c r="T1266" t="str">
        <f>_xlfn.XLOOKUP(Table17[[#This Row],[Store_ID]],Store_Dim!A:A,Store_Dim!C:C)</f>
        <v>East</v>
      </c>
      <c r="U1266" t="str">
        <f>_xlfn.XLOOKUP(Table17[[#This Row],[Store_ID]],Store_Dim!A:A,Store_Dim!D:D)</f>
        <v>Johnsonville</v>
      </c>
      <c r="V1266" t="str">
        <f>_xlfn.XLOOKUP(Table17[[#This Row],[Store_ID]],Store_Dim!A:A,Store_Dim!E:E)</f>
        <v>Flagship</v>
      </c>
      <c r="W1266" t="str">
        <f>_xlfn.XLOOKUP(Table17[[#This Row],[Product_ID]],Product_Dim!A:A,Product_Dim!B:B)</f>
        <v>Wooden Bookshelf</v>
      </c>
      <c r="X1266" t="str">
        <f>_xlfn.XLOOKUP(Table17[[#This Row],[Product_ID]],Product_Dim!A:A,Product_Dim!C:C)</f>
        <v>Home</v>
      </c>
      <c r="Y1266" t="str">
        <f>_xlfn.XLOOKUP(Table17[[#This Row],[Product_ID]],Product_Dim!A:A,Product_Dim!D:D)</f>
        <v>Furniture</v>
      </c>
      <c r="Z1266" t="str">
        <f>_xlfn.XLOOKUP(Table17[[#This Row],[Product_ID]],Product_Dim!A:A,Product_Dim!E:E)</f>
        <v>Collins-Stephenson</v>
      </c>
      <c r="AA1266">
        <f>_xlfn.XLOOKUP(Table17[[#This Row],[Product_ID]],Product_Dim!A:A,Product_Dim!F:F)</f>
        <v>388.46</v>
      </c>
      <c r="AB1266">
        <f>_xlfn.XLOOKUP(Table17[[#This Row],[Product_ID]],Product_Dim!A:A,Product_Dim!G:G)</f>
        <v>208</v>
      </c>
    </row>
    <row r="1267" spans="1:28" x14ac:dyDescent="0.25">
      <c r="A1267" t="s">
        <v>3091</v>
      </c>
      <c r="B1267" s="1">
        <v>45628</v>
      </c>
      <c r="C1267" t="s">
        <v>984</v>
      </c>
      <c r="D1267" t="s">
        <v>1580</v>
      </c>
      <c r="E1267" t="s">
        <v>1813</v>
      </c>
      <c r="F1267">
        <v>4</v>
      </c>
      <c r="G1267">
        <v>295.39999999999998</v>
      </c>
      <c r="H1267">
        <v>0.23</v>
      </c>
      <c r="I1267" t="s">
        <v>1826</v>
      </c>
      <c r="J1267" s="12">
        <v>909.83199999999999</v>
      </c>
      <c r="K1267" t="str">
        <f>_xlfn.XLOOKUP(Table17[[#This Row],[Customer_ID]],Customer_Dim!A:A,Customer_Dim!B:B,"False Data")</f>
        <v>Jason Mullins</v>
      </c>
      <c r="L1267" s="5">
        <f>_xlfn.XLOOKUP(Table17[[#This Row],[Customer_ID]],Customer_Dim!A:A,Customer_Dim!C:C,"False Data")</f>
        <v>47</v>
      </c>
      <c r="M1267" s="5" t="str" cm="1">
        <f t="array" ref="M1267">_xlfn.IFS(Table9[[#This Row],[Age]]&lt;=35,"Youth",Table9[[#This Row],[Age]]&lt;=55,"Adult",Table9[[#This Row],[Age]]&gt;55,"Senior")</f>
        <v>Adult</v>
      </c>
      <c r="N1267" t="str">
        <f>_xlfn.XLOOKUP(Table17[[#This Row],[Customer_ID]],Customer_Dim!A:A,Customer_Dim!D:D,"False Data")</f>
        <v>Female</v>
      </c>
      <c r="O1267" t="str">
        <f>_xlfn.XLOOKUP(Table17[[#This Row],[Customer_ID]],Customer_Dim!A:A,Customer_Dim!E:E,"False Data")</f>
        <v>Brianchester</v>
      </c>
      <c r="P1267" t="str">
        <f>_xlfn.XLOOKUP(Table17[[#This Row],[Customer_ID]],Customer_Dim!A:A,Customer_Dim!F:F,"False Data")</f>
        <v>Delaware</v>
      </c>
      <c r="Q1267" t="str">
        <f>_xlfn.XLOOKUP(Table17[[#This Row],[Customer_ID]],Customer_Dim!A:A,Customer_Dim!G:G,"False Data")</f>
        <v>USA</v>
      </c>
      <c r="R1267" t="str">
        <f>_xlfn.XLOOKUP(Table17[[#This Row],[Customer_ID]],Customer_Dim!A:A,Customer_Dim!H:H,"False Data")</f>
        <v>Silver</v>
      </c>
      <c r="S1267" t="str">
        <f>_xlfn.XLOOKUP(Table17[[#This Row],[Store_ID]],Store_Dim!A:A,Store_Dim!B:B)</f>
        <v>Mann-Austin</v>
      </c>
      <c r="T1267" t="str">
        <f>_xlfn.XLOOKUP(Table17[[#This Row],[Store_ID]],Store_Dim!A:A,Store_Dim!C:C)</f>
        <v>East</v>
      </c>
      <c r="U1267" t="str">
        <f>_xlfn.XLOOKUP(Table17[[#This Row],[Store_ID]],Store_Dim!A:A,Store_Dim!D:D)</f>
        <v>Vasquezborough</v>
      </c>
      <c r="V1267" t="str">
        <f>_xlfn.XLOOKUP(Table17[[#This Row],[Store_ID]],Store_Dim!A:A,Store_Dim!E:E)</f>
        <v>Online</v>
      </c>
      <c r="W1267" t="str">
        <f>_xlfn.XLOOKUP(Table17[[#This Row],[Product_ID]],Product_Dim!A:A,Product_Dim!B:B)</f>
        <v>Beard Grooming Kit</v>
      </c>
      <c r="X1267" t="str">
        <f>_xlfn.XLOOKUP(Table17[[#This Row],[Product_ID]],Product_Dim!A:A,Product_Dim!C:C)</f>
        <v>Beauty</v>
      </c>
      <c r="Y1267" t="str">
        <f>_xlfn.XLOOKUP(Table17[[#This Row],[Product_ID]],Product_Dim!A:A,Product_Dim!D:D)</f>
        <v>Grooming</v>
      </c>
      <c r="Z1267" t="str">
        <f>_xlfn.XLOOKUP(Table17[[#This Row],[Product_ID]],Product_Dim!A:A,Product_Dim!E:E)</f>
        <v>Erickson-Green</v>
      </c>
      <c r="AA1267">
        <f>_xlfn.XLOOKUP(Table17[[#This Row],[Product_ID]],Product_Dim!A:A,Product_Dim!F:F)</f>
        <v>337.42</v>
      </c>
      <c r="AB1267">
        <f>_xlfn.XLOOKUP(Table17[[#This Row],[Product_ID]],Product_Dim!A:A,Product_Dim!G:G)</f>
        <v>256</v>
      </c>
    </row>
    <row r="1268" spans="1:28" x14ac:dyDescent="0.25">
      <c r="A1268" t="s">
        <v>3092</v>
      </c>
      <c r="B1268" s="1">
        <v>45861</v>
      </c>
      <c r="C1268" t="s">
        <v>314</v>
      </c>
      <c r="D1268" t="s">
        <v>1736</v>
      </c>
      <c r="E1268" t="s">
        <v>1773</v>
      </c>
      <c r="F1268">
        <v>1</v>
      </c>
      <c r="G1268">
        <v>252.18</v>
      </c>
      <c r="H1268">
        <v>0.23</v>
      </c>
      <c r="I1268" t="s">
        <v>1826</v>
      </c>
      <c r="J1268" s="12">
        <v>194.17859999999999</v>
      </c>
      <c r="K1268" t="str">
        <f>_xlfn.XLOOKUP(Table17[[#This Row],[Customer_ID]],Customer_Dim!A:A,Customer_Dim!B:B,"False Data")</f>
        <v>Melissa Duffy Md</v>
      </c>
      <c r="L1268" s="5">
        <f>_xlfn.XLOOKUP(Table17[[#This Row],[Customer_ID]],Customer_Dim!A:A,Customer_Dim!C:C,"False Data")</f>
        <v>58</v>
      </c>
      <c r="M1268" s="5" t="str" cm="1">
        <f t="array" ref="M1268">_xlfn.IFS(Table9[[#This Row],[Age]]&lt;=35,"Youth",Table9[[#This Row],[Age]]&lt;=55,"Adult",Table9[[#This Row],[Age]]&gt;55,"Senior")</f>
        <v>Senior</v>
      </c>
      <c r="N1268" t="str">
        <f>_xlfn.XLOOKUP(Table17[[#This Row],[Customer_ID]],Customer_Dim!A:A,Customer_Dim!D:D,"False Data")</f>
        <v>Female</v>
      </c>
      <c r="O1268" t="str">
        <f>_xlfn.XLOOKUP(Table17[[#This Row],[Customer_ID]],Customer_Dim!A:A,Customer_Dim!E:E,"False Data")</f>
        <v>East Jenna</v>
      </c>
      <c r="P1268" t="str">
        <f>_xlfn.XLOOKUP(Table17[[#This Row],[Customer_ID]],Customer_Dim!A:A,Customer_Dim!F:F,"False Data")</f>
        <v>South Carolina</v>
      </c>
      <c r="Q1268" t="str">
        <f>_xlfn.XLOOKUP(Table17[[#This Row],[Customer_ID]],Customer_Dim!A:A,Customer_Dim!G:G,"False Data")</f>
        <v>USA</v>
      </c>
      <c r="R1268" t="str">
        <f>_xlfn.XLOOKUP(Table17[[#This Row],[Customer_ID]],Customer_Dim!A:A,Customer_Dim!H:H,"False Data")</f>
        <v>Bronze</v>
      </c>
      <c r="S1268" t="str">
        <f>_xlfn.XLOOKUP(Table17[[#This Row],[Store_ID]],Store_Dim!A:A,Store_Dim!B:B)</f>
        <v>Gray Ltd</v>
      </c>
      <c r="T1268" t="str">
        <f>_xlfn.XLOOKUP(Table17[[#This Row],[Store_ID]],Store_Dim!A:A,Store_Dim!C:C)</f>
        <v>North</v>
      </c>
      <c r="U1268" t="str">
        <f>_xlfn.XLOOKUP(Table17[[#This Row],[Store_ID]],Store_Dim!A:A,Store_Dim!D:D)</f>
        <v>New Michaelchester</v>
      </c>
      <c r="V1268" t="str">
        <f>_xlfn.XLOOKUP(Table17[[#This Row],[Store_ID]],Store_Dim!A:A,Store_Dim!E:E)</f>
        <v>Outlet</v>
      </c>
      <c r="W1268" t="str">
        <f>_xlfn.XLOOKUP(Table17[[#This Row],[Product_ID]],Product_Dim!A:A,Product_Dim!B:B)</f>
        <v>Vitamin E Body Lotion</v>
      </c>
      <c r="X1268" t="str">
        <f>_xlfn.XLOOKUP(Table17[[#This Row],[Product_ID]],Product_Dim!A:A,Product_Dim!C:C)</f>
        <v>Beauty</v>
      </c>
      <c r="Y1268" t="str">
        <f>_xlfn.XLOOKUP(Table17[[#This Row],[Product_ID]],Product_Dim!A:A,Product_Dim!D:D)</f>
        <v>Skincare</v>
      </c>
      <c r="Z1268" t="str">
        <f>_xlfn.XLOOKUP(Table17[[#This Row],[Product_ID]],Product_Dim!A:A,Product_Dim!E:E)</f>
        <v>Hoffman-Williams</v>
      </c>
      <c r="AA1268">
        <f>_xlfn.XLOOKUP(Table17[[#This Row],[Product_ID]],Product_Dim!A:A,Product_Dim!F:F)</f>
        <v>358.47</v>
      </c>
      <c r="AB1268">
        <f>_xlfn.XLOOKUP(Table17[[#This Row],[Product_ID]],Product_Dim!A:A,Product_Dim!G:G)</f>
        <v>213</v>
      </c>
    </row>
    <row r="1269" spans="1:28" x14ac:dyDescent="0.25">
      <c r="A1269" t="s">
        <v>3093</v>
      </c>
      <c r="B1269" s="1">
        <v>45878</v>
      </c>
      <c r="C1269" t="s">
        <v>511</v>
      </c>
      <c r="D1269" t="s">
        <v>1742</v>
      </c>
      <c r="E1269" t="s">
        <v>1794</v>
      </c>
      <c r="F1269">
        <v>4</v>
      </c>
      <c r="G1269">
        <v>792.1</v>
      </c>
      <c r="H1269">
        <v>0.19</v>
      </c>
      <c r="I1269" t="s">
        <v>1829</v>
      </c>
      <c r="J1269" s="12">
        <v>2566.404</v>
      </c>
      <c r="K1269" t="str">
        <f>_xlfn.XLOOKUP(Table17[[#This Row],[Customer_ID]],Customer_Dim!A:A,Customer_Dim!B:B,"False Data")</f>
        <v>Patrick Roberts</v>
      </c>
      <c r="L1269" s="5">
        <f>_xlfn.XLOOKUP(Table17[[#This Row],[Customer_ID]],Customer_Dim!A:A,Customer_Dim!C:C,"False Data")</f>
        <v>41</v>
      </c>
      <c r="M1269" s="5" t="str" cm="1">
        <f t="array" ref="M1269">_xlfn.IFS(Table9[[#This Row],[Age]]&lt;=35,"Youth",Table9[[#This Row],[Age]]&lt;=55,"Adult",Table9[[#This Row],[Age]]&gt;55,"Senior")</f>
        <v>Adult</v>
      </c>
      <c r="N1269" t="str">
        <f>_xlfn.XLOOKUP(Table17[[#This Row],[Customer_ID]],Customer_Dim!A:A,Customer_Dim!D:D,"False Data")</f>
        <v>Female</v>
      </c>
      <c r="O1269" t="str">
        <f>_xlfn.XLOOKUP(Table17[[#This Row],[Customer_ID]],Customer_Dim!A:A,Customer_Dim!E:E,"False Data")</f>
        <v>Jaredville</v>
      </c>
      <c r="P1269" t="str">
        <f>_xlfn.XLOOKUP(Table17[[#This Row],[Customer_ID]],Customer_Dim!A:A,Customer_Dim!F:F,"False Data")</f>
        <v>Missouri</v>
      </c>
      <c r="Q1269" t="str">
        <f>_xlfn.XLOOKUP(Table17[[#This Row],[Customer_ID]],Customer_Dim!A:A,Customer_Dim!G:G,"False Data")</f>
        <v>USA</v>
      </c>
      <c r="R1269" t="str">
        <f>_xlfn.XLOOKUP(Table17[[#This Row],[Customer_ID]],Customer_Dim!A:A,Customer_Dim!H:H,"False Data")</f>
        <v>Platinum</v>
      </c>
      <c r="S1269" t="str">
        <f>_xlfn.XLOOKUP(Table17[[#This Row],[Store_ID]],Store_Dim!A:A,Store_Dim!B:B)</f>
        <v>Thomas, Bridges and Harris</v>
      </c>
      <c r="T1269" t="str">
        <f>_xlfn.XLOOKUP(Table17[[#This Row],[Store_ID]],Store_Dim!A:A,Store_Dim!C:C)</f>
        <v>North</v>
      </c>
      <c r="U1269" t="str">
        <f>_xlfn.XLOOKUP(Table17[[#This Row],[Store_ID]],Store_Dim!A:A,Store_Dim!D:D)</f>
        <v>Sabrinatown</v>
      </c>
      <c r="V1269" t="str">
        <f>_xlfn.XLOOKUP(Table17[[#This Row],[Store_ID]],Store_Dim!A:A,Store_Dim!E:E)</f>
        <v>Online</v>
      </c>
      <c r="W1269" t="str">
        <f>_xlfn.XLOOKUP(Table17[[#This Row],[Product_ID]],Product_Dim!A:A,Product_Dim!B:B)</f>
        <v>Cricket Bat</v>
      </c>
      <c r="X1269" t="str">
        <f>_xlfn.XLOOKUP(Table17[[#This Row],[Product_ID]],Product_Dim!A:A,Product_Dim!C:C)</f>
        <v>Sports</v>
      </c>
      <c r="Y1269" t="str">
        <f>_xlfn.XLOOKUP(Table17[[#This Row],[Product_ID]],Product_Dim!A:A,Product_Dim!D:D)</f>
        <v>Team Sports</v>
      </c>
      <c r="Z1269" t="str">
        <f>_xlfn.XLOOKUP(Table17[[#This Row],[Product_ID]],Product_Dim!A:A,Product_Dim!E:E)</f>
        <v>Khan LLC</v>
      </c>
      <c r="AA1269">
        <f>_xlfn.XLOOKUP(Table17[[#This Row],[Product_ID]],Product_Dim!A:A,Product_Dim!F:F)</f>
        <v>245.98</v>
      </c>
      <c r="AB1269">
        <f>_xlfn.XLOOKUP(Table17[[#This Row],[Product_ID]],Product_Dim!A:A,Product_Dim!G:G)</f>
        <v>471</v>
      </c>
    </row>
    <row r="1270" spans="1:28" x14ac:dyDescent="0.25">
      <c r="A1270" t="s">
        <v>3094</v>
      </c>
      <c r="B1270" s="1">
        <v>45426</v>
      </c>
      <c r="C1270" t="s">
        <v>278</v>
      </c>
      <c r="D1270" t="s">
        <v>1724</v>
      </c>
      <c r="E1270" t="s">
        <v>1799</v>
      </c>
      <c r="F1270">
        <v>1</v>
      </c>
      <c r="G1270">
        <v>883.36</v>
      </c>
      <c r="H1270">
        <v>0.11</v>
      </c>
      <c r="I1270" t="s">
        <v>1826</v>
      </c>
      <c r="J1270" s="12">
        <v>786.19040000000007</v>
      </c>
      <c r="K1270" t="str">
        <f>_xlfn.XLOOKUP(Table17[[#This Row],[Customer_ID]],Customer_Dim!A:A,Customer_Dim!B:B,"False Data")</f>
        <v>Nathan Campbell</v>
      </c>
      <c r="L1270" s="5">
        <f>_xlfn.XLOOKUP(Table17[[#This Row],[Customer_ID]],Customer_Dim!A:A,Customer_Dim!C:C,"False Data")</f>
        <v>37</v>
      </c>
      <c r="M1270" s="5" t="str" cm="1">
        <f t="array" ref="M1270">_xlfn.IFS(Table9[[#This Row],[Age]]&lt;=35,"Youth",Table9[[#This Row],[Age]]&lt;=55,"Adult",Table9[[#This Row],[Age]]&gt;55,"Senior")</f>
        <v>Adult</v>
      </c>
      <c r="N1270" t="str">
        <f>_xlfn.XLOOKUP(Table17[[#This Row],[Customer_ID]],Customer_Dim!A:A,Customer_Dim!D:D,"False Data")</f>
        <v>Male</v>
      </c>
      <c r="O1270" t="str">
        <f>_xlfn.XLOOKUP(Table17[[#This Row],[Customer_ID]],Customer_Dim!A:A,Customer_Dim!E:E,"False Data")</f>
        <v>Rodrigueztown</v>
      </c>
      <c r="P1270" t="str">
        <f>_xlfn.XLOOKUP(Table17[[#This Row],[Customer_ID]],Customer_Dim!A:A,Customer_Dim!F:F,"False Data")</f>
        <v>Oklahoma</v>
      </c>
      <c r="Q1270" t="str">
        <f>_xlfn.XLOOKUP(Table17[[#This Row],[Customer_ID]],Customer_Dim!A:A,Customer_Dim!G:G,"False Data")</f>
        <v>USA</v>
      </c>
      <c r="R1270" t="str">
        <f>_xlfn.XLOOKUP(Table17[[#This Row],[Customer_ID]],Customer_Dim!A:A,Customer_Dim!H:H,"False Data")</f>
        <v>Gold</v>
      </c>
      <c r="S1270" t="str">
        <f>_xlfn.XLOOKUP(Table17[[#This Row],[Store_ID]],Store_Dim!A:A,Store_Dim!B:B)</f>
        <v>Mcdonald Inc</v>
      </c>
      <c r="T1270" t="str">
        <f>_xlfn.XLOOKUP(Table17[[#This Row],[Store_ID]],Store_Dim!A:A,Store_Dim!C:C)</f>
        <v>South</v>
      </c>
      <c r="U1270" t="str">
        <f>_xlfn.XLOOKUP(Table17[[#This Row],[Store_ID]],Store_Dim!A:A,Store_Dim!D:D)</f>
        <v>Christopherland</v>
      </c>
      <c r="V1270" t="str">
        <f>_xlfn.XLOOKUP(Table17[[#This Row],[Store_ID]],Store_Dim!A:A,Store_Dim!E:E)</f>
        <v>Outlet</v>
      </c>
      <c r="W1270" t="str">
        <f>_xlfn.XLOOKUP(Table17[[#This Row],[Product_ID]],Product_Dim!A:A,Product_Dim!B:B)</f>
        <v>Sports Wrist Sweatbands</v>
      </c>
      <c r="X1270" t="str">
        <f>_xlfn.XLOOKUP(Table17[[#This Row],[Product_ID]],Product_Dim!A:A,Product_Dim!C:C)</f>
        <v>Sports</v>
      </c>
      <c r="Y1270" t="str">
        <f>_xlfn.XLOOKUP(Table17[[#This Row],[Product_ID]],Product_Dim!A:A,Product_Dim!D:D)</f>
        <v>Accessories</v>
      </c>
      <c r="Z1270" t="str">
        <f>_xlfn.XLOOKUP(Table17[[#This Row],[Product_ID]],Product_Dim!A:A,Product_Dim!E:E)</f>
        <v>Olsen-Daniels</v>
      </c>
      <c r="AA1270">
        <f>_xlfn.XLOOKUP(Table17[[#This Row],[Product_ID]],Product_Dim!A:A,Product_Dim!F:F)</f>
        <v>131.24</v>
      </c>
      <c r="AB1270">
        <f>_xlfn.XLOOKUP(Table17[[#This Row],[Product_ID]],Product_Dim!A:A,Product_Dim!G:G)</f>
        <v>232</v>
      </c>
    </row>
    <row r="1271" spans="1:28" x14ac:dyDescent="0.25">
      <c r="A1271" t="s">
        <v>3095</v>
      </c>
      <c r="B1271" s="1">
        <v>45231</v>
      </c>
      <c r="C1271" t="s">
        <v>878</v>
      </c>
      <c r="D1271" t="s">
        <v>1686</v>
      </c>
      <c r="E1271" t="s">
        <v>1752</v>
      </c>
      <c r="F1271">
        <v>4</v>
      </c>
      <c r="G1271">
        <v>305.95</v>
      </c>
      <c r="H1271">
        <v>0.08</v>
      </c>
      <c r="I1271" t="s">
        <v>1826</v>
      </c>
      <c r="J1271" s="12">
        <v>1125.896</v>
      </c>
      <c r="K1271" t="str">
        <f>_xlfn.XLOOKUP(Table17[[#This Row],[Customer_ID]],Customer_Dim!A:A,Customer_Dim!B:B,"False Data")</f>
        <v>Arthur Warren</v>
      </c>
      <c r="L1271" s="5">
        <f>_xlfn.XLOOKUP(Table17[[#This Row],[Customer_ID]],Customer_Dim!A:A,Customer_Dim!C:C,"False Data")</f>
        <v>38</v>
      </c>
      <c r="M1271" s="5" t="str" cm="1">
        <f t="array" ref="M1271">_xlfn.IFS(Table9[[#This Row],[Age]]&lt;=35,"Youth",Table9[[#This Row],[Age]]&lt;=55,"Adult",Table9[[#This Row],[Age]]&gt;55,"Senior")</f>
        <v>Adult</v>
      </c>
      <c r="N1271" t="str">
        <f>_xlfn.XLOOKUP(Table17[[#This Row],[Customer_ID]],Customer_Dim!A:A,Customer_Dim!D:D,"False Data")</f>
        <v>Male</v>
      </c>
      <c r="O1271" t="str">
        <f>_xlfn.XLOOKUP(Table17[[#This Row],[Customer_ID]],Customer_Dim!A:A,Customer_Dim!E:E,"False Data")</f>
        <v>Ericshire</v>
      </c>
      <c r="P1271" t="str">
        <f>_xlfn.XLOOKUP(Table17[[#This Row],[Customer_ID]],Customer_Dim!A:A,Customer_Dim!F:F,"False Data")</f>
        <v>Nevada</v>
      </c>
      <c r="Q1271" t="str">
        <f>_xlfn.XLOOKUP(Table17[[#This Row],[Customer_ID]],Customer_Dim!A:A,Customer_Dim!G:G,"False Data")</f>
        <v>USA</v>
      </c>
      <c r="R1271" t="str">
        <f>_xlfn.XLOOKUP(Table17[[#This Row],[Customer_ID]],Customer_Dim!A:A,Customer_Dim!H:H,"False Data")</f>
        <v>Gold</v>
      </c>
      <c r="S1271" t="str">
        <f>_xlfn.XLOOKUP(Table17[[#This Row],[Store_ID]],Store_Dim!A:A,Store_Dim!B:B)</f>
        <v>Rivera-Warner</v>
      </c>
      <c r="T1271" t="str">
        <f>_xlfn.XLOOKUP(Table17[[#This Row],[Store_ID]],Store_Dim!A:A,Store_Dim!C:C)</f>
        <v>East</v>
      </c>
      <c r="U1271" t="str">
        <f>_xlfn.XLOOKUP(Table17[[#This Row],[Store_ID]],Store_Dim!A:A,Store_Dim!D:D)</f>
        <v>Washingtonfurt</v>
      </c>
      <c r="V1271" t="str">
        <f>_xlfn.XLOOKUP(Table17[[#This Row],[Store_ID]],Store_Dim!A:A,Store_Dim!E:E)</f>
        <v>Flagship</v>
      </c>
      <c r="W1271" t="str">
        <f>_xlfn.XLOOKUP(Table17[[#This Row],[Product_ID]],Product_Dim!A:A,Product_Dim!B:B)</f>
        <v>Men's Sports Shorts</v>
      </c>
      <c r="X1271" t="str">
        <f>_xlfn.XLOOKUP(Table17[[#This Row],[Product_ID]],Product_Dim!A:A,Product_Dim!C:C)</f>
        <v>Clothing</v>
      </c>
      <c r="Y1271" t="str">
        <f>_xlfn.XLOOKUP(Table17[[#This Row],[Product_ID]],Product_Dim!A:A,Product_Dim!D:D)</f>
        <v>Bottoms</v>
      </c>
      <c r="Z1271" t="str">
        <f>_xlfn.XLOOKUP(Table17[[#This Row],[Product_ID]],Product_Dim!A:A,Product_Dim!E:E)</f>
        <v>Fitzpatrick Ltd</v>
      </c>
      <c r="AA1271">
        <f>_xlfn.XLOOKUP(Table17[[#This Row],[Product_ID]],Product_Dim!A:A,Product_Dim!F:F)</f>
        <v>218.22</v>
      </c>
      <c r="AB1271">
        <f>_xlfn.XLOOKUP(Table17[[#This Row],[Product_ID]],Product_Dim!A:A,Product_Dim!G:G)</f>
        <v>224</v>
      </c>
    </row>
    <row r="1272" spans="1:28" x14ac:dyDescent="0.25">
      <c r="A1272" t="s">
        <v>3096</v>
      </c>
      <c r="B1272" s="1">
        <v>45609</v>
      </c>
      <c r="C1272" t="s">
        <v>1249</v>
      </c>
      <c r="D1272" t="s">
        <v>1664</v>
      </c>
      <c r="E1272" t="s">
        <v>1779</v>
      </c>
      <c r="F1272">
        <v>3</v>
      </c>
      <c r="G1272">
        <v>742.45</v>
      </c>
      <c r="H1272">
        <v>0.23</v>
      </c>
      <c r="I1272" t="s">
        <v>1829</v>
      </c>
      <c r="J1272" s="12">
        <v>1715.0595000000001</v>
      </c>
      <c r="K1272" t="str">
        <f>_xlfn.XLOOKUP(Table17[[#This Row],[Customer_ID]],Customer_Dim!A:A,Customer_Dim!B:B,"False Data")</f>
        <v>Terry Moses</v>
      </c>
      <c r="L1272" s="5">
        <f>_xlfn.XLOOKUP(Table17[[#This Row],[Customer_ID]],Customer_Dim!A:A,Customer_Dim!C:C,"False Data")</f>
        <v>51</v>
      </c>
      <c r="M1272" s="5" t="str" cm="1">
        <f t="array" ref="M1272">_xlfn.IFS(Table9[[#This Row],[Age]]&lt;=35,"Youth",Table9[[#This Row],[Age]]&lt;=55,"Adult",Table9[[#This Row],[Age]]&gt;55,"Senior")</f>
        <v>Adult</v>
      </c>
      <c r="N1272" t="str">
        <f>_xlfn.XLOOKUP(Table17[[#This Row],[Customer_ID]],Customer_Dim!A:A,Customer_Dim!D:D,"False Data")</f>
        <v>Female</v>
      </c>
      <c r="O1272" t="str">
        <f>_xlfn.XLOOKUP(Table17[[#This Row],[Customer_ID]],Customer_Dim!A:A,Customer_Dim!E:E,"False Data")</f>
        <v>Leahmouth</v>
      </c>
      <c r="P1272" t="str">
        <f>_xlfn.XLOOKUP(Table17[[#This Row],[Customer_ID]],Customer_Dim!A:A,Customer_Dim!F:F,"False Data")</f>
        <v>Nevada</v>
      </c>
      <c r="Q1272" t="str">
        <f>_xlfn.XLOOKUP(Table17[[#This Row],[Customer_ID]],Customer_Dim!A:A,Customer_Dim!G:G,"False Data")</f>
        <v>USA</v>
      </c>
      <c r="R1272" t="str">
        <f>_xlfn.XLOOKUP(Table17[[#This Row],[Customer_ID]],Customer_Dim!A:A,Customer_Dim!H:H,"False Data")</f>
        <v>Platinum</v>
      </c>
      <c r="S1272" t="str">
        <f>_xlfn.XLOOKUP(Table17[[#This Row],[Store_ID]],Store_Dim!A:A,Store_Dim!B:B)</f>
        <v>Martinez-Mullins</v>
      </c>
      <c r="T1272" t="str">
        <f>_xlfn.XLOOKUP(Table17[[#This Row],[Store_ID]],Store_Dim!A:A,Store_Dim!C:C)</f>
        <v>South</v>
      </c>
      <c r="U1272" t="str">
        <f>_xlfn.XLOOKUP(Table17[[#This Row],[Store_ID]],Store_Dim!A:A,Store_Dim!D:D)</f>
        <v>Williamsfurt</v>
      </c>
      <c r="V1272" t="str">
        <f>_xlfn.XLOOKUP(Table17[[#This Row],[Store_ID]],Store_Dim!A:A,Store_Dim!E:E)</f>
        <v>Online</v>
      </c>
      <c r="W1272" t="str">
        <f>_xlfn.XLOOKUP(Table17[[#This Row],[Product_ID]],Product_Dim!A:A,Product_Dim!B:B)</f>
        <v>Womens Cotton Scarf</v>
      </c>
      <c r="X1272" t="str">
        <f>_xlfn.XLOOKUP(Table17[[#This Row],[Product_ID]],Product_Dim!A:A,Product_Dim!C:C)</f>
        <v>Clothing</v>
      </c>
      <c r="Y1272" t="str">
        <f>_xlfn.XLOOKUP(Table17[[#This Row],[Product_ID]],Product_Dim!A:A,Product_Dim!D:D)</f>
        <v>Accessories</v>
      </c>
      <c r="Z1272" t="str">
        <f>_xlfn.XLOOKUP(Table17[[#This Row],[Product_ID]],Product_Dim!A:A,Product_Dim!E:E)</f>
        <v>Shepherd-Gould</v>
      </c>
      <c r="AA1272">
        <f>_xlfn.XLOOKUP(Table17[[#This Row],[Product_ID]],Product_Dim!A:A,Product_Dim!F:F)</f>
        <v>113.83</v>
      </c>
      <c r="AB1272">
        <f>_xlfn.XLOOKUP(Table17[[#This Row],[Product_ID]],Product_Dim!A:A,Product_Dim!G:G)</f>
        <v>485</v>
      </c>
    </row>
    <row r="1273" spans="1:28" x14ac:dyDescent="0.25">
      <c r="A1273" t="s">
        <v>3097</v>
      </c>
      <c r="B1273" s="1">
        <v>45392</v>
      </c>
      <c r="C1273" t="s">
        <v>1112</v>
      </c>
      <c r="D1273" t="s">
        <v>1598</v>
      </c>
      <c r="E1273" t="s">
        <v>1810</v>
      </c>
      <c r="F1273">
        <v>3</v>
      </c>
      <c r="G1273">
        <v>336.1</v>
      </c>
      <c r="H1273">
        <v>0.12</v>
      </c>
      <c r="I1273" t="s">
        <v>1829</v>
      </c>
      <c r="J1273" s="12">
        <v>887.30400000000009</v>
      </c>
      <c r="K1273" t="str">
        <f>_xlfn.XLOOKUP(Table17[[#This Row],[Customer_ID]],Customer_Dim!A:A,Customer_Dim!B:B,"False Data")</f>
        <v>Carlos Flores</v>
      </c>
      <c r="L1273" s="5">
        <f>_xlfn.XLOOKUP(Table17[[#This Row],[Customer_ID]],Customer_Dim!A:A,Customer_Dim!C:C,"False Data")</f>
        <v>20</v>
      </c>
      <c r="M1273" s="5" t="str" cm="1">
        <f t="array" ref="M1273">_xlfn.IFS(Table9[[#This Row],[Age]]&lt;=35,"Youth",Table9[[#This Row],[Age]]&lt;=55,"Adult",Table9[[#This Row],[Age]]&gt;55,"Senior")</f>
        <v>Youth</v>
      </c>
      <c r="N1273" t="str">
        <f>_xlfn.XLOOKUP(Table17[[#This Row],[Customer_ID]],Customer_Dim!A:A,Customer_Dim!D:D,"False Data")</f>
        <v>Male</v>
      </c>
      <c r="O1273" t="str">
        <f>_xlfn.XLOOKUP(Table17[[#This Row],[Customer_ID]],Customer_Dim!A:A,Customer_Dim!E:E,"False Data")</f>
        <v>North Johnfurt</v>
      </c>
      <c r="P1273" t="str">
        <f>_xlfn.XLOOKUP(Table17[[#This Row],[Customer_ID]],Customer_Dim!A:A,Customer_Dim!F:F,"False Data")</f>
        <v>Washington</v>
      </c>
      <c r="Q1273" t="str">
        <f>_xlfn.XLOOKUP(Table17[[#This Row],[Customer_ID]],Customer_Dim!A:A,Customer_Dim!G:G,"False Data")</f>
        <v>USA</v>
      </c>
      <c r="R1273" t="str">
        <f>_xlfn.XLOOKUP(Table17[[#This Row],[Customer_ID]],Customer_Dim!A:A,Customer_Dim!H:H,"False Data")</f>
        <v>Gold</v>
      </c>
      <c r="S1273" t="str">
        <f>_xlfn.XLOOKUP(Table17[[#This Row],[Store_ID]],Store_Dim!A:A,Store_Dim!B:B)</f>
        <v>Guerrero-Schmitt</v>
      </c>
      <c r="T1273" t="str">
        <f>_xlfn.XLOOKUP(Table17[[#This Row],[Store_ID]],Store_Dim!A:A,Store_Dim!C:C)</f>
        <v>East</v>
      </c>
      <c r="U1273" t="str">
        <f>_xlfn.XLOOKUP(Table17[[#This Row],[Store_ID]],Store_Dim!A:A,Store_Dim!D:D)</f>
        <v>East Stevechester</v>
      </c>
      <c r="V1273" t="str">
        <f>_xlfn.XLOOKUP(Table17[[#This Row],[Store_ID]],Store_Dim!A:A,Store_Dim!E:E)</f>
        <v>Flagship</v>
      </c>
      <c r="W1273" t="str">
        <f>_xlfn.XLOOKUP(Table17[[#This Row],[Product_ID]],Product_Dim!A:A,Product_Dim!B:B)</f>
        <v>Women's Scarf Set</v>
      </c>
      <c r="X1273" t="str">
        <f>_xlfn.XLOOKUP(Table17[[#This Row],[Product_ID]],Product_Dim!A:A,Product_Dim!C:C)</f>
        <v>Clothing</v>
      </c>
      <c r="Y1273" t="str">
        <f>_xlfn.XLOOKUP(Table17[[#This Row],[Product_ID]],Product_Dim!A:A,Product_Dim!D:D)</f>
        <v>Accessories</v>
      </c>
      <c r="Z1273" t="str">
        <f>_xlfn.XLOOKUP(Table17[[#This Row],[Product_ID]],Product_Dim!A:A,Product_Dim!E:E)</f>
        <v>Brown and Sons</v>
      </c>
      <c r="AA1273">
        <f>_xlfn.XLOOKUP(Table17[[#This Row],[Product_ID]],Product_Dim!A:A,Product_Dim!F:F)</f>
        <v>174.02</v>
      </c>
      <c r="AB1273">
        <f>_xlfn.XLOOKUP(Table17[[#This Row],[Product_ID]],Product_Dim!A:A,Product_Dim!G:G)</f>
        <v>268</v>
      </c>
    </row>
    <row r="1274" spans="1:28" x14ac:dyDescent="0.25">
      <c r="A1274" t="s">
        <v>3098</v>
      </c>
      <c r="B1274" s="1">
        <v>45876</v>
      </c>
      <c r="C1274" t="s">
        <v>1281</v>
      </c>
      <c r="D1274" t="s">
        <v>1606</v>
      </c>
      <c r="E1274" t="s">
        <v>1779</v>
      </c>
      <c r="F1274">
        <v>3</v>
      </c>
      <c r="G1274">
        <v>310.36</v>
      </c>
      <c r="H1274">
        <v>0.14000000000000001</v>
      </c>
      <c r="I1274" t="s">
        <v>1829</v>
      </c>
      <c r="J1274" s="12">
        <v>800.72879999999998</v>
      </c>
      <c r="K1274" t="str">
        <f>_xlfn.XLOOKUP(Table17[[#This Row],[Customer_ID]],Customer_Dim!A:A,Customer_Dim!B:B,"False Data")</f>
        <v>Shane Brown</v>
      </c>
      <c r="L1274" s="5">
        <f>_xlfn.XLOOKUP(Table17[[#This Row],[Customer_ID]],Customer_Dim!A:A,Customer_Dim!C:C,"False Data")</f>
        <v>23</v>
      </c>
      <c r="M1274" s="5" t="str" cm="1">
        <f t="array" ref="M1274">_xlfn.IFS(Table9[[#This Row],[Age]]&lt;=35,"Youth",Table9[[#This Row],[Age]]&lt;=55,"Adult",Table9[[#This Row],[Age]]&gt;55,"Senior")</f>
        <v>Youth</v>
      </c>
      <c r="N1274" t="str">
        <f>_xlfn.XLOOKUP(Table17[[#This Row],[Customer_ID]],Customer_Dim!A:A,Customer_Dim!D:D,"False Data")</f>
        <v>Female</v>
      </c>
      <c r="O1274" t="str">
        <f>_xlfn.XLOOKUP(Table17[[#This Row],[Customer_ID]],Customer_Dim!A:A,Customer_Dim!E:E,"False Data")</f>
        <v>East Andrea</v>
      </c>
      <c r="P1274" t="str">
        <f>_xlfn.XLOOKUP(Table17[[#This Row],[Customer_ID]],Customer_Dim!A:A,Customer_Dim!F:F,"False Data")</f>
        <v>Michigan</v>
      </c>
      <c r="Q1274" t="str">
        <f>_xlfn.XLOOKUP(Table17[[#This Row],[Customer_ID]],Customer_Dim!A:A,Customer_Dim!G:G,"False Data")</f>
        <v>USA</v>
      </c>
      <c r="R1274" t="str">
        <f>_xlfn.XLOOKUP(Table17[[#This Row],[Customer_ID]],Customer_Dim!A:A,Customer_Dim!H:H,"False Data")</f>
        <v>Gold</v>
      </c>
      <c r="S1274" t="str">
        <f>_xlfn.XLOOKUP(Table17[[#This Row],[Store_ID]],Store_Dim!A:A,Store_Dim!B:B)</f>
        <v>Martinez-Mullins</v>
      </c>
      <c r="T1274" t="str">
        <f>_xlfn.XLOOKUP(Table17[[#This Row],[Store_ID]],Store_Dim!A:A,Store_Dim!C:C)</f>
        <v>South</v>
      </c>
      <c r="U1274" t="str">
        <f>_xlfn.XLOOKUP(Table17[[#This Row],[Store_ID]],Store_Dim!A:A,Store_Dim!D:D)</f>
        <v>Williamsfurt</v>
      </c>
      <c r="V1274" t="str">
        <f>_xlfn.XLOOKUP(Table17[[#This Row],[Store_ID]],Store_Dim!A:A,Store_Dim!E:E)</f>
        <v>Online</v>
      </c>
      <c r="W1274" t="str">
        <f>_xlfn.XLOOKUP(Table17[[#This Row],[Product_ID]],Product_Dim!A:A,Product_Dim!B:B)</f>
        <v>Fabric Sofa Throw Blanket</v>
      </c>
      <c r="X1274" t="str">
        <f>_xlfn.XLOOKUP(Table17[[#This Row],[Product_ID]],Product_Dim!A:A,Product_Dim!C:C)</f>
        <v>Home</v>
      </c>
      <c r="Y1274" t="str">
        <f>_xlfn.XLOOKUP(Table17[[#This Row],[Product_ID]],Product_Dim!A:A,Product_Dim!D:D)</f>
        <v>Decor</v>
      </c>
      <c r="Z1274" t="str">
        <f>_xlfn.XLOOKUP(Table17[[#This Row],[Product_ID]],Product_Dim!A:A,Product_Dim!E:E)</f>
        <v>Hoffman Group</v>
      </c>
      <c r="AA1274">
        <f>_xlfn.XLOOKUP(Table17[[#This Row],[Product_ID]],Product_Dim!A:A,Product_Dim!F:F)</f>
        <v>218.48</v>
      </c>
      <c r="AB1274">
        <f>_xlfn.XLOOKUP(Table17[[#This Row],[Product_ID]],Product_Dim!A:A,Product_Dim!G:G)</f>
        <v>276</v>
      </c>
    </row>
    <row r="1275" spans="1:28" x14ac:dyDescent="0.25">
      <c r="A1275" t="s">
        <v>3099</v>
      </c>
      <c r="B1275" s="1">
        <v>45772</v>
      </c>
      <c r="C1275" t="s">
        <v>887</v>
      </c>
      <c r="D1275" t="s">
        <v>1744</v>
      </c>
      <c r="E1275" t="s">
        <v>1782</v>
      </c>
      <c r="F1275">
        <v>3</v>
      </c>
      <c r="G1275">
        <v>992.81</v>
      </c>
      <c r="H1275">
        <v>0.04</v>
      </c>
      <c r="I1275" t="s">
        <v>1826</v>
      </c>
      <c r="J1275" s="12">
        <v>2859.2928000000002</v>
      </c>
      <c r="K1275" t="str">
        <f>_xlfn.XLOOKUP(Table17[[#This Row],[Customer_ID]],Customer_Dim!A:A,Customer_Dim!B:B,"False Data")</f>
        <v>Aaron Luna</v>
      </c>
      <c r="L1275" s="5">
        <f>_xlfn.XLOOKUP(Table17[[#This Row],[Customer_ID]],Customer_Dim!A:A,Customer_Dim!C:C,"False Data")</f>
        <v>21</v>
      </c>
      <c r="M1275" s="5" t="str" cm="1">
        <f t="array" ref="M1275">_xlfn.IFS(Table9[[#This Row],[Age]]&lt;=35,"Youth",Table9[[#This Row],[Age]]&lt;=55,"Adult",Table9[[#This Row],[Age]]&gt;55,"Senior")</f>
        <v>Youth</v>
      </c>
      <c r="N1275" t="str">
        <f>_xlfn.XLOOKUP(Table17[[#This Row],[Customer_ID]],Customer_Dim!A:A,Customer_Dim!D:D,"False Data")</f>
        <v>Female</v>
      </c>
      <c r="O1275" t="str">
        <f>_xlfn.XLOOKUP(Table17[[#This Row],[Customer_ID]],Customer_Dim!A:A,Customer_Dim!E:E,"False Data")</f>
        <v>Gilltown</v>
      </c>
      <c r="P1275" t="str">
        <f>_xlfn.XLOOKUP(Table17[[#This Row],[Customer_ID]],Customer_Dim!A:A,Customer_Dim!F:F,"False Data")</f>
        <v>Ohio</v>
      </c>
      <c r="Q1275" t="str">
        <f>_xlfn.XLOOKUP(Table17[[#This Row],[Customer_ID]],Customer_Dim!A:A,Customer_Dim!G:G,"False Data")</f>
        <v>USA</v>
      </c>
      <c r="R1275" t="str">
        <f>_xlfn.XLOOKUP(Table17[[#This Row],[Customer_ID]],Customer_Dim!A:A,Customer_Dim!H:H,"False Data")</f>
        <v>Bronze</v>
      </c>
      <c r="S1275" t="str">
        <f>_xlfn.XLOOKUP(Table17[[#This Row],[Store_ID]],Store_Dim!A:A,Store_Dim!B:B)</f>
        <v>Bean, Jones and Park</v>
      </c>
      <c r="T1275" t="str">
        <f>_xlfn.XLOOKUP(Table17[[#This Row],[Store_ID]],Store_Dim!A:A,Store_Dim!C:C)</f>
        <v>West</v>
      </c>
      <c r="U1275" t="str">
        <f>_xlfn.XLOOKUP(Table17[[#This Row],[Store_ID]],Store_Dim!A:A,Store_Dim!D:D)</f>
        <v>Thompsonborough</v>
      </c>
      <c r="V1275" t="str">
        <f>_xlfn.XLOOKUP(Table17[[#This Row],[Store_ID]],Store_Dim!A:A,Store_Dim!E:E)</f>
        <v>Online</v>
      </c>
      <c r="W1275" t="str">
        <f>_xlfn.XLOOKUP(Table17[[#This Row],[Product_ID]],Product_Dim!A:A,Product_Dim!B:B)</f>
        <v>Portable Bluetooth Speaker</v>
      </c>
      <c r="X1275" t="str">
        <f>_xlfn.XLOOKUP(Table17[[#This Row],[Product_ID]],Product_Dim!A:A,Product_Dim!C:C)</f>
        <v>Electronics</v>
      </c>
      <c r="Y1275" t="str">
        <f>_xlfn.XLOOKUP(Table17[[#This Row],[Product_ID]],Product_Dim!A:A,Product_Dim!D:D)</f>
        <v>Audio</v>
      </c>
      <c r="Z1275" t="str">
        <f>_xlfn.XLOOKUP(Table17[[#This Row],[Product_ID]],Product_Dim!A:A,Product_Dim!E:E)</f>
        <v>Flores-King</v>
      </c>
      <c r="AA1275">
        <f>_xlfn.XLOOKUP(Table17[[#This Row],[Product_ID]],Product_Dim!A:A,Product_Dim!F:F)</f>
        <v>431.67</v>
      </c>
      <c r="AB1275">
        <f>_xlfn.XLOOKUP(Table17[[#This Row],[Product_ID]],Product_Dim!A:A,Product_Dim!G:G)</f>
        <v>73</v>
      </c>
    </row>
    <row r="1276" spans="1:28" x14ac:dyDescent="0.25">
      <c r="A1276" t="s">
        <v>3100</v>
      </c>
      <c r="B1276" s="1">
        <v>45217</v>
      </c>
      <c r="C1276" t="s">
        <v>648</v>
      </c>
      <c r="D1276" t="s">
        <v>1668</v>
      </c>
      <c r="E1276" t="s">
        <v>1792</v>
      </c>
      <c r="F1276">
        <v>3</v>
      </c>
      <c r="G1276">
        <v>257.11</v>
      </c>
      <c r="H1276">
        <v>0.26</v>
      </c>
      <c r="I1276" t="s">
        <v>1829</v>
      </c>
      <c r="J1276" s="12">
        <v>570.78420000000006</v>
      </c>
      <c r="K1276" t="str">
        <f>_xlfn.XLOOKUP(Table17[[#This Row],[Customer_ID]],Customer_Dim!A:A,Customer_Dim!B:B,"False Data")</f>
        <v>Wanda Snyder</v>
      </c>
      <c r="L1276" s="5">
        <f>_xlfn.XLOOKUP(Table17[[#This Row],[Customer_ID]],Customer_Dim!A:A,Customer_Dim!C:C,"False Data")</f>
        <v>54</v>
      </c>
      <c r="M1276" s="5" t="str" cm="1">
        <f t="array" ref="M1276">_xlfn.IFS(Table9[[#This Row],[Age]]&lt;=35,"Youth",Table9[[#This Row],[Age]]&lt;=55,"Adult",Table9[[#This Row],[Age]]&gt;55,"Senior")</f>
        <v>Adult</v>
      </c>
      <c r="N1276" t="str">
        <f>_xlfn.XLOOKUP(Table17[[#This Row],[Customer_ID]],Customer_Dim!A:A,Customer_Dim!D:D,"False Data")</f>
        <v>Male</v>
      </c>
      <c r="O1276" t="str">
        <f>_xlfn.XLOOKUP(Table17[[#This Row],[Customer_ID]],Customer_Dim!A:A,Customer_Dim!E:E,"False Data")</f>
        <v>Frostmouth</v>
      </c>
      <c r="P1276" t="str">
        <f>_xlfn.XLOOKUP(Table17[[#This Row],[Customer_ID]],Customer_Dim!A:A,Customer_Dim!F:F,"False Data")</f>
        <v>Vermont</v>
      </c>
      <c r="Q1276" t="str">
        <f>_xlfn.XLOOKUP(Table17[[#This Row],[Customer_ID]],Customer_Dim!A:A,Customer_Dim!G:G,"False Data")</f>
        <v>USA</v>
      </c>
      <c r="R1276" t="str">
        <f>_xlfn.XLOOKUP(Table17[[#This Row],[Customer_ID]],Customer_Dim!A:A,Customer_Dim!H:H,"False Data")</f>
        <v>Bronze</v>
      </c>
      <c r="S1276" t="str">
        <f>_xlfn.XLOOKUP(Table17[[#This Row],[Store_ID]],Store_Dim!A:A,Store_Dim!B:B)</f>
        <v>Aguirre-Keller</v>
      </c>
      <c r="T1276" t="str">
        <f>_xlfn.XLOOKUP(Table17[[#This Row],[Store_ID]],Store_Dim!A:A,Store_Dim!C:C)</f>
        <v>South</v>
      </c>
      <c r="U1276" t="str">
        <f>_xlfn.XLOOKUP(Table17[[#This Row],[Store_ID]],Store_Dim!A:A,Store_Dim!D:D)</f>
        <v>Lake Michael</v>
      </c>
      <c r="V1276" t="str">
        <f>_xlfn.XLOOKUP(Table17[[#This Row],[Store_ID]],Store_Dim!A:A,Store_Dim!E:E)</f>
        <v>Online</v>
      </c>
      <c r="W1276" t="str">
        <f>_xlfn.XLOOKUP(Table17[[#This Row],[Product_ID]],Product_Dim!A:A,Product_Dim!B:B)</f>
        <v>Luxury Perfume Spray</v>
      </c>
      <c r="X1276" t="str">
        <f>_xlfn.XLOOKUP(Table17[[#This Row],[Product_ID]],Product_Dim!A:A,Product_Dim!C:C)</f>
        <v>Beauty</v>
      </c>
      <c r="Y1276" t="str">
        <f>_xlfn.XLOOKUP(Table17[[#This Row],[Product_ID]],Product_Dim!A:A,Product_Dim!D:D)</f>
        <v>Fragrance</v>
      </c>
      <c r="Z1276" t="str">
        <f>_xlfn.XLOOKUP(Table17[[#This Row],[Product_ID]],Product_Dim!A:A,Product_Dim!E:E)</f>
        <v>Gibson, Green and Lopez</v>
      </c>
      <c r="AA1276">
        <f>_xlfn.XLOOKUP(Table17[[#This Row],[Product_ID]],Product_Dim!A:A,Product_Dim!F:F)</f>
        <v>482.75</v>
      </c>
      <c r="AB1276">
        <f>_xlfn.XLOOKUP(Table17[[#This Row],[Product_ID]],Product_Dim!A:A,Product_Dim!G:G)</f>
        <v>444</v>
      </c>
    </row>
    <row r="1277" spans="1:28" x14ac:dyDescent="0.25">
      <c r="A1277" t="s">
        <v>3101</v>
      </c>
      <c r="B1277" s="1">
        <v>45739</v>
      </c>
      <c r="C1277" t="s">
        <v>713</v>
      </c>
      <c r="D1277" t="s">
        <v>1738</v>
      </c>
      <c r="E1277" t="s">
        <v>1794</v>
      </c>
      <c r="F1277">
        <v>4</v>
      </c>
      <c r="G1277">
        <v>816.29</v>
      </c>
      <c r="H1277">
        <v>0.24</v>
      </c>
      <c r="I1277" t="s">
        <v>1826</v>
      </c>
      <c r="J1277" s="12">
        <v>2481.5216</v>
      </c>
      <c r="K1277" t="str">
        <f>_xlfn.XLOOKUP(Table17[[#This Row],[Customer_ID]],Customer_Dim!A:A,Customer_Dim!B:B,"False Data")</f>
        <v>George Davis</v>
      </c>
      <c r="L1277" s="5">
        <f>_xlfn.XLOOKUP(Table17[[#This Row],[Customer_ID]],Customer_Dim!A:A,Customer_Dim!C:C,"False Data")</f>
        <v>50</v>
      </c>
      <c r="M1277" s="5" t="str" cm="1">
        <f t="array" ref="M1277">_xlfn.IFS(Table9[[#This Row],[Age]]&lt;=35,"Youth",Table9[[#This Row],[Age]]&lt;=55,"Adult",Table9[[#This Row],[Age]]&gt;55,"Senior")</f>
        <v>Adult</v>
      </c>
      <c r="N1277" t="str">
        <f>_xlfn.XLOOKUP(Table17[[#This Row],[Customer_ID]],Customer_Dim!A:A,Customer_Dim!D:D,"False Data")</f>
        <v>Female</v>
      </c>
      <c r="O1277" t="str">
        <f>_xlfn.XLOOKUP(Table17[[#This Row],[Customer_ID]],Customer_Dim!A:A,Customer_Dim!E:E,"False Data")</f>
        <v xml:space="preserve">    lake lisa</v>
      </c>
      <c r="P1277" t="str">
        <f>_xlfn.XLOOKUP(Table17[[#This Row],[Customer_ID]],Customer_Dim!A:A,Customer_Dim!F:F,"False Data")</f>
        <v>Massachusetts</v>
      </c>
      <c r="Q1277" t="str">
        <f>_xlfn.XLOOKUP(Table17[[#This Row],[Customer_ID]],Customer_Dim!A:A,Customer_Dim!G:G,"False Data")</f>
        <v>usa</v>
      </c>
      <c r="R1277" t="str">
        <f>_xlfn.XLOOKUP(Table17[[#This Row],[Customer_ID]],Customer_Dim!A:A,Customer_Dim!H:H,"False Data")</f>
        <v>Bronze</v>
      </c>
      <c r="S1277" t="str">
        <f>_xlfn.XLOOKUP(Table17[[#This Row],[Store_ID]],Store_Dim!A:A,Store_Dim!B:B)</f>
        <v>Thomas, Bridges and Harris</v>
      </c>
      <c r="T1277" t="str">
        <f>_xlfn.XLOOKUP(Table17[[#This Row],[Store_ID]],Store_Dim!A:A,Store_Dim!C:C)</f>
        <v>North</v>
      </c>
      <c r="U1277" t="str">
        <f>_xlfn.XLOOKUP(Table17[[#This Row],[Store_ID]],Store_Dim!A:A,Store_Dim!D:D)</f>
        <v>Sabrinatown</v>
      </c>
      <c r="V1277" t="str">
        <f>_xlfn.XLOOKUP(Table17[[#This Row],[Store_ID]],Store_Dim!A:A,Store_Dim!E:E)</f>
        <v>Online</v>
      </c>
      <c r="W1277" t="str">
        <f>_xlfn.XLOOKUP(Table17[[#This Row],[Product_ID]],Product_Dim!A:A,Product_Dim!B:B)</f>
        <v>Sports Stopwatch Basic</v>
      </c>
      <c r="X1277" t="str">
        <f>_xlfn.XLOOKUP(Table17[[#This Row],[Product_ID]],Product_Dim!A:A,Product_Dim!C:C)</f>
        <v>Sports</v>
      </c>
      <c r="Y1277" t="str">
        <f>_xlfn.XLOOKUP(Table17[[#This Row],[Product_ID]],Product_Dim!A:A,Product_Dim!D:D)</f>
        <v>Accessories</v>
      </c>
      <c r="Z1277" t="str">
        <f>_xlfn.XLOOKUP(Table17[[#This Row],[Product_ID]],Product_Dim!A:A,Product_Dim!E:E)</f>
        <v>Wilson Group</v>
      </c>
      <c r="AA1277">
        <f>_xlfn.XLOOKUP(Table17[[#This Row],[Product_ID]],Product_Dim!A:A,Product_Dim!F:F)</f>
        <v>60.65</v>
      </c>
      <c r="AB1277">
        <f>_xlfn.XLOOKUP(Table17[[#This Row],[Product_ID]],Product_Dim!A:A,Product_Dim!G:G)</f>
        <v>75</v>
      </c>
    </row>
    <row r="1278" spans="1:28" x14ac:dyDescent="0.25">
      <c r="A1278" t="s">
        <v>3102</v>
      </c>
      <c r="B1278" s="1">
        <v>45272</v>
      </c>
      <c r="C1278" t="s">
        <v>422</v>
      </c>
      <c r="D1278" t="s">
        <v>1668</v>
      </c>
      <c r="E1278" t="s">
        <v>1794</v>
      </c>
      <c r="F1278">
        <v>4</v>
      </c>
      <c r="G1278">
        <v>755.82</v>
      </c>
      <c r="H1278">
        <v>0.22</v>
      </c>
      <c r="I1278" t="s">
        <v>1829</v>
      </c>
      <c r="J1278" s="12">
        <v>2358.1583999999998</v>
      </c>
      <c r="K1278" t="str">
        <f>_xlfn.XLOOKUP(Table17[[#This Row],[Customer_ID]],Customer_Dim!A:A,Customer_Dim!B:B,"False Data")</f>
        <v>Michael Chang</v>
      </c>
      <c r="L1278" s="5">
        <f>_xlfn.XLOOKUP(Table17[[#This Row],[Customer_ID]],Customer_Dim!A:A,Customer_Dim!C:C,"False Data")</f>
        <v>50</v>
      </c>
      <c r="M1278" s="5" t="str" cm="1">
        <f t="array" ref="M1278">_xlfn.IFS(Table9[[#This Row],[Age]]&lt;=35,"Youth",Table9[[#This Row],[Age]]&lt;=55,"Adult",Table9[[#This Row],[Age]]&gt;55,"Senior")</f>
        <v>Adult</v>
      </c>
      <c r="N1278" t="str">
        <f>_xlfn.XLOOKUP(Table17[[#This Row],[Customer_ID]],Customer_Dim!A:A,Customer_Dim!D:D,"False Data")</f>
        <v>Male</v>
      </c>
      <c r="O1278" t="str">
        <f>_xlfn.XLOOKUP(Table17[[#This Row],[Customer_ID]],Customer_Dim!A:A,Customer_Dim!E:E,"False Data")</f>
        <v>Kathrynport</v>
      </c>
      <c r="P1278" t="str">
        <f>_xlfn.XLOOKUP(Table17[[#This Row],[Customer_ID]],Customer_Dim!A:A,Customer_Dim!F:F,"False Data")</f>
        <v>North Carolina</v>
      </c>
      <c r="Q1278" t="str">
        <f>_xlfn.XLOOKUP(Table17[[#This Row],[Customer_ID]],Customer_Dim!A:A,Customer_Dim!G:G,"False Data")</f>
        <v>USA</v>
      </c>
      <c r="R1278" t="str">
        <f>_xlfn.XLOOKUP(Table17[[#This Row],[Customer_ID]],Customer_Dim!A:A,Customer_Dim!H:H,"False Data")</f>
        <v>Platinum</v>
      </c>
      <c r="S1278" t="str">
        <f>_xlfn.XLOOKUP(Table17[[#This Row],[Store_ID]],Store_Dim!A:A,Store_Dim!B:B)</f>
        <v>Thomas, Bridges and Harris</v>
      </c>
      <c r="T1278" t="str">
        <f>_xlfn.XLOOKUP(Table17[[#This Row],[Store_ID]],Store_Dim!A:A,Store_Dim!C:C)</f>
        <v>North</v>
      </c>
      <c r="U1278" t="str">
        <f>_xlfn.XLOOKUP(Table17[[#This Row],[Store_ID]],Store_Dim!A:A,Store_Dim!D:D)</f>
        <v>Sabrinatown</v>
      </c>
      <c r="V1278" t="str">
        <f>_xlfn.XLOOKUP(Table17[[#This Row],[Store_ID]],Store_Dim!A:A,Store_Dim!E:E)</f>
        <v>Online</v>
      </c>
      <c r="W1278" t="str">
        <f>_xlfn.XLOOKUP(Table17[[#This Row],[Product_ID]],Product_Dim!A:A,Product_Dim!B:B)</f>
        <v>Luxury Perfume Spray</v>
      </c>
      <c r="X1278" t="str">
        <f>_xlfn.XLOOKUP(Table17[[#This Row],[Product_ID]],Product_Dim!A:A,Product_Dim!C:C)</f>
        <v>Beauty</v>
      </c>
      <c r="Y1278" t="str">
        <f>_xlfn.XLOOKUP(Table17[[#This Row],[Product_ID]],Product_Dim!A:A,Product_Dim!D:D)</f>
        <v>Fragrance</v>
      </c>
      <c r="Z1278" t="str">
        <f>_xlfn.XLOOKUP(Table17[[#This Row],[Product_ID]],Product_Dim!A:A,Product_Dim!E:E)</f>
        <v>Gibson, Green and Lopez</v>
      </c>
      <c r="AA1278">
        <f>_xlfn.XLOOKUP(Table17[[#This Row],[Product_ID]],Product_Dim!A:A,Product_Dim!F:F)</f>
        <v>482.75</v>
      </c>
      <c r="AB1278">
        <f>_xlfn.XLOOKUP(Table17[[#This Row],[Product_ID]],Product_Dim!A:A,Product_Dim!G:G)</f>
        <v>444</v>
      </c>
    </row>
    <row r="1279" spans="1:28" x14ac:dyDescent="0.25">
      <c r="A1279" t="s">
        <v>3103</v>
      </c>
      <c r="B1279" s="1">
        <v>45524</v>
      </c>
      <c r="C1279" t="s">
        <v>23</v>
      </c>
      <c r="D1279" t="s">
        <v>1543</v>
      </c>
      <c r="E1279" t="s">
        <v>1799</v>
      </c>
      <c r="F1279">
        <v>1</v>
      </c>
      <c r="G1279">
        <v>449.6</v>
      </c>
      <c r="H1279">
        <v>0.01</v>
      </c>
      <c r="I1279" t="s">
        <v>1826</v>
      </c>
      <c r="J1279" s="12">
        <v>445.10399999999998</v>
      </c>
      <c r="K1279" t="str">
        <f>_xlfn.XLOOKUP(Table17[[#This Row],[Customer_ID]],Customer_Dim!A:A,Customer_Dim!B:B,"False Data")</f>
        <v>Jeremy Harris</v>
      </c>
      <c r="L1279" s="5">
        <f>_xlfn.XLOOKUP(Table17[[#This Row],[Customer_ID]],Customer_Dim!A:A,Customer_Dim!C:C,"False Data")</f>
        <v>59</v>
      </c>
      <c r="M1279" s="5" t="str" cm="1">
        <f t="array" ref="M1279">_xlfn.IFS(Table9[[#This Row],[Age]]&lt;=35,"Youth",Table9[[#This Row],[Age]]&lt;=55,"Adult",Table9[[#This Row],[Age]]&gt;55,"Senior")</f>
        <v>Senior</v>
      </c>
      <c r="N1279" t="str">
        <f>_xlfn.XLOOKUP(Table17[[#This Row],[Customer_ID]],Customer_Dim!A:A,Customer_Dim!D:D,"False Data")</f>
        <v>Female</v>
      </c>
      <c r="O1279" t="str">
        <f>_xlfn.XLOOKUP(Table17[[#This Row],[Customer_ID]],Customer_Dim!A:A,Customer_Dim!E:E,"False Data")</f>
        <v>Thomastown</v>
      </c>
      <c r="P1279" t="str">
        <f>_xlfn.XLOOKUP(Table17[[#This Row],[Customer_ID]],Customer_Dim!A:A,Customer_Dim!F:F,"False Data")</f>
        <v>Ohio</v>
      </c>
      <c r="Q1279" t="str">
        <f>_xlfn.XLOOKUP(Table17[[#This Row],[Customer_ID]],Customer_Dim!A:A,Customer_Dim!G:G,"False Data")</f>
        <v>USA</v>
      </c>
      <c r="R1279" t="str">
        <f>_xlfn.XLOOKUP(Table17[[#This Row],[Customer_ID]],Customer_Dim!A:A,Customer_Dim!H:H,"False Data")</f>
        <v>Bronze</v>
      </c>
      <c r="S1279" t="str">
        <f>_xlfn.XLOOKUP(Table17[[#This Row],[Store_ID]],Store_Dim!A:A,Store_Dim!B:B)</f>
        <v>Mcdonald Inc</v>
      </c>
      <c r="T1279" t="str">
        <f>_xlfn.XLOOKUP(Table17[[#This Row],[Store_ID]],Store_Dim!A:A,Store_Dim!C:C)</f>
        <v>South</v>
      </c>
      <c r="U1279" t="str">
        <f>_xlfn.XLOOKUP(Table17[[#This Row],[Store_ID]],Store_Dim!A:A,Store_Dim!D:D)</f>
        <v>Christopherland</v>
      </c>
      <c r="V1279" t="str">
        <f>_xlfn.XLOOKUP(Table17[[#This Row],[Store_ID]],Store_Dim!A:A,Store_Dim!E:E)</f>
        <v>Outlet</v>
      </c>
      <c r="W1279" t="str">
        <f>_xlfn.XLOOKUP(Table17[[#This Row],[Product_ID]],Product_Dim!A:A,Product_Dim!B:B)</f>
        <v>Brother Laser Printer</v>
      </c>
      <c r="X1279" t="str">
        <f>_xlfn.XLOOKUP(Table17[[#This Row],[Product_ID]],Product_Dim!A:A,Product_Dim!C:C)</f>
        <v>Electronics</v>
      </c>
      <c r="Y1279" t="str">
        <f>_xlfn.XLOOKUP(Table17[[#This Row],[Product_ID]],Product_Dim!A:A,Product_Dim!D:D)</f>
        <v>Computer</v>
      </c>
      <c r="Z1279" t="str">
        <f>_xlfn.XLOOKUP(Table17[[#This Row],[Product_ID]],Product_Dim!A:A,Product_Dim!E:E)</f>
        <v>Hunt Inc</v>
      </c>
      <c r="AA1279">
        <f>_xlfn.XLOOKUP(Table17[[#This Row],[Product_ID]],Product_Dim!A:A,Product_Dim!F:F)</f>
        <v>112.42</v>
      </c>
      <c r="AB1279">
        <f>_xlfn.XLOOKUP(Table17[[#This Row],[Product_ID]],Product_Dim!A:A,Product_Dim!G:G)</f>
        <v>416</v>
      </c>
    </row>
    <row r="1280" spans="1:28" x14ac:dyDescent="0.25">
      <c r="A1280" t="s">
        <v>3104</v>
      </c>
      <c r="B1280" s="1">
        <v>45481</v>
      </c>
      <c r="C1280" t="s">
        <v>1101</v>
      </c>
      <c r="D1280" t="s">
        <v>1576</v>
      </c>
      <c r="E1280" t="s">
        <v>1752</v>
      </c>
      <c r="F1280">
        <v>2</v>
      </c>
      <c r="G1280">
        <v>779.29</v>
      </c>
      <c r="H1280">
        <v>0.12</v>
      </c>
      <c r="I1280" t="s">
        <v>1829</v>
      </c>
      <c r="J1280" s="12">
        <v>1371.5504000000001</v>
      </c>
      <c r="K1280" t="str">
        <f>_xlfn.XLOOKUP(Table17[[#This Row],[Customer_ID]],Customer_Dim!A:A,Customer_Dim!B:B,"False Data")</f>
        <v>Jeffrey Mccarthy</v>
      </c>
      <c r="L1280" s="5">
        <f>_xlfn.XLOOKUP(Table17[[#This Row],[Customer_ID]],Customer_Dim!A:A,Customer_Dim!C:C,"False Data")</f>
        <v>25</v>
      </c>
      <c r="M1280" s="5" t="str" cm="1">
        <f t="array" ref="M1280">_xlfn.IFS(Table9[[#This Row],[Age]]&lt;=35,"Youth",Table9[[#This Row],[Age]]&lt;=55,"Adult",Table9[[#This Row],[Age]]&gt;55,"Senior")</f>
        <v>Youth</v>
      </c>
      <c r="N1280" t="str">
        <f>_xlfn.XLOOKUP(Table17[[#This Row],[Customer_ID]],Customer_Dim!A:A,Customer_Dim!D:D,"False Data")</f>
        <v>Female</v>
      </c>
      <c r="O1280" t="str">
        <f>_xlfn.XLOOKUP(Table17[[#This Row],[Customer_ID]],Customer_Dim!A:A,Customer_Dim!E:E,"False Data")</f>
        <v>North Samuel</v>
      </c>
      <c r="P1280" t="str">
        <f>_xlfn.XLOOKUP(Table17[[#This Row],[Customer_ID]],Customer_Dim!A:A,Customer_Dim!F:F,"False Data")</f>
        <v>Nebraska</v>
      </c>
      <c r="Q1280" t="str">
        <f>_xlfn.XLOOKUP(Table17[[#This Row],[Customer_ID]],Customer_Dim!A:A,Customer_Dim!G:G,"False Data")</f>
        <v>USA</v>
      </c>
      <c r="R1280" t="str">
        <f>_xlfn.XLOOKUP(Table17[[#This Row],[Customer_ID]],Customer_Dim!A:A,Customer_Dim!H:H,"False Data")</f>
        <v>Bronze</v>
      </c>
      <c r="S1280" t="str">
        <f>_xlfn.XLOOKUP(Table17[[#This Row],[Store_ID]],Store_Dim!A:A,Store_Dim!B:B)</f>
        <v>Rivera-Warner</v>
      </c>
      <c r="T1280" t="str">
        <f>_xlfn.XLOOKUP(Table17[[#This Row],[Store_ID]],Store_Dim!A:A,Store_Dim!C:C)</f>
        <v>East</v>
      </c>
      <c r="U1280" t="str">
        <f>_xlfn.XLOOKUP(Table17[[#This Row],[Store_ID]],Store_Dim!A:A,Store_Dim!D:D)</f>
        <v>Washingtonfurt</v>
      </c>
      <c r="V1280" t="str">
        <f>_xlfn.XLOOKUP(Table17[[#This Row],[Store_ID]],Store_Dim!A:A,Store_Dim!E:E)</f>
        <v>Flagship</v>
      </c>
      <c r="W1280" t="str">
        <f>_xlfn.XLOOKUP(Table17[[#This Row],[Product_ID]],Product_Dim!A:A,Product_Dim!B:B)</f>
        <v>Decorative Wall Mirror</v>
      </c>
      <c r="X1280" t="str">
        <f>_xlfn.XLOOKUP(Table17[[#This Row],[Product_ID]],Product_Dim!A:A,Product_Dim!C:C)</f>
        <v>Home</v>
      </c>
      <c r="Y1280" t="str">
        <f>_xlfn.XLOOKUP(Table17[[#This Row],[Product_ID]],Product_Dim!A:A,Product_Dim!D:D)</f>
        <v>Decor</v>
      </c>
      <c r="Z1280" t="str">
        <f>_xlfn.XLOOKUP(Table17[[#This Row],[Product_ID]],Product_Dim!A:A,Product_Dim!E:E)</f>
        <v>Luna, Anderson and Bowman</v>
      </c>
      <c r="AA1280">
        <f>_xlfn.XLOOKUP(Table17[[#This Row],[Product_ID]],Product_Dim!A:A,Product_Dim!F:F)</f>
        <v>48.01</v>
      </c>
      <c r="AB1280">
        <f>_xlfn.XLOOKUP(Table17[[#This Row],[Product_ID]],Product_Dim!A:A,Product_Dim!G:G)</f>
        <v>439</v>
      </c>
    </row>
    <row r="1281" spans="1:28" x14ac:dyDescent="0.25">
      <c r="A1281" t="s">
        <v>3105</v>
      </c>
      <c r="B1281" s="1">
        <v>45267</v>
      </c>
      <c r="C1281" t="s">
        <v>1431</v>
      </c>
      <c r="D1281" t="s">
        <v>1702</v>
      </c>
      <c r="E1281" t="s">
        <v>1807</v>
      </c>
      <c r="F1281">
        <v>1</v>
      </c>
      <c r="G1281">
        <v>748.75</v>
      </c>
      <c r="H1281">
        <v>0.1</v>
      </c>
      <c r="I1281" t="s">
        <v>1829</v>
      </c>
      <c r="J1281" s="12">
        <v>673.875</v>
      </c>
      <c r="K1281" t="str">
        <f>_xlfn.XLOOKUP(Table17[[#This Row],[Customer_ID]],Customer_Dim!A:A,Customer_Dim!B:B,"False Data")</f>
        <v>David Pierce</v>
      </c>
      <c r="L1281" s="5">
        <f>_xlfn.XLOOKUP(Table17[[#This Row],[Customer_ID]],Customer_Dim!A:A,Customer_Dim!C:C,"False Data")</f>
        <v>45</v>
      </c>
      <c r="M1281" s="5" t="str" cm="1">
        <f t="array" ref="M1281">_xlfn.IFS(Table9[[#This Row],[Age]]&lt;=35,"Youth",Table9[[#This Row],[Age]]&lt;=55,"Adult",Table9[[#This Row],[Age]]&gt;55,"Senior")</f>
        <v>Adult</v>
      </c>
      <c r="N1281" t="str">
        <f>_xlfn.XLOOKUP(Table17[[#This Row],[Customer_ID]],Customer_Dim!A:A,Customer_Dim!D:D,"False Data")</f>
        <v>Female</v>
      </c>
      <c r="O1281" t="str">
        <f>_xlfn.XLOOKUP(Table17[[#This Row],[Customer_ID]],Customer_Dim!A:A,Customer_Dim!E:E,"False Data")</f>
        <v>Grayland</v>
      </c>
      <c r="P1281" t="str">
        <f>_xlfn.XLOOKUP(Table17[[#This Row],[Customer_ID]],Customer_Dim!A:A,Customer_Dim!F:F,"False Data")</f>
        <v>Washington</v>
      </c>
      <c r="Q1281" t="str">
        <f>_xlfn.XLOOKUP(Table17[[#This Row],[Customer_ID]],Customer_Dim!A:A,Customer_Dim!G:G,"False Data")</f>
        <v>USA</v>
      </c>
      <c r="R1281" t="str">
        <f>_xlfn.XLOOKUP(Table17[[#This Row],[Customer_ID]],Customer_Dim!A:A,Customer_Dim!H:H,"False Data")</f>
        <v>Platinum</v>
      </c>
      <c r="S1281" t="str">
        <f>_xlfn.XLOOKUP(Table17[[#This Row],[Store_ID]],Store_Dim!A:A,Store_Dim!B:B)</f>
        <v>Holloway Ltd</v>
      </c>
      <c r="T1281" t="str">
        <f>_xlfn.XLOOKUP(Table17[[#This Row],[Store_ID]],Store_Dim!A:A,Store_Dim!C:C)</f>
        <v>North</v>
      </c>
      <c r="U1281" t="str">
        <f>_xlfn.XLOOKUP(Table17[[#This Row],[Store_ID]],Store_Dim!A:A,Store_Dim!D:D)</f>
        <v>Bensonhaven</v>
      </c>
      <c r="V1281" t="str">
        <f>_xlfn.XLOOKUP(Table17[[#This Row],[Store_ID]],Store_Dim!A:A,Store_Dim!E:E)</f>
        <v>Flagship</v>
      </c>
      <c r="W1281" t="str">
        <f>_xlfn.XLOOKUP(Table17[[#This Row],[Product_ID]],Product_Dim!A:A,Product_Dim!B:B)</f>
        <v>WiFi Mesh Router</v>
      </c>
      <c r="X1281" t="str">
        <f>_xlfn.XLOOKUP(Table17[[#This Row],[Product_ID]],Product_Dim!A:A,Product_Dim!C:C)</f>
        <v>Electronics</v>
      </c>
      <c r="Y1281" t="str">
        <f>_xlfn.XLOOKUP(Table17[[#This Row],[Product_ID]],Product_Dim!A:A,Product_Dim!D:D)</f>
        <v>Appliances</v>
      </c>
      <c r="Z1281" t="str">
        <f>_xlfn.XLOOKUP(Table17[[#This Row],[Product_ID]],Product_Dim!A:A,Product_Dim!E:E)</f>
        <v>White, Reeves and Woods</v>
      </c>
      <c r="AA1281">
        <f>_xlfn.XLOOKUP(Table17[[#This Row],[Product_ID]],Product_Dim!A:A,Product_Dim!F:F)</f>
        <v>480.9</v>
      </c>
      <c r="AB1281">
        <f>_xlfn.XLOOKUP(Table17[[#This Row],[Product_ID]],Product_Dim!A:A,Product_Dim!G:G)</f>
        <v>104</v>
      </c>
    </row>
    <row r="1282" spans="1:28" x14ac:dyDescent="0.25">
      <c r="A1282" t="s">
        <v>3106</v>
      </c>
      <c r="B1282" s="1">
        <v>45328</v>
      </c>
      <c r="C1282" t="s">
        <v>598</v>
      </c>
      <c r="D1282" t="s">
        <v>1726</v>
      </c>
      <c r="E1282" t="s">
        <v>1752</v>
      </c>
      <c r="F1282">
        <v>2</v>
      </c>
      <c r="G1282">
        <v>121.67</v>
      </c>
      <c r="H1282">
        <v>0.08</v>
      </c>
      <c r="I1282" t="s">
        <v>1829</v>
      </c>
      <c r="J1282" s="12">
        <v>223.87280000000001</v>
      </c>
      <c r="K1282" t="str">
        <f>_xlfn.XLOOKUP(Table17[[#This Row],[Customer_ID]],Customer_Dim!A:A,Customer_Dim!B:B,"False Data")</f>
        <v>Erin Ward</v>
      </c>
      <c r="L1282" s="5">
        <f>_xlfn.XLOOKUP(Table17[[#This Row],[Customer_ID]],Customer_Dim!A:A,Customer_Dim!C:C,"False Data")</f>
        <v>60</v>
      </c>
      <c r="M1282" s="5" t="str" cm="1">
        <f t="array" ref="M1282">_xlfn.IFS(Table9[[#This Row],[Age]]&lt;=35,"Youth",Table9[[#This Row],[Age]]&lt;=55,"Adult",Table9[[#This Row],[Age]]&gt;55,"Senior")</f>
        <v>Senior</v>
      </c>
      <c r="N1282" t="str">
        <f>_xlfn.XLOOKUP(Table17[[#This Row],[Customer_ID]],Customer_Dim!A:A,Customer_Dim!D:D,"False Data")</f>
        <v>Male</v>
      </c>
      <c r="O1282" t="str">
        <f>_xlfn.XLOOKUP(Table17[[#This Row],[Customer_ID]],Customer_Dim!A:A,Customer_Dim!E:E,"False Data")</f>
        <v>New Brianchester</v>
      </c>
      <c r="P1282" t="str">
        <f>_xlfn.XLOOKUP(Table17[[#This Row],[Customer_ID]],Customer_Dim!A:A,Customer_Dim!F:F,"False Data")</f>
        <v>New York</v>
      </c>
      <c r="Q1282" t="str">
        <f>_xlfn.XLOOKUP(Table17[[#This Row],[Customer_ID]],Customer_Dim!A:A,Customer_Dim!G:G,"False Data")</f>
        <v>USA</v>
      </c>
      <c r="R1282" t="str">
        <f>_xlfn.XLOOKUP(Table17[[#This Row],[Customer_ID]],Customer_Dim!A:A,Customer_Dim!H:H,"False Data")</f>
        <v>Bronze</v>
      </c>
      <c r="S1282" t="str">
        <f>_xlfn.XLOOKUP(Table17[[#This Row],[Store_ID]],Store_Dim!A:A,Store_Dim!B:B)</f>
        <v>Rivera-Warner</v>
      </c>
      <c r="T1282" t="str">
        <f>_xlfn.XLOOKUP(Table17[[#This Row],[Store_ID]],Store_Dim!A:A,Store_Dim!C:C)</f>
        <v>East</v>
      </c>
      <c r="U1282" t="str">
        <f>_xlfn.XLOOKUP(Table17[[#This Row],[Store_ID]],Store_Dim!A:A,Store_Dim!D:D)</f>
        <v>Washingtonfurt</v>
      </c>
      <c r="V1282" t="str">
        <f>_xlfn.XLOOKUP(Table17[[#This Row],[Store_ID]],Store_Dim!A:A,Store_Dim!E:E)</f>
        <v>Flagship</v>
      </c>
      <c r="W1282" t="str">
        <f>_xlfn.XLOOKUP(Table17[[#This Row],[Product_ID]],Product_Dim!A:A,Product_Dim!B:B)</f>
        <v>Face Foundation Kit</v>
      </c>
      <c r="X1282" t="str">
        <f>_xlfn.XLOOKUP(Table17[[#This Row],[Product_ID]],Product_Dim!A:A,Product_Dim!C:C)</f>
        <v>Beauty</v>
      </c>
      <c r="Y1282" t="str">
        <f>_xlfn.XLOOKUP(Table17[[#This Row],[Product_ID]],Product_Dim!A:A,Product_Dim!D:D)</f>
        <v>Makeup</v>
      </c>
      <c r="Z1282" t="str">
        <f>_xlfn.XLOOKUP(Table17[[#This Row],[Product_ID]],Product_Dim!A:A,Product_Dim!E:E)</f>
        <v>Taylor-Elliott</v>
      </c>
      <c r="AA1282">
        <f>_xlfn.XLOOKUP(Table17[[#This Row],[Product_ID]],Product_Dim!A:A,Product_Dim!F:F)</f>
        <v>183.04</v>
      </c>
      <c r="AB1282">
        <f>_xlfn.XLOOKUP(Table17[[#This Row],[Product_ID]],Product_Dim!A:A,Product_Dim!G:G)</f>
        <v>457</v>
      </c>
    </row>
    <row r="1283" spans="1:28" x14ac:dyDescent="0.25">
      <c r="A1283" t="s">
        <v>3107</v>
      </c>
      <c r="B1283" s="1">
        <v>45787</v>
      </c>
      <c r="C1283" t="s">
        <v>1513</v>
      </c>
      <c r="D1283" t="s">
        <v>1646</v>
      </c>
      <c r="E1283" t="s">
        <v>1801</v>
      </c>
      <c r="F1283">
        <v>3</v>
      </c>
      <c r="G1283">
        <v>225.14</v>
      </c>
      <c r="H1283">
        <v>0.15</v>
      </c>
      <c r="I1283" t="s">
        <v>1829</v>
      </c>
      <c r="J1283" s="12">
        <v>574.10699999999997</v>
      </c>
      <c r="K1283" t="str">
        <f>_xlfn.XLOOKUP(Table17[[#This Row],[Customer_ID]],Customer_Dim!A:A,Customer_Dim!B:B,"False Data")</f>
        <v>Darrell Miller</v>
      </c>
      <c r="L1283" s="5">
        <f>_xlfn.XLOOKUP(Table17[[#This Row],[Customer_ID]],Customer_Dim!A:A,Customer_Dim!C:C,"False Data")</f>
        <v>59</v>
      </c>
      <c r="M1283" s="5" t="str" cm="1">
        <f t="array" ref="M1283">_xlfn.IFS(Table9[[#This Row],[Age]]&lt;=35,"Youth",Table9[[#This Row],[Age]]&lt;=55,"Adult",Table9[[#This Row],[Age]]&gt;55,"Senior")</f>
        <v>Senior</v>
      </c>
      <c r="N1283" t="str">
        <f>_xlfn.XLOOKUP(Table17[[#This Row],[Customer_ID]],Customer_Dim!A:A,Customer_Dim!D:D,"False Data")</f>
        <v>Female</v>
      </c>
      <c r="O1283" t="str">
        <f>_xlfn.XLOOKUP(Table17[[#This Row],[Customer_ID]],Customer_Dim!A:A,Customer_Dim!E:E,"False Data")</f>
        <v>Port Carol</v>
      </c>
      <c r="P1283" t="str">
        <f>_xlfn.XLOOKUP(Table17[[#This Row],[Customer_ID]],Customer_Dim!A:A,Customer_Dim!F:F,"False Data")</f>
        <v>Florida</v>
      </c>
      <c r="Q1283" t="str">
        <f>_xlfn.XLOOKUP(Table17[[#This Row],[Customer_ID]],Customer_Dim!A:A,Customer_Dim!G:G,"False Data")</f>
        <v>USA</v>
      </c>
      <c r="R1283" t="str">
        <f>_xlfn.XLOOKUP(Table17[[#This Row],[Customer_ID]],Customer_Dim!A:A,Customer_Dim!H:H,"False Data")</f>
        <v>Platinum</v>
      </c>
      <c r="S1283" t="str">
        <f>_xlfn.XLOOKUP(Table17[[#This Row],[Store_ID]],Store_Dim!A:A,Store_Dim!B:B)</f>
        <v>Shelton PLC</v>
      </c>
      <c r="T1283" t="str">
        <f>_xlfn.XLOOKUP(Table17[[#This Row],[Store_ID]],Store_Dim!A:A,Store_Dim!C:C)</f>
        <v>North</v>
      </c>
      <c r="U1283" t="str">
        <f>_xlfn.XLOOKUP(Table17[[#This Row],[Store_ID]],Store_Dim!A:A,Store_Dim!D:D)</f>
        <v>East Jenniferstad</v>
      </c>
      <c r="V1283" t="str">
        <f>_xlfn.XLOOKUP(Table17[[#This Row],[Store_ID]],Store_Dim!A:A,Store_Dim!E:E)</f>
        <v>Flagship</v>
      </c>
      <c r="W1283" t="str">
        <f>_xlfn.XLOOKUP(Table17[[#This Row],[Product_ID]],Product_Dim!A:A,Product_Dim!B:B)</f>
        <v>Men's Roll-On Perfume</v>
      </c>
      <c r="X1283" t="str">
        <f>_xlfn.XLOOKUP(Table17[[#This Row],[Product_ID]],Product_Dim!A:A,Product_Dim!C:C)</f>
        <v>Beauty</v>
      </c>
      <c r="Y1283" t="str">
        <f>_xlfn.XLOOKUP(Table17[[#This Row],[Product_ID]],Product_Dim!A:A,Product_Dim!D:D)</f>
        <v>Fragrance</v>
      </c>
      <c r="Z1283" t="str">
        <f>_xlfn.XLOOKUP(Table17[[#This Row],[Product_ID]],Product_Dim!A:A,Product_Dim!E:E)</f>
        <v>Sullivan and Sons</v>
      </c>
      <c r="AA1283">
        <f>_xlfn.XLOOKUP(Table17[[#This Row],[Product_ID]],Product_Dim!A:A,Product_Dim!F:F)</f>
        <v>43.29</v>
      </c>
      <c r="AB1283">
        <f>_xlfn.XLOOKUP(Table17[[#This Row],[Product_ID]],Product_Dim!A:A,Product_Dim!G:G)</f>
        <v>267</v>
      </c>
    </row>
    <row r="1284" spans="1:28" x14ac:dyDescent="0.25">
      <c r="A1284" t="s">
        <v>3108</v>
      </c>
      <c r="B1284" s="1">
        <v>45876</v>
      </c>
      <c r="C1284" t="s">
        <v>1011</v>
      </c>
      <c r="D1284" t="s">
        <v>1606</v>
      </c>
      <c r="E1284" t="s">
        <v>1813</v>
      </c>
      <c r="F1284">
        <v>1</v>
      </c>
      <c r="G1284">
        <v>654.17999999999995</v>
      </c>
      <c r="H1284">
        <v>0.19</v>
      </c>
      <c r="I1284" t="s">
        <v>1826</v>
      </c>
      <c r="J1284" s="12">
        <v>529.88580000000002</v>
      </c>
      <c r="K1284" t="str">
        <f>_xlfn.XLOOKUP(Table17[[#This Row],[Customer_ID]],Customer_Dim!A:A,Customer_Dim!B:B,"False Data")</f>
        <v>Darren Burton</v>
      </c>
      <c r="L1284" s="5">
        <f>_xlfn.XLOOKUP(Table17[[#This Row],[Customer_ID]],Customer_Dim!A:A,Customer_Dim!C:C,"False Data")</f>
        <v>21</v>
      </c>
      <c r="M1284" s="5" t="str" cm="1">
        <f t="array" ref="M1284">_xlfn.IFS(Table9[[#This Row],[Age]]&lt;=35,"Youth",Table9[[#This Row],[Age]]&lt;=55,"Adult",Table9[[#This Row],[Age]]&gt;55,"Senior")</f>
        <v>Youth</v>
      </c>
      <c r="N1284" t="str">
        <f>_xlfn.XLOOKUP(Table17[[#This Row],[Customer_ID]],Customer_Dim!A:A,Customer_Dim!D:D,"False Data")</f>
        <v>Female</v>
      </c>
      <c r="O1284" t="str">
        <f>_xlfn.XLOOKUP(Table17[[#This Row],[Customer_ID]],Customer_Dim!A:A,Customer_Dim!E:E,"False Data")</f>
        <v>Lake Alice</v>
      </c>
      <c r="P1284" t="str">
        <f>_xlfn.XLOOKUP(Table17[[#This Row],[Customer_ID]],Customer_Dim!A:A,Customer_Dim!F:F,"False Data")</f>
        <v>Tennessee</v>
      </c>
      <c r="Q1284" t="str">
        <f>_xlfn.XLOOKUP(Table17[[#This Row],[Customer_ID]],Customer_Dim!A:A,Customer_Dim!G:G,"False Data")</f>
        <v>USA</v>
      </c>
      <c r="R1284" t="str">
        <f>_xlfn.XLOOKUP(Table17[[#This Row],[Customer_ID]],Customer_Dim!A:A,Customer_Dim!H:H,"False Data")</f>
        <v>Bronze</v>
      </c>
      <c r="S1284" t="str">
        <f>_xlfn.XLOOKUP(Table17[[#This Row],[Store_ID]],Store_Dim!A:A,Store_Dim!B:B)</f>
        <v>Mann-Austin</v>
      </c>
      <c r="T1284" t="str">
        <f>_xlfn.XLOOKUP(Table17[[#This Row],[Store_ID]],Store_Dim!A:A,Store_Dim!C:C)</f>
        <v>East</v>
      </c>
      <c r="U1284" t="str">
        <f>_xlfn.XLOOKUP(Table17[[#This Row],[Store_ID]],Store_Dim!A:A,Store_Dim!D:D)</f>
        <v>Vasquezborough</v>
      </c>
      <c r="V1284" t="str">
        <f>_xlfn.XLOOKUP(Table17[[#This Row],[Store_ID]],Store_Dim!A:A,Store_Dim!E:E)</f>
        <v>Online</v>
      </c>
      <c r="W1284" t="str">
        <f>_xlfn.XLOOKUP(Table17[[#This Row],[Product_ID]],Product_Dim!A:A,Product_Dim!B:B)</f>
        <v>Fabric Sofa Throw Blanket</v>
      </c>
      <c r="X1284" t="str">
        <f>_xlfn.XLOOKUP(Table17[[#This Row],[Product_ID]],Product_Dim!A:A,Product_Dim!C:C)</f>
        <v>Home</v>
      </c>
      <c r="Y1284" t="str">
        <f>_xlfn.XLOOKUP(Table17[[#This Row],[Product_ID]],Product_Dim!A:A,Product_Dim!D:D)</f>
        <v>Decor</v>
      </c>
      <c r="Z1284" t="str">
        <f>_xlfn.XLOOKUP(Table17[[#This Row],[Product_ID]],Product_Dim!A:A,Product_Dim!E:E)</f>
        <v>Hoffman Group</v>
      </c>
      <c r="AA1284">
        <f>_xlfn.XLOOKUP(Table17[[#This Row],[Product_ID]],Product_Dim!A:A,Product_Dim!F:F)</f>
        <v>218.48</v>
      </c>
      <c r="AB1284">
        <f>_xlfn.XLOOKUP(Table17[[#This Row],[Product_ID]],Product_Dim!A:A,Product_Dim!G:G)</f>
        <v>276</v>
      </c>
    </row>
    <row r="1285" spans="1:28" x14ac:dyDescent="0.25">
      <c r="A1285" t="s">
        <v>3109</v>
      </c>
      <c r="B1285" s="1">
        <v>45552</v>
      </c>
      <c r="C1285" t="s">
        <v>218</v>
      </c>
      <c r="D1285" t="s">
        <v>1690</v>
      </c>
      <c r="E1285" t="s">
        <v>1773</v>
      </c>
      <c r="F1285">
        <v>2</v>
      </c>
      <c r="G1285">
        <v>504.98</v>
      </c>
      <c r="H1285">
        <v>0.08</v>
      </c>
      <c r="I1285" t="s">
        <v>1829</v>
      </c>
      <c r="J1285" s="12">
        <v>929.16320000000007</v>
      </c>
      <c r="K1285" t="str">
        <f>_xlfn.XLOOKUP(Table17[[#This Row],[Customer_ID]],Customer_Dim!A:A,Customer_Dim!B:B,"False Data")</f>
        <v>Cheryl Copeland</v>
      </c>
      <c r="L1285" s="5">
        <f>_xlfn.XLOOKUP(Table17[[#This Row],[Customer_ID]],Customer_Dim!A:A,Customer_Dim!C:C,"False Data")</f>
        <v>51</v>
      </c>
      <c r="M1285" s="5" t="str" cm="1">
        <f t="array" ref="M1285">_xlfn.IFS(Table9[[#This Row],[Age]]&lt;=35,"Youth",Table9[[#This Row],[Age]]&lt;=55,"Adult",Table9[[#This Row],[Age]]&gt;55,"Senior")</f>
        <v>Adult</v>
      </c>
      <c r="N1285" t="str">
        <f>_xlfn.XLOOKUP(Table17[[#This Row],[Customer_ID]],Customer_Dim!A:A,Customer_Dim!D:D,"False Data")</f>
        <v>Male</v>
      </c>
      <c r="O1285" t="str">
        <f>_xlfn.XLOOKUP(Table17[[#This Row],[Customer_ID]],Customer_Dim!A:A,Customer_Dim!E:E,"False Data")</f>
        <v>Snowmouth</v>
      </c>
      <c r="P1285" t="str">
        <f>_xlfn.XLOOKUP(Table17[[#This Row],[Customer_ID]],Customer_Dim!A:A,Customer_Dim!F:F,"False Data")</f>
        <v>Maryland</v>
      </c>
      <c r="Q1285" t="str">
        <f>_xlfn.XLOOKUP(Table17[[#This Row],[Customer_ID]],Customer_Dim!A:A,Customer_Dim!G:G,"False Data")</f>
        <v>USA</v>
      </c>
      <c r="R1285" t="str">
        <f>_xlfn.XLOOKUP(Table17[[#This Row],[Customer_ID]],Customer_Dim!A:A,Customer_Dim!H:H,"False Data")</f>
        <v>Platinum</v>
      </c>
      <c r="S1285" t="str">
        <f>_xlfn.XLOOKUP(Table17[[#This Row],[Store_ID]],Store_Dim!A:A,Store_Dim!B:B)</f>
        <v>Gray Ltd</v>
      </c>
      <c r="T1285" t="str">
        <f>_xlfn.XLOOKUP(Table17[[#This Row],[Store_ID]],Store_Dim!A:A,Store_Dim!C:C)</f>
        <v>North</v>
      </c>
      <c r="U1285" t="str">
        <f>_xlfn.XLOOKUP(Table17[[#This Row],[Store_ID]],Store_Dim!A:A,Store_Dim!D:D)</f>
        <v>New Michaelchester</v>
      </c>
      <c r="V1285" t="str">
        <f>_xlfn.XLOOKUP(Table17[[#This Row],[Store_ID]],Store_Dim!A:A,Store_Dim!E:E)</f>
        <v>Outlet</v>
      </c>
      <c r="W1285" t="str">
        <f>_xlfn.XLOOKUP(Table17[[#This Row],[Product_ID]],Product_Dim!A:A,Product_Dim!B:B)</f>
        <v>Hair Repair Oil Treatment</v>
      </c>
      <c r="X1285" t="str">
        <f>_xlfn.XLOOKUP(Table17[[#This Row],[Product_ID]],Product_Dim!A:A,Product_Dim!C:C)</f>
        <v>Beauty</v>
      </c>
      <c r="Y1285" t="str">
        <f>_xlfn.XLOOKUP(Table17[[#This Row],[Product_ID]],Product_Dim!A:A,Product_Dim!D:D)</f>
        <v>Haircare</v>
      </c>
      <c r="Z1285" t="str">
        <f>_xlfn.XLOOKUP(Table17[[#This Row],[Product_ID]],Product_Dim!A:A,Product_Dim!E:E)</f>
        <v>Hopkins Ltd</v>
      </c>
      <c r="AA1285">
        <f>_xlfn.XLOOKUP(Table17[[#This Row],[Product_ID]],Product_Dim!A:A,Product_Dim!F:F)</f>
        <v>214.32</v>
      </c>
      <c r="AB1285">
        <f>_xlfn.XLOOKUP(Table17[[#This Row],[Product_ID]],Product_Dim!A:A,Product_Dim!G:G)</f>
        <v>383</v>
      </c>
    </row>
    <row r="1286" spans="1:28" x14ac:dyDescent="0.25">
      <c r="A1286" t="s">
        <v>3110</v>
      </c>
      <c r="B1286" s="1">
        <v>45823</v>
      </c>
      <c r="C1286" t="s">
        <v>1181</v>
      </c>
      <c r="D1286" t="s">
        <v>1656</v>
      </c>
      <c r="E1286" t="s">
        <v>1782</v>
      </c>
      <c r="F1286">
        <v>2</v>
      </c>
      <c r="G1286">
        <v>623.20000000000005</v>
      </c>
      <c r="H1286">
        <v>0.14000000000000001</v>
      </c>
      <c r="I1286" t="s">
        <v>1829</v>
      </c>
      <c r="J1286" s="12">
        <v>1071.904</v>
      </c>
      <c r="K1286" t="str">
        <f>_xlfn.XLOOKUP(Table17[[#This Row],[Customer_ID]],Customer_Dim!A:A,Customer_Dim!B:B,"False Data")</f>
        <v>Frank Stewart</v>
      </c>
      <c r="L1286" s="5">
        <f>_xlfn.XLOOKUP(Table17[[#This Row],[Customer_ID]],Customer_Dim!A:A,Customer_Dim!C:C,"False Data")</f>
        <v>44</v>
      </c>
      <c r="M1286" s="5" t="str" cm="1">
        <f t="array" ref="M1286">_xlfn.IFS(Table9[[#This Row],[Age]]&lt;=35,"Youth",Table9[[#This Row],[Age]]&lt;=55,"Adult",Table9[[#This Row],[Age]]&gt;55,"Senior")</f>
        <v>Adult</v>
      </c>
      <c r="N1286" t="str">
        <f>_xlfn.XLOOKUP(Table17[[#This Row],[Customer_ID]],Customer_Dim!A:A,Customer_Dim!D:D,"False Data")</f>
        <v>Female</v>
      </c>
      <c r="O1286" t="str">
        <f>_xlfn.XLOOKUP(Table17[[#This Row],[Customer_ID]],Customer_Dim!A:A,Customer_Dim!E:E,"False Data")</f>
        <v>Fischerborough</v>
      </c>
      <c r="P1286" t="str">
        <f>_xlfn.XLOOKUP(Table17[[#This Row],[Customer_ID]],Customer_Dim!A:A,Customer_Dim!F:F,"False Data")</f>
        <v>Delaware</v>
      </c>
      <c r="Q1286" t="str">
        <f>_xlfn.XLOOKUP(Table17[[#This Row],[Customer_ID]],Customer_Dim!A:A,Customer_Dim!G:G,"False Data")</f>
        <v>USA</v>
      </c>
      <c r="R1286" t="str">
        <f>_xlfn.XLOOKUP(Table17[[#This Row],[Customer_ID]],Customer_Dim!A:A,Customer_Dim!H:H,"False Data")</f>
        <v>Bronze</v>
      </c>
      <c r="S1286" t="str">
        <f>_xlfn.XLOOKUP(Table17[[#This Row],[Store_ID]],Store_Dim!A:A,Store_Dim!B:B)</f>
        <v>Bean, Jones and Park</v>
      </c>
      <c r="T1286" t="str">
        <f>_xlfn.XLOOKUP(Table17[[#This Row],[Store_ID]],Store_Dim!A:A,Store_Dim!C:C)</f>
        <v>West</v>
      </c>
      <c r="U1286" t="str">
        <f>_xlfn.XLOOKUP(Table17[[#This Row],[Store_ID]],Store_Dim!A:A,Store_Dim!D:D)</f>
        <v>Thompsonborough</v>
      </c>
      <c r="V1286" t="str">
        <f>_xlfn.XLOOKUP(Table17[[#This Row],[Store_ID]],Store_Dim!A:A,Store_Dim!E:E)</f>
        <v>Online</v>
      </c>
      <c r="W1286" t="str">
        <f>_xlfn.XLOOKUP(Table17[[#This Row],[Product_ID]],Product_Dim!A:A,Product_Dim!B:B)</f>
        <v>Sports Stopwatch Pro</v>
      </c>
      <c r="X1286" t="str">
        <f>_xlfn.XLOOKUP(Table17[[#This Row],[Product_ID]],Product_Dim!A:A,Product_Dim!C:C)</f>
        <v>Sports</v>
      </c>
      <c r="Y1286" t="str">
        <f>_xlfn.XLOOKUP(Table17[[#This Row],[Product_ID]],Product_Dim!A:A,Product_Dim!D:D)</f>
        <v>Accessories</v>
      </c>
      <c r="Z1286" t="str">
        <f>_xlfn.XLOOKUP(Table17[[#This Row],[Product_ID]],Product_Dim!A:A,Product_Dim!E:E)</f>
        <v>Thompson-French</v>
      </c>
      <c r="AA1286">
        <f>_xlfn.XLOOKUP(Table17[[#This Row],[Product_ID]],Product_Dim!A:A,Product_Dim!F:F)</f>
        <v>434.84</v>
      </c>
      <c r="AB1286">
        <f>_xlfn.XLOOKUP(Table17[[#This Row],[Product_ID]],Product_Dim!A:A,Product_Dim!G:G)</f>
        <v>185</v>
      </c>
    </row>
    <row r="1287" spans="1:28" x14ac:dyDescent="0.25">
      <c r="A1287" t="s">
        <v>3111</v>
      </c>
      <c r="B1287" s="1">
        <v>45622</v>
      </c>
      <c r="C1287" t="s">
        <v>1023</v>
      </c>
      <c r="D1287" t="s">
        <v>1555</v>
      </c>
      <c r="E1287" t="s">
        <v>1804</v>
      </c>
      <c r="F1287">
        <v>2</v>
      </c>
      <c r="G1287">
        <v>530.54</v>
      </c>
      <c r="H1287">
        <v>0.28000000000000003</v>
      </c>
      <c r="I1287" t="s">
        <v>1829</v>
      </c>
      <c r="J1287" s="12">
        <v>763.97759999999994</v>
      </c>
      <c r="K1287" t="str">
        <f>_xlfn.XLOOKUP(Table17[[#This Row],[Customer_ID]],Customer_Dim!A:A,Customer_Dim!B:B,"False Data")</f>
        <v>Andrew Smith</v>
      </c>
      <c r="L1287" s="5">
        <f>_xlfn.XLOOKUP(Table17[[#This Row],[Customer_ID]],Customer_Dim!A:A,Customer_Dim!C:C,"False Data")</f>
        <v>60</v>
      </c>
      <c r="M1287" s="5" t="str" cm="1">
        <f t="array" ref="M1287">_xlfn.IFS(Table9[[#This Row],[Age]]&lt;=35,"Youth",Table9[[#This Row],[Age]]&lt;=55,"Adult",Table9[[#This Row],[Age]]&gt;55,"Senior")</f>
        <v>Senior</v>
      </c>
      <c r="N1287" t="str">
        <f>_xlfn.XLOOKUP(Table17[[#This Row],[Customer_ID]],Customer_Dim!A:A,Customer_Dim!D:D,"False Data")</f>
        <v>Male</v>
      </c>
      <c r="O1287" t="str">
        <f>_xlfn.XLOOKUP(Table17[[#This Row],[Customer_ID]],Customer_Dim!A:A,Customer_Dim!E:E,"False Data")</f>
        <v>East Matthew</v>
      </c>
      <c r="P1287" t="str">
        <f>_xlfn.XLOOKUP(Table17[[#This Row],[Customer_ID]],Customer_Dim!A:A,Customer_Dim!F:F,"False Data")</f>
        <v>Wisconsin</v>
      </c>
      <c r="Q1287" t="str">
        <f>_xlfn.XLOOKUP(Table17[[#This Row],[Customer_ID]],Customer_Dim!A:A,Customer_Dim!G:G,"False Data")</f>
        <v>USA</v>
      </c>
      <c r="R1287" t="str">
        <f>_xlfn.XLOOKUP(Table17[[#This Row],[Customer_ID]],Customer_Dim!A:A,Customer_Dim!H:H,"False Data")</f>
        <v>Bronze</v>
      </c>
      <c r="S1287" t="str">
        <f>_xlfn.XLOOKUP(Table17[[#This Row],[Store_ID]],Store_Dim!A:A,Store_Dim!B:B)</f>
        <v>Frederick-Wright</v>
      </c>
      <c r="T1287" t="str">
        <f>_xlfn.XLOOKUP(Table17[[#This Row],[Store_ID]],Store_Dim!A:A,Store_Dim!C:C)</f>
        <v>West</v>
      </c>
      <c r="U1287" t="str">
        <f>_xlfn.XLOOKUP(Table17[[#This Row],[Store_ID]],Store_Dim!A:A,Store_Dim!D:D)</f>
        <v>New Jimmymouth</v>
      </c>
      <c r="V1287" t="str">
        <f>_xlfn.XLOOKUP(Table17[[#This Row],[Store_ID]],Store_Dim!A:A,Store_Dim!E:E)</f>
        <v>Flagship</v>
      </c>
      <c r="W1287" t="str">
        <f>_xlfn.XLOOKUP(Table17[[#This Row],[Product_ID]],Product_Dim!A:A,Product_Dim!B:B)</f>
        <v>Men's Leather Belt</v>
      </c>
      <c r="X1287" t="str">
        <f>_xlfn.XLOOKUP(Table17[[#This Row],[Product_ID]],Product_Dim!A:A,Product_Dim!C:C)</f>
        <v>Clothing</v>
      </c>
      <c r="Y1287" t="str">
        <f>_xlfn.XLOOKUP(Table17[[#This Row],[Product_ID]],Product_Dim!A:A,Product_Dim!D:D)</f>
        <v>Accessories</v>
      </c>
      <c r="Z1287" t="str">
        <f>_xlfn.XLOOKUP(Table17[[#This Row],[Product_ID]],Product_Dim!A:A,Product_Dim!E:E)</f>
        <v>Baldwin, Garza and Gonzalez</v>
      </c>
      <c r="AA1287">
        <f>_xlfn.XLOOKUP(Table17[[#This Row],[Product_ID]],Product_Dim!A:A,Product_Dim!F:F)</f>
        <v>261</v>
      </c>
      <c r="AB1287">
        <f>_xlfn.XLOOKUP(Table17[[#This Row],[Product_ID]],Product_Dim!A:A,Product_Dim!G:G)</f>
        <v>59</v>
      </c>
    </row>
    <row r="1288" spans="1:28" x14ac:dyDescent="0.25">
      <c r="A1288" t="s">
        <v>3112</v>
      </c>
      <c r="B1288" s="1">
        <v>45810</v>
      </c>
      <c r="C1288" t="s">
        <v>1142</v>
      </c>
      <c r="D1288" t="s">
        <v>1543</v>
      </c>
      <c r="E1288" t="s">
        <v>1804</v>
      </c>
      <c r="F1288">
        <v>3</v>
      </c>
      <c r="G1288">
        <v>279.45</v>
      </c>
      <c r="H1288">
        <v>0.15</v>
      </c>
      <c r="I1288" t="s">
        <v>1829</v>
      </c>
      <c r="J1288" s="12">
        <v>712.59749999999985</v>
      </c>
      <c r="K1288" t="str">
        <f>_xlfn.XLOOKUP(Table17[[#This Row],[Customer_ID]],Customer_Dim!A:A,Customer_Dim!B:B,"False Data")</f>
        <v>Brandon Mcbride</v>
      </c>
      <c r="L1288" s="5">
        <f>_xlfn.XLOOKUP(Table17[[#This Row],[Customer_ID]],Customer_Dim!A:A,Customer_Dim!C:C,"False Data")</f>
        <v>63</v>
      </c>
      <c r="M1288" s="5" t="str" cm="1">
        <f t="array" ref="M1288">_xlfn.IFS(Table9[[#This Row],[Age]]&lt;=35,"Youth",Table9[[#This Row],[Age]]&lt;=55,"Adult",Table9[[#This Row],[Age]]&gt;55,"Senior")</f>
        <v>Senior</v>
      </c>
      <c r="N1288" t="str">
        <f>_xlfn.XLOOKUP(Table17[[#This Row],[Customer_ID]],Customer_Dim!A:A,Customer_Dim!D:D,"False Data")</f>
        <v>Female</v>
      </c>
      <c r="O1288" t="str">
        <f>_xlfn.XLOOKUP(Table17[[#This Row],[Customer_ID]],Customer_Dim!A:A,Customer_Dim!E:E,"False Data")</f>
        <v>Kellyside</v>
      </c>
      <c r="P1288" t="str">
        <f>_xlfn.XLOOKUP(Table17[[#This Row],[Customer_ID]],Customer_Dim!A:A,Customer_Dim!F:F,"False Data")</f>
        <v>Alaska</v>
      </c>
      <c r="Q1288" t="str">
        <f>_xlfn.XLOOKUP(Table17[[#This Row],[Customer_ID]],Customer_Dim!A:A,Customer_Dim!G:G,"False Data")</f>
        <v>USA</v>
      </c>
      <c r="R1288" t="str">
        <f>_xlfn.XLOOKUP(Table17[[#This Row],[Customer_ID]],Customer_Dim!A:A,Customer_Dim!H:H,"False Data")</f>
        <v>Platinum</v>
      </c>
      <c r="S1288" t="str">
        <f>_xlfn.XLOOKUP(Table17[[#This Row],[Store_ID]],Store_Dim!A:A,Store_Dim!B:B)</f>
        <v>Frederick-Wright</v>
      </c>
      <c r="T1288" t="str">
        <f>_xlfn.XLOOKUP(Table17[[#This Row],[Store_ID]],Store_Dim!A:A,Store_Dim!C:C)</f>
        <v>West</v>
      </c>
      <c r="U1288" t="str">
        <f>_xlfn.XLOOKUP(Table17[[#This Row],[Store_ID]],Store_Dim!A:A,Store_Dim!D:D)</f>
        <v>New Jimmymouth</v>
      </c>
      <c r="V1288" t="str">
        <f>_xlfn.XLOOKUP(Table17[[#This Row],[Store_ID]],Store_Dim!A:A,Store_Dim!E:E)</f>
        <v>Flagship</v>
      </c>
      <c r="W1288" t="str">
        <f>_xlfn.XLOOKUP(Table17[[#This Row],[Product_ID]],Product_Dim!A:A,Product_Dim!B:B)</f>
        <v>Brother Laser Printer</v>
      </c>
      <c r="X1288" t="str">
        <f>_xlfn.XLOOKUP(Table17[[#This Row],[Product_ID]],Product_Dim!A:A,Product_Dim!C:C)</f>
        <v>Electronics</v>
      </c>
      <c r="Y1288" t="str">
        <f>_xlfn.XLOOKUP(Table17[[#This Row],[Product_ID]],Product_Dim!A:A,Product_Dim!D:D)</f>
        <v>Computer</v>
      </c>
      <c r="Z1288" t="str">
        <f>_xlfn.XLOOKUP(Table17[[#This Row],[Product_ID]],Product_Dim!A:A,Product_Dim!E:E)</f>
        <v>Hunt Inc</v>
      </c>
      <c r="AA1288">
        <f>_xlfn.XLOOKUP(Table17[[#This Row],[Product_ID]],Product_Dim!A:A,Product_Dim!F:F)</f>
        <v>112.42</v>
      </c>
      <c r="AB1288">
        <f>_xlfn.XLOOKUP(Table17[[#This Row],[Product_ID]],Product_Dim!A:A,Product_Dim!G:G)</f>
        <v>416</v>
      </c>
    </row>
    <row r="1289" spans="1:28" x14ac:dyDescent="0.25">
      <c r="A1289" t="s">
        <v>3113</v>
      </c>
      <c r="B1289" s="1">
        <v>45645</v>
      </c>
      <c r="C1289" t="s">
        <v>849</v>
      </c>
      <c r="D1289" t="s">
        <v>1572</v>
      </c>
      <c r="E1289" t="s">
        <v>1782</v>
      </c>
      <c r="F1289">
        <v>3</v>
      </c>
      <c r="G1289">
        <v>906.99</v>
      </c>
      <c r="H1289">
        <v>0.26</v>
      </c>
      <c r="I1289" t="s">
        <v>1829</v>
      </c>
      <c r="J1289" s="12">
        <v>2013.5178000000001</v>
      </c>
      <c r="K1289" t="str">
        <f>_xlfn.XLOOKUP(Table17[[#This Row],[Customer_ID]],Customer_Dim!A:A,Customer_Dim!B:B,"False Data")</f>
        <v>Cynthia Payne</v>
      </c>
      <c r="L1289" s="5">
        <f>_xlfn.XLOOKUP(Table17[[#This Row],[Customer_ID]],Customer_Dim!A:A,Customer_Dim!C:C,"False Data")</f>
        <v>32</v>
      </c>
      <c r="M1289" s="5" t="str" cm="1">
        <f t="array" ref="M1289">_xlfn.IFS(Table9[[#This Row],[Age]]&lt;=35,"Youth",Table9[[#This Row],[Age]]&lt;=55,"Adult",Table9[[#This Row],[Age]]&gt;55,"Senior")</f>
        <v>Youth</v>
      </c>
      <c r="N1289" t="str">
        <f>_xlfn.XLOOKUP(Table17[[#This Row],[Customer_ID]],Customer_Dim!A:A,Customer_Dim!D:D,"False Data")</f>
        <v>Female</v>
      </c>
      <c r="O1289" t="str">
        <f>_xlfn.XLOOKUP(Table17[[#This Row],[Customer_ID]],Customer_Dim!A:A,Customer_Dim!E:E,"False Data")</f>
        <v>South Gina</v>
      </c>
      <c r="P1289" t="str">
        <f>_xlfn.XLOOKUP(Table17[[#This Row],[Customer_ID]],Customer_Dim!A:A,Customer_Dim!F:F,"False Data")</f>
        <v>Kentucky</v>
      </c>
      <c r="Q1289" t="str">
        <f>_xlfn.XLOOKUP(Table17[[#This Row],[Customer_ID]],Customer_Dim!A:A,Customer_Dim!G:G,"False Data")</f>
        <v>USA</v>
      </c>
      <c r="R1289" t="str">
        <f>_xlfn.XLOOKUP(Table17[[#This Row],[Customer_ID]],Customer_Dim!A:A,Customer_Dim!H:H,"False Data")</f>
        <v>Bronze</v>
      </c>
      <c r="S1289" t="str">
        <f>_xlfn.XLOOKUP(Table17[[#This Row],[Store_ID]],Store_Dim!A:A,Store_Dim!B:B)</f>
        <v>Bean, Jones and Park</v>
      </c>
      <c r="T1289" t="str">
        <f>_xlfn.XLOOKUP(Table17[[#This Row],[Store_ID]],Store_Dim!A:A,Store_Dim!C:C)</f>
        <v>West</v>
      </c>
      <c r="U1289" t="str">
        <f>_xlfn.XLOOKUP(Table17[[#This Row],[Store_ID]],Store_Dim!A:A,Store_Dim!D:D)</f>
        <v>Thompsonborough</v>
      </c>
      <c r="V1289" t="str">
        <f>_xlfn.XLOOKUP(Table17[[#This Row],[Store_ID]],Store_Dim!A:A,Store_Dim!E:E)</f>
        <v>Online</v>
      </c>
      <c r="W1289" t="str">
        <f>_xlfn.XLOOKUP(Table17[[#This Row],[Product_ID]],Product_Dim!A:A,Product_Dim!B:B)</f>
        <v>Hair Strengthening Shampoo</v>
      </c>
      <c r="X1289" t="str">
        <f>_xlfn.XLOOKUP(Table17[[#This Row],[Product_ID]],Product_Dim!A:A,Product_Dim!C:C)</f>
        <v>Beauty</v>
      </c>
      <c r="Y1289" t="str">
        <f>_xlfn.XLOOKUP(Table17[[#This Row],[Product_ID]],Product_Dim!A:A,Product_Dim!D:D)</f>
        <v>Haircare</v>
      </c>
      <c r="Z1289" t="str">
        <f>_xlfn.XLOOKUP(Table17[[#This Row],[Product_ID]],Product_Dim!A:A,Product_Dim!E:E)</f>
        <v>Rice LLC</v>
      </c>
      <c r="AA1289">
        <f>_xlfn.XLOOKUP(Table17[[#This Row],[Product_ID]],Product_Dim!A:A,Product_Dim!F:F)</f>
        <v>115.82</v>
      </c>
      <c r="AB1289">
        <f>_xlfn.XLOOKUP(Table17[[#This Row],[Product_ID]],Product_Dim!A:A,Product_Dim!G:G)</f>
        <v>460</v>
      </c>
    </row>
    <row r="1290" spans="1:28" x14ac:dyDescent="0.25">
      <c r="A1290" t="s">
        <v>3114</v>
      </c>
      <c r="B1290" s="1">
        <v>45749</v>
      </c>
      <c r="C1290" t="s">
        <v>258</v>
      </c>
      <c r="D1290" t="s">
        <v>1708</v>
      </c>
      <c r="E1290" t="s">
        <v>1807</v>
      </c>
      <c r="F1290">
        <v>4</v>
      </c>
      <c r="G1290">
        <v>408.76</v>
      </c>
      <c r="H1290">
        <v>0.12</v>
      </c>
      <c r="I1290" t="s">
        <v>1829</v>
      </c>
      <c r="J1290" s="12">
        <v>1438.8352</v>
      </c>
      <c r="K1290" t="str">
        <f>_xlfn.XLOOKUP(Table17[[#This Row],[Customer_ID]],Customer_Dim!A:A,Customer_Dim!B:B,"False Data")</f>
        <v>Eric Singh</v>
      </c>
      <c r="L1290" s="5">
        <f>_xlfn.XLOOKUP(Table17[[#This Row],[Customer_ID]],Customer_Dim!A:A,Customer_Dim!C:C,"False Data")</f>
        <v>29</v>
      </c>
      <c r="M1290" s="5" t="str" cm="1">
        <f t="array" ref="M1290">_xlfn.IFS(Table9[[#This Row],[Age]]&lt;=35,"Youth",Table9[[#This Row],[Age]]&lt;=55,"Adult",Table9[[#This Row],[Age]]&gt;55,"Senior")</f>
        <v>Youth</v>
      </c>
      <c r="N1290" t="str">
        <f>_xlfn.XLOOKUP(Table17[[#This Row],[Customer_ID]],Customer_Dim!A:A,Customer_Dim!D:D,"False Data")</f>
        <v>Female</v>
      </c>
      <c r="O1290" t="str">
        <f>_xlfn.XLOOKUP(Table17[[#This Row],[Customer_ID]],Customer_Dim!A:A,Customer_Dim!E:E,"False Data")</f>
        <v>Port Lisa</v>
      </c>
      <c r="P1290" t="str">
        <f>_xlfn.XLOOKUP(Table17[[#This Row],[Customer_ID]],Customer_Dim!A:A,Customer_Dim!F:F,"False Data")</f>
        <v>New Mexico</v>
      </c>
      <c r="Q1290" t="str">
        <f>_xlfn.XLOOKUP(Table17[[#This Row],[Customer_ID]],Customer_Dim!A:A,Customer_Dim!G:G,"False Data")</f>
        <v>USA</v>
      </c>
      <c r="R1290" t="str">
        <f>_xlfn.XLOOKUP(Table17[[#This Row],[Customer_ID]],Customer_Dim!A:A,Customer_Dim!H:H,"False Data")</f>
        <v>Gold</v>
      </c>
      <c r="S1290" t="str">
        <f>_xlfn.XLOOKUP(Table17[[#This Row],[Store_ID]],Store_Dim!A:A,Store_Dim!B:B)</f>
        <v>Holloway Ltd</v>
      </c>
      <c r="T1290" t="str">
        <f>_xlfn.XLOOKUP(Table17[[#This Row],[Store_ID]],Store_Dim!A:A,Store_Dim!C:C)</f>
        <v>North</v>
      </c>
      <c r="U1290" t="str">
        <f>_xlfn.XLOOKUP(Table17[[#This Row],[Store_ID]],Store_Dim!A:A,Store_Dim!D:D)</f>
        <v>Bensonhaven</v>
      </c>
      <c r="V1290" t="str">
        <f>_xlfn.XLOOKUP(Table17[[#This Row],[Store_ID]],Store_Dim!A:A,Store_Dim!E:E)</f>
        <v>Flagship</v>
      </c>
      <c r="W1290" t="str">
        <f>_xlfn.XLOOKUP(Table17[[#This Row],[Product_ID]],Product_Dim!A:A,Product_Dim!B:B)</f>
        <v>Wall-Mounted Spice Rack</v>
      </c>
      <c r="X1290" t="str">
        <f>_xlfn.XLOOKUP(Table17[[#This Row],[Product_ID]],Product_Dim!A:A,Product_Dim!C:C)</f>
        <v>Home</v>
      </c>
      <c r="Y1290" t="str">
        <f>_xlfn.XLOOKUP(Table17[[#This Row],[Product_ID]],Product_Dim!A:A,Product_Dim!D:D)</f>
        <v>Kitchen</v>
      </c>
      <c r="Z1290" t="str">
        <f>_xlfn.XLOOKUP(Table17[[#This Row],[Product_ID]],Product_Dim!A:A,Product_Dim!E:E)</f>
        <v>Allison Ltd</v>
      </c>
      <c r="AA1290">
        <f>_xlfn.XLOOKUP(Table17[[#This Row],[Product_ID]],Product_Dim!A:A,Product_Dim!F:F)</f>
        <v>143.43</v>
      </c>
      <c r="AB1290">
        <f>_xlfn.XLOOKUP(Table17[[#This Row],[Product_ID]],Product_Dim!A:A,Product_Dim!G:G)</f>
        <v>58</v>
      </c>
    </row>
    <row r="1291" spans="1:28" x14ac:dyDescent="0.25">
      <c r="A1291" t="s">
        <v>3115</v>
      </c>
      <c r="B1291" s="1">
        <v>45537</v>
      </c>
      <c r="C1291" t="s">
        <v>585</v>
      </c>
      <c r="D1291" t="s">
        <v>1620</v>
      </c>
      <c r="E1291" t="s">
        <v>1786</v>
      </c>
      <c r="F1291">
        <v>2</v>
      </c>
      <c r="G1291">
        <v>117.34</v>
      </c>
      <c r="H1291">
        <v>0.09</v>
      </c>
      <c r="I1291" t="s">
        <v>1826</v>
      </c>
      <c r="J1291" s="12">
        <v>213.55879999999999</v>
      </c>
      <c r="K1291" t="str">
        <f>_xlfn.XLOOKUP(Table17[[#This Row],[Customer_ID]],Customer_Dim!A:A,Customer_Dim!B:B,"False Data")</f>
        <v>Curtis Lam</v>
      </c>
      <c r="L1291" s="5">
        <f>_xlfn.XLOOKUP(Table17[[#This Row],[Customer_ID]],Customer_Dim!A:A,Customer_Dim!C:C,"False Data")</f>
        <v>55</v>
      </c>
      <c r="M1291" s="5" t="str" cm="1">
        <f t="array" ref="M1291">_xlfn.IFS(Table9[[#This Row],[Age]]&lt;=35,"Youth",Table9[[#This Row],[Age]]&lt;=55,"Adult",Table9[[#This Row],[Age]]&gt;55,"Senior")</f>
        <v>Adult</v>
      </c>
      <c r="N1291" t="str">
        <f>_xlfn.XLOOKUP(Table17[[#This Row],[Customer_ID]],Customer_Dim!A:A,Customer_Dim!D:D,"False Data")</f>
        <v>Male</v>
      </c>
      <c r="O1291" t="str">
        <f>_xlfn.XLOOKUP(Table17[[#This Row],[Customer_ID]],Customer_Dim!A:A,Customer_Dim!E:E,"False Data")</f>
        <v>Butlerberg</v>
      </c>
      <c r="P1291" t="str">
        <f>_xlfn.XLOOKUP(Table17[[#This Row],[Customer_ID]],Customer_Dim!A:A,Customer_Dim!F:F,"False Data")</f>
        <v>Kentucky</v>
      </c>
      <c r="Q1291" t="str">
        <f>_xlfn.XLOOKUP(Table17[[#This Row],[Customer_ID]],Customer_Dim!A:A,Customer_Dim!G:G,"False Data")</f>
        <v>USA</v>
      </c>
      <c r="R1291" t="str">
        <f>_xlfn.XLOOKUP(Table17[[#This Row],[Customer_ID]],Customer_Dim!A:A,Customer_Dim!H:H,"False Data")</f>
        <v>Platinum</v>
      </c>
      <c r="S1291" t="str">
        <f>_xlfn.XLOOKUP(Table17[[#This Row],[Store_ID]],Store_Dim!A:A,Store_Dim!B:B)</f>
        <v>Moore, Padilla and Butler</v>
      </c>
      <c r="T1291" t="str">
        <f>_xlfn.XLOOKUP(Table17[[#This Row],[Store_ID]],Store_Dim!A:A,Store_Dim!C:C)</f>
        <v>South</v>
      </c>
      <c r="U1291" t="str">
        <f>_xlfn.XLOOKUP(Table17[[#This Row],[Store_ID]],Store_Dim!A:A,Store_Dim!D:D)</f>
        <v>East Johnstad</v>
      </c>
      <c r="V1291" t="str">
        <f>_xlfn.XLOOKUP(Table17[[#This Row],[Store_ID]],Store_Dim!A:A,Store_Dim!E:E)</f>
        <v>Flagship</v>
      </c>
      <c r="W1291" t="str">
        <f>_xlfn.XLOOKUP(Table17[[#This Row],[Product_ID]],Product_Dim!A:A,Product_Dim!B:B)</f>
        <v>Women's Summer Dress</v>
      </c>
      <c r="X1291" t="str">
        <f>_xlfn.XLOOKUP(Table17[[#This Row],[Product_ID]],Product_Dim!A:A,Product_Dim!C:C)</f>
        <v>Clothing</v>
      </c>
      <c r="Y1291" t="str">
        <f>_xlfn.XLOOKUP(Table17[[#This Row],[Product_ID]],Product_Dim!A:A,Product_Dim!D:D)</f>
        <v>Tops</v>
      </c>
      <c r="Z1291" t="str">
        <f>_xlfn.XLOOKUP(Table17[[#This Row],[Product_ID]],Product_Dim!A:A,Product_Dim!E:E)</f>
        <v>Smith-Mills</v>
      </c>
      <c r="AA1291">
        <f>_xlfn.XLOOKUP(Table17[[#This Row],[Product_ID]],Product_Dim!A:A,Product_Dim!F:F)</f>
        <v>223.43</v>
      </c>
      <c r="AB1291">
        <f>_xlfn.XLOOKUP(Table17[[#This Row],[Product_ID]],Product_Dim!A:A,Product_Dim!G:G)</f>
        <v>154</v>
      </c>
    </row>
    <row r="1292" spans="1:28" x14ac:dyDescent="0.25">
      <c r="A1292" t="s">
        <v>3116</v>
      </c>
      <c r="B1292" s="1">
        <v>45376</v>
      </c>
      <c r="C1292" t="s">
        <v>559</v>
      </c>
      <c r="D1292" t="s">
        <v>1730</v>
      </c>
      <c r="E1292" t="s">
        <v>1799</v>
      </c>
      <c r="F1292">
        <v>3</v>
      </c>
      <c r="G1292">
        <v>690.27</v>
      </c>
      <c r="H1292">
        <v>7.0000000000000007E-2</v>
      </c>
      <c r="I1292" t="s">
        <v>1826</v>
      </c>
      <c r="J1292" s="12">
        <v>1925.8533</v>
      </c>
      <c r="K1292" t="str">
        <f>_xlfn.XLOOKUP(Table17[[#This Row],[Customer_ID]],Customer_Dim!A:A,Customer_Dim!B:B,"False Data")</f>
        <v>Daniel Contreras</v>
      </c>
      <c r="L1292" s="5">
        <f>_xlfn.XLOOKUP(Table17[[#This Row],[Customer_ID]],Customer_Dim!A:A,Customer_Dim!C:C,"False Data")</f>
        <v>36</v>
      </c>
      <c r="M1292" s="5" t="str" cm="1">
        <f t="array" ref="M1292">_xlfn.IFS(Table9[[#This Row],[Age]]&lt;=35,"Youth",Table9[[#This Row],[Age]]&lt;=55,"Adult",Table9[[#This Row],[Age]]&gt;55,"Senior")</f>
        <v>Adult</v>
      </c>
      <c r="N1292" t="str">
        <f>_xlfn.XLOOKUP(Table17[[#This Row],[Customer_ID]],Customer_Dim!A:A,Customer_Dim!D:D,"False Data")</f>
        <v>Female</v>
      </c>
      <c r="O1292" t="str">
        <f>_xlfn.XLOOKUP(Table17[[#This Row],[Customer_ID]],Customer_Dim!A:A,Customer_Dim!E:E,"False Data")</f>
        <v>Robertview</v>
      </c>
      <c r="P1292" t="str">
        <f>_xlfn.XLOOKUP(Table17[[#This Row],[Customer_ID]],Customer_Dim!A:A,Customer_Dim!F:F,"False Data")</f>
        <v>Florida</v>
      </c>
      <c r="Q1292" t="str">
        <f>_xlfn.XLOOKUP(Table17[[#This Row],[Customer_ID]],Customer_Dim!A:A,Customer_Dim!G:G,"False Data")</f>
        <v>USA</v>
      </c>
      <c r="R1292" t="str">
        <f>_xlfn.XLOOKUP(Table17[[#This Row],[Customer_ID]],Customer_Dim!A:A,Customer_Dim!H:H,"False Data")</f>
        <v>Platinum</v>
      </c>
      <c r="S1292" t="str">
        <f>_xlfn.XLOOKUP(Table17[[#This Row],[Store_ID]],Store_Dim!A:A,Store_Dim!B:B)</f>
        <v>Mcdonald Inc</v>
      </c>
      <c r="T1292" t="str">
        <f>_xlfn.XLOOKUP(Table17[[#This Row],[Store_ID]],Store_Dim!A:A,Store_Dim!C:C)</f>
        <v>South</v>
      </c>
      <c r="U1292" t="str">
        <f>_xlfn.XLOOKUP(Table17[[#This Row],[Store_ID]],Store_Dim!A:A,Store_Dim!D:D)</f>
        <v>Christopherland</v>
      </c>
      <c r="V1292" t="str">
        <f>_xlfn.XLOOKUP(Table17[[#This Row],[Store_ID]],Store_Dim!A:A,Store_Dim!E:E)</f>
        <v>Outlet</v>
      </c>
      <c r="W1292" t="str">
        <f>_xlfn.XLOOKUP(Table17[[#This Row],[Product_ID]],Product_Dim!A:A,Product_Dim!B:B)</f>
        <v>Women's High Heels</v>
      </c>
      <c r="X1292" t="str">
        <f>_xlfn.XLOOKUP(Table17[[#This Row],[Product_ID]],Product_Dim!A:A,Product_Dim!C:C)</f>
        <v>Clothing</v>
      </c>
      <c r="Y1292" t="str">
        <f>_xlfn.XLOOKUP(Table17[[#This Row],[Product_ID]],Product_Dim!A:A,Product_Dim!D:D)</f>
        <v>Footwear</v>
      </c>
      <c r="Z1292" t="str">
        <f>_xlfn.XLOOKUP(Table17[[#This Row],[Product_ID]],Product_Dim!A:A,Product_Dim!E:E)</f>
        <v>Smith-Charles</v>
      </c>
      <c r="AA1292">
        <f>_xlfn.XLOOKUP(Table17[[#This Row],[Product_ID]],Product_Dim!A:A,Product_Dim!F:F)</f>
        <v>438.25</v>
      </c>
      <c r="AB1292">
        <f>_xlfn.XLOOKUP(Table17[[#This Row],[Product_ID]],Product_Dim!A:A,Product_Dim!G:G)</f>
        <v>496</v>
      </c>
    </row>
    <row r="1293" spans="1:28" x14ac:dyDescent="0.25">
      <c r="A1293" t="s">
        <v>3117</v>
      </c>
      <c r="B1293" s="1">
        <v>45709</v>
      </c>
      <c r="C1293" t="s">
        <v>381</v>
      </c>
      <c r="D1293" t="s">
        <v>1604</v>
      </c>
      <c r="E1293" t="s">
        <v>1807</v>
      </c>
      <c r="F1293">
        <v>4</v>
      </c>
      <c r="G1293">
        <v>377.18</v>
      </c>
      <c r="H1293">
        <v>0.24</v>
      </c>
      <c r="I1293" t="s">
        <v>1826</v>
      </c>
      <c r="J1293" s="12">
        <v>1146.6271999999999</v>
      </c>
      <c r="K1293" t="str">
        <f>_xlfn.XLOOKUP(Table17[[#This Row],[Customer_ID]],Customer_Dim!A:A,Customer_Dim!B:B,"False Data")</f>
        <v>Travis Holland</v>
      </c>
      <c r="L1293" s="5">
        <f>_xlfn.XLOOKUP(Table17[[#This Row],[Customer_ID]],Customer_Dim!A:A,Customer_Dim!C:C,"False Data")</f>
        <v>38</v>
      </c>
      <c r="M1293" s="5" t="str" cm="1">
        <f t="array" ref="M1293">_xlfn.IFS(Table9[[#This Row],[Age]]&lt;=35,"Youth",Table9[[#This Row],[Age]]&lt;=55,"Adult",Table9[[#This Row],[Age]]&gt;55,"Senior")</f>
        <v>Adult</v>
      </c>
      <c r="N1293" t="str">
        <f>_xlfn.XLOOKUP(Table17[[#This Row],[Customer_ID]],Customer_Dim!A:A,Customer_Dim!D:D,"False Data")</f>
        <v>Male</v>
      </c>
      <c r="O1293" t="str">
        <f>_xlfn.XLOOKUP(Table17[[#This Row],[Customer_ID]],Customer_Dim!A:A,Customer_Dim!E:E,"False Data")</f>
        <v>Webstermouth</v>
      </c>
      <c r="P1293" t="str">
        <f>_xlfn.XLOOKUP(Table17[[#This Row],[Customer_ID]],Customer_Dim!A:A,Customer_Dim!F:F,"False Data")</f>
        <v>New Hampshire</v>
      </c>
      <c r="Q1293" t="str">
        <f>_xlfn.XLOOKUP(Table17[[#This Row],[Customer_ID]],Customer_Dim!A:A,Customer_Dim!G:G,"False Data")</f>
        <v>USA</v>
      </c>
      <c r="R1293" t="str">
        <f>_xlfn.XLOOKUP(Table17[[#This Row],[Customer_ID]],Customer_Dim!A:A,Customer_Dim!H:H,"False Data")</f>
        <v>Bronze</v>
      </c>
      <c r="S1293" t="str">
        <f>_xlfn.XLOOKUP(Table17[[#This Row],[Store_ID]],Store_Dim!A:A,Store_Dim!B:B)</f>
        <v>Holloway Ltd</v>
      </c>
      <c r="T1293" t="str">
        <f>_xlfn.XLOOKUP(Table17[[#This Row],[Store_ID]],Store_Dim!A:A,Store_Dim!C:C)</f>
        <v>North</v>
      </c>
      <c r="U1293" t="str">
        <f>_xlfn.XLOOKUP(Table17[[#This Row],[Store_ID]],Store_Dim!A:A,Store_Dim!D:D)</f>
        <v>Bensonhaven</v>
      </c>
      <c r="V1293" t="str">
        <f>_xlfn.XLOOKUP(Table17[[#This Row],[Store_ID]],Store_Dim!A:A,Store_Dim!E:E)</f>
        <v>Flagship</v>
      </c>
      <c r="W1293" t="str">
        <f>_xlfn.XLOOKUP(Table17[[#This Row],[Product_ID]],Product_Dim!A:A,Product_Dim!B:B)</f>
        <v>Sports Stopwatch Timer</v>
      </c>
      <c r="X1293" t="str">
        <f>_xlfn.XLOOKUP(Table17[[#This Row],[Product_ID]],Product_Dim!A:A,Product_Dim!C:C)</f>
        <v>Sports</v>
      </c>
      <c r="Y1293" t="str">
        <f>_xlfn.XLOOKUP(Table17[[#This Row],[Product_ID]],Product_Dim!A:A,Product_Dim!D:D)</f>
        <v>Accessories</v>
      </c>
      <c r="Z1293" t="str">
        <f>_xlfn.XLOOKUP(Table17[[#This Row],[Product_ID]],Product_Dim!A:A,Product_Dim!E:E)</f>
        <v>Burns-Hansen</v>
      </c>
      <c r="AA1293">
        <f>_xlfn.XLOOKUP(Table17[[#This Row],[Product_ID]],Product_Dim!A:A,Product_Dim!F:F)</f>
        <v>38.76</v>
      </c>
      <c r="AB1293">
        <f>_xlfn.XLOOKUP(Table17[[#This Row],[Product_ID]],Product_Dim!A:A,Product_Dim!G:G)</f>
        <v>137</v>
      </c>
    </row>
    <row r="1294" spans="1:28" x14ac:dyDescent="0.25">
      <c r="A1294" t="s">
        <v>3118</v>
      </c>
      <c r="B1294" s="1">
        <v>45446</v>
      </c>
      <c r="C1294" t="s">
        <v>393</v>
      </c>
      <c r="D1294" t="s">
        <v>1628</v>
      </c>
      <c r="E1294" t="s">
        <v>1752</v>
      </c>
      <c r="F1294">
        <v>1</v>
      </c>
      <c r="G1294">
        <v>70.52</v>
      </c>
      <c r="H1294">
        <v>0.08</v>
      </c>
      <c r="I1294" t="s">
        <v>1829</v>
      </c>
      <c r="J1294" s="12">
        <v>64.878399999999999</v>
      </c>
      <c r="K1294" t="str">
        <f>_xlfn.XLOOKUP(Table17[[#This Row],[Customer_ID]],Customer_Dim!A:A,Customer_Dim!B:B,"False Data")</f>
        <v>David Cole</v>
      </c>
      <c r="L1294" s="5">
        <f>_xlfn.XLOOKUP(Table17[[#This Row],[Customer_ID]],Customer_Dim!A:A,Customer_Dim!C:C,"False Data")</f>
        <v>27</v>
      </c>
      <c r="M1294" s="5" t="str" cm="1">
        <f t="array" ref="M1294">_xlfn.IFS(Table9[[#This Row],[Age]]&lt;=35,"Youth",Table9[[#This Row],[Age]]&lt;=55,"Adult",Table9[[#This Row],[Age]]&gt;55,"Senior")</f>
        <v>Youth</v>
      </c>
      <c r="N1294" t="str">
        <f>_xlfn.XLOOKUP(Table17[[#This Row],[Customer_ID]],Customer_Dim!A:A,Customer_Dim!D:D,"False Data")</f>
        <v>Female</v>
      </c>
      <c r="O1294" t="str">
        <f>_xlfn.XLOOKUP(Table17[[#This Row],[Customer_ID]],Customer_Dim!A:A,Customer_Dim!E:E,"False Data")</f>
        <v>Lake Michael</v>
      </c>
      <c r="P1294" t="str">
        <f>_xlfn.XLOOKUP(Table17[[#This Row],[Customer_ID]],Customer_Dim!A:A,Customer_Dim!F:F,"False Data")</f>
        <v>Michigan</v>
      </c>
      <c r="Q1294" t="str">
        <f>_xlfn.XLOOKUP(Table17[[#This Row],[Customer_ID]],Customer_Dim!A:A,Customer_Dim!G:G,"False Data")</f>
        <v>USA</v>
      </c>
      <c r="R1294" t="str">
        <f>_xlfn.XLOOKUP(Table17[[#This Row],[Customer_ID]],Customer_Dim!A:A,Customer_Dim!H:H,"False Data")</f>
        <v>Silver</v>
      </c>
      <c r="S1294" t="str">
        <f>_xlfn.XLOOKUP(Table17[[#This Row],[Store_ID]],Store_Dim!A:A,Store_Dim!B:B)</f>
        <v>Rivera-Warner</v>
      </c>
      <c r="T1294" t="str">
        <f>_xlfn.XLOOKUP(Table17[[#This Row],[Store_ID]],Store_Dim!A:A,Store_Dim!C:C)</f>
        <v>East</v>
      </c>
      <c r="U1294" t="str">
        <f>_xlfn.XLOOKUP(Table17[[#This Row],[Store_ID]],Store_Dim!A:A,Store_Dim!D:D)</f>
        <v>Washingtonfurt</v>
      </c>
      <c r="V1294" t="str">
        <f>_xlfn.XLOOKUP(Table17[[#This Row],[Store_ID]],Store_Dim!A:A,Store_Dim!E:E)</f>
        <v>Flagship</v>
      </c>
      <c r="W1294" t="str">
        <f>_xlfn.XLOOKUP(Table17[[#This Row],[Product_ID]],Product_Dim!A:A,Product_Dim!B:B)</f>
        <v>Noise-Canceling Headphones</v>
      </c>
      <c r="X1294" t="str">
        <f>_xlfn.XLOOKUP(Table17[[#This Row],[Product_ID]],Product_Dim!A:A,Product_Dim!C:C)</f>
        <v>Electronics</v>
      </c>
      <c r="Y1294" t="str">
        <f>_xlfn.XLOOKUP(Table17[[#This Row],[Product_ID]],Product_Dim!A:A,Product_Dim!D:D)</f>
        <v>Audio</v>
      </c>
      <c r="Z1294" t="str">
        <f>_xlfn.XLOOKUP(Table17[[#This Row],[Product_ID]],Product_Dim!A:A,Product_Dim!E:E)</f>
        <v>Taylor-Hart</v>
      </c>
      <c r="AA1294">
        <f>_xlfn.XLOOKUP(Table17[[#This Row],[Product_ID]],Product_Dim!A:A,Product_Dim!F:F)</f>
        <v>38.520000000000003</v>
      </c>
      <c r="AB1294">
        <f>_xlfn.XLOOKUP(Table17[[#This Row],[Product_ID]],Product_Dim!A:A,Product_Dim!G:G)</f>
        <v>378</v>
      </c>
    </row>
    <row r="1295" spans="1:28" x14ac:dyDescent="0.25">
      <c r="A1295" t="s">
        <v>3119</v>
      </c>
      <c r="B1295" s="1">
        <v>45330</v>
      </c>
      <c r="C1295" t="s">
        <v>875</v>
      </c>
      <c r="D1295" t="s">
        <v>1624</v>
      </c>
      <c r="E1295" t="s">
        <v>1786</v>
      </c>
      <c r="F1295">
        <v>1</v>
      </c>
      <c r="G1295">
        <v>40.25</v>
      </c>
      <c r="H1295">
        <v>0.1</v>
      </c>
      <c r="I1295" t="s">
        <v>1826</v>
      </c>
      <c r="J1295" s="12">
        <v>36.225000000000001</v>
      </c>
      <c r="K1295" t="str">
        <f>_xlfn.XLOOKUP(Table17[[#This Row],[Customer_ID]],Customer_Dim!A:A,Customer_Dim!B:B,"False Data")</f>
        <v>Shannon Miller</v>
      </c>
      <c r="L1295" s="5">
        <f>_xlfn.XLOOKUP(Table17[[#This Row],[Customer_ID]],Customer_Dim!A:A,Customer_Dim!C:C,"False Data")</f>
        <v>22</v>
      </c>
      <c r="M1295" s="5" t="str" cm="1">
        <f t="array" ref="M1295">_xlfn.IFS(Table9[[#This Row],[Age]]&lt;=35,"Youth",Table9[[#This Row],[Age]]&lt;=55,"Adult",Table9[[#This Row],[Age]]&gt;55,"Senior")</f>
        <v>Youth</v>
      </c>
      <c r="N1295" t="str">
        <f>_xlfn.XLOOKUP(Table17[[#This Row],[Customer_ID]],Customer_Dim!A:A,Customer_Dim!D:D,"False Data")</f>
        <v>Male</v>
      </c>
      <c r="O1295" t="str">
        <f>_xlfn.XLOOKUP(Table17[[#This Row],[Customer_ID]],Customer_Dim!A:A,Customer_Dim!E:E,"False Data")</f>
        <v>North Austinport</v>
      </c>
      <c r="P1295" t="str">
        <f>_xlfn.XLOOKUP(Table17[[#This Row],[Customer_ID]],Customer_Dim!A:A,Customer_Dim!F:F,"False Data")</f>
        <v>Kentucky</v>
      </c>
      <c r="Q1295" t="str">
        <f>_xlfn.XLOOKUP(Table17[[#This Row],[Customer_ID]],Customer_Dim!A:A,Customer_Dim!G:G,"False Data")</f>
        <v>USA</v>
      </c>
      <c r="R1295" t="str">
        <f>_xlfn.XLOOKUP(Table17[[#This Row],[Customer_ID]],Customer_Dim!A:A,Customer_Dim!H:H,"False Data")</f>
        <v>Gold</v>
      </c>
      <c r="S1295" t="str">
        <f>_xlfn.XLOOKUP(Table17[[#This Row],[Store_ID]],Store_Dim!A:A,Store_Dim!B:B)</f>
        <v>Moore, Padilla and Butler</v>
      </c>
      <c r="T1295" t="str">
        <f>_xlfn.XLOOKUP(Table17[[#This Row],[Store_ID]],Store_Dim!A:A,Store_Dim!C:C)</f>
        <v>South</v>
      </c>
      <c r="U1295" t="str">
        <f>_xlfn.XLOOKUP(Table17[[#This Row],[Store_ID]],Store_Dim!A:A,Store_Dim!D:D)</f>
        <v>East Johnstad</v>
      </c>
      <c r="V1295" t="str">
        <f>_xlfn.XLOOKUP(Table17[[#This Row],[Store_ID]],Store_Dim!A:A,Store_Dim!E:E)</f>
        <v>Flagship</v>
      </c>
      <c r="W1295" t="str">
        <f>_xlfn.XLOOKUP(Table17[[#This Row],[Product_ID]],Product_Dim!A:A,Product_Dim!B:B)</f>
        <v>Sports Water Hydration Pack</v>
      </c>
      <c r="X1295" t="str">
        <f>_xlfn.XLOOKUP(Table17[[#This Row],[Product_ID]],Product_Dim!A:A,Product_Dim!C:C)</f>
        <v>Sports</v>
      </c>
      <c r="Y1295" t="str">
        <f>_xlfn.XLOOKUP(Table17[[#This Row],[Product_ID]],Product_Dim!A:A,Product_Dim!D:D)</f>
        <v>Outdoor</v>
      </c>
      <c r="Z1295" t="str">
        <f>_xlfn.XLOOKUP(Table17[[#This Row],[Product_ID]],Product_Dim!A:A,Product_Dim!E:E)</f>
        <v>Sims-Smith</v>
      </c>
      <c r="AA1295">
        <f>_xlfn.XLOOKUP(Table17[[#This Row],[Product_ID]],Product_Dim!A:A,Product_Dim!F:F)</f>
        <v>135.61000000000001</v>
      </c>
      <c r="AB1295">
        <f>_xlfn.XLOOKUP(Table17[[#This Row],[Product_ID]],Product_Dim!A:A,Product_Dim!G:G)</f>
        <v>394</v>
      </c>
    </row>
    <row r="1296" spans="1:28" x14ac:dyDescent="0.25">
      <c r="A1296" t="s">
        <v>3120</v>
      </c>
      <c r="B1296" s="1">
        <v>45388</v>
      </c>
      <c r="C1296" t="s">
        <v>746</v>
      </c>
      <c r="D1296" t="s">
        <v>1726</v>
      </c>
      <c r="E1296" t="s">
        <v>1792</v>
      </c>
      <c r="F1296">
        <v>3</v>
      </c>
      <c r="G1296">
        <v>539.44000000000005</v>
      </c>
      <c r="H1296">
        <v>0.05</v>
      </c>
      <c r="I1296" t="s">
        <v>1829</v>
      </c>
      <c r="J1296" s="12">
        <v>1537.404</v>
      </c>
      <c r="K1296" t="str">
        <f>_xlfn.XLOOKUP(Table17[[#This Row],[Customer_ID]],Customer_Dim!A:A,Customer_Dim!B:B,"False Data")</f>
        <v>Christy Hill</v>
      </c>
      <c r="L1296" s="5">
        <f>_xlfn.XLOOKUP(Table17[[#This Row],[Customer_ID]],Customer_Dim!A:A,Customer_Dim!C:C,"False Data")</f>
        <v>27</v>
      </c>
      <c r="M1296" s="5" t="str" cm="1">
        <f t="array" ref="M1296">_xlfn.IFS(Table9[[#This Row],[Age]]&lt;=35,"Youth",Table9[[#This Row],[Age]]&lt;=55,"Adult",Table9[[#This Row],[Age]]&gt;55,"Senior")</f>
        <v>Youth</v>
      </c>
      <c r="N1296" t="str">
        <f>_xlfn.XLOOKUP(Table17[[#This Row],[Customer_ID]],Customer_Dim!A:A,Customer_Dim!D:D,"False Data")</f>
        <v>Female</v>
      </c>
      <c r="O1296" t="str">
        <f>_xlfn.XLOOKUP(Table17[[#This Row],[Customer_ID]],Customer_Dim!A:A,Customer_Dim!E:E,"False Data")</f>
        <v>Tammyton</v>
      </c>
      <c r="P1296" t="str">
        <f>_xlfn.XLOOKUP(Table17[[#This Row],[Customer_ID]],Customer_Dim!A:A,Customer_Dim!F:F,"False Data")</f>
        <v>New Jersey</v>
      </c>
      <c r="Q1296" t="str">
        <f>_xlfn.XLOOKUP(Table17[[#This Row],[Customer_ID]],Customer_Dim!A:A,Customer_Dim!G:G,"False Data")</f>
        <v>USA</v>
      </c>
      <c r="R1296" t="str">
        <f>_xlfn.XLOOKUP(Table17[[#This Row],[Customer_ID]],Customer_Dim!A:A,Customer_Dim!H:H,"False Data")</f>
        <v>Platinum</v>
      </c>
      <c r="S1296" t="str">
        <f>_xlfn.XLOOKUP(Table17[[#This Row],[Store_ID]],Store_Dim!A:A,Store_Dim!B:B)</f>
        <v>Aguirre-Keller</v>
      </c>
      <c r="T1296" t="str">
        <f>_xlfn.XLOOKUP(Table17[[#This Row],[Store_ID]],Store_Dim!A:A,Store_Dim!C:C)</f>
        <v>South</v>
      </c>
      <c r="U1296" t="str">
        <f>_xlfn.XLOOKUP(Table17[[#This Row],[Store_ID]],Store_Dim!A:A,Store_Dim!D:D)</f>
        <v>Lake Michael</v>
      </c>
      <c r="V1296" t="str">
        <f>_xlfn.XLOOKUP(Table17[[#This Row],[Store_ID]],Store_Dim!A:A,Store_Dim!E:E)</f>
        <v>Online</v>
      </c>
      <c r="W1296" t="str">
        <f>_xlfn.XLOOKUP(Table17[[#This Row],[Product_ID]],Product_Dim!A:A,Product_Dim!B:B)</f>
        <v>Face Foundation Kit</v>
      </c>
      <c r="X1296" t="str">
        <f>_xlfn.XLOOKUP(Table17[[#This Row],[Product_ID]],Product_Dim!A:A,Product_Dim!C:C)</f>
        <v>Beauty</v>
      </c>
      <c r="Y1296" t="str">
        <f>_xlfn.XLOOKUP(Table17[[#This Row],[Product_ID]],Product_Dim!A:A,Product_Dim!D:D)</f>
        <v>Makeup</v>
      </c>
      <c r="Z1296" t="str">
        <f>_xlfn.XLOOKUP(Table17[[#This Row],[Product_ID]],Product_Dim!A:A,Product_Dim!E:E)</f>
        <v>Taylor-Elliott</v>
      </c>
      <c r="AA1296">
        <f>_xlfn.XLOOKUP(Table17[[#This Row],[Product_ID]],Product_Dim!A:A,Product_Dim!F:F)</f>
        <v>183.04</v>
      </c>
      <c r="AB1296">
        <f>_xlfn.XLOOKUP(Table17[[#This Row],[Product_ID]],Product_Dim!A:A,Product_Dim!G:G)</f>
        <v>457</v>
      </c>
    </row>
    <row r="1297" spans="1:28" x14ac:dyDescent="0.25">
      <c r="A1297" t="s">
        <v>3121</v>
      </c>
      <c r="B1297" s="1">
        <v>45313</v>
      </c>
      <c r="C1297" t="s">
        <v>791</v>
      </c>
      <c r="D1297" t="s">
        <v>1668</v>
      </c>
      <c r="E1297" t="s">
        <v>1769</v>
      </c>
      <c r="F1297">
        <v>3</v>
      </c>
      <c r="G1297">
        <v>543.49</v>
      </c>
      <c r="H1297">
        <v>0.05</v>
      </c>
      <c r="I1297" t="s">
        <v>1826</v>
      </c>
      <c r="J1297" s="12">
        <v>1548.9465</v>
      </c>
      <c r="K1297" t="str">
        <f>_xlfn.XLOOKUP(Table17[[#This Row],[Customer_ID]],Customer_Dim!A:A,Customer_Dim!B:B,"False Data")</f>
        <v>Douglas Rhodes</v>
      </c>
      <c r="L1297" s="5">
        <f>_xlfn.XLOOKUP(Table17[[#This Row],[Customer_ID]],Customer_Dim!A:A,Customer_Dim!C:C,"False Data")</f>
        <v>32</v>
      </c>
      <c r="M1297" s="5" t="str" cm="1">
        <f t="array" ref="M1297">_xlfn.IFS(Table9[[#This Row],[Age]]&lt;=35,"Youth",Table9[[#This Row],[Age]]&lt;=55,"Adult",Table9[[#This Row],[Age]]&gt;55,"Senior")</f>
        <v>Youth</v>
      </c>
      <c r="N1297" t="str">
        <f>_xlfn.XLOOKUP(Table17[[#This Row],[Customer_ID]],Customer_Dim!A:A,Customer_Dim!D:D,"False Data")</f>
        <v>Male</v>
      </c>
      <c r="O1297" t="str">
        <f>_xlfn.XLOOKUP(Table17[[#This Row],[Customer_ID]],Customer_Dim!A:A,Customer_Dim!E:E,"False Data")</f>
        <v>Mikehaven</v>
      </c>
      <c r="P1297" t="str">
        <f>_xlfn.XLOOKUP(Table17[[#This Row],[Customer_ID]],Customer_Dim!A:A,Customer_Dim!F:F,"False Data")</f>
        <v>New Hampshire</v>
      </c>
      <c r="Q1297" t="str">
        <f>_xlfn.XLOOKUP(Table17[[#This Row],[Customer_ID]],Customer_Dim!A:A,Customer_Dim!G:G,"False Data")</f>
        <v>USA</v>
      </c>
      <c r="R1297" t="str">
        <f>_xlfn.XLOOKUP(Table17[[#This Row],[Customer_ID]],Customer_Dim!A:A,Customer_Dim!H:H,"False Data")</f>
        <v>Platinum</v>
      </c>
      <c r="S1297" t="str">
        <f>_xlfn.XLOOKUP(Table17[[#This Row],[Store_ID]],Store_Dim!A:A,Store_Dim!B:B)</f>
        <v>Alexander Group</v>
      </c>
      <c r="T1297" t="str">
        <f>_xlfn.XLOOKUP(Table17[[#This Row],[Store_ID]],Store_Dim!A:A,Store_Dim!C:C)</f>
        <v>South</v>
      </c>
      <c r="U1297" t="str">
        <f>_xlfn.XLOOKUP(Table17[[#This Row],[Store_ID]],Store_Dim!A:A,Store_Dim!D:D)</f>
        <v>Port Sharon</v>
      </c>
      <c r="V1297" t="str">
        <f>_xlfn.XLOOKUP(Table17[[#This Row],[Store_ID]],Store_Dim!A:A,Store_Dim!E:E)</f>
        <v>Online</v>
      </c>
      <c r="W1297" t="str">
        <f>_xlfn.XLOOKUP(Table17[[#This Row],[Product_ID]],Product_Dim!A:A,Product_Dim!B:B)</f>
        <v>Luxury Perfume Spray</v>
      </c>
      <c r="X1297" t="str">
        <f>_xlfn.XLOOKUP(Table17[[#This Row],[Product_ID]],Product_Dim!A:A,Product_Dim!C:C)</f>
        <v>Beauty</v>
      </c>
      <c r="Y1297" t="str">
        <f>_xlfn.XLOOKUP(Table17[[#This Row],[Product_ID]],Product_Dim!A:A,Product_Dim!D:D)</f>
        <v>Fragrance</v>
      </c>
      <c r="Z1297" t="str">
        <f>_xlfn.XLOOKUP(Table17[[#This Row],[Product_ID]],Product_Dim!A:A,Product_Dim!E:E)</f>
        <v>Gibson, Green and Lopez</v>
      </c>
      <c r="AA1297">
        <f>_xlfn.XLOOKUP(Table17[[#This Row],[Product_ID]],Product_Dim!A:A,Product_Dim!F:F)</f>
        <v>482.75</v>
      </c>
      <c r="AB1297">
        <f>_xlfn.XLOOKUP(Table17[[#This Row],[Product_ID]],Product_Dim!A:A,Product_Dim!G:G)</f>
        <v>444</v>
      </c>
    </row>
    <row r="1298" spans="1:28" x14ac:dyDescent="0.25">
      <c r="A1298" t="s">
        <v>3122</v>
      </c>
      <c r="B1298" s="1">
        <v>45221</v>
      </c>
      <c r="C1298" t="s">
        <v>1020</v>
      </c>
      <c r="D1298" t="s">
        <v>1560</v>
      </c>
      <c r="E1298" t="s">
        <v>1776</v>
      </c>
      <c r="F1298">
        <v>4</v>
      </c>
      <c r="G1298">
        <v>547.21</v>
      </c>
      <c r="H1298">
        <v>0.1</v>
      </c>
      <c r="I1298" t="s">
        <v>1829</v>
      </c>
      <c r="J1298" s="12">
        <v>1969.9559999999999</v>
      </c>
      <c r="K1298" t="str">
        <f>_xlfn.XLOOKUP(Table17[[#This Row],[Customer_ID]],Customer_Dim!A:A,Customer_Dim!B:B,"False Data")</f>
        <v>Alex Mann Ii</v>
      </c>
      <c r="L1298" s="5">
        <f>_xlfn.XLOOKUP(Table17[[#This Row],[Customer_ID]],Customer_Dim!A:A,Customer_Dim!C:C,"False Data")</f>
        <v>58</v>
      </c>
      <c r="M1298" s="5" t="str" cm="1">
        <f t="array" ref="M1298">_xlfn.IFS(Table9[[#This Row],[Age]]&lt;=35,"Youth",Table9[[#This Row],[Age]]&lt;=55,"Adult",Table9[[#This Row],[Age]]&gt;55,"Senior")</f>
        <v>Senior</v>
      </c>
      <c r="N1298" t="str">
        <f>_xlfn.XLOOKUP(Table17[[#This Row],[Customer_ID]],Customer_Dim!A:A,Customer_Dim!D:D,"False Data")</f>
        <v>Male</v>
      </c>
      <c r="O1298" t="str">
        <f>_xlfn.XLOOKUP(Table17[[#This Row],[Customer_ID]],Customer_Dim!A:A,Customer_Dim!E:E,"False Data")</f>
        <v>South Zacharychester</v>
      </c>
      <c r="P1298" t="str">
        <f>_xlfn.XLOOKUP(Table17[[#This Row],[Customer_ID]],Customer_Dim!A:A,Customer_Dim!F:F,"False Data")</f>
        <v>Oklahoma</v>
      </c>
      <c r="Q1298" t="str">
        <f>_xlfn.XLOOKUP(Table17[[#This Row],[Customer_ID]],Customer_Dim!A:A,Customer_Dim!G:G,"False Data")</f>
        <v>USA</v>
      </c>
      <c r="R1298" t="str">
        <f>_xlfn.XLOOKUP(Table17[[#This Row],[Customer_ID]],Customer_Dim!A:A,Customer_Dim!H:H,"False Data")</f>
        <v>Bronze</v>
      </c>
      <c r="S1298" t="str">
        <f>_xlfn.XLOOKUP(Table17[[#This Row],[Store_ID]],Store_Dim!A:A,Store_Dim!B:B)</f>
        <v>Benson-Elliott</v>
      </c>
      <c r="T1298" t="str">
        <f>_xlfn.XLOOKUP(Table17[[#This Row],[Store_ID]],Store_Dim!A:A,Store_Dim!C:C)</f>
        <v>East</v>
      </c>
      <c r="U1298" t="str">
        <f>_xlfn.XLOOKUP(Table17[[#This Row],[Store_ID]],Store_Dim!A:A,Store_Dim!D:D)</f>
        <v>Port Josephberg</v>
      </c>
      <c r="V1298" t="str">
        <f>_xlfn.XLOOKUP(Table17[[#This Row],[Store_ID]],Store_Dim!A:A,Store_Dim!E:E)</f>
        <v>Online</v>
      </c>
      <c r="W1298" t="str">
        <f>_xlfn.XLOOKUP(Table17[[#This Row],[Product_ID]],Product_Dim!A:A,Product_Dim!B:B)</f>
        <v>LED Table Lamp</v>
      </c>
      <c r="X1298" t="str">
        <f>_xlfn.XLOOKUP(Table17[[#This Row],[Product_ID]],Product_Dim!A:A,Product_Dim!C:C)</f>
        <v>Home</v>
      </c>
      <c r="Y1298" t="str">
        <f>_xlfn.XLOOKUP(Table17[[#This Row],[Product_ID]],Product_Dim!A:A,Product_Dim!D:D)</f>
        <v>Lighting</v>
      </c>
      <c r="Z1298" t="str">
        <f>_xlfn.XLOOKUP(Table17[[#This Row],[Product_ID]],Product_Dim!A:A,Product_Dim!E:E)</f>
        <v>Harrell LLC</v>
      </c>
      <c r="AA1298">
        <f>_xlfn.XLOOKUP(Table17[[#This Row],[Product_ID]],Product_Dim!A:A,Product_Dim!F:F)</f>
        <v>218.86</v>
      </c>
      <c r="AB1298">
        <f>_xlfn.XLOOKUP(Table17[[#This Row],[Product_ID]],Product_Dim!A:A,Product_Dim!G:G)</f>
        <v>170</v>
      </c>
    </row>
    <row r="1299" spans="1:28" x14ac:dyDescent="0.25">
      <c r="A1299" t="s">
        <v>3123</v>
      </c>
      <c r="B1299" s="1">
        <v>45619</v>
      </c>
      <c r="C1299" t="s">
        <v>773</v>
      </c>
      <c r="D1299" t="s">
        <v>1678</v>
      </c>
      <c r="E1299" t="s">
        <v>1757</v>
      </c>
      <c r="F1299">
        <v>2</v>
      </c>
      <c r="G1299">
        <v>892.46</v>
      </c>
      <c r="H1299">
        <v>7.0000000000000007E-2</v>
      </c>
      <c r="I1299" t="s">
        <v>1826</v>
      </c>
      <c r="J1299" s="12">
        <v>1659.9756</v>
      </c>
      <c r="K1299" t="str">
        <f>_xlfn.XLOOKUP(Table17[[#This Row],[Customer_ID]],Customer_Dim!A:A,Customer_Dim!B:B,"False Data")</f>
        <v>Mr. William Horton</v>
      </c>
      <c r="L1299" s="5">
        <f>_xlfn.XLOOKUP(Table17[[#This Row],[Customer_ID]],Customer_Dim!A:A,Customer_Dim!C:C,"False Data")</f>
        <v>31</v>
      </c>
      <c r="M1299" s="5" t="str" cm="1">
        <f t="array" ref="M1299">_xlfn.IFS(Table9[[#This Row],[Age]]&lt;=35,"Youth",Table9[[#This Row],[Age]]&lt;=55,"Adult",Table9[[#This Row],[Age]]&gt;55,"Senior")</f>
        <v>Youth</v>
      </c>
      <c r="N1299" t="str">
        <f>_xlfn.XLOOKUP(Table17[[#This Row],[Customer_ID]],Customer_Dim!A:A,Customer_Dim!D:D,"False Data")</f>
        <v>Male</v>
      </c>
      <c r="O1299" t="str">
        <f>_xlfn.XLOOKUP(Table17[[#This Row],[Customer_ID]],Customer_Dim!A:A,Customer_Dim!E:E,"False Data")</f>
        <v>Dawsonchester</v>
      </c>
      <c r="P1299" t="str">
        <f>_xlfn.XLOOKUP(Table17[[#This Row],[Customer_ID]],Customer_Dim!A:A,Customer_Dim!F:F,"False Data")</f>
        <v>Virginia</v>
      </c>
      <c r="Q1299" t="str">
        <f>_xlfn.XLOOKUP(Table17[[#This Row],[Customer_ID]],Customer_Dim!A:A,Customer_Dim!G:G,"False Data")</f>
        <v>USA</v>
      </c>
      <c r="R1299" t="str">
        <f>_xlfn.XLOOKUP(Table17[[#This Row],[Customer_ID]],Customer_Dim!A:A,Customer_Dim!H:H,"False Data")</f>
        <v>Platinum</v>
      </c>
      <c r="S1299" t="str">
        <f>_xlfn.XLOOKUP(Table17[[#This Row],[Store_ID]],Store_Dim!A:A,Store_Dim!B:B)</f>
        <v>Martinez, Adkins and Johnson</v>
      </c>
      <c r="T1299" t="str">
        <f>_xlfn.XLOOKUP(Table17[[#This Row],[Store_ID]],Store_Dim!A:A,Store_Dim!C:C)</f>
        <v>North</v>
      </c>
      <c r="U1299" t="str">
        <f>_xlfn.XLOOKUP(Table17[[#This Row],[Store_ID]],Store_Dim!A:A,Store_Dim!D:D)</f>
        <v>Danielmouth</v>
      </c>
      <c r="V1299" t="str">
        <f>_xlfn.XLOOKUP(Table17[[#This Row],[Store_ID]],Store_Dim!A:A,Store_Dim!E:E)</f>
        <v>Flagship</v>
      </c>
      <c r="W1299" t="str">
        <f>_xlfn.XLOOKUP(Table17[[#This Row],[Product_ID]],Product_Dim!A:A,Product_Dim!B:B)</f>
        <v>Adjustable Dumbbells 20kg</v>
      </c>
      <c r="X1299" t="str">
        <f>_xlfn.XLOOKUP(Table17[[#This Row],[Product_ID]],Product_Dim!A:A,Product_Dim!C:C)</f>
        <v>Sports</v>
      </c>
      <c r="Y1299" t="str">
        <f>_xlfn.XLOOKUP(Table17[[#This Row],[Product_ID]],Product_Dim!A:A,Product_Dim!D:D)</f>
        <v>Fitness</v>
      </c>
      <c r="Z1299" t="str">
        <f>_xlfn.XLOOKUP(Table17[[#This Row],[Product_ID]],Product_Dim!A:A,Product_Dim!E:E)</f>
        <v>Montgomery, Benton and Miller</v>
      </c>
      <c r="AA1299">
        <f>_xlfn.XLOOKUP(Table17[[#This Row],[Product_ID]],Product_Dim!A:A,Product_Dim!F:F)</f>
        <v>240.63</v>
      </c>
      <c r="AB1299">
        <f>_xlfn.XLOOKUP(Table17[[#This Row],[Product_ID]],Product_Dim!A:A,Product_Dim!G:G)</f>
        <v>423</v>
      </c>
    </row>
    <row r="1300" spans="1:28" x14ac:dyDescent="0.25">
      <c r="A1300" t="s">
        <v>3124</v>
      </c>
      <c r="B1300" s="1">
        <v>45286</v>
      </c>
      <c r="C1300" t="s">
        <v>1208</v>
      </c>
      <c r="D1300" t="s">
        <v>1600</v>
      </c>
      <c r="E1300" t="s">
        <v>1782</v>
      </c>
      <c r="F1300">
        <v>2</v>
      </c>
      <c r="G1300">
        <v>853.41</v>
      </c>
      <c r="H1300">
        <v>0.25</v>
      </c>
      <c r="I1300" t="s">
        <v>1824</v>
      </c>
      <c r="J1300" s="12">
        <v>1280.115</v>
      </c>
      <c r="K1300" t="str">
        <f>_xlfn.XLOOKUP(Table17[[#This Row],[Customer_ID]],Customer_Dim!A:A,Customer_Dim!B:B,"False Data")</f>
        <v>Timothy Gardner</v>
      </c>
      <c r="L1300" s="5">
        <f>_xlfn.XLOOKUP(Table17[[#This Row],[Customer_ID]],Customer_Dim!A:A,Customer_Dim!C:C,"False Data")</f>
        <v>28</v>
      </c>
      <c r="M1300" s="5" t="str" cm="1">
        <f t="array" ref="M1300">_xlfn.IFS(Table9[[#This Row],[Age]]&lt;=35,"Youth",Table9[[#This Row],[Age]]&lt;=55,"Adult",Table9[[#This Row],[Age]]&gt;55,"Senior")</f>
        <v>Youth</v>
      </c>
      <c r="N1300" t="str">
        <f>_xlfn.XLOOKUP(Table17[[#This Row],[Customer_ID]],Customer_Dim!A:A,Customer_Dim!D:D,"False Data")</f>
        <v>Female</v>
      </c>
      <c r="O1300" t="str">
        <f>_xlfn.XLOOKUP(Table17[[#This Row],[Customer_ID]],Customer_Dim!A:A,Customer_Dim!E:E,"False Data")</f>
        <v>New Dawn</v>
      </c>
      <c r="P1300" t="str">
        <f>_xlfn.XLOOKUP(Table17[[#This Row],[Customer_ID]],Customer_Dim!A:A,Customer_Dim!F:F,"False Data")</f>
        <v>New Jersey</v>
      </c>
      <c r="Q1300" t="str">
        <f>_xlfn.XLOOKUP(Table17[[#This Row],[Customer_ID]],Customer_Dim!A:A,Customer_Dim!G:G,"False Data")</f>
        <v>USA</v>
      </c>
      <c r="R1300" t="str">
        <f>_xlfn.XLOOKUP(Table17[[#This Row],[Customer_ID]],Customer_Dim!A:A,Customer_Dim!H:H,"False Data")</f>
        <v>Silver</v>
      </c>
      <c r="S1300" t="str">
        <f>_xlfn.XLOOKUP(Table17[[#This Row],[Store_ID]],Store_Dim!A:A,Store_Dim!B:B)</f>
        <v>Bean, Jones and Park</v>
      </c>
      <c r="T1300" t="str">
        <f>_xlfn.XLOOKUP(Table17[[#This Row],[Store_ID]],Store_Dim!A:A,Store_Dim!C:C)</f>
        <v>West</v>
      </c>
      <c r="U1300" t="str">
        <f>_xlfn.XLOOKUP(Table17[[#This Row],[Store_ID]],Store_Dim!A:A,Store_Dim!D:D)</f>
        <v>Thompsonborough</v>
      </c>
      <c r="V1300" t="str">
        <f>_xlfn.XLOOKUP(Table17[[#This Row],[Store_ID]],Store_Dim!A:A,Store_Dim!E:E)</f>
        <v>Online</v>
      </c>
      <c r="W1300" t="str">
        <f>_xlfn.XLOOKUP(Table17[[#This Row],[Product_ID]],Product_Dim!A:A,Product_Dim!B:B)</f>
        <v>Wireless Bluetooth Speaker</v>
      </c>
      <c r="X1300" t="str">
        <f>_xlfn.XLOOKUP(Table17[[#This Row],[Product_ID]],Product_Dim!A:A,Product_Dim!C:C)</f>
        <v>Electronics</v>
      </c>
      <c r="Y1300" t="str">
        <f>_xlfn.XLOOKUP(Table17[[#This Row],[Product_ID]],Product_Dim!A:A,Product_Dim!D:D)</f>
        <v>Audio</v>
      </c>
      <c r="Z1300" t="str">
        <f>_xlfn.XLOOKUP(Table17[[#This Row],[Product_ID]],Product_Dim!A:A,Product_Dim!E:E)</f>
        <v>Reed-Schmidt</v>
      </c>
      <c r="AA1300">
        <f>_xlfn.XLOOKUP(Table17[[#This Row],[Product_ID]],Product_Dim!A:A,Product_Dim!F:F)</f>
        <v>322.41000000000003</v>
      </c>
      <c r="AB1300">
        <f>_xlfn.XLOOKUP(Table17[[#This Row],[Product_ID]],Product_Dim!A:A,Product_Dim!G:G)</f>
        <v>213</v>
      </c>
    </row>
    <row r="1301" spans="1:28" x14ac:dyDescent="0.25">
      <c r="A1301" t="s">
        <v>3125</v>
      </c>
      <c r="B1301" s="1">
        <v>45451</v>
      </c>
      <c r="C1301" t="s">
        <v>387</v>
      </c>
      <c r="D1301" t="s">
        <v>1712</v>
      </c>
      <c r="E1301" t="s">
        <v>1779</v>
      </c>
      <c r="F1301">
        <v>1</v>
      </c>
      <c r="G1301">
        <v>162.13999999999999</v>
      </c>
      <c r="H1301">
        <v>7.0000000000000007E-2</v>
      </c>
      <c r="I1301" t="s">
        <v>1826</v>
      </c>
      <c r="J1301" s="12">
        <v>150.7902</v>
      </c>
      <c r="K1301" t="str">
        <f>_xlfn.XLOOKUP(Table17[[#This Row],[Customer_ID]],Customer_Dim!A:A,Customer_Dim!B:B,"False Data")</f>
        <v>Ashley Griffin</v>
      </c>
      <c r="L1301" s="5">
        <f>_xlfn.XLOOKUP(Table17[[#This Row],[Customer_ID]],Customer_Dim!A:A,Customer_Dim!C:C,"False Data")</f>
        <v>40</v>
      </c>
      <c r="M1301" s="5" t="str" cm="1">
        <f t="array" ref="M1301">_xlfn.IFS(Table9[[#This Row],[Age]]&lt;=35,"Youth",Table9[[#This Row],[Age]]&lt;=55,"Adult",Table9[[#This Row],[Age]]&gt;55,"Senior")</f>
        <v>Adult</v>
      </c>
      <c r="N1301" t="str">
        <f>_xlfn.XLOOKUP(Table17[[#This Row],[Customer_ID]],Customer_Dim!A:A,Customer_Dim!D:D,"False Data")</f>
        <v>Female</v>
      </c>
      <c r="O1301" t="str">
        <f>_xlfn.XLOOKUP(Table17[[#This Row],[Customer_ID]],Customer_Dim!A:A,Customer_Dim!E:E,"False Data")</f>
        <v>New Dawnton</v>
      </c>
      <c r="P1301" t="str">
        <f>_xlfn.XLOOKUP(Table17[[#This Row],[Customer_ID]],Customer_Dim!A:A,Customer_Dim!F:F,"False Data")</f>
        <v>Maryland</v>
      </c>
      <c r="Q1301" t="str">
        <f>_xlfn.XLOOKUP(Table17[[#This Row],[Customer_ID]],Customer_Dim!A:A,Customer_Dim!G:G,"False Data")</f>
        <v>USA</v>
      </c>
      <c r="R1301" t="str">
        <f>_xlfn.XLOOKUP(Table17[[#This Row],[Customer_ID]],Customer_Dim!A:A,Customer_Dim!H:H,"False Data")</f>
        <v>Gold</v>
      </c>
      <c r="S1301" t="str">
        <f>_xlfn.XLOOKUP(Table17[[#This Row],[Store_ID]],Store_Dim!A:A,Store_Dim!B:B)</f>
        <v>Martinez-Mullins</v>
      </c>
      <c r="T1301" t="str">
        <f>_xlfn.XLOOKUP(Table17[[#This Row],[Store_ID]],Store_Dim!A:A,Store_Dim!C:C)</f>
        <v>South</v>
      </c>
      <c r="U1301" t="str">
        <f>_xlfn.XLOOKUP(Table17[[#This Row],[Store_ID]],Store_Dim!A:A,Store_Dim!D:D)</f>
        <v>Williamsfurt</v>
      </c>
      <c r="V1301" t="str">
        <f>_xlfn.XLOOKUP(Table17[[#This Row],[Store_ID]],Store_Dim!A:A,Store_Dim!E:E)</f>
        <v>Online</v>
      </c>
      <c r="W1301" t="str">
        <f>_xlfn.XLOOKUP(Table17[[#This Row],[Product_ID]],Product_Dim!A:A,Product_Dim!B:B)</f>
        <v>Fitness Resistance Bands</v>
      </c>
      <c r="X1301" t="str">
        <f>_xlfn.XLOOKUP(Table17[[#This Row],[Product_ID]],Product_Dim!A:A,Product_Dim!C:C)</f>
        <v>Sports</v>
      </c>
      <c r="Y1301" t="str">
        <f>_xlfn.XLOOKUP(Table17[[#This Row],[Product_ID]],Product_Dim!A:A,Product_Dim!D:D)</f>
        <v>Fitness</v>
      </c>
      <c r="Z1301" t="str">
        <f>_xlfn.XLOOKUP(Table17[[#This Row],[Product_ID]],Product_Dim!A:A,Product_Dim!E:E)</f>
        <v>Reese-Watson</v>
      </c>
      <c r="AA1301">
        <f>_xlfn.XLOOKUP(Table17[[#This Row],[Product_ID]],Product_Dim!A:A,Product_Dim!F:F)</f>
        <v>152.91999999999999</v>
      </c>
      <c r="AB1301">
        <f>_xlfn.XLOOKUP(Table17[[#This Row],[Product_ID]],Product_Dim!A:A,Product_Dim!G:G)</f>
        <v>281</v>
      </c>
    </row>
    <row r="1302" spans="1:28" x14ac:dyDescent="0.25">
      <c r="A1302" t="s">
        <v>3126</v>
      </c>
      <c r="B1302" s="1">
        <v>45478</v>
      </c>
      <c r="C1302" t="s">
        <v>496</v>
      </c>
      <c r="D1302" t="s">
        <v>1740</v>
      </c>
      <c r="E1302" t="s">
        <v>1804</v>
      </c>
      <c r="F1302">
        <v>1</v>
      </c>
      <c r="G1302">
        <v>893.14</v>
      </c>
      <c r="H1302">
        <v>0.09</v>
      </c>
      <c r="I1302" t="s">
        <v>1824</v>
      </c>
      <c r="J1302" s="12">
        <v>812.75739999999996</v>
      </c>
      <c r="K1302" t="str">
        <f>_xlfn.XLOOKUP(Table17[[#This Row],[Customer_ID]],Customer_Dim!A:A,Customer_Dim!B:B,"False Data")</f>
        <v>Rhonda Young</v>
      </c>
      <c r="L1302" s="5">
        <f>_xlfn.XLOOKUP(Table17[[#This Row],[Customer_ID]],Customer_Dim!A:A,Customer_Dim!C:C,"False Data")</f>
        <v>49</v>
      </c>
      <c r="M1302" s="5" t="str" cm="1">
        <f t="array" ref="M1302">_xlfn.IFS(Table9[[#This Row],[Age]]&lt;=35,"Youth",Table9[[#This Row],[Age]]&lt;=55,"Adult",Table9[[#This Row],[Age]]&gt;55,"Senior")</f>
        <v>Adult</v>
      </c>
      <c r="N1302" t="str">
        <f>_xlfn.XLOOKUP(Table17[[#This Row],[Customer_ID]],Customer_Dim!A:A,Customer_Dim!D:D,"False Data")</f>
        <v>Female</v>
      </c>
      <c r="O1302" t="str">
        <f>_xlfn.XLOOKUP(Table17[[#This Row],[Customer_ID]],Customer_Dim!A:A,Customer_Dim!E:E,"False Data")</f>
        <v>Lake Nathanfort</v>
      </c>
      <c r="P1302" t="str">
        <f>_xlfn.XLOOKUP(Table17[[#This Row],[Customer_ID]],Customer_Dim!A:A,Customer_Dim!F:F,"False Data")</f>
        <v>Alaska</v>
      </c>
      <c r="Q1302" t="str">
        <f>_xlfn.XLOOKUP(Table17[[#This Row],[Customer_ID]],Customer_Dim!A:A,Customer_Dim!G:G,"False Data")</f>
        <v>USA</v>
      </c>
      <c r="R1302" t="str">
        <f>_xlfn.XLOOKUP(Table17[[#This Row],[Customer_ID]],Customer_Dim!A:A,Customer_Dim!H:H,"False Data")</f>
        <v>Platinum</v>
      </c>
      <c r="S1302" t="str">
        <f>_xlfn.XLOOKUP(Table17[[#This Row],[Store_ID]],Store_Dim!A:A,Store_Dim!B:B)</f>
        <v>Frederick-Wright</v>
      </c>
      <c r="T1302" t="str">
        <f>_xlfn.XLOOKUP(Table17[[#This Row],[Store_ID]],Store_Dim!A:A,Store_Dim!C:C)</f>
        <v>West</v>
      </c>
      <c r="U1302" t="str">
        <f>_xlfn.XLOOKUP(Table17[[#This Row],[Store_ID]],Store_Dim!A:A,Store_Dim!D:D)</f>
        <v>New Jimmymouth</v>
      </c>
      <c r="V1302" t="str">
        <f>_xlfn.XLOOKUP(Table17[[#This Row],[Store_ID]],Store_Dim!A:A,Store_Dim!E:E)</f>
        <v>Flagship</v>
      </c>
      <c r="W1302" t="str">
        <f>_xlfn.XLOOKUP(Table17[[#This Row],[Product_ID]],Product_Dim!A:A,Product_Dim!B:B)</f>
        <v>Women's Formal Blazer</v>
      </c>
      <c r="X1302" t="str">
        <f>_xlfn.XLOOKUP(Table17[[#This Row],[Product_ID]],Product_Dim!A:A,Product_Dim!C:C)</f>
        <v>Clothing</v>
      </c>
      <c r="Y1302" t="str">
        <f>_xlfn.XLOOKUP(Table17[[#This Row],[Product_ID]],Product_Dim!A:A,Product_Dim!D:D)</f>
        <v>Outerwear</v>
      </c>
      <c r="Z1302" t="str">
        <f>_xlfn.XLOOKUP(Table17[[#This Row],[Product_ID]],Product_Dim!A:A,Product_Dim!E:E)</f>
        <v>Phillips and Sons</v>
      </c>
      <c r="AA1302">
        <f>_xlfn.XLOOKUP(Table17[[#This Row],[Product_ID]],Product_Dim!A:A,Product_Dim!F:F)</f>
        <v>358.47</v>
      </c>
      <c r="AB1302">
        <f>_xlfn.XLOOKUP(Table17[[#This Row],[Product_ID]],Product_Dim!A:A,Product_Dim!G:G)</f>
        <v>143</v>
      </c>
    </row>
    <row r="1303" spans="1:28" x14ac:dyDescent="0.25">
      <c r="A1303" t="s">
        <v>3127</v>
      </c>
      <c r="B1303" s="1">
        <v>45528</v>
      </c>
      <c r="C1303" t="s">
        <v>366</v>
      </c>
      <c r="D1303" t="s">
        <v>1616</v>
      </c>
      <c r="E1303" t="s">
        <v>1782</v>
      </c>
      <c r="F1303">
        <v>4</v>
      </c>
      <c r="G1303">
        <v>349.07</v>
      </c>
      <c r="H1303">
        <v>0.28000000000000003</v>
      </c>
      <c r="I1303" t="s">
        <v>1824</v>
      </c>
      <c r="J1303" s="12">
        <v>1005.3216</v>
      </c>
      <c r="K1303" t="str">
        <f>_xlfn.XLOOKUP(Table17[[#This Row],[Customer_ID]],Customer_Dim!A:A,Customer_Dim!B:B,"False Data")</f>
        <v>Steven Stein</v>
      </c>
      <c r="L1303" s="5">
        <f>_xlfn.XLOOKUP(Table17[[#This Row],[Customer_ID]],Customer_Dim!A:A,Customer_Dim!C:C,"False Data")</f>
        <v>21</v>
      </c>
      <c r="M1303" s="5" t="str" cm="1">
        <f t="array" ref="M1303">_xlfn.IFS(Table9[[#This Row],[Age]]&lt;=35,"Youth",Table9[[#This Row],[Age]]&lt;=55,"Adult",Table9[[#This Row],[Age]]&gt;55,"Senior")</f>
        <v>Youth</v>
      </c>
      <c r="N1303" t="str">
        <f>_xlfn.XLOOKUP(Table17[[#This Row],[Customer_ID]],Customer_Dim!A:A,Customer_Dim!D:D,"False Data")</f>
        <v>Male</v>
      </c>
      <c r="O1303" t="str">
        <f>_xlfn.XLOOKUP(Table17[[#This Row],[Customer_ID]],Customer_Dim!A:A,Customer_Dim!E:E,"False Data")</f>
        <v>West Lauren</v>
      </c>
      <c r="P1303" t="str">
        <f>_xlfn.XLOOKUP(Table17[[#This Row],[Customer_ID]],Customer_Dim!A:A,Customer_Dim!F:F,"False Data")</f>
        <v>Connecticut</v>
      </c>
      <c r="Q1303" t="str">
        <f>_xlfn.XLOOKUP(Table17[[#This Row],[Customer_ID]],Customer_Dim!A:A,Customer_Dim!G:G,"False Data")</f>
        <v>USA</v>
      </c>
      <c r="R1303" t="str">
        <f>_xlfn.XLOOKUP(Table17[[#This Row],[Customer_ID]],Customer_Dim!A:A,Customer_Dim!H:H,"False Data")</f>
        <v>Bronze</v>
      </c>
      <c r="S1303" t="str">
        <f>_xlfn.XLOOKUP(Table17[[#This Row],[Store_ID]],Store_Dim!A:A,Store_Dim!B:B)</f>
        <v>Bean, Jones and Park</v>
      </c>
      <c r="T1303" t="str">
        <f>_xlfn.XLOOKUP(Table17[[#This Row],[Store_ID]],Store_Dim!A:A,Store_Dim!C:C)</f>
        <v>West</v>
      </c>
      <c r="U1303" t="str">
        <f>_xlfn.XLOOKUP(Table17[[#This Row],[Store_ID]],Store_Dim!A:A,Store_Dim!D:D)</f>
        <v>Thompsonborough</v>
      </c>
      <c r="V1303" t="str">
        <f>_xlfn.XLOOKUP(Table17[[#This Row],[Store_ID]],Store_Dim!A:A,Store_Dim!E:E)</f>
        <v>Online</v>
      </c>
      <c r="W1303" t="str">
        <f>_xlfn.XLOOKUP(Table17[[#This Row],[Product_ID]],Product_Dim!A:A,Product_Dim!B:B)</f>
        <v>Gaming Mechanical Keyboard</v>
      </c>
      <c r="X1303" t="str">
        <f>_xlfn.XLOOKUP(Table17[[#This Row],[Product_ID]],Product_Dim!A:A,Product_Dim!C:C)</f>
        <v>Electronics</v>
      </c>
      <c r="Y1303" t="str">
        <f>_xlfn.XLOOKUP(Table17[[#This Row],[Product_ID]],Product_Dim!A:A,Product_Dim!D:D)</f>
        <v>Computer</v>
      </c>
      <c r="Z1303" t="str">
        <f>_xlfn.XLOOKUP(Table17[[#This Row],[Product_ID]],Product_Dim!A:A,Product_Dim!E:E)</f>
        <v>Lucero LLC</v>
      </c>
      <c r="AA1303">
        <f>_xlfn.XLOOKUP(Table17[[#This Row],[Product_ID]],Product_Dim!A:A,Product_Dim!F:F)</f>
        <v>419.28</v>
      </c>
      <c r="AB1303">
        <f>_xlfn.XLOOKUP(Table17[[#This Row],[Product_ID]],Product_Dim!A:A,Product_Dim!G:G)</f>
        <v>86</v>
      </c>
    </row>
    <row r="1304" spans="1:28" x14ac:dyDescent="0.25">
      <c r="A1304" t="s">
        <v>3128</v>
      </c>
      <c r="B1304" s="1">
        <v>45418</v>
      </c>
      <c r="C1304" t="s">
        <v>899</v>
      </c>
      <c r="D1304" t="s">
        <v>1710</v>
      </c>
      <c r="E1304" t="s">
        <v>1797</v>
      </c>
      <c r="F1304">
        <v>1</v>
      </c>
      <c r="G1304">
        <v>747.9</v>
      </c>
      <c r="H1304">
        <v>0.21</v>
      </c>
      <c r="I1304" t="s">
        <v>1829</v>
      </c>
      <c r="J1304" s="12">
        <v>590.84100000000001</v>
      </c>
      <c r="K1304" t="str">
        <f>_xlfn.XLOOKUP(Table17[[#This Row],[Customer_ID]],Customer_Dim!A:A,Customer_Dim!B:B,"False Data")</f>
        <v>Bryan Garcia</v>
      </c>
      <c r="L1304" s="5">
        <f>_xlfn.XLOOKUP(Table17[[#This Row],[Customer_ID]],Customer_Dim!A:A,Customer_Dim!C:C,"False Data")</f>
        <v>54</v>
      </c>
      <c r="M1304" s="5" t="str" cm="1">
        <f t="array" ref="M1304">_xlfn.IFS(Table9[[#This Row],[Age]]&lt;=35,"Youth",Table9[[#This Row],[Age]]&lt;=55,"Adult",Table9[[#This Row],[Age]]&gt;55,"Senior")</f>
        <v>Adult</v>
      </c>
      <c r="N1304" t="str">
        <f>_xlfn.XLOOKUP(Table17[[#This Row],[Customer_ID]],Customer_Dim!A:A,Customer_Dim!D:D,"False Data")</f>
        <v>Female</v>
      </c>
      <c r="O1304" t="str">
        <f>_xlfn.XLOOKUP(Table17[[#This Row],[Customer_ID]],Customer_Dim!A:A,Customer_Dim!E:E,"False Data")</f>
        <v>Garciaborough</v>
      </c>
      <c r="P1304" t="str">
        <f>_xlfn.XLOOKUP(Table17[[#This Row],[Customer_ID]],Customer_Dim!A:A,Customer_Dim!F:F,"False Data")</f>
        <v>Wyoming</v>
      </c>
      <c r="Q1304" t="str">
        <f>_xlfn.XLOOKUP(Table17[[#This Row],[Customer_ID]],Customer_Dim!A:A,Customer_Dim!G:G,"False Data")</f>
        <v>USA</v>
      </c>
      <c r="R1304" t="str">
        <f>_xlfn.XLOOKUP(Table17[[#This Row],[Customer_ID]],Customer_Dim!A:A,Customer_Dim!H:H,"False Data")</f>
        <v>Silver</v>
      </c>
      <c r="S1304" t="str">
        <f>_xlfn.XLOOKUP(Table17[[#This Row],[Store_ID]],Store_Dim!A:A,Store_Dim!B:B)</f>
        <v>Gardner, Humphrey and Contreras</v>
      </c>
      <c r="T1304" t="str">
        <f>_xlfn.XLOOKUP(Table17[[#This Row],[Store_ID]],Store_Dim!A:A,Store_Dim!C:C)</f>
        <v>East</v>
      </c>
      <c r="U1304" t="str">
        <f>_xlfn.XLOOKUP(Table17[[#This Row],[Store_ID]],Store_Dim!A:A,Store_Dim!D:D)</f>
        <v>Johnsonville</v>
      </c>
      <c r="V1304" t="str">
        <f>_xlfn.XLOOKUP(Table17[[#This Row],[Store_ID]],Store_Dim!A:A,Store_Dim!E:E)</f>
        <v>Flagship</v>
      </c>
      <c r="W1304" t="str">
        <f>_xlfn.XLOOKUP(Table17[[#This Row],[Product_ID]],Product_Dim!A:A,Product_Dim!B:B)</f>
        <v>Badminton Racket Set</v>
      </c>
      <c r="X1304" t="str">
        <f>_xlfn.XLOOKUP(Table17[[#This Row],[Product_ID]],Product_Dim!A:A,Product_Dim!C:C)</f>
        <v>Sports</v>
      </c>
      <c r="Y1304" t="str">
        <f>_xlfn.XLOOKUP(Table17[[#This Row],[Product_ID]],Product_Dim!A:A,Product_Dim!D:D)</f>
        <v>Equipment</v>
      </c>
      <c r="Z1304" t="str">
        <f>_xlfn.XLOOKUP(Table17[[#This Row],[Product_ID]],Product_Dim!A:A,Product_Dim!E:E)</f>
        <v>Robinson-Brown</v>
      </c>
      <c r="AA1304">
        <f>_xlfn.XLOOKUP(Table17[[#This Row],[Product_ID]],Product_Dim!A:A,Product_Dim!F:F)</f>
        <v>285.54000000000002</v>
      </c>
      <c r="AB1304">
        <f>_xlfn.XLOOKUP(Table17[[#This Row],[Product_ID]],Product_Dim!A:A,Product_Dim!G:G)</f>
        <v>358</v>
      </c>
    </row>
    <row r="1305" spans="1:28" x14ac:dyDescent="0.25">
      <c r="A1305" t="s">
        <v>3129</v>
      </c>
      <c r="B1305" s="1">
        <v>45478</v>
      </c>
      <c r="C1305" t="s">
        <v>127</v>
      </c>
      <c r="D1305" t="s">
        <v>1710</v>
      </c>
      <c r="E1305" t="s">
        <v>1776</v>
      </c>
      <c r="F1305">
        <v>3</v>
      </c>
      <c r="G1305">
        <v>438.92</v>
      </c>
      <c r="H1305">
        <v>0.21</v>
      </c>
      <c r="I1305" t="s">
        <v>1824</v>
      </c>
      <c r="J1305" s="12">
        <v>1040.2403999999999</v>
      </c>
      <c r="K1305" t="str">
        <f>_xlfn.XLOOKUP(Table17[[#This Row],[Customer_ID]],Customer_Dim!A:A,Customer_Dim!B:B,"False Data")</f>
        <v>Sarah Vance</v>
      </c>
      <c r="L1305" s="5">
        <f>_xlfn.XLOOKUP(Table17[[#This Row],[Customer_ID]],Customer_Dim!A:A,Customer_Dim!C:C,"False Data")</f>
        <v>41</v>
      </c>
      <c r="M1305" s="5" t="str" cm="1">
        <f t="array" ref="M1305">_xlfn.IFS(Table9[[#This Row],[Age]]&lt;=35,"Youth",Table9[[#This Row],[Age]]&lt;=55,"Adult",Table9[[#This Row],[Age]]&gt;55,"Senior")</f>
        <v>Adult</v>
      </c>
      <c r="N1305" t="str">
        <f>_xlfn.XLOOKUP(Table17[[#This Row],[Customer_ID]],Customer_Dim!A:A,Customer_Dim!D:D,"False Data")</f>
        <v>Male</v>
      </c>
      <c r="O1305" t="str">
        <f>_xlfn.XLOOKUP(Table17[[#This Row],[Customer_ID]],Customer_Dim!A:A,Customer_Dim!E:E,"False Data")</f>
        <v>Johnsonville</v>
      </c>
      <c r="P1305" t="str">
        <f>_xlfn.XLOOKUP(Table17[[#This Row],[Customer_ID]],Customer_Dim!A:A,Customer_Dim!F:F,"False Data")</f>
        <v>Oregon</v>
      </c>
      <c r="Q1305" t="str">
        <f>_xlfn.XLOOKUP(Table17[[#This Row],[Customer_ID]],Customer_Dim!A:A,Customer_Dim!G:G,"False Data")</f>
        <v>USA</v>
      </c>
      <c r="R1305" t="str">
        <f>_xlfn.XLOOKUP(Table17[[#This Row],[Customer_ID]],Customer_Dim!A:A,Customer_Dim!H:H,"False Data")</f>
        <v>Silver</v>
      </c>
      <c r="S1305" t="str">
        <f>_xlfn.XLOOKUP(Table17[[#This Row],[Store_ID]],Store_Dim!A:A,Store_Dim!B:B)</f>
        <v>Benson-Elliott</v>
      </c>
      <c r="T1305" t="str">
        <f>_xlfn.XLOOKUP(Table17[[#This Row],[Store_ID]],Store_Dim!A:A,Store_Dim!C:C)</f>
        <v>East</v>
      </c>
      <c r="U1305" t="str">
        <f>_xlfn.XLOOKUP(Table17[[#This Row],[Store_ID]],Store_Dim!A:A,Store_Dim!D:D)</f>
        <v>Port Josephberg</v>
      </c>
      <c r="V1305" t="str">
        <f>_xlfn.XLOOKUP(Table17[[#This Row],[Store_ID]],Store_Dim!A:A,Store_Dim!E:E)</f>
        <v>Online</v>
      </c>
      <c r="W1305" t="str">
        <f>_xlfn.XLOOKUP(Table17[[#This Row],[Product_ID]],Product_Dim!A:A,Product_Dim!B:B)</f>
        <v>Badminton Racket Set</v>
      </c>
      <c r="X1305" t="str">
        <f>_xlfn.XLOOKUP(Table17[[#This Row],[Product_ID]],Product_Dim!A:A,Product_Dim!C:C)</f>
        <v>Sports</v>
      </c>
      <c r="Y1305" t="str">
        <f>_xlfn.XLOOKUP(Table17[[#This Row],[Product_ID]],Product_Dim!A:A,Product_Dim!D:D)</f>
        <v>Equipment</v>
      </c>
      <c r="Z1305" t="str">
        <f>_xlfn.XLOOKUP(Table17[[#This Row],[Product_ID]],Product_Dim!A:A,Product_Dim!E:E)</f>
        <v>Robinson-Brown</v>
      </c>
      <c r="AA1305">
        <f>_xlfn.XLOOKUP(Table17[[#This Row],[Product_ID]],Product_Dim!A:A,Product_Dim!F:F)</f>
        <v>285.54000000000002</v>
      </c>
      <c r="AB1305">
        <f>_xlfn.XLOOKUP(Table17[[#This Row],[Product_ID]],Product_Dim!A:A,Product_Dim!G:G)</f>
        <v>358</v>
      </c>
    </row>
    <row r="1306" spans="1:28" x14ac:dyDescent="0.25">
      <c r="A1306" t="s">
        <v>3130</v>
      </c>
      <c r="B1306" s="1">
        <v>45232</v>
      </c>
      <c r="C1306" t="s">
        <v>425</v>
      </c>
      <c r="D1306" t="s">
        <v>1702</v>
      </c>
      <c r="E1306" t="s">
        <v>1769</v>
      </c>
      <c r="F1306">
        <v>4</v>
      </c>
      <c r="G1306">
        <v>665.38</v>
      </c>
      <c r="H1306">
        <v>0.18</v>
      </c>
      <c r="I1306" t="s">
        <v>1824</v>
      </c>
      <c r="J1306" s="12">
        <v>2182.4463999999998</v>
      </c>
      <c r="K1306" t="str">
        <f>_xlfn.XLOOKUP(Table17[[#This Row],[Customer_ID]],Customer_Dim!A:A,Customer_Dim!B:B,"False Data")</f>
        <v>Erin Hopkins</v>
      </c>
      <c r="L1306" s="5">
        <f>_xlfn.XLOOKUP(Table17[[#This Row],[Customer_ID]],Customer_Dim!A:A,Customer_Dim!C:C,"False Data")</f>
        <v>40</v>
      </c>
      <c r="M1306" s="5" t="str" cm="1">
        <f t="array" ref="M1306">_xlfn.IFS(Table9[[#This Row],[Age]]&lt;=35,"Youth",Table9[[#This Row],[Age]]&lt;=55,"Adult",Table9[[#This Row],[Age]]&gt;55,"Senior")</f>
        <v>Adult</v>
      </c>
      <c r="N1306" t="str">
        <f>_xlfn.XLOOKUP(Table17[[#This Row],[Customer_ID]],Customer_Dim!A:A,Customer_Dim!D:D,"False Data")</f>
        <v>Male</v>
      </c>
      <c r="O1306" t="str">
        <f>_xlfn.XLOOKUP(Table17[[#This Row],[Customer_ID]],Customer_Dim!A:A,Customer_Dim!E:E,"False Data")</f>
        <v>North Sabrina</v>
      </c>
      <c r="P1306" t="str">
        <f>_xlfn.XLOOKUP(Table17[[#This Row],[Customer_ID]],Customer_Dim!A:A,Customer_Dim!F:F,"False Data")</f>
        <v>Iowa</v>
      </c>
      <c r="Q1306" t="str">
        <f>_xlfn.XLOOKUP(Table17[[#This Row],[Customer_ID]],Customer_Dim!A:A,Customer_Dim!G:G,"False Data")</f>
        <v>USA</v>
      </c>
      <c r="R1306" t="str">
        <f>_xlfn.XLOOKUP(Table17[[#This Row],[Customer_ID]],Customer_Dim!A:A,Customer_Dim!H:H,"False Data")</f>
        <v>Silver</v>
      </c>
      <c r="S1306" t="str">
        <f>_xlfn.XLOOKUP(Table17[[#This Row],[Store_ID]],Store_Dim!A:A,Store_Dim!B:B)</f>
        <v>Alexander Group</v>
      </c>
      <c r="T1306" t="str">
        <f>_xlfn.XLOOKUP(Table17[[#This Row],[Store_ID]],Store_Dim!A:A,Store_Dim!C:C)</f>
        <v>South</v>
      </c>
      <c r="U1306" t="str">
        <f>_xlfn.XLOOKUP(Table17[[#This Row],[Store_ID]],Store_Dim!A:A,Store_Dim!D:D)</f>
        <v>Port Sharon</v>
      </c>
      <c r="V1306" t="str">
        <f>_xlfn.XLOOKUP(Table17[[#This Row],[Store_ID]],Store_Dim!A:A,Store_Dim!E:E)</f>
        <v>Online</v>
      </c>
      <c r="W1306" t="str">
        <f>_xlfn.XLOOKUP(Table17[[#This Row],[Product_ID]],Product_Dim!A:A,Product_Dim!B:B)</f>
        <v>WiFi Mesh Router</v>
      </c>
      <c r="X1306" t="str">
        <f>_xlfn.XLOOKUP(Table17[[#This Row],[Product_ID]],Product_Dim!A:A,Product_Dim!C:C)</f>
        <v>Electronics</v>
      </c>
      <c r="Y1306" t="str">
        <f>_xlfn.XLOOKUP(Table17[[#This Row],[Product_ID]],Product_Dim!A:A,Product_Dim!D:D)</f>
        <v>Appliances</v>
      </c>
      <c r="Z1306" t="str">
        <f>_xlfn.XLOOKUP(Table17[[#This Row],[Product_ID]],Product_Dim!A:A,Product_Dim!E:E)</f>
        <v>White, Reeves and Woods</v>
      </c>
      <c r="AA1306">
        <f>_xlfn.XLOOKUP(Table17[[#This Row],[Product_ID]],Product_Dim!A:A,Product_Dim!F:F)</f>
        <v>480.9</v>
      </c>
      <c r="AB1306">
        <f>_xlfn.XLOOKUP(Table17[[#This Row],[Product_ID]],Product_Dim!A:A,Product_Dim!G:G)</f>
        <v>104</v>
      </c>
    </row>
    <row r="1307" spans="1:28" x14ac:dyDescent="0.25">
      <c r="A1307" t="s">
        <v>3131</v>
      </c>
      <c r="B1307" s="1">
        <v>45616</v>
      </c>
      <c r="C1307" t="s">
        <v>23</v>
      </c>
      <c r="D1307" t="s">
        <v>1668</v>
      </c>
      <c r="E1307" t="s">
        <v>1810</v>
      </c>
      <c r="F1307">
        <v>1</v>
      </c>
      <c r="G1307">
        <v>146.49</v>
      </c>
      <c r="H1307">
        <v>0.28000000000000003</v>
      </c>
      <c r="I1307" t="s">
        <v>1824</v>
      </c>
      <c r="J1307" s="12">
        <v>105.47280000000001</v>
      </c>
      <c r="K1307" t="str">
        <f>_xlfn.XLOOKUP(Table17[[#This Row],[Customer_ID]],Customer_Dim!A:A,Customer_Dim!B:B,"False Data")</f>
        <v>Jeremy Harris</v>
      </c>
      <c r="L1307" s="5">
        <f>_xlfn.XLOOKUP(Table17[[#This Row],[Customer_ID]],Customer_Dim!A:A,Customer_Dim!C:C,"False Data")</f>
        <v>59</v>
      </c>
      <c r="M1307" s="5" t="str" cm="1">
        <f t="array" ref="M1307">_xlfn.IFS(Table9[[#This Row],[Age]]&lt;=35,"Youth",Table9[[#This Row],[Age]]&lt;=55,"Adult",Table9[[#This Row],[Age]]&gt;55,"Senior")</f>
        <v>Senior</v>
      </c>
      <c r="N1307" t="str">
        <f>_xlfn.XLOOKUP(Table17[[#This Row],[Customer_ID]],Customer_Dim!A:A,Customer_Dim!D:D,"False Data")</f>
        <v>Female</v>
      </c>
      <c r="O1307" t="str">
        <f>_xlfn.XLOOKUP(Table17[[#This Row],[Customer_ID]],Customer_Dim!A:A,Customer_Dim!E:E,"False Data")</f>
        <v>Thomastown</v>
      </c>
      <c r="P1307" t="str">
        <f>_xlfn.XLOOKUP(Table17[[#This Row],[Customer_ID]],Customer_Dim!A:A,Customer_Dim!F:F,"False Data")</f>
        <v>Ohio</v>
      </c>
      <c r="Q1307" t="str">
        <f>_xlfn.XLOOKUP(Table17[[#This Row],[Customer_ID]],Customer_Dim!A:A,Customer_Dim!G:G,"False Data")</f>
        <v>USA</v>
      </c>
      <c r="R1307" t="str">
        <f>_xlfn.XLOOKUP(Table17[[#This Row],[Customer_ID]],Customer_Dim!A:A,Customer_Dim!H:H,"False Data")</f>
        <v>Bronze</v>
      </c>
      <c r="S1307" t="str">
        <f>_xlfn.XLOOKUP(Table17[[#This Row],[Store_ID]],Store_Dim!A:A,Store_Dim!B:B)</f>
        <v>Guerrero-Schmitt</v>
      </c>
      <c r="T1307" t="str">
        <f>_xlfn.XLOOKUP(Table17[[#This Row],[Store_ID]],Store_Dim!A:A,Store_Dim!C:C)</f>
        <v>East</v>
      </c>
      <c r="U1307" t="str">
        <f>_xlfn.XLOOKUP(Table17[[#This Row],[Store_ID]],Store_Dim!A:A,Store_Dim!D:D)</f>
        <v>East Stevechester</v>
      </c>
      <c r="V1307" t="str">
        <f>_xlfn.XLOOKUP(Table17[[#This Row],[Store_ID]],Store_Dim!A:A,Store_Dim!E:E)</f>
        <v>Flagship</v>
      </c>
      <c r="W1307" t="str">
        <f>_xlfn.XLOOKUP(Table17[[#This Row],[Product_ID]],Product_Dim!A:A,Product_Dim!B:B)</f>
        <v>Luxury Perfume Spray</v>
      </c>
      <c r="X1307" t="str">
        <f>_xlfn.XLOOKUP(Table17[[#This Row],[Product_ID]],Product_Dim!A:A,Product_Dim!C:C)</f>
        <v>Beauty</v>
      </c>
      <c r="Y1307" t="str">
        <f>_xlfn.XLOOKUP(Table17[[#This Row],[Product_ID]],Product_Dim!A:A,Product_Dim!D:D)</f>
        <v>Fragrance</v>
      </c>
      <c r="Z1307" t="str">
        <f>_xlfn.XLOOKUP(Table17[[#This Row],[Product_ID]],Product_Dim!A:A,Product_Dim!E:E)</f>
        <v>Gibson, Green and Lopez</v>
      </c>
      <c r="AA1307">
        <f>_xlfn.XLOOKUP(Table17[[#This Row],[Product_ID]],Product_Dim!A:A,Product_Dim!F:F)</f>
        <v>482.75</v>
      </c>
      <c r="AB1307">
        <f>_xlfn.XLOOKUP(Table17[[#This Row],[Product_ID]],Product_Dim!A:A,Product_Dim!G:G)</f>
        <v>444</v>
      </c>
    </row>
    <row r="1308" spans="1:28" x14ac:dyDescent="0.25">
      <c r="A1308" t="s">
        <v>3132</v>
      </c>
      <c r="B1308" s="1">
        <v>45774</v>
      </c>
      <c r="C1308" t="s">
        <v>472</v>
      </c>
      <c r="D1308" t="s">
        <v>1624</v>
      </c>
      <c r="E1308" t="s">
        <v>1801</v>
      </c>
      <c r="F1308">
        <v>2</v>
      </c>
      <c r="G1308">
        <v>235.39</v>
      </c>
      <c r="H1308">
        <v>0.27</v>
      </c>
      <c r="I1308" t="s">
        <v>1829</v>
      </c>
      <c r="J1308" s="12">
        <v>343.6694</v>
      </c>
      <c r="K1308" t="str">
        <f>_xlfn.XLOOKUP(Table17[[#This Row],[Customer_ID]],Customer_Dim!A:A,Customer_Dim!B:B,"False Data")</f>
        <v>Brian Holder</v>
      </c>
      <c r="L1308" s="5">
        <f>_xlfn.XLOOKUP(Table17[[#This Row],[Customer_ID]],Customer_Dim!A:A,Customer_Dim!C:C,"False Data")</f>
        <v>32</v>
      </c>
      <c r="M1308" s="5" t="str" cm="1">
        <f t="array" ref="M1308">_xlfn.IFS(Table9[[#This Row],[Age]]&lt;=35,"Youth",Table9[[#This Row],[Age]]&lt;=55,"Adult",Table9[[#This Row],[Age]]&gt;55,"Senior")</f>
        <v>Youth</v>
      </c>
      <c r="N1308" t="str">
        <f>_xlfn.XLOOKUP(Table17[[#This Row],[Customer_ID]],Customer_Dim!A:A,Customer_Dim!D:D,"False Data")</f>
        <v>Male</v>
      </c>
      <c r="O1308" t="str">
        <f>_xlfn.XLOOKUP(Table17[[#This Row],[Customer_ID]],Customer_Dim!A:A,Customer_Dim!E:E,"False Data")</f>
        <v>Port Travis</v>
      </c>
      <c r="P1308" t="str">
        <f>_xlfn.XLOOKUP(Table17[[#This Row],[Customer_ID]],Customer_Dim!A:A,Customer_Dim!F:F,"False Data")</f>
        <v>Utah</v>
      </c>
      <c r="Q1308" t="str">
        <f>_xlfn.XLOOKUP(Table17[[#This Row],[Customer_ID]],Customer_Dim!A:A,Customer_Dim!G:G,"False Data")</f>
        <v>USA</v>
      </c>
      <c r="R1308" t="str">
        <f>_xlfn.XLOOKUP(Table17[[#This Row],[Customer_ID]],Customer_Dim!A:A,Customer_Dim!H:H,"False Data")</f>
        <v>Bronze</v>
      </c>
      <c r="S1308" t="str">
        <f>_xlfn.XLOOKUP(Table17[[#This Row],[Store_ID]],Store_Dim!A:A,Store_Dim!B:B)</f>
        <v>Shelton PLC</v>
      </c>
      <c r="T1308" t="str">
        <f>_xlfn.XLOOKUP(Table17[[#This Row],[Store_ID]],Store_Dim!A:A,Store_Dim!C:C)</f>
        <v>North</v>
      </c>
      <c r="U1308" t="str">
        <f>_xlfn.XLOOKUP(Table17[[#This Row],[Store_ID]],Store_Dim!A:A,Store_Dim!D:D)</f>
        <v>East Jenniferstad</v>
      </c>
      <c r="V1308" t="str">
        <f>_xlfn.XLOOKUP(Table17[[#This Row],[Store_ID]],Store_Dim!A:A,Store_Dim!E:E)</f>
        <v>Flagship</v>
      </c>
      <c r="W1308" t="str">
        <f>_xlfn.XLOOKUP(Table17[[#This Row],[Product_ID]],Product_Dim!A:A,Product_Dim!B:B)</f>
        <v>Sports Water Hydration Pack</v>
      </c>
      <c r="X1308" t="str">
        <f>_xlfn.XLOOKUP(Table17[[#This Row],[Product_ID]],Product_Dim!A:A,Product_Dim!C:C)</f>
        <v>Sports</v>
      </c>
      <c r="Y1308" t="str">
        <f>_xlfn.XLOOKUP(Table17[[#This Row],[Product_ID]],Product_Dim!A:A,Product_Dim!D:D)</f>
        <v>Outdoor</v>
      </c>
      <c r="Z1308" t="str">
        <f>_xlfn.XLOOKUP(Table17[[#This Row],[Product_ID]],Product_Dim!A:A,Product_Dim!E:E)</f>
        <v>Sims-Smith</v>
      </c>
      <c r="AA1308">
        <f>_xlfn.XLOOKUP(Table17[[#This Row],[Product_ID]],Product_Dim!A:A,Product_Dim!F:F)</f>
        <v>135.61000000000001</v>
      </c>
      <c r="AB1308">
        <f>_xlfn.XLOOKUP(Table17[[#This Row],[Product_ID]],Product_Dim!A:A,Product_Dim!G:G)</f>
        <v>394</v>
      </c>
    </row>
    <row r="1309" spans="1:28" x14ac:dyDescent="0.25">
      <c r="A1309" t="s">
        <v>3133</v>
      </c>
      <c r="B1309" s="1">
        <v>45651</v>
      </c>
      <c r="C1309" t="s">
        <v>118</v>
      </c>
      <c r="D1309" t="s">
        <v>1670</v>
      </c>
      <c r="E1309" t="s">
        <v>1773</v>
      </c>
      <c r="F1309">
        <v>3</v>
      </c>
      <c r="G1309">
        <v>38.07</v>
      </c>
      <c r="H1309">
        <v>0.09</v>
      </c>
      <c r="I1309" t="s">
        <v>1826</v>
      </c>
      <c r="J1309" s="12">
        <v>103.9311</v>
      </c>
      <c r="K1309" t="str">
        <f>_xlfn.XLOOKUP(Table17[[#This Row],[Customer_ID]],Customer_Dim!A:A,Customer_Dim!B:B,"False Data")</f>
        <v>Joshua Ryan</v>
      </c>
      <c r="L1309" s="5">
        <f>_xlfn.XLOOKUP(Table17[[#This Row],[Customer_ID]],Customer_Dim!A:A,Customer_Dim!C:C,"False Data")</f>
        <v>27</v>
      </c>
      <c r="M1309" s="5" t="str" cm="1">
        <f t="array" ref="M1309">_xlfn.IFS(Table9[[#This Row],[Age]]&lt;=35,"Youth",Table9[[#This Row],[Age]]&lt;=55,"Adult",Table9[[#This Row],[Age]]&gt;55,"Senior")</f>
        <v>Youth</v>
      </c>
      <c r="N1309" t="str">
        <f>_xlfn.XLOOKUP(Table17[[#This Row],[Customer_ID]],Customer_Dim!A:A,Customer_Dim!D:D,"False Data")</f>
        <v>Female</v>
      </c>
      <c r="O1309" t="str">
        <f>_xlfn.XLOOKUP(Table17[[#This Row],[Customer_ID]],Customer_Dim!A:A,Customer_Dim!E:E,"False Data")</f>
        <v>New David</v>
      </c>
      <c r="P1309" t="str">
        <f>_xlfn.XLOOKUP(Table17[[#This Row],[Customer_ID]],Customer_Dim!A:A,Customer_Dim!F:F,"False Data")</f>
        <v>New Jersey</v>
      </c>
      <c r="Q1309" t="str">
        <f>_xlfn.XLOOKUP(Table17[[#This Row],[Customer_ID]],Customer_Dim!A:A,Customer_Dim!G:G,"False Data")</f>
        <v>USA</v>
      </c>
      <c r="R1309" t="str">
        <f>_xlfn.XLOOKUP(Table17[[#This Row],[Customer_ID]],Customer_Dim!A:A,Customer_Dim!H:H,"False Data")</f>
        <v>Platinum</v>
      </c>
      <c r="S1309" t="str">
        <f>_xlfn.XLOOKUP(Table17[[#This Row],[Store_ID]],Store_Dim!A:A,Store_Dim!B:B)</f>
        <v>Gray Ltd</v>
      </c>
      <c r="T1309" t="str">
        <f>_xlfn.XLOOKUP(Table17[[#This Row],[Store_ID]],Store_Dim!A:A,Store_Dim!C:C)</f>
        <v>North</v>
      </c>
      <c r="U1309" t="str">
        <f>_xlfn.XLOOKUP(Table17[[#This Row],[Store_ID]],Store_Dim!A:A,Store_Dim!D:D)</f>
        <v>New Michaelchester</v>
      </c>
      <c r="V1309" t="str">
        <f>_xlfn.XLOOKUP(Table17[[#This Row],[Store_ID]],Store_Dim!A:A,Store_Dim!E:E)</f>
        <v>Outlet</v>
      </c>
      <c r="W1309" t="str">
        <f>_xlfn.XLOOKUP(Table17[[#This Row],[Product_ID]],Product_Dim!A:A,Product_Dim!B:B)</f>
        <v>Tennis Ball 3-Pack</v>
      </c>
      <c r="X1309" t="str">
        <f>_xlfn.XLOOKUP(Table17[[#This Row],[Product_ID]],Product_Dim!A:A,Product_Dim!C:C)</f>
        <v>Sports</v>
      </c>
      <c r="Y1309" t="str">
        <f>_xlfn.XLOOKUP(Table17[[#This Row],[Product_ID]],Product_Dim!A:A,Product_Dim!D:D)</f>
        <v>Equipment</v>
      </c>
      <c r="Z1309" t="str">
        <f>_xlfn.XLOOKUP(Table17[[#This Row],[Product_ID]],Product_Dim!A:A,Product_Dim!E:E)</f>
        <v>Lopez LLC</v>
      </c>
      <c r="AA1309">
        <f>_xlfn.XLOOKUP(Table17[[#This Row],[Product_ID]],Product_Dim!A:A,Product_Dim!F:F)</f>
        <v>103.45</v>
      </c>
      <c r="AB1309">
        <f>_xlfn.XLOOKUP(Table17[[#This Row],[Product_ID]],Product_Dim!A:A,Product_Dim!G:G)</f>
        <v>465</v>
      </c>
    </row>
    <row r="1310" spans="1:28" x14ac:dyDescent="0.25">
      <c r="A1310" t="s">
        <v>3134</v>
      </c>
      <c r="B1310" s="1">
        <v>45902</v>
      </c>
      <c r="C1310" t="s">
        <v>1254</v>
      </c>
      <c r="D1310" t="s">
        <v>1616</v>
      </c>
      <c r="E1310" t="s">
        <v>1769</v>
      </c>
      <c r="F1310">
        <v>2</v>
      </c>
      <c r="G1310">
        <v>511.7</v>
      </c>
      <c r="H1310">
        <v>0.12</v>
      </c>
      <c r="I1310" t="s">
        <v>1829</v>
      </c>
      <c r="J1310" s="12">
        <v>900.59199999999998</v>
      </c>
      <c r="K1310" t="str">
        <f>_xlfn.XLOOKUP(Table17[[#This Row],[Customer_ID]],Customer_Dim!A:A,Customer_Dim!B:B,"False Data")</f>
        <v>Justin Ingram</v>
      </c>
      <c r="L1310" s="5">
        <f>_xlfn.XLOOKUP(Table17[[#This Row],[Customer_ID]],Customer_Dim!A:A,Customer_Dim!C:C,"False Data")</f>
        <v>34</v>
      </c>
      <c r="M1310" s="5" t="str" cm="1">
        <f t="array" ref="M1310">_xlfn.IFS(Table9[[#This Row],[Age]]&lt;=35,"Youth",Table9[[#This Row],[Age]]&lt;=55,"Adult",Table9[[#This Row],[Age]]&gt;55,"Senior")</f>
        <v>Youth</v>
      </c>
      <c r="N1310" t="str">
        <f>_xlfn.XLOOKUP(Table17[[#This Row],[Customer_ID]],Customer_Dim!A:A,Customer_Dim!D:D,"False Data")</f>
        <v>Male</v>
      </c>
      <c r="O1310" t="str">
        <f>_xlfn.XLOOKUP(Table17[[#This Row],[Customer_ID]],Customer_Dim!A:A,Customer_Dim!E:E,"False Data")</f>
        <v>Lake Lisaland</v>
      </c>
      <c r="P1310" t="str">
        <f>_xlfn.XLOOKUP(Table17[[#This Row],[Customer_ID]],Customer_Dim!A:A,Customer_Dim!F:F,"False Data")</f>
        <v>Louisiana</v>
      </c>
      <c r="Q1310" t="str">
        <f>_xlfn.XLOOKUP(Table17[[#This Row],[Customer_ID]],Customer_Dim!A:A,Customer_Dim!G:G,"False Data")</f>
        <v>USA</v>
      </c>
      <c r="R1310" t="str">
        <f>_xlfn.XLOOKUP(Table17[[#This Row],[Customer_ID]],Customer_Dim!A:A,Customer_Dim!H:H,"False Data")</f>
        <v>Bronze</v>
      </c>
      <c r="S1310" t="str">
        <f>_xlfn.XLOOKUP(Table17[[#This Row],[Store_ID]],Store_Dim!A:A,Store_Dim!B:B)</f>
        <v>Alexander Group</v>
      </c>
      <c r="T1310" t="str">
        <f>_xlfn.XLOOKUP(Table17[[#This Row],[Store_ID]],Store_Dim!A:A,Store_Dim!C:C)</f>
        <v>South</v>
      </c>
      <c r="U1310" t="str">
        <f>_xlfn.XLOOKUP(Table17[[#This Row],[Store_ID]],Store_Dim!A:A,Store_Dim!D:D)</f>
        <v>Port Sharon</v>
      </c>
      <c r="V1310" t="str">
        <f>_xlfn.XLOOKUP(Table17[[#This Row],[Store_ID]],Store_Dim!A:A,Store_Dim!E:E)</f>
        <v>Online</v>
      </c>
      <c r="W1310" t="str">
        <f>_xlfn.XLOOKUP(Table17[[#This Row],[Product_ID]],Product_Dim!A:A,Product_Dim!B:B)</f>
        <v>Gaming Mechanical Keyboard</v>
      </c>
      <c r="X1310" t="str">
        <f>_xlfn.XLOOKUP(Table17[[#This Row],[Product_ID]],Product_Dim!A:A,Product_Dim!C:C)</f>
        <v>Electronics</v>
      </c>
      <c r="Y1310" t="str">
        <f>_xlfn.XLOOKUP(Table17[[#This Row],[Product_ID]],Product_Dim!A:A,Product_Dim!D:D)</f>
        <v>Computer</v>
      </c>
      <c r="Z1310" t="str">
        <f>_xlfn.XLOOKUP(Table17[[#This Row],[Product_ID]],Product_Dim!A:A,Product_Dim!E:E)</f>
        <v>Lucero LLC</v>
      </c>
      <c r="AA1310">
        <f>_xlfn.XLOOKUP(Table17[[#This Row],[Product_ID]],Product_Dim!A:A,Product_Dim!F:F)</f>
        <v>419.28</v>
      </c>
      <c r="AB1310">
        <f>_xlfn.XLOOKUP(Table17[[#This Row],[Product_ID]],Product_Dim!A:A,Product_Dim!G:G)</f>
        <v>86</v>
      </c>
    </row>
    <row r="1311" spans="1:28" x14ac:dyDescent="0.25">
      <c r="A1311" t="s">
        <v>3135</v>
      </c>
      <c r="B1311" s="1">
        <v>45401</v>
      </c>
      <c r="C1311" t="s">
        <v>332</v>
      </c>
      <c r="D1311" t="s">
        <v>1698</v>
      </c>
      <c r="E1311" t="s">
        <v>1782</v>
      </c>
      <c r="F1311">
        <v>4</v>
      </c>
      <c r="G1311">
        <v>488.72</v>
      </c>
      <c r="H1311">
        <v>0.23</v>
      </c>
      <c r="I1311" t="s">
        <v>1826</v>
      </c>
      <c r="J1311" s="12">
        <v>1505.2575999999999</v>
      </c>
      <c r="K1311" t="str">
        <f>_xlfn.XLOOKUP(Table17[[#This Row],[Customer_ID]],Customer_Dim!A:A,Customer_Dim!B:B,"False Data")</f>
        <v>Robert Jackson</v>
      </c>
      <c r="L1311" s="5">
        <f>_xlfn.XLOOKUP(Table17[[#This Row],[Customer_ID]],Customer_Dim!A:A,Customer_Dim!C:C,"False Data")</f>
        <v>44</v>
      </c>
      <c r="M1311" s="5" t="str" cm="1">
        <f t="array" ref="M1311">_xlfn.IFS(Table9[[#This Row],[Age]]&lt;=35,"Youth",Table9[[#This Row],[Age]]&lt;=55,"Adult",Table9[[#This Row],[Age]]&gt;55,"Senior")</f>
        <v>Adult</v>
      </c>
      <c r="N1311" t="str">
        <f>_xlfn.XLOOKUP(Table17[[#This Row],[Customer_ID]],Customer_Dim!A:A,Customer_Dim!D:D,"False Data")</f>
        <v>Female</v>
      </c>
      <c r="O1311" t="str">
        <f>_xlfn.XLOOKUP(Table17[[#This Row],[Customer_ID]],Customer_Dim!A:A,Customer_Dim!E:E,"False Data")</f>
        <v>Lake Brandy</v>
      </c>
      <c r="P1311" t="str">
        <f>_xlfn.XLOOKUP(Table17[[#This Row],[Customer_ID]],Customer_Dim!A:A,Customer_Dim!F:F,"False Data")</f>
        <v>Tennessee</v>
      </c>
      <c r="Q1311" t="str">
        <f>_xlfn.XLOOKUP(Table17[[#This Row],[Customer_ID]],Customer_Dim!A:A,Customer_Dim!G:G,"False Data")</f>
        <v>USA</v>
      </c>
      <c r="R1311" t="str">
        <f>_xlfn.XLOOKUP(Table17[[#This Row],[Customer_ID]],Customer_Dim!A:A,Customer_Dim!H:H,"False Data")</f>
        <v>Platinum</v>
      </c>
      <c r="S1311" t="str">
        <f>_xlfn.XLOOKUP(Table17[[#This Row],[Store_ID]],Store_Dim!A:A,Store_Dim!B:B)</f>
        <v>Bean, Jones and Park</v>
      </c>
      <c r="T1311" t="str">
        <f>_xlfn.XLOOKUP(Table17[[#This Row],[Store_ID]],Store_Dim!A:A,Store_Dim!C:C)</f>
        <v>West</v>
      </c>
      <c r="U1311" t="str">
        <f>_xlfn.XLOOKUP(Table17[[#This Row],[Store_ID]],Store_Dim!A:A,Store_Dim!D:D)</f>
        <v>Thompsonborough</v>
      </c>
      <c r="V1311" t="str">
        <f>_xlfn.XLOOKUP(Table17[[#This Row],[Store_ID]],Store_Dim!A:A,Store_Dim!E:E)</f>
        <v>Online</v>
      </c>
      <c r="W1311" t="str">
        <f>_xlfn.XLOOKUP(Table17[[#This Row],[Product_ID]],Product_Dim!A:A,Product_Dim!B:B)</f>
        <v>Women's Ankle Boots</v>
      </c>
      <c r="X1311" t="str">
        <f>_xlfn.XLOOKUP(Table17[[#This Row],[Product_ID]],Product_Dim!A:A,Product_Dim!C:C)</f>
        <v>Clothing</v>
      </c>
      <c r="Y1311" t="str">
        <f>_xlfn.XLOOKUP(Table17[[#This Row],[Product_ID]],Product_Dim!A:A,Product_Dim!D:D)</f>
        <v>Footwear</v>
      </c>
      <c r="Z1311" t="str">
        <f>_xlfn.XLOOKUP(Table17[[#This Row],[Product_ID]],Product_Dim!A:A,Product_Dim!E:E)</f>
        <v>Poole PLC</v>
      </c>
      <c r="AA1311">
        <f>_xlfn.XLOOKUP(Table17[[#This Row],[Product_ID]],Product_Dim!A:A,Product_Dim!F:F)</f>
        <v>158.13999999999999</v>
      </c>
      <c r="AB1311">
        <f>_xlfn.XLOOKUP(Table17[[#This Row],[Product_ID]],Product_Dim!A:A,Product_Dim!G:G)</f>
        <v>82</v>
      </c>
    </row>
    <row r="1312" spans="1:28" x14ac:dyDescent="0.25">
      <c r="A1312" t="s">
        <v>3136</v>
      </c>
      <c r="B1312" s="1">
        <v>45717</v>
      </c>
      <c r="C1312" t="s">
        <v>1220</v>
      </c>
      <c r="D1312" t="s">
        <v>1648</v>
      </c>
      <c r="E1312" t="s">
        <v>1794</v>
      </c>
      <c r="F1312">
        <v>2</v>
      </c>
      <c r="G1312">
        <v>520.45000000000005</v>
      </c>
      <c r="H1312">
        <v>0.11</v>
      </c>
      <c r="I1312" t="s">
        <v>1829</v>
      </c>
      <c r="J1312" s="12">
        <v>926.40100000000007</v>
      </c>
      <c r="K1312" t="str">
        <f>_xlfn.XLOOKUP(Table17[[#This Row],[Customer_ID]],Customer_Dim!A:A,Customer_Dim!B:B,"False Data")</f>
        <v>Heidi Tyler</v>
      </c>
      <c r="L1312" s="5">
        <f>_xlfn.XLOOKUP(Table17[[#This Row],[Customer_ID]],Customer_Dim!A:A,Customer_Dim!C:C,"False Data")</f>
        <v>40</v>
      </c>
      <c r="M1312" s="5" t="str" cm="1">
        <f t="array" ref="M1312">_xlfn.IFS(Table9[[#This Row],[Age]]&lt;=35,"Youth",Table9[[#This Row],[Age]]&lt;=55,"Adult",Table9[[#This Row],[Age]]&gt;55,"Senior")</f>
        <v>Adult</v>
      </c>
      <c r="N1312" t="str">
        <f>_xlfn.XLOOKUP(Table17[[#This Row],[Customer_ID]],Customer_Dim!A:A,Customer_Dim!D:D,"False Data")</f>
        <v>Female</v>
      </c>
      <c r="O1312" t="str">
        <f>_xlfn.XLOOKUP(Table17[[#This Row],[Customer_ID]],Customer_Dim!A:A,Customer_Dim!E:E,"False Data")</f>
        <v>Dawnstad</v>
      </c>
      <c r="P1312" t="str">
        <f>_xlfn.XLOOKUP(Table17[[#This Row],[Customer_ID]],Customer_Dim!A:A,Customer_Dim!F:F,"False Data")</f>
        <v>Oregon</v>
      </c>
      <c r="Q1312" t="str">
        <f>_xlfn.XLOOKUP(Table17[[#This Row],[Customer_ID]],Customer_Dim!A:A,Customer_Dim!G:G,"False Data")</f>
        <v>USA</v>
      </c>
      <c r="R1312" t="str">
        <f>_xlfn.XLOOKUP(Table17[[#This Row],[Customer_ID]],Customer_Dim!A:A,Customer_Dim!H:H,"False Data")</f>
        <v>Bronze</v>
      </c>
      <c r="S1312" t="str">
        <f>_xlfn.XLOOKUP(Table17[[#This Row],[Store_ID]],Store_Dim!A:A,Store_Dim!B:B)</f>
        <v>Thomas, Bridges and Harris</v>
      </c>
      <c r="T1312" t="str">
        <f>_xlfn.XLOOKUP(Table17[[#This Row],[Store_ID]],Store_Dim!A:A,Store_Dim!C:C)</f>
        <v>North</v>
      </c>
      <c r="U1312" t="str">
        <f>_xlfn.XLOOKUP(Table17[[#This Row],[Store_ID]],Store_Dim!A:A,Store_Dim!D:D)</f>
        <v>Sabrinatown</v>
      </c>
      <c r="V1312" t="str">
        <f>_xlfn.XLOOKUP(Table17[[#This Row],[Store_ID]],Store_Dim!A:A,Store_Dim!E:E)</f>
        <v>Online</v>
      </c>
      <c r="W1312" t="str">
        <f>_xlfn.XLOOKUP(Table17[[#This Row],[Product_ID]],Product_Dim!A:A,Product_Dim!B:B)</f>
        <v>Boxing Hand Wraps</v>
      </c>
      <c r="X1312" t="str">
        <f>_xlfn.XLOOKUP(Table17[[#This Row],[Product_ID]],Product_Dim!A:A,Product_Dim!C:C)</f>
        <v>Sports</v>
      </c>
      <c r="Y1312" t="str">
        <f>_xlfn.XLOOKUP(Table17[[#This Row],[Product_ID]],Product_Dim!A:A,Product_Dim!D:D)</f>
        <v>Fitness</v>
      </c>
      <c r="Z1312" t="str">
        <f>_xlfn.XLOOKUP(Table17[[#This Row],[Product_ID]],Product_Dim!A:A,Product_Dim!E:E)</f>
        <v>Smith-King</v>
      </c>
      <c r="AA1312">
        <f>_xlfn.XLOOKUP(Table17[[#This Row],[Product_ID]],Product_Dim!A:A,Product_Dim!F:F)</f>
        <v>190.29</v>
      </c>
      <c r="AB1312">
        <f>_xlfn.XLOOKUP(Table17[[#This Row],[Product_ID]],Product_Dim!A:A,Product_Dim!G:G)</f>
        <v>260</v>
      </c>
    </row>
    <row r="1313" spans="1:28" x14ac:dyDescent="0.25">
      <c r="A1313" t="s">
        <v>3137</v>
      </c>
      <c r="B1313" s="1">
        <v>45376</v>
      </c>
      <c r="C1313" t="s">
        <v>1340</v>
      </c>
      <c r="D1313" t="s">
        <v>1644</v>
      </c>
      <c r="E1313" t="s">
        <v>1773</v>
      </c>
      <c r="F1313">
        <v>1</v>
      </c>
      <c r="G1313">
        <v>340.9</v>
      </c>
      <c r="H1313">
        <v>0.28999999999999998</v>
      </c>
      <c r="I1313" t="s">
        <v>1824</v>
      </c>
      <c r="J1313" s="12">
        <v>242.03899999999999</v>
      </c>
      <c r="K1313" t="str">
        <f>_xlfn.XLOOKUP(Table17[[#This Row],[Customer_ID]],Customer_Dim!A:A,Customer_Dim!B:B,"False Data")</f>
        <v>Summer Weiss</v>
      </c>
      <c r="L1313" s="5">
        <f>_xlfn.XLOOKUP(Table17[[#This Row],[Customer_ID]],Customer_Dim!A:A,Customer_Dim!C:C,"False Data")</f>
        <v>37</v>
      </c>
      <c r="M1313" s="5" t="str" cm="1">
        <f t="array" ref="M1313">_xlfn.IFS(Table9[[#This Row],[Age]]&lt;=35,"Youth",Table9[[#This Row],[Age]]&lt;=55,"Adult",Table9[[#This Row],[Age]]&gt;55,"Senior")</f>
        <v>Adult</v>
      </c>
      <c r="N1313" t="str">
        <f>_xlfn.XLOOKUP(Table17[[#This Row],[Customer_ID]],Customer_Dim!A:A,Customer_Dim!D:D,"False Data")</f>
        <v>Male</v>
      </c>
      <c r="O1313" t="str">
        <f>_xlfn.XLOOKUP(Table17[[#This Row],[Customer_ID]],Customer_Dim!A:A,Customer_Dim!E:E,"False Data")</f>
        <v>Phyllisport</v>
      </c>
      <c r="P1313" t="str">
        <f>_xlfn.XLOOKUP(Table17[[#This Row],[Customer_ID]],Customer_Dim!A:A,Customer_Dim!F:F,"False Data")</f>
        <v>New Jersey</v>
      </c>
      <c r="Q1313" t="str">
        <f>_xlfn.XLOOKUP(Table17[[#This Row],[Customer_ID]],Customer_Dim!A:A,Customer_Dim!G:G,"False Data")</f>
        <v>USA</v>
      </c>
      <c r="R1313" t="str">
        <f>_xlfn.XLOOKUP(Table17[[#This Row],[Customer_ID]],Customer_Dim!A:A,Customer_Dim!H:H,"False Data")</f>
        <v>Bronze</v>
      </c>
      <c r="S1313" t="str">
        <f>_xlfn.XLOOKUP(Table17[[#This Row],[Store_ID]],Store_Dim!A:A,Store_Dim!B:B)</f>
        <v>Gray Ltd</v>
      </c>
      <c r="T1313" t="str">
        <f>_xlfn.XLOOKUP(Table17[[#This Row],[Store_ID]],Store_Dim!A:A,Store_Dim!C:C)</f>
        <v>North</v>
      </c>
      <c r="U1313" t="str">
        <f>_xlfn.XLOOKUP(Table17[[#This Row],[Store_ID]],Store_Dim!A:A,Store_Dim!D:D)</f>
        <v>New Michaelchester</v>
      </c>
      <c r="V1313" t="str">
        <f>_xlfn.XLOOKUP(Table17[[#This Row],[Store_ID]],Store_Dim!A:A,Store_Dim!E:E)</f>
        <v>Outlet</v>
      </c>
      <c r="W1313" t="str">
        <f>_xlfn.XLOOKUP(Table17[[#This Row],[Product_ID]],Product_Dim!A:A,Product_Dim!B:B)</f>
        <v>Car Dashboard Phone Holder</v>
      </c>
      <c r="X1313" t="str">
        <f>_xlfn.XLOOKUP(Table17[[#This Row],[Product_ID]],Product_Dim!A:A,Product_Dim!C:C)</f>
        <v>Electronics</v>
      </c>
      <c r="Y1313" t="str">
        <f>_xlfn.XLOOKUP(Table17[[#This Row],[Product_ID]],Product_Dim!A:A,Product_Dim!D:D)</f>
        <v>Accessories</v>
      </c>
      <c r="Z1313" t="str">
        <f>_xlfn.XLOOKUP(Table17[[#This Row],[Product_ID]],Product_Dim!A:A,Product_Dim!E:E)</f>
        <v>Byrd, Stewart and Valdez</v>
      </c>
      <c r="AA1313">
        <f>_xlfn.XLOOKUP(Table17[[#This Row],[Product_ID]],Product_Dim!A:A,Product_Dim!F:F)</f>
        <v>177.98</v>
      </c>
      <c r="AB1313">
        <f>_xlfn.XLOOKUP(Table17[[#This Row],[Product_ID]],Product_Dim!A:A,Product_Dim!G:G)</f>
        <v>103</v>
      </c>
    </row>
    <row r="1314" spans="1:28" x14ac:dyDescent="0.25">
      <c r="A1314" t="s">
        <v>3138</v>
      </c>
      <c r="B1314" s="1">
        <v>45576</v>
      </c>
      <c r="C1314" t="s">
        <v>1086</v>
      </c>
      <c r="D1314" t="s">
        <v>1610</v>
      </c>
      <c r="E1314" t="s">
        <v>1782</v>
      </c>
      <c r="F1314">
        <v>3</v>
      </c>
      <c r="G1314">
        <v>653.59</v>
      </c>
      <c r="H1314">
        <v>0.17</v>
      </c>
      <c r="I1314" t="s">
        <v>1829</v>
      </c>
      <c r="J1314" s="12">
        <v>1627.4391000000001</v>
      </c>
      <c r="K1314" t="str">
        <f>_xlfn.XLOOKUP(Table17[[#This Row],[Customer_ID]],Customer_Dim!A:A,Customer_Dim!B:B,"False Data")</f>
        <v>John Jordan</v>
      </c>
      <c r="L1314" s="5">
        <f>_xlfn.XLOOKUP(Table17[[#This Row],[Customer_ID]],Customer_Dim!A:A,Customer_Dim!C:C,"False Data")</f>
        <v>58</v>
      </c>
      <c r="M1314" s="5" t="str" cm="1">
        <f t="array" ref="M1314">_xlfn.IFS(Table9[[#This Row],[Age]]&lt;=35,"Youth",Table9[[#This Row],[Age]]&lt;=55,"Adult",Table9[[#This Row],[Age]]&gt;55,"Senior")</f>
        <v>Senior</v>
      </c>
      <c r="N1314" t="str">
        <f>_xlfn.XLOOKUP(Table17[[#This Row],[Customer_ID]],Customer_Dim!A:A,Customer_Dim!D:D,"False Data")</f>
        <v>Female</v>
      </c>
      <c r="O1314" t="str">
        <f>_xlfn.XLOOKUP(Table17[[#This Row],[Customer_ID]],Customer_Dim!A:A,Customer_Dim!E:E,"False Data")</f>
        <v>Port Crystalberg</v>
      </c>
      <c r="P1314" t="str">
        <f>_xlfn.XLOOKUP(Table17[[#This Row],[Customer_ID]],Customer_Dim!A:A,Customer_Dim!F:F,"False Data")</f>
        <v>Tennessee</v>
      </c>
      <c r="Q1314" t="str">
        <f>_xlfn.XLOOKUP(Table17[[#This Row],[Customer_ID]],Customer_Dim!A:A,Customer_Dim!G:G,"False Data")</f>
        <v>USA</v>
      </c>
      <c r="R1314" t="str">
        <f>_xlfn.XLOOKUP(Table17[[#This Row],[Customer_ID]],Customer_Dim!A:A,Customer_Dim!H:H,"False Data")</f>
        <v>Platinum</v>
      </c>
      <c r="S1314" t="str">
        <f>_xlfn.XLOOKUP(Table17[[#This Row],[Store_ID]],Store_Dim!A:A,Store_Dim!B:B)</f>
        <v>Bean, Jones and Park</v>
      </c>
      <c r="T1314" t="str">
        <f>_xlfn.XLOOKUP(Table17[[#This Row],[Store_ID]],Store_Dim!A:A,Store_Dim!C:C)</f>
        <v>West</v>
      </c>
      <c r="U1314" t="str">
        <f>_xlfn.XLOOKUP(Table17[[#This Row],[Store_ID]],Store_Dim!A:A,Store_Dim!D:D)</f>
        <v>Thompsonborough</v>
      </c>
      <c r="V1314" t="str">
        <f>_xlfn.XLOOKUP(Table17[[#This Row],[Store_ID]],Store_Dim!A:A,Store_Dim!E:E)</f>
        <v>Online</v>
      </c>
      <c r="W1314" t="str">
        <f>_xlfn.XLOOKUP(Table17[[#This Row],[Product_ID]],Product_Dim!A:A,Product_Dim!B:B)</f>
        <v>Basketball</v>
      </c>
      <c r="X1314" t="str">
        <f>_xlfn.XLOOKUP(Table17[[#This Row],[Product_ID]],Product_Dim!A:A,Product_Dim!C:C)</f>
        <v>Sports</v>
      </c>
      <c r="Y1314" t="str">
        <f>_xlfn.XLOOKUP(Table17[[#This Row],[Product_ID]],Product_Dim!A:A,Product_Dim!D:D)</f>
        <v>Team Sports</v>
      </c>
      <c r="Z1314" t="str">
        <f>_xlfn.XLOOKUP(Table17[[#This Row],[Product_ID]],Product_Dim!A:A,Product_Dim!E:E)</f>
        <v>Nolan-Snow</v>
      </c>
      <c r="AA1314">
        <f>_xlfn.XLOOKUP(Table17[[#This Row],[Product_ID]],Product_Dim!A:A,Product_Dim!F:F)</f>
        <v>204.39</v>
      </c>
      <c r="AB1314">
        <f>_xlfn.XLOOKUP(Table17[[#This Row],[Product_ID]],Product_Dim!A:A,Product_Dim!G:G)</f>
        <v>281</v>
      </c>
    </row>
    <row r="1315" spans="1:28" x14ac:dyDescent="0.25">
      <c r="A1315" t="s">
        <v>3139</v>
      </c>
      <c r="B1315" s="1">
        <v>45906</v>
      </c>
      <c r="C1315" t="s">
        <v>93</v>
      </c>
      <c r="D1315" t="s">
        <v>1600</v>
      </c>
      <c r="E1315" t="s">
        <v>1810</v>
      </c>
      <c r="F1315">
        <v>1</v>
      </c>
      <c r="G1315">
        <v>179.77</v>
      </c>
      <c r="H1315">
        <v>0.23</v>
      </c>
      <c r="I1315" t="s">
        <v>1829</v>
      </c>
      <c r="J1315" s="12">
        <v>138.4229</v>
      </c>
      <c r="K1315" t="str">
        <f>_xlfn.XLOOKUP(Table17[[#This Row],[Customer_ID]],Customer_Dim!A:A,Customer_Dim!B:B,"False Data")</f>
        <v>Jeff Martinez</v>
      </c>
      <c r="L1315" s="5">
        <f>_xlfn.XLOOKUP(Table17[[#This Row],[Customer_ID]],Customer_Dim!A:A,Customer_Dim!C:C,"False Data")</f>
        <v>36</v>
      </c>
      <c r="M1315" s="5" t="str" cm="1">
        <f t="array" ref="M1315">_xlfn.IFS(Table9[[#This Row],[Age]]&lt;=35,"Youth",Table9[[#This Row],[Age]]&lt;=55,"Adult",Table9[[#This Row],[Age]]&gt;55,"Senior")</f>
        <v>Adult</v>
      </c>
      <c r="N1315" t="str">
        <f>_xlfn.XLOOKUP(Table17[[#This Row],[Customer_ID]],Customer_Dim!A:A,Customer_Dim!D:D,"False Data")</f>
        <v>Female</v>
      </c>
      <c r="O1315" t="str">
        <f>_xlfn.XLOOKUP(Table17[[#This Row],[Customer_ID]],Customer_Dim!A:A,Customer_Dim!E:E,"False Data")</f>
        <v>Smithburgh</v>
      </c>
      <c r="P1315" t="str">
        <f>_xlfn.XLOOKUP(Table17[[#This Row],[Customer_ID]],Customer_Dim!A:A,Customer_Dim!F:F,"False Data")</f>
        <v>Oklahoma</v>
      </c>
      <c r="Q1315" t="str">
        <f>_xlfn.XLOOKUP(Table17[[#This Row],[Customer_ID]],Customer_Dim!A:A,Customer_Dim!G:G,"False Data")</f>
        <v>USA</v>
      </c>
      <c r="R1315" t="str">
        <f>_xlfn.XLOOKUP(Table17[[#This Row],[Customer_ID]],Customer_Dim!A:A,Customer_Dim!H:H,"False Data")</f>
        <v>Gold</v>
      </c>
      <c r="S1315" t="str">
        <f>_xlfn.XLOOKUP(Table17[[#This Row],[Store_ID]],Store_Dim!A:A,Store_Dim!B:B)</f>
        <v>Guerrero-Schmitt</v>
      </c>
      <c r="T1315" t="str">
        <f>_xlfn.XLOOKUP(Table17[[#This Row],[Store_ID]],Store_Dim!A:A,Store_Dim!C:C)</f>
        <v>East</v>
      </c>
      <c r="U1315" t="str">
        <f>_xlfn.XLOOKUP(Table17[[#This Row],[Store_ID]],Store_Dim!A:A,Store_Dim!D:D)</f>
        <v>East Stevechester</v>
      </c>
      <c r="V1315" t="str">
        <f>_xlfn.XLOOKUP(Table17[[#This Row],[Store_ID]],Store_Dim!A:A,Store_Dim!E:E)</f>
        <v>Flagship</v>
      </c>
      <c r="W1315" t="str">
        <f>_xlfn.XLOOKUP(Table17[[#This Row],[Product_ID]],Product_Dim!A:A,Product_Dim!B:B)</f>
        <v>Wireless Bluetooth Speaker</v>
      </c>
      <c r="X1315" t="str">
        <f>_xlfn.XLOOKUP(Table17[[#This Row],[Product_ID]],Product_Dim!A:A,Product_Dim!C:C)</f>
        <v>Electronics</v>
      </c>
      <c r="Y1315" t="str">
        <f>_xlfn.XLOOKUP(Table17[[#This Row],[Product_ID]],Product_Dim!A:A,Product_Dim!D:D)</f>
        <v>Audio</v>
      </c>
      <c r="Z1315" t="str">
        <f>_xlfn.XLOOKUP(Table17[[#This Row],[Product_ID]],Product_Dim!A:A,Product_Dim!E:E)</f>
        <v>Reed-Schmidt</v>
      </c>
      <c r="AA1315">
        <f>_xlfn.XLOOKUP(Table17[[#This Row],[Product_ID]],Product_Dim!A:A,Product_Dim!F:F)</f>
        <v>322.41000000000003</v>
      </c>
      <c r="AB1315">
        <f>_xlfn.XLOOKUP(Table17[[#This Row],[Product_ID]],Product_Dim!A:A,Product_Dim!G:G)</f>
        <v>213</v>
      </c>
    </row>
    <row r="1316" spans="1:28" x14ac:dyDescent="0.25">
      <c r="A1316" t="s">
        <v>3140</v>
      </c>
      <c r="B1316" s="1">
        <v>45523</v>
      </c>
      <c r="C1316" t="s">
        <v>44</v>
      </c>
      <c r="D1316" t="s">
        <v>1543</v>
      </c>
      <c r="E1316" t="s">
        <v>1786</v>
      </c>
      <c r="F1316">
        <v>2</v>
      </c>
      <c r="G1316">
        <v>943.8</v>
      </c>
      <c r="H1316">
        <v>0.06</v>
      </c>
      <c r="I1316" t="s">
        <v>1824</v>
      </c>
      <c r="J1316" s="12">
        <v>1774.3440000000001</v>
      </c>
      <c r="K1316" t="str">
        <f>_xlfn.XLOOKUP(Table17[[#This Row],[Customer_ID]],Customer_Dim!A:A,Customer_Dim!B:B,"False Data")</f>
        <v>Melissa Howard</v>
      </c>
      <c r="L1316" s="5">
        <f>_xlfn.XLOOKUP(Table17[[#This Row],[Customer_ID]],Customer_Dim!A:A,Customer_Dim!C:C,"False Data")</f>
        <v>53</v>
      </c>
      <c r="M1316" s="5" t="str" cm="1">
        <f t="array" ref="M1316">_xlfn.IFS(Table9[[#This Row],[Age]]&lt;=35,"Youth",Table9[[#This Row],[Age]]&lt;=55,"Adult",Table9[[#This Row],[Age]]&gt;55,"Senior")</f>
        <v>Adult</v>
      </c>
      <c r="N1316" t="str">
        <f>_xlfn.XLOOKUP(Table17[[#This Row],[Customer_ID]],Customer_Dim!A:A,Customer_Dim!D:D,"False Data")</f>
        <v>Female</v>
      </c>
      <c r="O1316" t="str">
        <f>_xlfn.XLOOKUP(Table17[[#This Row],[Customer_ID]],Customer_Dim!A:A,Customer_Dim!E:E,"False Data")</f>
        <v>Maynardton</v>
      </c>
      <c r="P1316" t="str">
        <f>_xlfn.XLOOKUP(Table17[[#This Row],[Customer_ID]],Customer_Dim!A:A,Customer_Dim!F:F,"False Data")</f>
        <v>New Hampshire</v>
      </c>
      <c r="Q1316" t="str">
        <f>_xlfn.XLOOKUP(Table17[[#This Row],[Customer_ID]],Customer_Dim!A:A,Customer_Dim!G:G,"False Data")</f>
        <v>USA</v>
      </c>
      <c r="R1316" t="str">
        <f>_xlfn.XLOOKUP(Table17[[#This Row],[Customer_ID]],Customer_Dim!A:A,Customer_Dim!H:H,"False Data")</f>
        <v>Gold</v>
      </c>
      <c r="S1316" t="str">
        <f>_xlfn.XLOOKUP(Table17[[#This Row],[Store_ID]],Store_Dim!A:A,Store_Dim!B:B)</f>
        <v>Moore, Padilla and Butler</v>
      </c>
      <c r="T1316" t="str">
        <f>_xlfn.XLOOKUP(Table17[[#This Row],[Store_ID]],Store_Dim!A:A,Store_Dim!C:C)</f>
        <v>South</v>
      </c>
      <c r="U1316" t="str">
        <f>_xlfn.XLOOKUP(Table17[[#This Row],[Store_ID]],Store_Dim!A:A,Store_Dim!D:D)</f>
        <v>East Johnstad</v>
      </c>
      <c r="V1316" t="str">
        <f>_xlfn.XLOOKUP(Table17[[#This Row],[Store_ID]],Store_Dim!A:A,Store_Dim!E:E)</f>
        <v>Flagship</v>
      </c>
      <c r="W1316" t="str">
        <f>_xlfn.XLOOKUP(Table17[[#This Row],[Product_ID]],Product_Dim!A:A,Product_Dim!B:B)</f>
        <v>Brother Laser Printer</v>
      </c>
      <c r="X1316" t="str">
        <f>_xlfn.XLOOKUP(Table17[[#This Row],[Product_ID]],Product_Dim!A:A,Product_Dim!C:C)</f>
        <v>Electronics</v>
      </c>
      <c r="Y1316" t="str">
        <f>_xlfn.XLOOKUP(Table17[[#This Row],[Product_ID]],Product_Dim!A:A,Product_Dim!D:D)</f>
        <v>Computer</v>
      </c>
      <c r="Z1316" t="str">
        <f>_xlfn.XLOOKUP(Table17[[#This Row],[Product_ID]],Product_Dim!A:A,Product_Dim!E:E)</f>
        <v>Hunt Inc</v>
      </c>
      <c r="AA1316">
        <f>_xlfn.XLOOKUP(Table17[[#This Row],[Product_ID]],Product_Dim!A:A,Product_Dim!F:F)</f>
        <v>112.42</v>
      </c>
      <c r="AB1316">
        <f>_xlfn.XLOOKUP(Table17[[#This Row],[Product_ID]],Product_Dim!A:A,Product_Dim!G:G)</f>
        <v>416</v>
      </c>
    </row>
    <row r="1317" spans="1:28" x14ac:dyDescent="0.25">
      <c r="A1317" t="s">
        <v>3141</v>
      </c>
      <c r="B1317" s="1">
        <v>45234</v>
      </c>
      <c r="C1317" t="s">
        <v>1272</v>
      </c>
      <c r="D1317" t="s">
        <v>1690</v>
      </c>
      <c r="E1317" t="s">
        <v>1801</v>
      </c>
      <c r="F1317">
        <v>2</v>
      </c>
      <c r="G1317">
        <v>985</v>
      </c>
      <c r="H1317">
        <v>0.25</v>
      </c>
      <c r="I1317" t="s">
        <v>1824</v>
      </c>
      <c r="J1317" s="12">
        <v>1477.5</v>
      </c>
      <c r="K1317" t="str">
        <f>_xlfn.XLOOKUP(Table17[[#This Row],[Customer_ID]],Customer_Dim!A:A,Customer_Dim!B:B,"False Data")</f>
        <v>Sarah Smith</v>
      </c>
      <c r="L1317" s="5">
        <f>_xlfn.XLOOKUP(Table17[[#This Row],[Customer_ID]],Customer_Dim!A:A,Customer_Dim!C:C,"False Data")</f>
        <v>55</v>
      </c>
      <c r="M1317" s="5" t="str" cm="1">
        <f t="array" ref="M1317">_xlfn.IFS(Table9[[#This Row],[Age]]&lt;=35,"Youth",Table9[[#This Row],[Age]]&lt;=55,"Adult",Table9[[#This Row],[Age]]&gt;55,"Senior")</f>
        <v>Adult</v>
      </c>
      <c r="N1317" t="str">
        <f>_xlfn.XLOOKUP(Table17[[#This Row],[Customer_ID]],Customer_Dim!A:A,Customer_Dim!D:D,"False Data")</f>
        <v>Male</v>
      </c>
      <c r="O1317" t="str">
        <f>_xlfn.XLOOKUP(Table17[[#This Row],[Customer_ID]],Customer_Dim!A:A,Customer_Dim!E:E,"False Data")</f>
        <v>Kathleenport</v>
      </c>
      <c r="P1317" t="str">
        <f>_xlfn.XLOOKUP(Table17[[#This Row],[Customer_ID]],Customer_Dim!A:A,Customer_Dim!F:F,"False Data")</f>
        <v>Wyoming</v>
      </c>
      <c r="Q1317" t="str">
        <f>_xlfn.XLOOKUP(Table17[[#This Row],[Customer_ID]],Customer_Dim!A:A,Customer_Dim!G:G,"False Data")</f>
        <v>USA</v>
      </c>
      <c r="R1317" t="str">
        <f>_xlfn.XLOOKUP(Table17[[#This Row],[Customer_ID]],Customer_Dim!A:A,Customer_Dim!H:H,"False Data")</f>
        <v>Gold</v>
      </c>
      <c r="S1317" t="str">
        <f>_xlfn.XLOOKUP(Table17[[#This Row],[Store_ID]],Store_Dim!A:A,Store_Dim!B:B)</f>
        <v>Shelton PLC</v>
      </c>
      <c r="T1317" t="str">
        <f>_xlfn.XLOOKUP(Table17[[#This Row],[Store_ID]],Store_Dim!A:A,Store_Dim!C:C)</f>
        <v>North</v>
      </c>
      <c r="U1317" t="str">
        <f>_xlfn.XLOOKUP(Table17[[#This Row],[Store_ID]],Store_Dim!A:A,Store_Dim!D:D)</f>
        <v>East Jenniferstad</v>
      </c>
      <c r="V1317" t="str">
        <f>_xlfn.XLOOKUP(Table17[[#This Row],[Store_ID]],Store_Dim!A:A,Store_Dim!E:E)</f>
        <v>Flagship</v>
      </c>
      <c r="W1317" t="str">
        <f>_xlfn.XLOOKUP(Table17[[#This Row],[Product_ID]],Product_Dim!A:A,Product_Dim!B:B)</f>
        <v>Hair Repair Oil Treatment</v>
      </c>
      <c r="X1317" t="str">
        <f>_xlfn.XLOOKUP(Table17[[#This Row],[Product_ID]],Product_Dim!A:A,Product_Dim!C:C)</f>
        <v>Beauty</v>
      </c>
      <c r="Y1317" t="str">
        <f>_xlfn.XLOOKUP(Table17[[#This Row],[Product_ID]],Product_Dim!A:A,Product_Dim!D:D)</f>
        <v>Haircare</v>
      </c>
      <c r="Z1317" t="str">
        <f>_xlfn.XLOOKUP(Table17[[#This Row],[Product_ID]],Product_Dim!A:A,Product_Dim!E:E)</f>
        <v>Hopkins Ltd</v>
      </c>
      <c r="AA1317">
        <f>_xlfn.XLOOKUP(Table17[[#This Row],[Product_ID]],Product_Dim!A:A,Product_Dim!F:F)</f>
        <v>214.32</v>
      </c>
      <c r="AB1317">
        <f>_xlfn.XLOOKUP(Table17[[#This Row],[Product_ID]],Product_Dim!A:A,Product_Dim!G:G)</f>
        <v>383</v>
      </c>
    </row>
    <row r="1318" spans="1:28" x14ac:dyDescent="0.25">
      <c r="A1318" t="s">
        <v>3142</v>
      </c>
      <c r="B1318" s="1">
        <v>45405</v>
      </c>
      <c r="C1318" t="s">
        <v>1492</v>
      </c>
      <c r="D1318" t="s">
        <v>1724</v>
      </c>
      <c r="E1318" t="s">
        <v>1789</v>
      </c>
      <c r="F1318">
        <v>4</v>
      </c>
      <c r="G1318">
        <v>216.81</v>
      </c>
      <c r="H1318">
        <v>0.28999999999999998</v>
      </c>
      <c r="I1318" t="s">
        <v>1824</v>
      </c>
      <c r="J1318" s="12">
        <v>615.74040000000002</v>
      </c>
      <c r="K1318" t="str">
        <f>_xlfn.XLOOKUP(Table17[[#This Row],[Customer_ID]],Customer_Dim!A:A,Customer_Dim!B:B,"False Data")</f>
        <v>Sara Ingram</v>
      </c>
      <c r="L1318" s="5">
        <f>_xlfn.XLOOKUP(Table17[[#This Row],[Customer_ID]],Customer_Dim!A:A,Customer_Dim!C:C,"False Data")</f>
        <v>46</v>
      </c>
      <c r="M1318" s="5" t="str" cm="1">
        <f t="array" ref="M1318">_xlfn.IFS(Table9[[#This Row],[Age]]&lt;=35,"Youth",Table9[[#This Row],[Age]]&lt;=55,"Adult",Table9[[#This Row],[Age]]&gt;55,"Senior")</f>
        <v>Adult</v>
      </c>
      <c r="N1318" t="str">
        <f>_xlfn.XLOOKUP(Table17[[#This Row],[Customer_ID]],Customer_Dim!A:A,Customer_Dim!D:D,"False Data")</f>
        <v>Female</v>
      </c>
      <c r="O1318" t="str">
        <f>_xlfn.XLOOKUP(Table17[[#This Row],[Customer_ID]],Customer_Dim!A:A,Customer_Dim!E:E,"False Data")</f>
        <v>East Dillonview</v>
      </c>
      <c r="P1318" t="str">
        <f>_xlfn.XLOOKUP(Table17[[#This Row],[Customer_ID]],Customer_Dim!A:A,Customer_Dim!F:F,"False Data")</f>
        <v>Virginia</v>
      </c>
      <c r="Q1318" t="str">
        <f>_xlfn.XLOOKUP(Table17[[#This Row],[Customer_ID]],Customer_Dim!A:A,Customer_Dim!G:G,"False Data")</f>
        <v>USA</v>
      </c>
      <c r="R1318" t="str">
        <f>_xlfn.XLOOKUP(Table17[[#This Row],[Customer_ID]],Customer_Dim!A:A,Customer_Dim!H:H,"False Data")</f>
        <v>Bronze</v>
      </c>
      <c r="S1318" t="str">
        <f>_xlfn.XLOOKUP(Table17[[#This Row],[Store_ID]],Store_Dim!A:A,Store_Dim!B:B)</f>
        <v>Hill, Wagner and Ballard</v>
      </c>
      <c r="T1318" t="str">
        <f>_xlfn.XLOOKUP(Table17[[#This Row],[Store_ID]],Store_Dim!A:A,Store_Dim!C:C)</f>
        <v>East</v>
      </c>
      <c r="U1318" t="str">
        <f>_xlfn.XLOOKUP(Table17[[#This Row],[Store_ID]],Store_Dim!A:A,Store_Dim!D:D)</f>
        <v>East Davidville</v>
      </c>
      <c r="V1318" t="str">
        <f>_xlfn.XLOOKUP(Table17[[#This Row],[Store_ID]],Store_Dim!A:A,Store_Dim!E:E)</f>
        <v>Online</v>
      </c>
      <c r="W1318" t="str">
        <f>_xlfn.XLOOKUP(Table17[[#This Row],[Product_ID]],Product_Dim!A:A,Product_Dim!B:B)</f>
        <v>Sports Wrist Sweatbands</v>
      </c>
      <c r="X1318" t="str">
        <f>_xlfn.XLOOKUP(Table17[[#This Row],[Product_ID]],Product_Dim!A:A,Product_Dim!C:C)</f>
        <v>Sports</v>
      </c>
      <c r="Y1318" t="str">
        <f>_xlfn.XLOOKUP(Table17[[#This Row],[Product_ID]],Product_Dim!A:A,Product_Dim!D:D)</f>
        <v>Accessories</v>
      </c>
      <c r="Z1318" t="str">
        <f>_xlfn.XLOOKUP(Table17[[#This Row],[Product_ID]],Product_Dim!A:A,Product_Dim!E:E)</f>
        <v>Olsen-Daniels</v>
      </c>
      <c r="AA1318">
        <f>_xlfn.XLOOKUP(Table17[[#This Row],[Product_ID]],Product_Dim!A:A,Product_Dim!F:F)</f>
        <v>131.24</v>
      </c>
      <c r="AB1318">
        <f>_xlfn.XLOOKUP(Table17[[#This Row],[Product_ID]],Product_Dim!A:A,Product_Dim!G:G)</f>
        <v>232</v>
      </c>
    </row>
    <row r="1319" spans="1:28" x14ac:dyDescent="0.25">
      <c r="A1319" t="s">
        <v>3143</v>
      </c>
      <c r="B1319" s="1">
        <v>45223</v>
      </c>
      <c r="C1319" t="s">
        <v>408</v>
      </c>
      <c r="D1319" t="s">
        <v>1676</v>
      </c>
      <c r="E1319" t="s">
        <v>1761</v>
      </c>
      <c r="F1319">
        <v>4</v>
      </c>
      <c r="G1319">
        <v>950.21</v>
      </c>
      <c r="H1319">
        <v>0.27</v>
      </c>
      <c r="I1319" t="s">
        <v>1829</v>
      </c>
      <c r="J1319" s="12">
        <v>2774.6131999999998</v>
      </c>
      <c r="K1319" t="str">
        <f>_xlfn.XLOOKUP(Table17[[#This Row],[Customer_ID]],Customer_Dim!A:A,Customer_Dim!B:B,"False Data")</f>
        <v>Colleen Mccarthy</v>
      </c>
      <c r="L1319" s="5">
        <f>_xlfn.XLOOKUP(Table17[[#This Row],[Customer_ID]],Customer_Dim!A:A,Customer_Dim!C:C,"False Data")</f>
        <v>21</v>
      </c>
      <c r="M1319" s="5" t="str" cm="1">
        <f t="array" ref="M1319">_xlfn.IFS(Table9[[#This Row],[Age]]&lt;=35,"Youth",Table9[[#This Row],[Age]]&lt;=55,"Adult",Table9[[#This Row],[Age]]&gt;55,"Senior")</f>
        <v>Youth</v>
      </c>
      <c r="N1319" t="str">
        <f>_xlfn.XLOOKUP(Table17[[#This Row],[Customer_ID]],Customer_Dim!A:A,Customer_Dim!D:D,"False Data")</f>
        <v>Female</v>
      </c>
      <c r="O1319" t="str">
        <f>_xlfn.XLOOKUP(Table17[[#This Row],[Customer_ID]],Customer_Dim!A:A,Customer_Dim!E:E,"False Data")</f>
        <v>North Katherine</v>
      </c>
      <c r="P1319" t="str">
        <f>_xlfn.XLOOKUP(Table17[[#This Row],[Customer_ID]],Customer_Dim!A:A,Customer_Dim!F:F,"False Data")</f>
        <v>Washington</v>
      </c>
      <c r="Q1319" t="str">
        <f>_xlfn.XLOOKUP(Table17[[#This Row],[Customer_ID]],Customer_Dim!A:A,Customer_Dim!G:G,"False Data")</f>
        <v>USA</v>
      </c>
      <c r="R1319" t="str">
        <f>_xlfn.XLOOKUP(Table17[[#This Row],[Customer_ID]],Customer_Dim!A:A,Customer_Dim!H:H,"False Data")</f>
        <v>Platinum</v>
      </c>
      <c r="S1319" t="str">
        <f>_xlfn.XLOOKUP(Table17[[#This Row],[Store_ID]],Store_Dim!A:A,Store_Dim!B:B)</f>
        <v>Black-Horn</v>
      </c>
      <c r="T1319" t="str">
        <f>_xlfn.XLOOKUP(Table17[[#This Row],[Store_ID]],Store_Dim!A:A,Store_Dim!C:C)</f>
        <v>South</v>
      </c>
      <c r="U1319" t="str">
        <f>_xlfn.XLOOKUP(Table17[[#This Row],[Store_ID]],Store_Dim!A:A,Store_Dim!D:D)</f>
        <v>North Nancyview</v>
      </c>
      <c r="V1319" t="str">
        <f>_xlfn.XLOOKUP(Table17[[#This Row],[Store_ID]],Store_Dim!A:A,Store_Dim!E:E)</f>
        <v>Outlet</v>
      </c>
      <c r="W1319" t="str">
        <f>_xlfn.XLOOKUP(Table17[[#This Row],[Product_ID]],Product_Dim!A:A,Product_Dim!B:B)</f>
        <v>Matte Lipstick Set</v>
      </c>
      <c r="X1319" t="str">
        <f>_xlfn.XLOOKUP(Table17[[#This Row],[Product_ID]],Product_Dim!A:A,Product_Dim!C:C)</f>
        <v>Beauty</v>
      </c>
      <c r="Y1319" t="str">
        <f>_xlfn.XLOOKUP(Table17[[#This Row],[Product_ID]],Product_Dim!A:A,Product_Dim!D:D)</f>
        <v>Makeup</v>
      </c>
      <c r="Z1319" t="str">
        <f>_xlfn.XLOOKUP(Table17[[#This Row],[Product_ID]],Product_Dim!A:A,Product_Dim!E:E)</f>
        <v>Zhang Inc</v>
      </c>
      <c r="AA1319">
        <f>_xlfn.XLOOKUP(Table17[[#This Row],[Product_ID]],Product_Dim!A:A,Product_Dim!F:F)</f>
        <v>299.11</v>
      </c>
      <c r="AB1319">
        <f>_xlfn.XLOOKUP(Table17[[#This Row],[Product_ID]],Product_Dim!A:A,Product_Dim!G:G)</f>
        <v>118</v>
      </c>
    </row>
    <row r="1320" spans="1:28" x14ac:dyDescent="0.25">
      <c r="A1320" t="s">
        <v>3144</v>
      </c>
      <c r="B1320" s="1">
        <v>45838</v>
      </c>
      <c r="C1320" t="s">
        <v>818</v>
      </c>
      <c r="D1320" t="s">
        <v>1644</v>
      </c>
      <c r="E1320" t="s">
        <v>1779</v>
      </c>
      <c r="F1320">
        <v>2</v>
      </c>
      <c r="G1320">
        <v>271.39999999999998</v>
      </c>
      <c r="H1320">
        <v>0.17</v>
      </c>
      <c r="I1320" t="s">
        <v>1826</v>
      </c>
      <c r="J1320" s="12">
        <v>450.52399999999989</v>
      </c>
      <c r="K1320" t="str">
        <f>_xlfn.XLOOKUP(Table17[[#This Row],[Customer_ID]],Customer_Dim!A:A,Customer_Dim!B:B,"False Data")</f>
        <v>Kristen Fischer</v>
      </c>
      <c r="L1320" s="5">
        <f>_xlfn.XLOOKUP(Table17[[#This Row],[Customer_ID]],Customer_Dim!A:A,Customer_Dim!C:C,"False Data")</f>
        <v>57</v>
      </c>
      <c r="M1320" s="5" t="str" cm="1">
        <f t="array" ref="M1320">_xlfn.IFS(Table9[[#This Row],[Age]]&lt;=35,"Youth",Table9[[#This Row],[Age]]&lt;=55,"Adult",Table9[[#This Row],[Age]]&gt;55,"Senior")</f>
        <v>Senior</v>
      </c>
      <c r="N1320" t="str">
        <f>_xlfn.XLOOKUP(Table17[[#This Row],[Customer_ID]],Customer_Dim!A:A,Customer_Dim!D:D,"False Data")</f>
        <v>Male</v>
      </c>
      <c r="O1320" t="str">
        <f>_xlfn.XLOOKUP(Table17[[#This Row],[Customer_ID]],Customer_Dim!A:A,Customer_Dim!E:E,"False Data")</f>
        <v>Lake Christopher</v>
      </c>
      <c r="P1320" t="str">
        <f>_xlfn.XLOOKUP(Table17[[#This Row],[Customer_ID]],Customer_Dim!A:A,Customer_Dim!F:F,"False Data")</f>
        <v>Arkansas</v>
      </c>
      <c r="Q1320" t="str">
        <f>_xlfn.XLOOKUP(Table17[[#This Row],[Customer_ID]],Customer_Dim!A:A,Customer_Dim!G:G,"False Data")</f>
        <v>USA</v>
      </c>
      <c r="R1320" t="str">
        <f>_xlfn.XLOOKUP(Table17[[#This Row],[Customer_ID]],Customer_Dim!A:A,Customer_Dim!H:H,"False Data")</f>
        <v>Platinum</v>
      </c>
      <c r="S1320" t="str">
        <f>_xlfn.XLOOKUP(Table17[[#This Row],[Store_ID]],Store_Dim!A:A,Store_Dim!B:B)</f>
        <v>Martinez-Mullins</v>
      </c>
      <c r="T1320" t="str">
        <f>_xlfn.XLOOKUP(Table17[[#This Row],[Store_ID]],Store_Dim!A:A,Store_Dim!C:C)</f>
        <v>South</v>
      </c>
      <c r="U1320" t="str">
        <f>_xlfn.XLOOKUP(Table17[[#This Row],[Store_ID]],Store_Dim!A:A,Store_Dim!D:D)</f>
        <v>Williamsfurt</v>
      </c>
      <c r="V1320" t="str">
        <f>_xlfn.XLOOKUP(Table17[[#This Row],[Store_ID]],Store_Dim!A:A,Store_Dim!E:E)</f>
        <v>Online</v>
      </c>
      <c r="W1320" t="str">
        <f>_xlfn.XLOOKUP(Table17[[#This Row],[Product_ID]],Product_Dim!A:A,Product_Dim!B:B)</f>
        <v>Car Dashboard Phone Holder</v>
      </c>
      <c r="X1320" t="str">
        <f>_xlfn.XLOOKUP(Table17[[#This Row],[Product_ID]],Product_Dim!A:A,Product_Dim!C:C)</f>
        <v>Electronics</v>
      </c>
      <c r="Y1320" t="str">
        <f>_xlfn.XLOOKUP(Table17[[#This Row],[Product_ID]],Product_Dim!A:A,Product_Dim!D:D)</f>
        <v>Accessories</v>
      </c>
      <c r="Z1320" t="str">
        <f>_xlfn.XLOOKUP(Table17[[#This Row],[Product_ID]],Product_Dim!A:A,Product_Dim!E:E)</f>
        <v>Byrd, Stewart and Valdez</v>
      </c>
      <c r="AA1320">
        <f>_xlfn.XLOOKUP(Table17[[#This Row],[Product_ID]],Product_Dim!A:A,Product_Dim!F:F)</f>
        <v>177.98</v>
      </c>
      <c r="AB1320">
        <f>_xlfn.XLOOKUP(Table17[[#This Row],[Product_ID]],Product_Dim!A:A,Product_Dim!G:G)</f>
        <v>103</v>
      </c>
    </row>
    <row r="1321" spans="1:28" x14ac:dyDescent="0.25">
      <c r="A1321" t="s">
        <v>3145</v>
      </c>
      <c r="B1321" s="1">
        <v>45883</v>
      </c>
      <c r="C1321" t="s">
        <v>559</v>
      </c>
      <c r="D1321" t="s">
        <v>1626</v>
      </c>
      <c r="E1321" t="s">
        <v>1782</v>
      </c>
      <c r="F1321">
        <v>4</v>
      </c>
      <c r="G1321">
        <v>708.19</v>
      </c>
      <c r="H1321">
        <v>0.1</v>
      </c>
      <c r="I1321" t="s">
        <v>1826</v>
      </c>
      <c r="J1321" s="12">
        <v>2549.4839999999999</v>
      </c>
      <c r="K1321" t="str">
        <f>_xlfn.XLOOKUP(Table17[[#This Row],[Customer_ID]],Customer_Dim!A:A,Customer_Dim!B:B,"False Data")</f>
        <v>Daniel Contreras</v>
      </c>
      <c r="L1321" s="5">
        <f>_xlfn.XLOOKUP(Table17[[#This Row],[Customer_ID]],Customer_Dim!A:A,Customer_Dim!C:C,"False Data")</f>
        <v>36</v>
      </c>
      <c r="M1321" s="5" t="str" cm="1">
        <f t="array" ref="M1321">_xlfn.IFS(Table9[[#This Row],[Age]]&lt;=35,"Youth",Table9[[#This Row],[Age]]&lt;=55,"Adult",Table9[[#This Row],[Age]]&gt;55,"Senior")</f>
        <v>Adult</v>
      </c>
      <c r="N1321" t="str">
        <f>_xlfn.XLOOKUP(Table17[[#This Row],[Customer_ID]],Customer_Dim!A:A,Customer_Dim!D:D,"False Data")</f>
        <v>Female</v>
      </c>
      <c r="O1321" t="str">
        <f>_xlfn.XLOOKUP(Table17[[#This Row],[Customer_ID]],Customer_Dim!A:A,Customer_Dim!E:E,"False Data")</f>
        <v>Robertview</v>
      </c>
      <c r="P1321" t="str">
        <f>_xlfn.XLOOKUP(Table17[[#This Row],[Customer_ID]],Customer_Dim!A:A,Customer_Dim!F:F,"False Data")</f>
        <v>Florida</v>
      </c>
      <c r="Q1321" t="str">
        <f>_xlfn.XLOOKUP(Table17[[#This Row],[Customer_ID]],Customer_Dim!A:A,Customer_Dim!G:G,"False Data")</f>
        <v>USA</v>
      </c>
      <c r="R1321" t="str">
        <f>_xlfn.XLOOKUP(Table17[[#This Row],[Customer_ID]],Customer_Dim!A:A,Customer_Dim!H:H,"False Data")</f>
        <v>Platinum</v>
      </c>
      <c r="S1321" t="str">
        <f>_xlfn.XLOOKUP(Table17[[#This Row],[Store_ID]],Store_Dim!A:A,Store_Dim!B:B)</f>
        <v>Bean, Jones and Park</v>
      </c>
      <c r="T1321" t="str">
        <f>_xlfn.XLOOKUP(Table17[[#This Row],[Store_ID]],Store_Dim!A:A,Store_Dim!C:C)</f>
        <v>West</v>
      </c>
      <c r="U1321" t="str">
        <f>_xlfn.XLOOKUP(Table17[[#This Row],[Store_ID]],Store_Dim!A:A,Store_Dim!D:D)</f>
        <v>Thompsonborough</v>
      </c>
      <c r="V1321" t="str">
        <f>_xlfn.XLOOKUP(Table17[[#This Row],[Store_ID]],Store_Dim!A:A,Store_Dim!E:E)</f>
        <v>Online</v>
      </c>
      <c r="W1321" t="str">
        <f>_xlfn.XLOOKUP(Table17[[#This Row],[Product_ID]],Product_Dim!A:A,Product_Dim!B:B)</f>
        <v>Portable Power Bank</v>
      </c>
      <c r="X1321" t="str">
        <f>_xlfn.XLOOKUP(Table17[[#This Row],[Product_ID]],Product_Dim!A:A,Product_Dim!C:C)</f>
        <v>Electronics</v>
      </c>
      <c r="Y1321" t="str">
        <f>_xlfn.XLOOKUP(Table17[[#This Row],[Product_ID]],Product_Dim!A:A,Product_Dim!D:D)</f>
        <v>Mobile</v>
      </c>
      <c r="Z1321" t="str">
        <f>_xlfn.XLOOKUP(Table17[[#This Row],[Product_ID]],Product_Dim!A:A,Product_Dim!E:E)</f>
        <v>Cummings and Sons</v>
      </c>
      <c r="AA1321">
        <f>_xlfn.XLOOKUP(Table17[[#This Row],[Product_ID]],Product_Dim!A:A,Product_Dim!F:F)</f>
        <v>326.06</v>
      </c>
      <c r="AB1321">
        <f>_xlfn.XLOOKUP(Table17[[#This Row],[Product_ID]],Product_Dim!A:A,Product_Dim!G:G)</f>
        <v>301</v>
      </c>
    </row>
    <row r="1322" spans="1:28" x14ac:dyDescent="0.25">
      <c r="A1322" t="s">
        <v>3146</v>
      </c>
      <c r="B1322" s="1">
        <v>45788</v>
      </c>
      <c r="C1322" t="s">
        <v>1374</v>
      </c>
      <c r="D1322" t="s">
        <v>1656</v>
      </c>
      <c r="E1322" t="s">
        <v>1766</v>
      </c>
      <c r="F1322">
        <v>3</v>
      </c>
      <c r="G1322">
        <v>477.05</v>
      </c>
      <c r="H1322">
        <v>0.05</v>
      </c>
      <c r="I1322" t="s">
        <v>1826</v>
      </c>
      <c r="J1322" s="12">
        <v>1359.5925</v>
      </c>
      <c r="K1322" t="str">
        <f>_xlfn.XLOOKUP(Table17[[#This Row],[Customer_ID]],Customer_Dim!A:A,Customer_Dim!B:B,"False Data")</f>
        <v>Cheryl Carr</v>
      </c>
      <c r="L1322" s="5">
        <f>_xlfn.XLOOKUP(Table17[[#This Row],[Customer_ID]],Customer_Dim!A:A,Customer_Dim!C:C,"False Data")</f>
        <v>19</v>
      </c>
      <c r="M1322" s="5" t="str" cm="1">
        <f t="array" ref="M1322">_xlfn.IFS(Table9[[#This Row],[Age]]&lt;=35,"Youth",Table9[[#This Row],[Age]]&lt;=55,"Adult",Table9[[#This Row],[Age]]&gt;55,"Senior")</f>
        <v>Youth</v>
      </c>
      <c r="N1322" t="str">
        <f>_xlfn.XLOOKUP(Table17[[#This Row],[Customer_ID]],Customer_Dim!A:A,Customer_Dim!D:D,"False Data")</f>
        <v>Male</v>
      </c>
      <c r="O1322" t="str">
        <f>_xlfn.XLOOKUP(Table17[[#This Row],[Customer_ID]],Customer_Dim!A:A,Customer_Dim!E:E,"False Data")</f>
        <v>Jessicaland</v>
      </c>
      <c r="P1322" t="str">
        <f>_xlfn.XLOOKUP(Table17[[#This Row],[Customer_ID]],Customer_Dim!A:A,Customer_Dim!F:F,"False Data")</f>
        <v>Wyoming</v>
      </c>
      <c r="Q1322" t="str">
        <f>_xlfn.XLOOKUP(Table17[[#This Row],[Customer_ID]],Customer_Dim!A:A,Customer_Dim!G:G,"False Data")</f>
        <v>USA</v>
      </c>
      <c r="R1322" t="str">
        <f>_xlfn.XLOOKUP(Table17[[#This Row],[Customer_ID]],Customer_Dim!A:A,Customer_Dim!H:H,"False Data")</f>
        <v>Gold</v>
      </c>
      <c r="S1322" t="str">
        <f>_xlfn.XLOOKUP(Table17[[#This Row],[Store_ID]],Store_Dim!A:A,Store_Dim!B:B)</f>
        <v>Johnson-Wright</v>
      </c>
      <c r="T1322" t="str">
        <f>_xlfn.XLOOKUP(Table17[[#This Row],[Store_ID]],Store_Dim!A:A,Store_Dim!C:C)</f>
        <v>North</v>
      </c>
      <c r="U1322" t="str">
        <f>_xlfn.XLOOKUP(Table17[[#This Row],[Store_ID]],Store_Dim!A:A,Store_Dim!D:D)</f>
        <v>Hoodberg</v>
      </c>
      <c r="V1322" t="str">
        <f>_xlfn.XLOOKUP(Table17[[#This Row],[Store_ID]],Store_Dim!A:A,Store_Dim!E:E)</f>
        <v>Outlet</v>
      </c>
      <c r="W1322" t="str">
        <f>_xlfn.XLOOKUP(Table17[[#This Row],[Product_ID]],Product_Dim!A:A,Product_Dim!B:B)</f>
        <v>Sports Stopwatch Pro</v>
      </c>
      <c r="X1322" t="str">
        <f>_xlfn.XLOOKUP(Table17[[#This Row],[Product_ID]],Product_Dim!A:A,Product_Dim!C:C)</f>
        <v>Sports</v>
      </c>
      <c r="Y1322" t="str">
        <f>_xlfn.XLOOKUP(Table17[[#This Row],[Product_ID]],Product_Dim!A:A,Product_Dim!D:D)</f>
        <v>Accessories</v>
      </c>
      <c r="Z1322" t="str">
        <f>_xlfn.XLOOKUP(Table17[[#This Row],[Product_ID]],Product_Dim!A:A,Product_Dim!E:E)</f>
        <v>Thompson-French</v>
      </c>
      <c r="AA1322">
        <f>_xlfn.XLOOKUP(Table17[[#This Row],[Product_ID]],Product_Dim!A:A,Product_Dim!F:F)</f>
        <v>434.84</v>
      </c>
      <c r="AB1322">
        <f>_xlfn.XLOOKUP(Table17[[#This Row],[Product_ID]],Product_Dim!A:A,Product_Dim!G:G)</f>
        <v>185</v>
      </c>
    </row>
    <row r="1323" spans="1:28" x14ac:dyDescent="0.25">
      <c r="A1323" t="s">
        <v>3147</v>
      </c>
      <c r="B1323" s="1">
        <v>45383</v>
      </c>
      <c r="C1323" t="s">
        <v>969</v>
      </c>
      <c r="D1323" t="s">
        <v>1696</v>
      </c>
      <c r="E1323" t="s">
        <v>1786</v>
      </c>
      <c r="F1323">
        <v>3</v>
      </c>
      <c r="G1323">
        <v>627.29</v>
      </c>
      <c r="H1323">
        <v>0.27</v>
      </c>
      <c r="I1323" t="s">
        <v>1829</v>
      </c>
      <c r="J1323" s="12">
        <v>1373.7651000000001</v>
      </c>
      <c r="K1323" t="str">
        <f>_xlfn.XLOOKUP(Table17[[#This Row],[Customer_ID]],Customer_Dim!A:A,Customer_Dim!B:B,"False Data")</f>
        <v>Brandy Thompson</v>
      </c>
      <c r="L1323" s="5">
        <f>_xlfn.XLOOKUP(Table17[[#This Row],[Customer_ID]],Customer_Dim!A:A,Customer_Dim!C:C,"False Data")</f>
        <v>56</v>
      </c>
      <c r="M1323" s="5" t="str" cm="1">
        <f t="array" ref="M1323">_xlfn.IFS(Table9[[#This Row],[Age]]&lt;=35,"Youth",Table9[[#This Row],[Age]]&lt;=55,"Adult",Table9[[#This Row],[Age]]&gt;55,"Senior")</f>
        <v>Senior</v>
      </c>
      <c r="N1323" t="str">
        <f>_xlfn.XLOOKUP(Table17[[#This Row],[Customer_ID]],Customer_Dim!A:A,Customer_Dim!D:D,"False Data")</f>
        <v>Female</v>
      </c>
      <c r="O1323" t="str">
        <f>_xlfn.XLOOKUP(Table17[[#This Row],[Customer_ID]],Customer_Dim!A:A,Customer_Dim!E:E,"False Data")</f>
        <v>West Patriciaview</v>
      </c>
      <c r="P1323" t="str">
        <f>_xlfn.XLOOKUP(Table17[[#This Row],[Customer_ID]],Customer_Dim!A:A,Customer_Dim!F:F,"False Data")</f>
        <v>Alabama</v>
      </c>
      <c r="Q1323" t="str">
        <f>_xlfn.XLOOKUP(Table17[[#This Row],[Customer_ID]],Customer_Dim!A:A,Customer_Dim!G:G,"False Data")</f>
        <v>USA</v>
      </c>
      <c r="R1323" t="str">
        <f>_xlfn.XLOOKUP(Table17[[#This Row],[Customer_ID]],Customer_Dim!A:A,Customer_Dim!H:H,"False Data")</f>
        <v>Bronze</v>
      </c>
      <c r="S1323" t="str">
        <f>_xlfn.XLOOKUP(Table17[[#This Row],[Store_ID]],Store_Dim!A:A,Store_Dim!B:B)</f>
        <v>Moore, Padilla and Butler</v>
      </c>
      <c r="T1323" t="str">
        <f>_xlfn.XLOOKUP(Table17[[#This Row],[Store_ID]],Store_Dim!A:A,Store_Dim!C:C)</f>
        <v>South</v>
      </c>
      <c r="U1323" t="str">
        <f>_xlfn.XLOOKUP(Table17[[#This Row],[Store_ID]],Store_Dim!A:A,Store_Dim!D:D)</f>
        <v>East Johnstad</v>
      </c>
      <c r="V1323" t="str">
        <f>_xlfn.XLOOKUP(Table17[[#This Row],[Store_ID]],Store_Dim!A:A,Store_Dim!E:E)</f>
        <v>Flagship</v>
      </c>
      <c r="W1323" t="str">
        <f>_xlfn.XLOOKUP(Table17[[#This Row],[Product_ID]],Product_Dim!A:A,Product_Dim!B:B)</f>
        <v>Bluetooth Car Audio System</v>
      </c>
      <c r="X1323" t="str">
        <f>_xlfn.XLOOKUP(Table17[[#This Row],[Product_ID]],Product_Dim!A:A,Product_Dim!C:C)</f>
        <v>Electronics</v>
      </c>
      <c r="Y1323" t="str">
        <f>_xlfn.XLOOKUP(Table17[[#This Row],[Product_ID]],Product_Dim!A:A,Product_Dim!D:D)</f>
        <v>Audio</v>
      </c>
      <c r="Z1323" t="str">
        <f>_xlfn.XLOOKUP(Table17[[#This Row],[Product_ID]],Product_Dim!A:A,Product_Dim!E:E)</f>
        <v>Bruce-Bowen</v>
      </c>
      <c r="AA1323">
        <f>_xlfn.XLOOKUP(Table17[[#This Row],[Product_ID]],Product_Dim!A:A,Product_Dim!F:F)</f>
        <v>403.71</v>
      </c>
      <c r="AB1323">
        <f>_xlfn.XLOOKUP(Table17[[#This Row],[Product_ID]],Product_Dim!A:A,Product_Dim!G:G)</f>
        <v>159</v>
      </c>
    </row>
    <row r="1324" spans="1:28" x14ac:dyDescent="0.25">
      <c r="A1324" t="s">
        <v>3148</v>
      </c>
      <c r="B1324" s="1">
        <v>45335</v>
      </c>
      <c r="C1324" t="s">
        <v>960</v>
      </c>
      <c r="D1324" t="s">
        <v>1736</v>
      </c>
      <c r="E1324" t="s">
        <v>1792</v>
      </c>
      <c r="F1324">
        <v>3</v>
      </c>
      <c r="G1324">
        <v>206.84</v>
      </c>
      <c r="H1324">
        <v>0.19</v>
      </c>
      <c r="I1324" t="s">
        <v>1826</v>
      </c>
      <c r="J1324" s="12">
        <v>502.62119999999999</v>
      </c>
      <c r="K1324" t="str">
        <f>_xlfn.XLOOKUP(Table17[[#This Row],[Customer_ID]],Customer_Dim!A:A,Customer_Dim!B:B,"False Data")</f>
        <v>Miss Alexandria Li Dvm</v>
      </c>
      <c r="L1324" s="5">
        <f>_xlfn.XLOOKUP(Table17[[#This Row],[Customer_ID]],Customer_Dim!A:A,Customer_Dim!C:C,"False Data")</f>
        <v>41</v>
      </c>
      <c r="M1324" s="5" t="str" cm="1">
        <f t="array" ref="M1324">_xlfn.IFS(Table9[[#This Row],[Age]]&lt;=35,"Youth",Table9[[#This Row],[Age]]&lt;=55,"Adult",Table9[[#This Row],[Age]]&gt;55,"Senior")</f>
        <v>Adult</v>
      </c>
      <c r="N1324" t="str">
        <f>_xlfn.XLOOKUP(Table17[[#This Row],[Customer_ID]],Customer_Dim!A:A,Customer_Dim!D:D,"False Data")</f>
        <v>Male</v>
      </c>
      <c r="O1324" t="str">
        <f>_xlfn.XLOOKUP(Table17[[#This Row],[Customer_ID]],Customer_Dim!A:A,Customer_Dim!E:E,"False Data")</f>
        <v>Port Jenniferton</v>
      </c>
      <c r="P1324" t="str">
        <f>_xlfn.XLOOKUP(Table17[[#This Row],[Customer_ID]],Customer_Dim!A:A,Customer_Dim!F:F,"False Data")</f>
        <v>Kansas</v>
      </c>
      <c r="Q1324" t="str">
        <f>_xlfn.XLOOKUP(Table17[[#This Row],[Customer_ID]],Customer_Dim!A:A,Customer_Dim!G:G,"False Data")</f>
        <v>USA</v>
      </c>
      <c r="R1324" t="str">
        <f>_xlfn.XLOOKUP(Table17[[#This Row],[Customer_ID]],Customer_Dim!A:A,Customer_Dim!H:H,"False Data")</f>
        <v>Silver</v>
      </c>
      <c r="S1324" t="str">
        <f>_xlfn.XLOOKUP(Table17[[#This Row],[Store_ID]],Store_Dim!A:A,Store_Dim!B:B)</f>
        <v>Aguirre-Keller</v>
      </c>
      <c r="T1324" t="str">
        <f>_xlfn.XLOOKUP(Table17[[#This Row],[Store_ID]],Store_Dim!A:A,Store_Dim!C:C)</f>
        <v>South</v>
      </c>
      <c r="U1324" t="str">
        <f>_xlfn.XLOOKUP(Table17[[#This Row],[Store_ID]],Store_Dim!A:A,Store_Dim!D:D)</f>
        <v>Lake Michael</v>
      </c>
      <c r="V1324" t="str">
        <f>_xlfn.XLOOKUP(Table17[[#This Row],[Store_ID]],Store_Dim!A:A,Store_Dim!E:E)</f>
        <v>Online</v>
      </c>
      <c r="W1324" t="str">
        <f>_xlfn.XLOOKUP(Table17[[#This Row],[Product_ID]],Product_Dim!A:A,Product_Dim!B:B)</f>
        <v>Vitamin E Body Lotion</v>
      </c>
      <c r="X1324" t="str">
        <f>_xlfn.XLOOKUP(Table17[[#This Row],[Product_ID]],Product_Dim!A:A,Product_Dim!C:C)</f>
        <v>Beauty</v>
      </c>
      <c r="Y1324" t="str">
        <f>_xlfn.XLOOKUP(Table17[[#This Row],[Product_ID]],Product_Dim!A:A,Product_Dim!D:D)</f>
        <v>Skincare</v>
      </c>
      <c r="Z1324" t="str">
        <f>_xlfn.XLOOKUP(Table17[[#This Row],[Product_ID]],Product_Dim!A:A,Product_Dim!E:E)</f>
        <v>Hoffman-Williams</v>
      </c>
      <c r="AA1324">
        <f>_xlfn.XLOOKUP(Table17[[#This Row],[Product_ID]],Product_Dim!A:A,Product_Dim!F:F)</f>
        <v>358.47</v>
      </c>
      <c r="AB1324">
        <f>_xlfn.XLOOKUP(Table17[[#This Row],[Product_ID]],Product_Dim!A:A,Product_Dim!G:G)</f>
        <v>213</v>
      </c>
    </row>
    <row r="1325" spans="1:28" x14ac:dyDescent="0.25">
      <c r="A1325" t="s">
        <v>3149</v>
      </c>
      <c r="B1325" s="1">
        <v>45304</v>
      </c>
      <c r="C1325" t="s">
        <v>803</v>
      </c>
      <c r="D1325" t="s">
        <v>1608</v>
      </c>
      <c r="E1325" t="s">
        <v>1757</v>
      </c>
      <c r="F1325">
        <v>4</v>
      </c>
      <c r="G1325">
        <v>629.04999999999995</v>
      </c>
      <c r="H1325">
        <v>0.26</v>
      </c>
      <c r="I1325" t="s">
        <v>1824</v>
      </c>
      <c r="J1325" s="12">
        <v>1861.9880000000001</v>
      </c>
      <c r="K1325" t="str">
        <f>_xlfn.XLOOKUP(Table17[[#This Row],[Customer_ID]],Customer_Dim!A:A,Customer_Dim!B:B,"False Data")</f>
        <v>Tyler Garner</v>
      </c>
      <c r="L1325" s="5">
        <f>_xlfn.XLOOKUP(Table17[[#This Row],[Customer_ID]],Customer_Dim!A:A,Customer_Dim!C:C,"False Data")</f>
        <v>64</v>
      </c>
      <c r="M1325" s="5" t="str" cm="1">
        <f t="array" ref="M1325">_xlfn.IFS(Table9[[#This Row],[Age]]&lt;=35,"Youth",Table9[[#This Row],[Age]]&lt;=55,"Adult",Table9[[#This Row],[Age]]&gt;55,"Senior")</f>
        <v>Senior</v>
      </c>
      <c r="N1325" t="str">
        <f>_xlfn.XLOOKUP(Table17[[#This Row],[Customer_ID]],Customer_Dim!A:A,Customer_Dim!D:D,"False Data")</f>
        <v>Male</v>
      </c>
      <c r="O1325" t="str">
        <f>_xlfn.XLOOKUP(Table17[[#This Row],[Customer_ID]],Customer_Dim!A:A,Customer_Dim!E:E,"False Data")</f>
        <v>Port Coreyfort</v>
      </c>
      <c r="P1325" t="str">
        <f>_xlfn.XLOOKUP(Table17[[#This Row],[Customer_ID]],Customer_Dim!A:A,Customer_Dim!F:F,"False Data")</f>
        <v>Alabama</v>
      </c>
      <c r="Q1325" t="str">
        <f>_xlfn.XLOOKUP(Table17[[#This Row],[Customer_ID]],Customer_Dim!A:A,Customer_Dim!G:G,"False Data")</f>
        <v>USA</v>
      </c>
      <c r="R1325" t="str">
        <f>_xlfn.XLOOKUP(Table17[[#This Row],[Customer_ID]],Customer_Dim!A:A,Customer_Dim!H:H,"False Data")</f>
        <v>Silver</v>
      </c>
      <c r="S1325" t="str">
        <f>_xlfn.XLOOKUP(Table17[[#This Row],[Store_ID]],Store_Dim!A:A,Store_Dim!B:B)</f>
        <v>Martinez, Adkins and Johnson</v>
      </c>
      <c r="T1325" t="str">
        <f>_xlfn.XLOOKUP(Table17[[#This Row],[Store_ID]],Store_Dim!A:A,Store_Dim!C:C)</f>
        <v>North</v>
      </c>
      <c r="U1325" t="str">
        <f>_xlfn.XLOOKUP(Table17[[#This Row],[Store_ID]],Store_Dim!A:A,Store_Dim!D:D)</f>
        <v>Danielmouth</v>
      </c>
      <c r="V1325" t="str">
        <f>_xlfn.XLOOKUP(Table17[[#This Row],[Store_ID]],Store_Dim!A:A,Store_Dim!E:E)</f>
        <v>Flagship</v>
      </c>
      <c r="W1325" t="str">
        <f>_xlfn.XLOOKUP(Table17[[#This Row],[Product_ID]],Product_Dim!A:A,Product_Dim!B:B)</f>
        <v>Stainless Steel Cutlery Set</v>
      </c>
      <c r="X1325" t="str">
        <f>_xlfn.XLOOKUP(Table17[[#This Row],[Product_ID]],Product_Dim!A:A,Product_Dim!C:C)</f>
        <v>Home</v>
      </c>
      <c r="Y1325" t="str">
        <f>_xlfn.XLOOKUP(Table17[[#This Row],[Product_ID]],Product_Dim!A:A,Product_Dim!D:D)</f>
        <v>Kitchen</v>
      </c>
      <c r="Z1325" t="str">
        <f>_xlfn.XLOOKUP(Table17[[#This Row],[Product_ID]],Product_Dim!A:A,Product_Dim!E:E)</f>
        <v>Stevens, Fernandez and Martin</v>
      </c>
      <c r="AA1325">
        <f>_xlfn.XLOOKUP(Table17[[#This Row],[Product_ID]],Product_Dim!A:A,Product_Dim!F:F)</f>
        <v>19.52</v>
      </c>
      <c r="AB1325">
        <f>_xlfn.XLOOKUP(Table17[[#This Row],[Product_ID]],Product_Dim!A:A,Product_Dim!G:G)</f>
        <v>57</v>
      </c>
    </row>
    <row r="1326" spans="1:28" x14ac:dyDescent="0.25">
      <c r="A1326" t="s">
        <v>3150</v>
      </c>
      <c r="B1326" s="1">
        <v>45543</v>
      </c>
      <c r="C1326" t="s">
        <v>1357</v>
      </c>
      <c r="D1326" t="s">
        <v>1696</v>
      </c>
      <c r="E1326" t="s">
        <v>1807</v>
      </c>
      <c r="F1326">
        <v>4</v>
      </c>
      <c r="G1326">
        <v>529.04</v>
      </c>
      <c r="H1326">
        <v>0.1</v>
      </c>
      <c r="I1326" t="s">
        <v>1826</v>
      </c>
      <c r="J1326" s="12">
        <v>1904.5440000000001</v>
      </c>
      <c r="K1326" t="str">
        <f>_xlfn.XLOOKUP(Table17[[#This Row],[Customer_ID]],Customer_Dim!A:A,Customer_Dim!B:B,"False Data")</f>
        <v>Monica Flynn</v>
      </c>
      <c r="L1326" s="5">
        <f>_xlfn.XLOOKUP(Table17[[#This Row],[Customer_ID]],Customer_Dim!A:A,Customer_Dim!C:C,"False Data")</f>
        <v>59</v>
      </c>
      <c r="M1326" s="5" t="str" cm="1">
        <f t="array" ref="M1326">_xlfn.IFS(Table9[[#This Row],[Age]]&lt;=35,"Youth",Table9[[#This Row],[Age]]&lt;=55,"Adult",Table9[[#This Row],[Age]]&gt;55,"Senior")</f>
        <v>Senior</v>
      </c>
      <c r="N1326" t="str">
        <f>_xlfn.XLOOKUP(Table17[[#This Row],[Customer_ID]],Customer_Dim!A:A,Customer_Dim!D:D,"False Data")</f>
        <v>Female</v>
      </c>
      <c r="O1326" t="str">
        <f>_xlfn.XLOOKUP(Table17[[#This Row],[Customer_ID]],Customer_Dim!A:A,Customer_Dim!E:E,"False Data")</f>
        <v>Amberburgh</v>
      </c>
      <c r="P1326" t="str">
        <f>_xlfn.XLOOKUP(Table17[[#This Row],[Customer_ID]],Customer_Dim!A:A,Customer_Dim!F:F,"False Data")</f>
        <v>Tennessee</v>
      </c>
      <c r="Q1326" t="str">
        <f>_xlfn.XLOOKUP(Table17[[#This Row],[Customer_ID]],Customer_Dim!A:A,Customer_Dim!G:G,"False Data")</f>
        <v>USA</v>
      </c>
      <c r="R1326" t="str">
        <f>_xlfn.XLOOKUP(Table17[[#This Row],[Customer_ID]],Customer_Dim!A:A,Customer_Dim!H:H,"False Data")</f>
        <v>Platinum</v>
      </c>
      <c r="S1326" t="str">
        <f>_xlfn.XLOOKUP(Table17[[#This Row],[Store_ID]],Store_Dim!A:A,Store_Dim!B:B)</f>
        <v>Holloway Ltd</v>
      </c>
      <c r="T1326" t="str">
        <f>_xlfn.XLOOKUP(Table17[[#This Row],[Store_ID]],Store_Dim!A:A,Store_Dim!C:C)</f>
        <v>North</v>
      </c>
      <c r="U1326" t="str">
        <f>_xlfn.XLOOKUP(Table17[[#This Row],[Store_ID]],Store_Dim!A:A,Store_Dim!D:D)</f>
        <v>Bensonhaven</v>
      </c>
      <c r="V1326" t="str">
        <f>_xlfn.XLOOKUP(Table17[[#This Row],[Store_ID]],Store_Dim!A:A,Store_Dim!E:E)</f>
        <v>Flagship</v>
      </c>
      <c r="W1326" t="str">
        <f>_xlfn.XLOOKUP(Table17[[#This Row],[Product_ID]],Product_Dim!A:A,Product_Dim!B:B)</f>
        <v>Bluetooth Car Audio System</v>
      </c>
      <c r="X1326" t="str">
        <f>_xlfn.XLOOKUP(Table17[[#This Row],[Product_ID]],Product_Dim!A:A,Product_Dim!C:C)</f>
        <v>Electronics</v>
      </c>
      <c r="Y1326" t="str">
        <f>_xlfn.XLOOKUP(Table17[[#This Row],[Product_ID]],Product_Dim!A:A,Product_Dim!D:D)</f>
        <v>Audio</v>
      </c>
      <c r="Z1326" t="str">
        <f>_xlfn.XLOOKUP(Table17[[#This Row],[Product_ID]],Product_Dim!A:A,Product_Dim!E:E)</f>
        <v>Bruce-Bowen</v>
      </c>
      <c r="AA1326">
        <f>_xlfn.XLOOKUP(Table17[[#This Row],[Product_ID]],Product_Dim!A:A,Product_Dim!F:F)</f>
        <v>403.71</v>
      </c>
      <c r="AB1326">
        <f>_xlfn.XLOOKUP(Table17[[#This Row],[Product_ID]],Product_Dim!A:A,Product_Dim!G:G)</f>
        <v>159</v>
      </c>
    </row>
    <row r="1327" spans="1:28" x14ac:dyDescent="0.25">
      <c r="A1327" t="s">
        <v>3151</v>
      </c>
      <c r="B1327" s="1">
        <v>45326</v>
      </c>
      <c r="C1327" t="s">
        <v>1095</v>
      </c>
      <c r="D1327" t="s">
        <v>1608</v>
      </c>
      <c r="E1327" t="s">
        <v>1807</v>
      </c>
      <c r="F1327">
        <v>1</v>
      </c>
      <c r="G1327">
        <v>350.67</v>
      </c>
      <c r="H1327">
        <v>0.22</v>
      </c>
      <c r="I1327" t="s">
        <v>1826</v>
      </c>
      <c r="J1327" s="12">
        <v>273.52260000000001</v>
      </c>
      <c r="K1327" t="str">
        <f>_xlfn.XLOOKUP(Table17[[#This Row],[Customer_ID]],Customer_Dim!A:A,Customer_Dim!B:B,"False Data")</f>
        <v>Heather Valenzuela</v>
      </c>
      <c r="L1327" s="5">
        <f>_xlfn.XLOOKUP(Table17[[#This Row],[Customer_ID]],Customer_Dim!A:A,Customer_Dim!C:C,"False Data")</f>
        <v>31</v>
      </c>
      <c r="M1327" s="5" t="str" cm="1">
        <f t="array" ref="M1327">_xlfn.IFS(Table9[[#This Row],[Age]]&lt;=35,"Youth",Table9[[#This Row],[Age]]&lt;=55,"Adult",Table9[[#This Row],[Age]]&gt;55,"Senior")</f>
        <v>Youth</v>
      </c>
      <c r="N1327" t="str">
        <f>_xlfn.XLOOKUP(Table17[[#This Row],[Customer_ID]],Customer_Dim!A:A,Customer_Dim!D:D,"False Data")</f>
        <v>Male</v>
      </c>
      <c r="O1327" t="str">
        <f>_xlfn.XLOOKUP(Table17[[#This Row],[Customer_ID]],Customer_Dim!A:A,Customer_Dim!E:E,"False Data")</f>
        <v>New Angiefurt</v>
      </c>
      <c r="P1327" t="str">
        <f>_xlfn.XLOOKUP(Table17[[#This Row],[Customer_ID]],Customer_Dim!A:A,Customer_Dim!F:F,"False Data")</f>
        <v>Alaska</v>
      </c>
      <c r="Q1327" t="str">
        <f>_xlfn.XLOOKUP(Table17[[#This Row],[Customer_ID]],Customer_Dim!A:A,Customer_Dim!G:G,"False Data")</f>
        <v>USA</v>
      </c>
      <c r="R1327" t="str">
        <f>_xlfn.XLOOKUP(Table17[[#This Row],[Customer_ID]],Customer_Dim!A:A,Customer_Dim!H:H,"False Data")</f>
        <v>Bronze</v>
      </c>
      <c r="S1327" t="str">
        <f>_xlfn.XLOOKUP(Table17[[#This Row],[Store_ID]],Store_Dim!A:A,Store_Dim!B:B)</f>
        <v>Holloway Ltd</v>
      </c>
      <c r="T1327" t="str">
        <f>_xlfn.XLOOKUP(Table17[[#This Row],[Store_ID]],Store_Dim!A:A,Store_Dim!C:C)</f>
        <v>North</v>
      </c>
      <c r="U1327" t="str">
        <f>_xlfn.XLOOKUP(Table17[[#This Row],[Store_ID]],Store_Dim!A:A,Store_Dim!D:D)</f>
        <v>Bensonhaven</v>
      </c>
      <c r="V1327" t="str">
        <f>_xlfn.XLOOKUP(Table17[[#This Row],[Store_ID]],Store_Dim!A:A,Store_Dim!E:E)</f>
        <v>Flagship</v>
      </c>
      <c r="W1327" t="str">
        <f>_xlfn.XLOOKUP(Table17[[#This Row],[Product_ID]],Product_Dim!A:A,Product_Dim!B:B)</f>
        <v>Stainless Steel Cutlery Set</v>
      </c>
      <c r="X1327" t="str">
        <f>_xlfn.XLOOKUP(Table17[[#This Row],[Product_ID]],Product_Dim!A:A,Product_Dim!C:C)</f>
        <v>Home</v>
      </c>
      <c r="Y1327" t="str">
        <f>_xlfn.XLOOKUP(Table17[[#This Row],[Product_ID]],Product_Dim!A:A,Product_Dim!D:D)</f>
        <v>Kitchen</v>
      </c>
      <c r="Z1327" t="str">
        <f>_xlfn.XLOOKUP(Table17[[#This Row],[Product_ID]],Product_Dim!A:A,Product_Dim!E:E)</f>
        <v>Stevens, Fernandez and Martin</v>
      </c>
      <c r="AA1327">
        <f>_xlfn.XLOOKUP(Table17[[#This Row],[Product_ID]],Product_Dim!A:A,Product_Dim!F:F)</f>
        <v>19.52</v>
      </c>
      <c r="AB1327">
        <f>_xlfn.XLOOKUP(Table17[[#This Row],[Product_ID]],Product_Dim!A:A,Product_Dim!G:G)</f>
        <v>57</v>
      </c>
    </row>
    <row r="1328" spans="1:28" x14ac:dyDescent="0.25">
      <c r="A1328" t="s">
        <v>3152</v>
      </c>
      <c r="B1328" s="1">
        <v>45498</v>
      </c>
      <c r="C1328" t="s">
        <v>1160</v>
      </c>
      <c r="D1328" t="s">
        <v>1738</v>
      </c>
      <c r="E1328" t="s">
        <v>1757</v>
      </c>
      <c r="F1328">
        <v>1</v>
      </c>
      <c r="G1328">
        <v>128.93</v>
      </c>
      <c r="H1328">
        <v>0.26</v>
      </c>
      <c r="I1328" t="s">
        <v>1824</v>
      </c>
      <c r="J1328" s="12">
        <v>95.408200000000008</v>
      </c>
      <c r="K1328" t="str">
        <f>_xlfn.XLOOKUP(Table17[[#This Row],[Customer_ID]],Customer_Dim!A:A,Customer_Dim!B:B,"False Data")</f>
        <v>Michael Garner</v>
      </c>
      <c r="L1328" s="5">
        <f>_xlfn.XLOOKUP(Table17[[#This Row],[Customer_ID]],Customer_Dim!A:A,Customer_Dim!C:C,"False Data")</f>
        <v>21</v>
      </c>
      <c r="M1328" s="5" t="str" cm="1">
        <f t="array" ref="M1328">_xlfn.IFS(Table9[[#This Row],[Age]]&lt;=35,"Youth",Table9[[#This Row],[Age]]&lt;=55,"Adult",Table9[[#This Row],[Age]]&gt;55,"Senior")</f>
        <v>Youth</v>
      </c>
      <c r="N1328" t="str">
        <f>_xlfn.XLOOKUP(Table17[[#This Row],[Customer_ID]],Customer_Dim!A:A,Customer_Dim!D:D,"False Data")</f>
        <v>Female</v>
      </c>
      <c r="O1328" t="str">
        <f>_xlfn.XLOOKUP(Table17[[#This Row],[Customer_ID]],Customer_Dim!A:A,Customer_Dim!E:E,"False Data")</f>
        <v>Port Crystal</v>
      </c>
      <c r="P1328" t="str">
        <f>_xlfn.XLOOKUP(Table17[[#This Row],[Customer_ID]],Customer_Dim!A:A,Customer_Dim!F:F,"False Data")</f>
        <v>New Hampshire</v>
      </c>
      <c r="Q1328" t="str">
        <f>_xlfn.XLOOKUP(Table17[[#This Row],[Customer_ID]],Customer_Dim!A:A,Customer_Dim!G:G,"False Data")</f>
        <v>USA</v>
      </c>
      <c r="R1328" t="str">
        <f>_xlfn.XLOOKUP(Table17[[#This Row],[Customer_ID]],Customer_Dim!A:A,Customer_Dim!H:H,"False Data")</f>
        <v>Platinum</v>
      </c>
      <c r="S1328" t="str">
        <f>_xlfn.XLOOKUP(Table17[[#This Row],[Store_ID]],Store_Dim!A:A,Store_Dim!B:B)</f>
        <v>Martinez, Adkins and Johnson</v>
      </c>
      <c r="T1328" t="str">
        <f>_xlfn.XLOOKUP(Table17[[#This Row],[Store_ID]],Store_Dim!A:A,Store_Dim!C:C)</f>
        <v>North</v>
      </c>
      <c r="U1328" t="str">
        <f>_xlfn.XLOOKUP(Table17[[#This Row],[Store_ID]],Store_Dim!A:A,Store_Dim!D:D)</f>
        <v>Danielmouth</v>
      </c>
      <c r="V1328" t="str">
        <f>_xlfn.XLOOKUP(Table17[[#This Row],[Store_ID]],Store_Dim!A:A,Store_Dim!E:E)</f>
        <v>Flagship</v>
      </c>
      <c r="W1328" t="str">
        <f>_xlfn.XLOOKUP(Table17[[#This Row],[Product_ID]],Product_Dim!A:A,Product_Dim!B:B)</f>
        <v>Sports Stopwatch Basic</v>
      </c>
      <c r="X1328" t="str">
        <f>_xlfn.XLOOKUP(Table17[[#This Row],[Product_ID]],Product_Dim!A:A,Product_Dim!C:C)</f>
        <v>Sports</v>
      </c>
      <c r="Y1328" t="str">
        <f>_xlfn.XLOOKUP(Table17[[#This Row],[Product_ID]],Product_Dim!A:A,Product_Dim!D:D)</f>
        <v>Accessories</v>
      </c>
      <c r="Z1328" t="str">
        <f>_xlfn.XLOOKUP(Table17[[#This Row],[Product_ID]],Product_Dim!A:A,Product_Dim!E:E)</f>
        <v>Wilson Group</v>
      </c>
      <c r="AA1328">
        <f>_xlfn.XLOOKUP(Table17[[#This Row],[Product_ID]],Product_Dim!A:A,Product_Dim!F:F)</f>
        <v>60.65</v>
      </c>
      <c r="AB1328">
        <f>_xlfn.XLOOKUP(Table17[[#This Row],[Product_ID]],Product_Dim!A:A,Product_Dim!G:G)</f>
        <v>75</v>
      </c>
    </row>
    <row r="1329" spans="1:28" x14ac:dyDescent="0.25">
      <c r="A1329" t="s">
        <v>3153</v>
      </c>
      <c r="B1329" s="1">
        <v>45544</v>
      </c>
      <c r="C1329" t="s">
        <v>490</v>
      </c>
      <c r="D1329" t="s">
        <v>1720</v>
      </c>
      <c r="E1329" t="s">
        <v>1801</v>
      </c>
      <c r="F1329">
        <v>2</v>
      </c>
      <c r="G1329">
        <v>384.92</v>
      </c>
      <c r="H1329">
        <v>0.09</v>
      </c>
      <c r="I1329" t="s">
        <v>1824</v>
      </c>
      <c r="J1329" s="12">
        <v>700.5544000000001</v>
      </c>
      <c r="K1329" t="str">
        <f>_xlfn.XLOOKUP(Table17[[#This Row],[Customer_ID]],Customer_Dim!A:A,Customer_Dim!B:B,"False Data")</f>
        <v>Cameron Simpson</v>
      </c>
      <c r="L1329" s="5">
        <f>_xlfn.XLOOKUP(Table17[[#This Row],[Customer_ID]],Customer_Dim!A:A,Customer_Dim!C:C,"False Data")</f>
        <v>46</v>
      </c>
      <c r="M1329" s="5" t="str" cm="1">
        <f t="array" ref="M1329">_xlfn.IFS(Table9[[#This Row],[Age]]&lt;=35,"Youth",Table9[[#This Row],[Age]]&lt;=55,"Adult",Table9[[#This Row],[Age]]&gt;55,"Senior")</f>
        <v>Adult</v>
      </c>
      <c r="N1329" t="str">
        <f>_xlfn.XLOOKUP(Table17[[#This Row],[Customer_ID]],Customer_Dim!A:A,Customer_Dim!D:D,"False Data")</f>
        <v>Male</v>
      </c>
      <c r="O1329" t="str">
        <f>_xlfn.XLOOKUP(Table17[[#This Row],[Customer_ID]],Customer_Dim!A:A,Customer_Dim!E:E,"False Data")</f>
        <v>Michaelfort</v>
      </c>
      <c r="P1329" t="str">
        <f>_xlfn.XLOOKUP(Table17[[#This Row],[Customer_ID]],Customer_Dim!A:A,Customer_Dim!F:F,"False Data")</f>
        <v>Indiana</v>
      </c>
      <c r="Q1329" t="str">
        <f>_xlfn.XLOOKUP(Table17[[#This Row],[Customer_ID]],Customer_Dim!A:A,Customer_Dim!G:G,"False Data")</f>
        <v>USA</v>
      </c>
      <c r="R1329" t="str">
        <f>_xlfn.XLOOKUP(Table17[[#This Row],[Customer_ID]],Customer_Dim!A:A,Customer_Dim!H:H,"False Data")</f>
        <v>Platinum</v>
      </c>
      <c r="S1329" t="str">
        <f>_xlfn.XLOOKUP(Table17[[#This Row],[Store_ID]],Store_Dim!A:A,Store_Dim!B:B)</f>
        <v>Shelton PLC</v>
      </c>
      <c r="T1329" t="str">
        <f>_xlfn.XLOOKUP(Table17[[#This Row],[Store_ID]],Store_Dim!A:A,Store_Dim!C:C)</f>
        <v>North</v>
      </c>
      <c r="U1329" t="str">
        <f>_xlfn.XLOOKUP(Table17[[#This Row],[Store_ID]],Store_Dim!A:A,Store_Dim!D:D)</f>
        <v>East Jenniferstad</v>
      </c>
      <c r="V1329" t="str">
        <f>_xlfn.XLOOKUP(Table17[[#This Row],[Store_ID]],Store_Dim!A:A,Store_Dim!E:E)</f>
        <v>Flagship</v>
      </c>
      <c r="W1329" t="str">
        <f>_xlfn.XLOOKUP(Table17[[#This Row],[Product_ID]],Product_Dim!A:A,Product_Dim!B:B)</f>
        <v>Kitchen Cutting Board</v>
      </c>
      <c r="X1329" t="str">
        <f>_xlfn.XLOOKUP(Table17[[#This Row],[Product_ID]],Product_Dim!A:A,Product_Dim!C:C)</f>
        <v>Home</v>
      </c>
      <c r="Y1329" t="str">
        <f>_xlfn.XLOOKUP(Table17[[#This Row],[Product_ID]],Product_Dim!A:A,Product_Dim!D:D)</f>
        <v>Kitchen</v>
      </c>
      <c r="Z1329" t="str">
        <f>_xlfn.XLOOKUP(Table17[[#This Row],[Product_ID]],Product_Dim!A:A,Product_Dim!E:E)</f>
        <v>Taylor, Dodson and Johnston</v>
      </c>
      <c r="AA1329">
        <f>_xlfn.XLOOKUP(Table17[[#This Row],[Product_ID]],Product_Dim!A:A,Product_Dim!F:F)</f>
        <v>176.07</v>
      </c>
      <c r="AB1329">
        <f>_xlfn.XLOOKUP(Table17[[#This Row],[Product_ID]],Product_Dim!A:A,Product_Dim!G:G)</f>
        <v>82</v>
      </c>
    </row>
    <row r="1330" spans="1:28" x14ac:dyDescent="0.25">
      <c r="A1330" t="s">
        <v>3154</v>
      </c>
      <c r="B1330" s="1">
        <v>45268</v>
      </c>
      <c r="C1330" t="s">
        <v>1050</v>
      </c>
      <c r="D1330" t="s">
        <v>1555</v>
      </c>
      <c r="E1330" t="s">
        <v>1782</v>
      </c>
      <c r="F1330">
        <v>3</v>
      </c>
      <c r="G1330">
        <v>120.77</v>
      </c>
      <c r="H1330">
        <v>0.28999999999999998</v>
      </c>
      <c r="I1330" t="s">
        <v>1826</v>
      </c>
      <c r="J1330" s="12">
        <v>257.24009999999998</v>
      </c>
      <c r="K1330" t="str">
        <f>_xlfn.XLOOKUP(Table17[[#This Row],[Customer_ID]],Customer_Dim!A:A,Customer_Dim!B:B,"False Data")</f>
        <v>Mr. Christopher Sims</v>
      </c>
      <c r="L1330" s="5">
        <f>_xlfn.XLOOKUP(Table17[[#This Row],[Customer_ID]],Customer_Dim!A:A,Customer_Dim!C:C,"False Data")</f>
        <v>50</v>
      </c>
      <c r="M1330" s="5" t="str" cm="1">
        <f t="array" ref="M1330">_xlfn.IFS(Table9[[#This Row],[Age]]&lt;=35,"Youth",Table9[[#This Row],[Age]]&lt;=55,"Adult",Table9[[#This Row],[Age]]&gt;55,"Senior")</f>
        <v>Adult</v>
      </c>
      <c r="N1330" t="str">
        <f>_xlfn.XLOOKUP(Table17[[#This Row],[Customer_ID]],Customer_Dim!A:A,Customer_Dim!D:D,"False Data")</f>
        <v>Female</v>
      </c>
      <c r="O1330" t="str">
        <f>_xlfn.XLOOKUP(Table17[[#This Row],[Customer_ID]],Customer_Dim!A:A,Customer_Dim!E:E,"False Data")</f>
        <v>Donaldsontown</v>
      </c>
      <c r="P1330" t="str">
        <f>_xlfn.XLOOKUP(Table17[[#This Row],[Customer_ID]],Customer_Dim!A:A,Customer_Dim!F:F,"False Data")</f>
        <v>Connecticut</v>
      </c>
      <c r="Q1330" t="str">
        <f>_xlfn.XLOOKUP(Table17[[#This Row],[Customer_ID]],Customer_Dim!A:A,Customer_Dim!G:G,"False Data")</f>
        <v>USA</v>
      </c>
      <c r="R1330" t="str">
        <f>_xlfn.XLOOKUP(Table17[[#This Row],[Customer_ID]],Customer_Dim!A:A,Customer_Dim!H:H,"False Data")</f>
        <v>Silver</v>
      </c>
      <c r="S1330" t="str">
        <f>_xlfn.XLOOKUP(Table17[[#This Row],[Store_ID]],Store_Dim!A:A,Store_Dim!B:B)</f>
        <v>Bean, Jones and Park</v>
      </c>
      <c r="T1330" t="str">
        <f>_xlfn.XLOOKUP(Table17[[#This Row],[Store_ID]],Store_Dim!A:A,Store_Dim!C:C)</f>
        <v>West</v>
      </c>
      <c r="U1330" t="str">
        <f>_xlfn.XLOOKUP(Table17[[#This Row],[Store_ID]],Store_Dim!A:A,Store_Dim!D:D)</f>
        <v>Thompsonborough</v>
      </c>
      <c r="V1330" t="str">
        <f>_xlfn.XLOOKUP(Table17[[#This Row],[Store_ID]],Store_Dim!A:A,Store_Dim!E:E)</f>
        <v>Online</v>
      </c>
      <c r="W1330" t="str">
        <f>_xlfn.XLOOKUP(Table17[[#This Row],[Product_ID]],Product_Dim!A:A,Product_Dim!B:B)</f>
        <v>Men's Leather Belt</v>
      </c>
      <c r="X1330" t="str">
        <f>_xlfn.XLOOKUP(Table17[[#This Row],[Product_ID]],Product_Dim!A:A,Product_Dim!C:C)</f>
        <v>Clothing</v>
      </c>
      <c r="Y1330" t="str">
        <f>_xlfn.XLOOKUP(Table17[[#This Row],[Product_ID]],Product_Dim!A:A,Product_Dim!D:D)</f>
        <v>Accessories</v>
      </c>
      <c r="Z1330" t="str">
        <f>_xlfn.XLOOKUP(Table17[[#This Row],[Product_ID]],Product_Dim!A:A,Product_Dim!E:E)</f>
        <v>Baldwin, Garza and Gonzalez</v>
      </c>
      <c r="AA1330">
        <f>_xlfn.XLOOKUP(Table17[[#This Row],[Product_ID]],Product_Dim!A:A,Product_Dim!F:F)</f>
        <v>261</v>
      </c>
      <c r="AB1330">
        <f>_xlfn.XLOOKUP(Table17[[#This Row],[Product_ID]],Product_Dim!A:A,Product_Dim!G:G)</f>
        <v>59</v>
      </c>
    </row>
    <row r="1331" spans="1:28" x14ac:dyDescent="0.25">
      <c r="A1331" t="s">
        <v>3155</v>
      </c>
      <c r="B1331" s="1">
        <v>45824</v>
      </c>
      <c r="C1331" t="s">
        <v>719</v>
      </c>
      <c r="D1331" t="s">
        <v>1700</v>
      </c>
      <c r="E1331" t="s">
        <v>1807</v>
      </c>
      <c r="F1331">
        <v>4</v>
      </c>
      <c r="G1331">
        <v>661.39</v>
      </c>
      <c r="H1331">
        <v>7.0000000000000007E-2</v>
      </c>
      <c r="I1331" t="s">
        <v>1824</v>
      </c>
      <c r="J1331" s="12">
        <v>2460.3708000000001</v>
      </c>
      <c r="K1331" t="str">
        <f>_xlfn.XLOOKUP(Table17[[#This Row],[Customer_ID]],Customer_Dim!A:A,Customer_Dim!B:B,"False Data")</f>
        <v>Alejandro Doyle</v>
      </c>
      <c r="L1331" s="5">
        <f>_xlfn.XLOOKUP(Table17[[#This Row],[Customer_ID]],Customer_Dim!A:A,Customer_Dim!C:C,"False Data")</f>
        <v>35</v>
      </c>
      <c r="M1331" s="5" t="str" cm="1">
        <f t="array" ref="M1331">_xlfn.IFS(Table9[[#This Row],[Age]]&lt;=35,"Youth",Table9[[#This Row],[Age]]&lt;=55,"Adult",Table9[[#This Row],[Age]]&gt;55,"Senior")</f>
        <v>Youth</v>
      </c>
      <c r="N1331" t="str">
        <f>_xlfn.XLOOKUP(Table17[[#This Row],[Customer_ID]],Customer_Dim!A:A,Customer_Dim!D:D,"False Data")</f>
        <v>Male</v>
      </c>
      <c r="O1331" t="str">
        <f>_xlfn.XLOOKUP(Table17[[#This Row],[Customer_ID]],Customer_Dim!A:A,Customer_Dim!E:E,"False Data")</f>
        <v>East Crystalton</v>
      </c>
      <c r="P1331" t="str">
        <f>_xlfn.XLOOKUP(Table17[[#This Row],[Customer_ID]],Customer_Dim!A:A,Customer_Dim!F:F,"False Data")</f>
        <v>New Mexico</v>
      </c>
      <c r="Q1331" t="str">
        <f>_xlfn.XLOOKUP(Table17[[#This Row],[Customer_ID]],Customer_Dim!A:A,Customer_Dim!G:G,"False Data")</f>
        <v>USA</v>
      </c>
      <c r="R1331" t="str">
        <f>_xlfn.XLOOKUP(Table17[[#This Row],[Customer_ID]],Customer_Dim!A:A,Customer_Dim!H:H,"False Data")</f>
        <v>Platinum</v>
      </c>
      <c r="S1331" t="str">
        <f>_xlfn.XLOOKUP(Table17[[#This Row],[Store_ID]],Store_Dim!A:A,Store_Dim!B:B)</f>
        <v>Holloway Ltd</v>
      </c>
      <c r="T1331" t="str">
        <f>_xlfn.XLOOKUP(Table17[[#This Row],[Store_ID]],Store_Dim!A:A,Store_Dim!C:C)</f>
        <v>North</v>
      </c>
      <c r="U1331" t="str">
        <f>_xlfn.XLOOKUP(Table17[[#This Row],[Store_ID]],Store_Dim!A:A,Store_Dim!D:D)</f>
        <v>Bensonhaven</v>
      </c>
      <c r="V1331" t="str">
        <f>_xlfn.XLOOKUP(Table17[[#This Row],[Store_ID]],Store_Dim!A:A,Store_Dim!E:E)</f>
        <v>Flagship</v>
      </c>
      <c r="W1331" t="str">
        <f>_xlfn.XLOOKUP(Table17[[#This Row],[Product_ID]],Product_Dim!A:A,Product_Dim!B:B)</f>
        <v>Wireless Mouse</v>
      </c>
      <c r="X1331" t="str">
        <f>_xlfn.XLOOKUP(Table17[[#This Row],[Product_ID]],Product_Dim!A:A,Product_Dim!C:C)</f>
        <v>Electronics</v>
      </c>
      <c r="Y1331" t="str">
        <f>_xlfn.XLOOKUP(Table17[[#This Row],[Product_ID]],Product_Dim!A:A,Product_Dim!D:D)</f>
        <v>Computer</v>
      </c>
      <c r="Z1331" t="str">
        <f>_xlfn.XLOOKUP(Table17[[#This Row],[Product_ID]],Product_Dim!A:A,Product_Dim!E:E)</f>
        <v>Larson Ltd</v>
      </c>
      <c r="AA1331">
        <f>_xlfn.XLOOKUP(Table17[[#This Row],[Product_ID]],Product_Dim!A:A,Product_Dim!F:F)</f>
        <v>392.89</v>
      </c>
      <c r="AB1331">
        <f>_xlfn.XLOOKUP(Table17[[#This Row],[Product_ID]],Product_Dim!A:A,Product_Dim!G:G)</f>
        <v>320</v>
      </c>
    </row>
    <row r="1332" spans="1:28" x14ac:dyDescent="0.25">
      <c r="A1332" t="s">
        <v>3156</v>
      </c>
      <c r="B1332" s="1">
        <v>45261</v>
      </c>
      <c r="C1332" t="s">
        <v>1389</v>
      </c>
      <c r="D1332" t="s">
        <v>1672</v>
      </c>
      <c r="E1332" t="s">
        <v>1761</v>
      </c>
      <c r="F1332">
        <v>1</v>
      </c>
      <c r="G1332">
        <v>195.24</v>
      </c>
      <c r="H1332">
        <v>0.27</v>
      </c>
      <c r="I1332" t="s">
        <v>1826</v>
      </c>
      <c r="J1332" s="12">
        <v>142.52520000000001</v>
      </c>
      <c r="K1332" t="str">
        <f>_xlfn.XLOOKUP(Table17[[#This Row],[Customer_ID]],Customer_Dim!A:A,Customer_Dim!B:B,"False Data")</f>
        <v>William Cortez</v>
      </c>
      <c r="L1332" s="5">
        <f>_xlfn.XLOOKUP(Table17[[#This Row],[Customer_ID]],Customer_Dim!A:A,Customer_Dim!C:C,"False Data")</f>
        <v>29</v>
      </c>
      <c r="M1332" s="5" t="str" cm="1">
        <f t="array" ref="M1332">_xlfn.IFS(Table9[[#This Row],[Age]]&lt;=35,"Youth",Table9[[#This Row],[Age]]&lt;=55,"Adult",Table9[[#This Row],[Age]]&gt;55,"Senior")</f>
        <v>Youth</v>
      </c>
      <c r="N1332" t="str">
        <f>_xlfn.XLOOKUP(Table17[[#This Row],[Customer_ID]],Customer_Dim!A:A,Customer_Dim!D:D,"False Data")</f>
        <v>Male</v>
      </c>
      <c r="O1332" t="str">
        <f>_xlfn.XLOOKUP(Table17[[#This Row],[Customer_ID]],Customer_Dim!A:A,Customer_Dim!E:E,"False Data")</f>
        <v>Port Hannahport</v>
      </c>
      <c r="P1332" t="str">
        <f>_xlfn.XLOOKUP(Table17[[#This Row],[Customer_ID]],Customer_Dim!A:A,Customer_Dim!F:F,"False Data")</f>
        <v>Ohio</v>
      </c>
      <c r="Q1332" t="str">
        <f>_xlfn.XLOOKUP(Table17[[#This Row],[Customer_ID]],Customer_Dim!A:A,Customer_Dim!G:G,"False Data")</f>
        <v>USA</v>
      </c>
      <c r="R1332" t="str">
        <f>_xlfn.XLOOKUP(Table17[[#This Row],[Customer_ID]],Customer_Dim!A:A,Customer_Dim!H:H,"False Data")</f>
        <v>Bronze</v>
      </c>
      <c r="S1332" t="str">
        <f>_xlfn.XLOOKUP(Table17[[#This Row],[Store_ID]],Store_Dim!A:A,Store_Dim!B:B)</f>
        <v>Black-Horn</v>
      </c>
      <c r="T1332" t="str">
        <f>_xlfn.XLOOKUP(Table17[[#This Row],[Store_ID]],Store_Dim!A:A,Store_Dim!C:C)</f>
        <v>South</v>
      </c>
      <c r="U1332" t="str">
        <f>_xlfn.XLOOKUP(Table17[[#This Row],[Store_ID]],Store_Dim!A:A,Store_Dim!D:D)</f>
        <v>North Nancyview</v>
      </c>
      <c r="V1332" t="str">
        <f>_xlfn.XLOOKUP(Table17[[#This Row],[Store_ID]],Store_Dim!A:A,Store_Dim!E:E)</f>
        <v>Outlet</v>
      </c>
      <c r="W1332" t="str">
        <f>_xlfn.XLOOKUP(Table17[[#This Row],[Product_ID]],Product_Dim!A:A,Product_Dim!B:B)</f>
        <v>Laptop Cooling Pad</v>
      </c>
      <c r="X1332" t="str">
        <f>_xlfn.XLOOKUP(Table17[[#This Row],[Product_ID]],Product_Dim!A:A,Product_Dim!C:C)</f>
        <v>Electronics</v>
      </c>
      <c r="Y1332" t="str">
        <f>_xlfn.XLOOKUP(Table17[[#This Row],[Product_ID]],Product_Dim!A:A,Product_Dim!D:D)</f>
        <v>Computer</v>
      </c>
      <c r="Z1332" t="str">
        <f>_xlfn.XLOOKUP(Table17[[#This Row],[Product_ID]],Product_Dim!A:A,Product_Dim!E:E)</f>
        <v>Murray, Gould and Ware</v>
      </c>
      <c r="AA1332">
        <f>_xlfn.XLOOKUP(Table17[[#This Row],[Product_ID]],Product_Dim!A:A,Product_Dim!F:F)</f>
        <v>86.42</v>
      </c>
      <c r="AB1332">
        <f>_xlfn.XLOOKUP(Table17[[#This Row],[Product_ID]],Product_Dim!A:A,Product_Dim!G:G)</f>
        <v>222</v>
      </c>
    </row>
    <row r="1333" spans="1:28" x14ac:dyDescent="0.25">
      <c r="A1333" t="s">
        <v>3157</v>
      </c>
      <c r="B1333" s="1">
        <v>45233</v>
      </c>
      <c r="C1333" t="s">
        <v>27</v>
      </c>
      <c r="D1333" t="s">
        <v>1732</v>
      </c>
      <c r="E1333" t="s">
        <v>1810</v>
      </c>
      <c r="F1333">
        <v>2</v>
      </c>
      <c r="G1333">
        <v>177.4</v>
      </c>
      <c r="H1333">
        <v>0.19</v>
      </c>
      <c r="I1333" t="s">
        <v>1826</v>
      </c>
      <c r="J1333" s="12">
        <v>287.38799999999998</v>
      </c>
      <c r="K1333" t="str">
        <f>_xlfn.XLOOKUP(Table17[[#This Row],[Customer_ID]],Customer_Dim!A:A,Customer_Dim!B:B,"False Data")</f>
        <v>Caroline Collins</v>
      </c>
      <c r="L1333" s="5">
        <f>_xlfn.XLOOKUP(Table17[[#This Row],[Customer_ID]],Customer_Dim!A:A,Customer_Dim!C:C,"False Data")</f>
        <v>64</v>
      </c>
      <c r="M1333" s="5" t="str" cm="1">
        <f t="array" ref="M1333">_xlfn.IFS(Table9[[#This Row],[Age]]&lt;=35,"Youth",Table9[[#This Row],[Age]]&lt;=55,"Adult",Table9[[#This Row],[Age]]&gt;55,"Senior")</f>
        <v>Senior</v>
      </c>
      <c r="N1333" t="str">
        <f>_xlfn.XLOOKUP(Table17[[#This Row],[Customer_ID]],Customer_Dim!A:A,Customer_Dim!D:D,"False Data")</f>
        <v>Female</v>
      </c>
      <c r="O1333" t="str">
        <f>_xlfn.XLOOKUP(Table17[[#This Row],[Customer_ID]],Customer_Dim!A:A,Customer_Dim!E:E,"False Data")</f>
        <v>Nicholasshire</v>
      </c>
      <c r="P1333" t="str">
        <f>_xlfn.XLOOKUP(Table17[[#This Row],[Customer_ID]],Customer_Dim!A:A,Customer_Dim!F:F,"False Data")</f>
        <v>California</v>
      </c>
      <c r="Q1333" t="str">
        <f>_xlfn.XLOOKUP(Table17[[#This Row],[Customer_ID]],Customer_Dim!A:A,Customer_Dim!G:G,"False Data")</f>
        <v>USA</v>
      </c>
      <c r="R1333" t="str">
        <f>_xlfn.XLOOKUP(Table17[[#This Row],[Customer_ID]],Customer_Dim!A:A,Customer_Dim!H:H,"False Data")</f>
        <v>Silver</v>
      </c>
      <c r="S1333" t="str">
        <f>_xlfn.XLOOKUP(Table17[[#This Row],[Store_ID]],Store_Dim!A:A,Store_Dim!B:B)</f>
        <v>Guerrero-Schmitt</v>
      </c>
      <c r="T1333" t="str">
        <f>_xlfn.XLOOKUP(Table17[[#This Row],[Store_ID]],Store_Dim!A:A,Store_Dim!C:C)</f>
        <v>East</v>
      </c>
      <c r="U1333" t="str">
        <f>_xlfn.XLOOKUP(Table17[[#This Row],[Store_ID]],Store_Dim!A:A,Store_Dim!D:D)</f>
        <v>East Stevechester</v>
      </c>
      <c r="V1333" t="str">
        <f>_xlfn.XLOOKUP(Table17[[#This Row],[Store_ID]],Store_Dim!A:A,Store_Dim!E:E)</f>
        <v>Flagship</v>
      </c>
      <c r="W1333" t="str">
        <f>_xlfn.XLOOKUP(Table17[[#This Row],[Product_ID]],Product_Dim!A:A,Product_Dim!B:B)</f>
        <v>Microwave Oven</v>
      </c>
      <c r="X1333" t="str">
        <f>_xlfn.XLOOKUP(Table17[[#This Row],[Product_ID]],Product_Dim!A:A,Product_Dim!C:C)</f>
        <v>Home</v>
      </c>
      <c r="Y1333" t="str">
        <f>_xlfn.XLOOKUP(Table17[[#This Row],[Product_ID]],Product_Dim!A:A,Product_Dim!D:D)</f>
        <v>Appliances</v>
      </c>
      <c r="Z1333" t="str">
        <f>_xlfn.XLOOKUP(Table17[[#This Row],[Product_ID]],Product_Dim!A:A,Product_Dim!E:E)</f>
        <v>Green, Powell and Palmer</v>
      </c>
      <c r="AA1333">
        <f>_xlfn.XLOOKUP(Table17[[#This Row],[Product_ID]],Product_Dim!A:A,Product_Dim!F:F)</f>
        <v>447.43</v>
      </c>
      <c r="AB1333">
        <f>_xlfn.XLOOKUP(Table17[[#This Row],[Product_ID]],Product_Dim!A:A,Product_Dim!G:G)</f>
        <v>191</v>
      </c>
    </row>
    <row r="1334" spans="1:28" x14ac:dyDescent="0.25">
      <c r="A1334" t="s">
        <v>3158</v>
      </c>
      <c r="B1334" s="1">
        <v>45673</v>
      </c>
      <c r="C1334" t="s">
        <v>214</v>
      </c>
      <c r="D1334" t="s">
        <v>1744</v>
      </c>
      <c r="E1334" t="s">
        <v>1792</v>
      </c>
      <c r="F1334">
        <v>4</v>
      </c>
      <c r="G1334">
        <v>862.67</v>
      </c>
      <c r="H1334">
        <v>0.2</v>
      </c>
      <c r="I1334" t="s">
        <v>1826</v>
      </c>
      <c r="J1334" s="12">
        <v>2760.5439999999999</v>
      </c>
      <c r="K1334" t="str">
        <f>_xlfn.XLOOKUP(Table17[[#This Row],[Customer_ID]],Customer_Dim!A:A,Customer_Dim!B:B,"False Data")</f>
        <v>Jay Patel</v>
      </c>
      <c r="L1334" s="5">
        <f>_xlfn.XLOOKUP(Table17[[#This Row],[Customer_ID]],Customer_Dim!A:A,Customer_Dim!C:C,"False Data")</f>
        <v>43</v>
      </c>
      <c r="M1334" s="5" t="str" cm="1">
        <f t="array" ref="M1334">_xlfn.IFS(Table9[[#This Row],[Age]]&lt;=35,"Youth",Table9[[#This Row],[Age]]&lt;=55,"Adult",Table9[[#This Row],[Age]]&gt;55,"Senior")</f>
        <v>Adult</v>
      </c>
      <c r="N1334" t="str">
        <f>_xlfn.XLOOKUP(Table17[[#This Row],[Customer_ID]],Customer_Dim!A:A,Customer_Dim!D:D,"False Data")</f>
        <v>Female</v>
      </c>
      <c r="O1334" t="str">
        <f>_xlfn.XLOOKUP(Table17[[#This Row],[Customer_ID]],Customer_Dim!A:A,Customer_Dim!E:E,"False Data")</f>
        <v>Morrisbury</v>
      </c>
      <c r="P1334" t="str">
        <f>_xlfn.XLOOKUP(Table17[[#This Row],[Customer_ID]],Customer_Dim!A:A,Customer_Dim!F:F,"False Data")</f>
        <v>Rhode Island</v>
      </c>
      <c r="Q1334" t="str">
        <f>_xlfn.XLOOKUP(Table17[[#This Row],[Customer_ID]],Customer_Dim!A:A,Customer_Dim!G:G,"False Data")</f>
        <v>USA</v>
      </c>
      <c r="R1334" t="str">
        <f>_xlfn.XLOOKUP(Table17[[#This Row],[Customer_ID]],Customer_Dim!A:A,Customer_Dim!H:H,"False Data")</f>
        <v>Platinum</v>
      </c>
      <c r="S1334" t="str">
        <f>_xlfn.XLOOKUP(Table17[[#This Row],[Store_ID]],Store_Dim!A:A,Store_Dim!B:B)</f>
        <v>Aguirre-Keller</v>
      </c>
      <c r="T1334" t="str">
        <f>_xlfn.XLOOKUP(Table17[[#This Row],[Store_ID]],Store_Dim!A:A,Store_Dim!C:C)</f>
        <v>South</v>
      </c>
      <c r="U1334" t="str">
        <f>_xlfn.XLOOKUP(Table17[[#This Row],[Store_ID]],Store_Dim!A:A,Store_Dim!D:D)</f>
        <v>Lake Michael</v>
      </c>
      <c r="V1334" t="str">
        <f>_xlfn.XLOOKUP(Table17[[#This Row],[Store_ID]],Store_Dim!A:A,Store_Dim!E:E)</f>
        <v>Online</v>
      </c>
      <c r="W1334" t="str">
        <f>_xlfn.XLOOKUP(Table17[[#This Row],[Product_ID]],Product_Dim!A:A,Product_Dim!B:B)</f>
        <v>Portable Bluetooth Speaker</v>
      </c>
      <c r="X1334" t="str">
        <f>_xlfn.XLOOKUP(Table17[[#This Row],[Product_ID]],Product_Dim!A:A,Product_Dim!C:C)</f>
        <v>Electronics</v>
      </c>
      <c r="Y1334" t="str">
        <f>_xlfn.XLOOKUP(Table17[[#This Row],[Product_ID]],Product_Dim!A:A,Product_Dim!D:D)</f>
        <v>Audio</v>
      </c>
      <c r="Z1334" t="str">
        <f>_xlfn.XLOOKUP(Table17[[#This Row],[Product_ID]],Product_Dim!A:A,Product_Dim!E:E)</f>
        <v>Flores-King</v>
      </c>
      <c r="AA1334">
        <f>_xlfn.XLOOKUP(Table17[[#This Row],[Product_ID]],Product_Dim!A:A,Product_Dim!F:F)</f>
        <v>431.67</v>
      </c>
      <c r="AB1334">
        <f>_xlfn.XLOOKUP(Table17[[#This Row],[Product_ID]],Product_Dim!A:A,Product_Dim!G:G)</f>
        <v>73</v>
      </c>
    </row>
    <row r="1335" spans="1:28" x14ac:dyDescent="0.25">
      <c r="A1335" t="s">
        <v>3159</v>
      </c>
      <c r="B1335" s="1">
        <v>45565</v>
      </c>
      <c r="C1335" t="s">
        <v>1374</v>
      </c>
      <c r="D1335" t="s">
        <v>1582</v>
      </c>
      <c r="E1335" t="s">
        <v>1776</v>
      </c>
      <c r="F1335">
        <v>1</v>
      </c>
      <c r="G1335">
        <v>55.04</v>
      </c>
      <c r="H1335">
        <v>0.01</v>
      </c>
      <c r="I1335" t="s">
        <v>1829</v>
      </c>
      <c r="J1335" s="12">
        <v>54.489600000000003</v>
      </c>
      <c r="K1335" t="str">
        <f>_xlfn.XLOOKUP(Table17[[#This Row],[Customer_ID]],Customer_Dim!A:A,Customer_Dim!B:B,"False Data")</f>
        <v>Cheryl Carr</v>
      </c>
      <c r="L1335" s="5">
        <f>_xlfn.XLOOKUP(Table17[[#This Row],[Customer_ID]],Customer_Dim!A:A,Customer_Dim!C:C,"False Data")</f>
        <v>19</v>
      </c>
      <c r="M1335" s="5" t="str" cm="1">
        <f t="array" ref="M1335">_xlfn.IFS(Table9[[#This Row],[Age]]&lt;=35,"Youth",Table9[[#This Row],[Age]]&lt;=55,"Adult",Table9[[#This Row],[Age]]&gt;55,"Senior")</f>
        <v>Youth</v>
      </c>
      <c r="N1335" t="str">
        <f>_xlfn.XLOOKUP(Table17[[#This Row],[Customer_ID]],Customer_Dim!A:A,Customer_Dim!D:D,"False Data")</f>
        <v>Male</v>
      </c>
      <c r="O1335" t="str">
        <f>_xlfn.XLOOKUP(Table17[[#This Row],[Customer_ID]],Customer_Dim!A:A,Customer_Dim!E:E,"False Data")</f>
        <v>Jessicaland</v>
      </c>
      <c r="P1335" t="str">
        <f>_xlfn.XLOOKUP(Table17[[#This Row],[Customer_ID]],Customer_Dim!A:A,Customer_Dim!F:F,"False Data")</f>
        <v>Wyoming</v>
      </c>
      <c r="Q1335" t="str">
        <f>_xlfn.XLOOKUP(Table17[[#This Row],[Customer_ID]],Customer_Dim!A:A,Customer_Dim!G:G,"False Data")</f>
        <v>USA</v>
      </c>
      <c r="R1335" t="str">
        <f>_xlfn.XLOOKUP(Table17[[#This Row],[Customer_ID]],Customer_Dim!A:A,Customer_Dim!H:H,"False Data")</f>
        <v>Gold</v>
      </c>
      <c r="S1335" t="str">
        <f>_xlfn.XLOOKUP(Table17[[#This Row],[Store_ID]],Store_Dim!A:A,Store_Dim!B:B)</f>
        <v>Benson-Elliott</v>
      </c>
      <c r="T1335" t="str">
        <f>_xlfn.XLOOKUP(Table17[[#This Row],[Store_ID]],Store_Dim!A:A,Store_Dim!C:C)</f>
        <v>East</v>
      </c>
      <c r="U1335" t="str">
        <f>_xlfn.XLOOKUP(Table17[[#This Row],[Store_ID]],Store_Dim!A:A,Store_Dim!D:D)</f>
        <v>Port Josephberg</v>
      </c>
      <c r="V1335" t="str">
        <f>_xlfn.XLOOKUP(Table17[[#This Row],[Store_ID]],Store_Dim!A:A,Store_Dim!E:E)</f>
        <v>Online</v>
      </c>
      <c r="W1335" t="str">
        <f>_xlfn.XLOOKUP(Table17[[#This Row],[Product_ID]],Product_Dim!A:A,Product_Dim!B:B)</f>
        <v>Soccer Training Cone Set</v>
      </c>
      <c r="X1335" t="str">
        <f>_xlfn.XLOOKUP(Table17[[#This Row],[Product_ID]],Product_Dim!A:A,Product_Dim!C:C)</f>
        <v>Sports</v>
      </c>
      <c r="Y1335" t="str">
        <f>_xlfn.XLOOKUP(Table17[[#This Row],[Product_ID]],Product_Dim!A:A,Product_Dim!D:D)</f>
        <v>Accessories</v>
      </c>
      <c r="Z1335" t="str">
        <f>_xlfn.XLOOKUP(Table17[[#This Row],[Product_ID]],Product_Dim!A:A,Product_Dim!E:E)</f>
        <v>Ford, Murphy and Wilson</v>
      </c>
      <c r="AA1335">
        <f>_xlfn.XLOOKUP(Table17[[#This Row],[Product_ID]],Product_Dim!A:A,Product_Dim!F:F)</f>
        <v>144.53</v>
      </c>
      <c r="AB1335">
        <f>_xlfn.XLOOKUP(Table17[[#This Row],[Product_ID]],Product_Dim!A:A,Product_Dim!G:G)</f>
        <v>367</v>
      </c>
    </row>
    <row r="1336" spans="1:28" x14ac:dyDescent="0.25">
      <c r="A1336" t="s">
        <v>3160</v>
      </c>
      <c r="B1336" s="1">
        <v>45646</v>
      </c>
      <c r="C1336" t="s">
        <v>188</v>
      </c>
      <c r="D1336" t="s">
        <v>1638</v>
      </c>
      <c r="E1336" t="s">
        <v>1752</v>
      </c>
      <c r="F1336">
        <v>2</v>
      </c>
      <c r="G1336">
        <v>905.47</v>
      </c>
      <c r="H1336">
        <v>0.2</v>
      </c>
      <c r="I1336" t="s">
        <v>1829</v>
      </c>
      <c r="J1336" s="12">
        <v>1448.752</v>
      </c>
      <c r="K1336" t="str">
        <f>_xlfn.XLOOKUP(Table17[[#This Row],[Customer_ID]],Customer_Dim!A:A,Customer_Dim!B:B,"False Data")</f>
        <v>Timothy Weaver</v>
      </c>
      <c r="L1336" s="5">
        <f>_xlfn.XLOOKUP(Table17[[#This Row],[Customer_ID]],Customer_Dim!A:A,Customer_Dim!C:C,"False Data")</f>
        <v>45</v>
      </c>
      <c r="M1336" s="5" t="str" cm="1">
        <f t="array" ref="M1336">_xlfn.IFS(Table9[[#This Row],[Age]]&lt;=35,"Youth",Table9[[#This Row],[Age]]&lt;=55,"Adult",Table9[[#This Row],[Age]]&gt;55,"Senior")</f>
        <v>Adult</v>
      </c>
      <c r="N1336" t="str">
        <f>_xlfn.XLOOKUP(Table17[[#This Row],[Customer_ID]],Customer_Dim!A:A,Customer_Dim!D:D,"False Data")</f>
        <v>Female</v>
      </c>
      <c r="O1336" t="str">
        <f>_xlfn.XLOOKUP(Table17[[#This Row],[Customer_ID]],Customer_Dim!A:A,Customer_Dim!E:E,"False Data")</f>
        <v>New Amy</v>
      </c>
      <c r="P1336" t="str">
        <f>_xlfn.XLOOKUP(Table17[[#This Row],[Customer_ID]],Customer_Dim!A:A,Customer_Dim!F:F,"False Data")</f>
        <v>Ohio</v>
      </c>
      <c r="Q1336" t="str">
        <f>_xlfn.XLOOKUP(Table17[[#This Row],[Customer_ID]],Customer_Dim!A:A,Customer_Dim!G:G,"False Data")</f>
        <v>USA</v>
      </c>
      <c r="R1336" t="str">
        <f>_xlfn.XLOOKUP(Table17[[#This Row],[Customer_ID]],Customer_Dim!A:A,Customer_Dim!H:H,"False Data")</f>
        <v>Gold</v>
      </c>
      <c r="S1336" t="str">
        <f>_xlfn.XLOOKUP(Table17[[#This Row],[Store_ID]],Store_Dim!A:A,Store_Dim!B:B)</f>
        <v>Rivera-Warner</v>
      </c>
      <c r="T1336" t="str">
        <f>_xlfn.XLOOKUP(Table17[[#This Row],[Store_ID]],Store_Dim!A:A,Store_Dim!C:C)</f>
        <v>East</v>
      </c>
      <c r="U1336" t="str">
        <f>_xlfn.XLOOKUP(Table17[[#This Row],[Store_ID]],Store_Dim!A:A,Store_Dim!D:D)</f>
        <v>Washingtonfurt</v>
      </c>
      <c r="V1336" t="str">
        <f>_xlfn.XLOOKUP(Table17[[#This Row],[Store_ID]],Store_Dim!A:A,Store_Dim!E:E)</f>
        <v>Flagship</v>
      </c>
      <c r="W1336" t="str">
        <f>_xlfn.XLOOKUP(Table17[[#This Row],[Product_ID]],Product_Dim!A:A,Product_Dim!B:B)</f>
        <v>High-Grip Football</v>
      </c>
      <c r="X1336" t="str">
        <f>_xlfn.XLOOKUP(Table17[[#This Row],[Product_ID]],Product_Dim!A:A,Product_Dim!C:C)</f>
        <v>Sports</v>
      </c>
      <c r="Y1336" t="str">
        <f>_xlfn.XLOOKUP(Table17[[#This Row],[Product_ID]],Product_Dim!A:A,Product_Dim!D:D)</f>
        <v>Team Sports</v>
      </c>
      <c r="Z1336" t="str">
        <f>_xlfn.XLOOKUP(Table17[[#This Row],[Product_ID]],Product_Dim!A:A,Product_Dim!E:E)</f>
        <v>Bridges, Banks and Cummings</v>
      </c>
      <c r="AA1336">
        <f>_xlfn.XLOOKUP(Table17[[#This Row],[Product_ID]],Product_Dim!A:A,Product_Dim!F:F)</f>
        <v>318.91000000000003</v>
      </c>
      <c r="AB1336">
        <f>_xlfn.XLOOKUP(Table17[[#This Row],[Product_ID]],Product_Dim!A:A,Product_Dim!G:G)</f>
        <v>114</v>
      </c>
    </row>
    <row r="1337" spans="1:28" x14ac:dyDescent="0.25">
      <c r="A1337" t="s">
        <v>3161</v>
      </c>
      <c r="B1337" s="1">
        <v>45539</v>
      </c>
      <c r="C1337" t="s">
        <v>1422</v>
      </c>
      <c r="D1337" t="s">
        <v>1674</v>
      </c>
      <c r="E1337" t="s">
        <v>1797</v>
      </c>
      <c r="F1337">
        <v>3</v>
      </c>
      <c r="G1337">
        <v>217.13</v>
      </c>
      <c r="H1337">
        <v>0.28000000000000003</v>
      </c>
      <c r="I1337" t="s">
        <v>1824</v>
      </c>
      <c r="J1337" s="12">
        <v>469.00080000000003</v>
      </c>
      <c r="K1337" t="str">
        <f>_xlfn.XLOOKUP(Table17[[#This Row],[Customer_ID]],Customer_Dim!A:A,Customer_Dim!B:B,"False Data")</f>
        <v>Paul Cox</v>
      </c>
      <c r="L1337" s="5">
        <f>_xlfn.XLOOKUP(Table17[[#This Row],[Customer_ID]],Customer_Dim!A:A,Customer_Dim!C:C,"False Data")</f>
        <v>60</v>
      </c>
      <c r="M1337" s="5" t="str" cm="1">
        <f t="array" ref="M1337">_xlfn.IFS(Table9[[#This Row],[Age]]&lt;=35,"Youth",Table9[[#This Row],[Age]]&lt;=55,"Adult",Table9[[#This Row],[Age]]&gt;55,"Senior")</f>
        <v>Senior</v>
      </c>
      <c r="N1337" t="str">
        <f>_xlfn.XLOOKUP(Table17[[#This Row],[Customer_ID]],Customer_Dim!A:A,Customer_Dim!D:D,"False Data")</f>
        <v>Female</v>
      </c>
      <c r="O1337" t="str">
        <f>_xlfn.XLOOKUP(Table17[[#This Row],[Customer_ID]],Customer_Dim!A:A,Customer_Dim!E:E,"False Data")</f>
        <v>East Julie</v>
      </c>
      <c r="P1337" t="str">
        <f>_xlfn.XLOOKUP(Table17[[#This Row],[Customer_ID]],Customer_Dim!A:A,Customer_Dim!F:F,"False Data")</f>
        <v>Kansas</v>
      </c>
      <c r="Q1337" t="str">
        <f>_xlfn.XLOOKUP(Table17[[#This Row],[Customer_ID]],Customer_Dim!A:A,Customer_Dim!G:G,"False Data")</f>
        <v>USA</v>
      </c>
      <c r="R1337" t="str">
        <f>_xlfn.XLOOKUP(Table17[[#This Row],[Customer_ID]],Customer_Dim!A:A,Customer_Dim!H:H,"False Data")</f>
        <v>Silver</v>
      </c>
      <c r="S1337" t="str">
        <f>_xlfn.XLOOKUP(Table17[[#This Row],[Store_ID]],Store_Dim!A:A,Store_Dim!B:B)</f>
        <v>Gardner, Humphrey and Contreras</v>
      </c>
      <c r="T1337" t="str">
        <f>_xlfn.XLOOKUP(Table17[[#This Row],[Store_ID]],Store_Dim!A:A,Store_Dim!C:C)</f>
        <v>East</v>
      </c>
      <c r="U1337" t="str">
        <f>_xlfn.XLOOKUP(Table17[[#This Row],[Store_ID]],Store_Dim!A:A,Store_Dim!D:D)</f>
        <v>Johnsonville</v>
      </c>
      <c r="V1337" t="str">
        <f>_xlfn.XLOOKUP(Table17[[#This Row],[Store_ID]],Store_Dim!A:A,Store_Dim!E:E)</f>
        <v>Flagship</v>
      </c>
      <c r="W1337" t="str">
        <f>_xlfn.XLOOKUP(Table17[[#This Row],[Product_ID]],Product_Dim!A:A,Product_Dim!B:B)</f>
        <v>Organic Sunscreen Lotion</v>
      </c>
      <c r="X1337" t="str">
        <f>_xlfn.XLOOKUP(Table17[[#This Row],[Product_ID]],Product_Dim!A:A,Product_Dim!C:C)</f>
        <v>Beauty</v>
      </c>
      <c r="Y1337" t="str">
        <f>_xlfn.XLOOKUP(Table17[[#This Row],[Product_ID]],Product_Dim!A:A,Product_Dim!D:D)</f>
        <v>Skincare</v>
      </c>
      <c r="Z1337" t="str">
        <f>_xlfn.XLOOKUP(Table17[[#This Row],[Product_ID]],Product_Dim!A:A,Product_Dim!E:E)</f>
        <v>Anderson-Riley</v>
      </c>
      <c r="AA1337">
        <f>_xlfn.XLOOKUP(Table17[[#This Row],[Product_ID]],Product_Dim!A:A,Product_Dim!F:F)</f>
        <v>266.86</v>
      </c>
      <c r="AB1337">
        <f>_xlfn.XLOOKUP(Table17[[#This Row],[Product_ID]],Product_Dim!A:A,Product_Dim!G:G)</f>
        <v>458</v>
      </c>
    </row>
    <row r="1338" spans="1:28" x14ac:dyDescent="0.25">
      <c r="A1338" t="s">
        <v>3162</v>
      </c>
      <c r="B1338" s="1">
        <v>45936</v>
      </c>
      <c r="C1338" t="s">
        <v>1214</v>
      </c>
      <c r="D1338" t="s">
        <v>1698</v>
      </c>
      <c r="E1338" t="s">
        <v>1752</v>
      </c>
      <c r="F1338">
        <v>3</v>
      </c>
      <c r="G1338">
        <v>580.45000000000005</v>
      </c>
      <c r="H1338">
        <v>0</v>
      </c>
      <c r="I1338" t="s">
        <v>1826</v>
      </c>
      <c r="J1338" s="12">
        <v>1741.35</v>
      </c>
      <c r="K1338" t="str">
        <f>_xlfn.XLOOKUP(Table17[[#This Row],[Customer_ID]],Customer_Dim!A:A,Customer_Dim!B:B,"False Data")</f>
        <v>Cynthia Lopez</v>
      </c>
      <c r="L1338" s="5">
        <f>_xlfn.XLOOKUP(Table17[[#This Row],[Customer_ID]],Customer_Dim!A:A,Customer_Dim!C:C,"False Data")</f>
        <v>50</v>
      </c>
      <c r="M1338" s="5" t="str" cm="1">
        <f t="array" ref="M1338">_xlfn.IFS(Table9[[#This Row],[Age]]&lt;=35,"Youth",Table9[[#This Row],[Age]]&lt;=55,"Adult",Table9[[#This Row],[Age]]&gt;55,"Senior")</f>
        <v>Adult</v>
      </c>
      <c r="N1338" t="str">
        <f>_xlfn.XLOOKUP(Table17[[#This Row],[Customer_ID]],Customer_Dim!A:A,Customer_Dim!D:D,"False Data")</f>
        <v>Male</v>
      </c>
      <c r="O1338" t="str">
        <f>_xlfn.XLOOKUP(Table17[[#This Row],[Customer_ID]],Customer_Dim!A:A,Customer_Dim!E:E,"False Data")</f>
        <v>Joseland</v>
      </c>
      <c r="P1338" t="str">
        <f>_xlfn.XLOOKUP(Table17[[#This Row],[Customer_ID]],Customer_Dim!A:A,Customer_Dim!F:F,"False Data")</f>
        <v>Nebraska</v>
      </c>
      <c r="Q1338" t="str">
        <f>_xlfn.XLOOKUP(Table17[[#This Row],[Customer_ID]],Customer_Dim!A:A,Customer_Dim!G:G,"False Data")</f>
        <v>USA</v>
      </c>
      <c r="R1338" t="str">
        <f>_xlfn.XLOOKUP(Table17[[#This Row],[Customer_ID]],Customer_Dim!A:A,Customer_Dim!H:H,"False Data")</f>
        <v>Platinum</v>
      </c>
      <c r="S1338" t="str">
        <f>_xlfn.XLOOKUP(Table17[[#This Row],[Store_ID]],Store_Dim!A:A,Store_Dim!B:B)</f>
        <v>Rivera-Warner</v>
      </c>
      <c r="T1338" t="str">
        <f>_xlfn.XLOOKUP(Table17[[#This Row],[Store_ID]],Store_Dim!A:A,Store_Dim!C:C)</f>
        <v>East</v>
      </c>
      <c r="U1338" t="str">
        <f>_xlfn.XLOOKUP(Table17[[#This Row],[Store_ID]],Store_Dim!A:A,Store_Dim!D:D)</f>
        <v>Washingtonfurt</v>
      </c>
      <c r="V1338" t="str">
        <f>_xlfn.XLOOKUP(Table17[[#This Row],[Store_ID]],Store_Dim!A:A,Store_Dim!E:E)</f>
        <v>Flagship</v>
      </c>
      <c r="W1338" t="str">
        <f>_xlfn.XLOOKUP(Table17[[#This Row],[Product_ID]],Product_Dim!A:A,Product_Dim!B:B)</f>
        <v>Women's Ankle Boots</v>
      </c>
      <c r="X1338" t="str">
        <f>_xlfn.XLOOKUP(Table17[[#This Row],[Product_ID]],Product_Dim!A:A,Product_Dim!C:C)</f>
        <v>Clothing</v>
      </c>
      <c r="Y1338" t="str">
        <f>_xlfn.XLOOKUP(Table17[[#This Row],[Product_ID]],Product_Dim!A:A,Product_Dim!D:D)</f>
        <v>Footwear</v>
      </c>
      <c r="Z1338" t="str">
        <f>_xlfn.XLOOKUP(Table17[[#This Row],[Product_ID]],Product_Dim!A:A,Product_Dim!E:E)</f>
        <v>Poole PLC</v>
      </c>
      <c r="AA1338">
        <f>_xlfn.XLOOKUP(Table17[[#This Row],[Product_ID]],Product_Dim!A:A,Product_Dim!F:F)</f>
        <v>158.13999999999999</v>
      </c>
      <c r="AB1338">
        <f>_xlfn.XLOOKUP(Table17[[#This Row],[Product_ID]],Product_Dim!A:A,Product_Dim!G:G)</f>
        <v>82</v>
      </c>
    </row>
    <row r="1339" spans="1:28" x14ac:dyDescent="0.25">
      <c r="A1339" t="s">
        <v>3163</v>
      </c>
      <c r="B1339" s="1">
        <v>45854</v>
      </c>
      <c r="C1339" t="s">
        <v>366</v>
      </c>
      <c r="D1339" t="s">
        <v>1553</v>
      </c>
      <c r="E1339" t="s">
        <v>1807</v>
      </c>
      <c r="F1339">
        <v>2</v>
      </c>
      <c r="G1339">
        <v>892.88</v>
      </c>
      <c r="H1339">
        <v>0.17</v>
      </c>
      <c r="I1339" t="s">
        <v>1826</v>
      </c>
      <c r="J1339" s="12">
        <v>1482.1808000000001</v>
      </c>
      <c r="K1339" t="str">
        <f>_xlfn.XLOOKUP(Table17[[#This Row],[Customer_ID]],Customer_Dim!A:A,Customer_Dim!B:B,"False Data")</f>
        <v>Steven Stein</v>
      </c>
      <c r="L1339" s="5">
        <f>_xlfn.XLOOKUP(Table17[[#This Row],[Customer_ID]],Customer_Dim!A:A,Customer_Dim!C:C,"False Data")</f>
        <v>21</v>
      </c>
      <c r="M1339" s="5" t="str" cm="1">
        <f t="array" ref="M1339">_xlfn.IFS(Table9[[#This Row],[Age]]&lt;=35,"Youth",Table9[[#This Row],[Age]]&lt;=55,"Adult",Table9[[#This Row],[Age]]&gt;55,"Senior")</f>
        <v>Youth</v>
      </c>
      <c r="N1339" t="str">
        <f>_xlfn.XLOOKUP(Table17[[#This Row],[Customer_ID]],Customer_Dim!A:A,Customer_Dim!D:D,"False Data")</f>
        <v>Male</v>
      </c>
      <c r="O1339" t="str">
        <f>_xlfn.XLOOKUP(Table17[[#This Row],[Customer_ID]],Customer_Dim!A:A,Customer_Dim!E:E,"False Data")</f>
        <v>West Lauren</v>
      </c>
      <c r="P1339" t="str">
        <f>_xlfn.XLOOKUP(Table17[[#This Row],[Customer_ID]],Customer_Dim!A:A,Customer_Dim!F:F,"False Data")</f>
        <v>Connecticut</v>
      </c>
      <c r="Q1339" t="str">
        <f>_xlfn.XLOOKUP(Table17[[#This Row],[Customer_ID]],Customer_Dim!A:A,Customer_Dim!G:G,"False Data")</f>
        <v>USA</v>
      </c>
      <c r="R1339" t="str">
        <f>_xlfn.XLOOKUP(Table17[[#This Row],[Customer_ID]],Customer_Dim!A:A,Customer_Dim!H:H,"False Data")</f>
        <v>Bronze</v>
      </c>
      <c r="S1339" t="str">
        <f>_xlfn.XLOOKUP(Table17[[#This Row],[Store_ID]],Store_Dim!A:A,Store_Dim!B:B)</f>
        <v>Holloway Ltd</v>
      </c>
      <c r="T1339" t="str">
        <f>_xlfn.XLOOKUP(Table17[[#This Row],[Store_ID]],Store_Dim!A:A,Store_Dim!C:C)</f>
        <v>North</v>
      </c>
      <c r="U1339" t="str">
        <f>_xlfn.XLOOKUP(Table17[[#This Row],[Store_ID]],Store_Dim!A:A,Store_Dim!D:D)</f>
        <v>Bensonhaven</v>
      </c>
      <c r="V1339" t="str">
        <f>_xlfn.XLOOKUP(Table17[[#This Row],[Store_ID]],Store_Dim!A:A,Store_Dim!E:E)</f>
        <v>Flagship</v>
      </c>
      <c r="W1339" t="str">
        <f>_xlfn.XLOOKUP(Table17[[#This Row],[Product_ID]],Product_Dim!A:A,Product_Dim!B:B)</f>
        <v>Women's Yoga Pants</v>
      </c>
      <c r="X1339" t="str">
        <f>_xlfn.XLOOKUP(Table17[[#This Row],[Product_ID]],Product_Dim!A:A,Product_Dim!C:C)</f>
        <v>Clothing</v>
      </c>
      <c r="Y1339" t="str">
        <f>_xlfn.XLOOKUP(Table17[[#This Row],[Product_ID]],Product_Dim!A:A,Product_Dim!D:D)</f>
        <v>Bottoms</v>
      </c>
      <c r="Z1339" t="str">
        <f>_xlfn.XLOOKUP(Table17[[#This Row],[Product_ID]],Product_Dim!A:A,Product_Dim!E:E)</f>
        <v>Gonzales-Davis</v>
      </c>
      <c r="AA1339">
        <f>_xlfn.XLOOKUP(Table17[[#This Row],[Product_ID]],Product_Dim!A:A,Product_Dim!F:F)</f>
        <v>306.45999999999998</v>
      </c>
      <c r="AB1339">
        <f>_xlfn.XLOOKUP(Table17[[#This Row],[Product_ID]],Product_Dim!A:A,Product_Dim!G:G)</f>
        <v>487</v>
      </c>
    </row>
    <row r="1340" spans="1:28" x14ac:dyDescent="0.25">
      <c r="A1340" t="s">
        <v>3164</v>
      </c>
      <c r="B1340" s="1">
        <v>45936</v>
      </c>
      <c r="C1340" t="s">
        <v>329</v>
      </c>
      <c r="D1340" t="s">
        <v>1628</v>
      </c>
      <c r="E1340" t="s">
        <v>1810</v>
      </c>
      <c r="F1340">
        <v>2</v>
      </c>
      <c r="G1340">
        <v>356.28</v>
      </c>
      <c r="H1340">
        <v>0.11</v>
      </c>
      <c r="I1340" t="s">
        <v>1829</v>
      </c>
      <c r="J1340" s="12">
        <v>634.17840000000001</v>
      </c>
      <c r="K1340" t="str">
        <f>_xlfn.XLOOKUP(Table17[[#This Row],[Customer_ID]],Customer_Dim!A:A,Customer_Dim!B:B,"False Data")</f>
        <v>Donna Gregory</v>
      </c>
      <c r="L1340" s="5">
        <f>_xlfn.XLOOKUP(Table17[[#This Row],[Customer_ID]],Customer_Dim!A:A,Customer_Dim!C:C,"False Data")</f>
        <v>29</v>
      </c>
      <c r="M1340" s="5" t="str" cm="1">
        <f t="array" ref="M1340">_xlfn.IFS(Table9[[#This Row],[Age]]&lt;=35,"Youth",Table9[[#This Row],[Age]]&lt;=55,"Adult",Table9[[#This Row],[Age]]&gt;55,"Senior")</f>
        <v>Youth</v>
      </c>
      <c r="N1340" t="str">
        <f>_xlfn.XLOOKUP(Table17[[#This Row],[Customer_ID]],Customer_Dim!A:A,Customer_Dim!D:D,"False Data")</f>
        <v>Female</v>
      </c>
      <c r="O1340" t="str">
        <f>_xlfn.XLOOKUP(Table17[[#This Row],[Customer_ID]],Customer_Dim!A:A,Customer_Dim!E:E,"False Data")</f>
        <v>South Amandahaven</v>
      </c>
      <c r="P1340" t="str">
        <f>_xlfn.XLOOKUP(Table17[[#This Row],[Customer_ID]],Customer_Dim!A:A,Customer_Dim!F:F,"False Data")</f>
        <v>Arizona</v>
      </c>
      <c r="Q1340" t="str">
        <f>_xlfn.XLOOKUP(Table17[[#This Row],[Customer_ID]],Customer_Dim!A:A,Customer_Dim!G:G,"False Data")</f>
        <v>USA</v>
      </c>
      <c r="R1340" t="str">
        <f>_xlfn.XLOOKUP(Table17[[#This Row],[Customer_ID]],Customer_Dim!A:A,Customer_Dim!H:H,"False Data")</f>
        <v>Silver</v>
      </c>
      <c r="S1340" t="str">
        <f>_xlfn.XLOOKUP(Table17[[#This Row],[Store_ID]],Store_Dim!A:A,Store_Dim!B:B)</f>
        <v>Guerrero-Schmitt</v>
      </c>
      <c r="T1340" t="str">
        <f>_xlfn.XLOOKUP(Table17[[#This Row],[Store_ID]],Store_Dim!A:A,Store_Dim!C:C)</f>
        <v>East</v>
      </c>
      <c r="U1340" t="str">
        <f>_xlfn.XLOOKUP(Table17[[#This Row],[Store_ID]],Store_Dim!A:A,Store_Dim!D:D)</f>
        <v>East Stevechester</v>
      </c>
      <c r="V1340" t="str">
        <f>_xlfn.XLOOKUP(Table17[[#This Row],[Store_ID]],Store_Dim!A:A,Store_Dim!E:E)</f>
        <v>Flagship</v>
      </c>
      <c r="W1340" t="str">
        <f>_xlfn.XLOOKUP(Table17[[#This Row],[Product_ID]],Product_Dim!A:A,Product_Dim!B:B)</f>
        <v>Noise-Canceling Headphones</v>
      </c>
      <c r="X1340" t="str">
        <f>_xlfn.XLOOKUP(Table17[[#This Row],[Product_ID]],Product_Dim!A:A,Product_Dim!C:C)</f>
        <v>Electronics</v>
      </c>
      <c r="Y1340" t="str">
        <f>_xlfn.XLOOKUP(Table17[[#This Row],[Product_ID]],Product_Dim!A:A,Product_Dim!D:D)</f>
        <v>Audio</v>
      </c>
      <c r="Z1340" t="str">
        <f>_xlfn.XLOOKUP(Table17[[#This Row],[Product_ID]],Product_Dim!A:A,Product_Dim!E:E)</f>
        <v>Taylor-Hart</v>
      </c>
      <c r="AA1340">
        <f>_xlfn.XLOOKUP(Table17[[#This Row],[Product_ID]],Product_Dim!A:A,Product_Dim!F:F)</f>
        <v>38.520000000000003</v>
      </c>
      <c r="AB1340">
        <f>_xlfn.XLOOKUP(Table17[[#This Row],[Product_ID]],Product_Dim!A:A,Product_Dim!G:G)</f>
        <v>378</v>
      </c>
    </row>
    <row r="1341" spans="1:28" x14ac:dyDescent="0.25">
      <c r="A1341" t="s">
        <v>3165</v>
      </c>
      <c r="B1341" s="1">
        <v>45921</v>
      </c>
      <c r="C1341" t="s">
        <v>1199</v>
      </c>
      <c r="D1341" t="s">
        <v>1708</v>
      </c>
      <c r="E1341" t="s">
        <v>1761</v>
      </c>
      <c r="F1341">
        <v>4</v>
      </c>
      <c r="G1341">
        <v>806.99</v>
      </c>
      <c r="H1341">
        <v>0.06</v>
      </c>
      <c r="I1341" t="s">
        <v>1824</v>
      </c>
      <c r="J1341" s="12">
        <v>3034.2824000000001</v>
      </c>
      <c r="K1341" t="str">
        <f>_xlfn.XLOOKUP(Table17[[#This Row],[Customer_ID]],Customer_Dim!A:A,Customer_Dim!B:B,"False Data")</f>
        <v>Andrew Mason</v>
      </c>
      <c r="L1341" s="5">
        <f>_xlfn.XLOOKUP(Table17[[#This Row],[Customer_ID]],Customer_Dim!A:A,Customer_Dim!C:C,"False Data")</f>
        <v>52</v>
      </c>
      <c r="M1341" s="5" t="str" cm="1">
        <f t="array" ref="M1341">_xlfn.IFS(Table9[[#This Row],[Age]]&lt;=35,"Youth",Table9[[#This Row],[Age]]&lt;=55,"Adult",Table9[[#This Row],[Age]]&gt;55,"Senior")</f>
        <v>Adult</v>
      </c>
      <c r="N1341" t="str">
        <f>_xlfn.XLOOKUP(Table17[[#This Row],[Customer_ID]],Customer_Dim!A:A,Customer_Dim!D:D,"False Data")</f>
        <v>Female</v>
      </c>
      <c r="O1341" t="str">
        <f>_xlfn.XLOOKUP(Table17[[#This Row],[Customer_ID]],Customer_Dim!A:A,Customer_Dim!E:E,"False Data")</f>
        <v>North Michael</v>
      </c>
      <c r="P1341" t="str">
        <f>_xlfn.XLOOKUP(Table17[[#This Row],[Customer_ID]],Customer_Dim!A:A,Customer_Dim!F:F,"False Data")</f>
        <v>Iowa</v>
      </c>
      <c r="Q1341" t="str">
        <f>_xlfn.XLOOKUP(Table17[[#This Row],[Customer_ID]],Customer_Dim!A:A,Customer_Dim!G:G,"False Data")</f>
        <v>USA</v>
      </c>
      <c r="R1341" t="str">
        <f>_xlfn.XLOOKUP(Table17[[#This Row],[Customer_ID]],Customer_Dim!A:A,Customer_Dim!H:H,"False Data")</f>
        <v>Bronze</v>
      </c>
      <c r="S1341" t="str">
        <f>_xlfn.XLOOKUP(Table17[[#This Row],[Store_ID]],Store_Dim!A:A,Store_Dim!B:B)</f>
        <v>Black-Horn</v>
      </c>
      <c r="T1341" t="str">
        <f>_xlfn.XLOOKUP(Table17[[#This Row],[Store_ID]],Store_Dim!A:A,Store_Dim!C:C)</f>
        <v>South</v>
      </c>
      <c r="U1341" t="str">
        <f>_xlfn.XLOOKUP(Table17[[#This Row],[Store_ID]],Store_Dim!A:A,Store_Dim!D:D)</f>
        <v>North Nancyview</v>
      </c>
      <c r="V1341" t="str">
        <f>_xlfn.XLOOKUP(Table17[[#This Row],[Store_ID]],Store_Dim!A:A,Store_Dim!E:E)</f>
        <v>Outlet</v>
      </c>
      <c r="W1341" t="str">
        <f>_xlfn.XLOOKUP(Table17[[#This Row],[Product_ID]],Product_Dim!A:A,Product_Dim!B:B)</f>
        <v>Wall-Mounted Spice Rack</v>
      </c>
      <c r="X1341" t="str">
        <f>_xlfn.XLOOKUP(Table17[[#This Row],[Product_ID]],Product_Dim!A:A,Product_Dim!C:C)</f>
        <v>Home</v>
      </c>
      <c r="Y1341" t="str">
        <f>_xlfn.XLOOKUP(Table17[[#This Row],[Product_ID]],Product_Dim!A:A,Product_Dim!D:D)</f>
        <v>Kitchen</v>
      </c>
      <c r="Z1341" t="str">
        <f>_xlfn.XLOOKUP(Table17[[#This Row],[Product_ID]],Product_Dim!A:A,Product_Dim!E:E)</f>
        <v>Allison Ltd</v>
      </c>
      <c r="AA1341">
        <f>_xlfn.XLOOKUP(Table17[[#This Row],[Product_ID]],Product_Dim!A:A,Product_Dim!F:F)</f>
        <v>143.43</v>
      </c>
      <c r="AB1341">
        <f>_xlfn.XLOOKUP(Table17[[#This Row],[Product_ID]],Product_Dim!A:A,Product_Dim!G:G)</f>
        <v>58</v>
      </c>
    </row>
    <row r="1342" spans="1:28" x14ac:dyDescent="0.25">
      <c r="A1342" t="s">
        <v>3166</v>
      </c>
      <c r="B1342" s="1">
        <v>45855</v>
      </c>
      <c r="C1342" t="s">
        <v>1360</v>
      </c>
      <c r="D1342" t="s">
        <v>1588</v>
      </c>
      <c r="E1342" t="s">
        <v>1757</v>
      </c>
      <c r="F1342">
        <v>3</v>
      </c>
      <c r="G1342">
        <v>684.22</v>
      </c>
      <c r="H1342">
        <v>0.09</v>
      </c>
      <c r="I1342" t="s">
        <v>1824</v>
      </c>
      <c r="J1342" s="12">
        <v>1867.9205999999999</v>
      </c>
      <c r="K1342" t="str">
        <f>_xlfn.XLOOKUP(Table17[[#This Row],[Customer_ID]],Customer_Dim!A:A,Customer_Dim!B:B,"False Data")</f>
        <v>John Compton</v>
      </c>
      <c r="L1342" s="5">
        <f>_xlfn.XLOOKUP(Table17[[#This Row],[Customer_ID]],Customer_Dim!A:A,Customer_Dim!C:C,"False Data")</f>
        <v>53</v>
      </c>
      <c r="M1342" s="5" t="str" cm="1">
        <f t="array" ref="M1342">_xlfn.IFS(Table9[[#This Row],[Age]]&lt;=35,"Youth",Table9[[#This Row],[Age]]&lt;=55,"Adult",Table9[[#This Row],[Age]]&gt;55,"Senior")</f>
        <v>Adult</v>
      </c>
      <c r="N1342" t="str">
        <f>_xlfn.XLOOKUP(Table17[[#This Row],[Customer_ID]],Customer_Dim!A:A,Customer_Dim!D:D,"False Data")</f>
        <v>Male</v>
      </c>
      <c r="O1342" t="str">
        <f>_xlfn.XLOOKUP(Table17[[#This Row],[Customer_ID]],Customer_Dim!A:A,Customer_Dim!E:E,"False Data")</f>
        <v>North Daniel</v>
      </c>
      <c r="P1342" t="str">
        <f>_xlfn.XLOOKUP(Table17[[#This Row],[Customer_ID]],Customer_Dim!A:A,Customer_Dim!F:F,"False Data")</f>
        <v>Michigan</v>
      </c>
      <c r="Q1342" t="str">
        <f>_xlfn.XLOOKUP(Table17[[#This Row],[Customer_ID]],Customer_Dim!A:A,Customer_Dim!G:G,"False Data")</f>
        <v>USA</v>
      </c>
      <c r="R1342" t="str">
        <f>_xlfn.XLOOKUP(Table17[[#This Row],[Customer_ID]],Customer_Dim!A:A,Customer_Dim!H:H,"False Data")</f>
        <v>Silver</v>
      </c>
      <c r="S1342" t="str">
        <f>_xlfn.XLOOKUP(Table17[[#This Row],[Store_ID]],Store_Dim!A:A,Store_Dim!B:B)</f>
        <v>Martinez, Adkins and Johnson</v>
      </c>
      <c r="T1342" t="str">
        <f>_xlfn.XLOOKUP(Table17[[#This Row],[Store_ID]],Store_Dim!A:A,Store_Dim!C:C)</f>
        <v>North</v>
      </c>
      <c r="U1342" t="str">
        <f>_xlfn.XLOOKUP(Table17[[#This Row],[Store_ID]],Store_Dim!A:A,Store_Dim!D:D)</f>
        <v>Danielmouth</v>
      </c>
      <c r="V1342" t="str">
        <f>_xlfn.XLOOKUP(Table17[[#This Row],[Store_ID]],Store_Dim!A:A,Store_Dim!E:E)</f>
        <v>Flagship</v>
      </c>
      <c r="W1342" t="str">
        <f>_xlfn.XLOOKUP(Table17[[#This Row],[Product_ID]],Product_Dim!A:A,Product_Dim!B:B)</f>
        <v>Outdoor Sports Water Bottle</v>
      </c>
      <c r="X1342" t="str">
        <f>_xlfn.XLOOKUP(Table17[[#This Row],[Product_ID]],Product_Dim!A:A,Product_Dim!C:C)</f>
        <v>Sports</v>
      </c>
      <c r="Y1342" t="str">
        <f>_xlfn.XLOOKUP(Table17[[#This Row],[Product_ID]],Product_Dim!A:A,Product_Dim!D:D)</f>
        <v>Accessories</v>
      </c>
      <c r="Z1342" t="str">
        <f>_xlfn.XLOOKUP(Table17[[#This Row],[Product_ID]],Product_Dim!A:A,Product_Dim!E:E)</f>
        <v>Soto-Ellis</v>
      </c>
      <c r="AA1342">
        <f>_xlfn.XLOOKUP(Table17[[#This Row],[Product_ID]],Product_Dim!A:A,Product_Dim!F:F)</f>
        <v>131.51</v>
      </c>
      <c r="AB1342">
        <f>_xlfn.XLOOKUP(Table17[[#This Row],[Product_ID]],Product_Dim!A:A,Product_Dim!G:G)</f>
        <v>0</v>
      </c>
    </row>
    <row r="1343" spans="1:28" x14ac:dyDescent="0.25">
      <c r="A1343" t="s">
        <v>3167</v>
      </c>
      <c r="B1343" s="1">
        <v>45837</v>
      </c>
      <c r="C1343" t="s">
        <v>1371</v>
      </c>
      <c r="D1343" t="s">
        <v>1734</v>
      </c>
      <c r="E1343" t="s">
        <v>1779</v>
      </c>
      <c r="F1343">
        <v>4</v>
      </c>
      <c r="G1343">
        <v>763.34</v>
      </c>
      <c r="H1343">
        <v>7.0000000000000007E-2</v>
      </c>
      <c r="I1343" t="s">
        <v>1826</v>
      </c>
      <c r="J1343" s="12">
        <v>2839.6248000000001</v>
      </c>
      <c r="K1343" t="str">
        <f>_xlfn.XLOOKUP(Table17[[#This Row],[Customer_ID]],Customer_Dim!A:A,Customer_Dim!B:B,"False Data")</f>
        <v>Adam Castro</v>
      </c>
      <c r="L1343" s="5">
        <f>_xlfn.XLOOKUP(Table17[[#This Row],[Customer_ID]],Customer_Dim!A:A,Customer_Dim!C:C,"False Data")</f>
        <v>51</v>
      </c>
      <c r="M1343" s="5" t="str" cm="1">
        <f t="array" ref="M1343">_xlfn.IFS(Table9[[#This Row],[Age]]&lt;=35,"Youth",Table9[[#This Row],[Age]]&lt;=55,"Adult",Table9[[#This Row],[Age]]&gt;55,"Senior")</f>
        <v>Adult</v>
      </c>
      <c r="N1343" t="str">
        <f>_xlfn.XLOOKUP(Table17[[#This Row],[Customer_ID]],Customer_Dim!A:A,Customer_Dim!D:D,"False Data")</f>
        <v>Male</v>
      </c>
      <c r="O1343" t="str">
        <f>_xlfn.XLOOKUP(Table17[[#This Row],[Customer_ID]],Customer_Dim!A:A,Customer_Dim!E:E,"False Data")</f>
        <v>New Donnabury</v>
      </c>
      <c r="P1343" t="str">
        <f>_xlfn.XLOOKUP(Table17[[#This Row],[Customer_ID]],Customer_Dim!A:A,Customer_Dim!F:F,"False Data")</f>
        <v>Texas</v>
      </c>
      <c r="Q1343" t="str">
        <f>_xlfn.XLOOKUP(Table17[[#This Row],[Customer_ID]],Customer_Dim!A:A,Customer_Dim!G:G,"False Data")</f>
        <v>USA</v>
      </c>
      <c r="R1343" t="str">
        <f>_xlfn.XLOOKUP(Table17[[#This Row],[Customer_ID]],Customer_Dim!A:A,Customer_Dim!H:H,"False Data")</f>
        <v>Silver</v>
      </c>
      <c r="S1343" t="str">
        <f>_xlfn.XLOOKUP(Table17[[#This Row],[Store_ID]],Store_Dim!A:A,Store_Dim!B:B)</f>
        <v>Martinez-Mullins</v>
      </c>
      <c r="T1343" t="str">
        <f>_xlfn.XLOOKUP(Table17[[#This Row],[Store_ID]],Store_Dim!A:A,Store_Dim!C:C)</f>
        <v>South</v>
      </c>
      <c r="U1343" t="str">
        <f>_xlfn.XLOOKUP(Table17[[#This Row],[Store_ID]],Store_Dim!A:A,Store_Dim!D:D)</f>
        <v>Williamsfurt</v>
      </c>
      <c r="V1343" t="str">
        <f>_xlfn.XLOOKUP(Table17[[#This Row],[Store_ID]],Store_Dim!A:A,Store_Dim!E:E)</f>
        <v>Online</v>
      </c>
      <c r="W1343" t="str">
        <f>_xlfn.XLOOKUP(Table17[[#This Row],[Product_ID]],Product_Dim!A:A,Product_Dim!B:B)</f>
        <v>USB-C Laptop Charger</v>
      </c>
      <c r="X1343" t="str">
        <f>_xlfn.XLOOKUP(Table17[[#This Row],[Product_ID]],Product_Dim!A:A,Product_Dim!C:C)</f>
        <v>Electronics</v>
      </c>
      <c r="Y1343" t="str">
        <f>_xlfn.XLOOKUP(Table17[[#This Row],[Product_ID]],Product_Dim!A:A,Product_Dim!D:D)</f>
        <v>Computer</v>
      </c>
      <c r="Z1343" t="str">
        <f>_xlfn.XLOOKUP(Table17[[#This Row],[Product_ID]],Product_Dim!A:A,Product_Dim!E:E)</f>
        <v>Martin LLC</v>
      </c>
      <c r="AA1343">
        <f>_xlfn.XLOOKUP(Table17[[#This Row],[Product_ID]],Product_Dim!A:A,Product_Dim!F:F)</f>
        <v>377.52</v>
      </c>
      <c r="AB1343">
        <f>_xlfn.XLOOKUP(Table17[[#This Row],[Product_ID]],Product_Dim!A:A,Product_Dim!G:G)</f>
        <v>485</v>
      </c>
    </row>
    <row r="1344" spans="1:28" x14ac:dyDescent="0.25">
      <c r="A1344" t="s">
        <v>3168</v>
      </c>
      <c r="B1344" s="1">
        <v>45738</v>
      </c>
      <c r="C1344" t="s">
        <v>1130</v>
      </c>
      <c r="D1344" t="s">
        <v>1648</v>
      </c>
      <c r="E1344" t="s">
        <v>1766</v>
      </c>
      <c r="F1344">
        <v>3</v>
      </c>
      <c r="G1344">
        <v>721.94</v>
      </c>
      <c r="H1344">
        <v>0.26</v>
      </c>
      <c r="I1344" t="s">
        <v>1824</v>
      </c>
      <c r="J1344" s="12">
        <v>1602.7067999999999</v>
      </c>
      <c r="K1344" t="str">
        <f>_xlfn.XLOOKUP(Table17[[#This Row],[Customer_ID]],Customer_Dim!A:A,Customer_Dim!B:B,"False Data")</f>
        <v>Natalie Johnson</v>
      </c>
      <c r="L1344" s="5">
        <f>_xlfn.XLOOKUP(Table17[[#This Row],[Customer_ID]],Customer_Dim!A:A,Customer_Dim!C:C,"False Data")</f>
        <v>64</v>
      </c>
      <c r="M1344" s="5" t="str" cm="1">
        <f t="array" ref="M1344">_xlfn.IFS(Table9[[#This Row],[Age]]&lt;=35,"Youth",Table9[[#This Row],[Age]]&lt;=55,"Adult",Table9[[#This Row],[Age]]&gt;55,"Senior")</f>
        <v>Senior</v>
      </c>
      <c r="N1344" t="str">
        <f>_xlfn.XLOOKUP(Table17[[#This Row],[Customer_ID]],Customer_Dim!A:A,Customer_Dim!D:D,"False Data")</f>
        <v>Male</v>
      </c>
      <c r="O1344" t="str">
        <f>_xlfn.XLOOKUP(Table17[[#This Row],[Customer_ID]],Customer_Dim!A:A,Customer_Dim!E:E,"False Data")</f>
        <v>New Jessechester</v>
      </c>
      <c r="P1344" t="str">
        <f>_xlfn.XLOOKUP(Table17[[#This Row],[Customer_ID]],Customer_Dim!A:A,Customer_Dim!F:F,"False Data")</f>
        <v>Indiana</v>
      </c>
      <c r="Q1344" t="str">
        <f>_xlfn.XLOOKUP(Table17[[#This Row],[Customer_ID]],Customer_Dim!A:A,Customer_Dim!G:G,"False Data")</f>
        <v>USA</v>
      </c>
      <c r="R1344" t="str">
        <f>_xlfn.XLOOKUP(Table17[[#This Row],[Customer_ID]],Customer_Dim!A:A,Customer_Dim!H:H,"False Data")</f>
        <v>Platinum</v>
      </c>
      <c r="S1344" t="str">
        <f>_xlfn.XLOOKUP(Table17[[#This Row],[Store_ID]],Store_Dim!A:A,Store_Dim!B:B)</f>
        <v>Johnson-Wright</v>
      </c>
      <c r="T1344" t="str">
        <f>_xlfn.XLOOKUP(Table17[[#This Row],[Store_ID]],Store_Dim!A:A,Store_Dim!C:C)</f>
        <v>North</v>
      </c>
      <c r="U1344" t="str">
        <f>_xlfn.XLOOKUP(Table17[[#This Row],[Store_ID]],Store_Dim!A:A,Store_Dim!D:D)</f>
        <v>Hoodberg</v>
      </c>
      <c r="V1344" t="str">
        <f>_xlfn.XLOOKUP(Table17[[#This Row],[Store_ID]],Store_Dim!A:A,Store_Dim!E:E)</f>
        <v>Outlet</v>
      </c>
      <c r="W1344" t="str">
        <f>_xlfn.XLOOKUP(Table17[[#This Row],[Product_ID]],Product_Dim!A:A,Product_Dim!B:B)</f>
        <v>Boxing Hand Wraps</v>
      </c>
      <c r="X1344" t="str">
        <f>_xlfn.XLOOKUP(Table17[[#This Row],[Product_ID]],Product_Dim!A:A,Product_Dim!C:C)</f>
        <v>Sports</v>
      </c>
      <c r="Y1344" t="str">
        <f>_xlfn.XLOOKUP(Table17[[#This Row],[Product_ID]],Product_Dim!A:A,Product_Dim!D:D)</f>
        <v>Fitness</v>
      </c>
      <c r="Z1344" t="str">
        <f>_xlfn.XLOOKUP(Table17[[#This Row],[Product_ID]],Product_Dim!A:A,Product_Dim!E:E)</f>
        <v>Smith-King</v>
      </c>
      <c r="AA1344">
        <f>_xlfn.XLOOKUP(Table17[[#This Row],[Product_ID]],Product_Dim!A:A,Product_Dim!F:F)</f>
        <v>190.29</v>
      </c>
      <c r="AB1344">
        <f>_xlfn.XLOOKUP(Table17[[#This Row],[Product_ID]],Product_Dim!A:A,Product_Dim!G:G)</f>
        <v>260</v>
      </c>
    </row>
    <row r="1345" spans="1:28" x14ac:dyDescent="0.25">
      <c r="A1345" t="s">
        <v>3169</v>
      </c>
      <c r="B1345" s="1">
        <v>45323</v>
      </c>
      <c r="C1345" t="s">
        <v>1263</v>
      </c>
      <c r="D1345" t="s">
        <v>1742</v>
      </c>
      <c r="E1345" t="s">
        <v>1757</v>
      </c>
      <c r="F1345">
        <v>3</v>
      </c>
      <c r="G1345">
        <v>760.38</v>
      </c>
      <c r="H1345">
        <v>0</v>
      </c>
      <c r="I1345" t="s">
        <v>1829</v>
      </c>
      <c r="J1345" s="12">
        <v>2281.14</v>
      </c>
      <c r="K1345" t="str">
        <f>_xlfn.XLOOKUP(Table17[[#This Row],[Customer_ID]],Customer_Dim!A:A,Customer_Dim!B:B,"False Data")</f>
        <v>David Lozano</v>
      </c>
      <c r="L1345" s="5">
        <f>_xlfn.XLOOKUP(Table17[[#This Row],[Customer_ID]],Customer_Dim!A:A,Customer_Dim!C:C,"False Data")</f>
        <v>23</v>
      </c>
      <c r="M1345" s="5" t="str" cm="1">
        <f t="array" ref="M1345">_xlfn.IFS(Table9[[#This Row],[Age]]&lt;=35,"Youth",Table9[[#This Row],[Age]]&lt;=55,"Adult",Table9[[#This Row],[Age]]&gt;55,"Senior")</f>
        <v>Youth</v>
      </c>
      <c r="N1345" t="str">
        <f>_xlfn.XLOOKUP(Table17[[#This Row],[Customer_ID]],Customer_Dim!A:A,Customer_Dim!D:D,"False Data")</f>
        <v>Female</v>
      </c>
      <c r="O1345" t="str">
        <f>_xlfn.XLOOKUP(Table17[[#This Row],[Customer_ID]],Customer_Dim!A:A,Customer_Dim!E:E,"False Data")</f>
        <v>North Michaelfurt</v>
      </c>
      <c r="P1345" t="str">
        <f>_xlfn.XLOOKUP(Table17[[#This Row],[Customer_ID]],Customer_Dim!A:A,Customer_Dim!F:F,"False Data")</f>
        <v>Wisconsin</v>
      </c>
      <c r="Q1345" t="str">
        <f>_xlfn.XLOOKUP(Table17[[#This Row],[Customer_ID]],Customer_Dim!A:A,Customer_Dim!G:G,"False Data")</f>
        <v>USA</v>
      </c>
      <c r="R1345" t="str">
        <f>_xlfn.XLOOKUP(Table17[[#This Row],[Customer_ID]],Customer_Dim!A:A,Customer_Dim!H:H,"False Data")</f>
        <v>Gold</v>
      </c>
      <c r="S1345" t="str">
        <f>_xlfn.XLOOKUP(Table17[[#This Row],[Store_ID]],Store_Dim!A:A,Store_Dim!B:B)</f>
        <v>Martinez, Adkins and Johnson</v>
      </c>
      <c r="T1345" t="str">
        <f>_xlfn.XLOOKUP(Table17[[#This Row],[Store_ID]],Store_Dim!A:A,Store_Dim!C:C)</f>
        <v>North</v>
      </c>
      <c r="U1345" t="str">
        <f>_xlfn.XLOOKUP(Table17[[#This Row],[Store_ID]],Store_Dim!A:A,Store_Dim!D:D)</f>
        <v>Danielmouth</v>
      </c>
      <c r="V1345" t="str">
        <f>_xlfn.XLOOKUP(Table17[[#This Row],[Store_ID]],Store_Dim!A:A,Store_Dim!E:E)</f>
        <v>Flagship</v>
      </c>
      <c r="W1345" t="str">
        <f>_xlfn.XLOOKUP(Table17[[#This Row],[Product_ID]],Product_Dim!A:A,Product_Dim!B:B)</f>
        <v>Cricket Bat</v>
      </c>
      <c r="X1345" t="str">
        <f>_xlfn.XLOOKUP(Table17[[#This Row],[Product_ID]],Product_Dim!A:A,Product_Dim!C:C)</f>
        <v>Sports</v>
      </c>
      <c r="Y1345" t="str">
        <f>_xlfn.XLOOKUP(Table17[[#This Row],[Product_ID]],Product_Dim!A:A,Product_Dim!D:D)</f>
        <v>Team Sports</v>
      </c>
      <c r="Z1345" t="str">
        <f>_xlfn.XLOOKUP(Table17[[#This Row],[Product_ID]],Product_Dim!A:A,Product_Dim!E:E)</f>
        <v>Khan LLC</v>
      </c>
      <c r="AA1345">
        <f>_xlfn.XLOOKUP(Table17[[#This Row],[Product_ID]],Product_Dim!A:A,Product_Dim!F:F)</f>
        <v>245.98</v>
      </c>
      <c r="AB1345">
        <f>_xlfn.XLOOKUP(Table17[[#This Row],[Product_ID]],Product_Dim!A:A,Product_Dim!G:G)</f>
        <v>471</v>
      </c>
    </row>
    <row r="1346" spans="1:28" x14ac:dyDescent="0.25">
      <c r="A1346" t="s">
        <v>3170</v>
      </c>
      <c r="B1346" s="1">
        <v>45362</v>
      </c>
      <c r="C1346" t="s">
        <v>942</v>
      </c>
      <c r="D1346" t="s">
        <v>1742</v>
      </c>
      <c r="E1346" t="s">
        <v>1776</v>
      </c>
      <c r="F1346">
        <v>3</v>
      </c>
      <c r="G1346">
        <v>612.53</v>
      </c>
      <c r="H1346">
        <v>0.21</v>
      </c>
      <c r="I1346" t="s">
        <v>1829</v>
      </c>
      <c r="J1346" s="12">
        <v>1451.6960999999999</v>
      </c>
      <c r="K1346" t="str">
        <f>_xlfn.XLOOKUP(Table17[[#This Row],[Customer_ID]],Customer_Dim!A:A,Customer_Dim!B:B,"False Data")</f>
        <v>Tracy Stephens</v>
      </c>
      <c r="L1346" s="5">
        <f>_xlfn.XLOOKUP(Table17[[#This Row],[Customer_ID]],Customer_Dim!A:A,Customer_Dim!C:C,"False Data")</f>
        <v>64</v>
      </c>
      <c r="M1346" s="5" t="str" cm="1">
        <f t="array" ref="M1346">_xlfn.IFS(Table9[[#This Row],[Age]]&lt;=35,"Youth",Table9[[#This Row],[Age]]&lt;=55,"Adult",Table9[[#This Row],[Age]]&gt;55,"Senior")</f>
        <v>Senior</v>
      </c>
      <c r="N1346" t="str">
        <f>_xlfn.XLOOKUP(Table17[[#This Row],[Customer_ID]],Customer_Dim!A:A,Customer_Dim!D:D,"False Data")</f>
        <v>Male</v>
      </c>
      <c r="O1346" t="str">
        <f>_xlfn.XLOOKUP(Table17[[#This Row],[Customer_ID]],Customer_Dim!A:A,Customer_Dim!E:E,"False Data")</f>
        <v>New Joshuatown</v>
      </c>
      <c r="P1346" t="str">
        <f>_xlfn.XLOOKUP(Table17[[#This Row],[Customer_ID]],Customer_Dim!A:A,Customer_Dim!F:F,"False Data")</f>
        <v>Maine</v>
      </c>
      <c r="Q1346" t="str">
        <f>_xlfn.XLOOKUP(Table17[[#This Row],[Customer_ID]],Customer_Dim!A:A,Customer_Dim!G:G,"False Data")</f>
        <v>USA</v>
      </c>
      <c r="R1346" t="str">
        <f>_xlfn.XLOOKUP(Table17[[#This Row],[Customer_ID]],Customer_Dim!A:A,Customer_Dim!H:H,"False Data")</f>
        <v>Platinum</v>
      </c>
      <c r="S1346" t="str">
        <f>_xlfn.XLOOKUP(Table17[[#This Row],[Store_ID]],Store_Dim!A:A,Store_Dim!B:B)</f>
        <v>Benson-Elliott</v>
      </c>
      <c r="T1346" t="str">
        <f>_xlfn.XLOOKUP(Table17[[#This Row],[Store_ID]],Store_Dim!A:A,Store_Dim!C:C)</f>
        <v>East</v>
      </c>
      <c r="U1346" t="str">
        <f>_xlfn.XLOOKUP(Table17[[#This Row],[Store_ID]],Store_Dim!A:A,Store_Dim!D:D)</f>
        <v>Port Josephberg</v>
      </c>
      <c r="V1346" t="str">
        <f>_xlfn.XLOOKUP(Table17[[#This Row],[Store_ID]],Store_Dim!A:A,Store_Dim!E:E)</f>
        <v>Online</v>
      </c>
      <c r="W1346" t="str">
        <f>_xlfn.XLOOKUP(Table17[[#This Row],[Product_ID]],Product_Dim!A:A,Product_Dim!B:B)</f>
        <v>Cricket Bat</v>
      </c>
      <c r="X1346" t="str">
        <f>_xlfn.XLOOKUP(Table17[[#This Row],[Product_ID]],Product_Dim!A:A,Product_Dim!C:C)</f>
        <v>Sports</v>
      </c>
      <c r="Y1346" t="str">
        <f>_xlfn.XLOOKUP(Table17[[#This Row],[Product_ID]],Product_Dim!A:A,Product_Dim!D:D)</f>
        <v>Team Sports</v>
      </c>
      <c r="Z1346" t="str">
        <f>_xlfn.XLOOKUP(Table17[[#This Row],[Product_ID]],Product_Dim!A:A,Product_Dim!E:E)</f>
        <v>Khan LLC</v>
      </c>
      <c r="AA1346">
        <f>_xlfn.XLOOKUP(Table17[[#This Row],[Product_ID]],Product_Dim!A:A,Product_Dim!F:F)</f>
        <v>245.98</v>
      </c>
      <c r="AB1346">
        <f>_xlfn.XLOOKUP(Table17[[#This Row],[Product_ID]],Product_Dim!A:A,Product_Dim!G:G)</f>
        <v>471</v>
      </c>
    </row>
    <row r="1347" spans="1:28" x14ac:dyDescent="0.25">
      <c r="A1347" t="s">
        <v>3171</v>
      </c>
      <c r="B1347" s="1">
        <v>45544</v>
      </c>
      <c r="C1347" t="s">
        <v>160</v>
      </c>
      <c r="D1347" t="s">
        <v>1674</v>
      </c>
      <c r="E1347" t="s">
        <v>1804</v>
      </c>
      <c r="F1347">
        <v>3</v>
      </c>
      <c r="G1347">
        <v>841.37</v>
      </c>
      <c r="H1347">
        <v>0.28999999999999998</v>
      </c>
      <c r="I1347" t="s">
        <v>1826</v>
      </c>
      <c r="J1347" s="12">
        <v>1792.1180999999999</v>
      </c>
      <c r="K1347" t="str">
        <f>_xlfn.XLOOKUP(Table17[[#This Row],[Customer_ID]],Customer_Dim!A:A,Customer_Dim!B:B,"False Data")</f>
        <v>James Gibbs</v>
      </c>
      <c r="L1347" s="5">
        <f>_xlfn.XLOOKUP(Table17[[#This Row],[Customer_ID]],Customer_Dim!A:A,Customer_Dim!C:C,"False Data")</f>
        <v>21</v>
      </c>
      <c r="M1347" s="5" t="str" cm="1">
        <f t="array" ref="M1347">_xlfn.IFS(Table9[[#This Row],[Age]]&lt;=35,"Youth",Table9[[#This Row],[Age]]&lt;=55,"Adult",Table9[[#This Row],[Age]]&gt;55,"Senior")</f>
        <v>Youth</v>
      </c>
      <c r="N1347" t="str">
        <f>_xlfn.XLOOKUP(Table17[[#This Row],[Customer_ID]],Customer_Dim!A:A,Customer_Dim!D:D,"False Data")</f>
        <v>Male</v>
      </c>
      <c r="O1347" t="str">
        <f>_xlfn.XLOOKUP(Table17[[#This Row],[Customer_ID]],Customer_Dim!A:A,Customer_Dim!E:E,"False Data")</f>
        <v>Mooneyshire</v>
      </c>
      <c r="P1347" t="str">
        <f>_xlfn.XLOOKUP(Table17[[#This Row],[Customer_ID]],Customer_Dim!A:A,Customer_Dim!F:F,"False Data")</f>
        <v>Alaska</v>
      </c>
      <c r="Q1347" t="str">
        <f>_xlfn.XLOOKUP(Table17[[#This Row],[Customer_ID]],Customer_Dim!A:A,Customer_Dim!G:G,"False Data")</f>
        <v>USA</v>
      </c>
      <c r="R1347" t="str">
        <f>_xlfn.XLOOKUP(Table17[[#This Row],[Customer_ID]],Customer_Dim!A:A,Customer_Dim!H:H,"False Data")</f>
        <v>Platinum</v>
      </c>
      <c r="S1347" t="str">
        <f>_xlfn.XLOOKUP(Table17[[#This Row],[Store_ID]],Store_Dim!A:A,Store_Dim!B:B)</f>
        <v>Frederick-Wright</v>
      </c>
      <c r="T1347" t="str">
        <f>_xlfn.XLOOKUP(Table17[[#This Row],[Store_ID]],Store_Dim!A:A,Store_Dim!C:C)</f>
        <v>West</v>
      </c>
      <c r="U1347" t="str">
        <f>_xlfn.XLOOKUP(Table17[[#This Row],[Store_ID]],Store_Dim!A:A,Store_Dim!D:D)</f>
        <v>New Jimmymouth</v>
      </c>
      <c r="V1347" t="str">
        <f>_xlfn.XLOOKUP(Table17[[#This Row],[Store_ID]],Store_Dim!A:A,Store_Dim!E:E)</f>
        <v>Flagship</v>
      </c>
      <c r="W1347" t="str">
        <f>_xlfn.XLOOKUP(Table17[[#This Row],[Product_ID]],Product_Dim!A:A,Product_Dim!B:B)</f>
        <v>Organic Sunscreen Lotion</v>
      </c>
      <c r="X1347" t="str">
        <f>_xlfn.XLOOKUP(Table17[[#This Row],[Product_ID]],Product_Dim!A:A,Product_Dim!C:C)</f>
        <v>Beauty</v>
      </c>
      <c r="Y1347" t="str">
        <f>_xlfn.XLOOKUP(Table17[[#This Row],[Product_ID]],Product_Dim!A:A,Product_Dim!D:D)</f>
        <v>Skincare</v>
      </c>
      <c r="Z1347" t="str">
        <f>_xlfn.XLOOKUP(Table17[[#This Row],[Product_ID]],Product_Dim!A:A,Product_Dim!E:E)</f>
        <v>Anderson-Riley</v>
      </c>
      <c r="AA1347">
        <f>_xlfn.XLOOKUP(Table17[[#This Row],[Product_ID]],Product_Dim!A:A,Product_Dim!F:F)</f>
        <v>266.86</v>
      </c>
      <c r="AB1347">
        <f>_xlfn.XLOOKUP(Table17[[#This Row],[Product_ID]],Product_Dim!A:A,Product_Dim!G:G)</f>
        <v>458</v>
      </c>
    </row>
    <row r="1348" spans="1:28" x14ac:dyDescent="0.25">
      <c r="A1348" t="s">
        <v>3172</v>
      </c>
      <c r="B1348" s="1">
        <v>45249</v>
      </c>
      <c r="C1348" t="s">
        <v>833</v>
      </c>
      <c r="D1348" t="s">
        <v>1644</v>
      </c>
      <c r="E1348" t="s">
        <v>1786</v>
      </c>
      <c r="F1348">
        <v>2</v>
      </c>
      <c r="G1348">
        <v>636.51</v>
      </c>
      <c r="H1348">
        <v>0.25</v>
      </c>
      <c r="I1348" t="s">
        <v>1824</v>
      </c>
      <c r="J1348" s="12">
        <v>954.76499999999999</v>
      </c>
      <c r="K1348" t="str">
        <f>_xlfn.XLOOKUP(Table17[[#This Row],[Customer_ID]],Customer_Dim!A:A,Customer_Dim!B:B,"False Data")</f>
        <v>Carol Bishop</v>
      </c>
      <c r="L1348" s="5">
        <f>_xlfn.XLOOKUP(Table17[[#This Row],[Customer_ID]],Customer_Dim!A:A,Customer_Dim!C:C,"False Data")</f>
        <v>27</v>
      </c>
      <c r="M1348" s="5" t="str" cm="1">
        <f t="array" ref="M1348">_xlfn.IFS(Table9[[#This Row],[Age]]&lt;=35,"Youth",Table9[[#This Row],[Age]]&lt;=55,"Adult",Table9[[#This Row],[Age]]&gt;55,"Senior")</f>
        <v>Youth</v>
      </c>
      <c r="N1348" t="str">
        <f>_xlfn.XLOOKUP(Table17[[#This Row],[Customer_ID]],Customer_Dim!A:A,Customer_Dim!D:D,"False Data")</f>
        <v>Female</v>
      </c>
      <c r="O1348" t="str">
        <f>_xlfn.XLOOKUP(Table17[[#This Row],[Customer_ID]],Customer_Dim!A:A,Customer_Dim!E:E,"False Data")</f>
        <v>Lake Saramouth</v>
      </c>
      <c r="P1348" t="str">
        <f>_xlfn.XLOOKUP(Table17[[#This Row],[Customer_ID]],Customer_Dim!A:A,Customer_Dim!F:F,"False Data")</f>
        <v>Oregon</v>
      </c>
      <c r="Q1348" t="str">
        <f>_xlfn.XLOOKUP(Table17[[#This Row],[Customer_ID]],Customer_Dim!A:A,Customer_Dim!G:G,"False Data")</f>
        <v>USA</v>
      </c>
      <c r="R1348" t="str">
        <f>_xlfn.XLOOKUP(Table17[[#This Row],[Customer_ID]],Customer_Dim!A:A,Customer_Dim!H:H,"False Data")</f>
        <v>Silver</v>
      </c>
      <c r="S1348" t="str">
        <f>_xlfn.XLOOKUP(Table17[[#This Row],[Store_ID]],Store_Dim!A:A,Store_Dim!B:B)</f>
        <v>Moore, Padilla and Butler</v>
      </c>
      <c r="T1348" t="str">
        <f>_xlfn.XLOOKUP(Table17[[#This Row],[Store_ID]],Store_Dim!A:A,Store_Dim!C:C)</f>
        <v>South</v>
      </c>
      <c r="U1348" t="str">
        <f>_xlfn.XLOOKUP(Table17[[#This Row],[Store_ID]],Store_Dim!A:A,Store_Dim!D:D)</f>
        <v>East Johnstad</v>
      </c>
      <c r="V1348" t="str">
        <f>_xlfn.XLOOKUP(Table17[[#This Row],[Store_ID]],Store_Dim!A:A,Store_Dim!E:E)</f>
        <v>Flagship</v>
      </c>
      <c r="W1348" t="str">
        <f>_xlfn.XLOOKUP(Table17[[#This Row],[Product_ID]],Product_Dim!A:A,Product_Dim!B:B)</f>
        <v>Car Dashboard Phone Holder</v>
      </c>
      <c r="X1348" t="str">
        <f>_xlfn.XLOOKUP(Table17[[#This Row],[Product_ID]],Product_Dim!A:A,Product_Dim!C:C)</f>
        <v>Electronics</v>
      </c>
      <c r="Y1348" t="str">
        <f>_xlfn.XLOOKUP(Table17[[#This Row],[Product_ID]],Product_Dim!A:A,Product_Dim!D:D)</f>
        <v>Accessories</v>
      </c>
      <c r="Z1348" t="str">
        <f>_xlfn.XLOOKUP(Table17[[#This Row],[Product_ID]],Product_Dim!A:A,Product_Dim!E:E)</f>
        <v>Byrd, Stewart and Valdez</v>
      </c>
      <c r="AA1348">
        <f>_xlfn.XLOOKUP(Table17[[#This Row],[Product_ID]],Product_Dim!A:A,Product_Dim!F:F)</f>
        <v>177.98</v>
      </c>
      <c r="AB1348">
        <f>_xlfn.XLOOKUP(Table17[[#This Row],[Product_ID]],Product_Dim!A:A,Product_Dim!G:G)</f>
        <v>103</v>
      </c>
    </row>
    <row r="1349" spans="1:28" x14ac:dyDescent="0.25">
      <c r="A1349" t="s">
        <v>3173</v>
      </c>
      <c r="B1349" s="1">
        <v>45659</v>
      </c>
      <c r="C1349" t="s">
        <v>329</v>
      </c>
      <c r="D1349" t="s">
        <v>1638</v>
      </c>
      <c r="E1349" t="s">
        <v>1782</v>
      </c>
      <c r="F1349">
        <v>2</v>
      </c>
      <c r="G1349">
        <v>732.37</v>
      </c>
      <c r="H1349">
        <v>0.22</v>
      </c>
      <c r="I1349" t="s">
        <v>1829</v>
      </c>
      <c r="J1349" s="12">
        <v>1142.4972</v>
      </c>
      <c r="K1349" t="str">
        <f>_xlfn.XLOOKUP(Table17[[#This Row],[Customer_ID]],Customer_Dim!A:A,Customer_Dim!B:B,"False Data")</f>
        <v>Donna Gregory</v>
      </c>
      <c r="L1349" s="5">
        <f>_xlfn.XLOOKUP(Table17[[#This Row],[Customer_ID]],Customer_Dim!A:A,Customer_Dim!C:C,"False Data")</f>
        <v>29</v>
      </c>
      <c r="M1349" s="5" t="str" cm="1">
        <f t="array" ref="M1349">_xlfn.IFS(Table9[[#This Row],[Age]]&lt;=35,"Youth",Table9[[#This Row],[Age]]&lt;=55,"Adult",Table9[[#This Row],[Age]]&gt;55,"Senior")</f>
        <v>Youth</v>
      </c>
      <c r="N1349" t="str">
        <f>_xlfn.XLOOKUP(Table17[[#This Row],[Customer_ID]],Customer_Dim!A:A,Customer_Dim!D:D,"False Data")</f>
        <v>Female</v>
      </c>
      <c r="O1349" t="str">
        <f>_xlfn.XLOOKUP(Table17[[#This Row],[Customer_ID]],Customer_Dim!A:A,Customer_Dim!E:E,"False Data")</f>
        <v>South Amandahaven</v>
      </c>
      <c r="P1349" t="str">
        <f>_xlfn.XLOOKUP(Table17[[#This Row],[Customer_ID]],Customer_Dim!A:A,Customer_Dim!F:F,"False Data")</f>
        <v>Arizona</v>
      </c>
      <c r="Q1349" t="str">
        <f>_xlfn.XLOOKUP(Table17[[#This Row],[Customer_ID]],Customer_Dim!A:A,Customer_Dim!G:G,"False Data")</f>
        <v>USA</v>
      </c>
      <c r="R1349" t="str">
        <f>_xlfn.XLOOKUP(Table17[[#This Row],[Customer_ID]],Customer_Dim!A:A,Customer_Dim!H:H,"False Data")</f>
        <v>Silver</v>
      </c>
      <c r="S1349" t="str">
        <f>_xlfn.XLOOKUP(Table17[[#This Row],[Store_ID]],Store_Dim!A:A,Store_Dim!B:B)</f>
        <v>Bean, Jones and Park</v>
      </c>
      <c r="T1349" t="str">
        <f>_xlfn.XLOOKUP(Table17[[#This Row],[Store_ID]],Store_Dim!A:A,Store_Dim!C:C)</f>
        <v>West</v>
      </c>
      <c r="U1349" t="str">
        <f>_xlfn.XLOOKUP(Table17[[#This Row],[Store_ID]],Store_Dim!A:A,Store_Dim!D:D)</f>
        <v>Thompsonborough</v>
      </c>
      <c r="V1349" t="str">
        <f>_xlfn.XLOOKUP(Table17[[#This Row],[Store_ID]],Store_Dim!A:A,Store_Dim!E:E)</f>
        <v>Online</v>
      </c>
      <c r="W1349" t="str">
        <f>_xlfn.XLOOKUP(Table17[[#This Row],[Product_ID]],Product_Dim!A:A,Product_Dim!B:B)</f>
        <v>High-Grip Football</v>
      </c>
      <c r="X1349" t="str">
        <f>_xlfn.XLOOKUP(Table17[[#This Row],[Product_ID]],Product_Dim!A:A,Product_Dim!C:C)</f>
        <v>Sports</v>
      </c>
      <c r="Y1349" t="str">
        <f>_xlfn.XLOOKUP(Table17[[#This Row],[Product_ID]],Product_Dim!A:A,Product_Dim!D:D)</f>
        <v>Team Sports</v>
      </c>
      <c r="Z1349" t="str">
        <f>_xlfn.XLOOKUP(Table17[[#This Row],[Product_ID]],Product_Dim!A:A,Product_Dim!E:E)</f>
        <v>Bridges, Banks and Cummings</v>
      </c>
      <c r="AA1349">
        <f>_xlfn.XLOOKUP(Table17[[#This Row],[Product_ID]],Product_Dim!A:A,Product_Dim!F:F)</f>
        <v>318.91000000000003</v>
      </c>
      <c r="AB1349">
        <f>_xlfn.XLOOKUP(Table17[[#This Row],[Product_ID]],Product_Dim!A:A,Product_Dim!G:G)</f>
        <v>114</v>
      </c>
    </row>
    <row r="1350" spans="1:28" x14ac:dyDescent="0.25">
      <c r="A1350" t="s">
        <v>3174</v>
      </c>
      <c r="B1350" s="1">
        <v>45927</v>
      </c>
      <c r="C1350" t="s">
        <v>547</v>
      </c>
      <c r="D1350" t="s">
        <v>1656</v>
      </c>
      <c r="E1350" t="s">
        <v>1804</v>
      </c>
      <c r="F1350">
        <v>3</v>
      </c>
      <c r="G1350">
        <v>183.44</v>
      </c>
      <c r="H1350">
        <v>0.28000000000000003</v>
      </c>
      <c r="I1350" t="s">
        <v>1829</v>
      </c>
      <c r="J1350" s="12">
        <v>396.23039999999992</v>
      </c>
      <c r="K1350" t="str">
        <f>_xlfn.XLOOKUP(Table17[[#This Row],[Customer_ID]],Customer_Dim!A:A,Customer_Dim!B:B,"False Data")</f>
        <v>Daniel Rivas</v>
      </c>
      <c r="L1350" s="5">
        <f>_xlfn.XLOOKUP(Table17[[#This Row],[Customer_ID]],Customer_Dim!A:A,Customer_Dim!C:C,"False Data")</f>
        <v>39</v>
      </c>
      <c r="M1350" s="5" t="str" cm="1">
        <f t="array" ref="M1350">_xlfn.IFS(Table9[[#This Row],[Age]]&lt;=35,"Youth",Table9[[#This Row],[Age]]&lt;=55,"Adult",Table9[[#This Row],[Age]]&gt;55,"Senior")</f>
        <v>Adult</v>
      </c>
      <c r="N1350" t="str">
        <f>_xlfn.XLOOKUP(Table17[[#This Row],[Customer_ID]],Customer_Dim!A:A,Customer_Dim!D:D,"False Data")</f>
        <v>Female</v>
      </c>
      <c r="O1350" t="str">
        <f>_xlfn.XLOOKUP(Table17[[#This Row],[Customer_ID]],Customer_Dim!A:A,Customer_Dim!E:E,"False Data")</f>
        <v>Dominiquefort</v>
      </c>
      <c r="P1350" t="str">
        <f>_xlfn.XLOOKUP(Table17[[#This Row],[Customer_ID]],Customer_Dim!A:A,Customer_Dim!F:F,"False Data")</f>
        <v>Georgia</v>
      </c>
      <c r="Q1350" t="str">
        <f>_xlfn.XLOOKUP(Table17[[#This Row],[Customer_ID]],Customer_Dim!A:A,Customer_Dim!G:G,"False Data")</f>
        <v>USA</v>
      </c>
      <c r="R1350" t="str">
        <f>_xlfn.XLOOKUP(Table17[[#This Row],[Customer_ID]],Customer_Dim!A:A,Customer_Dim!H:H,"False Data")</f>
        <v>Silver</v>
      </c>
      <c r="S1350" t="str">
        <f>_xlfn.XLOOKUP(Table17[[#This Row],[Store_ID]],Store_Dim!A:A,Store_Dim!B:B)</f>
        <v>Frederick-Wright</v>
      </c>
      <c r="T1350" t="str">
        <f>_xlfn.XLOOKUP(Table17[[#This Row],[Store_ID]],Store_Dim!A:A,Store_Dim!C:C)</f>
        <v>West</v>
      </c>
      <c r="U1350" t="str">
        <f>_xlfn.XLOOKUP(Table17[[#This Row],[Store_ID]],Store_Dim!A:A,Store_Dim!D:D)</f>
        <v>New Jimmymouth</v>
      </c>
      <c r="V1350" t="str">
        <f>_xlfn.XLOOKUP(Table17[[#This Row],[Store_ID]],Store_Dim!A:A,Store_Dim!E:E)</f>
        <v>Flagship</v>
      </c>
      <c r="W1350" t="str">
        <f>_xlfn.XLOOKUP(Table17[[#This Row],[Product_ID]],Product_Dim!A:A,Product_Dim!B:B)</f>
        <v>Sports Stopwatch Pro</v>
      </c>
      <c r="X1350" t="str">
        <f>_xlfn.XLOOKUP(Table17[[#This Row],[Product_ID]],Product_Dim!A:A,Product_Dim!C:C)</f>
        <v>Sports</v>
      </c>
      <c r="Y1350" t="str">
        <f>_xlfn.XLOOKUP(Table17[[#This Row],[Product_ID]],Product_Dim!A:A,Product_Dim!D:D)</f>
        <v>Accessories</v>
      </c>
      <c r="Z1350" t="str">
        <f>_xlfn.XLOOKUP(Table17[[#This Row],[Product_ID]],Product_Dim!A:A,Product_Dim!E:E)</f>
        <v>Thompson-French</v>
      </c>
      <c r="AA1350">
        <f>_xlfn.XLOOKUP(Table17[[#This Row],[Product_ID]],Product_Dim!A:A,Product_Dim!F:F)</f>
        <v>434.84</v>
      </c>
      <c r="AB1350">
        <f>_xlfn.XLOOKUP(Table17[[#This Row],[Product_ID]],Product_Dim!A:A,Product_Dim!G:G)</f>
        <v>185</v>
      </c>
    </row>
    <row r="1351" spans="1:28" x14ac:dyDescent="0.25">
      <c r="A1351" t="s">
        <v>3175</v>
      </c>
      <c r="B1351" s="1">
        <v>45373</v>
      </c>
      <c r="C1351" t="s">
        <v>241</v>
      </c>
      <c r="D1351" t="s">
        <v>1570</v>
      </c>
      <c r="E1351" t="s">
        <v>1797</v>
      </c>
      <c r="F1351">
        <v>4</v>
      </c>
      <c r="G1351">
        <v>898.58</v>
      </c>
      <c r="H1351">
        <v>0.16</v>
      </c>
      <c r="I1351" t="s">
        <v>1826</v>
      </c>
      <c r="J1351" s="12">
        <v>3019.2287999999999</v>
      </c>
      <c r="K1351" t="str">
        <f>_xlfn.XLOOKUP(Table17[[#This Row],[Customer_ID]],Customer_Dim!A:A,Customer_Dim!B:B,"False Data")</f>
        <v>Michael Thomas</v>
      </c>
      <c r="L1351" s="5">
        <f>_xlfn.XLOOKUP(Table17[[#This Row],[Customer_ID]],Customer_Dim!A:A,Customer_Dim!C:C,"False Data")</f>
        <v>21</v>
      </c>
      <c r="M1351" s="5" t="str" cm="1">
        <f t="array" ref="M1351">_xlfn.IFS(Table9[[#This Row],[Age]]&lt;=35,"Youth",Table9[[#This Row],[Age]]&lt;=55,"Adult",Table9[[#This Row],[Age]]&gt;55,"Senior")</f>
        <v>Youth</v>
      </c>
      <c r="N1351" t="str">
        <f>_xlfn.XLOOKUP(Table17[[#This Row],[Customer_ID]],Customer_Dim!A:A,Customer_Dim!D:D,"False Data")</f>
        <v>Female</v>
      </c>
      <c r="O1351" t="str">
        <f>_xlfn.XLOOKUP(Table17[[#This Row],[Customer_ID]],Customer_Dim!A:A,Customer_Dim!E:E,"False Data")</f>
        <v>Woodmouth</v>
      </c>
      <c r="P1351" t="str">
        <f>_xlfn.XLOOKUP(Table17[[#This Row],[Customer_ID]],Customer_Dim!A:A,Customer_Dim!F:F,"False Data")</f>
        <v>Nevada</v>
      </c>
      <c r="Q1351" t="str">
        <f>_xlfn.XLOOKUP(Table17[[#This Row],[Customer_ID]],Customer_Dim!A:A,Customer_Dim!G:G,"False Data")</f>
        <v>USA</v>
      </c>
      <c r="R1351" t="str">
        <f>_xlfn.XLOOKUP(Table17[[#This Row],[Customer_ID]],Customer_Dim!A:A,Customer_Dim!H:H,"False Data")</f>
        <v>Silver</v>
      </c>
      <c r="S1351" t="str">
        <f>_xlfn.XLOOKUP(Table17[[#This Row],[Store_ID]],Store_Dim!A:A,Store_Dim!B:B)</f>
        <v>Gardner, Humphrey and Contreras</v>
      </c>
      <c r="T1351" t="str">
        <f>_xlfn.XLOOKUP(Table17[[#This Row],[Store_ID]],Store_Dim!A:A,Store_Dim!C:C)</f>
        <v>East</v>
      </c>
      <c r="U1351" t="str">
        <f>_xlfn.XLOOKUP(Table17[[#This Row],[Store_ID]],Store_Dim!A:A,Store_Dim!D:D)</f>
        <v>Johnsonville</v>
      </c>
      <c r="V1351" t="str">
        <f>_xlfn.XLOOKUP(Table17[[#This Row],[Store_ID]],Store_Dim!A:A,Store_Dim!E:E)</f>
        <v>Flagship</v>
      </c>
      <c r="W1351" t="str">
        <f>_xlfn.XLOOKUP(Table17[[#This Row],[Product_ID]],Product_Dim!A:A,Product_Dim!B:B)</f>
        <v>HD Smart TV Stick</v>
      </c>
      <c r="X1351" t="str">
        <f>_xlfn.XLOOKUP(Table17[[#This Row],[Product_ID]],Product_Dim!A:A,Product_Dim!C:C)</f>
        <v>Electronics</v>
      </c>
      <c r="Y1351" t="str">
        <f>_xlfn.XLOOKUP(Table17[[#This Row],[Product_ID]],Product_Dim!A:A,Product_Dim!D:D)</f>
        <v>Accessories</v>
      </c>
      <c r="Z1351" t="str">
        <f>_xlfn.XLOOKUP(Table17[[#This Row],[Product_ID]],Product_Dim!A:A,Product_Dim!E:E)</f>
        <v>Gibson, Hobbs and Weaver</v>
      </c>
      <c r="AA1351">
        <f>_xlfn.XLOOKUP(Table17[[#This Row],[Product_ID]],Product_Dim!A:A,Product_Dim!F:F)</f>
        <v>449.4</v>
      </c>
      <c r="AB1351">
        <f>_xlfn.XLOOKUP(Table17[[#This Row],[Product_ID]],Product_Dim!A:A,Product_Dim!G:G)</f>
        <v>0</v>
      </c>
    </row>
    <row r="1352" spans="1:28" x14ac:dyDescent="0.25">
      <c r="A1352" t="s">
        <v>3176</v>
      </c>
      <c r="B1352" s="1">
        <v>45529</v>
      </c>
      <c r="C1352" t="s">
        <v>1217</v>
      </c>
      <c r="D1352" t="s">
        <v>1594</v>
      </c>
      <c r="E1352" t="s">
        <v>1761</v>
      </c>
      <c r="F1352">
        <v>3</v>
      </c>
      <c r="G1352">
        <v>152.41</v>
      </c>
      <c r="H1352">
        <v>0.25</v>
      </c>
      <c r="I1352" t="s">
        <v>1824</v>
      </c>
      <c r="J1352" s="12">
        <v>342.92250000000001</v>
      </c>
      <c r="K1352" t="str">
        <f>_xlfn.XLOOKUP(Table17[[#This Row],[Customer_ID]],Customer_Dim!A:A,Customer_Dim!B:B,"False Data")</f>
        <v>Daniel Bell</v>
      </c>
      <c r="L1352" s="5">
        <f>_xlfn.XLOOKUP(Table17[[#This Row],[Customer_ID]],Customer_Dim!A:A,Customer_Dim!C:C,"False Data")</f>
        <v>56</v>
      </c>
      <c r="M1352" s="5" t="str" cm="1">
        <f t="array" ref="M1352">_xlfn.IFS(Table9[[#This Row],[Age]]&lt;=35,"Youth",Table9[[#This Row],[Age]]&lt;=55,"Adult",Table9[[#This Row],[Age]]&gt;55,"Senior")</f>
        <v>Senior</v>
      </c>
      <c r="N1352" t="str">
        <f>_xlfn.XLOOKUP(Table17[[#This Row],[Customer_ID]],Customer_Dim!A:A,Customer_Dim!D:D,"False Data")</f>
        <v>Male</v>
      </c>
      <c r="O1352" t="str">
        <f>_xlfn.XLOOKUP(Table17[[#This Row],[Customer_ID]],Customer_Dim!A:A,Customer_Dim!E:E,"False Data")</f>
        <v>Deniseberg</v>
      </c>
      <c r="P1352" t="str">
        <f>_xlfn.XLOOKUP(Table17[[#This Row],[Customer_ID]],Customer_Dim!A:A,Customer_Dim!F:F,"False Data")</f>
        <v>Arkansas</v>
      </c>
      <c r="Q1352" t="str">
        <f>_xlfn.XLOOKUP(Table17[[#This Row],[Customer_ID]],Customer_Dim!A:A,Customer_Dim!G:G,"False Data")</f>
        <v>USA</v>
      </c>
      <c r="R1352" t="str">
        <f>_xlfn.XLOOKUP(Table17[[#This Row],[Customer_ID]],Customer_Dim!A:A,Customer_Dim!H:H,"False Data")</f>
        <v>Silver</v>
      </c>
      <c r="S1352" t="str">
        <f>_xlfn.XLOOKUP(Table17[[#This Row],[Store_ID]],Store_Dim!A:A,Store_Dim!B:B)</f>
        <v>Black-Horn</v>
      </c>
      <c r="T1352" t="str">
        <f>_xlfn.XLOOKUP(Table17[[#This Row],[Store_ID]],Store_Dim!A:A,Store_Dim!C:C)</f>
        <v>South</v>
      </c>
      <c r="U1352" t="str">
        <f>_xlfn.XLOOKUP(Table17[[#This Row],[Store_ID]],Store_Dim!A:A,Store_Dim!D:D)</f>
        <v>North Nancyview</v>
      </c>
      <c r="V1352" t="str">
        <f>_xlfn.XLOOKUP(Table17[[#This Row],[Store_ID]],Store_Dim!A:A,Store_Dim!E:E)</f>
        <v>Outlet</v>
      </c>
      <c r="W1352" t="str">
        <f>_xlfn.XLOOKUP(Table17[[#This Row],[Product_ID]],Product_Dim!A:A,Product_Dim!B:B)</f>
        <v>Men's Formal Shirt</v>
      </c>
      <c r="X1352" t="str">
        <f>_xlfn.XLOOKUP(Table17[[#This Row],[Product_ID]],Product_Dim!A:A,Product_Dim!C:C)</f>
        <v>Clothing</v>
      </c>
      <c r="Y1352" t="str">
        <f>_xlfn.XLOOKUP(Table17[[#This Row],[Product_ID]],Product_Dim!A:A,Product_Dim!D:D)</f>
        <v>Tops</v>
      </c>
      <c r="Z1352" t="str">
        <f>_xlfn.XLOOKUP(Table17[[#This Row],[Product_ID]],Product_Dim!A:A,Product_Dim!E:E)</f>
        <v>Moon, Mora and Santos</v>
      </c>
      <c r="AA1352">
        <f>_xlfn.XLOOKUP(Table17[[#This Row],[Product_ID]],Product_Dim!A:A,Product_Dim!F:F)</f>
        <v>283</v>
      </c>
      <c r="AB1352">
        <f>_xlfn.XLOOKUP(Table17[[#This Row],[Product_ID]],Product_Dim!A:A,Product_Dim!G:G)</f>
        <v>360</v>
      </c>
    </row>
    <row r="1353" spans="1:28" x14ac:dyDescent="0.25">
      <c r="A1353" t="s">
        <v>3177</v>
      </c>
      <c r="B1353" s="1">
        <v>45872</v>
      </c>
      <c r="C1353" t="s">
        <v>722</v>
      </c>
      <c r="D1353" t="s">
        <v>1732</v>
      </c>
      <c r="E1353" t="s">
        <v>1799</v>
      </c>
      <c r="F1353">
        <v>3</v>
      </c>
      <c r="G1353">
        <v>972.58</v>
      </c>
      <c r="H1353">
        <v>0.28000000000000003</v>
      </c>
      <c r="I1353" t="s">
        <v>1829</v>
      </c>
      <c r="J1353" s="12">
        <v>2100.7728000000002</v>
      </c>
      <c r="K1353" t="str">
        <f>_xlfn.XLOOKUP(Table17[[#This Row],[Customer_ID]],Customer_Dim!A:A,Customer_Dim!B:B,"False Data")</f>
        <v>Robert Harris</v>
      </c>
      <c r="L1353" s="5">
        <f>_xlfn.XLOOKUP(Table17[[#This Row],[Customer_ID]],Customer_Dim!A:A,Customer_Dim!C:C,"False Data")</f>
        <v>50</v>
      </c>
      <c r="M1353" s="5" t="str" cm="1">
        <f t="array" ref="M1353">_xlfn.IFS(Table9[[#This Row],[Age]]&lt;=35,"Youth",Table9[[#This Row],[Age]]&lt;=55,"Adult",Table9[[#This Row],[Age]]&gt;55,"Senior")</f>
        <v>Adult</v>
      </c>
      <c r="N1353" t="str">
        <f>_xlfn.XLOOKUP(Table17[[#This Row],[Customer_ID]],Customer_Dim!A:A,Customer_Dim!D:D,"False Data")</f>
        <v>Male</v>
      </c>
      <c r="O1353" t="str">
        <f>_xlfn.XLOOKUP(Table17[[#This Row],[Customer_ID]],Customer_Dim!A:A,Customer_Dim!E:E,"False Data")</f>
        <v>East jeremy</v>
      </c>
      <c r="P1353" t="str">
        <f>_xlfn.XLOOKUP(Table17[[#This Row],[Customer_ID]],Customer_Dim!A:A,Customer_Dim!F:F,"False Data")</f>
        <v>Iowa</v>
      </c>
      <c r="Q1353" t="str">
        <f>_xlfn.XLOOKUP(Table17[[#This Row],[Customer_ID]],Customer_Dim!A:A,Customer_Dim!G:G,"False Data")</f>
        <v>USA</v>
      </c>
      <c r="R1353" t="str">
        <f>_xlfn.XLOOKUP(Table17[[#This Row],[Customer_ID]],Customer_Dim!A:A,Customer_Dim!H:H,"False Data")</f>
        <v>Platinum</v>
      </c>
      <c r="S1353" t="str">
        <f>_xlfn.XLOOKUP(Table17[[#This Row],[Store_ID]],Store_Dim!A:A,Store_Dim!B:B)</f>
        <v>Mcdonald Inc</v>
      </c>
      <c r="T1353" t="str">
        <f>_xlfn.XLOOKUP(Table17[[#This Row],[Store_ID]],Store_Dim!A:A,Store_Dim!C:C)</f>
        <v>South</v>
      </c>
      <c r="U1353" t="str">
        <f>_xlfn.XLOOKUP(Table17[[#This Row],[Store_ID]],Store_Dim!A:A,Store_Dim!D:D)</f>
        <v>Christopherland</v>
      </c>
      <c r="V1353" t="str">
        <f>_xlfn.XLOOKUP(Table17[[#This Row],[Store_ID]],Store_Dim!A:A,Store_Dim!E:E)</f>
        <v>Outlet</v>
      </c>
      <c r="W1353" t="str">
        <f>_xlfn.XLOOKUP(Table17[[#This Row],[Product_ID]],Product_Dim!A:A,Product_Dim!B:B)</f>
        <v>Microwave Oven</v>
      </c>
      <c r="X1353" t="str">
        <f>_xlfn.XLOOKUP(Table17[[#This Row],[Product_ID]],Product_Dim!A:A,Product_Dim!C:C)</f>
        <v>Home</v>
      </c>
      <c r="Y1353" t="str">
        <f>_xlfn.XLOOKUP(Table17[[#This Row],[Product_ID]],Product_Dim!A:A,Product_Dim!D:D)</f>
        <v>Appliances</v>
      </c>
      <c r="Z1353" t="str">
        <f>_xlfn.XLOOKUP(Table17[[#This Row],[Product_ID]],Product_Dim!A:A,Product_Dim!E:E)</f>
        <v>Green, Powell and Palmer</v>
      </c>
      <c r="AA1353">
        <f>_xlfn.XLOOKUP(Table17[[#This Row],[Product_ID]],Product_Dim!A:A,Product_Dim!F:F)</f>
        <v>447.43</v>
      </c>
      <c r="AB1353">
        <f>_xlfn.XLOOKUP(Table17[[#This Row],[Product_ID]],Product_Dim!A:A,Product_Dim!G:G)</f>
        <v>191</v>
      </c>
    </row>
    <row r="1354" spans="1:28" x14ac:dyDescent="0.25">
      <c r="A1354" t="s">
        <v>3178</v>
      </c>
      <c r="B1354" s="1">
        <v>45267</v>
      </c>
      <c r="C1354" t="s">
        <v>1437</v>
      </c>
      <c r="D1354" t="s">
        <v>1686</v>
      </c>
      <c r="E1354" t="s">
        <v>1792</v>
      </c>
      <c r="F1354">
        <v>4</v>
      </c>
      <c r="G1354">
        <v>136.4</v>
      </c>
      <c r="H1354">
        <v>0.04</v>
      </c>
      <c r="I1354" t="s">
        <v>1829</v>
      </c>
      <c r="J1354" s="12">
        <v>523.77599999999995</v>
      </c>
      <c r="K1354" t="str">
        <f>_xlfn.XLOOKUP(Table17[[#This Row],[Customer_ID]],Customer_Dim!A:A,Customer_Dim!B:B,"False Data")</f>
        <v>Cynthia Parrish</v>
      </c>
      <c r="L1354" s="5">
        <f>_xlfn.XLOOKUP(Table17[[#This Row],[Customer_ID]],Customer_Dim!A:A,Customer_Dim!C:C,"False Data")</f>
        <v>18</v>
      </c>
      <c r="M1354" s="5" t="str" cm="1">
        <f t="array" ref="M1354">_xlfn.IFS(Table9[[#This Row],[Age]]&lt;=35,"Youth",Table9[[#This Row],[Age]]&lt;=55,"Adult",Table9[[#This Row],[Age]]&gt;55,"Senior")</f>
        <v>Youth</v>
      </c>
      <c r="N1354" t="str">
        <f>_xlfn.XLOOKUP(Table17[[#This Row],[Customer_ID]],Customer_Dim!A:A,Customer_Dim!D:D,"False Data")</f>
        <v>Male</v>
      </c>
      <c r="O1354" t="str">
        <f>_xlfn.XLOOKUP(Table17[[#This Row],[Customer_ID]],Customer_Dim!A:A,Customer_Dim!E:E,"False Data")</f>
        <v>Espinozaberg</v>
      </c>
      <c r="P1354" t="str">
        <f>_xlfn.XLOOKUP(Table17[[#This Row],[Customer_ID]],Customer_Dim!A:A,Customer_Dim!F:F,"False Data")</f>
        <v>Minnesota</v>
      </c>
      <c r="Q1354" t="str">
        <f>_xlfn.XLOOKUP(Table17[[#This Row],[Customer_ID]],Customer_Dim!A:A,Customer_Dim!G:G,"False Data")</f>
        <v>USA</v>
      </c>
      <c r="R1354" t="str">
        <f>_xlfn.XLOOKUP(Table17[[#This Row],[Customer_ID]],Customer_Dim!A:A,Customer_Dim!H:H,"False Data")</f>
        <v>Silver</v>
      </c>
      <c r="S1354" t="str">
        <f>_xlfn.XLOOKUP(Table17[[#This Row],[Store_ID]],Store_Dim!A:A,Store_Dim!B:B)</f>
        <v>Aguirre-Keller</v>
      </c>
      <c r="T1354" t="str">
        <f>_xlfn.XLOOKUP(Table17[[#This Row],[Store_ID]],Store_Dim!A:A,Store_Dim!C:C)</f>
        <v>South</v>
      </c>
      <c r="U1354" t="str">
        <f>_xlfn.XLOOKUP(Table17[[#This Row],[Store_ID]],Store_Dim!A:A,Store_Dim!D:D)</f>
        <v>Lake Michael</v>
      </c>
      <c r="V1354" t="str">
        <f>_xlfn.XLOOKUP(Table17[[#This Row],[Store_ID]],Store_Dim!A:A,Store_Dim!E:E)</f>
        <v>Online</v>
      </c>
      <c r="W1354" t="str">
        <f>_xlfn.XLOOKUP(Table17[[#This Row],[Product_ID]],Product_Dim!A:A,Product_Dim!B:B)</f>
        <v>Men's Sports Shorts</v>
      </c>
      <c r="X1354" t="str">
        <f>_xlfn.XLOOKUP(Table17[[#This Row],[Product_ID]],Product_Dim!A:A,Product_Dim!C:C)</f>
        <v>Clothing</v>
      </c>
      <c r="Y1354" t="str">
        <f>_xlfn.XLOOKUP(Table17[[#This Row],[Product_ID]],Product_Dim!A:A,Product_Dim!D:D)</f>
        <v>Bottoms</v>
      </c>
      <c r="Z1354" t="str">
        <f>_xlfn.XLOOKUP(Table17[[#This Row],[Product_ID]],Product_Dim!A:A,Product_Dim!E:E)</f>
        <v>Fitzpatrick Ltd</v>
      </c>
      <c r="AA1354">
        <f>_xlfn.XLOOKUP(Table17[[#This Row],[Product_ID]],Product_Dim!A:A,Product_Dim!F:F)</f>
        <v>218.22</v>
      </c>
      <c r="AB1354">
        <f>_xlfn.XLOOKUP(Table17[[#This Row],[Product_ID]],Product_Dim!A:A,Product_Dim!G:G)</f>
        <v>224</v>
      </c>
    </row>
    <row r="1355" spans="1:28" x14ac:dyDescent="0.25">
      <c r="A1355" t="s">
        <v>3179</v>
      </c>
      <c r="B1355" s="1">
        <v>45894</v>
      </c>
      <c r="C1355" t="s">
        <v>1246</v>
      </c>
      <c r="D1355" t="s">
        <v>1736</v>
      </c>
      <c r="E1355" t="s">
        <v>1801</v>
      </c>
      <c r="F1355">
        <v>1</v>
      </c>
      <c r="G1355">
        <v>509.63</v>
      </c>
      <c r="H1355">
        <v>0.27</v>
      </c>
      <c r="I1355" t="s">
        <v>1829</v>
      </c>
      <c r="J1355" s="12">
        <v>372.0299</v>
      </c>
      <c r="K1355" t="str">
        <f>_xlfn.XLOOKUP(Table17[[#This Row],[Customer_ID]],Customer_Dim!A:A,Customer_Dim!B:B,"False Data")</f>
        <v>Mark Rogers</v>
      </c>
      <c r="L1355" s="5">
        <f>_xlfn.XLOOKUP(Table17[[#This Row],[Customer_ID]],Customer_Dim!A:A,Customer_Dim!C:C,"False Data")</f>
        <v>57</v>
      </c>
      <c r="M1355" s="5" t="str" cm="1">
        <f t="array" ref="M1355">_xlfn.IFS(Table9[[#This Row],[Age]]&lt;=35,"Youth",Table9[[#This Row],[Age]]&lt;=55,"Adult",Table9[[#This Row],[Age]]&gt;55,"Senior")</f>
        <v>Senior</v>
      </c>
      <c r="N1355" t="str">
        <f>_xlfn.XLOOKUP(Table17[[#This Row],[Customer_ID]],Customer_Dim!A:A,Customer_Dim!D:D,"False Data")</f>
        <v>Female</v>
      </c>
      <c r="O1355" t="str">
        <f>_xlfn.XLOOKUP(Table17[[#This Row],[Customer_ID]],Customer_Dim!A:A,Customer_Dim!E:E,"False Data")</f>
        <v>Bookertown</v>
      </c>
      <c r="P1355" t="str">
        <f>_xlfn.XLOOKUP(Table17[[#This Row],[Customer_ID]],Customer_Dim!A:A,Customer_Dim!F:F,"False Data")</f>
        <v>Oklahoma</v>
      </c>
      <c r="Q1355" t="str">
        <f>_xlfn.XLOOKUP(Table17[[#This Row],[Customer_ID]],Customer_Dim!A:A,Customer_Dim!G:G,"False Data")</f>
        <v>USA</v>
      </c>
      <c r="R1355" t="str">
        <f>_xlfn.XLOOKUP(Table17[[#This Row],[Customer_ID]],Customer_Dim!A:A,Customer_Dim!H:H,"False Data")</f>
        <v>Platinum</v>
      </c>
      <c r="S1355" t="str">
        <f>_xlfn.XLOOKUP(Table17[[#This Row],[Store_ID]],Store_Dim!A:A,Store_Dim!B:B)</f>
        <v>Shelton PLC</v>
      </c>
      <c r="T1355" t="str">
        <f>_xlfn.XLOOKUP(Table17[[#This Row],[Store_ID]],Store_Dim!A:A,Store_Dim!C:C)</f>
        <v>North</v>
      </c>
      <c r="U1355" t="str">
        <f>_xlfn.XLOOKUP(Table17[[#This Row],[Store_ID]],Store_Dim!A:A,Store_Dim!D:D)</f>
        <v>East Jenniferstad</v>
      </c>
      <c r="V1355" t="str">
        <f>_xlfn.XLOOKUP(Table17[[#This Row],[Store_ID]],Store_Dim!A:A,Store_Dim!E:E)</f>
        <v>Flagship</v>
      </c>
      <c r="W1355" t="str">
        <f>_xlfn.XLOOKUP(Table17[[#This Row],[Product_ID]],Product_Dim!A:A,Product_Dim!B:B)</f>
        <v>Vitamin E Body Lotion</v>
      </c>
      <c r="X1355" t="str">
        <f>_xlfn.XLOOKUP(Table17[[#This Row],[Product_ID]],Product_Dim!A:A,Product_Dim!C:C)</f>
        <v>Beauty</v>
      </c>
      <c r="Y1355" t="str">
        <f>_xlfn.XLOOKUP(Table17[[#This Row],[Product_ID]],Product_Dim!A:A,Product_Dim!D:D)</f>
        <v>Skincare</v>
      </c>
      <c r="Z1355" t="str">
        <f>_xlfn.XLOOKUP(Table17[[#This Row],[Product_ID]],Product_Dim!A:A,Product_Dim!E:E)</f>
        <v>Hoffman-Williams</v>
      </c>
      <c r="AA1355">
        <f>_xlfn.XLOOKUP(Table17[[#This Row],[Product_ID]],Product_Dim!A:A,Product_Dim!F:F)</f>
        <v>358.47</v>
      </c>
      <c r="AB1355">
        <f>_xlfn.XLOOKUP(Table17[[#This Row],[Product_ID]],Product_Dim!A:A,Product_Dim!G:G)</f>
        <v>213</v>
      </c>
    </row>
    <row r="1356" spans="1:28" x14ac:dyDescent="0.25">
      <c r="A1356" t="s">
        <v>3180</v>
      </c>
      <c r="B1356" s="1">
        <v>45331</v>
      </c>
      <c r="C1356" t="s">
        <v>23</v>
      </c>
      <c r="D1356" t="s">
        <v>1742</v>
      </c>
      <c r="E1356" t="s">
        <v>1766</v>
      </c>
      <c r="F1356">
        <v>4</v>
      </c>
      <c r="G1356">
        <v>360.28</v>
      </c>
      <c r="H1356">
        <v>0.09</v>
      </c>
      <c r="I1356" t="s">
        <v>1829</v>
      </c>
      <c r="J1356" s="12">
        <v>1311.4192</v>
      </c>
      <c r="K1356" t="str">
        <f>_xlfn.XLOOKUP(Table17[[#This Row],[Customer_ID]],Customer_Dim!A:A,Customer_Dim!B:B,"False Data")</f>
        <v>Jeremy Harris</v>
      </c>
      <c r="L1356" s="5">
        <f>_xlfn.XLOOKUP(Table17[[#This Row],[Customer_ID]],Customer_Dim!A:A,Customer_Dim!C:C,"False Data")</f>
        <v>59</v>
      </c>
      <c r="M1356" s="5" t="str" cm="1">
        <f t="array" ref="M1356">_xlfn.IFS(Table9[[#This Row],[Age]]&lt;=35,"Youth",Table9[[#This Row],[Age]]&lt;=55,"Adult",Table9[[#This Row],[Age]]&gt;55,"Senior")</f>
        <v>Senior</v>
      </c>
      <c r="N1356" t="str">
        <f>_xlfn.XLOOKUP(Table17[[#This Row],[Customer_ID]],Customer_Dim!A:A,Customer_Dim!D:D,"False Data")</f>
        <v>Female</v>
      </c>
      <c r="O1356" t="str">
        <f>_xlfn.XLOOKUP(Table17[[#This Row],[Customer_ID]],Customer_Dim!A:A,Customer_Dim!E:E,"False Data")</f>
        <v>Thomastown</v>
      </c>
      <c r="P1356" t="str">
        <f>_xlfn.XLOOKUP(Table17[[#This Row],[Customer_ID]],Customer_Dim!A:A,Customer_Dim!F:F,"False Data")</f>
        <v>Ohio</v>
      </c>
      <c r="Q1356" t="str">
        <f>_xlfn.XLOOKUP(Table17[[#This Row],[Customer_ID]],Customer_Dim!A:A,Customer_Dim!G:G,"False Data")</f>
        <v>USA</v>
      </c>
      <c r="R1356" t="str">
        <f>_xlfn.XLOOKUP(Table17[[#This Row],[Customer_ID]],Customer_Dim!A:A,Customer_Dim!H:H,"False Data")</f>
        <v>Bronze</v>
      </c>
      <c r="S1356" t="str">
        <f>_xlfn.XLOOKUP(Table17[[#This Row],[Store_ID]],Store_Dim!A:A,Store_Dim!B:B)</f>
        <v>Johnson-Wright</v>
      </c>
      <c r="T1356" t="str">
        <f>_xlfn.XLOOKUP(Table17[[#This Row],[Store_ID]],Store_Dim!A:A,Store_Dim!C:C)</f>
        <v>North</v>
      </c>
      <c r="U1356" t="str">
        <f>_xlfn.XLOOKUP(Table17[[#This Row],[Store_ID]],Store_Dim!A:A,Store_Dim!D:D)</f>
        <v>Hoodberg</v>
      </c>
      <c r="V1356" t="str">
        <f>_xlfn.XLOOKUP(Table17[[#This Row],[Store_ID]],Store_Dim!A:A,Store_Dim!E:E)</f>
        <v>Outlet</v>
      </c>
      <c r="W1356" t="str">
        <f>_xlfn.XLOOKUP(Table17[[#This Row],[Product_ID]],Product_Dim!A:A,Product_Dim!B:B)</f>
        <v>Cricket Bat</v>
      </c>
      <c r="X1356" t="str">
        <f>_xlfn.XLOOKUP(Table17[[#This Row],[Product_ID]],Product_Dim!A:A,Product_Dim!C:C)</f>
        <v>Sports</v>
      </c>
      <c r="Y1356" t="str">
        <f>_xlfn.XLOOKUP(Table17[[#This Row],[Product_ID]],Product_Dim!A:A,Product_Dim!D:D)</f>
        <v>Team Sports</v>
      </c>
      <c r="Z1356" t="str">
        <f>_xlfn.XLOOKUP(Table17[[#This Row],[Product_ID]],Product_Dim!A:A,Product_Dim!E:E)</f>
        <v>Khan LLC</v>
      </c>
      <c r="AA1356">
        <f>_xlfn.XLOOKUP(Table17[[#This Row],[Product_ID]],Product_Dim!A:A,Product_Dim!F:F)</f>
        <v>245.98</v>
      </c>
      <c r="AB1356">
        <f>_xlfn.XLOOKUP(Table17[[#This Row],[Product_ID]],Product_Dim!A:A,Product_Dim!G:G)</f>
        <v>471</v>
      </c>
    </row>
    <row r="1357" spans="1:28" x14ac:dyDescent="0.25">
      <c r="A1357" t="s">
        <v>3181</v>
      </c>
      <c r="B1357" s="1">
        <v>45910</v>
      </c>
      <c r="C1357" t="s">
        <v>292</v>
      </c>
      <c r="D1357" t="s">
        <v>1726</v>
      </c>
      <c r="E1357" t="s">
        <v>1801</v>
      </c>
      <c r="F1357">
        <v>3</v>
      </c>
      <c r="G1357">
        <v>882.05</v>
      </c>
      <c r="H1357">
        <v>0.06</v>
      </c>
      <c r="I1357" t="s">
        <v>1826</v>
      </c>
      <c r="J1357" s="12">
        <v>2487.3809999999989</v>
      </c>
      <c r="K1357" t="str">
        <f>_xlfn.XLOOKUP(Table17[[#This Row],[Customer_ID]],Customer_Dim!A:A,Customer_Dim!B:B,"False Data")</f>
        <v>Jennifer Garcia</v>
      </c>
      <c r="L1357" s="5">
        <f>_xlfn.XLOOKUP(Table17[[#This Row],[Customer_ID]],Customer_Dim!A:A,Customer_Dim!C:C,"False Data")</f>
        <v>61</v>
      </c>
      <c r="M1357" s="5" t="str" cm="1">
        <f t="array" ref="M1357">_xlfn.IFS(Table9[[#This Row],[Age]]&lt;=35,"Youth",Table9[[#This Row],[Age]]&lt;=55,"Adult",Table9[[#This Row],[Age]]&gt;55,"Senior")</f>
        <v>Senior</v>
      </c>
      <c r="N1357" t="str">
        <f>_xlfn.XLOOKUP(Table17[[#This Row],[Customer_ID]],Customer_Dim!A:A,Customer_Dim!D:D,"False Data")</f>
        <v>Female</v>
      </c>
      <c r="O1357" t="str">
        <f>_xlfn.XLOOKUP(Table17[[#This Row],[Customer_ID]],Customer_Dim!A:A,Customer_Dim!E:E,"False Data")</f>
        <v>New Sean</v>
      </c>
      <c r="P1357" t="str">
        <f>_xlfn.XLOOKUP(Table17[[#This Row],[Customer_ID]],Customer_Dim!A:A,Customer_Dim!F:F,"False Data")</f>
        <v>New Mexico</v>
      </c>
      <c r="Q1357" t="str">
        <f>_xlfn.XLOOKUP(Table17[[#This Row],[Customer_ID]],Customer_Dim!A:A,Customer_Dim!G:G,"False Data")</f>
        <v>USA</v>
      </c>
      <c r="R1357" t="str">
        <f>_xlfn.XLOOKUP(Table17[[#This Row],[Customer_ID]],Customer_Dim!A:A,Customer_Dim!H:H,"False Data")</f>
        <v>Bronze</v>
      </c>
      <c r="S1357" t="str">
        <f>_xlfn.XLOOKUP(Table17[[#This Row],[Store_ID]],Store_Dim!A:A,Store_Dim!B:B)</f>
        <v>Shelton PLC</v>
      </c>
      <c r="T1357" t="str">
        <f>_xlfn.XLOOKUP(Table17[[#This Row],[Store_ID]],Store_Dim!A:A,Store_Dim!C:C)</f>
        <v>North</v>
      </c>
      <c r="U1357" t="str">
        <f>_xlfn.XLOOKUP(Table17[[#This Row],[Store_ID]],Store_Dim!A:A,Store_Dim!D:D)</f>
        <v>East Jenniferstad</v>
      </c>
      <c r="V1357" t="str">
        <f>_xlfn.XLOOKUP(Table17[[#This Row],[Store_ID]],Store_Dim!A:A,Store_Dim!E:E)</f>
        <v>Flagship</v>
      </c>
      <c r="W1357" t="str">
        <f>_xlfn.XLOOKUP(Table17[[#This Row],[Product_ID]],Product_Dim!A:A,Product_Dim!B:B)</f>
        <v>Face Foundation Kit</v>
      </c>
      <c r="X1357" t="str">
        <f>_xlfn.XLOOKUP(Table17[[#This Row],[Product_ID]],Product_Dim!A:A,Product_Dim!C:C)</f>
        <v>Beauty</v>
      </c>
      <c r="Y1357" t="str">
        <f>_xlfn.XLOOKUP(Table17[[#This Row],[Product_ID]],Product_Dim!A:A,Product_Dim!D:D)</f>
        <v>Makeup</v>
      </c>
      <c r="Z1357" t="str">
        <f>_xlfn.XLOOKUP(Table17[[#This Row],[Product_ID]],Product_Dim!A:A,Product_Dim!E:E)</f>
        <v>Taylor-Elliott</v>
      </c>
      <c r="AA1357">
        <f>_xlfn.XLOOKUP(Table17[[#This Row],[Product_ID]],Product_Dim!A:A,Product_Dim!F:F)</f>
        <v>183.04</v>
      </c>
      <c r="AB1357">
        <f>_xlfn.XLOOKUP(Table17[[#This Row],[Product_ID]],Product_Dim!A:A,Product_Dim!G:G)</f>
        <v>457</v>
      </c>
    </row>
    <row r="1358" spans="1:28" x14ac:dyDescent="0.25">
      <c r="A1358" t="s">
        <v>3182</v>
      </c>
      <c r="B1358" s="1">
        <v>45564</v>
      </c>
      <c r="C1358" t="s">
        <v>640</v>
      </c>
      <c r="D1358" t="s">
        <v>1706</v>
      </c>
      <c r="E1358" t="s">
        <v>1782</v>
      </c>
      <c r="F1358">
        <v>3</v>
      </c>
      <c r="G1358">
        <v>141.54</v>
      </c>
      <c r="H1358">
        <v>0.12</v>
      </c>
      <c r="I1358" t="s">
        <v>1826</v>
      </c>
      <c r="J1358" s="12">
        <v>373.66559999999998</v>
      </c>
      <c r="K1358" t="str">
        <f>_xlfn.XLOOKUP(Table17[[#This Row],[Customer_ID]],Customer_Dim!A:A,Customer_Dim!B:B,"False Data")</f>
        <v>Anthony Garcia</v>
      </c>
      <c r="L1358" s="5">
        <f>_xlfn.XLOOKUP(Table17[[#This Row],[Customer_ID]],Customer_Dim!A:A,Customer_Dim!C:C,"False Data")</f>
        <v>60</v>
      </c>
      <c r="M1358" s="5" t="str" cm="1">
        <f t="array" ref="M1358">_xlfn.IFS(Table9[[#This Row],[Age]]&lt;=35,"Youth",Table9[[#This Row],[Age]]&lt;=55,"Adult",Table9[[#This Row],[Age]]&gt;55,"Senior")</f>
        <v>Senior</v>
      </c>
      <c r="N1358" t="str">
        <f>_xlfn.XLOOKUP(Table17[[#This Row],[Customer_ID]],Customer_Dim!A:A,Customer_Dim!D:D,"False Data")</f>
        <v>Male</v>
      </c>
      <c r="O1358" t="str">
        <f>_xlfn.XLOOKUP(Table17[[#This Row],[Customer_ID]],Customer_Dim!A:A,Customer_Dim!E:E,"False Data")</f>
        <v>Taraberg</v>
      </c>
      <c r="P1358" t="str">
        <f>_xlfn.XLOOKUP(Table17[[#This Row],[Customer_ID]],Customer_Dim!A:A,Customer_Dim!F:F,"False Data")</f>
        <v>Arizona</v>
      </c>
      <c r="Q1358" t="str">
        <f>_xlfn.XLOOKUP(Table17[[#This Row],[Customer_ID]],Customer_Dim!A:A,Customer_Dim!G:G,"False Data")</f>
        <v>USA</v>
      </c>
      <c r="R1358" t="str">
        <f>_xlfn.XLOOKUP(Table17[[#This Row],[Customer_ID]],Customer_Dim!A:A,Customer_Dim!H:H,"False Data")</f>
        <v>Silver</v>
      </c>
      <c r="S1358" t="str">
        <f>_xlfn.XLOOKUP(Table17[[#This Row],[Store_ID]],Store_Dim!A:A,Store_Dim!B:B)</f>
        <v>Bean, Jones and Park</v>
      </c>
      <c r="T1358" t="str">
        <f>_xlfn.XLOOKUP(Table17[[#This Row],[Store_ID]],Store_Dim!A:A,Store_Dim!C:C)</f>
        <v>West</v>
      </c>
      <c r="U1358" t="str">
        <f>_xlfn.XLOOKUP(Table17[[#This Row],[Store_ID]],Store_Dim!A:A,Store_Dim!D:D)</f>
        <v>Thompsonborough</v>
      </c>
      <c r="V1358" t="str">
        <f>_xlfn.XLOOKUP(Table17[[#This Row],[Store_ID]],Store_Dim!A:A,Store_Dim!E:E)</f>
        <v>Online</v>
      </c>
      <c r="W1358" t="str">
        <f>_xlfn.XLOOKUP(Table17[[#This Row],[Product_ID]],Product_Dim!A:A,Product_Dim!B:B)</f>
        <v>Decorative Lamp Shade</v>
      </c>
      <c r="X1358" t="str">
        <f>_xlfn.XLOOKUP(Table17[[#This Row],[Product_ID]],Product_Dim!A:A,Product_Dim!C:C)</f>
        <v>Home</v>
      </c>
      <c r="Y1358" t="str">
        <f>_xlfn.XLOOKUP(Table17[[#This Row],[Product_ID]],Product_Dim!A:A,Product_Dim!D:D)</f>
        <v>Lighting</v>
      </c>
      <c r="Z1358" t="str">
        <f>_xlfn.XLOOKUP(Table17[[#This Row],[Product_ID]],Product_Dim!A:A,Product_Dim!E:E)</f>
        <v>Ramirez-Hanson</v>
      </c>
      <c r="AA1358">
        <f>_xlfn.XLOOKUP(Table17[[#This Row],[Product_ID]],Product_Dim!A:A,Product_Dim!F:F)</f>
        <v>228.53</v>
      </c>
      <c r="AB1358">
        <f>_xlfn.XLOOKUP(Table17[[#This Row],[Product_ID]],Product_Dim!A:A,Product_Dim!G:G)</f>
        <v>469</v>
      </c>
    </row>
    <row r="1359" spans="1:28" x14ac:dyDescent="0.25">
      <c r="A1359" t="s">
        <v>3183</v>
      </c>
      <c r="B1359" s="1">
        <v>45461</v>
      </c>
      <c r="C1359" t="s">
        <v>168</v>
      </c>
      <c r="D1359" t="s">
        <v>1578</v>
      </c>
      <c r="E1359" t="s">
        <v>1769</v>
      </c>
      <c r="F1359">
        <v>3</v>
      </c>
      <c r="G1359">
        <v>83.5</v>
      </c>
      <c r="H1359">
        <v>0.23</v>
      </c>
      <c r="I1359" t="s">
        <v>1829</v>
      </c>
      <c r="J1359" s="12">
        <v>192.88499999999999</v>
      </c>
      <c r="K1359" t="str">
        <f>_xlfn.XLOOKUP(Table17[[#This Row],[Customer_ID]],Customer_Dim!A:A,Customer_Dim!B:B,"False Data")</f>
        <v>Joseph Snow</v>
      </c>
      <c r="L1359" s="5">
        <f>_xlfn.XLOOKUP(Table17[[#This Row],[Customer_ID]],Customer_Dim!A:A,Customer_Dim!C:C,"False Data")</f>
        <v>45</v>
      </c>
      <c r="M1359" s="5" t="str" cm="1">
        <f t="array" ref="M1359">_xlfn.IFS(Table9[[#This Row],[Age]]&lt;=35,"Youth",Table9[[#This Row],[Age]]&lt;=55,"Adult",Table9[[#This Row],[Age]]&gt;55,"Senior")</f>
        <v>Adult</v>
      </c>
      <c r="N1359" t="str">
        <f>_xlfn.XLOOKUP(Table17[[#This Row],[Customer_ID]],Customer_Dim!A:A,Customer_Dim!D:D,"False Data")</f>
        <v>Male</v>
      </c>
      <c r="O1359" t="str">
        <f>_xlfn.XLOOKUP(Table17[[#This Row],[Customer_ID]],Customer_Dim!A:A,Customer_Dim!E:E,"False Data")</f>
        <v>South Michaelfort</v>
      </c>
      <c r="P1359" t="str">
        <f>_xlfn.XLOOKUP(Table17[[#This Row],[Customer_ID]],Customer_Dim!A:A,Customer_Dim!F:F,"False Data")</f>
        <v>Vermont</v>
      </c>
      <c r="Q1359" t="str">
        <f>_xlfn.XLOOKUP(Table17[[#This Row],[Customer_ID]],Customer_Dim!A:A,Customer_Dim!G:G,"False Data")</f>
        <v>USA</v>
      </c>
      <c r="R1359" t="str">
        <f>_xlfn.XLOOKUP(Table17[[#This Row],[Customer_ID]],Customer_Dim!A:A,Customer_Dim!H:H,"False Data")</f>
        <v>Gold</v>
      </c>
      <c r="S1359" t="str">
        <f>_xlfn.XLOOKUP(Table17[[#This Row],[Store_ID]],Store_Dim!A:A,Store_Dim!B:B)</f>
        <v>Alexander Group</v>
      </c>
      <c r="T1359" t="str">
        <f>_xlfn.XLOOKUP(Table17[[#This Row],[Store_ID]],Store_Dim!A:A,Store_Dim!C:C)</f>
        <v>South</v>
      </c>
      <c r="U1359" t="str">
        <f>_xlfn.XLOOKUP(Table17[[#This Row],[Store_ID]],Store_Dim!A:A,Store_Dim!D:D)</f>
        <v>Port Sharon</v>
      </c>
      <c r="V1359" t="str">
        <f>_xlfn.XLOOKUP(Table17[[#This Row],[Store_ID]],Store_Dim!A:A,Store_Dim!E:E)</f>
        <v>Online</v>
      </c>
      <c r="W1359" t="str">
        <f>_xlfn.XLOOKUP(Table17[[#This Row],[Product_ID]],Product_Dim!A:A,Product_Dim!B:B)</f>
        <v>4K Home Projector</v>
      </c>
      <c r="X1359" t="str">
        <f>_xlfn.XLOOKUP(Table17[[#This Row],[Product_ID]],Product_Dim!A:A,Product_Dim!C:C)</f>
        <v>Electronics</v>
      </c>
      <c r="Y1359" t="str">
        <f>_xlfn.XLOOKUP(Table17[[#This Row],[Product_ID]],Product_Dim!A:A,Product_Dim!D:D)</f>
        <v>Appliances</v>
      </c>
      <c r="Z1359" t="str">
        <f>_xlfn.XLOOKUP(Table17[[#This Row],[Product_ID]],Product_Dim!A:A,Product_Dim!E:E)</f>
        <v>Thomas LLC</v>
      </c>
      <c r="AA1359">
        <f>_xlfn.XLOOKUP(Table17[[#This Row],[Product_ID]],Product_Dim!A:A,Product_Dim!F:F)</f>
        <v>465.34</v>
      </c>
      <c r="AB1359">
        <f>_xlfn.XLOOKUP(Table17[[#This Row],[Product_ID]],Product_Dim!A:A,Product_Dim!G:G)</f>
        <v>301</v>
      </c>
    </row>
    <row r="1360" spans="1:28" x14ac:dyDescent="0.25">
      <c r="A1360" t="s">
        <v>3184</v>
      </c>
      <c r="B1360" s="1">
        <v>45258</v>
      </c>
      <c r="C1360" t="s">
        <v>425</v>
      </c>
      <c r="D1360" t="s">
        <v>1576</v>
      </c>
      <c r="E1360" t="s">
        <v>1776</v>
      </c>
      <c r="F1360">
        <v>2</v>
      </c>
      <c r="G1360">
        <v>629.73</v>
      </c>
      <c r="H1360">
        <v>7.0000000000000007E-2</v>
      </c>
      <c r="I1360" t="s">
        <v>1826</v>
      </c>
      <c r="J1360" s="12">
        <v>1171.2978000000001</v>
      </c>
      <c r="K1360" t="str">
        <f>_xlfn.XLOOKUP(Table17[[#This Row],[Customer_ID]],Customer_Dim!A:A,Customer_Dim!B:B,"False Data")</f>
        <v>Erin Hopkins</v>
      </c>
      <c r="L1360" s="5">
        <f>_xlfn.XLOOKUP(Table17[[#This Row],[Customer_ID]],Customer_Dim!A:A,Customer_Dim!C:C,"False Data")</f>
        <v>40</v>
      </c>
      <c r="M1360" s="5" t="str" cm="1">
        <f t="array" ref="M1360">_xlfn.IFS(Table9[[#This Row],[Age]]&lt;=35,"Youth",Table9[[#This Row],[Age]]&lt;=55,"Adult",Table9[[#This Row],[Age]]&gt;55,"Senior")</f>
        <v>Adult</v>
      </c>
      <c r="N1360" t="str">
        <f>_xlfn.XLOOKUP(Table17[[#This Row],[Customer_ID]],Customer_Dim!A:A,Customer_Dim!D:D,"False Data")</f>
        <v>Male</v>
      </c>
      <c r="O1360" t="str">
        <f>_xlfn.XLOOKUP(Table17[[#This Row],[Customer_ID]],Customer_Dim!A:A,Customer_Dim!E:E,"False Data")</f>
        <v>North Sabrina</v>
      </c>
      <c r="P1360" t="str">
        <f>_xlfn.XLOOKUP(Table17[[#This Row],[Customer_ID]],Customer_Dim!A:A,Customer_Dim!F:F,"False Data")</f>
        <v>Iowa</v>
      </c>
      <c r="Q1360" t="str">
        <f>_xlfn.XLOOKUP(Table17[[#This Row],[Customer_ID]],Customer_Dim!A:A,Customer_Dim!G:G,"False Data")</f>
        <v>USA</v>
      </c>
      <c r="R1360" t="str">
        <f>_xlfn.XLOOKUP(Table17[[#This Row],[Customer_ID]],Customer_Dim!A:A,Customer_Dim!H:H,"False Data")</f>
        <v>Silver</v>
      </c>
      <c r="S1360" t="str">
        <f>_xlfn.XLOOKUP(Table17[[#This Row],[Store_ID]],Store_Dim!A:A,Store_Dim!B:B)</f>
        <v>Benson-Elliott</v>
      </c>
      <c r="T1360" t="str">
        <f>_xlfn.XLOOKUP(Table17[[#This Row],[Store_ID]],Store_Dim!A:A,Store_Dim!C:C)</f>
        <v>East</v>
      </c>
      <c r="U1360" t="str">
        <f>_xlfn.XLOOKUP(Table17[[#This Row],[Store_ID]],Store_Dim!A:A,Store_Dim!D:D)</f>
        <v>Port Josephberg</v>
      </c>
      <c r="V1360" t="str">
        <f>_xlfn.XLOOKUP(Table17[[#This Row],[Store_ID]],Store_Dim!A:A,Store_Dim!E:E)</f>
        <v>Online</v>
      </c>
      <c r="W1360" t="str">
        <f>_xlfn.XLOOKUP(Table17[[#This Row],[Product_ID]],Product_Dim!A:A,Product_Dim!B:B)</f>
        <v>Decorative Wall Mirror</v>
      </c>
      <c r="X1360" t="str">
        <f>_xlfn.XLOOKUP(Table17[[#This Row],[Product_ID]],Product_Dim!A:A,Product_Dim!C:C)</f>
        <v>Home</v>
      </c>
      <c r="Y1360" t="str">
        <f>_xlfn.XLOOKUP(Table17[[#This Row],[Product_ID]],Product_Dim!A:A,Product_Dim!D:D)</f>
        <v>Decor</v>
      </c>
      <c r="Z1360" t="str">
        <f>_xlfn.XLOOKUP(Table17[[#This Row],[Product_ID]],Product_Dim!A:A,Product_Dim!E:E)</f>
        <v>Luna, Anderson and Bowman</v>
      </c>
      <c r="AA1360">
        <f>_xlfn.XLOOKUP(Table17[[#This Row],[Product_ID]],Product_Dim!A:A,Product_Dim!F:F)</f>
        <v>48.01</v>
      </c>
      <c r="AB1360">
        <f>_xlfn.XLOOKUP(Table17[[#This Row],[Product_ID]],Product_Dim!A:A,Product_Dim!G:G)</f>
        <v>439</v>
      </c>
    </row>
    <row r="1361" spans="1:28" x14ac:dyDescent="0.25">
      <c r="A1361" t="s">
        <v>3185</v>
      </c>
      <c r="B1361" s="1">
        <v>45228</v>
      </c>
      <c r="C1361" t="s">
        <v>59</v>
      </c>
      <c r="D1361" t="s">
        <v>1614</v>
      </c>
      <c r="E1361" t="s">
        <v>1776</v>
      </c>
      <c r="F1361">
        <v>2</v>
      </c>
      <c r="G1361">
        <v>159.93</v>
      </c>
      <c r="H1361">
        <v>0.2</v>
      </c>
      <c r="I1361" t="s">
        <v>1829</v>
      </c>
      <c r="J1361" s="12">
        <v>255.88800000000001</v>
      </c>
      <c r="K1361" t="str">
        <f>_xlfn.XLOOKUP(Table17[[#This Row],[Customer_ID]],Customer_Dim!A:A,Customer_Dim!B:B,"False Data")</f>
        <v>Kenneth Lambert</v>
      </c>
      <c r="L1361" s="5">
        <f>_xlfn.XLOOKUP(Table17[[#This Row],[Customer_ID]],Customer_Dim!A:A,Customer_Dim!C:C,"False Data")</f>
        <v>55</v>
      </c>
      <c r="M1361" s="5" t="str" cm="1">
        <f t="array" ref="M1361">_xlfn.IFS(Table9[[#This Row],[Age]]&lt;=35,"Youth",Table9[[#This Row],[Age]]&lt;=55,"Adult",Table9[[#This Row],[Age]]&gt;55,"Senior")</f>
        <v>Adult</v>
      </c>
      <c r="N1361" t="str">
        <f>_xlfn.XLOOKUP(Table17[[#This Row],[Customer_ID]],Customer_Dim!A:A,Customer_Dim!D:D,"False Data")</f>
        <v>Female</v>
      </c>
      <c r="O1361" t="str">
        <f>_xlfn.XLOOKUP(Table17[[#This Row],[Customer_ID]],Customer_Dim!A:A,Customer_Dim!E:E,"False Data")</f>
        <v>North Kathryn</v>
      </c>
      <c r="P1361" t="str">
        <f>_xlfn.XLOOKUP(Table17[[#This Row],[Customer_ID]],Customer_Dim!A:A,Customer_Dim!F:F,"False Data")</f>
        <v>Kansas</v>
      </c>
      <c r="Q1361" t="str">
        <f>_xlfn.XLOOKUP(Table17[[#This Row],[Customer_ID]],Customer_Dim!A:A,Customer_Dim!G:G,"False Data")</f>
        <v>USA</v>
      </c>
      <c r="R1361" t="str">
        <f>_xlfn.XLOOKUP(Table17[[#This Row],[Customer_ID]],Customer_Dim!A:A,Customer_Dim!H:H,"False Data")</f>
        <v>Platinum</v>
      </c>
      <c r="S1361" t="str">
        <f>_xlfn.XLOOKUP(Table17[[#This Row],[Store_ID]],Store_Dim!A:A,Store_Dim!B:B)</f>
        <v>Benson-Elliott</v>
      </c>
      <c r="T1361" t="str">
        <f>_xlfn.XLOOKUP(Table17[[#This Row],[Store_ID]],Store_Dim!A:A,Store_Dim!C:C)</f>
        <v>East</v>
      </c>
      <c r="U1361" t="str">
        <f>_xlfn.XLOOKUP(Table17[[#This Row],[Store_ID]],Store_Dim!A:A,Store_Dim!D:D)</f>
        <v>Port Josephberg</v>
      </c>
      <c r="V1361" t="str">
        <f>_xlfn.XLOOKUP(Table17[[#This Row],[Store_ID]],Store_Dim!A:A,Store_Dim!E:E)</f>
        <v>Online</v>
      </c>
      <c r="W1361" t="str">
        <f>_xlfn.XLOOKUP(Table17[[#This Row],[Product_ID]],Product_Dim!A:A,Product_Dim!B:B)</f>
        <v>Modern Wall Clock</v>
      </c>
      <c r="X1361" t="str">
        <f>_xlfn.XLOOKUP(Table17[[#This Row],[Product_ID]],Product_Dim!A:A,Product_Dim!C:C)</f>
        <v>Home</v>
      </c>
      <c r="Y1361" t="str">
        <f>_xlfn.XLOOKUP(Table17[[#This Row],[Product_ID]],Product_Dim!A:A,Product_Dim!D:D)</f>
        <v>Decor</v>
      </c>
      <c r="Z1361" t="str">
        <f>_xlfn.XLOOKUP(Table17[[#This Row],[Product_ID]],Product_Dim!A:A,Product_Dim!E:E)</f>
        <v>Weiss-Watson</v>
      </c>
      <c r="AA1361">
        <f>_xlfn.XLOOKUP(Table17[[#This Row],[Product_ID]],Product_Dim!A:A,Product_Dim!F:F)</f>
        <v>179.77</v>
      </c>
      <c r="AB1361">
        <f>_xlfn.XLOOKUP(Table17[[#This Row],[Product_ID]],Product_Dim!A:A,Product_Dim!G:G)</f>
        <v>305</v>
      </c>
    </row>
    <row r="1362" spans="1:28" x14ac:dyDescent="0.25">
      <c r="A1362" t="s">
        <v>3186</v>
      </c>
      <c r="B1362" s="1">
        <v>45858</v>
      </c>
      <c r="C1362" t="s">
        <v>59</v>
      </c>
      <c r="D1362" t="s">
        <v>1638</v>
      </c>
      <c r="E1362" t="s">
        <v>1810</v>
      </c>
      <c r="F1362">
        <v>1</v>
      </c>
      <c r="G1362">
        <v>459.89</v>
      </c>
      <c r="H1362">
        <v>0.18</v>
      </c>
      <c r="I1362" t="s">
        <v>1829</v>
      </c>
      <c r="J1362" s="12">
        <v>377.10980000000001</v>
      </c>
      <c r="K1362" t="str">
        <f>_xlfn.XLOOKUP(Table17[[#This Row],[Customer_ID]],Customer_Dim!A:A,Customer_Dim!B:B,"False Data")</f>
        <v>Kenneth Lambert</v>
      </c>
      <c r="L1362" s="5">
        <f>_xlfn.XLOOKUP(Table17[[#This Row],[Customer_ID]],Customer_Dim!A:A,Customer_Dim!C:C,"False Data")</f>
        <v>55</v>
      </c>
      <c r="M1362" s="5" t="str" cm="1">
        <f t="array" ref="M1362">_xlfn.IFS(Table9[[#This Row],[Age]]&lt;=35,"Youth",Table9[[#This Row],[Age]]&lt;=55,"Adult",Table9[[#This Row],[Age]]&gt;55,"Senior")</f>
        <v>Adult</v>
      </c>
      <c r="N1362" t="str">
        <f>_xlfn.XLOOKUP(Table17[[#This Row],[Customer_ID]],Customer_Dim!A:A,Customer_Dim!D:D,"False Data")</f>
        <v>Female</v>
      </c>
      <c r="O1362" t="str">
        <f>_xlfn.XLOOKUP(Table17[[#This Row],[Customer_ID]],Customer_Dim!A:A,Customer_Dim!E:E,"False Data")</f>
        <v>North Kathryn</v>
      </c>
      <c r="P1362" t="str">
        <f>_xlfn.XLOOKUP(Table17[[#This Row],[Customer_ID]],Customer_Dim!A:A,Customer_Dim!F:F,"False Data")</f>
        <v>Kansas</v>
      </c>
      <c r="Q1362" t="str">
        <f>_xlfn.XLOOKUP(Table17[[#This Row],[Customer_ID]],Customer_Dim!A:A,Customer_Dim!G:G,"False Data")</f>
        <v>USA</v>
      </c>
      <c r="R1362" t="str">
        <f>_xlfn.XLOOKUP(Table17[[#This Row],[Customer_ID]],Customer_Dim!A:A,Customer_Dim!H:H,"False Data")</f>
        <v>Platinum</v>
      </c>
      <c r="S1362" t="str">
        <f>_xlfn.XLOOKUP(Table17[[#This Row],[Store_ID]],Store_Dim!A:A,Store_Dim!B:B)</f>
        <v>Guerrero-Schmitt</v>
      </c>
      <c r="T1362" t="str">
        <f>_xlfn.XLOOKUP(Table17[[#This Row],[Store_ID]],Store_Dim!A:A,Store_Dim!C:C)</f>
        <v>East</v>
      </c>
      <c r="U1362" t="str">
        <f>_xlfn.XLOOKUP(Table17[[#This Row],[Store_ID]],Store_Dim!A:A,Store_Dim!D:D)</f>
        <v>East Stevechester</v>
      </c>
      <c r="V1362" t="str">
        <f>_xlfn.XLOOKUP(Table17[[#This Row],[Store_ID]],Store_Dim!A:A,Store_Dim!E:E)</f>
        <v>Flagship</v>
      </c>
      <c r="W1362" t="str">
        <f>_xlfn.XLOOKUP(Table17[[#This Row],[Product_ID]],Product_Dim!A:A,Product_Dim!B:B)</f>
        <v>High-Grip Football</v>
      </c>
      <c r="X1362" t="str">
        <f>_xlfn.XLOOKUP(Table17[[#This Row],[Product_ID]],Product_Dim!A:A,Product_Dim!C:C)</f>
        <v>Sports</v>
      </c>
      <c r="Y1362" t="str">
        <f>_xlfn.XLOOKUP(Table17[[#This Row],[Product_ID]],Product_Dim!A:A,Product_Dim!D:D)</f>
        <v>Team Sports</v>
      </c>
      <c r="Z1362" t="str">
        <f>_xlfn.XLOOKUP(Table17[[#This Row],[Product_ID]],Product_Dim!A:A,Product_Dim!E:E)</f>
        <v>Bridges, Banks and Cummings</v>
      </c>
      <c r="AA1362">
        <f>_xlfn.XLOOKUP(Table17[[#This Row],[Product_ID]],Product_Dim!A:A,Product_Dim!F:F)</f>
        <v>318.91000000000003</v>
      </c>
      <c r="AB1362">
        <f>_xlfn.XLOOKUP(Table17[[#This Row],[Product_ID]],Product_Dim!A:A,Product_Dim!G:G)</f>
        <v>114</v>
      </c>
    </row>
    <row r="1363" spans="1:28" x14ac:dyDescent="0.25">
      <c r="A1363" t="s">
        <v>3187</v>
      </c>
      <c r="B1363" s="1">
        <v>45532</v>
      </c>
      <c r="C1363" t="s">
        <v>619</v>
      </c>
      <c r="D1363" t="s">
        <v>1614</v>
      </c>
      <c r="E1363" t="s">
        <v>1813</v>
      </c>
      <c r="F1363">
        <v>4</v>
      </c>
      <c r="G1363">
        <v>885.57</v>
      </c>
      <c r="H1363">
        <v>0.27</v>
      </c>
      <c r="I1363" t="s">
        <v>1824</v>
      </c>
      <c r="J1363" s="12">
        <v>2585.8643999999999</v>
      </c>
      <c r="K1363" t="str">
        <f>_xlfn.XLOOKUP(Table17[[#This Row],[Customer_ID]],Customer_Dim!A:A,Customer_Dim!B:B,"False Data")</f>
        <v>Kimberly Brooks</v>
      </c>
      <c r="L1363" s="5">
        <f>_xlfn.XLOOKUP(Table17[[#This Row],[Customer_ID]],Customer_Dim!A:A,Customer_Dim!C:C,"False Data")</f>
        <v>42</v>
      </c>
      <c r="M1363" s="5" t="str" cm="1">
        <f t="array" ref="M1363">_xlfn.IFS(Table9[[#This Row],[Age]]&lt;=35,"Youth",Table9[[#This Row],[Age]]&lt;=55,"Adult",Table9[[#This Row],[Age]]&gt;55,"Senior")</f>
        <v>Adult</v>
      </c>
      <c r="N1363" t="str">
        <f>_xlfn.XLOOKUP(Table17[[#This Row],[Customer_ID]],Customer_Dim!A:A,Customer_Dim!D:D,"False Data")</f>
        <v>Male</v>
      </c>
      <c r="O1363" t="str">
        <f>_xlfn.XLOOKUP(Table17[[#This Row],[Customer_ID]],Customer_Dim!A:A,Customer_Dim!E:E,"False Data")</f>
        <v>Kingfort</v>
      </c>
      <c r="P1363" t="str">
        <f>_xlfn.XLOOKUP(Table17[[#This Row],[Customer_ID]],Customer_Dim!A:A,Customer_Dim!F:F,"False Data")</f>
        <v>New Mexico</v>
      </c>
      <c r="Q1363" t="str">
        <f>_xlfn.XLOOKUP(Table17[[#This Row],[Customer_ID]],Customer_Dim!A:A,Customer_Dim!G:G,"False Data")</f>
        <v>USA</v>
      </c>
      <c r="R1363" t="str">
        <f>_xlfn.XLOOKUP(Table17[[#This Row],[Customer_ID]],Customer_Dim!A:A,Customer_Dim!H:H,"False Data")</f>
        <v>Silver</v>
      </c>
      <c r="S1363" t="str">
        <f>_xlfn.XLOOKUP(Table17[[#This Row],[Store_ID]],Store_Dim!A:A,Store_Dim!B:B)</f>
        <v>Mann-Austin</v>
      </c>
      <c r="T1363" t="str">
        <f>_xlfn.XLOOKUP(Table17[[#This Row],[Store_ID]],Store_Dim!A:A,Store_Dim!C:C)</f>
        <v>East</v>
      </c>
      <c r="U1363" t="str">
        <f>_xlfn.XLOOKUP(Table17[[#This Row],[Store_ID]],Store_Dim!A:A,Store_Dim!D:D)</f>
        <v>Vasquezborough</v>
      </c>
      <c r="V1363" t="str">
        <f>_xlfn.XLOOKUP(Table17[[#This Row],[Store_ID]],Store_Dim!A:A,Store_Dim!E:E)</f>
        <v>Online</v>
      </c>
      <c r="W1363" t="str">
        <f>_xlfn.XLOOKUP(Table17[[#This Row],[Product_ID]],Product_Dim!A:A,Product_Dim!B:B)</f>
        <v>Modern Wall Clock</v>
      </c>
      <c r="X1363" t="str">
        <f>_xlfn.XLOOKUP(Table17[[#This Row],[Product_ID]],Product_Dim!A:A,Product_Dim!C:C)</f>
        <v>Home</v>
      </c>
      <c r="Y1363" t="str">
        <f>_xlfn.XLOOKUP(Table17[[#This Row],[Product_ID]],Product_Dim!A:A,Product_Dim!D:D)</f>
        <v>Decor</v>
      </c>
      <c r="Z1363" t="str">
        <f>_xlfn.XLOOKUP(Table17[[#This Row],[Product_ID]],Product_Dim!A:A,Product_Dim!E:E)</f>
        <v>Weiss-Watson</v>
      </c>
      <c r="AA1363">
        <f>_xlfn.XLOOKUP(Table17[[#This Row],[Product_ID]],Product_Dim!A:A,Product_Dim!F:F)</f>
        <v>179.77</v>
      </c>
      <c r="AB1363">
        <f>_xlfn.XLOOKUP(Table17[[#This Row],[Product_ID]],Product_Dim!A:A,Product_Dim!G:G)</f>
        <v>305</v>
      </c>
    </row>
    <row r="1364" spans="1:28" x14ac:dyDescent="0.25">
      <c r="A1364" t="s">
        <v>3188</v>
      </c>
      <c r="B1364" s="1">
        <v>45454</v>
      </c>
      <c r="C1364" t="s">
        <v>1252</v>
      </c>
      <c r="D1364" t="s">
        <v>1656</v>
      </c>
      <c r="E1364" t="s">
        <v>1801</v>
      </c>
      <c r="F1364">
        <v>3</v>
      </c>
      <c r="G1364">
        <v>789.05</v>
      </c>
      <c r="H1364">
        <v>0</v>
      </c>
      <c r="I1364" t="s">
        <v>1826</v>
      </c>
      <c r="J1364" s="12">
        <v>2367.15</v>
      </c>
      <c r="K1364" t="str">
        <f>_xlfn.XLOOKUP(Table17[[#This Row],[Customer_ID]],Customer_Dim!A:A,Customer_Dim!B:B,"False Data")</f>
        <v>Cassandra Perez</v>
      </c>
      <c r="L1364" s="5">
        <f>_xlfn.XLOOKUP(Table17[[#This Row],[Customer_ID]],Customer_Dim!A:A,Customer_Dim!C:C,"False Data")</f>
        <v>31</v>
      </c>
      <c r="M1364" s="5" t="str" cm="1">
        <f t="array" ref="M1364">_xlfn.IFS(Table9[[#This Row],[Age]]&lt;=35,"Youth",Table9[[#This Row],[Age]]&lt;=55,"Adult",Table9[[#This Row],[Age]]&gt;55,"Senior")</f>
        <v>Youth</v>
      </c>
      <c r="N1364" t="str">
        <f>_xlfn.XLOOKUP(Table17[[#This Row],[Customer_ID]],Customer_Dim!A:A,Customer_Dim!D:D,"False Data")</f>
        <v>Male</v>
      </c>
      <c r="O1364" t="str">
        <f>_xlfn.XLOOKUP(Table17[[#This Row],[Customer_ID]],Customer_Dim!A:A,Customer_Dim!E:E,"False Data")</f>
        <v>Brandonville</v>
      </c>
      <c r="P1364" t="str">
        <f>_xlfn.XLOOKUP(Table17[[#This Row],[Customer_ID]],Customer_Dim!A:A,Customer_Dim!F:F,"False Data")</f>
        <v>Mississippi</v>
      </c>
      <c r="Q1364" t="str">
        <f>_xlfn.XLOOKUP(Table17[[#This Row],[Customer_ID]],Customer_Dim!A:A,Customer_Dim!G:G,"False Data")</f>
        <v>USA</v>
      </c>
      <c r="R1364" t="str">
        <f>_xlfn.XLOOKUP(Table17[[#This Row],[Customer_ID]],Customer_Dim!A:A,Customer_Dim!H:H,"False Data")</f>
        <v>Bronze</v>
      </c>
      <c r="S1364" t="str">
        <f>_xlfn.XLOOKUP(Table17[[#This Row],[Store_ID]],Store_Dim!A:A,Store_Dim!B:B)</f>
        <v>Shelton PLC</v>
      </c>
      <c r="T1364" t="str">
        <f>_xlfn.XLOOKUP(Table17[[#This Row],[Store_ID]],Store_Dim!A:A,Store_Dim!C:C)</f>
        <v>North</v>
      </c>
      <c r="U1364" t="str">
        <f>_xlfn.XLOOKUP(Table17[[#This Row],[Store_ID]],Store_Dim!A:A,Store_Dim!D:D)</f>
        <v>East Jenniferstad</v>
      </c>
      <c r="V1364" t="str">
        <f>_xlfn.XLOOKUP(Table17[[#This Row],[Store_ID]],Store_Dim!A:A,Store_Dim!E:E)</f>
        <v>Flagship</v>
      </c>
      <c r="W1364" t="str">
        <f>_xlfn.XLOOKUP(Table17[[#This Row],[Product_ID]],Product_Dim!A:A,Product_Dim!B:B)</f>
        <v>Sports Stopwatch Pro</v>
      </c>
      <c r="X1364" t="str">
        <f>_xlfn.XLOOKUP(Table17[[#This Row],[Product_ID]],Product_Dim!A:A,Product_Dim!C:C)</f>
        <v>Sports</v>
      </c>
      <c r="Y1364" t="str">
        <f>_xlfn.XLOOKUP(Table17[[#This Row],[Product_ID]],Product_Dim!A:A,Product_Dim!D:D)</f>
        <v>Accessories</v>
      </c>
      <c r="Z1364" t="str">
        <f>_xlfn.XLOOKUP(Table17[[#This Row],[Product_ID]],Product_Dim!A:A,Product_Dim!E:E)</f>
        <v>Thompson-French</v>
      </c>
      <c r="AA1364">
        <f>_xlfn.XLOOKUP(Table17[[#This Row],[Product_ID]],Product_Dim!A:A,Product_Dim!F:F)</f>
        <v>434.84</v>
      </c>
      <c r="AB1364">
        <f>_xlfn.XLOOKUP(Table17[[#This Row],[Product_ID]],Product_Dim!A:A,Product_Dim!G:G)</f>
        <v>185</v>
      </c>
    </row>
    <row r="1365" spans="1:28" x14ac:dyDescent="0.25">
      <c r="A1365" t="s">
        <v>3189</v>
      </c>
      <c r="B1365" s="1">
        <v>45244</v>
      </c>
      <c r="C1365" t="s">
        <v>517</v>
      </c>
      <c r="D1365" t="s">
        <v>1680</v>
      </c>
      <c r="E1365" t="s">
        <v>1752</v>
      </c>
      <c r="F1365">
        <v>1</v>
      </c>
      <c r="G1365">
        <v>570.52</v>
      </c>
      <c r="H1365">
        <v>0</v>
      </c>
      <c r="I1365" t="s">
        <v>1826</v>
      </c>
      <c r="J1365" s="12">
        <v>570.52</v>
      </c>
      <c r="K1365" t="str">
        <f>_xlfn.XLOOKUP(Table17[[#This Row],[Customer_ID]],Customer_Dim!A:A,Customer_Dim!B:B,"False Data")</f>
        <v>Julie Hale</v>
      </c>
      <c r="L1365" s="5">
        <f>_xlfn.XLOOKUP(Table17[[#This Row],[Customer_ID]],Customer_Dim!A:A,Customer_Dim!C:C,"False Data")</f>
        <v>35</v>
      </c>
      <c r="M1365" s="5" t="str" cm="1">
        <f t="array" ref="M1365">_xlfn.IFS(Table9[[#This Row],[Age]]&lt;=35,"Youth",Table9[[#This Row],[Age]]&lt;=55,"Adult",Table9[[#This Row],[Age]]&gt;55,"Senior")</f>
        <v>Youth</v>
      </c>
      <c r="N1365" t="str">
        <f>_xlfn.XLOOKUP(Table17[[#This Row],[Customer_ID]],Customer_Dim!A:A,Customer_Dim!D:D,"False Data")</f>
        <v>Female</v>
      </c>
      <c r="O1365" t="str">
        <f>_xlfn.XLOOKUP(Table17[[#This Row],[Customer_ID]],Customer_Dim!A:A,Customer_Dim!E:E,"False Data")</f>
        <v>Owensview</v>
      </c>
      <c r="P1365" t="str">
        <f>_xlfn.XLOOKUP(Table17[[#This Row],[Customer_ID]],Customer_Dim!A:A,Customer_Dim!F:F,"False Data")</f>
        <v>Vermont</v>
      </c>
      <c r="Q1365" t="str">
        <f>_xlfn.XLOOKUP(Table17[[#This Row],[Customer_ID]],Customer_Dim!A:A,Customer_Dim!G:G,"False Data")</f>
        <v>USA</v>
      </c>
      <c r="R1365" t="str">
        <f>_xlfn.XLOOKUP(Table17[[#This Row],[Customer_ID]],Customer_Dim!A:A,Customer_Dim!H:H,"False Data")</f>
        <v>Gold</v>
      </c>
      <c r="S1365" t="str">
        <f>_xlfn.XLOOKUP(Table17[[#This Row],[Store_ID]],Store_Dim!A:A,Store_Dim!B:B)</f>
        <v>Rivera-Warner</v>
      </c>
      <c r="T1365" t="str">
        <f>_xlfn.XLOOKUP(Table17[[#This Row],[Store_ID]],Store_Dim!A:A,Store_Dim!C:C)</f>
        <v>East</v>
      </c>
      <c r="U1365" t="str">
        <f>_xlfn.XLOOKUP(Table17[[#This Row],[Store_ID]],Store_Dim!A:A,Store_Dim!D:D)</f>
        <v>Washingtonfurt</v>
      </c>
      <c r="V1365" t="str">
        <f>_xlfn.XLOOKUP(Table17[[#This Row],[Store_ID]],Store_Dim!A:A,Store_Dim!E:E)</f>
        <v>Flagship</v>
      </c>
      <c r="W1365" t="str">
        <f>_xlfn.XLOOKUP(Table17[[#This Row],[Product_ID]],Product_Dim!A:A,Product_Dim!B:B)</f>
        <v>Women's Hair Dryer Brush</v>
      </c>
      <c r="X1365" t="str">
        <f>_xlfn.XLOOKUP(Table17[[#This Row],[Product_ID]],Product_Dim!A:A,Product_Dim!C:C)</f>
        <v>Beauty</v>
      </c>
      <c r="Y1365" t="str">
        <f>_xlfn.XLOOKUP(Table17[[#This Row],[Product_ID]],Product_Dim!A:A,Product_Dim!D:D)</f>
        <v>Haircare</v>
      </c>
      <c r="Z1365" t="str">
        <f>_xlfn.XLOOKUP(Table17[[#This Row],[Product_ID]],Product_Dim!A:A,Product_Dim!E:E)</f>
        <v>Torres, Spencer and Potter</v>
      </c>
      <c r="AA1365">
        <f>_xlfn.XLOOKUP(Table17[[#This Row],[Product_ID]],Product_Dim!A:A,Product_Dim!F:F)</f>
        <v>340.39</v>
      </c>
      <c r="AB1365">
        <f>_xlfn.XLOOKUP(Table17[[#This Row],[Product_ID]],Product_Dim!A:A,Product_Dim!G:G)</f>
        <v>177</v>
      </c>
    </row>
    <row r="1366" spans="1:28" x14ac:dyDescent="0.25">
      <c r="A1366" t="s">
        <v>3190</v>
      </c>
      <c r="B1366" s="1">
        <v>45322</v>
      </c>
      <c r="C1366" t="s">
        <v>592</v>
      </c>
      <c r="D1366" t="s">
        <v>1602</v>
      </c>
      <c r="E1366" t="s">
        <v>1804</v>
      </c>
      <c r="F1366">
        <v>4</v>
      </c>
      <c r="G1366">
        <v>310.79000000000002</v>
      </c>
      <c r="H1366">
        <v>0.22</v>
      </c>
      <c r="I1366" t="s">
        <v>1829</v>
      </c>
      <c r="J1366" s="12">
        <v>969.66480000000013</v>
      </c>
      <c r="K1366" t="str">
        <f>_xlfn.XLOOKUP(Table17[[#This Row],[Customer_ID]],Customer_Dim!A:A,Customer_Dim!B:B,"False Data")</f>
        <v>Nicholas Bradshaw</v>
      </c>
      <c r="L1366" s="5">
        <f>_xlfn.XLOOKUP(Table17[[#This Row],[Customer_ID]],Customer_Dim!A:A,Customer_Dim!C:C,"False Data")</f>
        <v>43</v>
      </c>
      <c r="M1366" s="5" t="str" cm="1">
        <f t="array" ref="M1366">_xlfn.IFS(Table9[[#This Row],[Age]]&lt;=35,"Youth",Table9[[#This Row],[Age]]&lt;=55,"Adult",Table9[[#This Row],[Age]]&gt;55,"Senior")</f>
        <v>Adult</v>
      </c>
      <c r="N1366" t="str">
        <f>_xlfn.XLOOKUP(Table17[[#This Row],[Customer_ID]],Customer_Dim!A:A,Customer_Dim!D:D,"False Data")</f>
        <v>Female</v>
      </c>
      <c r="O1366" t="str">
        <f>_xlfn.XLOOKUP(Table17[[#This Row],[Customer_ID]],Customer_Dim!A:A,Customer_Dim!E:E,"False Data")</f>
        <v>Murphyfurt</v>
      </c>
      <c r="P1366" t="str">
        <f>_xlfn.XLOOKUP(Table17[[#This Row],[Customer_ID]],Customer_Dim!A:A,Customer_Dim!F:F,"False Data")</f>
        <v>Utah</v>
      </c>
      <c r="Q1366" t="str">
        <f>_xlfn.XLOOKUP(Table17[[#This Row],[Customer_ID]],Customer_Dim!A:A,Customer_Dim!G:G,"False Data")</f>
        <v>USA</v>
      </c>
      <c r="R1366" t="str">
        <f>_xlfn.XLOOKUP(Table17[[#This Row],[Customer_ID]],Customer_Dim!A:A,Customer_Dim!H:H,"False Data")</f>
        <v>Silver</v>
      </c>
      <c r="S1366" t="str">
        <f>_xlfn.XLOOKUP(Table17[[#This Row],[Store_ID]],Store_Dim!A:A,Store_Dim!B:B)</f>
        <v>Frederick-Wright</v>
      </c>
      <c r="T1366" t="str">
        <f>_xlfn.XLOOKUP(Table17[[#This Row],[Store_ID]],Store_Dim!A:A,Store_Dim!C:C)</f>
        <v>West</v>
      </c>
      <c r="U1366" t="str">
        <f>_xlfn.XLOOKUP(Table17[[#This Row],[Store_ID]],Store_Dim!A:A,Store_Dim!D:D)</f>
        <v>New Jimmymouth</v>
      </c>
      <c r="V1366" t="str">
        <f>_xlfn.XLOOKUP(Table17[[#This Row],[Store_ID]],Store_Dim!A:A,Store_Dim!E:E)</f>
        <v>Flagship</v>
      </c>
      <c r="W1366" t="str">
        <f>_xlfn.XLOOKUP(Table17[[#This Row],[Product_ID]],Product_Dim!A:A,Product_Dim!B:B)</f>
        <v>Decorative Floor Vase</v>
      </c>
      <c r="X1366" t="str">
        <f>_xlfn.XLOOKUP(Table17[[#This Row],[Product_ID]],Product_Dim!A:A,Product_Dim!C:C)</f>
        <v>Home</v>
      </c>
      <c r="Y1366" t="str">
        <f>_xlfn.XLOOKUP(Table17[[#This Row],[Product_ID]],Product_Dim!A:A,Product_Dim!D:D)</f>
        <v>Decor</v>
      </c>
      <c r="Z1366" t="str">
        <f>_xlfn.XLOOKUP(Table17[[#This Row],[Product_ID]],Product_Dim!A:A,Product_Dim!E:E)</f>
        <v>Khan, Jones and Paul</v>
      </c>
      <c r="AA1366">
        <f>_xlfn.XLOOKUP(Table17[[#This Row],[Product_ID]],Product_Dim!A:A,Product_Dim!F:F)</f>
        <v>81.75</v>
      </c>
      <c r="AB1366">
        <f>_xlfn.XLOOKUP(Table17[[#This Row],[Product_ID]],Product_Dim!A:A,Product_Dim!G:G)</f>
        <v>378</v>
      </c>
    </row>
    <row r="1367" spans="1:28" x14ac:dyDescent="0.25">
      <c r="A1367" t="s">
        <v>3191</v>
      </c>
      <c r="B1367" s="1">
        <v>45757</v>
      </c>
      <c r="C1367" t="s">
        <v>214</v>
      </c>
      <c r="D1367" t="s">
        <v>1684</v>
      </c>
      <c r="E1367" t="s">
        <v>1807</v>
      </c>
      <c r="F1367">
        <v>4</v>
      </c>
      <c r="G1367">
        <v>255.67</v>
      </c>
      <c r="H1367">
        <v>0.17</v>
      </c>
      <c r="I1367" t="s">
        <v>1824</v>
      </c>
      <c r="J1367" s="12">
        <v>848.82439999999997</v>
      </c>
      <c r="K1367" t="str">
        <f>_xlfn.XLOOKUP(Table17[[#This Row],[Customer_ID]],Customer_Dim!A:A,Customer_Dim!B:B,"False Data")</f>
        <v>Jay Patel</v>
      </c>
      <c r="L1367" s="5">
        <f>_xlfn.XLOOKUP(Table17[[#This Row],[Customer_ID]],Customer_Dim!A:A,Customer_Dim!C:C,"False Data")</f>
        <v>43</v>
      </c>
      <c r="M1367" s="5" t="str" cm="1">
        <f t="array" ref="M1367">_xlfn.IFS(Table9[[#This Row],[Age]]&lt;=35,"Youth",Table9[[#This Row],[Age]]&lt;=55,"Adult",Table9[[#This Row],[Age]]&gt;55,"Senior")</f>
        <v>Adult</v>
      </c>
      <c r="N1367" t="str">
        <f>_xlfn.XLOOKUP(Table17[[#This Row],[Customer_ID]],Customer_Dim!A:A,Customer_Dim!D:D,"False Data")</f>
        <v>Female</v>
      </c>
      <c r="O1367" t="str">
        <f>_xlfn.XLOOKUP(Table17[[#This Row],[Customer_ID]],Customer_Dim!A:A,Customer_Dim!E:E,"False Data")</f>
        <v>Morrisbury</v>
      </c>
      <c r="P1367" t="str">
        <f>_xlfn.XLOOKUP(Table17[[#This Row],[Customer_ID]],Customer_Dim!A:A,Customer_Dim!F:F,"False Data")</f>
        <v>Rhode Island</v>
      </c>
      <c r="Q1367" t="str">
        <f>_xlfn.XLOOKUP(Table17[[#This Row],[Customer_ID]],Customer_Dim!A:A,Customer_Dim!G:G,"False Data")</f>
        <v>USA</v>
      </c>
      <c r="R1367" t="str">
        <f>_xlfn.XLOOKUP(Table17[[#This Row],[Customer_ID]],Customer_Dim!A:A,Customer_Dim!H:H,"False Data")</f>
        <v>Platinum</v>
      </c>
      <c r="S1367" t="str">
        <f>_xlfn.XLOOKUP(Table17[[#This Row],[Store_ID]],Store_Dim!A:A,Store_Dim!B:B)</f>
        <v>Holloway Ltd</v>
      </c>
      <c r="T1367" t="str">
        <f>_xlfn.XLOOKUP(Table17[[#This Row],[Store_ID]],Store_Dim!A:A,Store_Dim!C:C)</f>
        <v>North</v>
      </c>
      <c r="U1367" t="str">
        <f>_xlfn.XLOOKUP(Table17[[#This Row],[Store_ID]],Store_Dim!A:A,Store_Dim!D:D)</f>
        <v>Bensonhaven</v>
      </c>
      <c r="V1367" t="str">
        <f>_xlfn.XLOOKUP(Table17[[#This Row],[Store_ID]],Store_Dim!A:A,Store_Dim!E:E)</f>
        <v>Flagship</v>
      </c>
      <c r="W1367" t="str">
        <f>_xlfn.XLOOKUP(Table17[[#This Row],[Product_ID]],Product_Dim!A:A,Product_Dim!B:B)</f>
        <v>Wooden Nightstand</v>
      </c>
      <c r="X1367" t="str">
        <f>_xlfn.XLOOKUP(Table17[[#This Row],[Product_ID]],Product_Dim!A:A,Product_Dim!C:C)</f>
        <v>Home</v>
      </c>
      <c r="Y1367" t="str">
        <f>_xlfn.XLOOKUP(Table17[[#This Row],[Product_ID]],Product_Dim!A:A,Product_Dim!D:D)</f>
        <v>Furniture</v>
      </c>
      <c r="Z1367" t="str">
        <f>_xlfn.XLOOKUP(Table17[[#This Row],[Product_ID]],Product_Dim!A:A,Product_Dim!E:E)</f>
        <v>Wolfe, Ross and Hester</v>
      </c>
      <c r="AA1367">
        <f>_xlfn.XLOOKUP(Table17[[#This Row],[Product_ID]],Product_Dim!A:A,Product_Dim!F:F)</f>
        <v>243.7</v>
      </c>
      <c r="AB1367">
        <f>_xlfn.XLOOKUP(Table17[[#This Row],[Product_ID]],Product_Dim!A:A,Product_Dim!G:G)</f>
        <v>130</v>
      </c>
    </row>
    <row r="1368" spans="1:28" x14ac:dyDescent="0.25">
      <c r="A1368" t="s">
        <v>3192</v>
      </c>
      <c r="B1368" s="1">
        <v>45397</v>
      </c>
      <c r="C1368" t="s">
        <v>444</v>
      </c>
      <c r="D1368" t="s">
        <v>1602</v>
      </c>
      <c r="E1368" t="s">
        <v>1804</v>
      </c>
      <c r="F1368">
        <v>2</v>
      </c>
      <c r="G1368">
        <v>270.66000000000003</v>
      </c>
      <c r="H1368">
        <v>0.1</v>
      </c>
      <c r="I1368" t="s">
        <v>1829</v>
      </c>
      <c r="J1368" s="12">
        <v>487.18799999999999</v>
      </c>
      <c r="K1368" t="str">
        <f>_xlfn.XLOOKUP(Table17[[#This Row],[Customer_ID]],Customer_Dim!A:A,Customer_Dim!B:B,"False Data")</f>
        <v>Jessica Mitchell</v>
      </c>
      <c r="L1368" s="5">
        <f>_xlfn.XLOOKUP(Table17[[#This Row],[Customer_ID]],Customer_Dim!A:A,Customer_Dim!C:C,"False Data")</f>
        <v>43</v>
      </c>
      <c r="M1368" s="5" t="str" cm="1">
        <f t="array" ref="M1368">_xlfn.IFS(Table9[[#This Row],[Age]]&lt;=35,"Youth",Table9[[#This Row],[Age]]&lt;=55,"Adult",Table9[[#This Row],[Age]]&gt;55,"Senior")</f>
        <v>Adult</v>
      </c>
      <c r="N1368" t="str">
        <f>_xlfn.XLOOKUP(Table17[[#This Row],[Customer_ID]],Customer_Dim!A:A,Customer_Dim!D:D,"False Data")</f>
        <v>Female</v>
      </c>
      <c r="O1368" t="str">
        <f>_xlfn.XLOOKUP(Table17[[#This Row],[Customer_ID]],Customer_Dim!A:A,Customer_Dim!E:E,"False Data")</f>
        <v>Matthewbury</v>
      </c>
      <c r="P1368" t="str">
        <f>_xlfn.XLOOKUP(Table17[[#This Row],[Customer_ID]],Customer_Dim!A:A,Customer_Dim!F:F,"False Data")</f>
        <v>South Dakota</v>
      </c>
      <c r="Q1368" t="str">
        <f>_xlfn.XLOOKUP(Table17[[#This Row],[Customer_ID]],Customer_Dim!A:A,Customer_Dim!G:G,"False Data")</f>
        <v>USA</v>
      </c>
      <c r="R1368" t="str">
        <f>_xlfn.XLOOKUP(Table17[[#This Row],[Customer_ID]],Customer_Dim!A:A,Customer_Dim!H:H,"False Data")</f>
        <v>Silver</v>
      </c>
      <c r="S1368" t="str">
        <f>_xlfn.XLOOKUP(Table17[[#This Row],[Store_ID]],Store_Dim!A:A,Store_Dim!B:B)</f>
        <v>Frederick-Wright</v>
      </c>
      <c r="T1368" t="str">
        <f>_xlfn.XLOOKUP(Table17[[#This Row],[Store_ID]],Store_Dim!A:A,Store_Dim!C:C)</f>
        <v>West</v>
      </c>
      <c r="U1368" t="str">
        <f>_xlfn.XLOOKUP(Table17[[#This Row],[Store_ID]],Store_Dim!A:A,Store_Dim!D:D)</f>
        <v>New Jimmymouth</v>
      </c>
      <c r="V1368" t="str">
        <f>_xlfn.XLOOKUP(Table17[[#This Row],[Store_ID]],Store_Dim!A:A,Store_Dim!E:E)</f>
        <v>Flagship</v>
      </c>
      <c r="W1368" t="str">
        <f>_xlfn.XLOOKUP(Table17[[#This Row],[Product_ID]],Product_Dim!A:A,Product_Dim!B:B)</f>
        <v>Decorative Floor Vase</v>
      </c>
      <c r="X1368" t="str">
        <f>_xlfn.XLOOKUP(Table17[[#This Row],[Product_ID]],Product_Dim!A:A,Product_Dim!C:C)</f>
        <v>Home</v>
      </c>
      <c r="Y1368" t="str">
        <f>_xlfn.XLOOKUP(Table17[[#This Row],[Product_ID]],Product_Dim!A:A,Product_Dim!D:D)</f>
        <v>Decor</v>
      </c>
      <c r="Z1368" t="str">
        <f>_xlfn.XLOOKUP(Table17[[#This Row],[Product_ID]],Product_Dim!A:A,Product_Dim!E:E)</f>
        <v>Khan, Jones and Paul</v>
      </c>
      <c r="AA1368">
        <f>_xlfn.XLOOKUP(Table17[[#This Row],[Product_ID]],Product_Dim!A:A,Product_Dim!F:F)</f>
        <v>81.75</v>
      </c>
      <c r="AB1368">
        <f>_xlfn.XLOOKUP(Table17[[#This Row],[Product_ID]],Product_Dim!A:A,Product_Dim!G:G)</f>
        <v>378</v>
      </c>
    </row>
    <row r="1369" spans="1:28" x14ac:dyDescent="0.25">
      <c r="A1369" t="s">
        <v>3193</v>
      </c>
      <c r="B1369" s="1">
        <v>45914</v>
      </c>
      <c r="C1369" t="s">
        <v>945</v>
      </c>
      <c r="D1369" t="s">
        <v>1594</v>
      </c>
      <c r="E1369" t="s">
        <v>1807</v>
      </c>
      <c r="F1369">
        <v>3</v>
      </c>
      <c r="G1369">
        <v>373.35</v>
      </c>
      <c r="H1369">
        <v>0.2</v>
      </c>
      <c r="I1369" t="s">
        <v>1829</v>
      </c>
      <c r="J1369" s="12">
        <v>896.04000000000019</v>
      </c>
      <c r="K1369" t="str">
        <f>_xlfn.XLOOKUP(Table17[[#This Row],[Customer_ID]],Customer_Dim!A:A,Customer_Dim!B:B,"False Data")</f>
        <v>Stephanie Jacobs</v>
      </c>
      <c r="L1369" s="5">
        <f>_xlfn.XLOOKUP(Table17[[#This Row],[Customer_ID]],Customer_Dim!A:A,Customer_Dim!C:C,"False Data")</f>
        <v>48</v>
      </c>
      <c r="M1369" s="5" t="str" cm="1">
        <f t="array" ref="M1369">_xlfn.IFS(Table9[[#This Row],[Age]]&lt;=35,"Youth",Table9[[#This Row],[Age]]&lt;=55,"Adult",Table9[[#This Row],[Age]]&gt;55,"Senior")</f>
        <v>Adult</v>
      </c>
      <c r="N1369" t="str">
        <f>_xlfn.XLOOKUP(Table17[[#This Row],[Customer_ID]],Customer_Dim!A:A,Customer_Dim!D:D,"False Data")</f>
        <v>Female</v>
      </c>
      <c r="O1369" t="str">
        <f>_xlfn.XLOOKUP(Table17[[#This Row],[Customer_ID]],Customer_Dim!A:A,Customer_Dim!E:E,"False Data")</f>
        <v>West Robinmouth</v>
      </c>
      <c r="P1369" t="str">
        <f>_xlfn.XLOOKUP(Table17[[#This Row],[Customer_ID]],Customer_Dim!A:A,Customer_Dim!F:F,"False Data")</f>
        <v>Louisiana</v>
      </c>
      <c r="Q1369" t="str">
        <f>_xlfn.XLOOKUP(Table17[[#This Row],[Customer_ID]],Customer_Dim!A:A,Customer_Dim!G:G,"False Data")</f>
        <v>USA</v>
      </c>
      <c r="R1369" t="str">
        <f>_xlfn.XLOOKUP(Table17[[#This Row],[Customer_ID]],Customer_Dim!A:A,Customer_Dim!H:H,"False Data")</f>
        <v>Platinum</v>
      </c>
      <c r="S1369" t="str">
        <f>_xlfn.XLOOKUP(Table17[[#This Row],[Store_ID]],Store_Dim!A:A,Store_Dim!B:B)</f>
        <v>Holloway Ltd</v>
      </c>
      <c r="T1369" t="str">
        <f>_xlfn.XLOOKUP(Table17[[#This Row],[Store_ID]],Store_Dim!A:A,Store_Dim!C:C)</f>
        <v>North</v>
      </c>
      <c r="U1369" t="str">
        <f>_xlfn.XLOOKUP(Table17[[#This Row],[Store_ID]],Store_Dim!A:A,Store_Dim!D:D)</f>
        <v>Bensonhaven</v>
      </c>
      <c r="V1369" t="str">
        <f>_xlfn.XLOOKUP(Table17[[#This Row],[Store_ID]],Store_Dim!A:A,Store_Dim!E:E)</f>
        <v>Flagship</v>
      </c>
      <c r="W1369" t="str">
        <f>_xlfn.XLOOKUP(Table17[[#This Row],[Product_ID]],Product_Dim!A:A,Product_Dim!B:B)</f>
        <v>Men's Formal Shirt</v>
      </c>
      <c r="X1369" t="str">
        <f>_xlfn.XLOOKUP(Table17[[#This Row],[Product_ID]],Product_Dim!A:A,Product_Dim!C:C)</f>
        <v>Clothing</v>
      </c>
      <c r="Y1369" t="str">
        <f>_xlfn.XLOOKUP(Table17[[#This Row],[Product_ID]],Product_Dim!A:A,Product_Dim!D:D)</f>
        <v>Tops</v>
      </c>
      <c r="Z1369" t="str">
        <f>_xlfn.XLOOKUP(Table17[[#This Row],[Product_ID]],Product_Dim!A:A,Product_Dim!E:E)</f>
        <v>Moon, Mora and Santos</v>
      </c>
      <c r="AA1369">
        <f>_xlfn.XLOOKUP(Table17[[#This Row],[Product_ID]],Product_Dim!A:A,Product_Dim!F:F)</f>
        <v>283</v>
      </c>
      <c r="AB1369">
        <f>_xlfn.XLOOKUP(Table17[[#This Row],[Product_ID]],Product_Dim!A:A,Product_Dim!G:G)</f>
        <v>360</v>
      </c>
    </row>
    <row r="1370" spans="1:28" x14ac:dyDescent="0.25">
      <c r="A1370" t="s">
        <v>3194</v>
      </c>
      <c r="B1370" s="1">
        <v>45432</v>
      </c>
      <c r="C1370" t="s">
        <v>144</v>
      </c>
      <c r="D1370" t="s">
        <v>1666</v>
      </c>
      <c r="E1370" t="s">
        <v>1792</v>
      </c>
      <c r="F1370">
        <v>2</v>
      </c>
      <c r="G1370">
        <v>23.58</v>
      </c>
      <c r="H1370">
        <v>0.02</v>
      </c>
      <c r="I1370" t="s">
        <v>1826</v>
      </c>
      <c r="J1370" s="12">
        <v>46.216799999999999</v>
      </c>
      <c r="K1370" t="str">
        <f>_xlfn.XLOOKUP(Table17[[#This Row],[Customer_ID]],Customer_Dim!A:A,Customer_Dim!B:B,"False Data")</f>
        <v>Thomas Phillips</v>
      </c>
      <c r="L1370" s="5">
        <f>_xlfn.XLOOKUP(Table17[[#This Row],[Customer_ID]],Customer_Dim!A:A,Customer_Dim!C:C,"False Data")</f>
        <v>20</v>
      </c>
      <c r="M1370" s="5" t="str" cm="1">
        <f t="array" ref="M1370">_xlfn.IFS(Table9[[#This Row],[Age]]&lt;=35,"Youth",Table9[[#This Row],[Age]]&lt;=55,"Adult",Table9[[#This Row],[Age]]&gt;55,"Senior")</f>
        <v>Youth</v>
      </c>
      <c r="N1370" t="str">
        <f>_xlfn.XLOOKUP(Table17[[#This Row],[Customer_ID]],Customer_Dim!A:A,Customer_Dim!D:D,"False Data")</f>
        <v>Female</v>
      </c>
      <c r="O1370" t="str">
        <f>_xlfn.XLOOKUP(Table17[[#This Row],[Customer_ID]],Customer_Dim!A:A,Customer_Dim!E:E,"False Data")</f>
        <v>Luisfurt</v>
      </c>
      <c r="P1370" t="str">
        <f>_xlfn.XLOOKUP(Table17[[#This Row],[Customer_ID]],Customer_Dim!A:A,Customer_Dim!F:F,"False Data")</f>
        <v>Georgia</v>
      </c>
      <c r="Q1370" t="str">
        <f>_xlfn.XLOOKUP(Table17[[#This Row],[Customer_ID]],Customer_Dim!A:A,Customer_Dim!G:G,"False Data")</f>
        <v>USA</v>
      </c>
      <c r="R1370" t="str">
        <f>_xlfn.XLOOKUP(Table17[[#This Row],[Customer_ID]],Customer_Dim!A:A,Customer_Dim!H:H,"False Data")</f>
        <v>Gold</v>
      </c>
      <c r="S1370" t="str">
        <f>_xlfn.XLOOKUP(Table17[[#This Row],[Store_ID]],Store_Dim!A:A,Store_Dim!B:B)</f>
        <v>Aguirre-Keller</v>
      </c>
      <c r="T1370" t="str">
        <f>_xlfn.XLOOKUP(Table17[[#This Row],[Store_ID]],Store_Dim!A:A,Store_Dim!C:C)</f>
        <v>South</v>
      </c>
      <c r="U1370" t="str">
        <f>_xlfn.XLOOKUP(Table17[[#This Row],[Store_ID]],Store_Dim!A:A,Store_Dim!D:D)</f>
        <v>Lake Michael</v>
      </c>
      <c r="V1370" t="str">
        <f>_xlfn.XLOOKUP(Table17[[#This Row],[Store_ID]],Store_Dim!A:A,Store_Dim!E:E)</f>
        <v>Online</v>
      </c>
      <c r="W1370" t="str">
        <f>_xlfn.XLOOKUP(Table17[[#This Row],[Product_ID]],Product_Dim!A:A,Product_Dim!B:B)</f>
        <v>Men's Hair Styling Gel</v>
      </c>
      <c r="X1370" t="str">
        <f>_xlfn.XLOOKUP(Table17[[#This Row],[Product_ID]],Product_Dim!A:A,Product_Dim!C:C)</f>
        <v>Beauty</v>
      </c>
      <c r="Y1370" t="str">
        <f>_xlfn.XLOOKUP(Table17[[#This Row],[Product_ID]],Product_Dim!A:A,Product_Dim!D:D)</f>
        <v>Haircare</v>
      </c>
      <c r="Z1370" t="str">
        <f>_xlfn.XLOOKUP(Table17[[#This Row],[Product_ID]],Product_Dim!A:A,Product_Dim!E:E)</f>
        <v>Cline-Mccarthy</v>
      </c>
      <c r="AA1370">
        <f>_xlfn.XLOOKUP(Table17[[#This Row],[Product_ID]],Product_Dim!A:A,Product_Dim!F:F)</f>
        <v>17.309999999999999</v>
      </c>
      <c r="AB1370">
        <f>_xlfn.XLOOKUP(Table17[[#This Row],[Product_ID]],Product_Dim!A:A,Product_Dim!G:G)</f>
        <v>399</v>
      </c>
    </row>
    <row r="1371" spans="1:28" x14ac:dyDescent="0.25">
      <c r="A1371" t="s">
        <v>3195</v>
      </c>
      <c r="B1371" s="1">
        <v>45798</v>
      </c>
      <c r="C1371" t="s">
        <v>32</v>
      </c>
      <c r="D1371" t="s">
        <v>1618</v>
      </c>
      <c r="E1371" t="s">
        <v>1779</v>
      </c>
      <c r="F1371">
        <v>4</v>
      </c>
      <c r="G1371">
        <v>185.67</v>
      </c>
      <c r="H1371">
        <v>0.21</v>
      </c>
      <c r="I1371" t="s">
        <v>1826</v>
      </c>
      <c r="J1371" s="12">
        <v>586.71719999999993</v>
      </c>
      <c r="K1371" t="str">
        <f>_xlfn.XLOOKUP(Table17[[#This Row],[Customer_ID]],Customer_Dim!A:A,Customer_Dim!B:B,"False Data")</f>
        <v>Christine Vaughn</v>
      </c>
      <c r="L1371" s="5">
        <f>_xlfn.XLOOKUP(Table17[[#This Row],[Customer_ID]],Customer_Dim!A:A,Customer_Dim!C:C,"False Data")</f>
        <v>24</v>
      </c>
      <c r="M1371" s="5" t="str" cm="1">
        <f t="array" ref="M1371">_xlfn.IFS(Table9[[#This Row],[Age]]&lt;=35,"Youth",Table9[[#This Row],[Age]]&lt;=55,"Adult",Table9[[#This Row],[Age]]&gt;55,"Senior")</f>
        <v>Youth</v>
      </c>
      <c r="N1371" t="str">
        <f>_xlfn.XLOOKUP(Table17[[#This Row],[Customer_ID]],Customer_Dim!A:A,Customer_Dim!D:D,"False Data")</f>
        <v>Male</v>
      </c>
      <c r="O1371" t="str">
        <f>_xlfn.XLOOKUP(Table17[[#This Row],[Customer_ID]],Customer_Dim!A:A,Customer_Dim!E:E,"False Data")</f>
        <v>East Amandamouth</v>
      </c>
      <c r="P1371" t="str">
        <f>_xlfn.XLOOKUP(Table17[[#This Row],[Customer_ID]],Customer_Dim!A:A,Customer_Dim!F:F,"False Data")</f>
        <v>Oregon</v>
      </c>
      <c r="Q1371" t="str">
        <f>_xlfn.XLOOKUP(Table17[[#This Row],[Customer_ID]],Customer_Dim!A:A,Customer_Dim!G:G,"False Data")</f>
        <v>USA</v>
      </c>
      <c r="R1371" t="str">
        <f>_xlfn.XLOOKUP(Table17[[#This Row],[Customer_ID]],Customer_Dim!A:A,Customer_Dim!H:H,"False Data")</f>
        <v>Bronze</v>
      </c>
      <c r="S1371" t="str">
        <f>_xlfn.XLOOKUP(Table17[[#This Row],[Store_ID]],Store_Dim!A:A,Store_Dim!B:B)</f>
        <v>Martinez-Mullins</v>
      </c>
      <c r="T1371" t="str">
        <f>_xlfn.XLOOKUP(Table17[[#This Row],[Store_ID]],Store_Dim!A:A,Store_Dim!C:C)</f>
        <v>South</v>
      </c>
      <c r="U1371" t="str">
        <f>_xlfn.XLOOKUP(Table17[[#This Row],[Store_ID]],Store_Dim!A:A,Store_Dim!D:D)</f>
        <v>Williamsfurt</v>
      </c>
      <c r="V1371" t="str">
        <f>_xlfn.XLOOKUP(Table17[[#This Row],[Store_ID]],Store_Dim!A:A,Store_Dim!E:E)</f>
        <v>Online</v>
      </c>
      <c r="W1371" t="str">
        <f>_xlfn.XLOOKUP(Table17[[#This Row],[Product_ID]],Product_Dim!A:A,Product_Dim!B:B)</f>
        <v>Bedroom Table Lamp</v>
      </c>
      <c r="X1371" t="str">
        <f>_xlfn.XLOOKUP(Table17[[#This Row],[Product_ID]],Product_Dim!A:A,Product_Dim!C:C)</f>
        <v>Home</v>
      </c>
      <c r="Y1371" t="str">
        <f>_xlfn.XLOOKUP(Table17[[#This Row],[Product_ID]],Product_Dim!A:A,Product_Dim!D:D)</f>
        <v>Lighting</v>
      </c>
      <c r="Z1371" t="str">
        <f>_xlfn.XLOOKUP(Table17[[#This Row],[Product_ID]],Product_Dim!A:A,Product_Dim!E:E)</f>
        <v>Jones LLC</v>
      </c>
      <c r="AA1371">
        <f>_xlfn.XLOOKUP(Table17[[#This Row],[Product_ID]],Product_Dim!A:A,Product_Dim!F:F)</f>
        <v>382.22</v>
      </c>
      <c r="AB1371">
        <f>_xlfn.XLOOKUP(Table17[[#This Row],[Product_ID]],Product_Dim!A:A,Product_Dim!G:G)</f>
        <v>329</v>
      </c>
    </row>
    <row r="1372" spans="1:28" x14ac:dyDescent="0.25">
      <c r="A1372" t="s">
        <v>3196</v>
      </c>
      <c r="B1372" s="1">
        <v>45396</v>
      </c>
      <c r="C1372" t="s">
        <v>417</v>
      </c>
      <c r="D1372" t="s">
        <v>1584</v>
      </c>
      <c r="E1372" t="s">
        <v>1797</v>
      </c>
      <c r="F1372">
        <v>3</v>
      </c>
      <c r="G1372">
        <v>928.74</v>
      </c>
      <c r="H1372">
        <v>0.27</v>
      </c>
      <c r="I1372" t="s">
        <v>1826</v>
      </c>
      <c r="J1372" s="12">
        <v>2033.9405999999999</v>
      </c>
      <c r="K1372" t="str">
        <f>_xlfn.XLOOKUP(Table17[[#This Row],[Customer_ID]],Customer_Dim!A:A,Customer_Dim!B:B,"False Data")</f>
        <v>Jacob Hopkins</v>
      </c>
      <c r="L1372" s="5">
        <f>_xlfn.XLOOKUP(Table17[[#This Row],[Customer_ID]],Customer_Dim!A:A,Customer_Dim!C:C,"False Data")</f>
        <v>44</v>
      </c>
      <c r="M1372" s="5" t="str" cm="1">
        <f t="array" ref="M1372">_xlfn.IFS(Table9[[#This Row],[Age]]&lt;=35,"Youth",Table9[[#This Row],[Age]]&lt;=55,"Adult",Table9[[#This Row],[Age]]&gt;55,"Senior")</f>
        <v>Adult</v>
      </c>
      <c r="N1372" t="str">
        <f>_xlfn.XLOOKUP(Table17[[#This Row],[Customer_ID]],Customer_Dim!A:A,Customer_Dim!D:D,"False Data")</f>
        <v>Female</v>
      </c>
      <c r="O1372" t="str">
        <f>_xlfn.XLOOKUP(Table17[[#This Row],[Customer_ID]],Customer_Dim!A:A,Customer_Dim!E:E,"False Data")</f>
        <v>lake tylerfort</v>
      </c>
      <c r="P1372" t="str">
        <f>_xlfn.XLOOKUP(Table17[[#This Row],[Customer_ID]],Customer_Dim!A:A,Customer_Dim!F:F,"False Data")</f>
        <v>Pennsylvania</v>
      </c>
      <c r="Q1372" t="str">
        <f>_xlfn.XLOOKUP(Table17[[#This Row],[Customer_ID]],Customer_Dim!A:A,Customer_Dim!G:G,"False Data")</f>
        <v>USA</v>
      </c>
      <c r="R1372" t="str">
        <f>_xlfn.XLOOKUP(Table17[[#This Row],[Customer_ID]],Customer_Dim!A:A,Customer_Dim!H:H,"False Data")</f>
        <v>Platinum</v>
      </c>
      <c r="S1372" t="str">
        <f>_xlfn.XLOOKUP(Table17[[#This Row],[Store_ID]],Store_Dim!A:A,Store_Dim!B:B)</f>
        <v>Gardner, Humphrey and Contreras</v>
      </c>
      <c r="T1372" t="str">
        <f>_xlfn.XLOOKUP(Table17[[#This Row],[Store_ID]],Store_Dim!A:A,Store_Dim!C:C)</f>
        <v>East</v>
      </c>
      <c r="U1372" t="str">
        <f>_xlfn.XLOOKUP(Table17[[#This Row],[Store_ID]],Store_Dim!A:A,Store_Dim!D:D)</f>
        <v>Johnsonville</v>
      </c>
      <c r="V1372" t="str">
        <f>_xlfn.XLOOKUP(Table17[[#This Row],[Store_ID]],Store_Dim!A:A,Store_Dim!E:E)</f>
        <v>Flagship</v>
      </c>
      <c r="W1372" t="str">
        <f>_xlfn.XLOOKUP(Table17[[#This Row],[Product_ID]],Product_Dim!A:A,Product_Dim!B:B)</f>
        <v>Women's Denim Jeans</v>
      </c>
      <c r="X1372" t="str">
        <f>_xlfn.XLOOKUP(Table17[[#This Row],[Product_ID]],Product_Dim!A:A,Product_Dim!C:C)</f>
        <v>Clothing</v>
      </c>
      <c r="Y1372" t="str">
        <f>_xlfn.XLOOKUP(Table17[[#This Row],[Product_ID]],Product_Dim!A:A,Product_Dim!D:D)</f>
        <v>Bottoms</v>
      </c>
      <c r="Z1372" t="str">
        <f>_xlfn.XLOOKUP(Table17[[#This Row],[Product_ID]],Product_Dim!A:A,Product_Dim!E:E)</f>
        <v>Guerra-Hendrix</v>
      </c>
      <c r="AA1372">
        <f>_xlfn.XLOOKUP(Table17[[#This Row],[Product_ID]],Product_Dim!A:A,Product_Dim!F:F)</f>
        <v>303.74</v>
      </c>
      <c r="AB1372">
        <f>_xlfn.XLOOKUP(Table17[[#This Row],[Product_ID]],Product_Dim!A:A,Product_Dim!G:G)</f>
        <v>343</v>
      </c>
    </row>
    <row r="1373" spans="1:28" x14ac:dyDescent="0.25">
      <c r="A1373" t="s">
        <v>3197</v>
      </c>
      <c r="B1373" s="1">
        <v>45235</v>
      </c>
      <c r="C1373" t="s">
        <v>121</v>
      </c>
      <c r="D1373" t="s">
        <v>1716</v>
      </c>
      <c r="E1373" t="s">
        <v>1773</v>
      </c>
      <c r="F1373">
        <v>3</v>
      </c>
      <c r="G1373">
        <v>923.38</v>
      </c>
      <c r="H1373">
        <v>7.0000000000000007E-2</v>
      </c>
      <c r="I1373" t="s">
        <v>1829</v>
      </c>
      <c r="J1373" s="12">
        <v>2576.2302</v>
      </c>
      <c r="K1373" t="str">
        <f>_xlfn.XLOOKUP(Table17[[#This Row],[Customer_ID]],Customer_Dim!A:A,Customer_Dim!B:B,"False Data")</f>
        <v>David Arnold</v>
      </c>
      <c r="L1373" s="5">
        <f>_xlfn.XLOOKUP(Table17[[#This Row],[Customer_ID]],Customer_Dim!A:A,Customer_Dim!C:C,"False Data")</f>
        <v>54</v>
      </c>
      <c r="M1373" s="5" t="str" cm="1">
        <f t="array" ref="M1373">_xlfn.IFS(Table9[[#This Row],[Age]]&lt;=35,"Youth",Table9[[#This Row],[Age]]&lt;=55,"Adult",Table9[[#This Row],[Age]]&gt;55,"Senior")</f>
        <v>Adult</v>
      </c>
      <c r="N1373" t="str">
        <f>_xlfn.XLOOKUP(Table17[[#This Row],[Customer_ID]],Customer_Dim!A:A,Customer_Dim!D:D,"False Data")</f>
        <v>Female</v>
      </c>
      <c r="O1373" t="str">
        <f>_xlfn.XLOOKUP(Table17[[#This Row],[Customer_ID]],Customer_Dim!A:A,Customer_Dim!E:E,"False Data")</f>
        <v>East Jennifer</v>
      </c>
      <c r="P1373" t="str">
        <f>_xlfn.XLOOKUP(Table17[[#This Row],[Customer_ID]],Customer_Dim!A:A,Customer_Dim!F:F,"False Data")</f>
        <v>California</v>
      </c>
      <c r="Q1373" t="str">
        <f>_xlfn.XLOOKUP(Table17[[#This Row],[Customer_ID]],Customer_Dim!A:A,Customer_Dim!G:G,"False Data")</f>
        <v>USA</v>
      </c>
      <c r="R1373" t="str">
        <f>_xlfn.XLOOKUP(Table17[[#This Row],[Customer_ID]],Customer_Dim!A:A,Customer_Dim!H:H,"False Data")</f>
        <v>Silver</v>
      </c>
      <c r="S1373" t="str">
        <f>_xlfn.XLOOKUP(Table17[[#This Row],[Store_ID]],Store_Dim!A:A,Store_Dim!B:B)</f>
        <v>Gray Ltd</v>
      </c>
      <c r="T1373" t="str">
        <f>_xlfn.XLOOKUP(Table17[[#This Row],[Store_ID]],Store_Dim!A:A,Store_Dim!C:C)</f>
        <v>North</v>
      </c>
      <c r="U1373" t="str">
        <f>_xlfn.XLOOKUP(Table17[[#This Row],[Store_ID]],Store_Dim!A:A,Store_Dim!D:D)</f>
        <v>New Michaelchester</v>
      </c>
      <c r="V1373" t="str">
        <f>_xlfn.XLOOKUP(Table17[[#This Row],[Store_ID]],Store_Dim!A:A,Store_Dim!E:E)</f>
        <v>Outlet</v>
      </c>
      <c r="W1373" t="str">
        <f>_xlfn.XLOOKUP(Table17[[#This Row],[Product_ID]],Product_Dim!A:A,Product_Dim!B:B)</f>
        <v>Wooden Bookshelf</v>
      </c>
      <c r="X1373" t="str">
        <f>_xlfn.XLOOKUP(Table17[[#This Row],[Product_ID]],Product_Dim!A:A,Product_Dim!C:C)</f>
        <v>Home</v>
      </c>
      <c r="Y1373" t="str">
        <f>_xlfn.XLOOKUP(Table17[[#This Row],[Product_ID]],Product_Dim!A:A,Product_Dim!D:D)</f>
        <v>Furniture</v>
      </c>
      <c r="Z1373" t="str">
        <f>_xlfn.XLOOKUP(Table17[[#This Row],[Product_ID]],Product_Dim!A:A,Product_Dim!E:E)</f>
        <v>Collins-Stephenson</v>
      </c>
      <c r="AA1373">
        <f>_xlfn.XLOOKUP(Table17[[#This Row],[Product_ID]],Product_Dim!A:A,Product_Dim!F:F)</f>
        <v>388.46</v>
      </c>
      <c r="AB1373">
        <f>_xlfn.XLOOKUP(Table17[[#This Row],[Product_ID]],Product_Dim!A:A,Product_Dim!G:G)</f>
        <v>208</v>
      </c>
    </row>
    <row r="1374" spans="1:28" x14ac:dyDescent="0.25">
      <c r="A1374" t="s">
        <v>3198</v>
      </c>
      <c r="B1374" s="1">
        <v>45499</v>
      </c>
      <c r="C1374" t="s">
        <v>1425</v>
      </c>
      <c r="D1374" t="s">
        <v>1553</v>
      </c>
      <c r="E1374" t="s">
        <v>1786</v>
      </c>
      <c r="F1374">
        <v>2</v>
      </c>
      <c r="G1374">
        <v>409.26</v>
      </c>
      <c r="H1374">
        <v>0.1</v>
      </c>
      <c r="I1374" t="s">
        <v>1826</v>
      </c>
      <c r="J1374" s="12">
        <v>736.66800000000001</v>
      </c>
      <c r="K1374" t="str">
        <f>_xlfn.XLOOKUP(Table17[[#This Row],[Customer_ID]],Customer_Dim!A:A,Customer_Dim!B:B,"False Data")</f>
        <v>Beth Martin</v>
      </c>
      <c r="L1374" s="5">
        <f>_xlfn.XLOOKUP(Table17[[#This Row],[Customer_ID]],Customer_Dim!A:A,Customer_Dim!C:C,"False Data")</f>
        <v>34</v>
      </c>
      <c r="M1374" s="5" t="str" cm="1">
        <f t="array" ref="M1374">_xlfn.IFS(Table9[[#This Row],[Age]]&lt;=35,"Youth",Table9[[#This Row],[Age]]&lt;=55,"Adult",Table9[[#This Row],[Age]]&gt;55,"Senior")</f>
        <v>Youth</v>
      </c>
      <c r="N1374" t="str">
        <f>_xlfn.XLOOKUP(Table17[[#This Row],[Customer_ID]],Customer_Dim!A:A,Customer_Dim!D:D,"False Data")</f>
        <v>Female</v>
      </c>
      <c r="O1374" t="str">
        <f>_xlfn.XLOOKUP(Table17[[#This Row],[Customer_ID]],Customer_Dim!A:A,Customer_Dim!E:E,"False Data")</f>
        <v>Burkefurt</v>
      </c>
      <c r="P1374" t="str">
        <f>_xlfn.XLOOKUP(Table17[[#This Row],[Customer_ID]],Customer_Dim!A:A,Customer_Dim!F:F,"False Data")</f>
        <v>West Virginia</v>
      </c>
      <c r="Q1374" t="str">
        <f>_xlfn.XLOOKUP(Table17[[#This Row],[Customer_ID]],Customer_Dim!A:A,Customer_Dim!G:G,"False Data")</f>
        <v>USA</v>
      </c>
      <c r="R1374" t="str">
        <f>_xlfn.XLOOKUP(Table17[[#This Row],[Customer_ID]],Customer_Dim!A:A,Customer_Dim!H:H,"False Data")</f>
        <v>Silver</v>
      </c>
      <c r="S1374" t="str">
        <f>_xlfn.XLOOKUP(Table17[[#This Row],[Store_ID]],Store_Dim!A:A,Store_Dim!B:B)</f>
        <v>Moore, Padilla and Butler</v>
      </c>
      <c r="T1374" t="str">
        <f>_xlfn.XLOOKUP(Table17[[#This Row],[Store_ID]],Store_Dim!A:A,Store_Dim!C:C)</f>
        <v>South</v>
      </c>
      <c r="U1374" t="str">
        <f>_xlfn.XLOOKUP(Table17[[#This Row],[Store_ID]],Store_Dim!A:A,Store_Dim!D:D)</f>
        <v>East Johnstad</v>
      </c>
      <c r="V1374" t="str">
        <f>_xlfn.XLOOKUP(Table17[[#This Row],[Store_ID]],Store_Dim!A:A,Store_Dim!E:E)</f>
        <v>Flagship</v>
      </c>
      <c r="W1374" t="str">
        <f>_xlfn.XLOOKUP(Table17[[#This Row],[Product_ID]],Product_Dim!A:A,Product_Dim!B:B)</f>
        <v>Women's Yoga Pants</v>
      </c>
      <c r="X1374" t="str">
        <f>_xlfn.XLOOKUP(Table17[[#This Row],[Product_ID]],Product_Dim!A:A,Product_Dim!C:C)</f>
        <v>Clothing</v>
      </c>
      <c r="Y1374" t="str">
        <f>_xlfn.XLOOKUP(Table17[[#This Row],[Product_ID]],Product_Dim!A:A,Product_Dim!D:D)</f>
        <v>Bottoms</v>
      </c>
      <c r="Z1374" t="str">
        <f>_xlfn.XLOOKUP(Table17[[#This Row],[Product_ID]],Product_Dim!A:A,Product_Dim!E:E)</f>
        <v>Gonzales-Davis</v>
      </c>
      <c r="AA1374">
        <f>_xlfn.XLOOKUP(Table17[[#This Row],[Product_ID]],Product_Dim!A:A,Product_Dim!F:F)</f>
        <v>306.45999999999998</v>
      </c>
      <c r="AB1374">
        <f>_xlfn.XLOOKUP(Table17[[#This Row],[Product_ID]],Product_Dim!A:A,Product_Dim!G:G)</f>
        <v>487</v>
      </c>
    </row>
    <row r="1375" spans="1:28" x14ac:dyDescent="0.25">
      <c r="A1375" t="s">
        <v>3199</v>
      </c>
      <c r="B1375" s="1">
        <v>45272</v>
      </c>
      <c r="C1375" t="s">
        <v>812</v>
      </c>
      <c r="D1375" t="s">
        <v>1594</v>
      </c>
      <c r="E1375" t="s">
        <v>1779</v>
      </c>
      <c r="F1375">
        <v>2</v>
      </c>
      <c r="G1375">
        <v>608.46</v>
      </c>
      <c r="H1375">
        <v>0.16</v>
      </c>
      <c r="I1375" t="s">
        <v>1824</v>
      </c>
      <c r="J1375" s="12">
        <v>1022.2128</v>
      </c>
      <c r="K1375" t="str">
        <f>_xlfn.XLOOKUP(Table17[[#This Row],[Customer_ID]],Customer_Dim!A:A,Customer_Dim!B:B,"False Data")</f>
        <v>Linda Kline</v>
      </c>
      <c r="L1375" s="5">
        <f>_xlfn.XLOOKUP(Table17[[#This Row],[Customer_ID]],Customer_Dim!A:A,Customer_Dim!C:C,"False Data")</f>
        <v>34</v>
      </c>
      <c r="M1375" s="5" t="str" cm="1">
        <f t="array" ref="M1375">_xlfn.IFS(Table9[[#This Row],[Age]]&lt;=35,"Youth",Table9[[#This Row],[Age]]&lt;=55,"Adult",Table9[[#This Row],[Age]]&gt;55,"Senior")</f>
        <v>Youth</v>
      </c>
      <c r="N1375" t="str">
        <f>_xlfn.XLOOKUP(Table17[[#This Row],[Customer_ID]],Customer_Dim!A:A,Customer_Dim!D:D,"False Data")</f>
        <v>Male</v>
      </c>
      <c r="O1375" t="str">
        <f>_xlfn.XLOOKUP(Table17[[#This Row],[Customer_ID]],Customer_Dim!A:A,Customer_Dim!E:E,"False Data")</f>
        <v>Masseyland</v>
      </c>
      <c r="P1375" t="str">
        <f>_xlfn.XLOOKUP(Table17[[#This Row],[Customer_ID]],Customer_Dim!A:A,Customer_Dim!F:F,"False Data")</f>
        <v>Alaska</v>
      </c>
      <c r="Q1375" t="str">
        <f>_xlfn.XLOOKUP(Table17[[#This Row],[Customer_ID]],Customer_Dim!A:A,Customer_Dim!G:G,"False Data")</f>
        <v>USA</v>
      </c>
      <c r="R1375" t="str">
        <f>_xlfn.XLOOKUP(Table17[[#This Row],[Customer_ID]],Customer_Dim!A:A,Customer_Dim!H:H,"False Data")</f>
        <v>Silver</v>
      </c>
      <c r="S1375" t="str">
        <f>_xlfn.XLOOKUP(Table17[[#This Row],[Store_ID]],Store_Dim!A:A,Store_Dim!B:B)</f>
        <v>Martinez-Mullins</v>
      </c>
      <c r="T1375" t="str">
        <f>_xlfn.XLOOKUP(Table17[[#This Row],[Store_ID]],Store_Dim!A:A,Store_Dim!C:C)</f>
        <v>South</v>
      </c>
      <c r="U1375" t="str">
        <f>_xlfn.XLOOKUP(Table17[[#This Row],[Store_ID]],Store_Dim!A:A,Store_Dim!D:D)</f>
        <v>Williamsfurt</v>
      </c>
      <c r="V1375" t="str">
        <f>_xlfn.XLOOKUP(Table17[[#This Row],[Store_ID]],Store_Dim!A:A,Store_Dim!E:E)</f>
        <v>Online</v>
      </c>
      <c r="W1375" t="str">
        <f>_xlfn.XLOOKUP(Table17[[#This Row],[Product_ID]],Product_Dim!A:A,Product_Dim!B:B)</f>
        <v>Men's Formal Shirt</v>
      </c>
      <c r="X1375" t="str">
        <f>_xlfn.XLOOKUP(Table17[[#This Row],[Product_ID]],Product_Dim!A:A,Product_Dim!C:C)</f>
        <v>Clothing</v>
      </c>
      <c r="Y1375" t="str">
        <f>_xlfn.XLOOKUP(Table17[[#This Row],[Product_ID]],Product_Dim!A:A,Product_Dim!D:D)</f>
        <v>Tops</v>
      </c>
      <c r="Z1375" t="str">
        <f>_xlfn.XLOOKUP(Table17[[#This Row],[Product_ID]],Product_Dim!A:A,Product_Dim!E:E)</f>
        <v>Moon, Mora and Santos</v>
      </c>
      <c r="AA1375">
        <f>_xlfn.XLOOKUP(Table17[[#This Row],[Product_ID]],Product_Dim!A:A,Product_Dim!F:F)</f>
        <v>283</v>
      </c>
      <c r="AB1375">
        <f>_xlfn.XLOOKUP(Table17[[#This Row],[Product_ID]],Product_Dim!A:A,Product_Dim!G:G)</f>
        <v>360</v>
      </c>
    </row>
    <row r="1376" spans="1:28" x14ac:dyDescent="0.25">
      <c r="A1376" t="s">
        <v>3200</v>
      </c>
      <c r="B1376" s="1">
        <v>45785</v>
      </c>
      <c r="C1376" t="s">
        <v>690</v>
      </c>
      <c r="D1376" t="s">
        <v>1632</v>
      </c>
      <c r="E1376" t="s">
        <v>1813</v>
      </c>
      <c r="F1376">
        <v>4</v>
      </c>
      <c r="G1376">
        <v>150.47999999999999</v>
      </c>
      <c r="H1376">
        <v>0.09</v>
      </c>
      <c r="I1376" t="s">
        <v>1824</v>
      </c>
      <c r="J1376" s="12">
        <v>547.74720000000002</v>
      </c>
      <c r="K1376" t="str">
        <f>_xlfn.XLOOKUP(Table17[[#This Row],[Customer_ID]],Customer_Dim!A:A,Customer_Dim!B:B,"False Data")</f>
        <v>Blake Harrison</v>
      </c>
      <c r="L1376" s="5">
        <f>_xlfn.XLOOKUP(Table17[[#This Row],[Customer_ID]],Customer_Dim!A:A,Customer_Dim!C:C,"False Data")</f>
        <v>63</v>
      </c>
      <c r="M1376" s="5" t="str" cm="1">
        <f t="array" ref="M1376">_xlfn.IFS(Table9[[#This Row],[Age]]&lt;=35,"Youth",Table9[[#This Row],[Age]]&lt;=55,"Adult",Table9[[#This Row],[Age]]&gt;55,"Senior")</f>
        <v>Senior</v>
      </c>
      <c r="N1376" t="str">
        <f>_xlfn.XLOOKUP(Table17[[#This Row],[Customer_ID]],Customer_Dim!A:A,Customer_Dim!D:D,"False Data")</f>
        <v>Female</v>
      </c>
      <c r="O1376" t="str">
        <f>_xlfn.XLOOKUP(Table17[[#This Row],[Customer_ID]],Customer_Dim!A:A,Customer_Dim!E:E,"False Data")</f>
        <v>Lyonsfort</v>
      </c>
      <c r="P1376" t="str">
        <f>_xlfn.XLOOKUP(Table17[[#This Row],[Customer_ID]],Customer_Dim!A:A,Customer_Dim!F:F,"False Data")</f>
        <v>Washington</v>
      </c>
      <c r="Q1376" t="str">
        <f>_xlfn.XLOOKUP(Table17[[#This Row],[Customer_ID]],Customer_Dim!A:A,Customer_Dim!G:G,"False Data")</f>
        <v>USA</v>
      </c>
      <c r="R1376" t="str">
        <f>_xlfn.XLOOKUP(Table17[[#This Row],[Customer_ID]],Customer_Dim!A:A,Customer_Dim!H:H,"False Data")</f>
        <v>Platinum</v>
      </c>
      <c r="S1376" t="str">
        <f>_xlfn.XLOOKUP(Table17[[#This Row],[Store_ID]],Store_Dim!A:A,Store_Dim!B:B)</f>
        <v>Mann-Austin</v>
      </c>
      <c r="T1376" t="str">
        <f>_xlfn.XLOOKUP(Table17[[#This Row],[Store_ID]],Store_Dim!A:A,Store_Dim!C:C)</f>
        <v>East</v>
      </c>
      <c r="U1376" t="str">
        <f>_xlfn.XLOOKUP(Table17[[#This Row],[Store_ID]],Store_Dim!A:A,Store_Dim!D:D)</f>
        <v>Vasquezborough</v>
      </c>
      <c r="V1376" t="str">
        <f>_xlfn.XLOOKUP(Table17[[#This Row],[Store_ID]],Store_Dim!A:A,Store_Dim!E:E)</f>
        <v>Online</v>
      </c>
      <c r="W1376" t="str">
        <f>_xlfn.XLOOKUP(Table17[[#This Row],[Product_ID]],Product_Dim!A:A,Product_Dim!B:B)</f>
        <v>Smart Home WiFi Camera</v>
      </c>
      <c r="X1376" t="str">
        <f>_xlfn.XLOOKUP(Table17[[#This Row],[Product_ID]],Product_Dim!A:A,Product_Dim!C:C)</f>
        <v>Electronics</v>
      </c>
      <c r="Y1376" t="str">
        <f>_xlfn.XLOOKUP(Table17[[#This Row],[Product_ID]],Product_Dim!A:A,Product_Dim!D:D)</f>
        <v>Accessories</v>
      </c>
      <c r="Z1376" t="str">
        <f>_xlfn.XLOOKUP(Table17[[#This Row],[Product_ID]],Product_Dim!A:A,Product_Dim!E:E)</f>
        <v>Holmes LLC</v>
      </c>
      <c r="AA1376">
        <f>_xlfn.XLOOKUP(Table17[[#This Row],[Product_ID]],Product_Dim!A:A,Product_Dim!F:F)</f>
        <v>450.71</v>
      </c>
      <c r="AB1376">
        <f>_xlfn.XLOOKUP(Table17[[#This Row],[Product_ID]],Product_Dim!A:A,Product_Dim!G:G)</f>
        <v>389</v>
      </c>
    </row>
    <row r="1377" spans="1:28" x14ac:dyDescent="0.25">
      <c r="A1377" t="s">
        <v>3201</v>
      </c>
      <c r="B1377" s="1">
        <v>45534</v>
      </c>
      <c r="C1377" t="s">
        <v>785</v>
      </c>
      <c r="D1377" t="s">
        <v>1684</v>
      </c>
      <c r="E1377" t="s">
        <v>1799</v>
      </c>
      <c r="F1377">
        <v>4</v>
      </c>
      <c r="G1377">
        <v>207.41</v>
      </c>
      <c r="H1377">
        <v>0.02</v>
      </c>
      <c r="I1377" t="s">
        <v>1824</v>
      </c>
      <c r="J1377" s="12">
        <v>813.04719999999998</v>
      </c>
      <c r="K1377" t="str">
        <f>_xlfn.XLOOKUP(Table17[[#This Row],[Customer_ID]],Customer_Dim!A:A,Customer_Dim!B:B,"False Data")</f>
        <v>Laura Soto</v>
      </c>
      <c r="L1377" s="5">
        <f>_xlfn.XLOOKUP(Table17[[#This Row],[Customer_ID]],Customer_Dim!A:A,Customer_Dim!C:C,"False Data")</f>
        <v>57</v>
      </c>
      <c r="M1377" s="5" t="str" cm="1">
        <f t="array" ref="M1377">_xlfn.IFS(Table9[[#This Row],[Age]]&lt;=35,"Youth",Table9[[#This Row],[Age]]&lt;=55,"Adult",Table9[[#This Row],[Age]]&gt;55,"Senior")</f>
        <v>Senior</v>
      </c>
      <c r="N1377" t="str">
        <f>_xlfn.XLOOKUP(Table17[[#This Row],[Customer_ID]],Customer_Dim!A:A,Customer_Dim!D:D,"False Data")</f>
        <v>Female</v>
      </c>
      <c r="O1377" t="str">
        <f>_xlfn.XLOOKUP(Table17[[#This Row],[Customer_ID]],Customer_Dim!A:A,Customer_Dim!E:E,"False Data")</f>
        <v>Rodriguezton</v>
      </c>
      <c r="P1377" t="str">
        <f>_xlfn.XLOOKUP(Table17[[#This Row],[Customer_ID]],Customer_Dim!A:A,Customer_Dim!F:F,"False Data")</f>
        <v>Michigan</v>
      </c>
      <c r="Q1377" t="str">
        <f>_xlfn.XLOOKUP(Table17[[#This Row],[Customer_ID]],Customer_Dim!A:A,Customer_Dim!G:G,"False Data")</f>
        <v>USA</v>
      </c>
      <c r="R1377" t="str">
        <f>_xlfn.XLOOKUP(Table17[[#This Row],[Customer_ID]],Customer_Dim!A:A,Customer_Dim!H:H,"False Data")</f>
        <v>Platinum</v>
      </c>
      <c r="S1377" t="str">
        <f>_xlfn.XLOOKUP(Table17[[#This Row],[Store_ID]],Store_Dim!A:A,Store_Dim!B:B)</f>
        <v>Mcdonald Inc</v>
      </c>
      <c r="T1377" t="str">
        <f>_xlfn.XLOOKUP(Table17[[#This Row],[Store_ID]],Store_Dim!A:A,Store_Dim!C:C)</f>
        <v>South</v>
      </c>
      <c r="U1377" t="str">
        <f>_xlfn.XLOOKUP(Table17[[#This Row],[Store_ID]],Store_Dim!A:A,Store_Dim!D:D)</f>
        <v>Christopherland</v>
      </c>
      <c r="V1377" t="str">
        <f>_xlfn.XLOOKUP(Table17[[#This Row],[Store_ID]],Store_Dim!A:A,Store_Dim!E:E)</f>
        <v>Outlet</v>
      </c>
      <c r="W1377" t="str">
        <f>_xlfn.XLOOKUP(Table17[[#This Row],[Product_ID]],Product_Dim!A:A,Product_Dim!B:B)</f>
        <v>Wooden Nightstand</v>
      </c>
      <c r="X1377" t="str">
        <f>_xlfn.XLOOKUP(Table17[[#This Row],[Product_ID]],Product_Dim!A:A,Product_Dim!C:C)</f>
        <v>Home</v>
      </c>
      <c r="Y1377" t="str">
        <f>_xlfn.XLOOKUP(Table17[[#This Row],[Product_ID]],Product_Dim!A:A,Product_Dim!D:D)</f>
        <v>Furniture</v>
      </c>
      <c r="Z1377" t="str">
        <f>_xlfn.XLOOKUP(Table17[[#This Row],[Product_ID]],Product_Dim!A:A,Product_Dim!E:E)</f>
        <v>Wolfe, Ross and Hester</v>
      </c>
      <c r="AA1377">
        <f>_xlfn.XLOOKUP(Table17[[#This Row],[Product_ID]],Product_Dim!A:A,Product_Dim!F:F)</f>
        <v>243.7</v>
      </c>
      <c r="AB1377">
        <f>_xlfn.XLOOKUP(Table17[[#This Row],[Product_ID]],Product_Dim!A:A,Product_Dim!G:G)</f>
        <v>130</v>
      </c>
    </row>
    <row r="1378" spans="1:28" x14ac:dyDescent="0.25">
      <c r="A1378" t="s">
        <v>3202</v>
      </c>
      <c r="B1378" s="1">
        <v>45803</v>
      </c>
      <c r="C1378" t="s">
        <v>571</v>
      </c>
      <c r="D1378" t="s">
        <v>1570</v>
      </c>
      <c r="E1378" t="s">
        <v>1776</v>
      </c>
      <c r="F1378">
        <v>1</v>
      </c>
      <c r="G1378">
        <v>56.59</v>
      </c>
      <c r="H1378">
        <v>0.15</v>
      </c>
      <c r="I1378" t="s">
        <v>1826</v>
      </c>
      <c r="J1378" s="12">
        <v>48.101500000000001</v>
      </c>
      <c r="K1378" t="str">
        <f>_xlfn.XLOOKUP(Table17[[#This Row],[Customer_ID]],Customer_Dim!A:A,Customer_Dim!B:B,"False Data")</f>
        <v>Thomas Rhodes</v>
      </c>
      <c r="L1378" s="5">
        <f>_xlfn.XLOOKUP(Table17[[#This Row],[Customer_ID]],Customer_Dim!A:A,Customer_Dim!C:C,"False Data")</f>
        <v>41</v>
      </c>
      <c r="M1378" s="5" t="str" cm="1">
        <f t="array" ref="M1378">_xlfn.IFS(Table9[[#This Row],[Age]]&lt;=35,"Youth",Table9[[#This Row],[Age]]&lt;=55,"Adult",Table9[[#This Row],[Age]]&gt;55,"Senior")</f>
        <v>Adult</v>
      </c>
      <c r="N1378" t="str">
        <f>_xlfn.XLOOKUP(Table17[[#This Row],[Customer_ID]],Customer_Dim!A:A,Customer_Dim!D:D,"False Data")</f>
        <v>Female</v>
      </c>
      <c r="O1378" t="str">
        <f>_xlfn.XLOOKUP(Table17[[#This Row],[Customer_ID]],Customer_Dim!A:A,Customer_Dim!E:E,"False Data")</f>
        <v>Port Richard</v>
      </c>
      <c r="P1378" t="str">
        <f>_xlfn.XLOOKUP(Table17[[#This Row],[Customer_ID]],Customer_Dim!A:A,Customer_Dim!F:F,"False Data")</f>
        <v>West Virginia</v>
      </c>
      <c r="Q1378" t="str">
        <f>_xlfn.XLOOKUP(Table17[[#This Row],[Customer_ID]],Customer_Dim!A:A,Customer_Dim!G:G,"False Data")</f>
        <v>USA</v>
      </c>
      <c r="R1378" t="str">
        <f>_xlfn.XLOOKUP(Table17[[#This Row],[Customer_ID]],Customer_Dim!A:A,Customer_Dim!H:H,"False Data")</f>
        <v>Bronze</v>
      </c>
      <c r="S1378" t="str">
        <f>_xlfn.XLOOKUP(Table17[[#This Row],[Store_ID]],Store_Dim!A:A,Store_Dim!B:B)</f>
        <v>Benson-Elliott</v>
      </c>
      <c r="T1378" t="str">
        <f>_xlfn.XLOOKUP(Table17[[#This Row],[Store_ID]],Store_Dim!A:A,Store_Dim!C:C)</f>
        <v>East</v>
      </c>
      <c r="U1378" t="str">
        <f>_xlfn.XLOOKUP(Table17[[#This Row],[Store_ID]],Store_Dim!A:A,Store_Dim!D:D)</f>
        <v>Port Josephberg</v>
      </c>
      <c r="V1378" t="str">
        <f>_xlfn.XLOOKUP(Table17[[#This Row],[Store_ID]],Store_Dim!A:A,Store_Dim!E:E)</f>
        <v>Online</v>
      </c>
      <c r="W1378" t="str">
        <f>_xlfn.XLOOKUP(Table17[[#This Row],[Product_ID]],Product_Dim!A:A,Product_Dim!B:B)</f>
        <v>HD Smart TV Stick</v>
      </c>
      <c r="X1378" t="str">
        <f>_xlfn.XLOOKUP(Table17[[#This Row],[Product_ID]],Product_Dim!A:A,Product_Dim!C:C)</f>
        <v>Electronics</v>
      </c>
      <c r="Y1378" t="str">
        <f>_xlfn.XLOOKUP(Table17[[#This Row],[Product_ID]],Product_Dim!A:A,Product_Dim!D:D)</f>
        <v>Accessories</v>
      </c>
      <c r="Z1378" t="str">
        <f>_xlfn.XLOOKUP(Table17[[#This Row],[Product_ID]],Product_Dim!A:A,Product_Dim!E:E)</f>
        <v>Gibson, Hobbs and Weaver</v>
      </c>
      <c r="AA1378">
        <f>_xlfn.XLOOKUP(Table17[[#This Row],[Product_ID]],Product_Dim!A:A,Product_Dim!F:F)</f>
        <v>449.4</v>
      </c>
      <c r="AB1378">
        <f>_xlfn.XLOOKUP(Table17[[#This Row],[Product_ID]],Product_Dim!A:A,Product_Dim!G:G)</f>
        <v>0</v>
      </c>
    </row>
    <row r="1379" spans="1:28" x14ac:dyDescent="0.25">
      <c r="A1379" t="s">
        <v>3203</v>
      </c>
      <c r="B1379" s="1">
        <v>45667</v>
      </c>
      <c r="C1379" t="s">
        <v>1260</v>
      </c>
      <c r="D1379" t="s">
        <v>1626</v>
      </c>
      <c r="E1379" t="s">
        <v>1769</v>
      </c>
      <c r="F1379">
        <v>4</v>
      </c>
      <c r="G1379">
        <v>995.4</v>
      </c>
      <c r="H1379">
        <v>0.27</v>
      </c>
      <c r="I1379" t="s">
        <v>1824</v>
      </c>
      <c r="J1379" s="12">
        <v>2906.5680000000002</v>
      </c>
      <c r="K1379" t="str">
        <f>_xlfn.XLOOKUP(Table17[[#This Row],[Customer_ID]],Customer_Dim!A:A,Customer_Dim!B:B,"False Data")</f>
        <v>Eric Wolfe</v>
      </c>
      <c r="L1379" s="5">
        <f>_xlfn.XLOOKUP(Table17[[#This Row],[Customer_ID]],Customer_Dim!A:A,Customer_Dim!C:C,"False Data")</f>
        <v>18</v>
      </c>
      <c r="M1379" s="5" t="str" cm="1">
        <f t="array" ref="M1379">_xlfn.IFS(Table9[[#This Row],[Age]]&lt;=35,"Youth",Table9[[#This Row],[Age]]&lt;=55,"Adult",Table9[[#This Row],[Age]]&gt;55,"Senior")</f>
        <v>Youth</v>
      </c>
      <c r="N1379" t="str">
        <f>_xlfn.XLOOKUP(Table17[[#This Row],[Customer_ID]],Customer_Dim!A:A,Customer_Dim!D:D,"False Data")</f>
        <v>Female</v>
      </c>
      <c r="O1379" t="str">
        <f>_xlfn.XLOOKUP(Table17[[#This Row],[Customer_ID]],Customer_Dim!A:A,Customer_Dim!E:E,"False Data")</f>
        <v>Garciaview</v>
      </c>
      <c r="P1379" t="str">
        <f>_xlfn.XLOOKUP(Table17[[#This Row],[Customer_ID]],Customer_Dim!A:A,Customer_Dim!F:F,"False Data")</f>
        <v>Louisiana</v>
      </c>
      <c r="Q1379" t="str">
        <f>_xlfn.XLOOKUP(Table17[[#This Row],[Customer_ID]],Customer_Dim!A:A,Customer_Dim!G:G,"False Data")</f>
        <v>USA</v>
      </c>
      <c r="R1379" t="str">
        <f>_xlfn.XLOOKUP(Table17[[#This Row],[Customer_ID]],Customer_Dim!A:A,Customer_Dim!H:H,"False Data")</f>
        <v>Gold</v>
      </c>
      <c r="S1379" t="str">
        <f>_xlfn.XLOOKUP(Table17[[#This Row],[Store_ID]],Store_Dim!A:A,Store_Dim!B:B)</f>
        <v>Alexander Group</v>
      </c>
      <c r="T1379" t="str">
        <f>_xlfn.XLOOKUP(Table17[[#This Row],[Store_ID]],Store_Dim!A:A,Store_Dim!C:C)</f>
        <v>South</v>
      </c>
      <c r="U1379" t="str">
        <f>_xlfn.XLOOKUP(Table17[[#This Row],[Store_ID]],Store_Dim!A:A,Store_Dim!D:D)</f>
        <v>Port Sharon</v>
      </c>
      <c r="V1379" t="str">
        <f>_xlfn.XLOOKUP(Table17[[#This Row],[Store_ID]],Store_Dim!A:A,Store_Dim!E:E)</f>
        <v>Online</v>
      </c>
      <c r="W1379" t="str">
        <f>_xlfn.XLOOKUP(Table17[[#This Row],[Product_ID]],Product_Dim!A:A,Product_Dim!B:B)</f>
        <v>Portable Power Bank</v>
      </c>
      <c r="X1379" t="str">
        <f>_xlfn.XLOOKUP(Table17[[#This Row],[Product_ID]],Product_Dim!A:A,Product_Dim!C:C)</f>
        <v>Electronics</v>
      </c>
      <c r="Y1379" t="str">
        <f>_xlfn.XLOOKUP(Table17[[#This Row],[Product_ID]],Product_Dim!A:A,Product_Dim!D:D)</f>
        <v>Mobile</v>
      </c>
      <c r="Z1379" t="str">
        <f>_xlfn.XLOOKUP(Table17[[#This Row],[Product_ID]],Product_Dim!A:A,Product_Dim!E:E)</f>
        <v>Cummings and Sons</v>
      </c>
      <c r="AA1379">
        <f>_xlfn.XLOOKUP(Table17[[#This Row],[Product_ID]],Product_Dim!A:A,Product_Dim!F:F)</f>
        <v>326.06</v>
      </c>
      <c r="AB1379">
        <f>_xlfn.XLOOKUP(Table17[[#This Row],[Product_ID]],Product_Dim!A:A,Product_Dim!G:G)</f>
        <v>301</v>
      </c>
    </row>
    <row r="1380" spans="1:28" x14ac:dyDescent="0.25">
      <c r="A1380" t="s">
        <v>3204</v>
      </c>
      <c r="B1380" s="1">
        <v>45656</v>
      </c>
      <c r="C1380" t="s">
        <v>238</v>
      </c>
      <c r="D1380" t="s">
        <v>1642</v>
      </c>
      <c r="E1380" t="s">
        <v>1794</v>
      </c>
      <c r="F1380">
        <v>2</v>
      </c>
      <c r="G1380">
        <v>591.33000000000004</v>
      </c>
      <c r="H1380">
        <v>0.24</v>
      </c>
      <c r="I1380" t="s">
        <v>1824</v>
      </c>
      <c r="J1380" s="12">
        <v>898.8216000000001</v>
      </c>
      <c r="K1380" t="str">
        <f>_xlfn.XLOOKUP(Table17[[#This Row],[Customer_ID]],Customer_Dim!A:A,Customer_Dim!B:B,"False Data")</f>
        <v>Mr. Mason Butler</v>
      </c>
      <c r="L1380" s="5">
        <f>_xlfn.XLOOKUP(Table17[[#This Row],[Customer_ID]],Customer_Dim!A:A,Customer_Dim!C:C,"False Data")</f>
        <v>33</v>
      </c>
      <c r="M1380" s="5" t="str" cm="1">
        <f t="array" ref="M1380">_xlfn.IFS(Table9[[#This Row],[Age]]&lt;=35,"Youth",Table9[[#This Row],[Age]]&lt;=55,"Adult",Table9[[#This Row],[Age]]&gt;55,"Senior")</f>
        <v>Youth</v>
      </c>
      <c r="N1380" t="str">
        <f>_xlfn.XLOOKUP(Table17[[#This Row],[Customer_ID]],Customer_Dim!A:A,Customer_Dim!D:D,"False Data")</f>
        <v>Male</v>
      </c>
      <c r="O1380" t="str">
        <f>_xlfn.XLOOKUP(Table17[[#This Row],[Customer_ID]],Customer_Dim!A:A,Customer_Dim!E:E,"False Data")</f>
        <v>Port Kathrynhaven</v>
      </c>
      <c r="P1380" t="str">
        <f>_xlfn.XLOOKUP(Table17[[#This Row],[Customer_ID]],Customer_Dim!A:A,Customer_Dim!F:F,"False Data")</f>
        <v>Arizona</v>
      </c>
      <c r="Q1380" t="str">
        <f>_xlfn.XLOOKUP(Table17[[#This Row],[Customer_ID]],Customer_Dim!A:A,Customer_Dim!G:G,"False Data")</f>
        <v>USA</v>
      </c>
      <c r="R1380" t="str">
        <f>_xlfn.XLOOKUP(Table17[[#This Row],[Customer_ID]],Customer_Dim!A:A,Customer_Dim!H:H,"False Data")</f>
        <v>Gold</v>
      </c>
      <c r="S1380" t="str">
        <f>_xlfn.XLOOKUP(Table17[[#This Row],[Store_ID]],Store_Dim!A:A,Store_Dim!B:B)</f>
        <v>Thomas, Bridges and Harris</v>
      </c>
      <c r="T1380" t="str">
        <f>_xlfn.XLOOKUP(Table17[[#This Row],[Store_ID]],Store_Dim!A:A,Store_Dim!C:C)</f>
        <v>North</v>
      </c>
      <c r="U1380" t="str">
        <f>_xlfn.XLOOKUP(Table17[[#This Row],[Store_ID]],Store_Dim!A:A,Store_Dim!D:D)</f>
        <v>Sabrinatown</v>
      </c>
      <c r="V1380" t="str">
        <f>_xlfn.XLOOKUP(Table17[[#This Row],[Store_ID]],Store_Dim!A:A,Store_Dim!E:E)</f>
        <v>Online</v>
      </c>
      <c r="W1380" t="str">
        <f>_xlfn.XLOOKUP(Table17[[#This Row],[Product_ID]],Product_Dim!A:A,Product_Dim!B:B)</f>
        <v>Makeup Brush Set</v>
      </c>
      <c r="X1380" t="str">
        <f>_xlfn.XLOOKUP(Table17[[#This Row],[Product_ID]],Product_Dim!A:A,Product_Dim!C:C)</f>
        <v>Beauty</v>
      </c>
      <c r="Y1380" t="str">
        <f>_xlfn.XLOOKUP(Table17[[#This Row],[Product_ID]],Product_Dim!A:A,Product_Dim!D:D)</f>
        <v>Makeup</v>
      </c>
      <c r="Z1380" t="str">
        <f>_xlfn.XLOOKUP(Table17[[#This Row],[Product_ID]],Product_Dim!A:A,Product_Dim!E:E)</f>
        <v>Cook Inc</v>
      </c>
      <c r="AA1380">
        <f>_xlfn.XLOOKUP(Table17[[#This Row],[Product_ID]],Product_Dim!A:A,Product_Dim!F:F)</f>
        <v>241</v>
      </c>
      <c r="AB1380">
        <f>_xlfn.XLOOKUP(Table17[[#This Row],[Product_ID]],Product_Dim!A:A,Product_Dim!G:G)</f>
        <v>431</v>
      </c>
    </row>
    <row r="1381" spans="1:28" x14ac:dyDescent="0.25">
      <c r="A1381" t="s">
        <v>3205</v>
      </c>
      <c r="B1381" s="1">
        <v>45869</v>
      </c>
      <c r="C1381" t="s">
        <v>1181</v>
      </c>
      <c r="D1381" t="s">
        <v>1644</v>
      </c>
      <c r="E1381" t="s">
        <v>1807</v>
      </c>
      <c r="F1381">
        <v>2</v>
      </c>
      <c r="G1381">
        <v>204.89</v>
      </c>
      <c r="H1381">
        <v>0.24</v>
      </c>
      <c r="I1381" t="s">
        <v>1824</v>
      </c>
      <c r="J1381" s="12">
        <v>311.43279999999999</v>
      </c>
      <c r="K1381" t="str">
        <f>_xlfn.XLOOKUP(Table17[[#This Row],[Customer_ID]],Customer_Dim!A:A,Customer_Dim!B:B,"False Data")</f>
        <v>Frank Stewart</v>
      </c>
      <c r="L1381" s="5">
        <f>_xlfn.XLOOKUP(Table17[[#This Row],[Customer_ID]],Customer_Dim!A:A,Customer_Dim!C:C,"False Data")</f>
        <v>44</v>
      </c>
      <c r="M1381" s="5" t="str" cm="1">
        <f t="array" ref="M1381">_xlfn.IFS(Table9[[#This Row],[Age]]&lt;=35,"Youth",Table9[[#This Row],[Age]]&lt;=55,"Adult",Table9[[#This Row],[Age]]&gt;55,"Senior")</f>
        <v>Adult</v>
      </c>
      <c r="N1381" t="str">
        <f>_xlfn.XLOOKUP(Table17[[#This Row],[Customer_ID]],Customer_Dim!A:A,Customer_Dim!D:D,"False Data")</f>
        <v>Female</v>
      </c>
      <c r="O1381" t="str">
        <f>_xlfn.XLOOKUP(Table17[[#This Row],[Customer_ID]],Customer_Dim!A:A,Customer_Dim!E:E,"False Data")</f>
        <v>Fischerborough</v>
      </c>
      <c r="P1381" t="str">
        <f>_xlfn.XLOOKUP(Table17[[#This Row],[Customer_ID]],Customer_Dim!A:A,Customer_Dim!F:F,"False Data")</f>
        <v>Delaware</v>
      </c>
      <c r="Q1381" t="str">
        <f>_xlfn.XLOOKUP(Table17[[#This Row],[Customer_ID]],Customer_Dim!A:A,Customer_Dim!G:G,"False Data")</f>
        <v>USA</v>
      </c>
      <c r="R1381" t="str">
        <f>_xlfn.XLOOKUP(Table17[[#This Row],[Customer_ID]],Customer_Dim!A:A,Customer_Dim!H:H,"False Data")</f>
        <v>Bronze</v>
      </c>
      <c r="S1381" t="str">
        <f>_xlfn.XLOOKUP(Table17[[#This Row],[Store_ID]],Store_Dim!A:A,Store_Dim!B:B)</f>
        <v>Holloway Ltd</v>
      </c>
      <c r="T1381" t="str">
        <f>_xlfn.XLOOKUP(Table17[[#This Row],[Store_ID]],Store_Dim!A:A,Store_Dim!C:C)</f>
        <v>North</v>
      </c>
      <c r="U1381" t="str">
        <f>_xlfn.XLOOKUP(Table17[[#This Row],[Store_ID]],Store_Dim!A:A,Store_Dim!D:D)</f>
        <v>Bensonhaven</v>
      </c>
      <c r="V1381" t="str">
        <f>_xlfn.XLOOKUP(Table17[[#This Row],[Store_ID]],Store_Dim!A:A,Store_Dim!E:E)</f>
        <v>Flagship</v>
      </c>
      <c r="W1381" t="str">
        <f>_xlfn.XLOOKUP(Table17[[#This Row],[Product_ID]],Product_Dim!A:A,Product_Dim!B:B)</f>
        <v>Car Dashboard Phone Holder</v>
      </c>
      <c r="X1381" t="str">
        <f>_xlfn.XLOOKUP(Table17[[#This Row],[Product_ID]],Product_Dim!A:A,Product_Dim!C:C)</f>
        <v>Electronics</v>
      </c>
      <c r="Y1381" t="str">
        <f>_xlfn.XLOOKUP(Table17[[#This Row],[Product_ID]],Product_Dim!A:A,Product_Dim!D:D)</f>
        <v>Accessories</v>
      </c>
      <c r="Z1381" t="str">
        <f>_xlfn.XLOOKUP(Table17[[#This Row],[Product_ID]],Product_Dim!A:A,Product_Dim!E:E)</f>
        <v>Byrd, Stewart and Valdez</v>
      </c>
      <c r="AA1381">
        <f>_xlfn.XLOOKUP(Table17[[#This Row],[Product_ID]],Product_Dim!A:A,Product_Dim!F:F)</f>
        <v>177.98</v>
      </c>
      <c r="AB1381">
        <f>_xlfn.XLOOKUP(Table17[[#This Row],[Product_ID]],Product_Dim!A:A,Product_Dim!G:G)</f>
        <v>103</v>
      </c>
    </row>
    <row r="1382" spans="1:28" x14ac:dyDescent="0.25">
      <c r="A1382" t="s">
        <v>3206</v>
      </c>
      <c r="B1382" s="1">
        <v>45549</v>
      </c>
      <c r="C1382" t="s">
        <v>325</v>
      </c>
      <c r="D1382" t="s">
        <v>1678</v>
      </c>
      <c r="E1382" t="s">
        <v>1799</v>
      </c>
      <c r="F1382">
        <v>2</v>
      </c>
      <c r="G1382">
        <v>546.41</v>
      </c>
      <c r="H1382">
        <v>0.08</v>
      </c>
      <c r="I1382" t="s">
        <v>1829</v>
      </c>
      <c r="J1382" s="12">
        <v>1005.3944</v>
      </c>
      <c r="K1382" t="str">
        <f>_xlfn.XLOOKUP(Table17[[#This Row],[Customer_ID]],Customer_Dim!A:A,Customer_Dim!B:B,"False Data")</f>
        <v>Oscar Moon</v>
      </c>
      <c r="L1382" s="5">
        <f>_xlfn.XLOOKUP(Table17[[#This Row],[Customer_ID]],Customer_Dim!A:A,Customer_Dim!C:C,"False Data")</f>
        <v>58</v>
      </c>
      <c r="M1382" s="5" t="str" cm="1">
        <f t="array" ref="M1382">_xlfn.IFS(Table9[[#This Row],[Age]]&lt;=35,"Youth",Table9[[#This Row],[Age]]&lt;=55,"Adult",Table9[[#This Row],[Age]]&gt;55,"Senior")</f>
        <v>Senior</v>
      </c>
      <c r="N1382" t="str">
        <f>_xlfn.XLOOKUP(Table17[[#This Row],[Customer_ID]],Customer_Dim!A:A,Customer_Dim!D:D,"False Data")</f>
        <v>Female</v>
      </c>
      <c r="O1382" t="str">
        <f>_xlfn.XLOOKUP(Table17[[#This Row],[Customer_ID]],Customer_Dim!A:A,Customer_Dim!E:E,"False Data")</f>
        <v>West Cody</v>
      </c>
      <c r="P1382" t="str">
        <f>_xlfn.XLOOKUP(Table17[[#This Row],[Customer_ID]],Customer_Dim!A:A,Customer_Dim!F:F,"False Data")</f>
        <v>Louisiana</v>
      </c>
      <c r="Q1382" t="str">
        <f>_xlfn.XLOOKUP(Table17[[#This Row],[Customer_ID]],Customer_Dim!A:A,Customer_Dim!G:G,"False Data")</f>
        <v>USA</v>
      </c>
      <c r="R1382" t="str">
        <f>_xlfn.XLOOKUP(Table17[[#This Row],[Customer_ID]],Customer_Dim!A:A,Customer_Dim!H:H,"False Data")</f>
        <v>Platinum</v>
      </c>
      <c r="S1382" t="str">
        <f>_xlfn.XLOOKUP(Table17[[#This Row],[Store_ID]],Store_Dim!A:A,Store_Dim!B:B)</f>
        <v>Mcdonald Inc</v>
      </c>
      <c r="T1382" t="str">
        <f>_xlfn.XLOOKUP(Table17[[#This Row],[Store_ID]],Store_Dim!A:A,Store_Dim!C:C)</f>
        <v>South</v>
      </c>
      <c r="U1382" t="str">
        <f>_xlfn.XLOOKUP(Table17[[#This Row],[Store_ID]],Store_Dim!A:A,Store_Dim!D:D)</f>
        <v>Christopherland</v>
      </c>
      <c r="V1382" t="str">
        <f>_xlfn.XLOOKUP(Table17[[#This Row],[Store_ID]],Store_Dim!A:A,Store_Dim!E:E)</f>
        <v>Outlet</v>
      </c>
      <c r="W1382" t="str">
        <f>_xlfn.XLOOKUP(Table17[[#This Row],[Product_ID]],Product_Dim!A:A,Product_Dim!B:B)</f>
        <v>Adjustable Dumbbells 20kg</v>
      </c>
      <c r="X1382" t="str">
        <f>_xlfn.XLOOKUP(Table17[[#This Row],[Product_ID]],Product_Dim!A:A,Product_Dim!C:C)</f>
        <v>Sports</v>
      </c>
      <c r="Y1382" t="str">
        <f>_xlfn.XLOOKUP(Table17[[#This Row],[Product_ID]],Product_Dim!A:A,Product_Dim!D:D)</f>
        <v>Fitness</v>
      </c>
      <c r="Z1382" t="str">
        <f>_xlfn.XLOOKUP(Table17[[#This Row],[Product_ID]],Product_Dim!A:A,Product_Dim!E:E)</f>
        <v>Montgomery, Benton and Miller</v>
      </c>
      <c r="AA1382">
        <f>_xlfn.XLOOKUP(Table17[[#This Row],[Product_ID]],Product_Dim!A:A,Product_Dim!F:F)</f>
        <v>240.63</v>
      </c>
      <c r="AB1382">
        <f>_xlfn.XLOOKUP(Table17[[#This Row],[Product_ID]],Product_Dim!A:A,Product_Dim!G:G)</f>
        <v>423</v>
      </c>
    </row>
    <row r="1383" spans="1:28" x14ac:dyDescent="0.25">
      <c r="A1383" t="s">
        <v>3207</v>
      </c>
      <c r="B1383" s="1">
        <v>45409</v>
      </c>
      <c r="C1383" t="s">
        <v>211</v>
      </c>
      <c r="D1383" t="s">
        <v>1584</v>
      </c>
      <c r="E1383" t="s">
        <v>1794</v>
      </c>
      <c r="F1383">
        <v>4</v>
      </c>
      <c r="G1383">
        <v>455.49</v>
      </c>
      <c r="H1383">
        <v>0.17</v>
      </c>
      <c r="I1383" t="s">
        <v>1824</v>
      </c>
      <c r="J1383" s="12">
        <v>1512.2267999999999</v>
      </c>
      <c r="K1383" t="str">
        <f>_xlfn.XLOOKUP(Table17[[#This Row],[Customer_ID]],Customer_Dim!A:A,Customer_Dim!B:B,"False Data")</f>
        <v>Christopher Sutton</v>
      </c>
      <c r="L1383" s="5">
        <f>_xlfn.XLOOKUP(Table17[[#This Row],[Customer_ID]],Customer_Dim!A:A,Customer_Dim!C:C,"False Data")</f>
        <v>49</v>
      </c>
      <c r="M1383" s="5" t="str" cm="1">
        <f t="array" ref="M1383">_xlfn.IFS(Table9[[#This Row],[Age]]&lt;=35,"Youth",Table9[[#This Row],[Age]]&lt;=55,"Adult",Table9[[#This Row],[Age]]&gt;55,"Senior")</f>
        <v>Adult</v>
      </c>
      <c r="N1383" t="str">
        <f>_xlfn.XLOOKUP(Table17[[#This Row],[Customer_ID]],Customer_Dim!A:A,Customer_Dim!D:D,"False Data")</f>
        <v>Female</v>
      </c>
      <c r="O1383" t="str">
        <f>_xlfn.XLOOKUP(Table17[[#This Row],[Customer_ID]],Customer_Dim!A:A,Customer_Dim!E:E,"False Data")</f>
        <v>Deborahberg</v>
      </c>
      <c r="P1383" t="str">
        <f>_xlfn.XLOOKUP(Table17[[#This Row],[Customer_ID]],Customer_Dim!A:A,Customer_Dim!F:F,"False Data")</f>
        <v>Pennsylvania</v>
      </c>
      <c r="Q1383" t="str">
        <f>_xlfn.XLOOKUP(Table17[[#This Row],[Customer_ID]],Customer_Dim!A:A,Customer_Dim!G:G,"False Data")</f>
        <v>USA</v>
      </c>
      <c r="R1383" t="str">
        <f>_xlfn.XLOOKUP(Table17[[#This Row],[Customer_ID]],Customer_Dim!A:A,Customer_Dim!H:H,"False Data")</f>
        <v>Gold</v>
      </c>
      <c r="S1383" t="str">
        <f>_xlfn.XLOOKUP(Table17[[#This Row],[Store_ID]],Store_Dim!A:A,Store_Dim!B:B)</f>
        <v>Thomas, Bridges and Harris</v>
      </c>
      <c r="T1383" t="str">
        <f>_xlfn.XLOOKUP(Table17[[#This Row],[Store_ID]],Store_Dim!A:A,Store_Dim!C:C)</f>
        <v>North</v>
      </c>
      <c r="U1383" t="str">
        <f>_xlfn.XLOOKUP(Table17[[#This Row],[Store_ID]],Store_Dim!A:A,Store_Dim!D:D)</f>
        <v>Sabrinatown</v>
      </c>
      <c r="V1383" t="str">
        <f>_xlfn.XLOOKUP(Table17[[#This Row],[Store_ID]],Store_Dim!A:A,Store_Dim!E:E)</f>
        <v>Online</v>
      </c>
      <c r="W1383" t="str">
        <f>_xlfn.XLOOKUP(Table17[[#This Row],[Product_ID]],Product_Dim!A:A,Product_Dim!B:B)</f>
        <v>Women's Denim Jeans</v>
      </c>
      <c r="X1383" t="str">
        <f>_xlfn.XLOOKUP(Table17[[#This Row],[Product_ID]],Product_Dim!A:A,Product_Dim!C:C)</f>
        <v>Clothing</v>
      </c>
      <c r="Y1383" t="str">
        <f>_xlfn.XLOOKUP(Table17[[#This Row],[Product_ID]],Product_Dim!A:A,Product_Dim!D:D)</f>
        <v>Bottoms</v>
      </c>
      <c r="Z1383" t="str">
        <f>_xlfn.XLOOKUP(Table17[[#This Row],[Product_ID]],Product_Dim!A:A,Product_Dim!E:E)</f>
        <v>Guerra-Hendrix</v>
      </c>
      <c r="AA1383">
        <f>_xlfn.XLOOKUP(Table17[[#This Row],[Product_ID]],Product_Dim!A:A,Product_Dim!F:F)</f>
        <v>303.74</v>
      </c>
      <c r="AB1383">
        <f>_xlfn.XLOOKUP(Table17[[#This Row],[Product_ID]],Product_Dim!A:A,Product_Dim!G:G)</f>
        <v>343</v>
      </c>
    </row>
    <row r="1384" spans="1:28" x14ac:dyDescent="0.25">
      <c r="A1384" t="s">
        <v>3208</v>
      </c>
      <c r="B1384" s="1">
        <v>45374</v>
      </c>
      <c r="C1384" t="s">
        <v>1310</v>
      </c>
      <c r="D1384" t="s">
        <v>1568</v>
      </c>
      <c r="E1384" t="s">
        <v>1804</v>
      </c>
      <c r="F1384">
        <v>2</v>
      </c>
      <c r="G1384">
        <v>700.27</v>
      </c>
      <c r="H1384">
        <v>0.16</v>
      </c>
      <c r="I1384" t="s">
        <v>1824</v>
      </c>
      <c r="J1384" s="12">
        <v>1176.4536000000001</v>
      </c>
      <c r="K1384" t="str">
        <f>_xlfn.XLOOKUP(Table17[[#This Row],[Customer_ID]],Customer_Dim!A:A,Customer_Dim!B:B,"False Data")</f>
        <v>Brittany Edwards Dds</v>
      </c>
      <c r="L1384" s="5">
        <f>_xlfn.XLOOKUP(Table17[[#This Row],[Customer_ID]],Customer_Dim!A:A,Customer_Dim!C:C,"False Data")</f>
        <v>42</v>
      </c>
      <c r="M1384" s="5" t="str" cm="1">
        <f t="array" ref="M1384">_xlfn.IFS(Table9[[#This Row],[Age]]&lt;=35,"Youth",Table9[[#This Row],[Age]]&lt;=55,"Adult",Table9[[#This Row],[Age]]&gt;55,"Senior")</f>
        <v>Adult</v>
      </c>
      <c r="N1384" t="str">
        <f>_xlfn.XLOOKUP(Table17[[#This Row],[Customer_ID]],Customer_Dim!A:A,Customer_Dim!D:D,"False Data")</f>
        <v>Female</v>
      </c>
      <c r="O1384" t="str">
        <f>_xlfn.XLOOKUP(Table17[[#This Row],[Customer_ID]],Customer_Dim!A:A,Customer_Dim!E:E,"False Data")</f>
        <v>Aliciahaven</v>
      </c>
      <c r="P1384" t="str">
        <f>_xlfn.XLOOKUP(Table17[[#This Row],[Customer_ID]],Customer_Dim!A:A,Customer_Dim!F:F,"False Data")</f>
        <v>Kansas</v>
      </c>
      <c r="Q1384" t="str">
        <f>_xlfn.XLOOKUP(Table17[[#This Row],[Customer_ID]],Customer_Dim!A:A,Customer_Dim!G:G,"False Data")</f>
        <v>USA</v>
      </c>
      <c r="R1384" t="str">
        <f>_xlfn.XLOOKUP(Table17[[#This Row],[Customer_ID]],Customer_Dim!A:A,Customer_Dim!H:H,"False Data")</f>
        <v>Platinum</v>
      </c>
      <c r="S1384" t="str">
        <f>_xlfn.XLOOKUP(Table17[[#This Row],[Store_ID]],Store_Dim!A:A,Store_Dim!B:B)</f>
        <v>Frederick-Wright</v>
      </c>
      <c r="T1384" t="str">
        <f>_xlfn.XLOOKUP(Table17[[#This Row],[Store_ID]],Store_Dim!A:A,Store_Dim!C:C)</f>
        <v>West</v>
      </c>
      <c r="U1384" t="str">
        <f>_xlfn.XLOOKUP(Table17[[#This Row],[Store_ID]],Store_Dim!A:A,Store_Dim!D:D)</f>
        <v>New Jimmymouth</v>
      </c>
      <c r="V1384" t="str">
        <f>_xlfn.XLOOKUP(Table17[[#This Row],[Store_ID]],Store_Dim!A:A,Store_Dim!E:E)</f>
        <v>Flagship</v>
      </c>
      <c r="W1384" t="str">
        <f>_xlfn.XLOOKUP(Table17[[#This Row],[Product_ID]],Product_Dim!A:A,Product_Dim!B:B)</f>
        <v>Ceramic Kitchen Bowl Set</v>
      </c>
      <c r="X1384" t="str">
        <f>_xlfn.XLOOKUP(Table17[[#This Row],[Product_ID]],Product_Dim!A:A,Product_Dim!C:C)</f>
        <v>Home</v>
      </c>
      <c r="Y1384" t="str">
        <f>_xlfn.XLOOKUP(Table17[[#This Row],[Product_ID]],Product_Dim!A:A,Product_Dim!D:D)</f>
        <v>Kitchen</v>
      </c>
      <c r="Z1384" t="str">
        <f>_xlfn.XLOOKUP(Table17[[#This Row],[Product_ID]],Product_Dim!A:A,Product_Dim!E:E)</f>
        <v>Hamilton Group</v>
      </c>
      <c r="AA1384">
        <f>_xlfn.XLOOKUP(Table17[[#This Row],[Product_ID]],Product_Dim!A:A,Product_Dim!F:F)</f>
        <v>298.86</v>
      </c>
      <c r="AB1384">
        <f>_xlfn.XLOOKUP(Table17[[#This Row],[Product_ID]],Product_Dim!A:A,Product_Dim!G:G)</f>
        <v>308</v>
      </c>
    </row>
    <row r="1385" spans="1:28" x14ac:dyDescent="0.25">
      <c r="A1385" t="s">
        <v>3209</v>
      </c>
      <c r="B1385" s="1">
        <v>45282</v>
      </c>
      <c r="C1385" t="s">
        <v>1083</v>
      </c>
      <c r="D1385" t="s">
        <v>1712</v>
      </c>
      <c r="E1385" t="s">
        <v>1807</v>
      </c>
      <c r="F1385">
        <v>2</v>
      </c>
      <c r="G1385">
        <v>160.21</v>
      </c>
      <c r="H1385">
        <v>0.09</v>
      </c>
      <c r="I1385" t="s">
        <v>1824</v>
      </c>
      <c r="J1385" s="12">
        <v>291.5822</v>
      </c>
      <c r="K1385" t="str">
        <f>_xlfn.XLOOKUP(Table17[[#This Row],[Customer_ID]],Customer_Dim!A:A,Customer_Dim!B:B,"False Data")</f>
        <v>Daniel Nelson</v>
      </c>
      <c r="L1385" s="5">
        <f>_xlfn.XLOOKUP(Table17[[#This Row],[Customer_ID]],Customer_Dim!A:A,Customer_Dim!C:C,"False Data")</f>
        <v>33</v>
      </c>
      <c r="M1385" s="5" t="str" cm="1">
        <f t="array" ref="M1385">_xlfn.IFS(Table9[[#This Row],[Age]]&lt;=35,"Youth",Table9[[#This Row],[Age]]&lt;=55,"Adult",Table9[[#This Row],[Age]]&gt;55,"Senior")</f>
        <v>Youth</v>
      </c>
      <c r="N1385" t="str">
        <f>_xlfn.XLOOKUP(Table17[[#This Row],[Customer_ID]],Customer_Dim!A:A,Customer_Dim!D:D,"False Data")</f>
        <v>Male</v>
      </c>
      <c r="O1385" t="str">
        <f>_xlfn.XLOOKUP(Table17[[#This Row],[Customer_ID]],Customer_Dim!A:A,Customer_Dim!E:E,"False Data")</f>
        <v>North Jonathan</v>
      </c>
      <c r="P1385" t="str">
        <f>_xlfn.XLOOKUP(Table17[[#This Row],[Customer_ID]],Customer_Dim!A:A,Customer_Dim!F:F,"False Data")</f>
        <v>Oklahoma</v>
      </c>
      <c r="Q1385" t="str">
        <f>_xlfn.XLOOKUP(Table17[[#This Row],[Customer_ID]],Customer_Dim!A:A,Customer_Dim!G:G,"False Data")</f>
        <v>USA</v>
      </c>
      <c r="R1385" t="str">
        <f>_xlfn.XLOOKUP(Table17[[#This Row],[Customer_ID]],Customer_Dim!A:A,Customer_Dim!H:H,"False Data")</f>
        <v>Bronze</v>
      </c>
      <c r="S1385" t="str">
        <f>_xlfn.XLOOKUP(Table17[[#This Row],[Store_ID]],Store_Dim!A:A,Store_Dim!B:B)</f>
        <v>Holloway Ltd</v>
      </c>
      <c r="T1385" t="str">
        <f>_xlfn.XLOOKUP(Table17[[#This Row],[Store_ID]],Store_Dim!A:A,Store_Dim!C:C)</f>
        <v>North</v>
      </c>
      <c r="U1385" t="str">
        <f>_xlfn.XLOOKUP(Table17[[#This Row],[Store_ID]],Store_Dim!A:A,Store_Dim!D:D)</f>
        <v>Bensonhaven</v>
      </c>
      <c r="V1385" t="str">
        <f>_xlfn.XLOOKUP(Table17[[#This Row],[Store_ID]],Store_Dim!A:A,Store_Dim!E:E)</f>
        <v>Flagship</v>
      </c>
      <c r="W1385" t="str">
        <f>_xlfn.XLOOKUP(Table17[[#This Row],[Product_ID]],Product_Dim!A:A,Product_Dim!B:B)</f>
        <v>Fitness Resistance Bands</v>
      </c>
      <c r="X1385" t="str">
        <f>_xlfn.XLOOKUP(Table17[[#This Row],[Product_ID]],Product_Dim!A:A,Product_Dim!C:C)</f>
        <v>Sports</v>
      </c>
      <c r="Y1385" t="str">
        <f>_xlfn.XLOOKUP(Table17[[#This Row],[Product_ID]],Product_Dim!A:A,Product_Dim!D:D)</f>
        <v>Fitness</v>
      </c>
      <c r="Z1385" t="str">
        <f>_xlfn.XLOOKUP(Table17[[#This Row],[Product_ID]],Product_Dim!A:A,Product_Dim!E:E)</f>
        <v>Reese-Watson</v>
      </c>
      <c r="AA1385">
        <f>_xlfn.XLOOKUP(Table17[[#This Row],[Product_ID]],Product_Dim!A:A,Product_Dim!F:F)</f>
        <v>152.91999999999999</v>
      </c>
      <c r="AB1385">
        <f>_xlfn.XLOOKUP(Table17[[#This Row],[Product_ID]],Product_Dim!A:A,Product_Dim!G:G)</f>
        <v>281</v>
      </c>
    </row>
    <row r="1386" spans="1:28" x14ac:dyDescent="0.25">
      <c r="A1386" t="s">
        <v>3210</v>
      </c>
      <c r="B1386" s="1">
        <v>45742</v>
      </c>
      <c r="C1386" t="s">
        <v>127</v>
      </c>
      <c r="D1386" t="s">
        <v>1642</v>
      </c>
      <c r="E1386" t="s">
        <v>1792</v>
      </c>
      <c r="F1386">
        <v>1</v>
      </c>
      <c r="G1386">
        <v>713.63</v>
      </c>
      <c r="H1386">
        <v>0.28000000000000003</v>
      </c>
      <c r="I1386" t="s">
        <v>1829</v>
      </c>
      <c r="J1386" s="12">
        <v>513.81359999999995</v>
      </c>
      <c r="K1386" t="str">
        <f>_xlfn.XLOOKUP(Table17[[#This Row],[Customer_ID]],Customer_Dim!A:A,Customer_Dim!B:B,"False Data")</f>
        <v>Sarah Vance</v>
      </c>
      <c r="L1386" s="5">
        <f>_xlfn.XLOOKUP(Table17[[#This Row],[Customer_ID]],Customer_Dim!A:A,Customer_Dim!C:C,"False Data")</f>
        <v>41</v>
      </c>
      <c r="M1386" s="5" t="str" cm="1">
        <f t="array" ref="M1386">_xlfn.IFS(Table9[[#This Row],[Age]]&lt;=35,"Youth",Table9[[#This Row],[Age]]&lt;=55,"Adult",Table9[[#This Row],[Age]]&gt;55,"Senior")</f>
        <v>Adult</v>
      </c>
      <c r="N1386" t="str">
        <f>_xlfn.XLOOKUP(Table17[[#This Row],[Customer_ID]],Customer_Dim!A:A,Customer_Dim!D:D,"False Data")</f>
        <v>Male</v>
      </c>
      <c r="O1386" t="str">
        <f>_xlfn.XLOOKUP(Table17[[#This Row],[Customer_ID]],Customer_Dim!A:A,Customer_Dim!E:E,"False Data")</f>
        <v>Johnsonville</v>
      </c>
      <c r="P1386" t="str">
        <f>_xlfn.XLOOKUP(Table17[[#This Row],[Customer_ID]],Customer_Dim!A:A,Customer_Dim!F:F,"False Data")</f>
        <v>Oregon</v>
      </c>
      <c r="Q1386" t="str">
        <f>_xlfn.XLOOKUP(Table17[[#This Row],[Customer_ID]],Customer_Dim!A:A,Customer_Dim!G:G,"False Data")</f>
        <v>USA</v>
      </c>
      <c r="R1386" t="str">
        <f>_xlfn.XLOOKUP(Table17[[#This Row],[Customer_ID]],Customer_Dim!A:A,Customer_Dim!H:H,"False Data")</f>
        <v>Silver</v>
      </c>
      <c r="S1386" t="str">
        <f>_xlfn.XLOOKUP(Table17[[#This Row],[Store_ID]],Store_Dim!A:A,Store_Dim!B:B)</f>
        <v>Aguirre-Keller</v>
      </c>
      <c r="T1386" t="str">
        <f>_xlfn.XLOOKUP(Table17[[#This Row],[Store_ID]],Store_Dim!A:A,Store_Dim!C:C)</f>
        <v>South</v>
      </c>
      <c r="U1386" t="str">
        <f>_xlfn.XLOOKUP(Table17[[#This Row],[Store_ID]],Store_Dim!A:A,Store_Dim!D:D)</f>
        <v>Lake Michael</v>
      </c>
      <c r="V1386" t="str">
        <f>_xlfn.XLOOKUP(Table17[[#This Row],[Store_ID]],Store_Dim!A:A,Store_Dim!E:E)</f>
        <v>Online</v>
      </c>
      <c r="W1386" t="str">
        <f>_xlfn.XLOOKUP(Table17[[#This Row],[Product_ID]],Product_Dim!A:A,Product_Dim!B:B)</f>
        <v>Makeup Brush Set</v>
      </c>
      <c r="X1386" t="str">
        <f>_xlfn.XLOOKUP(Table17[[#This Row],[Product_ID]],Product_Dim!A:A,Product_Dim!C:C)</f>
        <v>Beauty</v>
      </c>
      <c r="Y1386" t="str">
        <f>_xlfn.XLOOKUP(Table17[[#This Row],[Product_ID]],Product_Dim!A:A,Product_Dim!D:D)</f>
        <v>Makeup</v>
      </c>
      <c r="Z1386" t="str">
        <f>_xlfn.XLOOKUP(Table17[[#This Row],[Product_ID]],Product_Dim!A:A,Product_Dim!E:E)</f>
        <v>Cook Inc</v>
      </c>
      <c r="AA1386">
        <f>_xlfn.XLOOKUP(Table17[[#This Row],[Product_ID]],Product_Dim!A:A,Product_Dim!F:F)</f>
        <v>241</v>
      </c>
      <c r="AB1386">
        <f>_xlfn.XLOOKUP(Table17[[#This Row],[Product_ID]],Product_Dim!A:A,Product_Dim!G:G)</f>
        <v>431</v>
      </c>
    </row>
    <row r="1387" spans="1:28" x14ac:dyDescent="0.25">
      <c r="A1387" t="s">
        <v>3211</v>
      </c>
      <c r="B1387" s="1">
        <v>45447</v>
      </c>
      <c r="C1387" t="s">
        <v>732</v>
      </c>
      <c r="D1387" t="s">
        <v>1734</v>
      </c>
      <c r="E1387" t="s">
        <v>1779</v>
      </c>
      <c r="F1387">
        <v>2</v>
      </c>
      <c r="G1387">
        <v>224.69</v>
      </c>
      <c r="H1387">
        <v>0.2</v>
      </c>
      <c r="I1387" t="s">
        <v>1829</v>
      </c>
      <c r="J1387" s="12">
        <v>359.50400000000002</v>
      </c>
      <c r="K1387" t="str">
        <f>_xlfn.XLOOKUP(Table17[[#This Row],[Customer_ID]],Customer_Dim!A:A,Customer_Dim!B:B,"False Data")</f>
        <v>Gregory Pham</v>
      </c>
      <c r="L1387" s="5">
        <f>_xlfn.XLOOKUP(Table17[[#This Row],[Customer_ID]],Customer_Dim!A:A,Customer_Dim!C:C,"False Data")</f>
        <v>63</v>
      </c>
      <c r="M1387" s="5" t="str" cm="1">
        <f t="array" ref="M1387">_xlfn.IFS(Table9[[#This Row],[Age]]&lt;=35,"Youth",Table9[[#This Row],[Age]]&lt;=55,"Adult",Table9[[#This Row],[Age]]&gt;55,"Senior")</f>
        <v>Senior</v>
      </c>
      <c r="N1387" t="str">
        <f>_xlfn.XLOOKUP(Table17[[#This Row],[Customer_ID]],Customer_Dim!A:A,Customer_Dim!D:D,"False Data")</f>
        <v>Female</v>
      </c>
      <c r="O1387" t="str">
        <f>_xlfn.XLOOKUP(Table17[[#This Row],[Customer_ID]],Customer_Dim!A:A,Customer_Dim!E:E,"False Data")</f>
        <v>Pollardton</v>
      </c>
      <c r="P1387" t="str">
        <f>_xlfn.XLOOKUP(Table17[[#This Row],[Customer_ID]],Customer_Dim!A:A,Customer_Dim!F:F,"False Data")</f>
        <v>Kansas</v>
      </c>
      <c r="Q1387" t="str">
        <f>_xlfn.XLOOKUP(Table17[[#This Row],[Customer_ID]],Customer_Dim!A:A,Customer_Dim!G:G,"False Data")</f>
        <v>USA</v>
      </c>
      <c r="R1387" t="str">
        <f>_xlfn.XLOOKUP(Table17[[#This Row],[Customer_ID]],Customer_Dim!A:A,Customer_Dim!H:H,"False Data")</f>
        <v>Gold</v>
      </c>
      <c r="S1387" t="str">
        <f>_xlfn.XLOOKUP(Table17[[#This Row],[Store_ID]],Store_Dim!A:A,Store_Dim!B:B)</f>
        <v>Martinez-Mullins</v>
      </c>
      <c r="T1387" t="str">
        <f>_xlfn.XLOOKUP(Table17[[#This Row],[Store_ID]],Store_Dim!A:A,Store_Dim!C:C)</f>
        <v>South</v>
      </c>
      <c r="U1387" t="str">
        <f>_xlfn.XLOOKUP(Table17[[#This Row],[Store_ID]],Store_Dim!A:A,Store_Dim!D:D)</f>
        <v>Williamsfurt</v>
      </c>
      <c r="V1387" t="str">
        <f>_xlfn.XLOOKUP(Table17[[#This Row],[Store_ID]],Store_Dim!A:A,Store_Dim!E:E)</f>
        <v>Online</v>
      </c>
      <c r="W1387" t="str">
        <f>_xlfn.XLOOKUP(Table17[[#This Row],[Product_ID]],Product_Dim!A:A,Product_Dim!B:B)</f>
        <v>USB-C Laptop Charger</v>
      </c>
      <c r="X1387" t="str">
        <f>_xlfn.XLOOKUP(Table17[[#This Row],[Product_ID]],Product_Dim!A:A,Product_Dim!C:C)</f>
        <v>Electronics</v>
      </c>
      <c r="Y1387" t="str">
        <f>_xlfn.XLOOKUP(Table17[[#This Row],[Product_ID]],Product_Dim!A:A,Product_Dim!D:D)</f>
        <v>Computer</v>
      </c>
      <c r="Z1387" t="str">
        <f>_xlfn.XLOOKUP(Table17[[#This Row],[Product_ID]],Product_Dim!A:A,Product_Dim!E:E)</f>
        <v>Martin LLC</v>
      </c>
      <c r="AA1387">
        <f>_xlfn.XLOOKUP(Table17[[#This Row],[Product_ID]],Product_Dim!A:A,Product_Dim!F:F)</f>
        <v>377.52</v>
      </c>
      <c r="AB1387">
        <f>_xlfn.XLOOKUP(Table17[[#This Row],[Product_ID]],Product_Dim!A:A,Product_Dim!G:G)</f>
        <v>485</v>
      </c>
    </row>
    <row r="1388" spans="1:28" x14ac:dyDescent="0.25">
      <c r="A1388" t="s">
        <v>3212</v>
      </c>
      <c r="B1388" s="1">
        <v>45733</v>
      </c>
      <c r="C1388" t="s">
        <v>1400</v>
      </c>
      <c r="D1388" t="s">
        <v>1588</v>
      </c>
      <c r="E1388" t="s">
        <v>1799</v>
      </c>
      <c r="F1388">
        <v>2</v>
      </c>
      <c r="G1388">
        <v>740.57</v>
      </c>
      <c r="H1388">
        <v>0.06</v>
      </c>
      <c r="I1388" t="s">
        <v>1824</v>
      </c>
      <c r="J1388" s="12">
        <v>1392.2716</v>
      </c>
      <c r="K1388" t="str">
        <f>_xlfn.XLOOKUP(Table17[[#This Row],[Customer_ID]],Customer_Dim!A:A,Customer_Dim!B:B,"False Data")</f>
        <v>April Phillips</v>
      </c>
      <c r="L1388" s="5">
        <f>_xlfn.XLOOKUP(Table17[[#This Row],[Customer_ID]],Customer_Dim!A:A,Customer_Dim!C:C,"False Data")</f>
        <v>62</v>
      </c>
      <c r="M1388" s="5" t="str" cm="1">
        <f t="array" ref="M1388">_xlfn.IFS(Table9[[#This Row],[Age]]&lt;=35,"Youth",Table9[[#This Row],[Age]]&lt;=55,"Adult",Table9[[#This Row],[Age]]&gt;55,"Senior")</f>
        <v>Senior</v>
      </c>
      <c r="N1388" t="str">
        <f>_xlfn.XLOOKUP(Table17[[#This Row],[Customer_ID]],Customer_Dim!A:A,Customer_Dim!D:D,"False Data")</f>
        <v>Female</v>
      </c>
      <c r="O1388" t="str">
        <f>_xlfn.XLOOKUP(Table17[[#This Row],[Customer_ID]],Customer_Dim!A:A,Customer_Dim!E:E,"False Data")</f>
        <v>Lake Carolyn</v>
      </c>
      <c r="P1388" t="str">
        <f>_xlfn.XLOOKUP(Table17[[#This Row],[Customer_ID]],Customer_Dim!A:A,Customer_Dim!F:F,"False Data")</f>
        <v>Hawaii</v>
      </c>
      <c r="Q1388" t="str">
        <f>_xlfn.XLOOKUP(Table17[[#This Row],[Customer_ID]],Customer_Dim!A:A,Customer_Dim!G:G,"False Data")</f>
        <v>USA</v>
      </c>
      <c r="R1388" t="str">
        <f>_xlfn.XLOOKUP(Table17[[#This Row],[Customer_ID]],Customer_Dim!A:A,Customer_Dim!H:H,"False Data")</f>
        <v>Platinum</v>
      </c>
      <c r="S1388" t="str">
        <f>_xlfn.XLOOKUP(Table17[[#This Row],[Store_ID]],Store_Dim!A:A,Store_Dim!B:B)</f>
        <v>Mcdonald Inc</v>
      </c>
      <c r="T1388" t="str">
        <f>_xlfn.XLOOKUP(Table17[[#This Row],[Store_ID]],Store_Dim!A:A,Store_Dim!C:C)</f>
        <v>South</v>
      </c>
      <c r="U1388" t="str">
        <f>_xlfn.XLOOKUP(Table17[[#This Row],[Store_ID]],Store_Dim!A:A,Store_Dim!D:D)</f>
        <v>Christopherland</v>
      </c>
      <c r="V1388" t="str">
        <f>_xlfn.XLOOKUP(Table17[[#This Row],[Store_ID]],Store_Dim!A:A,Store_Dim!E:E)</f>
        <v>Outlet</v>
      </c>
      <c r="W1388" t="str">
        <f>_xlfn.XLOOKUP(Table17[[#This Row],[Product_ID]],Product_Dim!A:A,Product_Dim!B:B)</f>
        <v>Outdoor Sports Water Bottle</v>
      </c>
      <c r="X1388" t="str">
        <f>_xlfn.XLOOKUP(Table17[[#This Row],[Product_ID]],Product_Dim!A:A,Product_Dim!C:C)</f>
        <v>Sports</v>
      </c>
      <c r="Y1388" t="str">
        <f>_xlfn.XLOOKUP(Table17[[#This Row],[Product_ID]],Product_Dim!A:A,Product_Dim!D:D)</f>
        <v>Accessories</v>
      </c>
      <c r="Z1388" t="str">
        <f>_xlfn.XLOOKUP(Table17[[#This Row],[Product_ID]],Product_Dim!A:A,Product_Dim!E:E)</f>
        <v>Soto-Ellis</v>
      </c>
      <c r="AA1388">
        <f>_xlfn.XLOOKUP(Table17[[#This Row],[Product_ID]],Product_Dim!A:A,Product_Dim!F:F)</f>
        <v>131.51</v>
      </c>
      <c r="AB1388">
        <f>_xlfn.XLOOKUP(Table17[[#This Row],[Product_ID]],Product_Dim!A:A,Product_Dim!G:G)</f>
        <v>0</v>
      </c>
    </row>
    <row r="1389" spans="1:28" x14ac:dyDescent="0.25">
      <c r="A1389" t="s">
        <v>3213</v>
      </c>
      <c r="B1389" s="1">
        <v>45373</v>
      </c>
      <c r="C1389" t="s">
        <v>481</v>
      </c>
      <c r="D1389" t="s">
        <v>1570</v>
      </c>
      <c r="E1389" t="s">
        <v>1766</v>
      </c>
      <c r="F1389">
        <v>3</v>
      </c>
      <c r="G1389">
        <v>250.14</v>
      </c>
      <c r="H1389">
        <v>0.23</v>
      </c>
      <c r="I1389" t="s">
        <v>1826</v>
      </c>
      <c r="J1389" s="12">
        <v>577.82339999999999</v>
      </c>
      <c r="K1389" t="str">
        <f>_xlfn.XLOOKUP(Table17[[#This Row],[Customer_ID]],Customer_Dim!A:A,Customer_Dim!B:B,"False Data")</f>
        <v>Maria Ramirez</v>
      </c>
      <c r="L1389" s="5">
        <f>_xlfn.XLOOKUP(Table17[[#This Row],[Customer_ID]],Customer_Dim!A:A,Customer_Dim!C:C,"False Data")</f>
        <v>37</v>
      </c>
      <c r="M1389" s="5" t="str" cm="1">
        <f t="array" ref="M1389">_xlfn.IFS(Table9[[#This Row],[Age]]&lt;=35,"Youth",Table9[[#This Row],[Age]]&lt;=55,"Adult",Table9[[#This Row],[Age]]&gt;55,"Senior")</f>
        <v>Adult</v>
      </c>
      <c r="N1389" t="str">
        <f>_xlfn.XLOOKUP(Table17[[#This Row],[Customer_ID]],Customer_Dim!A:A,Customer_Dim!D:D,"False Data")</f>
        <v>Male</v>
      </c>
      <c r="O1389" t="str">
        <f>_xlfn.XLOOKUP(Table17[[#This Row],[Customer_ID]],Customer_Dim!A:A,Customer_Dim!E:E,"False Data")</f>
        <v>West Brandon</v>
      </c>
      <c r="P1389" t="str">
        <f>_xlfn.XLOOKUP(Table17[[#This Row],[Customer_ID]],Customer_Dim!A:A,Customer_Dim!F:F,"False Data")</f>
        <v>Montana</v>
      </c>
      <c r="Q1389" t="str">
        <f>_xlfn.XLOOKUP(Table17[[#This Row],[Customer_ID]],Customer_Dim!A:A,Customer_Dim!G:G,"False Data")</f>
        <v>USA</v>
      </c>
      <c r="R1389" t="str">
        <f>_xlfn.XLOOKUP(Table17[[#This Row],[Customer_ID]],Customer_Dim!A:A,Customer_Dim!H:H,"False Data")</f>
        <v>Bronze</v>
      </c>
      <c r="S1389" t="str">
        <f>_xlfn.XLOOKUP(Table17[[#This Row],[Store_ID]],Store_Dim!A:A,Store_Dim!B:B)</f>
        <v>Johnson-Wright</v>
      </c>
      <c r="T1389" t="str">
        <f>_xlfn.XLOOKUP(Table17[[#This Row],[Store_ID]],Store_Dim!A:A,Store_Dim!C:C)</f>
        <v>North</v>
      </c>
      <c r="U1389" t="str">
        <f>_xlfn.XLOOKUP(Table17[[#This Row],[Store_ID]],Store_Dim!A:A,Store_Dim!D:D)</f>
        <v>Hoodberg</v>
      </c>
      <c r="V1389" t="str">
        <f>_xlfn.XLOOKUP(Table17[[#This Row],[Store_ID]],Store_Dim!A:A,Store_Dim!E:E)</f>
        <v>Outlet</v>
      </c>
      <c r="W1389" t="str">
        <f>_xlfn.XLOOKUP(Table17[[#This Row],[Product_ID]],Product_Dim!A:A,Product_Dim!B:B)</f>
        <v>HD Smart TV Stick</v>
      </c>
      <c r="X1389" t="str">
        <f>_xlfn.XLOOKUP(Table17[[#This Row],[Product_ID]],Product_Dim!A:A,Product_Dim!C:C)</f>
        <v>Electronics</v>
      </c>
      <c r="Y1389" t="str">
        <f>_xlfn.XLOOKUP(Table17[[#This Row],[Product_ID]],Product_Dim!A:A,Product_Dim!D:D)</f>
        <v>Accessories</v>
      </c>
      <c r="Z1389" t="str">
        <f>_xlfn.XLOOKUP(Table17[[#This Row],[Product_ID]],Product_Dim!A:A,Product_Dim!E:E)</f>
        <v>Gibson, Hobbs and Weaver</v>
      </c>
      <c r="AA1389">
        <f>_xlfn.XLOOKUP(Table17[[#This Row],[Product_ID]],Product_Dim!A:A,Product_Dim!F:F)</f>
        <v>449.4</v>
      </c>
      <c r="AB1389">
        <f>_xlfn.XLOOKUP(Table17[[#This Row],[Product_ID]],Product_Dim!A:A,Product_Dim!G:G)</f>
        <v>0</v>
      </c>
    </row>
    <row r="1390" spans="1:28" x14ac:dyDescent="0.25">
      <c r="A1390" t="s">
        <v>3214</v>
      </c>
      <c r="B1390" s="1">
        <v>45655</v>
      </c>
      <c r="C1390" t="s">
        <v>89</v>
      </c>
      <c r="D1390" t="s">
        <v>1744</v>
      </c>
      <c r="E1390" t="s">
        <v>1813</v>
      </c>
      <c r="F1390">
        <v>3</v>
      </c>
      <c r="G1390">
        <v>34.97</v>
      </c>
      <c r="H1390">
        <v>0.01</v>
      </c>
      <c r="I1390" t="s">
        <v>1824</v>
      </c>
      <c r="J1390" s="12">
        <v>103.8609</v>
      </c>
      <c r="K1390" t="str">
        <f>_xlfn.XLOOKUP(Table17[[#This Row],[Customer_ID]],Customer_Dim!A:A,Customer_Dim!B:B,"False Data")</f>
        <v>Bridget Allen</v>
      </c>
      <c r="L1390" s="5">
        <f>_xlfn.XLOOKUP(Table17[[#This Row],[Customer_ID]],Customer_Dim!A:A,Customer_Dim!C:C,"False Data")</f>
        <v>59</v>
      </c>
      <c r="M1390" s="5" t="str" cm="1">
        <f t="array" ref="M1390">_xlfn.IFS(Table9[[#This Row],[Age]]&lt;=35,"Youth",Table9[[#This Row],[Age]]&lt;=55,"Adult",Table9[[#This Row],[Age]]&gt;55,"Senior")</f>
        <v>Senior</v>
      </c>
      <c r="N1390" t="str">
        <f>_xlfn.XLOOKUP(Table17[[#This Row],[Customer_ID]],Customer_Dim!A:A,Customer_Dim!D:D,"False Data")</f>
        <v>Male</v>
      </c>
      <c r="O1390" t="str">
        <f>_xlfn.XLOOKUP(Table17[[#This Row],[Customer_ID]],Customer_Dim!A:A,Customer_Dim!E:E,"False Data")</f>
        <v>Lake Shaneburgh</v>
      </c>
      <c r="P1390" t="str">
        <f>_xlfn.XLOOKUP(Table17[[#This Row],[Customer_ID]],Customer_Dim!A:A,Customer_Dim!F:F,"False Data")</f>
        <v>Delaware</v>
      </c>
      <c r="Q1390" t="str">
        <f>_xlfn.XLOOKUP(Table17[[#This Row],[Customer_ID]],Customer_Dim!A:A,Customer_Dim!G:G,"False Data")</f>
        <v>USA</v>
      </c>
      <c r="R1390" t="str">
        <f>_xlfn.XLOOKUP(Table17[[#This Row],[Customer_ID]],Customer_Dim!A:A,Customer_Dim!H:H,"False Data")</f>
        <v>Silver</v>
      </c>
      <c r="S1390" t="str">
        <f>_xlfn.XLOOKUP(Table17[[#This Row],[Store_ID]],Store_Dim!A:A,Store_Dim!B:B)</f>
        <v>Mann-Austin</v>
      </c>
      <c r="T1390" t="str">
        <f>_xlfn.XLOOKUP(Table17[[#This Row],[Store_ID]],Store_Dim!A:A,Store_Dim!C:C)</f>
        <v>East</v>
      </c>
      <c r="U1390" t="str">
        <f>_xlfn.XLOOKUP(Table17[[#This Row],[Store_ID]],Store_Dim!A:A,Store_Dim!D:D)</f>
        <v>Vasquezborough</v>
      </c>
      <c r="V1390" t="str">
        <f>_xlfn.XLOOKUP(Table17[[#This Row],[Store_ID]],Store_Dim!A:A,Store_Dim!E:E)</f>
        <v>Online</v>
      </c>
      <c r="W1390" t="str">
        <f>_xlfn.XLOOKUP(Table17[[#This Row],[Product_ID]],Product_Dim!A:A,Product_Dim!B:B)</f>
        <v>Portable Bluetooth Speaker</v>
      </c>
      <c r="X1390" t="str">
        <f>_xlfn.XLOOKUP(Table17[[#This Row],[Product_ID]],Product_Dim!A:A,Product_Dim!C:C)</f>
        <v>Electronics</v>
      </c>
      <c r="Y1390" t="str">
        <f>_xlfn.XLOOKUP(Table17[[#This Row],[Product_ID]],Product_Dim!A:A,Product_Dim!D:D)</f>
        <v>Audio</v>
      </c>
      <c r="Z1390" t="str">
        <f>_xlfn.XLOOKUP(Table17[[#This Row],[Product_ID]],Product_Dim!A:A,Product_Dim!E:E)</f>
        <v>Flores-King</v>
      </c>
      <c r="AA1390">
        <f>_xlfn.XLOOKUP(Table17[[#This Row],[Product_ID]],Product_Dim!A:A,Product_Dim!F:F)</f>
        <v>431.67</v>
      </c>
      <c r="AB1390">
        <f>_xlfn.XLOOKUP(Table17[[#This Row],[Product_ID]],Product_Dim!A:A,Product_Dim!G:G)</f>
        <v>73</v>
      </c>
    </row>
    <row r="1391" spans="1:28" x14ac:dyDescent="0.25">
      <c r="A1391" t="s">
        <v>3215</v>
      </c>
      <c r="B1391" s="1">
        <v>45868</v>
      </c>
      <c r="C1391" t="s">
        <v>960</v>
      </c>
      <c r="D1391" t="s">
        <v>1632</v>
      </c>
      <c r="E1391" t="s">
        <v>1804</v>
      </c>
      <c r="F1391">
        <v>1</v>
      </c>
      <c r="G1391">
        <v>653.91</v>
      </c>
      <c r="H1391">
        <v>0.3</v>
      </c>
      <c r="I1391" t="s">
        <v>1826</v>
      </c>
      <c r="J1391" s="12">
        <v>457.73700000000002</v>
      </c>
      <c r="K1391" t="str">
        <f>_xlfn.XLOOKUP(Table17[[#This Row],[Customer_ID]],Customer_Dim!A:A,Customer_Dim!B:B,"False Data")</f>
        <v>Miss Alexandria Li Dvm</v>
      </c>
      <c r="L1391" s="5">
        <f>_xlfn.XLOOKUP(Table17[[#This Row],[Customer_ID]],Customer_Dim!A:A,Customer_Dim!C:C,"False Data")</f>
        <v>41</v>
      </c>
      <c r="M1391" s="5" t="str" cm="1">
        <f t="array" ref="M1391">_xlfn.IFS(Table9[[#This Row],[Age]]&lt;=35,"Youth",Table9[[#This Row],[Age]]&lt;=55,"Adult",Table9[[#This Row],[Age]]&gt;55,"Senior")</f>
        <v>Adult</v>
      </c>
      <c r="N1391" t="str">
        <f>_xlfn.XLOOKUP(Table17[[#This Row],[Customer_ID]],Customer_Dim!A:A,Customer_Dim!D:D,"False Data")</f>
        <v>Male</v>
      </c>
      <c r="O1391" t="str">
        <f>_xlfn.XLOOKUP(Table17[[#This Row],[Customer_ID]],Customer_Dim!A:A,Customer_Dim!E:E,"False Data")</f>
        <v>Port Jenniferton</v>
      </c>
      <c r="P1391" t="str">
        <f>_xlfn.XLOOKUP(Table17[[#This Row],[Customer_ID]],Customer_Dim!A:A,Customer_Dim!F:F,"False Data")</f>
        <v>Kansas</v>
      </c>
      <c r="Q1391" t="str">
        <f>_xlfn.XLOOKUP(Table17[[#This Row],[Customer_ID]],Customer_Dim!A:A,Customer_Dim!G:G,"False Data")</f>
        <v>USA</v>
      </c>
      <c r="R1391" t="str">
        <f>_xlfn.XLOOKUP(Table17[[#This Row],[Customer_ID]],Customer_Dim!A:A,Customer_Dim!H:H,"False Data")</f>
        <v>Silver</v>
      </c>
      <c r="S1391" t="str">
        <f>_xlfn.XLOOKUP(Table17[[#This Row],[Store_ID]],Store_Dim!A:A,Store_Dim!B:B)</f>
        <v>Frederick-Wright</v>
      </c>
      <c r="T1391" t="str">
        <f>_xlfn.XLOOKUP(Table17[[#This Row],[Store_ID]],Store_Dim!A:A,Store_Dim!C:C)</f>
        <v>West</v>
      </c>
      <c r="U1391" t="str">
        <f>_xlfn.XLOOKUP(Table17[[#This Row],[Store_ID]],Store_Dim!A:A,Store_Dim!D:D)</f>
        <v>New Jimmymouth</v>
      </c>
      <c r="V1391" t="str">
        <f>_xlfn.XLOOKUP(Table17[[#This Row],[Store_ID]],Store_Dim!A:A,Store_Dim!E:E)</f>
        <v>Flagship</v>
      </c>
      <c r="W1391" t="str">
        <f>_xlfn.XLOOKUP(Table17[[#This Row],[Product_ID]],Product_Dim!A:A,Product_Dim!B:B)</f>
        <v>Smart Home WiFi Camera</v>
      </c>
      <c r="X1391" t="str">
        <f>_xlfn.XLOOKUP(Table17[[#This Row],[Product_ID]],Product_Dim!A:A,Product_Dim!C:C)</f>
        <v>Electronics</v>
      </c>
      <c r="Y1391" t="str">
        <f>_xlfn.XLOOKUP(Table17[[#This Row],[Product_ID]],Product_Dim!A:A,Product_Dim!D:D)</f>
        <v>Accessories</v>
      </c>
      <c r="Z1391" t="str">
        <f>_xlfn.XLOOKUP(Table17[[#This Row],[Product_ID]],Product_Dim!A:A,Product_Dim!E:E)</f>
        <v>Holmes LLC</v>
      </c>
      <c r="AA1391">
        <f>_xlfn.XLOOKUP(Table17[[#This Row],[Product_ID]],Product_Dim!A:A,Product_Dim!F:F)</f>
        <v>450.71</v>
      </c>
      <c r="AB1391">
        <f>_xlfn.XLOOKUP(Table17[[#This Row],[Product_ID]],Product_Dim!A:A,Product_Dim!G:G)</f>
        <v>389</v>
      </c>
    </row>
    <row r="1392" spans="1:28" x14ac:dyDescent="0.25">
      <c r="A1392" t="s">
        <v>3216</v>
      </c>
      <c r="B1392" s="1">
        <v>45338</v>
      </c>
      <c r="C1392" t="s">
        <v>1136</v>
      </c>
      <c r="D1392" t="s">
        <v>1680</v>
      </c>
      <c r="E1392" t="s">
        <v>1766</v>
      </c>
      <c r="F1392">
        <v>1</v>
      </c>
      <c r="G1392">
        <v>997.87</v>
      </c>
      <c r="H1392">
        <v>0.24</v>
      </c>
      <c r="I1392" t="s">
        <v>1824</v>
      </c>
      <c r="J1392" s="12">
        <v>758.38120000000004</v>
      </c>
      <c r="K1392" t="str">
        <f>_xlfn.XLOOKUP(Table17[[#This Row],[Customer_ID]],Customer_Dim!A:A,Customer_Dim!B:B,"False Data")</f>
        <v>Elizabeth Smith</v>
      </c>
      <c r="L1392" s="5">
        <f>_xlfn.XLOOKUP(Table17[[#This Row],[Customer_ID]],Customer_Dim!A:A,Customer_Dim!C:C,"False Data")</f>
        <v>23</v>
      </c>
      <c r="M1392" s="5" t="str" cm="1">
        <f t="array" ref="M1392">_xlfn.IFS(Table9[[#This Row],[Age]]&lt;=35,"Youth",Table9[[#This Row],[Age]]&lt;=55,"Adult",Table9[[#This Row],[Age]]&gt;55,"Senior")</f>
        <v>Youth</v>
      </c>
      <c r="N1392" t="str">
        <f>_xlfn.XLOOKUP(Table17[[#This Row],[Customer_ID]],Customer_Dim!A:A,Customer_Dim!D:D,"False Data")</f>
        <v>Male</v>
      </c>
      <c r="O1392" t="str">
        <f>_xlfn.XLOOKUP(Table17[[#This Row],[Customer_ID]],Customer_Dim!A:A,Customer_Dim!E:E,"False Data")</f>
        <v>Murphytown</v>
      </c>
      <c r="P1392" t="str">
        <f>_xlfn.XLOOKUP(Table17[[#This Row],[Customer_ID]],Customer_Dim!A:A,Customer_Dim!F:F,"False Data")</f>
        <v>Ohio</v>
      </c>
      <c r="Q1392" t="str">
        <f>_xlfn.XLOOKUP(Table17[[#This Row],[Customer_ID]],Customer_Dim!A:A,Customer_Dim!G:G,"False Data")</f>
        <v>USA</v>
      </c>
      <c r="R1392" t="str">
        <f>_xlfn.XLOOKUP(Table17[[#This Row],[Customer_ID]],Customer_Dim!A:A,Customer_Dim!H:H,"False Data")</f>
        <v>Bronze</v>
      </c>
      <c r="S1392" t="str">
        <f>_xlfn.XLOOKUP(Table17[[#This Row],[Store_ID]],Store_Dim!A:A,Store_Dim!B:B)</f>
        <v>Johnson-Wright</v>
      </c>
      <c r="T1392" t="str">
        <f>_xlfn.XLOOKUP(Table17[[#This Row],[Store_ID]],Store_Dim!A:A,Store_Dim!C:C)</f>
        <v>North</v>
      </c>
      <c r="U1392" t="str">
        <f>_xlfn.XLOOKUP(Table17[[#This Row],[Store_ID]],Store_Dim!A:A,Store_Dim!D:D)</f>
        <v>Hoodberg</v>
      </c>
      <c r="V1392" t="str">
        <f>_xlfn.XLOOKUP(Table17[[#This Row],[Store_ID]],Store_Dim!A:A,Store_Dim!E:E)</f>
        <v>Outlet</v>
      </c>
      <c r="W1392" t="str">
        <f>_xlfn.XLOOKUP(Table17[[#This Row],[Product_ID]],Product_Dim!A:A,Product_Dim!B:B)</f>
        <v>Women's Hair Dryer Brush</v>
      </c>
      <c r="X1392" t="str">
        <f>_xlfn.XLOOKUP(Table17[[#This Row],[Product_ID]],Product_Dim!A:A,Product_Dim!C:C)</f>
        <v>Beauty</v>
      </c>
      <c r="Y1392" t="str">
        <f>_xlfn.XLOOKUP(Table17[[#This Row],[Product_ID]],Product_Dim!A:A,Product_Dim!D:D)</f>
        <v>Haircare</v>
      </c>
      <c r="Z1392" t="str">
        <f>_xlfn.XLOOKUP(Table17[[#This Row],[Product_ID]],Product_Dim!A:A,Product_Dim!E:E)</f>
        <v>Torres, Spencer and Potter</v>
      </c>
      <c r="AA1392">
        <f>_xlfn.XLOOKUP(Table17[[#This Row],[Product_ID]],Product_Dim!A:A,Product_Dim!F:F)</f>
        <v>340.39</v>
      </c>
      <c r="AB1392">
        <f>_xlfn.XLOOKUP(Table17[[#This Row],[Product_ID]],Product_Dim!A:A,Product_Dim!G:G)</f>
        <v>177</v>
      </c>
    </row>
    <row r="1393" spans="1:28" x14ac:dyDescent="0.25">
      <c r="A1393" t="s">
        <v>3217</v>
      </c>
      <c r="B1393" s="1">
        <v>45349</v>
      </c>
      <c r="C1393" t="s">
        <v>678</v>
      </c>
      <c r="D1393" t="s">
        <v>1726</v>
      </c>
      <c r="E1393" t="s">
        <v>1799</v>
      </c>
      <c r="F1393">
        <v>1</v>
      </c>
      <c r="G1393">
        <v>174.27</v>
      </c>
      <c r="H1393">
        <v>0.27</v>
      </c>
      <c r="I1393" t="s">
        <v>1829</v>
      </c>
      <c r="J1393" s="12">
        <v>127.2171</v>
      </c>
      <c r="K1393" t="str">
        <f>_xlfn.XLOOKUP(Table17[[#This Row],[Customer_ID]],Customer_Dim!A:A,Customer_Dim!B:B,"False Data")</f>
        <v>John Perez</v>
      </c>
      <c r="L1393" s="5">
        <f>_xlfn.XLOOKUP(Table17[[#This Row],[Customer_ID]],Customer_Dim!A:A,Customer_Dim!C:C,"False Data")</f>
        <v>54</v>
      </c>
      <c r="M1393" s="5" t="str" cm="1">
        <f t="array" ref="M1393">_xlfn.IFS(Table9[[#This Row],[Age]]&lt;=35,"Youth",Table9[[#This Row],[Age]]&lt;=55,"Adult",Table9[[#This Row],[Age]]&gt;55,"Senior")</f>
        <v>Adult</v>
      </c>
      <c r="N1393" t="str">
        <f>_xlfn.XLOOKUP(Table17[[#This Row],[Customer_ID]],Customer_Dim!A:A,Customer_Dim!D:D,"False Data")</f>
        <v>Male</v>
      </c>
      <c r="O1393" t="str">
        <f>_xlfn.XLOOKUP(Table17[[#This Row],[Customer_ID]],Customer_Dim!A:A,Customer_Dim!E:E,"False Data")</f>
        <v>Kathrynview</v>
      </c>
      <c r="P1393" t="str">
        <f>_xlfn.XLOOKUP(Table17[[#This Row],[Customer_ID]],Customer_Dim!A:A,Customer_Dim!F:F,"False Data")</f>
        <v>Louisiana</v>
      </c>
      <c r="Q1393" t="str">
        <f>_xlfn.XLOOKUP(Table17[[#This Row],[Customer_ID]],Customer_Dim!A:A,Customer_Dim!G:G,"False Data")</f>
        <v>USA</v>
      </c>
      <c r="R1393" t="str">
        <f>_xlfn.XLOOKUP(Table17[[#This Row],[Customer_ID]],Customer_Dim!A:A,Customer_Dim!H:H,"False Data")</f>
        <v>Platinum</v>
      </c>
      <c r="S1393" t="str">
        <f>_xlfn.XLOOKUP(Table17[[#This Row],[Store_ID]],Store_Dim!A:A,Store_Dim!B:B)</f>
        <v>Mcdonald Inc</v>
      </c>
      <c r="T1393" t="str">
        <f>_xlfn.XLOOKUP(Table17[[#This Row],[Store_ID]],Store_Dim!A:A,Store_Dim!C:C)</f>
        <v>South</v>
      </c>
      <c r="U1393" t="str">
        <f>_xlfn.XLOOKUP(Table17[[#This Row],[Store_ID]],Store_Dim!A:A,Store_Dim!D:D)</f>
        <v>Christopherland</v>
      </c>
      <c r="V1393" t="str">
        <f>_xlfn.XLOOKUP(Table17[[#This Row],[Store_ID]],Store_Dim!A:A,Store_Dim!E:E)</f>
        <v>Outlet</v>
      </c>
      <c r="W1393" t="str">
        <f>_xlfn.XLOOKUP(Table17[[#This Row],[Product_ID]],Product_Dim!A:A,Product_Dim!B:B)</f>
        <v>Face Foundation Kit</v>
      </c>
      <c r="X1393" t="str">
        <f>_xlfn.XLOOKUP(Table17[[#This Row],[Product_ID]],Product_Dim!A:A,Product_Dim!C:C)</f>
        <v>Beauty</v>
      </c>
      <c r="Y1393" t="str">
        <f>_xlfn.XLOOKUP(Table17[[#This Row],[Product_ID]],Product_Dim!A:A,Product_Dim!D:D)</f>
        <v>Makeup</v>
      </c>
      <c r="Z1393" t="str">
        <f>_xlfn.XLOOKUP(Table17[[#This Row],[Product_ID]],Product_Dim!A:A,Product_Dim!E:E)</f>
        <v>Taylor-Elliott</v>
      </c>
      <c r="AA1393">
        <f>_xlfn.XLOOKUP(Table17[[#This Row],[Product_ID]],Product_Dim!A:A,Product_Dim!F:F)</f>
        <v>183.04</v>
      </c>
      <c r="AB1393">
        <f>_xlfn.XLOOKUP(Table17[[#This Row],[Product_ID]],Product_Dim!A:A,Product_Dim!G:G)</f>
        <v>457</v>
      </c>
    </row>
    <row r="1394" spans="1:28" x14ac:dyDescent="0.25">
      <c r="A1394" t="s">
        <v>3218</v>
      </c>
      <c r="B1394" s="1">
        <v>45368</v>
      </c>
      <c r="C1394" t="s">
        <v>402</v>
      </c>
      <c r="D1394" t="s">
        <v>1646</v>
      </c>
      <c r="E1394" t="s">
        <v>1779</v>
      </c>
      <c r="F1394">
        <v>3</v>
      </c>
      <c r="G1394">
        <v>847.44</v>
      </c>
      <c r="H1394">
        <v>0.17</v>
      </c>
      <c r="I1394" t="s">
        <v>1824</v>
      </c>
      <c r="J1394" s="12">
        <v>2110.1255999999998</v>
      </c>
      <c r="K1394" t="str">
        <f>_xlfn.XLOOKUP(Table17[[#This Row],[Customer_ID]],Customer_Dim!A:A,Customer_Dim!B:B,"False Data")</f>
        <v>Tyler Conrad</v>
      </c>
      <c r="L1394" s="5">
        <f>_xlfn.XLOOKUP(Table17[[#This Row],[Customer_ID]],Customer_Dim!A:A,Customer_Dim!C:C,"False Data")</f>
        <v>53</v>
      </c>
      <c r="M1394" s="5" t="str" cm="1">
        <f t="array" ref="M1394">_xlfn.IFS(Table9[[#This Row],[Age]]&lt;=35,"Youth",Table9[[#This Row],[Age]]&lt;=55,"Adult",Table9[[#This Row],[Age]]&gt;55,"Senior")</f>
        <v>Adult</v>
      </c>
      <c r="N1394" t="str">
        <f>_xlfn.XLOOKUP(Table17[[#This Row],[Customer_ID]],Customer_Dim!A:A,Customer_Dim!D:D,"False Data")</f>
        <v>Female</v>
      </c>
      <c r="O1394" t="str">
        <f>_xlfn.XLOOKUP(Table17[[#This Row],[Customer_ID]],Customer_Dim!A:A,Customer_Dim!E:E,"False Data")</f>
        <v>North Curtischester</v>
      </c>
      <c r="P1394" t="str">
        <f>_xlfn.XLOOKUP(Table17[[#This Row],[Customer_ID]],Customer_Dim!A:A,Customer_Dim!F:F,"False Data")</f>
        <v>North Dakota</v>
      </c>
      <c r="Q1394" t="str">
        <f>_xlfn.XLOOKUP(Table17[[#This Row],[Customer_ID]],Customer_Dim!A:A,Customer_Dim!G:G,"False Data")</f>
        <v>USA</v>
      </c>
      <c r="R1394" t="str">
        <f>_xlfn.XLOOKUP(Table17[[#This Row],[Customer_ID]],Customer_Dim!A:A,Customer_Dim!H:H,"False Data")</f>
        <v>Platinum</v>
      </c>
      <c r="S1394" t="str">
        <f>_xlfn.XLOOKUP(Table17[[#This Row],[Store_ID]],Store_Dim!A:A,Store_Dim!B:B)</f>
        <v>Martinez-Mullins</v>
      </c>
      <c r="T1394" t="str">
        <f>_xlfn.XLOOKUP(Table17[[#This Row],[Store_ID]],Store_Dim!A:A,Store_Dim!C:C)</f>
        <v>South</v>
      </c>
      <c r="U1394" t="str">
        <f>_xlfn.XLOOKUP(Table17[[#This Row],[Store_ID]],Store_Dim!A:A,Store_Dim!D:D)</f>
        <v>Williamsfurt</v>
      </c>
      <c r="V1394" t="str">
        <f>_xlfn.XLOOKUP(Table17[[#This Row],[Store_ID]],Store_Dim!A:A,Store_Dim!E:E)</f>
        <v>Online</v>
      </c>
      <c r="W1394" t="str">
        <f>_xlfn.XLOOKUP(Table17[[#This Row],[Product_ID]],Product_Dim!A:A,Product_Dim!B:B)</f>
        <v>Men's Roll-On Perfume</v>
      </c>
      <c r="X1394" t="str">
        <f>_xlfn.XLOOKUP(Table17[[#This Row],[Product_ID]],Product_Dim!A:A,Product_Dim!C:C)</f>
        <v>Beauty</v>
      </c>
      <c r="Y1394" t="str">
        <f>_xlfn.XLOOKUP(Table17[[#This Row],[Product_ID]],Product_Dim!A:A,Product_Dim!D:D)</f>
        <v>Fragrance</v>
      </c>
      <c r="Z1394" t="str">
        <f>_xlfn.XLOOKUP(Table17[[#This Row],[Product_ID]],Product_Dim!A:A,Product_Dim!E:E)</f>
        <v>Sullivan and Sons</v>
      </c>
      <c r="AA1394">
        <f>_xlfn.XLOOKUP(Table17[[#This Row],[Product_ID]],Product_Dim!A:A,Product_Dim!F:F)</f>
        <v>43.29</v>
      </c>
      <c r="AB1394">
        <f>_xlfn.XLOOKUP(Table17[[#This Row],[Product_ID]],Product_Dim!A:A,Product_Dim!G:G)</f>
        <v>267</v>
      </c>
    </row>
    <row r="1395" spans="1:28" x14ac:dyDescent="0.25">
      <c r="A1395" t="s">
        <v>3219</v>
      </c>
      <c r="B1395" s="1">
        <v>45243</v>
      </c>
      <c r="C1395" t="s">
        <v>1328</v>
      </c>
      <c r="D1395" t="s">
        <v>1549</v>
      </c>
      <c r="E1395" t="s">
        <v>1761</v>
      </c>
      <c r="F1395">
        <v>1</v>
      </c>
      <c r="G1395">
        <v>493.45</v>
      </c>
      <c r="H1395">
        <v>0.09</v>
      </c>
      <c r="I1395" t="s">
        <v>1824</v>
      </c>
      <c r="J1395" s="12">
        <v>449.03949999999998</v>
      </c>
      <c r="K1395" t="str">
        <f>_xlfn.XLOOKUP(Table17[[#This Row],[Customer_ID]],Customer_Dim!A:A,Customer_Dim!B:B,"False Data")</f>
        <v>Samuel Mullins</v>
      </c>
      <c r="L1395" s="5">
        <f>_xlfn.XLOOKUP(Table17[[#This Row],[Customer_ID]],Customer_Dim!A:A,Customer_Dim!C:C,"False Data")</f>
        <v>27</v>
      </c>
      <c r="M1395" s="5" t="str" cm="1">
        <f t="array" ref="M1395">_xlfn.IFS(Table9[[#This Row],[Age]]&lt;=35,"Youth",Table9[[#This Row],[Age]]&lt;=55,"Adult",Table9[[#This Row],[Age]]&gt;55,"Senior")</f>
        <v>Youth</v>
      </c>
      <c r="N1395" t="str">
        <f>_xlfn.XLOOKUP(Table17[[#This Row],[Customer_ID]],Customer_Dim!A:A,Customer_Dim!D:D,"False Data")</f>
        <v>Female</v>
      </c>
      <c r="O1395" t="str">
        <f>_xlfn.XLOOKUP(Table17[[#This Row],[Customer_ID]],Customer_Dim!A:A,Customer_Dim!E:E,"False Data")</f>
        <v>Hartmouth</v>
      </c>
      <c r="P1395" t="str">
        <f>_xlfn.XLOOKUP(Table17[[#This Row],[Customer_ID]],Customer_Dim!A:A,Customer_Dim!F:F,"False Data")</f>
        <v>Louisiana</v>
      </c>
      <c r="Q1395" t="str">
        <f>_xlfn.XLOOKUP(Table17[[#This Row],[Customer_ID]],Customer_Dim!A:A,Customer_Dim!G:G,"False Data")</f>
        <v>USA</v>
      </c>
      <c r="R1395" t="str">
        <f>_xlfn.XLOOKUP(Table17[[#This Row],[Customer_ID]],Customer_Dim!A:A,Customer_Dim!H:H,"False Data")</f>
        <v>Bronze</v>
      </c>
      <c r="S1395" t="str">
        <f>_xlfn.XLOOKUP(Table17[[#This Row],[Store_ID]],Store_Dim!A:A,Store_Dim!B:B)</f>
        <v>Black-Horn</v>
      </c>
      <c r="T1395" t="str">
        <f>_xlfn.XLOOKUP(Table17[[#This Row],[Store_ID]],Store_Dim!A:A,Store_Dim!C:C)</f>
        <v>South</v>
      </c>
      <c r="U1395" t="str">
        <f>_xlfn.XLOOKUP(Table17[[#This Row],[Store_ID]],Store_Dim!A:A,Store_Dim!D:D)</f>
        <v>North Nancyview</v>
      </c>
      <c r="V1395" t="str">
        <f>_xlfn.XLOOKUP(Table17[[#This Row],[Store_ID]],Store_Dim!A:A,Store_Dim!E:E)</f>
        <v>Outlet</v>
      </c>
      <c r="W1395" t="str">
        <f>_xlfn.XLOOKUP(Table17[[#This Row],[Product_ID]],Product_Dim!A:A,Product_Dim!B:B)</f>
        <v>Women's Casual Hoodie</v>
      </c>
      <c r="X1395" t="str">
        <f>_xlfn.XLOOKUP(Table17[[#This Row],[Product_ID]],Product_Dim!A:A,Product_Dim!C:C)</f>
        <v>Clothing</v>
      </c>
      <c r="Y1395" t="str">
        <f>_xlfn.XLOOKUP(Table17[[#This Row],[Product_ID]],Product_Dim!A:A,Product_Dim!D:D)</f>
        <v>Outerwear</v>
      </c>
      <c r="Z1395" t="str">
        <f>_xlfn.XLOOKUP(Table17[[#This Row],[Product_ID]],Product_Dim!A:A,Product_Dim!E:E)</f>
        <v>Sims Inc</v>
      </c>
      <c r="AA1395">
        <f>_xlfn.XLOOKUP(Table17[[#This Row],[Product_ID]],Product_Dim!A:A,Product_Dim!F:F)</f>
        <v>167.34</v>
      </c>
      <c r="AB1395">
        <f>_xlfn.XLOOKUP(Table17[[#This Row],[Product_ID]],Product_Dim!A:A,Product_Dim!G:G)</f>
        <v>352</v>
      </c>
    </row>
    <row r="1396" spans="1:28" x14ac:dyDescent="0.25">
      <c r="A1396" t="s">
        <v>3220</v>
      </c>
      <c r="B1396" s="1">
        <v>45577</v>
      </c>
      <c r="C1396" t="s">
        <v>746</v>
      </c>
      <c r="D1396" t="s">
        <v>1672</v>
      </c>
      <c r="E1396" t="s">
        <v>1761</v>
      </c>
      <c r="F1396">
        <v>4</v>
      </c>
      <c r="G1396">
        <v>111.66</v>
      </c>
      <c r="H1396">
        <v>0.14000000000000001</v>
      </c>
      <c r="I1396" t="s">
        <v>1824</v>
      </c>
      <c r="J1396" s="12">
        <v>384.11040000000003</v>
      </c>
      <c r="K1396" t="str">
        <f>_xlfn.XLOOKUP(Table17[[#This Row],[Customer_ID]],Customer_Dim!A:A,Customer_Dim!B:B,"False Data")</f>
        <v>Christy Hill</v>
      </c>
      <c r="L1396" s="5">
        <f>_xlfn.XLOOKUP(Table17[[#This Row],[Customer_ID]],Customer_Dim!A:A,Customer_Dim!C:C,"False Data")</f>
        <v>27</v>
      </c>
      <c r="M1396" s="5" t="str" cm="1">
        <f t="array" ref="M1396">_xlfn.IFS(Table9[[#This Row],[Age]]&lt;=35,"Youth",Table9[[#This Row],[Age]]&lt;=55,"Adult",Table9[[#This Row],[Age]]&gt;55,"Senior")</f>
        <v>Youth</v>
      </c>
      <c r="N1396" t="str">
        <f>_xlfn.XLOOKUP(Table17[[#This Row],[Customer_ID]],Customer_Dim!A:A,Customer_Dim!D:D,"False Data")</f>
        <v>Female</v>
      </c>
      <c r="O1396" t="str">
        <f>_xlfn.XLOOKUP(Table17[[#This Row],[Customer_ID]],Customer_Dim!A:A,Customer_Dim!E:E,"False Data")</f>
        <v>Tammyton</v>
      </c>
      <c r="P1396" t="str">
        <f>_xlfn.XLOOKUP(Table17[[#This Row],[Customer_ID]],Customer_Dim!A:A,Customer_Dim!F:F,"False Data")</f>
        <v>New Jersey</v>
      </c>
      <c r="Q1396" t="str">
        <f>_xlfn.XLOOKUP(Table17[[#This Row],[Customer_ID]],Customer_Dim!A:A,Customer_Dim!G:G,"False Data")</f>
        <v>USA</v>
      </c>
      <c r="R1396" t="str">
        <f>_xlfn.XLOOKUP(Table17[[#This Row],[Customer_ID]],Customer_Dim!A:A,Customer_Dim!H:H,"False Data")</f>
        <v>Platinum</v>
      </c>
      <c r="S1396" t="str">
        <f>_xlfn.XLOOKUP(Table17[[#This Row],[Store_ID]],Store_Dim!A:A,Store_Dim!B:B)</f>
        <v>Black-Horn</v>
      </c>
      <c r="T1396" t="str">
        <f>_xlfn.XLOOKUP(Table17[[#This Row],[Store_ID]],Store_Dim!A:A,Store_Dim!C:C)</f>
        <v>South</v>
      </c>
      <c r="U1396" t="str">
        <f>_xlfn.XLOOKUP(Table17[[#This Row],[Store_ID]],Store_Dim!A:A,Store_Dim!D:D)</f>
        <v>North Nancyview</v>
      </c>
      <c r="V1396" t="str">
        <f>_xlfn.XLOOKUP(Table17[[#This Row],[Store_ID]],Store_Dim!A:A,Store_Dim!E:E)</f>
        <v>Outlet</v>
      </c>
      <c r="W1396" t="str">
        <f>_xlfn.XLOOKUP(Table17[[#This Row],[Product_ID]],Product_Dim!A:A,Product_Dim!B:B)</f>
        <v>Laptop Cooling Pad</v>
      </c>
      <c r="X1396" t="str">
        <f>_xlfn.XLOOKUP(Table17[[#This Row],[Product_ID]],Product_Dim!A:A,Product_Dim!C:C)</f>
        <v>Electronics</v>
      </c>
      <c r="Y1396" t="str">
        <f>_xlfn.XLOOKUP(Table17[[#This Row],[Product_ID]],Product_Dim!A:A,Product_Dim!D:D)</f>
        <v>Computer</v>
      </c>
      <c r="Z1396" t="str">
        <f>_xlfn.XLOOKUP(Table17[[#This Row],[Product_ID]],Product_Dim!A:A,Product_Dim!E:E)</f>
        <v>Murray, Gould and Ware</v>
      </c>
      <c r="AA1396">
        <f>_xlfn.XLOOKUP(Table17[[#This Row],[Product_ID]],Product_Dim!A:A,Product_Dim!F:F)</f>
        <v>86.42</v>
      </c>
      <c r="AB1396">
        <f>_xlfn.XLOOKUP(Table17[[#This Row],[Product_ID]],Product_Dim!A:A,Product_Dim!G:G)</f>
        <v>222</v>
      </c>
    </row>
    <row r="1397" spans="1:28" x14ac:dyDescent="0.25">
      <c r="A1397" t="s">
        <v>3221</v>
      </c>
      <c r="B1397" s="1">
        <v>45343</v>
      </c>
      <c r="C1397" t="s">
        <v>884</v>
      </c>
      <c r="D1397" t="s">
        <v>1728</v>
      </c>
      <c r="E1397" t="s">
        <v>1792</v>
      </c>
      <c r="F1397">
        <v>1</v>
      </c>
      <c r="G1397">
        <v>413.65</v>
      </c>
      <c r="H1397">
        <v>0.1</v>
      </c>
      <c r="I1397" t="s">
        <v>1829</v>
      </c>
      <c r="J1397" s="12">
        <v>372.28500000000003</v>
      </c>
      <c r="K1397" t="str">
        <f>_xlfn.XLOOKUP(Table17[[#This Row],[Customer_ID]],Customer_Dim!A:A,Customer_Dim!B:B,"False Data")</f>
        <v>Stephen Fowler</v>
      </c>
      <c r="L1397" s="5">
        <f>_xlfn.XLOOKUP(Table17[[#This Row],[Customer_ID]],Customer_Dim!A:A,Customer_Dim!C:C,"False Data")</f>
        <v>42</v>
      </c>
      <c r="M1397" s="5" t="str" cm="1">
        <f t="array" ref="M1397">_xlfn.IFS(Table9[[#This Row],[Age]]&lt;=35,"Youth",Table9[[#This Row],[Age]]&lt;=55,"Adult",Table9[[#This Row],[Age]]&gt;55,"Senior")</f>
        <v>Adult</v>
      </c>
      <c r="N1397" t="str">
        <f>_xlfn.XLOOKUP(Table17[[#This Row],[Customer_ID]],Customer_Dim!A:A,Customer_Dim!D:D,"False Data")</f>
        <v>Female</v>
      </c>
      <c r="O1397" t="str">
        <f>_xlfn.XLOOKUP(Table17[[#This Row],[Customer_ID]],Customer_Dim!A:A,Customer_Dim!E:E,"False Data")</f>
        <v>Port Mariastad</v>
      </c>
      <c r="P1397" t="str">
        <f>_xlfn.XLOOKUP(Table17[[#This Row],[Customer_ID]],Customer_Dim!A:A,Customer_Dim!F:F,"False Data")</f>
        <v>Rhode Island</v>
      </c>
      <c r="Q1397" t="str">
        <f>_xlfn.XLOOKUP(Table17[[#This Row],[Customer_ID]],Customer_Dim!A:A,Customer_Dim!G:G,"False Data")</f>
        <v>USA</v>
      </c>
      <c r="R1397" t="str">
        <f>_xlfn.XLOOKUP(Table17[[#This Row],[Customer_ID]],Customer_Dim!A:A,Customer_Dim!H:H,"False Data")</f>
        <v>Platinum</v>
      </c>
      <c r="S1397" t="str">
        <f>_xlfn.XLOOKUP(Table17[[#This Row],[Store_ID]],Store_Dim!A:A,Store_Dim!B:B)</f>
        <v>Aguirre-Keller</v>
      </c>
      <c r="T1397" t="str">
        <f>_xlfn.XLOOKUP(Table17[[#This Row],[Store_ID]],Store_Dim!A:A,Store_Dim!C:C)</f>
        <v>South</v>
      </c>
      <c r="U1397" t="str">
        <f>_xlfn.XLOOKUP(Table17[[#This Row],[Store_ID]],Store_Dim!A:A,Store_Dim!D:D)</f>
        <v>Lake Michael</v>
      </c>
      <c r="V1397" t="str">
        <f>_xlfn.XLOOKUP(Table17[[#This Row],[Store_ID]],Store_Dim!A:A,Store_Dim!E:E)</f>
        <v>Online</v>
      </c>
      <c r="W1397" t="str">
        <f>_xlfn.XLOOKUP(Table17[[#This Row],[Product_ID]],Product_Dim!A:A,Product_Dim!B:B)</f>
        <v>Gaming Mouse Pad XL</v>
      </c>
      <c r="X1397" t="str">
        <f>_xlfn.XLOOKUP(Table17[[#This Row],[Product_ID]],Product_Dim!A:A,Product_Dim!C:C)</f>
        <v>Electronics</v>
      </c>
      <c r="Y1397" t="str">
        <f>_xlfn.XLOOKUP(Table17[[#This Row],[Product_ID]],Product_Dim!A:A,Product_Dim!D:D)</f>
        <v>Accessories</v>
      </c>
      <c r="Z1397" t="str">
        <f>_xlfn.XLOOKUP(Table17[[#This Row],[Product_ID]],Product_Dim!A:A,Product_Dim!E:E)</f>
        <v>Sharp, Taylor and Rodriguez</v>
      </c>
      <c r="AA1397">
        <f>_xlfn.XLOOKUP(Table17[[#This Row],[Product_ID]],Product_Dim!A:A,Product_Dim!F:F)</f>
        <v>340.14</v>
      </c>
      <c r="AB1397">
        <f>_xlfn.XLOOKUP(Table17[[#This Row],[Product_ID]],Product_Dim!A:A,Product_Dim!G:G)</f>
        <v>361</v>
      </c>
    </row>
    <row r="1398" spans="1:28" x14ac:dyDescent="0.25">
      <c r="A1398" t="s">
        <v>3222</v>
      </c>
      <c r="B1398" s="1">
        <v>45744</v>
      </c>
      <c r="C1398" t="s">
        <v>1464</v>
      </c>
      <c r="D1398" t="s">
        <v>1726</v>
      </c>
      <c r="E1398" t="s">
        <v>1786</v>
      </c>
      <c r="F1398">
        <v>1</v>
      </c>
      <c r="G1398">
        <v>317.14999999999998</v>
      </c>
      <c r="H1398">
        <v>0.24</v>
      </c>
      <c r="I1398" t="s">
        <v>1829</v>
      </c>
      <c r="J1398" s="12">
        <v>241.03399999999999</v>
      </c>
      <c r="K1398" t="str">
        <f>_xlfn.XLOOKUP(Table17[[#This Row],[Customer_ID]],Customer_Dim!A:A,Customer_Dim!B:B,"False Data")</f>
        <v>Barbara Berry</v>
      </c>
      <c r="L1398" s="5">
        <f>_xlfn.XLOOKUP(Table17[[#This Row],[Customer_ID]],Customer_Dim!A:A,Customer_Dim!C:C,"False Data")</f>
        <v>18</v>
      </c>
      <c r="M1398" s="5" t="str" cm="1">
        <f t="array" ref="M1398">_xlfn.IFS(Table9[[#This Row],[Age]]&lt;=35,"Youth",Table9[[#This Row],[Age]]&lt;=55,"Adult",Table9[[#This Row],[Age]]&gt;55,"Senior")</f>
        <v>Youth</v>
      </c>
      <c r="N1398" t="str">
        <f>_xlfn.XLOOKUP(Table17[[#This Row],[Customer_ID]],Customer_Dim!A:A,Customer_Dim!D:D,"False Data")</f>
        <v>Female</v>
      </c>
      <c r="O1398" t="str">
        <f>_xlfn.XLOOKUP(Table17[[#This Row],[Customer_ID]],Customer_Dim!A:A,Customer_Dim!E:E,"False Data")</f>
        <v>Lake Michael</v>
      </c>
      <c r="P1398" t="str">
        <f>_xlfn.XLOOKUP(Table17[[#This Row],[Customer_ID]],Customer_Dim!A:A,Customer_Dim!F:F,"False Data")</f>
        <v>Vermont</v>
      </c>
      <c r="Q1398" t="str">
        <f>_xlfn.XLOOKUP(Table17[[#This Row],[Customer_ID]],Customer_Dim!A:A,Customer_Dim!G:G,"False Data")</f>
        <v>USA</v>
      </c>
      <c r="R1398" t="str">
        <f>_xlfn.XLOOKUP(Table17[[#This Row],[Customer_ID]],Customer_Dim!A:A,Customer_Dim!H:H,"False Data")</f>
        <v>Platinum</v>
      </c>
      <c r="S1398" t="str">
        <f>_xlfn.XLOOKUP(Table17[[#This Row],[Store_ID]],Store_Dim!A:A,Store_Dim!B:B)</f>
        <v>Moore, Padilla and Butler</v>
      </c>
      <c r="T1398" t="str">
        <f>_xlfn.XLOOKUP(Table17[[#This Row],[Store_ID]],Store_Dim!A:A,Store_Dim!C:C)</f>
        <v>South</v>
      </c>
      <c r="U1398" t="str">
        <f>_xlfn.XLOOKUP(Table17[[#This Row],[Store_ID]],Store_Dim!A:A,Store_Dim!D:D)</f>
        <v>East Johnstad</v>
      </c>
      <c r="V1398" t="str">
        <f>_xlfn.XLOOKUP(Table17[[#This Row],[Store_ID]],Store_Dim!A:A,Store_Dim!E:E)</f>
        <v>Flagship</v>
      </c>
      <c r="W1398" t="str">
        <f>_xlfn.XLOOKUP(Table17[[#This Row],[Product_ID]],Product_Dim!A:A,Product_Dim!B:B)</f>
        <v>Face Foundation Kit</v>
      </c>
      <c r="X1398" t="str">
        <f>_xlfn.XLOOKUP(Table17[[#This Row],[Product_ID]],Product_Dim!A:A,Product_Dim!C:C)</f>
        <v>Beauty</v>
      </c>
      <c r="Y1398" t="str">
        <f>_xlfn.XLOOKUP(Table17[[#This Row],[Product_ID]],Product_Dim!A:A,Product_Dim!D:D)</f>
        <v>Makeup</v>
      </c>
      <c r="Z1398" t="str">
        <f>_xlfn.XLOOKUP(Table17[[#This Row],[Product_ID]],Product_Dim!A:A,Product_Dim!E:E)</f>
        <v>Taylor-Elliott</v>
      </c>
      <c r="AA1398">
        <f>_xlfn.XLOOKUP(Table17[[#This Row],[Product_ID]],Product_Dim!A:A,Product_Dim!F:F)</f>
        <v>183.04</v>
      </c>
      <c r="AB1398">
        <f>_xlfn.XLOOKUP(Table17[[#This Row],[Product_ID]],Product_Dim!A:A,Product_Dim!G:G)</f>
        <v>457</v>
      </c>
    </row>
    <row r="1399" spans="1:28" x14ac:dyDescent="0.25">
      <c r="A1399" t="s">
        <v>3223</v>
      </c>
      <c r="B1399" s="1">
        <v>45873</v>
      </c>
      <c r="C1399" t="s">
        <v>1124</v>
      </c>
      <c r="D1399" t="s">
        <v>1724</v>
      </c>
      <c r="E1399" t="s">
        <v>1757</v>
      </c>
      <c r="F1399">
        <v>3</v>
      </c>
      <c r="G1399">
        <v>642.94000000000005</v>
      </c>
      <c r="H1399">
        <v>0.05</v>
      </c>
      <c r="I1399" t="s">
        <v>1829</v>
      </c>
      <c r="J1399" s="12">
        <v>1832.3789999999999</v>
      </c>
      <c r="K1399" t="str">
        <f>_xlfn.XLOOKUP(Table17[[#This Row],[Customer_ID]],Customer_Dim!A:A,Customer_Dim!B:B,"False Data")</f>
        <v>Melanie Lam</v>
      </c>
      <c r="L1399" s="5">
        <f>_xlfn.XLOOKUP(Table17[[#This Row],[Customer_ID]],Customer_Dim!A:A,Customer_Dim!C:C,"False Data")</f>
        <v>32</v>
      </c>
      <c r="M1399" s="5" t="str" cm="1">
        <f t="array" ref="M1399">_xlfn.IFS(Table9[[#This Row],[Age]]&lt;=35,"Youth",Table9[[#This Row],[Age]]&lt;=55,"Adult",Table9[[#This Row],[Age]]&gt;55,"Senior")</f>
        <v>Youth</v>
      </c>
      <c r="N1399" t="str">
        <f>_xlfn.XLOOKUP(Table17[[#This Row],[Customer_ID]],Customer_Dim!A:A,Customer_Dim!D:D,"False Data")</f>
        <v>Male</v>
      </c>
      <c r="O1399" t="str">
        <f>_xlfn.XLOOKUP(Table17[[#This Row],[Customer_ID]],Customer_Dim!A:A,Customer_Dim!E:E,"False Data")</f>
        <v>East Michaelton</v>
      </c>
      <c r="P1399" t="str">
        <f>_xlfn.XLOOKUP(Table17[[#This Row],[Customer_ID]],Customer_Dim!A:A,Customer_Dim!F:F,"False Data")</f>
        <v>Kansas</v>
      </c>
      <c r="Q1399" t="str">
        <f>_xlfn.XLOOKUP(Table17[[#This Row],[Customer_ID]],Customer_Dim!A:A,Customer_Dim!G:G,"False Data")</f>
        <v>USA</v>
      </c>
      <c r="R1399" t="str">
        <f>_xlfn.XLOOKUP(Table17[[#This Row],[Customer_ID]],Customer_Dim!A:A,Customer_Dim!H:H,"False Data")</f>
        <v>Silver</v>
      </c>
      <c r="S1399" t="str">
        <f>_xlfn.XLOOKUP(Table17[[#This Row],[Store_ID]],Store_Dim!A:A,Store_Dim!B:B)</f>
        <v>Martinez, Adkins and Johnson</v>
      </c>
      <c r="T1399" t="str">
        <f>_xlfn.XLOOKUP(Table17[[#This Row],[Store_ID]],Store_Dim!A:A,Store_Dim!C:C)</f>
        <v>North</v>
      </c>
      <c r="U1399" t="str">
        <f>_xlfn.XLOOKUP(Table17[[#This Row],[Store_ID]],Store_Dim!A:A,Store_Dim!D:D)</f>
        <v>Danielmouth</v>
      </c>
      <c r="V1399" t="str">
        <f>_xlfn.XLOOKUP(Table17[[#This Row],[Store_ID]],Store_Dim!A:A,Store_Dim!E:E)</f>
        <v>Flagship</v>
      </c>
      <c r="W1399" t="str">
        <f>_xlfn.XLOOKUP(Table17[[#This Row],[Product_ID]],Product_Dim!A:A,Product_Dim!B:B)</f>
        <v>Sports Wrist Sweatbands</v>
      </c>
      <c r="X1399" t="str">
        <f>_xlfn.XLOOKUP(Table17[[#This Row],[Product_ID]],Product_Dim!A:A,Product_Dim!C:C)</f>
        <v>Sports</v>
      </c>
      <c r="Y1399" t="str">
        <f>_xlfn.XLOOKUP(Table17[[#This Row],[Product_ID]],Product_Dim!A:A,Product_Dim!D:D)</f>
        <v>Accessories</v>
      </c>
      <c r="Z1399" t="str">
        <f>_xlfn.XLOOKUP(Table17[[#This Row],[Product_ID]],Product_Dim!A:A,Product_Dim!E:E)</f>
        <v>Olsen-Daniels</v>
      </c>
      <c r="AA1399">
        <f>_xlfn.XLOOKUP(Table17[[#This Row],[Product_ID]],Product_Dim!A:A,Product_Dim!F:F)</f>
        <v>131.24</v>
      </c>
      <c r="AB1399">
        <f>_xlfn.XLOOKUP(Table17[[#This Row],[Product_ID]],Product_Dim!A:A,Product_Dim!G:G)</f>
        <v>232</v>
      </c>
    </row>
    <row r="1400" spans="1:28" x14ac:dyDescent="0.25">
      <c r="A1400" t="s">
        <v>3224</v>
      </c>
      <c r="B1400" s="1">
        <v>45601</v>
      </c>
      <c r="C1400" t="s">
        <v>455</v>
      </c>
      <c r="D1400" t="s">
        <v>1662</v>
      </c>
      <c r="E1400" t="s">
        <v>1789</v>
      </c>
      <c r="F1400">
        <v>4</v>
      </c>
      <c r="G1400">
        <v>559.59</v>
      </c>
      <c r="H1400">
        <v>0.19</v>
      </c>
      <c r="I1400" t="s">
        <v>1829</v>
      </c>
      <c r="J1400" s="12">
        <v>1813.0716</v>
      </c>
      <c r="K1400" t="str">
        <f>_xlfn.XLOOKUP(Table17[[#This Row],[Customer_ID]],Customer_Dim!A:A,Customer_Dim!B:B,"False Data")</f>
        <v>Hayley Pope</v>
      </c>
      <c r="L1400" s="5">
        <f>_xlfn.XLOOKUP(Table17[[#This Row],[Customer_ID]],Customer_Dim!A:A,Customer_Dim!C:C,"False Data")</f>
        <v>62</v>
      </c>
      <c r="M1400" s="5" t="str" cm="1">
        <f t="array" ref="M1400">_xlfn.IFS(Table9[[#This Row],[Age]]&lt;=35,"Youth",Table9[[#This Row],[Age]]&lt;=55,"Adult",Table9[[#This Row],[Age]]&gt;55,"Senior")</f>
        <v>Senior</v>
      </c>
      <c r="N1400" t="str">
        <f>_xlfn.XLOOKUP(Table17[[#This Row],[Customer_ID]],Customer_Dim!A:A,Customer_Dim!D:D,"False Data")</f>
        <v>Female</v>
      </c>
      <c r="O1400" t="str">
        <f>_xlfn.XLOOKUP(Table17[[#This Row],[Customer_ID]],Customer_Dim!A:A,Customer_Dim!E:E,"False Data")</f>
        <v>West Stephenville</v>
      </c>
      <c r="P1400" t="str">
        <f>_xlfn.XLOOKUP(Table17[[#This Row],[Customer_ID]],Customer_Dim!A:A,Customer_Dim!F:F,"False Data")</f>
        <v>Florida</v>
      </c>
      <c r="Q1400" t="str">
        <f>_xlfn.XLOOKUP(Table17[[#This Row],[Customer_ID]],Customer_Dim!A:A,Customer_Dim!G:G,"False Data")</f>
        <v>USA</v>
      </c>
      <c r="R1400" t="str">
        <f>_xlfn.XLOOKUP(Table17[[#This Row],[Customer_ID]],Customer_Dim!A:A,Customer_Dim!H:H,"False Data")</f>
        <v>Bronze</v>
      </c>
      <c r="S1400" t="str">
        <f>_xlfn.XLOOKUP(Table17[[#This Row],[Store_ID]],Store_Dim!A:A,Store_Dim!B:B)</f>
        <v>Hill, Wagner and Ballard</v>
      </c>
      <c r="T1400" t="str">
        <f>_xlfn.XLOOKUP(Table17[[#This Row],[Store_ID]],Store_Dim!A:A,Store_Dim!C:C)</f>
        <v>East</v>
      </c>
      <c r="U1400" t="str">
        <f>_xlfn.XLOOKUP(Table17[[#This Row],[Store_ID]],Store_Dim!A:A,Store_Dim!D:D)</f>
        <v>East Davidville</v>
      </c>
      <c r="V1400" t="str">
        <f>_xlfn.XLOOKUP(Table17[[#This Row],[Store_ID]],Store_Dim!A:A,Store_Dim!E:E)</f>
        <v>Online</v>
      </c>
      <c r="W1400" t="str">
        <f>_xlfn.XLOOKUP(Table17[[#This Row],[Product_ID]],Product_Dim!A:A,Product_Dim!B:B)</f>
        <v>Foam Roller</v>
      </c>
      <c r="X1400" t="str">
        <f>_xlfn.XLOOKUP(Table17[[#This Row],[Product_ID]],Product_Dim!A:A,Product_Dim!C:C)</f>
        <v>Sports</v>
      </c>
      <c r="Y1400" t="str">
        <f>_xlfn.XLOOKUP(Table17[[#This Row],[Product_ID]],Product_Dim!A:A,Product_Dim!D:D)</f>
        <v>Fitness</v>
      </c>
      <c r="Z1400" t="str">
        <f>_xlfn.XLOOKUP(Table17[[#This Row],[Product_ID]],Product_Dim!A:A,Product_Dim!E:E)</f>
        <v>Atkinson, Camacho and Oliver</v>
      </c>
      <c r="AA1400">
        <f>_xlfn.XLOOKUP(Table17[[#This Row],[Product_ID]],Product_Dim!A:A,Product_Dim!F:F)</f>
        <v>30.62</v>
      </c>
      <c r="AB1400">
        <f>_xlfn.XLOOKUP(Table17[[#This Row],[Product_ID]],Product_Dim!A:A,Product_Dim!G:G)</f>
        <v>138</v>
      </c>
    </row>
    <row r="1401" spans="1:28" x14ac:dyDescent="0.25">
      <c r="A1401" t="s">
        <v>3225</v>
      </c>
      <c r="B1401" s="1">
        <v>45458</v>
      </c>
      <c r="C1401" t="s">
        <v>399</v>
      </c>
      <c r="D1401" t="s">
        <v>1606</v>
      </c>
      <c r="E1401" t="s">
        <v>1810</v>
      </c>
      <c r="F1401">
        <v>1</v>
      </c>
      <c r="G1401">
        <v>758.54</v>
      </c>
      <c r="H1401">
        <v>0.28999999999999998</v>
      </c>
      <c r="I1401" t="s">
        <v>1826</v>
      </c>
      <c r="J1401" s="12">
        <v>538.5634</v>
      </c>
      <c r="K1401" t="str">
        <f>_xlfn.XLOOKUP(Table17[[#This Row],[Customer_ID]],Customer_Dim!A:A,Customer_Dim!B:B,"False Data")</f>
        <v>Ryan Hernandez</v>
      </c>
      <c r="L1401" s="5">
        <f>_xlfn.XLOOKUP(Table17[[#This Row],[Customer_ID]],Customer_Dim!A:A,Customer_Dim!C:C,"False Data")</f>
        <v>30</v>
      </c>
      <c r="M1401" s="5" t="str" cm="1">
        <f t="array" ref="M1401">_xlfn.IFS(Table9[[#This Row],[Age]]&lt;=35,"Youth",Table9[[#This Row],[Age]]&lt;=55,"Adult",Table9[[#This Row],[Age]]&gt;55,"Senior")</f>
        <v>Youth</v>
      </c>
      <c r="N1401" t="str">
        <f>_xlfn.XLOOKUP(Table17[[#This Row],[Customer_ID]],Customer_Dim!A:A,Customer_Dim!D:D,"False Data")</f>
        <v>Male</v>
      </c>
      <c r="O1401" t="str">
        <f>_xlfn.XLOOKUP(Table17[[#This Row],[Customer_ID]],Customer_Dim!A:A,Customer_Dim!E:E,"False Data")</f>
        <v>East Donna</v>
      </c>
      <c r="P1401" t="str">
        <f>_xlfn.XLOOKUP(Table17[[#This Row],[Customer_ID]],Customer_Dim!A:A,Customer_Dim!F:F,"False Data")</f>
        <v>Nevada</v>
      </c>
      <c r="Q1401" t="str">
        <f>_xlfn.XLOOKUP(Table17[[#This Row],[Customer_ID]],Customer_Dim!A:A,Customer_Dim!G:G,"False Data")</f>
        <v>USA</v>
      </c>
      <c r="R1401" t="str">
        <f>_xlfn.XLOOKUP(Table17[[#This Row],[Customer_ID]],Customer_Dim!A:A,Customer_Dim!H:H,"False Data")</f>
        <v>Bronze</v>
      </c>
      <c r="S1401" t="str">
        <f>_xlfn.XLOOKUP(Table17[[#This Row],[Store_ID]],Store_Dim!A:A,Store_Dim!B:B)</f>
        <v>Guerrero-Schmitt</v>
      </c>
      <c r="T1401" t="str">
        <f>_xlfn.XLOOKUP(Table17[[#This Row],[Store_ID]],Store_Dim!A:A,Store_Dim!C:C)</f>
        <v>East</v>
      </c>
      <c r="U1401" t="str">
        <f>_xlfn.XLOOKUP(Table17[[#This Row],[Store_ID]],Store_Dim!A:A,Store_Dim!D:D)</f>
        <v>East Stevechester</v>
      </c>
      <c r="V1401" t="str">
        <f>_xlfn.XLOOKUP(Table17[[#This Row],[Store_ID]],Store_Dim!A:A,Store_Dim!E:E)</f>
        <v>Flagship</v>
      </c>
      <c r="W1401" t="str">
        <f>_xlfn.XLOOKUP(Table17[[#This Row],[Product_ID]],Product_Dim!A:A,Product_Dim!B:B)</f>
        <v>Fabric Sofa Throw Blanket</v>
      </c>
      <c r="X1401" t="str">
        <f>_xlfn.XLOOKUP(Table17[[#This Row],[Product_ID]],Product_Dim!A:A,Product_Dim!C:C)</f>
        <v>Home</v>
      </c>
      <c r="Y1401" t="str">
        <f>_xlfn.XLOOKUP(Table17[[#This Row],[Product_ID]],Product_Dim!A:A,Product_Dim!D:D)</f>
        <v>Decor</v>
      </c>
      <c r="Z1401" t="str">
        <f>_xlfn.XLOOKUP(Table17[[#This Row],[Product_ID]],Product_Dim!A:A,Product_Dim!E:E)</f>
        <v>Hoffman Group</v>
      </c>
      <c r="AA1401">
        <f>_xlfn.XLOOKUP(Table17[[#This Row],[Product_ID]],Product_Dim!A:A,Product_Dim!F:F)</f>
        <v>218.48</v>
      </c>
      <c r="AB1401">
        <f>_xlfn.XLOOKUP(Table17[[#This Row],[Product_ID]],Product_Dim!A:A,Product_Dim!G:G)</f>
        <v>276</v>
      </c>
    </row>
    <row r="1402" spans="1:28" x14ac:dyDescent="0.25">
      <c r="A1402" t="s">
        <v>3226</v>
      </c>
      <c r="B1402" s="1">
        <v>45649</v>
      </c>
      <c r="C1402" t="s">
        <v>1425</v>
      </c>
      <c r="D1402" t="s">
        <v>1708</v>
      </c>
      <c r="E1402" t="s">
        <v>1801</v>
      </c>
      <c r="F1402">
        <v>4</v>
      </c>
      <c r="G1402">
        <v>643.96</v>
      </c>
      <c r="H1402">
        <v>0.16</v>
      </c>
      <c r="I1402" t="s">
        <v>1826</v>
      </c>
      <c r="J1402" s="12">
        <v>2163.7055999999998</v>
      </c>
      <c r="K1402" t="str">
        <f>_xlfn.XLOOKUP(Table17[[#This Row],[Customer_ID]],Customer_Dim!A:A,Customer_Dim!B:B,"False Data")</f>
        <v>Beth Martin</v>
      </c>
      <c r="L1402" s="5">
        <f>_xlfn.XLOOKUP(Table17[[#This Row],[Customer_ID]],Customer_Dim!A:A,Customer_Dim!C:C,"False Data")</f>
        <v>34</v>
      </c>
      <c r="M1402" s="5" t="str" cm="1">
        <f t="array" ref="M1402">_xlfn.IFS(Table9[[#This Row],[Age]]&lt;=35,"Youth",Table9[[#This Row],[Age]]&lt;=55,"Adult",Table9[[#This Row],[Age]]&gt;55,"Senior")</f>
        <v>Youth</v>
      </c>
      <c r="N1402" t="str">
        <f>_xlfn.XLOOKUP(Table17[[#This Row],[Customer_ID]],Customer_Dim!A:A,Customer_Dim!D:D,"False Data")</f>
        <v>Female</v>
      </c>
      <c r="O1402" t="str">
        <f>_xlfn.XLOOKUP(Table17[[#This Row],[Customer_ID]],Customer_Dim!A:A,Customer_Dim!E:E,"False Data")</f>
        <v>Burkefurt</v>
      </c>
      <c r="P1402" t="str">
        <f>_xlfn.XLOOKUP(Table17[[#This Row],[Customer_ID]],Customer_Dim!A:A,Customer_Dim!F:F,"False Data")</f>
        <v>West Virginia</v>
      </c>
      <c r="Q1402" t="str">
        <f>_xlfn.XLOOKUP(Table17[[#This Row],[Customer_ID]],Customer_Dim!A:A,Customer_Dim!G:G,"False Data")</f>
        <v>USA</v>
      </c>
      <c r="R1402" t="str">
        <f>_xlfn.XLOOKUP(Table17[[#This Row],[Customer_ID]],Customer_Dim!A:A,Customer_Dim!H:H,"False Data")</f>
        <v>Silver</v>
      </c>
      <c r="S1402" t="str">
        <f>_xlfn.XLOOKUP(Table17[[#This Row],[Store_ID]],Store_Dim!A:A,Store_Dim!B:B)</f>
        <v>Shelton PLC</v>
      </c>
      <c r="T1402" t="str">
        <f>_xlfn.XLOOKUP(Table17[[#This Row],[Store_ID]],Store_Dim!A:A,Store_Dim!C:C)</f>
        <v>North</v>
      </c>
      <c r="U1402" t="str">
        <f>_xlfn.XLOOKUP(Table17[[#This Row],[Store_ID]],Store_Dim!A:A,Store_Dim!D:D)</f>
        <v>East Jenniferstad</v>
      </c>
      <c r="V1402" t="str">
        <f>_xlfn.XLOOKUP(Table17[[#This Row],[Store_ID]],Store_Dim!A:A,Store_Dim!E:E)</f>
        <v>Flagship</v>
      </c>
      <c r="W1402" t="str">
        <f>_xlfn.XLOOKUP(Table17[[#This Row],[Product_ID]],Product_Dim!A:A,Product_Dim!B:B)</f>
        <v>Wall-Mounted Spice Rack</v>
      </c>
      <c r="X1402" t="str">
        <f>_xlfn.XLOOKUP(Table17[[#This Row],[Product_ID]],Product_Dim!A:A,Product_Dim!C:C)</f>
        <v>Home</v>
      </c>
      <c r="Y1402" t="str">
        <f>_xlfn.XLOOKUP(Table17[[#This Row],[Product_ID]],Product_Dim!A:A,Product_Dim!D:D)</f>
        <v>Kitchen</v>
      </c>
      <c r="Z1402" t="str">
        <f>_xlfn.XLOOKUP(Table17[[#This Row],[Product_ID]],Product_Dim!A:A,Product_Dim!E:E)</f>
        <v>Allison Ltd</v>
      </c>
      <c r="AA1402">
        <f>_xlfn.XLOOKUP(Table17[[#This Row],[Product_ID]],Product_Dim!A:A,Product_Dim!F:F)</f>
        <v>143.43</v>
      </c>
      <c r="AB1402">
        <f>_xlfn.XLOOKUP(Table17[[#This Row],[Product_ID]],Product_Dim!A:A,Product_Dim!G:G)</f>
        <v>58</v>
      </c>
    </row>
    <row r="1403" spans="1:28" x14ac:dyDescent="0.25">
      <c r="A1403" t="s">
        <v>3227</v>
      </c>
      <c r="B1403" s="1">
        <v>45653</v>
      </c>
      <c r="C1403" t="s">
        <v>779</v>
      </c>
      <c r="D1403" t="s">
        <v>1596</v>
      </c>
      <c r="E1403" t="s">
        <v>1786</v>
      </c>
      <c r="F1403">
        <v>1</v>
      </c>
      <c r="G1403">
        <v>882.73</v>
      </c>
      <c r="H1403">
        <v>0.1</v>
      </c>
      <c r="I1403" t="s">
        <v>1824</v>
      </c>
      <c r="J1403" s="12">
        <v>794.45699999999999</v>
      </c>
      <c r="K1403" t="str">
        <f>_xlfn.XLOOKUP(Table17[[#This Row],[Customer_ID]],Customer_Dim!A:A,Customer_Dim!B:B,"False Data")</f>
        <v>Brian Hammond</v>
      </c>
      <c r="L1403" s="5">
        <f>_xlfn.XLOOKUP(Table17[[#This Row],[Customer_ID]],Customer_Dim!A:A,Customer_Dim!C:C,"False Data")</f>
        <v>56</v>
      </c>
      <c r="M1403" s="5" t="str" cm="1">
        <f t="array" ref="M1403">_xlfn.IFS(Table9[[#This Row],[Age]]&lt;=35,"Youth",Table9[[#This Row],[Age]]&lt;=55,"Adult",Table9[[#This Row],[Age]]&gt;55,"Senior")</f>
        <v>Senior</v>
      </c>
      <c r="N1403" t="str">
        <f>_xlfn.XLOOKUP(Table17[[#This Row],[Customer_ID]],Customer_Dim!A:A,Customer_Dim!D:D,"False Data")</f>
        <v>Female</v>
      </c>
      <c r="O1403" t="str">
        <f>_xlfn.XLOOKUP(Table17[[#This Row],[Customer_ID]],Customer_Dim!A:A,Customer_Dim!E:E,"False Data")</f>
        <v>North Nicholas</v>
      </c>
      <c r="P1403" t="str">
        <f>_xlfn.XLOOKUP(Table17[[#This Row],[Customer_ID]],Customer_Dim!A:A,Customer_Dim!F:F,"False Data")</f>
        <v>Texas</v>
      </c>
      <c r="Q1403" t="str">
        <f>_xlfn.XLOOKUP(Table17[[#This Row],[Customer_ID]],Customer_Dim!A:A,Customer_Dim!G:G,"False Data")</f>
        <v>USA</v>
      </c>
      <c r="R1403" t="str">
        <f>_xlfn.XLOOKUP(Table17[[#This Row],[Customer_ID]],Customer_Dim!A:A,Customer_Dim!H:H,"False Data")</f>
        <v>Gold</v>
      </c>
      <c r="S1403" t="str">
        <f>_xlfn.XLOOKUP(Table17[[#This Row],[Store_ID]],Store_Dim!A:A,Store_Dim!B:B)</f>
        <v>Moore, Padilla and Butler</v>
      </c>
      <c r="T1403" t="str">
        <f>_xlfn.XLOOKUP(Table17[[#This Row],[Store_ID]],Store_Dim!A:A,Store_Dim!C:C)</f>
        <v>South</v>
      </c>
      <c r="U1403" t="str">
        <f>_xlfn.XLOOKUP(Table17[[#This Row],[Store_ID]],Store_Dim!A:A,Store_Dim!D:D)</f>
        <v>East Johnstad</v>
      </c>
      <c r="V1403" t="str">
        <f>_xlfn.XLOOKUP(Table17[[#This Row],[Store_ID]],Store_Dim!A:A,Store_Dim!E:E)</f>
        <v>Flagship</v>
      </c>
      <c r="W1403" t="str">
        <f>_xlfn.XLOOKUP(Table17[[#This Row],[Product_ID]],Product_Dim!A:A,Product_Dim!B:B)</f>
        <v>Foldable Camping Chair</v>
      </c>
      <c r="X1403" t="str">
        <f>_xlfn.XLOOKUP(Table17[[#This Row],[Product_ID]],Product_Dim!A:A,Product_Dim!C:C)</f>
        <v>Sports</v>
      </c>
      <c r="Y1403" t="str">
        <f>_xlfn.XLOOKUP(Table17[[#This Row],[Product_ID]],Product_Dim!A:A,Product_Dim!D:D)</f>
        <v>Outdoor</v>
      </c>
      <c r="Z1403" t="str">
        <f>_xlfn.XLOOKUP(Table17[[#This Row],[Product_ID]],Product_Dim!A:A,Product_Dim!E:E)</f>
        <v>Cook Ltd</v>
      </c>
      <c r="AA1403">
        <f>_xlfn.XLOOKUP(Table17[[#This Row],[Product_ID]],Product_Dim!A:A,Product_Dim!F:F)</f>
        <v>166.06</v>
      </c>
      <c r="AB1403">
        <f>_xlfn.XLOOKUP(Table17[[#This Row],[Product_ID]],Product_Dim!A:A,Product_Dim!G:G)</f>
        <v>340</v>
      </c>
    </row>
    <row r="1404" spans="1:28" x14ac:dyDescent="0.25">
      <c r="A1404" t="s">
        <v>3228</v>
      </c>
      <c r="B1404" s="1">
        <v>45378</v>
      </c>
      <c r="C1404" t="s">
        <v>1023</v>
      </c>
      <c r="D1404" t="s">
        <v>1730</v>
      </c>
      <c r="E1404" t="s">
        <v>1813</v>
      </c>
      <c r="F1404">
        <v>2</v>
      </c>
      <c r="G1404">
        <v>600.03</v>
      </c>
      <c r="H1404">
        <v>0.26</v>
      </c>
      <c r="I1404" t="s">
        <v>1826</v>
      </c>
      <c r="J1404" s="12">
        <v>888.0444</v>
      </c>
      <c r="K1404" t="str">
        <f>_xlfn.XLOOKUP(Table17[[#This Row],[Customer_ID]],Customer_Dim!A:A,Customer_Dim!B:B,"False Data")</f>
        <v>Andrew Smith</v>
      </c>
      <c r="L1404" s="5">
        <f>_xlfn.XLOOKUP(Table17[[#This Row],[Customer_ID]],Customer_Dim!A:A,Customer_Dim!C:C,"False Data")</f>
        <v>60</v>
      </c>
      <c r="M1404" s="5" t="str" cm="1">
        <f t="array" ref="M1404">_xlfn.IFS(Table9[[#This Row],[Age]]&lt;=35,"Youth",Table9[[#This Row],[Age]]&lt;=55,"Adult",Table9[[#This Row],[Age]]&gt;55,"Senior")</f>
        <v>Senior</v>
      </c>
      <c r="N1404" t="str">
        <f>_xlfn.XLOOKUP(Table17[[#This Row],[Customer_ID]],Customer_Dim!A:A,Customer_Dim!D:D,"False Data")</f>
        <v>Male</v>
      </c>
      <c r="O1404" t="str">
        <f>_xlfn.XLOOKUP(Table17[[#This Row],[Customer_ID]],Customer_Dim!A:A,Customer_Dim!E:E,"False Data")</f>
        <v>East Matthew</v>
      </c>
      <c r="P1404" t="str">
        <f>_xlfn.XLOOKUP(Table17[[#This Row],[Customer_ID]],Customer_Dim!A:A,Customer_Dim!F:F,"False Data")</f>
        <v>Wisconsin</v>
      </c>
      <c r="Q1404" t="str">
        <f>_xlfn.XLOOKUP(Table17[[#This Row],[Customer_ID]],Customer_Dim!A:A,Customer_Dim!G:G,"False Data")</f>
        <v>USA</v>
      </c>
      <c r="R1404" t="str">
        <f>_xlfn.XLOOKUP(Table17[[#This Row],[Customer_ID]],Customer_Dim!A:A,Customer_Dim!H:H,"False Data")</f>
        <v>Bronze</v>
      </c>
      <c r="S1404" t="str">
        <f>_xlfn.XLOOKUP(Table17[[#This Row],[Store_ID]],Store_Dim!A:A,Store_Dim!B:B)</f>
        <v>Mann-Austin</v>
      </c>
      <c r="T1404" t="str">
        <f>_xlfn.XLOOKUP(Table17[[#This Row],[Store_ID]],Store_Dim!A:A,Store_Dim!C:C)</f>
        <v>East</v>
      </c>
      <c r="U1404" t="str">
        <f>_xlfn.XLOOKUP(Table17[[#This Row],[Store_ID]],Store_Dim!A:A,Store_Dim!D:D)</f>
        <v>Vasquezborough</v>
      </c>
      <c r="V1404" t="str">
        <f>_xlfn.XLOOKUP(Table17[[#This Row],[Store_ID]],Store_Dim!A:A,Store_Dim!E:E)</f>
        <v>Online</v>
      </c>
      <c r="W1404" t="str">
        <f>_xlfn.XLOOKUP(Table17[[#This Row],[Product_ID]],Product_Dim!A:A,Product_Dim!B:B)</f>
        <v>Women's High Heels</v>
      </c>
      <c r="X1404" t="str">
        <f>_xlfn.XLOOKUP(Table17[[#This Row],[Product_ID]],Product_Dim!A:A,Product_Dim!C:C)</f>
        <v>Clothing</v>
      </c>
      <c r="Y1404" t="str">
        <f>_xlfn.XLOOKUP(Table17[[#This Row],[Product_ID]],Product_Dim!A:A,Product_Dim!D:D)</f>
        <v>Footwear</v>
      </c>
      <c r="Z1404" t="str">
        <f>_xlfn.XLOOKUP(Table17[[#This Row],[Product_ID]],Product_Dim!A:A,Product_Dim!E:E)</f>
        <v>Smith-Charles</v>
      </c>
      <c r="AA1404">
        <f>_xlfn.XLOOKUP(Table17[[#This Row],[Product_ID]],Product_Dim!A:A,Product_Dim!F:F)</f>
        <v>438.25</v>
      </c>
      <c r="AB1404">
        <f>_xlfn.XLOOKUP(Table17[[#This Row],[Product_ID]],Product_Dim!A:A,Product_Dim!G:G)</f>
        <v>496</v>
      </c>
    </row>
    <row r="1405" spans="1:28" x14ac:dyDescent="0.25">
      <c r="A1405" t="s">
        <v>3229</v>
      </c>
      <c r="B1405" s="1">
        <v>45638</v>
      </c>
      <c r="C1405" t="s">
        <v>526</v>
      </c>
      <c r="D1405" t="s">
        <v>1656</v>
      </c>
      <c r="E1405" t="s">
        <v>1773</v>
      </c>
      <c r="F1405">
        <v>2</v>
      </c>
      <c r="G1405">
        <v>628.83000000000004</v>
      </c>
      <c r="H1405">
        <v>7.0000000000000007E-2</v>
      </c>
      <c r="I1405" t="s">
        <v>1826</v>
      </c>
      <c r="J1405" s="12">
        <v>1169.6238000000001</v>
      </c>
      <c r="K1405" t="str">
        <f>_xlfn.XLOOKUP(Table17[[#This Row],[Customer_ID]],Customer_Dim!A:A,Customer_Dim!B:B,"False Data")</f>
        <v>Paul Zamora</v>
      </c>
      <c r="L1405" s="5">
        <f>_xlfn.XLOOKUP(Table17[[#This Row],[Customer_ID]],Customer_Dim!A:A,Customer_Dim!C:C,"False Data")</f>
        <v>59</v>
      </c>
      <c r="M1405" s="5" t="str" cm="1">
        <f t="array" ref="M1405">_xlfn.IFS(Table9[[#This Row],[Age]]&lt;=35,"Youth",Table9[[#This Row],[Age]]&lt;=55,"Adult",Table9[[#This Row],[Age]]&gt;55,"Senior")</f>
        <v>Senior</v>
      </c>
      <c r="N1405" t="str">
        <f>_xlfn.XLOOKUP(Table17[[#This Row],[Customer_ID]],Customer_Dim!A:A,Customer_Dim!D:D,"False Data")</f>
        <v>Male</v>
      </c>
      <c r="O1405" t="str">
        <f>_xlfn.XLOOKUP(Table17[[#This Row],[Customer_ID]],Customer_Dim!A:A,Customer_Dim!E:E,"False Data")</f>
        <v>North Larryfurt</v>
      </c>
      <c r="P1405" t="str">
        <f>_xlfn.XLOOKUP(Table17[[#This Row],[Customer_ID]],Customer_Dim!A:A,Customer_Dim!F:F,"False Data")</f>
        <v>North Dakota</v>
      </c>
      <c r="Q1405" t="str">
        <f>_xlfn.XLOOKUP(Table17[[#This Row],[Customer_ID]],Customer_Dim!A:A,Customer_Dim!G:G,"False Data")</f>
        <v>USA</v>
      </c>
      <c r="R1405" t="str">
        <f>_xlfn.XLOOKUP(Table17[[#This Row],[Customer_ID]],Customer_Dim!A:A,Customer_Dim!H:H,"False Data")</f>
        <v>Platinum</v>
      </c>
      <c r="S1405" t="str">
        <f>_xlfn.XLOOKUP(Table17[[#This Row],[Store_ID]],Store_Dim!A:A,Store_Dim!B:B)</f>
        <v>Gray Ltd</v>
      </c>
      <c r="T1405" t="str">
        <f>_xlfn.XLOOKUP(Table17[[#This Row],[Store_ID]],Store_Dim!A:A,Store_Dim!C:C)</f>
        <v>North</v>
      </c>
      <c r="U1405" t="str">
        <f>_xlfn.XLOOKUP(Table17[[#This Row],[Store_ID]],Store_Dim!A:A,Store_Dim!D:D)</f>
        <v>New Michaelchester</v>
      </c>
      <c r="V1405" t="str">
        <f>_xlfn.XLOOKUP(Table17[[#This Row],[Store_ID]],Store_Dim!A:A,Store_Dim!E:E)</f>
        <v>Outlet</v>
      </c>
      <c r="W1405" t="str">
        <f>_xlfn.XLOOKUP(Table17[[#This Row],[Product_ID]],Product_Dim!A:A,Product_Dim!B:B)</f>
        <v>Sports Stopwatch Pro</v>
      </c>
      <c r="X1405" t="str">
        <f>_xlfn.XLOOKUP(Table17[[#This Row],[Product_ID]],Product_Dim!A:A,Product_Dim!C:C)</f>
        <v>Sports</v>
      </c>
      <c r="Y1405" t="str">
        <f>_xlfn.XLOOKUP(Table17[[#This Row],[Product_ID]],Product_Dim!A:A,Product_Dim!D:D)</f>
        <v>Accessories</v>
      </c>
      <c r="Z1405" t="str">
        <f>_xlfn.XLOOKUP(Table17[[#This Row],[Product_ID]],Product_Dim!A:A,Product_Dim!E:E)</f>
        <v>Thompson-French</v>
      </c>
      <c r="AA1405">
        <f>_xlfn.XLOOKUP(Table17[[#This Row],[Product_ID]],Product_Dim!A:A,Product_Dim!F:F)</f>
        <v>434.84</v>
      </c>
      <c r="AB1405">
        <f>_xlfn.XLOOKUP(Table17[[#This Row],[Product_ID]],Product_Dim!A:A,Product_Dim!G:G)</f>
        <v>185</v>
      </c>
    </row>
    <row r="1406" spans="1:28" x14ac:dyDescent="0.25">
      <c r="A1406" t="s">
        <v>3230</v>
      </c>
      <c r="B1406" s="1">
        <v>45277</v>
      </c>
      <c r="C1406" t="s">
        <v>579</v>
      </c>
      <c r="D1406" t="s">
        <v>1710</v>
      </c>
      <c r="E1406" t="s">
        <v>1786</v>
      </c>
      <c r="F1406">
        <v>3</v>
      </c>
      <c r="G1406">
        <v>113.87</v>
      </c>
      <c r="H1406">
        <v>0.21</v>
      </c>
      <c r="I1406" t="s">
        <v>1829</v>
      </c>
      <c r="J1406" s="12">
        <v>269.87189999999998</v>
      </c>
      <c r="K1406" t="str">
        <f>_xlfn.XLOOKUP(Table17[[#This Row],[Customer_ID]],Customer_Dim!A:A,Customer_Dim!B:B,"False Data")</f>
        <v>Michelle Rogers</v>
      </c>
      <c r="L1406" s="5">
        <f>_xlfn.XLOOKUP(Table17[[#This Row],[Customer_ID]],Customer_Dim!A:A,Customer_Dim!C:C,"False Data")</f>
        <v>56</v>
      </c>
      <c r="M1406" s="5" t="str" cm="1">
        <f t="array" ref="M1406">_xlfn.IFS(Table9[[#This Row],[Age]]&lt;=35,"Youth",Table9[[#This Row],[Age]]&lt;=55,"Adult",Table9[[#This Row],[Age]]&gt;55,"Senior")</f>
        <v>Senior</v>
      </c>
      <c r="N1406" t="str">
        <f>_xlfn.XLOOKUP(Table17[[#This Row],[Customer_ID]],Customer_Dim!A:A,Customer_Dim!D:D,"False Data")</f>
        <v>Male</v>
      </c>
      <c r="O1406" t="str">
        <f>_xlfn.XLOOKUP(Table17[[#This Row],[Customer_ID]],Customer_Dim!A:A,Customer_Dim!E:E,"False Data")</f>
        <v>East Jessicaborough</v>
      </c>
      <c r="P1406" t="str">
        <f>_xlfn.XLOOKUP(Table17[[#This Row],[Customer_ID]],Customer_Dim!A:A,Customer_Dim!F:F,"False Data")</f>
        <v>Hawaii</v>
      </c>
      <c r="Q1406" t="str">
        <f>_xlfn.XLOOKUP(Table17[[#This Row],[Customer_ID]],Customer_Dim!A:A,Customer_Dim!G:G,"False Data")</f>
        <v>USA</v>
      </c>
      <c r="R1406" t="str">
        <f>_xlfn.XLOOKUP(Table17[[#This Row],[Customer_ID]],Customer_Dim!A:A,Customer_Dim!H:H,"False Data")</f>
        <v>Platinum</v>
      </c>
      <c r="S1406" t="str">
        <f>_xlfn.XLOOKUP(Table17[[#This Row],[Store_ID]],Store_Dim!A:A,Store_Dim!B:B)</f>
        <v>Moore, Padilla and Butler</v>
      </c>
      <c r="T1406" t="str">
        <f>_xlfn.XLOOKUP(Table17[[#This Row],[Store_ID]],Store_Dim!A:A,Store_Dim!C:C)</f>
        <v>South</v>
      </c>
      <c r="U1406" t="str">
        <f>_xlfn.XLOOKUP(Table17[[#This Row],[Store_ID]],Store_Dim!A:A,Store_Dim!D:D)</f>
        <v>East Johnstad</v>
      </c>
      <c r="V1406" t="str">
        <f>_xlfn.XLOOKUP(Table17[[#This Row],[Store_ID]],Store_Dim!A:A,Store_Dim!E:E)</f>
        <v>Flagship</v>
      </c>
      <c r="W1406" t="str">
        <f>_xlfn.XLOOKUP(Table17[[#This Row],[Product_ID]],Product_Dim!A:A,Product_Dim!B:B)</f>
        <v>Badminton Racket Set</v>
      </c>
      <c r="X1406" t="str">
        <f>_xlfn.XLOOKUP(Table17[[#This Row],[Product_ID]],Product_Dim!A:A,Product_Dim!C:C)</f>
        <v>Sports</v>
      </c>
      <c r="Y1406" t="str">
        <f>_xlfn.XLOOKUP(Table17[[#This Row],[Product_ID]],Product_Dim!A:A,Product_Dim!D:D)</f>
        <v>Equipment</v>
      </c>
      <c r="Z1406" t="str">
        <f>_xlfn.XLOOKUP(Table17[[#This Row],[Product_ID]],Product_Dim!A:A,Product_Dim!E:E)</f>
        <v>Robinson-Brown</v>
      </c>
      <c r="AA1406">
        <f>_xlfn.XLOOKUP(Table17[[#This Row],[Product_ID]],Product_Dim!A:A,Product_Dim!F:F)</f>
        <v>285.54000000000002</v>
      </c>
      <c r="AB1406">
        <f>_xlfn.XLOOKUP(Table17[[#This Row],[Product_ID]],Product_Dim!A:A,Product_Dim!G:G)</f>
        <v>358</v>
      </c>
    </row>
    <row r="1407" spans="1:28" x14ac:dyDescent="0.25">
      <c r="A1407" t="s">
        <v>3231</v>
      </c>
      <c r="B1407" s="1">
        <v>45351</v>
      </c>
      <c r="C1407" t="s">
        <v>1298</v>
      </c>
      <c r="D1407" t="s">
        <v>1692</v>
      </c>
      <c r="E1407" t="s">
        <v>1779</v>
      </c>
      <c r="F1407">
        <v>4</v>
      </c>
      <c r="G1407">
        <v>282.07</v>
      </c>
      <c r="H1407">
        <v>0.18</v>
      </c>
      <c r="I1407" t="s">
        <v>1826</v>
      </c>
      <c r="J1407" s="12">
        <v>925.18960000000004</v>
      </c>
      <c r="K1407" t="str">
        <f>_xlfn.XLOOKUP(Table17[[#This Row],[Customer_ID]],Customer_Dim!A:A,Customer_Dim!B:B,"False Data")</f>
        <v>Luke Parks</v>
      </c>
      <c r="L1407" s="5">
        <f>_xlfn.XLOOKUP(Table17[[#This Row],[Customer_ID]],Customer_Dim!A:A,Customer_Dim!C:C,"False Data")</f>
        <v>60</v>
      </c>
      <c r="M1407" s="5" t="str" cm="1">
        <f t="array" ref="M1407">_xlfn.IFS(Table9[[#This Row],[Age]]&lt;=35,"Youth",Table9[[#This Row],[Age]]&lt;=55,"Adult",Table9[[#This Row],[Age]]&gt;55,"Senior")</f>
        <v>Senior</v>
      </c>
      <c r="N1407" t="str">
        <f>_xlfn.XLOOKUP(Table17[[#This Row],[Customer_ID]],Customer_Dim!A:A,Customer_Dim!D:D,"False Data")</f>
        <v>Female</v>
      </c>
      <c r="O1407" t="str">
        <f>_xlfn.XLOOKUP(Table17[[#This Row],[Customer_ID]],Customer_Dim!A:A,Customer_Dim!E:E,"False Data")</f>
        <v>West Mario</v>
      </c>
      <c r="P1407" t="str">
        <f>_xlfn.XLOOKUP(Table17[[#This Row],[Customer_ID]],Customer_Dim!A:A,Customer_Dim!F:F,"False Data")</f>
        <v>New Hampshire</v>
      </c>
      <c r="Q1407" t="str">
        <f>_xlfn.XLOOKUP(Table17[[#This Row],[Customer_ID]],Customer_Dim!A:A,Customer_Dim!G:G,"False Data")</f>
        <v>USA</v>
      </c>
      <c r="R1407" t="str">
        <f>_xlfn.XLOOKUP(Table17[[#This Row],[Customer_ID]],Customer_Dim!A:A,Customer_Dim!H:H,"False Data")</f>
        <v>Silver</v>
      </c>
      <c r="S1407" t="str">
        <f>_xlfn.XLOOKUP(Table17[[#This Row],[Store_ID]],Store_Dim!A:A,Store_Dim!B:B)</f>
        <v>Martinez-Mullins</v>
      </c>
      <c r="T1407" t="str">
        <f>_xlfn.XLOOKUP(Table17[[#This Row],[Store_ID]],Store_Dim!A:A,Store_Dim!C:C)</f>
        <v>South</v>
      </c>
      <c r="U1407" t="str">
        <f>_xlfn.XLOOKUP(Table17[[#This Row],[Store_ID]],Store_Dim!A:A,Store_Dim!D:D)</f>
        <v>Williamsfurt</v>
      </c>
      <c r="V1407" t="str">
        <f>_xlfn.XLOOKUP(Table17[[#This Row],[Store_ID]],Store_Dim!A:A,Store_Dim!E:E)</f>
        <v>Online</v>
      </c>
      <c r="W1407" t="str">
        <f>_xlfn.XLOOKUP(Table17[[#This Row],[Product_ID]],Product_Dim!A:A,Product_Dim!B:B)</f>
        <v>Professional Jump Rope</v>
      </c>
      <c r="X1407" t="str">
        <f>_xlfn.XLOOKUP(Table17[[#This Row],[Product_ID]],Product_Dim!A:A,Product_Dim!C:C)</f>
        <v>Sports</v>
      </c>
      <c r="Y1407" t="str">
        <f>_xlfn.XLOOKUP(Table17[[#This Row],[Product_ID]],Product_Dim!A:A,Product_Dim!D:D)</f>
        <v>Fitness</v>
      </c>
      <c r="Z1407" t="str">
        <f>_xlfn.XLOOKUP(Table17[[#This Row],[Product_ID]],Product_Dim!A:A,Product_Dim!E:E)</f>
        <v>Davis PLC</v>
      </c>
      <c r="AA1407">
        <f>_xlfn.XLOOKUP(Table17[[#This Row],[Product_ID]],Product_Dim!A:A,Product_Dim!F:F)</f>
        <v>477.61</v>
      </c>
      <c r="AB1407">
        <f>_xlfn.XLOOKUP(Table17[[#This Row],[Product_ID]],Product_Dim!A:A,Product_Dim!G:G)</f>
        <v>300</v>
      </c>
    </row>
    <row r="1408" spans="1:28" x14ac:dyDescent="0.25">
      <c r="A1408" t="s">
        <v>3232</v>
      </c>
      <c r="B1408" s="1">
        <v>45290</v>
      </c>
      <c r="C1408" t="s">
        <v>523</v>
      </c>
      <c r="D1408" t="s">
        <v>1656</v>
      </c>
      <c r="E1408" t="s">
        <v>1776</v>
      </c>
      <c r="F1408">
        <v>3</v>
      </c>
      <c r="G1408">
        <v>676.77</v>
      </c>
      <c r="H1408">
        <v>0.17</v>
      </c>
      <c r="I1408" t="s">
        <v>1826</v>
      </c>
      <c r="J1408" s="12">
        <v>1685.1573000000001</v>
      </c>
      <c r="K1408" t="str">
        <f>_xlfn.XLOOKUP(Table17[[#This Row],[Customer_ID]],Customer_Dim!A:A,Customer_Dim!B:B,"False Data")</f>
        <v>Maria Sanchez</v>
      </c>
      <c r="L1408" s="5">
        <f>_xlfn.XLOOKUP(Table17[[#This Row],[Customer_ID]],Customer_Dim!A:A,Customer_Dim!C:C,"False Data")</f>
        <v>46</v>
      </c>
      <c r="M1408" s="5" t="str" cm="1">
        <f t="array" ref="M1408">_xlfn.IFS(Table9[[#This Row],[Age]]&lt;=35,"Youth",Table9[[#This Row],[Age]]&lt;=55,"Adult",Table9[[#This Row],[Age]]&gt;55,"Senior")</f>
        <v>Adult</v>
      </c>
      <c r="N1408" t="str">
        <f>_xlfn.XLOOKUP(Table17[[#This Row],[Customer_ID]],Customer_Dim!A:A,Customer_Dim!D:D,"False Data")</f>
        <v>Male</v>
      </c>
      <c r="O1408" t="str">
        <f>_xlfn.XLOOKUP(Table17[[#This Row],[Customer_ID]],Customer_Dim!A:A,Customer_Dim!E:E,"False Data")</f>
        <v>East Peterbury</v>
      </c>
      <c r="P1408" t="str">
        <f>_xlfn.XLOOKUP(Table17[[#This Row],[Customer_ID]],Customer_Dim!A:A,Customer_Dim!F:F,"False Data")</f>
        <v>North Dakota</v>
      </c>
      <c r="Q1408" t="str">
        <f>_xlfn.XLOOKUP(Table17[[#This Row],[Customer_ID]],Customer_Dim!A:A,Customer_Dim!G:G,"False Data")</f>
        <v>USA</v>
      </c>
      <c r="R1408" t="str">
        <f>_xlfn.XLOOKUP(Table17[[#This Row],[Customer_ID]],Customer_Dim!A:A,Customer_Dim!H:H,"False Data")</f>
        <v>Bronze</v>
      </c>
      <c r="S1408" t="str">
        <f>_xlfn.XLOOKUP(Table17[[#This Row],[Store_ID]],Store_Dim!A:A,Store_Dim!B:B)</f>
        <v>Benson-Elliott</v>
      </c>
      <c r="T1408" t="str">
        <f>_xlfn.XLOOKUP(Table17[[#This Row],[Store_ID]],Store_Dim!A:A,Store_Dim!C:C)</f>
        <v>East</v>
      </c>
      <c r="U1408" t="str">
        <f>_xlfn.XLOOKUP(Table17[[#This Row],[Store_ID]],Store_Dim!A:A,Store_Dim!D:D)</f>
        <v>Port Josephberg</v>
      </c>
      <c r="V1408" t="str">
        <f>_xlfn.XLOOKUP(Table17[[#This Row],[Store_ID]],Store_Dim!A:A,Store_Dim!E:E)</f>
        <v>Online</v>
      </c>
      <c r="W1408" t="str">
        <f>_xlfn.XLOOKUP(Table17[[#This Row],[Product_ID]],Product_Dim!A:A,Product_Dim!B:B)</f>
        <v>Sports Stopwatch Pro</v>
      </c>
      <c r="X1408" t="str">
        <f>_xlfn.XLOOKUP(Table17[[#This Row],[Product_ID]],Product_Dim!A:A,Product_Dim!C:C)</f>
        <v>Sports</v>
      </c>
      <c r="Y1408" t="str">
        <f>_xlfn.XLOOKUP(Table17[[#This Row],[Product_ID]],Product_Dim!A:A,Product_Dim!D:D)</f>
        <v>Accessories</v>
      </c>
      <c r="Z1408" t="str">
        <f>_xlfn.XLOOKUP(Table17[[#This Row],[Product_ID]],Product_Dim!A:A,Product_Dim!E:E)</f>
        <v>Thompson-French</v>
      </c>
      <c r="AA1408">
        <f>_xlfn.XLOOKUP(Table17[[#This Row],[Product_ID]],Product_Dim!A:A,Product_Dim!F:F)</f>
        <v>434.84</v>
      </c>
      <c r="AB1408">
        <f>_xlfn.XLOOKUP(Table17[[#This Row],[Product_ID]],Product_Dim!A:A,Product_Dim!G:G)</f>
        <v>185</v>
      </c>
    </row>
    <row r="1409" spans="1:28" x14ac:dyDescent="0.25">
      <c r="A1409" t="s">
        <v>3233</v>
      </c>
      <c r="B1409" s="1">
        <v>45638</v>
      </c>
      <c r="C1409" t="s">
        <v>713</v>
      </c>
      <c r="D1409" t="s">
        <v>1560</v>
      </c>
      <c r="E1409" t="s">
        <v>1804</v>
      </c>
      <c r="F1409">
        <v>2</v>
      </c>
      <c r="G1409">
        <v>362.7</v>
      </c>
      <c r="H1409">
        <v>0.09</v>
      </c>
      <c r="I1409" t="s">
        <v>1824</v>
      </c>
      <c r="J1409" s="12">
        <v>660.11400000000003</v>
      </c>
      <c r="K1409" t="str">
        <f>_xlfn.XLOOKUP(Table17[[#This Row],[Customer_ID]],Customer_Dim!A:A,Customer_Dim!B:B,"False Data")</f>
        <v>George Davis</v>
      </c>
      <c r="L1409" s="5">
        <f>_xlfn.XLOOKUP(Table17[[#This Row],[Customer_ID]],Customer_Dim!A:A,Customer_Dim!C:C,"False Data")</f>
        <v>50</v>
      </c>
      <c r="M1409" s="5" t="str" cm="1">
        <f t="array" ref="M1409">_xlfn.IFS(Table9[[#This Row],[Age]]&lt;=35,"Youth",Table9[[#This Row],[Age]]&lt;=55,"Adult",Table9[[#This Row],[Age]]&gt;55,"Senior")</f>
        <v>Adult</v>
      </c>
      <c r="N1409" t="str">
        <f>_xlfn.XLOOKUP(Table17[[#This Row],[Customer_ID]],Customer_Dim!A:A,Customer_Dim!D:D,"False Data")</f>
        <v>Female</v>
      </c>
      <c r="O1409" t="str">
        <f>_xlfn.XLOOKUP(Table17[[#This Row],[Customer_ID]],Customer_Dim!A:A,Customer_Dim!E:E,"False Data")</f>
        <v xml:space="preserve">    lake lisa</v>
      </c>
      <c r="P1409" t="str">
        <f>_xlfn.XLOOKUP(Table17[[#This Row],[Customer_ID]],Customer_Dim!A:A,Customer_Dim!F:F,"False Data")</f>
        <v>Massachusetts</v>
      </c>
      <c r="Q1409" t="str">
        <f>_xlfn.XLOOKUP(Table17[[#This Row],[Customer_ID]],Customer_Dim!A:A,Customer_Dim!G:G,"False Data")</f>
        <v>usa</v>
      </c>
      <c r="R1409" t="str">
        <f>_xlfn.XLOOKUP(Table17[[#This Row],[Customer_ID]],Customer_Dim!A:A,Customer_Dim!H:H,"False Data")</f>
        <v>Bronze</v>
      </c>
      <c r="S1409" t="str">
        <f>_xlfn.XLOOKUP(Table17[[#This Row],[Store_ID]],Store_Dim!A:A,Store_Dim!B:B)</f>
        <v>Frederick-Wright</v>
      </c>
      <c r="T1409" t="str">
        <f>_xlfn.XLOOKUP(Table17[[#This Row],[Store_ID]],Store_Dim!A:A,Store_Dim!C:C)</f>
        <v>West</v>
      </c>
      <c r="U1409" t="str">
        <f>_xlfn.XLOOKUP(Table17[[#This Row],[Store_ID]],Store_Dim!A:A,Store_Dim!D:D)</f>
        <v>New Jimmymouth</v>
      </c>
      <c r="V1409" t="str">
        <f>_xlfn.XLOOKUP(Table17[[#This Row],[Store_ID]],Store_Dim!A:A,Store_Dim!E:E)</f>
        <v>Flagship</v>
      </c>
      <c r="W1409" t="str">
        <f>_xlfn.XLOOKUP(Table17[[#This Row],[Product_ID]],Product_Dim!A:A,Product_Dim!B:B)</f>
        <v>LED Table Lamp</v>
      </c>
      <c r="X1409" t="str">
        <f>_xlfn.XLOOKUP(Table17[[#This Row],[Product_ID]],Product_Dim!A:A,Product_Dim!C:C)</f>
        <v>Home</v>
      </c>
      <c r="Y1409" t="str">
        <f>_xlfn.XLOOKUP(Table17[[#This Row],[Product_ID]],Product_Dim!A:A,Product_Dim!D:D)</f>
        <v>Lighting</v>
      </c>
      <c r="Z1409" t="str">
        <f>_xlfn.XLOOKUP(Table17[[#This Row],[Product_ID]],Product_Dim!A:A,Product_Dim!E:E)</f>
        <v>Harrell LLC</v>
      </c>
      <c r="AA1409">
        <f>_xlfn.XLOOKUP(Table17[[#This Row],[Product_ID]],Product_Dim!A:A,Product_Dim!F:F)</f>
        <v>218.86</v>
      </c>
      <c r="AB1409">
        <f>_xlfn.XLOOKUP(Table17[[#This Row],[Product_ID]],Product_Dim!A:A,Product_Dim!G:G)</f>
        <v>170</v>
      </c>
    </row>
    <row r="1410" spans="1:28" x14ac:dyDescent="0.25">
      <c r="A1410" t="s">
        <v>3234</v>
      </c>
      <c r="B1410" s="1">
        <v>45679</v>
      </c>
      <c r="C1410" t="s">
        <v>461</v>
      </c>
      <c r="D1410" t="s">
        <v>1574</v>
      </c>
      <c r="E1410" t="s">
        <v>1761</v>
      </c>
      <c r="F1410">
        <v>1</v>
      </c>
      <c r="G1410">
        <v>908.5</v>
      </c>
      <c r="H1410">
        <v>0.2</v>
      </c>
      <c r="I1410" t="s">
        <v>1829</v>
      </c>
      <c r="J1410" s="12">
        <v>726.80000000000007</v>
      </c>
      <c r="K1410" t="str">
        <f>_xlfn.XLOOKUP(Table17[[#This Row],[Customer_ID]],Customer_Dim!A:A,Customer_Dim!B:B,"False Data")</f>
        <v>Matthew Hanna</v>
      </c>
      <c r="L1410" s="5">
        <f>_xlfn.XLOOKUP(Table17[[#This Row],[Customer_ID]],Customer_Dim!A:A,Customer_Dim!C:C,"False Data")</f>
        <v>33</v>
      </c>
      <c r="M1410" s="5" t="str" cm="1">
        <f t="array" ref="M1410">_xlfn.IFS(Table9[[#This Row],[Age]]&lt;=35,"Youth",Table9[[#This Row],[Age]]&lt;=55,"Adult",Table9[[#This Row],[Age]]&gt;55,"Senior")</f>
        <v>Youth</v>
      </c>
      <c r="N1410" t="str">
        <f>_xlfn.XLOOKUP(Table17[[#This Row],[Customer_ID]],Customer_Dim!A:A,Customer_Dim!D:D,"False Data")</f>
        <v>Female</v>
      </c>
      <c r="O1410" t="str">
        <f>_xlfn.XLOOKUP(Table17[[#This Row],[Customer_ID]],Customer_Dim!A:A,Customer_Dim!E:E,"False Data")</f>
        <v>Gonzalezbury</v>
      </c>
      <c r="P1410" t="str">
        <f>_xlfn.XLOOKUP(Table17[[#This Row],[Customer_ID]],Customer_Dim!A:A,Customer_Dim!F:F,"False Data")</f>
        <v>Michigan</v>
      </c>
      <c r="Q1410" t="str">
        <f>_xlfn.XLOOKUP(Table17[[#This Row],[Customer_ID]],Customer_Dim!A:A,Customer_Dim!G:G,"False Data")</f>
        <v>USA</v>
      </c>
      <c r="R1410" t="str">
        <f>_xlfn.XLOOKUP(Table17[[#This Row],[Customer_ID]],Customer_Dim!A:A,Customer_Dim!H:H,"False Data")</f>
        <v>Platinum</v>
      </c>
      <c r="S1410" t="str">
        <f>_xlfn.XLOOKUP(Table17[[#This Row],[Store_ID]],Store_Dim!A:A,Store_Dim!B:B)</f>
        <v>Black-Horn</v>
      </c>
      <c r="T1410" t="str">
        <f>_xlfn.XLOOKUP(Table17[[#This Row],[Store_ID]],Store_Dim!A:A,Store_Dim!C:C)</f>
        <v>South</v>
      </c>
      <c r="U1410" t="str">
        <f>_xlfn.XLOOKUP(Table17[[#This Row],[Store_ID]],Store_Dim!A:A,Store_Dim!D:D)</f>
        <v>North Nancyview</v>
      </c>
      <c r="V1410" t="str">
        <f>_xlfn.XLOOKUP(Table17[[#This Row],[Store_ID]],Store_Dim!A:A,Store_Dim!E:E)</f>
        <v>Outlet</v>
      </c>
      <c r="W1410" t="str">
        <f>_xlfn.XLOOKUP(Table17[[#This Row],[Product_ID]],Product_Dim!A:A,Product_Dim!B:B)</f>
        <v>USB-C Fast Charger</v>
      </c>
      <c r="X1410" t="str">
        <f>_xlfn.XLOOKUP(Table17[[#This Row],[Product_ID]],Product_Dim!A:A,Product_Dim!C:C)</f>
        <v>Electronics</v>
      </c>
      <c r="Y1410" t="str">
        <f>_xlfn.XLOOKUP(Table17[[#This Row],[Product_ID]],Product_Dim!A:A,Product_Dim!D:D)</f>
        <v>Accessories</v>
      </c>
      <c r="Z1410" t="str">
        <f>_xlfn.XLOOKUP(Table17[[#This Row],[Product_ID]],Product_Dim!A:A,Product_Dim!E:E)</f>
        <v>Dawson-Perkins</v>
      </c>
      <c r="AA1410">
        <f>_xlfn.XLOOKUP(Table17[[#This Row],[Product_ID]],Product_Dim!A:A,Product_Dim!F:F)</f>
        <v>242.23</v>
      </c>
      <c r="AB1410">
        <f>_xlfn.XLOOKUP(Table17[[#This Row],[Product_ID]],Product_Dim!A:A,Product_Dim!G:G)</f>
        <v>453</v>
      </c>
    </row>
    <row r="1411" spans="1:28" x14ac:dyDescent="0.25">
      <c r="A1411" t="s">
        <v>3235</v>
      </c>
      <c r="B1411" s="1">
        <v>45296</v>
      </c>
      <c r="C1411" t="s">
        <v>247</v>
      </c>
      <c r="D1411" t="s">
        <v>1598</v>
      </c>
      <c r="E1411" t="s">
        <v>1801</v>
      </c>
      <c r="F1411">
        <v>2</v>
      </c>
      <c r="G1411">
        <v>795.37</v>
      </c>
      <c r="H1411">
        <v>0.2</v>
      </c>
      <c r="I1411" t="s">
        <v>1829</v>
      </c>
      <c r="J1411" s="12">
        <v>1272.5920000000001</v>
      </c>
      <c r="K1411" t="str">
        <f>_xlfn.XLOOKUP(Table17[[#This Row],[Customer_ID]],Customer_Dim!A:A,Customer_Dim!B:B,"False Data")</f>
        <v>Amber Mcclain</v>
      </c>
      <c r="L1411" s="5">
        <f>_xlfn.XLOOKUP(Table17[[#This Row],[Customer_ID]],Customer_Dim!A:A,Customer_Dim!C:C,"False Data")</f>
        <v>58</v>
      </c>
      <c r="M1411" s="5" t="str" cm="1">
        <f t="array" ref="M1411">_xlfn.IFS(Table9[[#This Row],[Age]]&lt;=35,"Youth",Table9[[#This Row],[Age]]&lt;=55,"Adult",Table9[[#This Row],[Age]]&gt;55,"Senior")</f>
        <v>Senior</v>
      </c>
      <c r="N1411" t="str">
        <f>_xlfn.XLOOKUP(Table17[[#This Row],[Customer_ID]],Customer_Dim!A:A,Customer_Dim!D:D,"False Data")</f>
        <v>Male</v>
      </c>
      <c r="O1411" t="str">
        <f>_xlfn.XLOOKUP(Table17[[#This Row],[Customer_ID]],Customer_Dim!A:A,Customer_Dim!E:E,"False Data")</f>
        <v>Brendaburgh</v>
      </c>
      <c r="P1411" t="str">
        <f>_xlfn.XLOOKUP(Table17[[#This Row],[Customer_ID]],Customer_Dim!A:A,Customer_Dim!F:F,"False Data")</f>
        <v>Florida</v>
      </c>
      <c r="Q1411" t="str">
        <f>_xlfn.XLOOKUP(Table17[[#This Row],[Customer_ID]],Customer_Dim!A:A,Customer_Dim!G:G,"False Data")</f>
        <v>USA</v>
      </c>
      <c r="R1411" t="str">
        <f>_xlfn.XLOOKUP(Table17[[#This Row],[Customer_ID]],Customer_Dim!A:A,Customer_Dim!H:H,"False Data")</f>
        <v>Silver</v>
      </c>
      <c r="S1411" t="str">
        <f>_xlfn.XLOOKUP(Table17[[#This Row],[Store_ID]],Store_Dim!A:A,Store_Dim!B:B)</f>
        <v>Shelton PLC</v>
      </c>
      <c r="T1411" t="str">
        <f>_xlfn.XLOOKUP(Table17[[#This Row],[Store_ID]],Store_Dim!A:A,Store_Dim!C:C)</f>
        <v>North</v>
      </c>
      <c r="U1411" t="str">
        <f>_xlfn.XLOOKUP(Table17[[#This Row],[Store_ID]],Store_Dim!A:A,Store_Dim!D:D)</f>
        <v>East Jenniferstad</v>
      </c>
      <c r="V1411" t="str">
        <f>_xlfn.XLOOKUP(Table17[[#This Row],[Store_ID]],Store_Dim!A:A,Store_Dim!E:E)</f>
        <v>Flagship</v>
      </c>
      <c r="W1411" t="str">
        <f>_xlfn.XLOOKUP(Table17[[#This Row],[Product_ID]],Product_Dim!A:A,Product_Dim!B:B)</f>
        <v>Women's Scarf Set</v>
      </c>
      <c r="X1411" t="str">
        <f>_xlfn.XLOOKUP(Table17[[#This Row],[Product_ID]],Product_Dim!A:A,Product_Dim!C:C)</f>
        <v>Clothing</v>
      </c>
      <c r="Y1411" t="str">
        <f>_xlfn.XLOOKUP(Table17[[#This Row],[Product_ID]],Product_Dim!A:A,Product_Dim!D:D)</f>
        <v>Accessories</v>
      </c>
      <c r="Z1411" t="str">
        <f>_xlfn.XLOOKUP(Table17[[#This Row],[Product_ID]],Product_Dim!A:A,Product_Dim!E:E)</f>
        <v>Brown and Sons</v>
      </c>
      <c r="AA1411">
        <f>_xlfn.XLOOKUP(Table17[[#This Row],[Product_ID]],Product_Dim!A:A,Product_Dim!F:F)</f>
        <v>174.02</v>
      </c>
      <c r="AB1411">
        <f>_xlfn.XLOOKUP(Table17[[#This Row],[Product_ID]],Product_Dim!A:A,Product_Dim!G:G)</f>
        <v>268</v>
      </c>
    </row>
    <row r="1412" spans="1:28" x14ac:dyDescent="0.25">
      <c r="A1412" t="s">
        <v>3236</v>
      </c>
      <c r="B1412" s="1">
        <v>45760</v>
      </c>
      <c r="C1412" t="s">
        <v>487</v>
      </c>
      <c r="D1412" t="s">
        <v>1618</v>
      </c>
      <c r="E1412" t="s">
        <v>1769</v>
      </c>
      <c r="F1412">
        <v>2</v>
      </c>
      <c r="G1412">
        <v>326.85000000000002</v>
      </c>
      <c r="H1412">
        <v>0.17</v>
      </c>
      <c r="I1412" t="s">
        <v>1829</v>
      </c>
      <c r="J1412" s="12">
        <v>542.57100000000003</v>
      </c>
      <c r="K1412" t="str">
        <f>_xlfn.XLOOKUP(Table17[[#This Row],[Customer_ID]],Customer_Dim!A:A,Customer_Dim!B:B,"False Data")</f>
        <v>Justin Cross</v>
      </c>
      <c r="L1412" s="5">
        <f>_xlfn.XLOOKUP(Table17[[#This Row],[Customer_ID]],Customer_Dim!A:A,Customer_Dim!C:C,"False Data")</f>
        <v>62</v>
      </c>
      <c r="M1412" s="5" t="str" cm="1">
        <f t="array" ref="M1412">_xlfn.IFS(Table9[[#This Row],[Age]]&lt;=35,"Youth",Table9[[#This Row],[Age]]&lt;=55,"Adult",Table9[[#This Row],[Age]]&gt;55,"Senior")</f>
        <v>Senior</v>
      </c>
      <c r="N1412" t="str">
        <f>_xlfn.XLOOKUP(Table17[[#This Row],[Customer_ID]],Customer_Dim!A:A,Customer_Dim!D:D,"False Data")</f>
        <v>Female</v>
      </c>
      <c r="O1412" t="str">
        <f>_xlfn.XLOOKUP(Table17[[#This Row],[Customer_ID]],Customer_Dim!A:A,Customer_Dim!E:E,"False Data")</f>
        <v>North Anthonychester</v>
      </c>
      <c r="P1412" t="str">
        <f>_xlfn.XLOOKUP(Table17[[#This Row],[Customer_ID]],Customer_Dim!A:A,Customer_Dim!F:F,"False Data")</f>
        <v>Nevada</v>
      </c>
      <c r="Q1412" t="str">
        <f>_xlfn.XLOOKUP(Table17[[#This Row],[Customer_ID]],Customer_Dim!A:A,Customer_Dim!G:G,"False Data")</f>
        <v>USA</v>
      </c>
      <c r="R1412" t="str">
        <f>_xlfn.XLOOKUP(Table17[[#This Row],[Customer_ID]],Customer_Dim!A:A,Customer_Dim!H:H,"False Data")</f>
        <v>Bronze</v>
      </c>
      <c r="S1412" t="str">
        <f>_xlfn.XLOOKUP(Table17[[#This Row],[Store_ID]],Store_Dim!A:A,Store_Dim!B:B)</f>
        <v>Alexander Group</v>
      </c>
      <c r="T1412" t="str">
        <f>_xlfn.XLOOKUP(Table17[[#This Row],[Store_ID]],Store_Dim!A:A,Store_Dim!C:C)</f>
        <v>South</v>
      </c>
      <c r="U1412" t="str">
        <f>_xlfn.XLOOKUP(Table17[[#This Row],[Store_ID]],Store_Dim!A:A,Store_Dim!D:D)</f>
        <v>Port Sharon</v>
      </c>
      <c r="V1412" t="str">
        <f>_xlfn.XLOOKUP(Table17[[#This Row],[Store_ID]],Store_Dim!A:A,Store_Dim!E:E)</f>
        <v>Online</v>
      </c>
      <c r="W1412" t="str">
        <f>_xlfn.XLOOKUP(Table17[[#This Row],[Product_ID]],Product_Dim!A:A,Product_Dim!B:B)</f>
        <v>Bedroom Table Lamp</v>
      </c>
      <c r="X1412" t="str">
        <f>_xlfn.XLOOKUP(Table17[[#This Row],[Product_ID]],Product_Dim!A:A,Product_Dim!C:C)</f>
        <v>Home</v>
      </c>
      <c r="Y1412" t="str">
        <f>_xlfn.XLOOKUP(Table17[[#This Row],[Product_ID]],Product_Dim!A:A,Product_Dim!D:D)</f>
        <v>Lighting</v>
      </c>
      <c r="Z1412" t="str">
        <f>_xlfn.XLOOKUP(Table17[[#This Row],[Product_ID]],Product_Dim!A:A,Product_Dim!E:E)</f>
        <v>Jones LLC</v>
      </c>
      <c r="AA1412">
        <f>_xlfn.XLOOKUP(Table17[[#This Row],[Product_ID]],Product_Dim!A:A,Product_Dim!F:F)</f>
        <v>382.22</v>
      </c>
      <c r="AB1412">
        <f>_xlfn.XLOOKUP(Table17[[#This Row],[Product_ID]],Product_Dim!A:A,Product_Dim!G:G)</f>
        <v>329</v>
      </c>
    </row>
    <row r="1413" spans="1:28" x14ac:dyDescent="0.25">
      <c r="A1413" t="s">
        <v>3237</v>
      </c>
      <c r="B1413" s="1">
        <v>45603</v>
      </c>
      <c r="C1413" t="s">
        <v>1098</v>
      </c>
      <c r="D1413" t="s">
        <v>1660</v>
      </c>
      <c r="E1413" t="s">
        <v>1799</v>
      </c>
      <c r="F1413">
        <v>3</v>
      </c>
      <c r="G1413">
        <v>169.43</v>
      </c>
      <c r="H1413">
        <v>0.19</v>
      </c>
      <c r="I1413" t="s">
        <v>1824</v>
      </c>
      <c r="J1413" s="12">
        <v>411.71490000000011</v>
      </c>
      <c r="K1413" t="str">
        <f>_xlfn.XLOOKUP(Table17[[#This Row],[Customer_ID]],Customer_Dim!A:A,Customer_Dim!B:B,"False Data")</f>
        <v>Charles Miller</v>
      </c>
      <c r="L1413" s="5">
        <f>_xlfn.XLOOKUP(Table17[[#This Row],[Customer_ID]],Customer_Dim!A:A,Customer_Dim!C:C,"False Data")</f>
        <v>26</v>
      </c>
      <c r="M1413" s="5" t="str" cm="1">
        <f t="array" ref="M1413">_xlfn.IFS(Table9[[#This Row],[Age]]&lt;=35,"Youth",Table9[[#This Row],[Age]]&lt;=55,"Adult",Table9[[#This Row],[Age]]&gt;55,"Senior")</f>
        <v>Youth</v>
      </c>
      <c r="N1413" t="str">
        <f>_xlfn.XLOOKUP(Table17[[#This Row],[Customer_ID]],Customer_Dim!A:A,Customer_Dim!D:D,"False Data")</f>
        <v>Male</v>
      </c>
      <c r="O1413" t="str">
        <f>_xlfn.XLOOKUP(Table17[[#This Row],[Customer_ID]],Customer_Dim!A:A,Customer_Dim!E:E,"False Data")</f>
        <v>Lake Allisonborough</v>
      </c>
      <c r="P1413" t="str">
        <f>_xlfn.XLOOKUP(Table17[[#This Row],[Customer_ID]],Customer_Dim!A:A,Customer_Dim!F:F,"False Data")</f>
        <v>Iowa</v>
      </c>
      <c r="Q1413" t="str">
        <f>_xlfn.XLOOKUP(Table17[[#This Row],[Customer_ID]],Customer_Dim!A:A,Customer_Dim!G:G,"False Data")</f>
        <v>USA</v>
      </c>
      <c r="R1413" t="str">
        <f>_xlfn.XLOOKUP(Table17[[#This Row],[Customer_ID]],Customer_Dim!A:A,Customer_Dim!H:H,"False Data")</f>
        <v>Silver</v>
      </c>
      <c r="S1413" t="str">
        <f>_xlfn.XLOOKUP(Table17[[#This Row],[Store_ID]],Store_Dim!A:A,Store_Dim!B:B)</f>
        <v>Mcdonald Inc</v>
      </c>
      <c r="T1413" t="str">
        <f>_xlfn.XLOOKUP(Table17[[#This Row],[Store_ID]],Store_Dim!A:A,Store_Dim!C:C)</f>
        <v>South</v>
      </c>
      <c r="U1413" t="str">
        <f>_xlfn.XLOOKUP(Table17[[#This Row],[Store_ID]],Store_Dim!A:A,Store_Dim!D:D)</f>
        <v>Christopherland</v>
      </c>
      <c r="V1413" t="str">
        <f>_xlfn.XLOOKUP(Table17[[#This Row],[Store_ID]],Store_Dim!A:A,Store_Dim!E:E)</f>
        <v>Outlet</v>
      </c>
      <c r="W1413" t="str">
        <f>_xlfn.XLOOKUP(Table17[[#This Row],[Product_ID]],Product_Dim!A:A,Product_Dim!B:B)</f>
        <v>Premium Blanket Throw</v>
      </c>
      <c r="X1413" t="str">
        <f>_xlfn.XLOOKUP(Table17[[#This Row],[Product_ID]],Product_Dim!A:A,Product_Dim!C:C)</f>
        <v>Home</v>
      </c>
      <c r="Y1413" t="str">
        <f>_xlfn.XLOOKUP(Table17[[#This Row],[Product_ID]],Product_Dim!A:A,Product_Dim!D:D)</f>
        <v>Decor</v>
      </c>
      <c r="Z1413" t="str">
        <f>_xlfn.XLOOKUP(Table17[[#This Row],[Product_ID]],Product_Dim!A:A,Product_Dim!E:E)</f>
        <v>Hernandez, Kennedy and Porter</v>
      </c>
      <c r="AA1413">
        <f>_xlfn.XLOOKUP(Table17[[#This Row],[Product_ID]],Product_Dim!A:A,Product_Dim!F:F)</f>
        <v>461.47</v>
      </c>
      <c r="AB1413">
        <f>_xlfn.XLOOKUP(Table17[[#This Row],[Product_ID]],Product_Dim!A:A,Product_Dim!G:G)</f>
        <v>190</v>
      </c>
    </row>
    <row r="1414" spans="1:28" x14ac:dyDescent="0.25">
      <c r="A1414" t="s">
        <v>3238</v>
      </c>
      <c r="B1414" s="1">
        <v>45413</v>
      </c>
      <c r="C1414" t="s">
        <v>544</v>
      </c>
      <c r="D1414" t="s">
        <v>1714</v>
      </c>
      <c r="E1414" t="s">
        <v>1776</v>
      </c>
      <c r="F1414">
        <v>1</v>
      </c>
      <c r="G1414">
        <v>254.47</v>
      </c>
      <c r="H1414">
        <v>0.1</v>
      </c>
      <c r="I1414" t="s">
        <v>1824</v>
      </c>
      <c r="J1414" s="12">
        <v>229.023</v>
      </c>
      <c r="K1414" t="str">
        <f>_xlfn.XLOOKUP(Table17[[#This Row],[Customer_ID]],Customer_Dim!A:A,Customer_Dim!B:B,"False Data")</f>
        <v>Joseph Jones</v>
      </c>
      <c r="L1414" s="5">
        <f>_xlfn.XLOOKUP(Table17[[#This Row],[Customer_ID]],Customer_Dim!A:A,Customer_Dim!C:C,"False Data")</f>
        <v>21</v>
      </c>
      <c r="M1414" s="5" t="str" cm="1">
        <f t="array" ref="M1414">_xlfn.IFS(Table9[[#This Row],[Age]]&lt;=35,"Youth",Table9[[#This Row],[Age]]&lt;=55,"Adult",Table9[[#This Row],[Age]]&gt;55,"Senior")</f>
        <v>Youth</v>
      </c>
      <c r="N1414" t="str">
        <f>_xlfn.XLOOKUP(Table17[[#This Row],[Customer_ID]],Customer_Dim!A:A,Customer_Dim!D:D,"False Data")</f>
        <v>Male</v>
      </c>
      <c r="O1414" t="str">
        <f>_xlfn.XLOOKUP(Table17[[#This Row],[Customer_ID]],Customer_Dim!A:A,Customer_Dim!E:E,"False Data")</f>
        <v>North Matthew</v>
      </c>
      <c r="P1414" t="str">
        <f>_xlfn.XLOOKUP(Table17[[#This Row],[Customer_ID]],Customer_Dim!A:A,Customer_Dim!F:F,"False Data")</f>
        <v>Illinois</v>
      </c>
      <c r="Q1414" t="str">
        <f>_xlfn.XLOOKUP(Table17[[#This Row],[Customer_ID]],Customer_Dim!A:A,Customer_Dim!G:G,"False Data")</f>
        <v>USA</v>
      </c>
      <c r="R1414" t="str">
        <f>_xlfn.XLOOKUP(Table17[[#This Row],[Customer_ID]],Customer_Dim!A:A,Customer_Dim!H:H,"False Data")</f>
        <v>Bronze</v>
      </c>
      <c r="S1414" t="str">
        <f>_xlfn.XLOOKUP(Table17[[#This Row],[Store_ID]],Store_Dim!A:A,Store_Dim!B:B)</f>
        <v>Benson-Elliott</v>
      </c>
      <c r="T1414" t="str">
        <f>_xlfn.XLOOKUP(Table17[[#This Row],[Store_ID]],Store_Dim!A:A,Store_Dim!C:C)</f>
        <v>East</v>
      </c>
      <c r="U1414" t="str">
        <f>_xlfn.XLOOKUP(Table17[[#This Row],[Store_ID]],Store_Dim!A:A,Store_Dim!D:D)</f>
        <v>Port Josephberg</v>
      </c>
      <c r="V1414" t="str">
        <f>_xlfn.XLOOKUP(Table17[[#This Row],[Store_ID]],Store_Dim!A:A,Store_Dim!E:E)</f>
        <v>Online</v>
      </c>
      <c r="W1414" t="str">
        <f>_xlfn.XLOOKUP(Table17[[#This Row],[Product_ID]],Product_Dim!A:A,Product_Dim!B:B)</f>
        <v>Hydrating Face Cleanser</v>
      </c>
      <c r="X1414" t="str">
        <f>_xlfn.XLOOKUP(Table17[[#This Row],[Product_ID]],Product_Dim!A:A,Product_Dim!C:C)</f>
        <v>Beauty</v>
      </c>
      <c r="Y1414" t="str">
        <f>_xlfn.XLOOKUP(Table17[[#This Row],[Product_ID]],Product_Dim!A:A,Product_Dim!D:D)</f>
        <v>Skincare</v>
      </c>
      <c r="Z1414" t="str">
        <f>_xlfn.XLOOKUP(Table17[[#This Row],[Product_ID]],Product_Dim!A:A,Product_Dim!E:E)</f>
        <v>Butler Group</v>
      </c>
      <c r="AA1414">
        <f>_xlfn.XLOOKUP(Table17[[#This Row],[Product_ID]],Product_Dim!A:A,Product_Dim!F:F)</f>
        <v>305.49</v>
      </c>
      <c r="AB1414">
        <f>_xlfn.XLOOKUP(Table17[[#This Row],[Product_ID]],Product_Dim!A:A,Product_Dim!G:G)</f>
        <v>159</v>
      </c>
    </row>
    <row r="1415" spans="1:28" x14ac:dyDescent="0.25">
      <c r="A1415" t="s">
        <v>3239</v>
      </c>
      <c r="B1415" s="1">
        <v>45506</v>
      </c>
      <c r="C1415" t="s">
        <v>1298</v>
      </c>
      <c r="D1415" t="s">
        <v>1598</v>
      </c>
      <c r="E1415" t="s">
        <v>1804</v>
      </c>
      <c r="F1415">
        <v>4</v>
      </c>
      <c r="G1415">
        <v>627.73</v>
      </c>
      <c r="H1415">
        <v>0.11</v>
      </c>
      <c r="I1415" t="s">
        <v>1829</v>
      </c>
      <c r="J1415" s="12">
        <v>2234.7188000000001</v>
      </c>
      <c r="K1415" t="str">
        <f>_xlfn.XLOOKUP(Table17[[#This Row],[Customer_ID]],Customer_Dim!A:A,Customer_Dim!B:B,"False Data")</f>
        <v>Luke Parks</v>
      </c>
      <c r="L1415" s="5">
        <f>_xlfn.XLOOKUP(Table17[[#This Row],[Customer_ID]],Customer_Dim!A:A,Customer_Dim!C:C,"False Data")</f>
        <v>60</v>
      </c>
      <c r="M1415" s="5" t="str" cm="1">
        <f t="array" ref="M1415">_xlfn.IFS(Table9[[#This Row],[Age]]&lt;=35,"Youth",Table9[[#This Row],[Age]]&lt;=55,"Adult",Table9[[#This Row],[Age]]&gt;55,"Senior")</f>
        <v>Senior</v>
      </c>
      <c r="N1415" t="str">
        <f>_xlfn.XLOOKUP(Table17[[#This Row],[Customer_ID]],Customer_Dim!A:A,Customer_Dim!D:D,"False Data")</f>
        <v>Female</v>
      </c>
      <c r="O1415" t="str">
        <f>_xlfn.XLOOKUP(Table17[[#This Row],[Customer_ID]],Customer_Dim!A:A,Customer_Dim!E:E,"False Data")</f>
        <v>West Mario</v>
      </c>
      <c r="P1415" t="str">
        <f>_xlfn.XLOOKUP(Table17[[#This Row],[Customer_ID]],Customer_Dim!A:A,Customer_Dim!F:F,"False Data")</f>
        <v>New Hampshire</v>
      </c>
      <c r="Q1415" t="str">
        <f>_xlfn.XLOOKUP(Table17[[#This Row],[Customer_ID]],Customer_Dim!A:A,Customer_Dim!G:G,"False Data")</f>
        <v>USA</v>
      </c>
      <c r="R1415" t="str">
        <f>_xlfn.XLOOKUP(Table17[[#This Row],[Customer_ID]],Customer_Dim!A:A,Customer_Dim!H:H,"False Data")</f>
        <v>Silver</v>
      </c>
      <c r="S1415" t="str">
        <f>_xlfn.XLOOKUP(Table17[[#This Row],[Store_ID]],Store_Dim!A:A,Store_Dim!B:B)</f>
        <v>Frederick-Wright</v>
      </c>
      <c r="T1415" t="str">
        <f>_xlfn.XLOOKUP(Table17[[#This Row],[Store_ID]],Store_Dim!A:A,Store_Dim!C:C)</f>
        <v>West</v>
      </c>
      <c r="U1415" t="str">
        <f>_xlfn.XLOOKUP(Table17[[#This Row],[Store_ID]],Store_Dim!A:A,Store_Dim!D:D)</f>
        <v>New Jimmymouth</v>
      </c>
      <c r="V1415" t="str">
        <f>_xlfn.XLOOKUP(Table17[[#This Row],[Store_ID]],Store_Dim!A:A,Store_Dim!E:E)</f>
        <v>Flagship</v>
      </c>
      <c r="W1415" t="str">
        <f>_xlfn.XLOOKUP(Table17[[#This Row],[Product_ID]],Product_Dim!A:A,Product_Dim!B:B)</f>
        <v>Women's Scarf Set</v>
      </c>
      <c r="X1415" t="str">
        <f>_xlfn.XLOOKUP(Table17[[#This Row],[Product_ID]],Product_Dim!A:A,Product_Dim!C:C)</f>
        <v>Clothing</v>
      </c>
      <c r="Y1415" t="str">
        <f>_xlfn.XLOOKUP(Table17[[#This Row],[Product_ID]],Product_Dim!A:A,Product_Dim!D:D)</f>
        <v>Accessories</v>
      </c>
      <c r="Z1415" t="str">
        <f>_xlfn.XLOOKUP(Table17[[#This Row],[Product_ID]],Product_Dim!A:A,Product_Dim!E:E)</f>
        <v>Brown and Sons</v>
      </c>
      <c r="AA1415">
        <f>_xlfn.XLOOKUP(Table17[[#This Row],[Product_ID]],Product_Dim!A:A,Product_Dim!F:F)</f>
        <v>174.02</v>
      </c>
      <c r="AB1415">
        <f>_xlfn.XLOOKUP(Table17[[#This Row],[Product_ID]],Product_Dim!A:A,Product_Dim!G:G)</f>
        <v>268</v>
      </c>
    </row>
    <row r="1416" spans="1:28" x14ac:dyDescent="0.25">
      <c r="A1416" t="s">
        <v>3240</v>
      </c>
      <c r="B1416" s="1">
        <v>45394</v>
      </c>
      <c r="C1416" t="s">
        <v>1160</v>
      </c>
      <c r="D1416" t="s">
        <v>1610</v>
      </c>
      <c r="E1416" t="s">
        <v>1813</v>
      </c>
      <c r="F1416">
        <v>4</v>
      </c>
      <c r="G1416">
        <v>327.25</v>
      </c>
      <c r="H1416">
        <v>0.13</v>
      </c>
      <c r="I1416" t="s">
        <v>1829</v>
      </c>
      <c r="J1416" s="12">
        <v>1138.83</v>
      </c>
      <c r="K1416" t="str">
        <f>_xlfn.XLOOKUP(Table17[[#This Row],[Customer_ID]],Customer_Dim!A:A,Customer_Dim!B:B,"False Data")</f>
        <v>Michael Garner</v>
      </c>
      <c r="L1416" s="5">
        <f>_xlfn.XLOOKUP(Table17[[#This Row],[Customer_ID]],Customer_Dim!A:A,Customer_Dim!C:C,"False Data")</f>
        <v>21</v>
      </c>
      <c r="M1416" s="5" t="str" cm="1">
        <f t="array" ref="M1416">_xlfn.IFS(Table9[[#This Row],[Age]]&lt;=35,"Youth",Table9[[#This Row],[Age]]&lt;=55,"Adult",Table9[[#This Row],[Age]]&gt;55,"Senior")</f>
        <v>Youth</v>
      </c>
      <c r="N1416" t="str">
        <f>_xlfn.XLOOKUP(Table17[[#This Row],[Customer_ID]],Customer_Dim!A:A,Customer_Dim!D:D,"False Data")</f>
        <v>Female</v>
      </c>
      <c r="O1416" t="str">
        <f>_xlfn.XLOOKUP(Table17[[#This Row],[Customer_ID]],Customer_Dim!A:A,Customer_Dim!E:E,"False Data")</f>
        <v>Port Crystal</v>
      </c>
      <c r="P1416" t="str">
        <f>_xlfn.XLOOKUP(Table17[[#This Row],[Customer_ID]],Customer_Dim!A:A,Customer_Dim!F:F,"False Data")</f>
        <v>New Hampshire</v>
      </c>
      <c r="Q1416" t="str">
        <f>_xlfn.XLOOKUP(Table17[[#This Row],[Customer_ID]],Customer_Dim!A:A,Customer_Dim!G:G,"False Data")</f>
        <v>USA</v>
      </c>
      <c r="R1416" t="str">
        <f>_xlfn.XLOOKUP(Table17[[#This Row],[Customer_ID]],Customer_Dim!A:A,Customer_Dim!H:H,"False Data")</f>
        <v>Platinum</v>
      </c>
      <c r="S1416" t="str">
        <f>_xlfn.XLOOKUP(Table17[[#This Row],[Store_ID]],Store_Dim!A:A,Store_Dim!B:B)</f>
        <v>Mann-Austin</v>
      </c>
      <c r="T1416" t="str">
        <f>_xlfn.XLOOKUP(Table17[[#This Row],[Store_ID]],Store_Dim!A:A,Store_Dim!C:C)</f>
        <v>East</v>
      </c>
      <c r="U1416" t="str">
        <f>_xlfn.XLOOKUP(Table17[[#This Row],[Store_ID]],Store_Dim!A:A,Store_Dim!D:D)</f>
        <v>Vasquezborough</v>
      </c>
      <c r="V1416" t="str">
        <f>_xlfn.XLOOKUP(Table17[[#This Row],[Store_ID]],Store_Dim!A:A,Store_Dim!E:E)</f>
        <v>Online</v>
      </c>
      <c r="W1416" t="str">
        <f>_xlfn.XLOOKUP(Table17[[#This Row],[Product_ID]],Product_Dim!A:A,Product_Dim!B:B)</f>
        <v>Basketball</v>
      </c>
      <c r="X1416" t="str">
        <f>_xlfn.XLOOKUP(Table17[[#This Row],[Product_ID]],Product_Dim!A:A,Product_Dim!C:C)</f>
        <v>Sports</v>
      </c>
      <c r="Y1416" t="str">
        <f>_xlfn.XLOOKUP(Table17[[#This Row],[Product_ID]],Product_Dim!A:A,Product_Dim!D:D)</f>
        <v>Team Sports</v>
      </c>
      <c r="Z1416" t="str">
        <f>_xlfn.XLOOKUP(Table17[[#This Row],[Product_ID]],Product_Dim!A:A,Product_Dim!E:E)</f>
        <v>Nolan-Snow</v>
      </c>
      <c r="AA1416">
        <f>_xlfn.XLOOKUP(Table17[[#This Row],[Product_ID]],Product_Dim!A:A,Product_Dim!F:F)</f>
        <v>204.39</v>
      </c>
      <c r="AB1416">
        <f>_xlfn.XLOOKUP(Table17[[#This Row],[Product_ID]],Product_Dim!A:A,Product_Dim!G:G)</f>
        <v>281</v>
      </c>
    </row>
    <row r="1417" spans="1:28" x14ac:dyDescent="0.25">
      <c r="A1417" t="s">
        <v>3241</v>
      </c>
      <c r="B1417" s="1">
        <v>45755</v>
      </c>
      <c r="C1417" t="s">
        <v>490</v>
      </c>
      <c r="D1417" t="s">
        <v>1666</v>
      </c>
      <c r="E1417" t="s">
        <v>1792</v>
      </c>
      <c r="F1417">
        <v>4</v>
      </c>
      <c r="G1417">
        <v>511.43</v>
      </c>
      <c r="H1417">
        <v>0.18</v>
      </c>
      <c r="I1417" t="s">
        <v>1829</v>
      </c>
      <c r="J1417" s="12">
        <v>1677.4903999999999</v>
      </c>
      <c r="K1417" t="str">
        <f>_xlfn.XLOOKUP(Table17[[#This Row],[Customer_ID]],Customer_Dim!A:A,Customer_Dim!B:B,"False Data")</f>
        <v>Cameron Simpson</v>
      </c>
      <c r="L1417" s="5">
        <f>_xlfn.XLOOKUP(Table17[[#This Row],[Customer_ID]],Customer_Dim!A:A,Customer_Dim!C:C,"False Data")</f>
        <v>46</v>
      </c>
      <c r="M1417" s="5" t="str" cm="1">
        <f t="array" ref="M1417">_xlfn.IFS(Table9[[#This Row],[Age]]&lt;=35,"Youth",Table9[[#This Row],[Age]]&lt;=55,"Adult",Table9[[#This Row],[Age]]&gt;55,"Senior")</f>
        <v>Adult</v>
      </c>
      <c r="N1417" t="str">
        <f>_xlfn.XLOOKUP(Table17[[#This Row],[Customer_ID]],Customer_Dim!A:A,Customer_Dim!D:D,"False Data")</f>
        <v>Male</v>
      </c>
      <c r="O1417" t="str">
        <f>_xlfn.XLOOKUP(Table17[[#This Row],[Customer_ID]],Customer_Dim!A:A,Customer_Dim!E:E,"False Data")</f>
        <v>Michaelfort</v>
      </c>
      <c r="P1417" t="str">
        <f>_xlfn.XLOOKUP(Table17[[#This Row],[Customer_ID]],Customer_Dim!A:A,Customer_Dim!F:F,"False Data")</f>
        <v>Indiana</v>
      </c>
      <c r="Q1417" t="str">
        <f>_xlfn.XLOOKUP(Table17[[#This Row],[Customer_ID]],Customer_Dim!A:A,Customer_Dim!G:G,"False Data")</f>
        <v>USA</v>
      </c>
      <c r="R1417" t="str">
        <f>_xlfn.XLOOKUP(Table17[[#This Row],[Customer_ID]],Customer_Dim!A:A,Customer_Dim!H:H,"False Data")</f>
        <v>Platinum</v>
      </c>
      <c r="S1417" t="str">
        <f>_xlfn.XLOOKUP(Table17[[#This Row],[Store_ID]],Store_Dim!A:A,Store_Dim!B:B)</f>
        <v>Aguirre-Keller</v>
      </c>
      <c r="T1417" t="str">
        <f>_xlfn.XLOOKUP(Table17[[#This Row],[Store_ID]],Store_Dim!A:A,Store_Dim!C:C)</f>
        <v>South</v>
      </c>
      <c r="U1417" t="str">
        <f>_xlfn.XLOOKUP(Table17[[#This Row],[Store_ID]],Store_Dim!A:A,Store_Dim!D:D)</f>
        <v>Lake Michael</v>
      </c>
      <c r="V1417" t="str">
        <f>_xlfn.XLOOKUP(Table17[[#This Row],[Store_ID]],Store_Dim!A:A,Store_Dim!E:E)</f>
        <v>Online</v>
      </c>
      <c r="W1417" t="str">
        <f>_xlfn.XLOOKUP(Table17[[#This Row],[Product_ID]],Product_Dim!A:A,Product_Dim!B:B)</f>
        <v>Men's Hair Styling Gel</v>
      </c>
      <c r="X1417" t="str">
        <f>_xlfn.XLOOKUP(Table17[[#This Row],[Product_ID]],Product_Dim!A:A,Product_Dim!C:C)</f>
        <v>Beauty</v>
      </c>
      <c r="Y1417" t="str">
        <f>_xlfn.XLOOKUP(Table17[[#This Row],[Product_ID]],Product_Dim!A:A,Product_Dim!D:D)</f>
        <v>Haircare</v>
      </c>
      <c r="Z1417" t="str">
        <f>_xlfn.XLOOKUP(Table17[[#This Row],[Product_ID]],Product_Dim!A:A,Product_Dim!E:E)</f>
        <v>Cline-Mccarthy</v>
      </c>
      <c r="AA1417">
        <f>_xlfn.XLOOKUP(Table17[[#This Row],[Product_ID]],Product_Dim!A:A,Product_Dim!F:F)</f>
        <v>17.309999999999999</v>
      </c>
      <c r="AB1417">
        <f>_xlfn.XLOOKUP(Table17[[#This Row],[Product_ID]],Product_Dim!A:A,Product_Dim!G:G)</f>
        <v>399</v>
      </c>
    </row>
    <row r="1418" spans="1:28" x14ac:dyDescent="0.25">
      <c r="A1418" t="s">
        <v>3242</v>
      </c>
      <c r="B1418" s="1">
        <v>45473</v>
      </c>
      <c r="C1418" t="s">
        <v>550</v>
      </c>
      <c r="D1418" t="s">
        <v>1674</v>
      </c>
      <c r="E1418" t="s">
        <v>1807</v>
      </c>
      <c r="F1418">
        <v>4</v>
      </c>
      <c r="G1418">
        <v>194.67</v>
      </c>
      <c r="H1418">
        <v>0.23</v>
      </c>
      <c r="I1418" t="s">
        <v>1826</v>
      </c>
      <c r="J1418" s="12">
        <v>599.58359999999993</v>
      </c>
      <c r="K1418" t="str">
        <f>_xlfn.XLOOKUP(Table17[[#This Row],[Customer_ID]],Customer_Dim!A:A,Customer_Dim!B:B,"False Data")</f>
        <v>Jason Wheeler</v>
      </c>
      <c r="L1418" s="5">
        <f>_xlfn.XLOOKUP(Table17[[#This Row],[Customer_ID]],Customer_Dim!A:A,Customer_Dim!C:C,"False Data")</f>
        <v>47</v>
      </c>
      <c r="M1418" s="5" t="str" cm="1">
        <f t="array" ref="M1418">_xlfn.IFS(Table9[[#This Row],[Age]]&lt;=35,"Youth",Table9[[#This Row],[Age]]&lt;=55,"Adult",Table9[[#This Row],[Age]]&gt;55,"Senior")</f>
        <v>Adult</v>
      </c>
      <c r="N1418" t="str">
        <f>_xlfn.XLOOKUP(Table17[[#This Row],[Customer_ID]],Customer_Dim!A:A,Customer_Dim!D:D,"False Data")</f>
        <v>Female</v>
      </c>
      <c r="O1418" t="str">
        <f>_xlfn.XLOOKUP(Table17[[#This Row],[Customer_ID]],Customer_Dim!A:A,Customer_Dim!E:E,"False Data")</f>
        <v>Carolview</v>
      </c>
      <c r="P1418" t="str">
        <f>_xlfn.XLOOKUP(Table17[[#This Row],[Customer_ID]],Customer_Dim!A:A,Customer_Dim!F:F,"False Data")</f>
        <v>Illinois</v>
      </c>
      <c r="Q1418" t="str">
        <f>_xlfn.XLOOKUP(Table17[[#This Row],[Customer_ID]],Customer_Dim!A:A,Customer_Dim!G:G,"False Data")</f>
        <v>USA</v>
      </c>
      <c r="R1418" t="str">
        <f>_xlfn.XLOOKUP(Table17[[#This Row],[Customer_ID]],Customer_Dim!A:A,Customer_Dim!H:H,"False Data")</f>
        <v>Platinum</v>
      </c>
      <c r="S1418" t="str">
        <f>_xlfn.XLOOKUP(Table17[[#This Row],[Store_ID]],Store_Dim!A:A,Store_Dim!B:B)</f>
        <v>Holloway Ltd</v>
      </c>
      <c r="T1418" t="str">
        <f>_xlfn.XLOOKUP(Table17[[#This Row],[Store_ID]],Store_Dim!A:A,Store_Dim!C:C)</f>
        <v>North</v>
      </c>
      <c r="U1418" t="str">
        <f>_xlfn.XLOOKUP(Table17[[#This Row],[Store_ID]],Store_Dim!A:A,Store_Dim!D:D)</f>
        <v>Bensonhaven</v>
      </c>
      <c r="V1418" t="str">
        <f>_xlfn.XLOOKUP(Table17[[#This Row],[Store_ID]],Store_Dim!A:A,Store_Dim!E:E)</f>
        <v>Flagship</v>
      </c>
      <c r="W1418" t="str">
        <f>_xlfn.XLOOKUP(Table17[[#This Row],[Product_ID]],Product_Dim!A:A,Product_Dim!B:B)</f>
        <v>Organic Sunscreen Lotion</v>
      </c>
      <c r="X1418" t="str">
        <f>_xlfn.XLOOKUP(Table17[[#This Row],[Product_ID]],Product_Dim!A:A,Product_Dim!C:C)</f>
        <v>Beauty</v>
      </c>
      <c r="Y1418" t="str">
        <f>_xlfn.XLOOKUP(Table17[[#This Row],[Product_ID]],Product_Dim!A:A,Product_Dim!D:D)</f>
        <v>Skincare</v>
      </c>
      <c r="Z1418" t="str">
        <f>_xlfn.XLOOKUP(Table17[[#This Row],[Product_ID]],Product_Dim!A:A,Product_Dim!E:E)</f>
        <v>Anderson-Riley</v>
      </c>
      <c r="AA1418">
        <f>_xlfn.XLOOKUP(Table17[[#This Row],[Product_ID]],Product_Dim!A:A,Product_Dim!F:F)</f>
        <v>266.86</v>
      </c>
      <c r="AB1418">
        <f>_xlfn.XLOOKUP(Table17[[#This Row],[Product_ID]],Product_Dim!A:A,Product_Dim!G:G)</f>
        <v>458</v>
      </c>
    </row>
    <row r="1419" spans="1:28" x14ac:dyDescent="0.25">
      <c r="A1419" t="s">
        <v>3243</v>
      </c>
      <c r="B1419" s="1">
        <v>45304</v>
      </c>
      <c r="C1419" t="s">
        <v>221</v>
      </c>
      <c r="D1419" t="s">
        <v>1594</v>
      </c>
      <c r="E1419" t="s">
        <v>1757</v>
      </c>
      <c r="F1419">
        <v>2</v>
      </c>
      <c r="G1419">
        <v>54.51</v>
      </c>
      <c r="H1419">
        <v>7.0000000000000007E-2</v>
      </c>
      <c r="I1419" t="s">
        <v>1824</v>
      </c>
      <c r="J1419" s="12">
        <v>101.3886</v>
      </c>
      <c r="K1419" t="str">
        <f>_xlfn.XLOOKUP(Table17[[#This Row],[Customer_ID]],Customer_Dim!A:A,Customer_Dim!B:B,"False Data")</f>
        <v>Alyssa Vargas</v>
      </c>
      <c r="L1419" s="5">
        <f>_xlfn.XLOOKUP(Table17[[#This Row],[Customer_ID]],Customer_Dim!A:A,Customer_Dim!C:C,"False Data")</f>
        <v>53</v>
      </c>
      <c r="M1419" s="5" t="str" cm="1">
        <f t="array" ref="M1419">_xlfn.IFS(Table9[[#This Row],[Age]]&lt;=35,"Youth",Table9[[#This Row],[Age]]&lt;=55,"Adult",Table9[[#This Row],[Age]]&gt;55,"Senior")</f>
        <v>Adult</v>
      </c>
      <c r="N1419" t="str">
        <f>_xlfn.XLOOKUP(Table17[[#This Row],[Customer_ID]],Customer_Dim!A:A,Customer_Dim!D:D,"False Data")</f>
        <v>Male</v>
      </c>
      <c r="O1419" t="str">
        <f>_xlfn.XLOOKUP(Table17[[#This Row],[Customer_ID]],Customer_Dim!A:A,Customer_Dim!E:E,"False Data")</f>
        <v>New Kathrynland</v>
      </c>
      <c r="P1419" t="str">
        <f>_xlfn.XLOOKUP(Table17[[#This Row],[Customer_ID]],Customer_Dim!A:A,Customer_Dim!F:F,"False Data")</f>
        <v>Montana</v>
      </c>
      <c r="Q1419" t="str">
        <f>_xlfn.XLOOKUP(Table17[[#This Row],[Customer_ID]],Customer_Dim!A:A,Customer_Dim!G:G,"False Data")</f>
        <v>USA</v>
      </c>
      <c r="R1419" t="str">
        <f>_xlfn.XLOOKUP(Table17[[#This Row],[Customer_ID]],Customer_Dim!A:A,Customer_Dim!H:H,"False Data")</f>
        <v>Platinum</v>
      </c>
      <c r="S1419" t="str">
        <f>_xlfn.XLOOKUP(Table17[[#This Row],[Store_ID]],Store_Dim!A:A,Store_Dim!B:B)</f>
        <v>Martinez, Adkins and Johnson</v>
      </c>
      <c r="T1419" t="str">
        <f>_xlfn.XLOOKUP(Table17[[#This Row],[Store_ID]],Store_Dim!A:A,Store_Dim!C:C)</f>
        <v>North</v>
      </c>
      <c r="U1419" t="str">
        <f>_xlfn.XLOOKUP(Table17[[#This Row],[Store_ID]],Store_Dim!A:A,Store_Dim!D:D)</f>
        <v>Danielmouth</v>
      </c>
      <c r="V1419" t="str">
        <f>_xlfn.XLOOKUP(Table17[[#This Row],[Store_ID]],Store_Dim!A:A,Store_Dim!E:E)</f>
        <v>Flagship</v>
      </c>
      <c r="W1419" t="str">
        <f>_xlfn.XLOOKUP(Table17[[#This Row],[Product_ID]],Product_Dim!A:A,Product_Dim!B:B)</f>
        <v>Men's Formal Shirt</v>
      </c>
      <c r="X1419" t="str">
        <f>_xlfn.XLOOKUP(Table17[[#This Row],[Product_ID]],Product_Dim!A:A,Product_Dim!C:C)</f>
        <v>Clothing</v>
      </c>
      <c r="Y1419" t="str">
        <f>_xlfn.XLOOKUP(Table17[[#This Row],[Product_ID]],Product_Dim!A:A,Product_Dim!D:D)</f>
        <v>Tops</v>
      </c>
      <c r="Z1419" t="str">
        <f>_xlfn.XLOOKUP(Table17[[#This Row],[Product_ID]],Product_Dim!A:A,Product_Dim!E:E)</f>
        <v>Moon, Mora and Santos</v>
      </c>
      <c r="AA1419">
        <f>_xlfn.XLOOKUP(Table17[[#This Row],[Product_ID]],Product_Dim!A:A,Product_Dim!F:F)</f>
        <v>283</v>
      </c>
      <c r="AB1419">
        <f>_xlfn.XLOOKUP(Table17[[#This Row],[Product_ID]],Product_Dim!A:A,Product_Dim!G:G)</f>
        <v>360</v>
      </c>
    </row>
    <row r="1420" spans="1:28" x14ac:dyDescent="0.25">
      <c r="A1420" t="s">
        <v>3244</v>
      </c>
      <c r="B1420" s="1">
        <v>45557</v>
      </c>
      <c r="C1420" t="s">
        <v>278</v>
      </c>
      <c r="D1420" t="s">
        <v>1672</v>
      </c>
      <c r="E1420" t="s">
        <v>1792</v>
      </c>
      <c r="F1420">
        <v>4</v>
      </c>
      <c r="G1420">
        <v>964</v>
      </c>
      <c r="H1420">
        <v>0.14000000000000001</v>
      </c>
      <c r="I1420" t="s">
        <v>1826</v>
      </c>
      <c r="J1420" s="12">
        <v>3316.16</v>
      </c>
      <c r="K1420" t="str">
        <f>_xlfn.XLOOKUP(Table17[[#This Row],[Customer_ID]],Customer_Dim!A:A,Customer_Dim!B:B,"False Data")</f>
        <v>Nathan Campbell</v>
      </c>
      <c r="L1420" s="5">
        <f>_xlfn.XLOOKUP(Table17[[#This Row],[Customer_ID]],Customer_Dim!A:A,Customer_Dim!C:C,"False Data")</f>
        <v>37</v>
      </c>
      <c r="M1420" s="5" t="str" cm="1">
        <f t="array" ref="M1420">_xlfn.IFS(Table9[[#This Row],[Age]]&lt;=35,"Youth",Table9[[#This Row],[Age]]&lt;=55,"Adult",Table9[[#This Row],[Age]]&gt;55,"Senior")</f>
        <v>Adult</v>
      </c>
      <c r="N1420" t="str">
        <f>_xlfn.XLOOKUP(Table17[[#This Row],[Customer_ID]],Customer_Dim!A:A,Customer_Dim!D:D,"False Data")</f>
        <v>Male</v>
      </c>
      <c r="O1420" t="str">
        <f>_xlfn.XLOOKUP(Table17[[#This Row],[Customer_ID]],Customer_Dim!A:A,Customer_Dim!E:E,"False Data")</f>
        <v>Rodrigueztown</v>
      </c>
      <c r="P1420" t="str">
        <f>_xlfn.XLOOKUP(Table17[[#This Row],[Customer_ID]],Customer_Dim!A:A,Customer_Dim!F:F,"False Data")</f>
        <v>Oklahoma</v>
      </c>
      <c r="Q1420" t="str">
        <f>_xlfn.XLOOKUP(Table17[[#This Row],[Customer_ID]],Customer_Dim!A:A,Customer_Dim!G:G,"False Data")</f>
        <v>USA</v>
      </c>
      <c r="R1420" t="str">
        <f>_xlfn.XLOOKUP(Table17[[#This Row],[Customer_ID]],Customer_Dim!A:A,Customer_Dim!H:H,"False Data")</f>
        <v>Gold</v>
      </c>
      <c r="S1420" t="str">
        <f>_xlfn.XLOOKUP(Table17[[#This Row],[Store_ID]],Store_Dim!A:A,Store_Dim!B:B)</f>
        <v>Aguirre-Keller</v>
      </c>
      <c r="T1420" t="str">
        <f>_xlfn.XLOOKUP(Table17[[#This Row],[Store_ID]],Store_Dim!A:A,Store_Dim!C:C)</f>
        <v>South</v>
      </c>
      <c r="U1420" t="str">
        <f>_xlfn.XLOOKUP(Table17[[#This Row],[Store_ID]],Store_Dim!A:A,Store_Dim!D:D)</f>
        <v>Lake Michael</v>
      </c>
      <c r="V1420" t="str">
        <f>_xlfn.XLOOKUP(Table17[[#This Row],[Store_ID]],Store_Dim!A:A,Store_Dim!E:E)</f>
        <v>Online</v>
      </c>
      <c r="W1420" t="str">
        <f>_xlfn.XLOOKUP(Table17[[#This Row],[Product_ID]],Product_Dim!A:A,Product_Dim!B:B)</f>
        <v>Laptop Cooling Pad</v>
      </c>
      <c r="X1420" t="str">
        <f>_xlfn.XLOOKUP(Table17[[#This Row],[Product_ID]],Product_Dim!A:A,Product_Dim!C:C)</f>
        <v>Electronics</v>
      </c>
      <c r="Y1420" t="str">
        <f>_xlfn.XLOOKUP(Table17[[#This Row],[Product_ID]],Product_Dim!A:A,Product_Dim!D:D)</f>
        <v>Computer</v>
      </c>
      <c r="Z1420" t="str">
        <f>_xlfn.XLOOKUP(Table17[[#This Row],[Product_ID]],Product_Dim!A:A,Product_Dim!E:E)</f>
        <v>Murray, Gould and Ware</v>
      </c>
      <c r="AA1420">
        <f>_xlfn.XLOOKUP(Table17[[#This Row],[Product_ID]],Product_Dim!A:A,Product_Dim!F:F)</f>
        <v>86.42</v>
      </c>
      <c r="AB1420">
        <f>_xlfn.XLOOKUP(Table17[[#This Row],[Product_ID]],Product_Dim!A:A,Product_Dim!G:G)</f>
        <v>222</v>
      </c>
    </row>
    <row r="1421" spans="1:28" x14ac:dyDescent="0.25">
      <c r="A1421" t="s">
        <v>3245</v>
      </c>
      <c r="B1421" s="1">
        <v>45527</v>
      </c>
      <c r="C1421" t="s">
        <v>157</v>
      </c>
      <c r="D1421" t="s">
        <v>1726</v>
      </c>
      <c r="E1421" t="s">
        <v>1769</v>
      </c>
      <c r="F1421">
        <v>1</v>
      </c>
      <c r="G1421">
        <v>170.12</v>
      </c>
      <c r="H1421">
        <v>0.26</v>
      </c>
      <c r="I1421" t="s">
        <v>1826</v>
      </c>
      <c r="J1421" s="12">
        <v>125.8888</v>
      </c>
      <c r="K1421" t="str">
        <f>_xlfn.XLOOKUP(Table17[[#This Row],[Customer_ID]],Customer_Dim!A:A,Customer_Dim!B:B,"False Data")</f>
        <v>Eric Vega</v>
      </c>
      <c r="L1421" s="5">
        <f>_xlfn.XLOOKUP(Table17[[#This Row],[Customer_ID]],Customer_Dim!A:A,Customer_Dim!C:C,"False Data")</f>
        <v>50</v>
      </c>
      <c r="M1421" s="5" t="str" cm="1">
        <f t="array" ref="M1421">_xlfn.IFS(Table9[[#This Row],[Age]]&lt;=35,"Youth",Table9[[#This Row],[Age]]&lt;=55,"Adult",Table9[[#This Row],[Age]]&gt;55,"Senior")</f>
        <v>Adult</v>
      </c>
      <c r="N1421" t="str">
        <f>_xlfn.XLOOKUP(Table17[[#This Row],[Customer_ID]],Customer_Dim!A:A,Customer_Dim!D:D,"False Data")</f>
        <v>Male</v>
      </c>
      <c r="O1421" t="str">
        <f>_xlfn.XLOOKUP(Table17[[#This Row],[Customer_ID]],Customer_Dim!A:A,Customer_Dim!E:E,"False Data")</f>
        <v>Williamsonland</v>
      </c>
      <c r="P1421" t="str">
        <f>_xlfn.XLOOKUP(Table17[[#This Row],[Customer_ID]],Customer_Dim!A:A,Customer_Dim!F:F,"False Data")</f>
        <v>Kansas</v>
      </c>
      <c r="Q1421" t="str">
        <f>_xlfn.XLOOKUP(Table17[[#This Row],[Customer_ID]],Customer_Dim!A:A,Customer_Dim!G:G,"False Data")</f>
        <v>USA</v>
      </c>
      <c r="R1421" t="str">
        <f>_xlfn.XLOOKUP(Table17[[#This Row],[Customer_ID]],Customer_Dim!A:A,Customer_Dim!H:H,"False Data")</f>
        <v>Gold</v>
      </c>
      <c r="S1421" t="str">
        <f>_xlfn.XLOOKUP(Table17[[#This Row],[Store_ID]],Store_Dim!A:A,Store_Dim!B:B)</f>
        <v>Alexander Group</v>
      </c>
      <c r="T1421" t="str">
        <f>_xlfn.XLOOKUP(Table17[[#This Row],[Store_ID]],Store_Dim!A:A,Store_Dim!C:C)</f>
        <v>South</v>
      </c>
      <c r="U1421" t="str">
        <f>_xlfn.XLOOKUP(Table17[[#This Row],[Store_ID]],Store_Dim!A:A,Store_Dim!D:D)</f>
        <v>Port Sharon</v>
      </c>
      <c r="V1421" t="str">
        <f>_xlfn.XLOOKUP(Table17[[#This Row],[Store_ID]],Store_Dim!A:A,Store_Dim!E:E)</f>
        <v>Online</v>
      </c>
      <c r="W1421" t="str">
        <f>_xlfn.XLOOKUP(Table17[[#This Row],[Product_ID]],Product_Dim!A:A,Product_Dim!B:B)</f>
        <v>Face Foundation Kit</v>
      </c>
      <c r="X1421" t="str">
        <f>_xlfn.XLOOKUP(Table17[[#This Row],[Product_ID]],Product_Dim!A:A,Product_Dim!C:C)</f>
        <v>Beauty</v>
      </c>
      <c r="Y1421" t="str">
        <f>_xlfn.XLOOKUP(Table17[[#This Row],[Product_ID]],Product_Dim!A:A,Product_Dim!D:D)</f>
        <v>Makeup</v>
      </c>
      <c r="Z1421" t="str">
        <f>_xlfn.XLOOKUP(Table17[[#This Row],[Product_ID]],Product_Dim!A:A,Product_Dim!E:E)</f>
        <v>Taylor-Elliott</v>
      </c>
      <c r="AA1421">
        <f>_xlfn.XLOOKUP(Table17[[#This Row],[Product_ID]],Product_Dim!A:A,Product_Dim!F:F)</f>
        <v>183.04</v>
      </c>
      <c r="AB1421">
        <f>_xlfn.XLOOKUP(Table17[[#This Row],[Product_ID]],Product_Dim!A:A,Product_Dim!G:G)</f>
        <v>457</v>
      </c>
    </row>
    <row r="1422" spans="1:28" x14ac:dyDescent="0.25">
      <c r="A1422" t="s">
        <v>3246</v>
      </c>
      <c r="B1422" s="1">
        <v>45875</v>
      </c>
      <c r="C1422" t="s">
        <v>511</v>
      </c>
      <c r="D1422" t="s">
        <v>1654</v>
      </c>
      <c r="E1422" t="s">
        <v>1813</v>
      </c>
      <c r="F1422">
        <v>2</v>
      </c>
      <c r="G1422">
        <v>664.5</v>
      </c>
      <c r="H1422">
        <v>0.23</v>
      </c>
      <c r="I1422" t="s">
        <v>1824</v>
      </c>
      <c r="J1422" s="12">
        <v>1023.33</v>
      </c>
      <c r="K1422" t="str">
        <f>_xlfn.XLOOKUP(Table17[[#This Row],[Customer_ID]],Customer_Dim!A:A,Customer_Dim!B:B,"False Data")</f>
        <v>Patrick Roberts</v>
      </c>
      <c r="L1422" s="5">
        <f>_xlfn.XLOOKUP(Table17[[#This Row],[Customer_ID]],Customer_Dim!A:A,Customer_Dim!C:C,"False Data")</f>
        <v>41</v>
      </c>
      <c r="M1422" s="5" t="str" cm="1">
        <f t="array" ref="M1422">_xlfn.IFS(Table9[[#This Row],[Age]]&lt;=35,"Youth",Table9[[#This Row],[Age]]&lt;=55,"Adult",Table9[[#This Row],[Age]]&gt;55,"Senior")</f>
        <v>Adult</v>
      </c>
      <c r="N1422" t="str">
        <f>_xlfn.XLOOKUP(Table17[[#This Row],[Customer_ID]],Customer_Dim!A:A,Customer_Dim!D:D,"False Data")</f>
        <v>Female</v>
      </c>
      <c r="O1422" t="str">
        <f>_xlfn.XLOOKUP(Table17[[#This Row],[Customer_ID]],Customer_Dim!A:A,Customer_Dim!E:E,"False Data")</f>
        <v>Jaredville</v>
      </c>
      <c r="P1422" t="str">
        <f>_xlfn.XLOOKUP(Table17[[#This Row],[Customer_ID]],Customer_Dim!A:A,Customer_Dim!F:F,"False Data")</f>
        <v>Missouri</v>
      </c>
      <c r="Q1422" t="str">
        <f>_xlfn.XLOOKUP(Table17[[#This Row],[Customer_ID]],Customer_Dim!A:A,Customer_Dim!G:G,"False Data")</f>
        <v>USA</v>
      </c>
      <c r="R1422" t="str">
        <f>_xlfn.XLOOKUP(Table17[[#This Row],[Customer_ID]],Customer_Dim!A:A,Customer_Dim!H:H,"False Data")</f>
        <v>Platinum</v>
      </c>
      <c r="S1422" t="str">
        <f>_xlfn.XLOOKUP(Table17[[#This Row],[Store_ID]],Store_Dim!A:A,Store_Dim!B:B)</f>
        <v>Mann-Austin</v>
      </c>
      <c r="T1422" t="str">
        <f>_xlfn.XLOOKUP(Table17[[#This Row],[Store_ID]],Store_Dim!A:A,Store_Dim!C:C)</f>
        <v>East</v>
      </c>
      <c r="U1422" t="str">
        <f>_xlfn.XLOOKUP(Table17[[#This Row],[Store_ID]],Store_Dim!A:A,Store_Dim!D:D)</f>
        <v>Vasquezborough</v>
      </c>
      <c r="V1422" t="str">
        <f>_xlfn.XLOOKUP(Table17[[#This Row],[Store_ID]],Store_Dim!A:A,Store_Dim!E:E)</f>
        <v>Online</v>
      </c>
      <c r="W1422" t="str">
        <f>_xlfn.XLOOKUP(Table17[[#This Row],[Product_ID]],Product_Dim!A:A,Product_Dim!B:B)</f>
        <v>Men's Track Pants</v>
      </c>
      <c r="X1422" t="str">
        <f>_xlfn.XLOOKUP(Table17[[#This Row],[Product_ID]],Product_Dim!A:A,Product_Dim!C:C)</f>
        <v>Clothing</v>
      </c>
      <c r="Y1422" t="str">
        <f>_xlfn.XLOOKUP(Table17[[#This Row],[Product_ID]],Product_Dim!A:A,Product_Dim!D:D)</f>
        <v>Bottoms</v>
      </c>
      <c r="Z1422" t="str">
        <f>_xlfn.XLOOKUP(Table17[[#This Row],[Product_ID]],Product_Dim!A:A,Product_Dim!E:E)</f>
        <v>Hamilton, Woods and Walker</v>
      </c>
      <c r="AA1422">
        <f>_xlfn.XLOOKUP(Table17[[#This Row],[Product_ID]],Product_Dim!A:A,Product_Dim!F:F)</f>
        <v>386.56</v>
      </c>
      <c r="AB1422">
        <f>_xlfn.XLOOKUP(Table17[[#This Row],[Product_ID]],Product_Dim!A:A,Product_Dim!G:G)</f>
        <v>125</v>
      </c>
    </row>
    <row r="1423" spans="1:28" x14ac:dyDescent="0.25">
      <c r="A1423" t="s">
        <v>3247</v>
      </c>
      <c r="B1423" s="1">
        <v>45936</v>
      </c>
      <c r="C1423" t="s">
        <v>1160</v>
      </c>
      <c r="D1423" t="s">
        <v>1638</v>
      </c>
      <c r="E1423" t="s">
        <v>1789</v>
      </c>
      <c r="F1423">
        <v>4</v>
      </c>
      <c r="G1423">
        <v>557.51</v>
      </c>
      <c r="H1423">
        <v>0.11</v>
      </c>
      <c r="I1423" t="s">
        <v>1824</v>
      </c>
      <c r="J1423" s="12">
        <v>1984.7356</v>
      </c>
      <c r="K1423" t="str">
        <f>_xlfn.XLOOKUP(Table17[[#This Row],[Customer_ID]],Customer_Dim!A:A,Customer_Dim!B:B,"False Data")</f>
        <v>Michael Garner</v>
      </c>
      <c r="L1423" s="5">
        <f>_xlfn.XLOOKUP(Table17[[#This Row],[Customer_ID]],Customer_Dim!A:A,Customer_Dim!C:C,"False Data")</f>
        <v>21</v>
      </c>
      <c r="M1423" s="5" t="str" cm="1">
        <f t="array" ref="M1423">_xlfn.IFS(Table9[[#This Row],[Age]]&lt;=35,"Youth",Table9[[#This Row],[Age]]&lt;=55,"Adult",Table9[[#This Row],[Age]]&gt;55,"Senior")</f>
        <v>Youth</v>
      </c>
      <c r="N1423" t="str">
        <f>_xlfn.XLOOKUP(Table17[[#This Row],[Customer_ID]],Customer_Dim!A:A,Customer_Dim!D:D,"False Data")</f>
        <v>Female</v>
      </c>
      <c r="O1423" t="str">
        <f>_xlfn.XLOOKUP(Table17[[#This Row],[Customer_ID]],Customer_Dim!A:A,Customer_Dim!E:E,"False Data")</f>
        <v>Port Crystal</v>
      </c>
      <c r="P1423" t="str">
        <f>_xlfn.XLOOKUP(Table17[[#This Row],[Customer_ID]],Customer_Dim!A:A,Customer_Dim!F:F,"False Data")</f>
        <v>New Hampshire</v>
      </c>
      <c r="Q1423" t="str">
        <f>_xlfn.XLOOKUP(Table17[[#This Row],[Customer_ID]],Customer_Dim!A:A,Customer_Dim!G:G,"False Data")</f>
        <v>USA</v>
      </c>
      <c r="R1423" t="str">
        <f>_xlfn.XLOOKUP(Table17[[#This Row],[Customer_ID]],Customer_Dim!A:A,Customer_Dim!H:H,"False Data")</f>
        <v>Platinum</v>
      </c>
      <c r="S1423" t="str">
        <f>_xlfn.XLOOKUP(Table17[[#This Row],[Store_ID]],Store_Dim!A:A,Store_Dim!B:B)</f>
        <v>Hill, Wagner and Ballard</v>
      </c>
      <c r="T1423" t="str">
        <f>_xlfn.XLOOKUP(Table17[[#This Row],[Store_ID]],Store_Dim!A:A,Store_Dim!C:C)</f>
        <v>East</v>
      </c>
      <c r="U1423" t="str">
        <f>_xlfn.XLOOKUP(Table17[[#This Row],[Store_ID]],Store_Dim!A:A,Store_Dim!D:D)</f>
        <v>East Davidville</v>
      </c>
      <c r="V1423" t="str">
        <f>_xlfn.XLOOKUP(Table17[[#This Row],[Store_ID]],Store_Dim!A:A,Store_Dim!E:E)</f>
        <v>Online</v>
      </c>
      <c r="W1423" t="str">
        <f>_xlfn.XLOOKUP(Table17[[#This Row],[Product_ID]],Product_Dim!A:A,Product_Dim!B:B)</f>
        <v>High-Grip Football</v>
      </c>
      <c r="X1423" t="str">
        <f>_xlfn.XLOOKUP(Table17[[#This Row],[Product_ID]],Product_Dim!A:A,Product_Dim!C:C)</f>
        <v>Sports</v>
      </c>
      <c r="Y1423" t="str">
        <f>_xlfn.XLOOKUP(Table17[[#This Row],[Product_ID]],Product_Dim!A:A,Product_Dim!D:D)</f>
        <v>Team Sports</v>
      </c>
      <c r="Z1423" t="str">
        <f>_xlfn.XLOOKUP(Table17[[#This Row],[Product_ID]],Product_Dim!A:A,Product_Dim!E:E)</f>
        <v>Bridges, Banks and Cummings</v>
      </c>
      <c r="AA1423">
        <f>_xlfn.XLOOKUP(Table17[[#This Row],[Product_ID]],Product_Dim!A:A,Product_Dim!F:F)</f>
        <v>318.91000000000003</v>
      </c>
      <c r="AB1423">
        <f>_xlfn.XLOOKUP(Table17[[#This Row],[Product_ID]],Product_Dim!A:A,Product_Dim!G:G)</f>
        <v>114</v>
      </c>
    </row>
    <row r="1424" spans="1:28" x14ac:dyDescent="0.25">
      <c r="A1424" t="s">
        <v>3248</v>
      </c>
      <c r="B1424" s="1">
        <v>45807</v>
      </c>
      <c r="C1424" t="s">
        <v>1238</v>
      </c>
      <c r="D1424" t="s">
        <v>1728</v>
      </c>
      <c r="E1424" t="s">
        <v>1757</v>
      </c>
      <c r="F1424">
        <v>2</v>
      </c>
      <c r="G1424">
        <v>410</v>
      </c>
      <c r="H1424">
        <v>0.13</v>
      </c>
      <c r="I1424" t="s">
        <v>1829</v>
      </c>
      <c r="J1424" s="12">
        <v>713.4</v>
      </c>
      <c r="K1424" t="str">
        <f>_xlfn.XLOOKUP(Table17[[#This Row],[Customer_ID]],Customer_Dim!A:A,Customer_Dim!B:B,"False Data")</f>
        <v>Charles Norman Phd</v>
      </c>
      <c r="L1424" s="5">
        <f>_xlfn.XLOOKUP(Table17[[#This Row],[Customer_ID]],Customer_Dim!A:A,Customer_Dim!C:C,"False Data")</f>
        <v>62</v>
      </c>
      <c r="M1424" s="5" t="str" cm="1">
        <f t="array" ref="M1424">_xlfn.IFS(Table9[[#This Row],[Age]]&lt;=35,"Youth",Table9[[#This Row],[Age]]&lt;=55,"Adult",Table9[[#This Row],[Age]]&gt;55,"Senior")</f>
        <v>Senior</v>
      </c>
      <c r="N1424" t="str">
        <f>_xlfn.XLOOKUP(Table17[[#This Row],[Customer_ID]],Customer_Dim!A:A,Customer_Dim!D:D,"False Data")</f>
        <v>Female</v>
      </c>
      <c r="O1424" t="str">
        <f>_xlfn.XLOOKUP(Table17[[#This Row],[Customer_ID]],Customer_Dim!A:A,Customer_Dim!E:E,"False Data")</f>
        <v>East Jennifer</v>
      </c>
      <c r="P1424" t="str">
        <f>_xlfn.XLOOKUP(Table17[[#This Row],[Customer_ID]],Customer_Dim!A:A,Customer_Dim!F:F,"False Data")</f>
        <v>Kansas</v>
      </c>
      <c r="Q1424" t="str">
        <f>_xlfn.XLOOKUP(Table17[[#This Row],[Customer_ID]],Customer_Dim!A:A,Customer_Dim!G:G,"False Data")</f>
        <v>USA</v>
      </c>
      <c r="R1424" t="str">
        <f>_xlfn.XLOOKUP(Table17[[#This Row],[Customer_ID]],Customer_Dim!A:A,Customer_Dim!H:H,"False Data")</f>
        <v>Platinum</v>
      </c>
      <c r="S1424" t="str">
        <f>_xlfn.XLOOKUP(Table17[[#This Row],[Store_ID]],Store_Dim!A:A,Store_Dim!B:B)</f>
        <v>Martinez, Adkins and Johnson</v>
      </c>
      <c r="T1424" t="str">
        <f>_xlfn.XLOOKUP(Table17[[#This Row],[Store_ID]],Store_Dim!A:A,Store_Dim!C:C)</f>
        <v>North</v>
      </c>
      <c r="U1424" t="str">
        <f>_xlfn.XLOOKUP(Table17[[#This Row],[Store_ID]],Store_Dim!A:A,Store_Dim!D:D)</f>
        <v>Danielmouth</v>
      </c>
      <c r="V1424" t="str">
        <f>_xlfn.XLOOKUP(Table17[[#This Row],[Store_ID]],Store_Dim!A:A,Store_Dim!E:E)</f>
        <v>Flagship</v>
      </c>
      <c r="W1424" t="str">
        <f>_xlfn.XLOOKUP(Table17[[#This Row],[Product_ID]],Product_Dim!A:A,Product_Dim!B:B)</f>
        <v>Gaming Mouse Pad XL</v>
      </c>
      <c r="X1424" t="str">
        <f>_xlfn.XLOOKUP(Table17[[#This Row],[Product_ID]],Product_Dim!A:A,Product_Dim!C:C)</f>
        <v>Electronics</v>
      </c>
      <c r="Y1424" t="str">
        <f>_xlfn.XLOOKUP(Table17[[#This Row],[Product_ID]],Product_Dim!A:A,Product_Dim!D:D)</f>
        <v>Accessories</v>
      </c>
      <c r="Z1424" t="str">
        <f>_xlfn.XLOOKUP(Table17[[#This Row],[Product_ID]],Product_Dim!A:A,Product_Dim!E:E)</f>
        <v>Sharp, Taylor and Rodriguez</v>
      </c>
      <c r="AA1424">
        <f>_xlfn.XLOOKUP(Table17[[#This Row],[Product_ID]],Product_Dim!A:A,Product_Dim!F:F)</f>
        <v>340.14</v>
      </c>
      <c r="AB1424">
        <f>_xlfn.XLOOKUP(Table17[[#This Row],[Product_ID]],Product_Dim!A:A,Product_Dim!G:G)</f>
        <v>361</v>
      </c>
    </row>
    <row r="1425" spans="1:28" x14ac:dyDescent="0.25">
      <c r="A1425" t="s">
        <v>3249</v>
      </c>
      <c r="B1425" s="1">
        <v>45473</v>
      </c>
      <c r="C1425" t="s">
        <v>966</v>
      </c>
      <c r="D1425" t="s">
        <v>1714</v>
      </c>
      <c r="E1425" t="s">
        <v>1773</v>
      </c>
      <c r="F1425">
        <v>2</v>
      </c>
      <c r="G1425">
        <v>879.93</v>
      </c>
      <c r="H1425">
        <v>0.28999999999999998</v>
      </c>
      <c r="I1425" t="s">
        <v>1829</v>
      </c>
      <c r="J1425" s="12">
        <v>1249.5006000000001</v>
      </c>
      <c r="K1425" t="str">
        <f>_xlfn.XLOOKUP(Table17[[#This Row],[Customer_ID]],Customer_Dim!A:A,Customer_Dim!B:B,"False Data")</f>
        <v>Angela Robinson</v>
      </c>
      <c r="L1425" s="5">
        <f>_xlfn.XLOOKUP(Table17[[#This Row],[Customer_ID]],Customer_Dim!A:A,Customer_Dim!C:C,"False Data")</f>
        <v>44</v>
      </c>
      <c r="M1425" s="5" t="str" cm="1">
        <f t="array" ref="M1425">_xlfn.IFS(Table9[[#This Row],[Age]]&lt;=35,"Youth",Table9[[#This Row],[Age]]&lt;=55,"Adult",Table9[[#This Row],[Age]]&gt;55,"Senior")</f>
        <v>Adult</v>
      </c>
      <c r="N1425" t="str">
        <f>_xlfn.XLOOKUP(Table17[[#This Row],[Customer_ID]],Customer_Dim!A:A,Customer_Dim!D:D,"False Data")</f>
        <v>Male</v>
      </c>
      <c r="O1425" t="str">
        <f>_xlfn.XLOOKUP(Table17[[#This Row],[Customer_ID]],Customer_Dim!A:A,Customer_Dim!E:E,"False Data")</f>
        <v>New Nicholasstad</v>
      </c>
      <c r="P1425" t="str">
        <f>_xlfn.XLOOKUP(Table17[[#This Row],[Customer_ID]],Customer_Dim!A:A,Customer_Dim!F:F,"False Data")</f>
        <v>Tennessee</v>
      </c>
      <c r="Q1425" t="str">
        <f>_xlfn.XLOOKUP(Table17[[#This Row],[Customer_ID]],Customer_Dim!A:A,Customer_Dim!G:G,"False Data")</f>
        <v>USA</v>
      </c>
      <c r="R1425" t="str">
        <f>_xlfn.XLOOKUP(Table17[[#This Row],[Customer_ID]],Customer_Dim!A:A,Customer_Dim!H:H,"False Data")</f>
        <v>Platinum</v>
      </c>
      <c r="S1425" t="str">
        <f>_xlfn.XLOOKUP(Table17[[#This Row],[Store_ID]],Store_Dim!A:A,Store_Dim!B:B)</f>
        <v>Gray Ltd</v>
      </c>
      <c r="T1425" t="str">
        <f>_xlfn.XLOOKUP(Table17[[#This Row],[Store_ID]],Store_Dim!A:A,Store_Dim!C:C)</f>
        <v>North</v>
      </c>
      <c r="U1425" t="str">
        <f>_xlfn.XLOOKUP(Table17[[#This Row],[Store_ID]],Store_Dim!A:A,Store_Dim!D:D)</f>
        <v>New Michaelchester</v>
      </c>
      <c r="V1425" t="str">
        <f>_xlfn.XLOOKUP(Table17[[#This Row],[Store_ID]],Store_Dim!A:A,Store_Dim!E:E)</f>
        <v>Outlet</v>
      </c>
      <c r="W1425" t="str">
        <f>_xlfn.XLOOKUP(Table17[[#This Row],[Product_ID]],Product_Dim!A:A,Product_Dim!B:B)</f>
        <v>Hydrating Face Cleanser</v>
      </c>
      <c r="X1425" t="str">
        <f>_xlfn.XLOOKUP(Table17[[#This Row],[Product_ID]],Product_Dim!A:A,Product_Dim!C:C)</f>
        <v>Beauty</v>
      </c>
      <c r="Y1425" t="str">
        <f>_xlfn.XLOOKUP(Table17[[#This Row],[Product_ID]],Product_Dim!A:A,Product_Dim!D:D)</f>
        <v>Skincare</v>
      </c>
      <c r="Z1425" t="str">
        <f>_xlfn.XLOOKUP(Table17[[#This Row],[Product_ID]],Product_Dim!A:A,Product_Dim!E:E)</f>
        <v>Butler Group</v>
      </c>
      <c r="AA1425">
        <f>_xlfn.XLOOKUP(Table17[[#This Row],[Product_ID]],Product_Dim!A:A,Product_Dim!F:F)</f>
        <v>305.49</v>
      </c>
      <c r="AB1425">
        <f>_xlfn.XLOOKUP(Table17[[#This Row],[Product_ID]],Product_Dim!A:A,Product_Dim!G:G)</f>
        <v>159</v>
      </c>
    </row>
    <row r="1426" spans="1:28" x14ac:dyDescent="0.25">
      <c r="A1426" t="s">
        <v>3250</v>
      </c>
      <c r="B1426" s="1">
        <v>45664</v>
      </c>
      <c r="C1426" t="s">
        <v>40</v>
      </c>
      <c r="D1426" t="s">
        <v>1574</v>
      </c>
      <c r="E1426" t="s">
        <v>1810</v>
      </c>
      <c r="F1426">
        <v>1</v>
      </c>
      <c r="G1426">
        <v>350.58</v>
      </c>
      <c r="H1426">
        <v>0.03</v>
      </c>
      <c r="I1426" t="s">
        <v>1829</v>
      </c>
      <c r="J1426" s="12">
        <v>340.06259999999997</v>
      </c>
      <c r="K1426" t="str">
        <f>_xlfn.XLOOKUP(Table17[[#This Row],[Customer_ID]],Customer_Dim!A:A,Customer_Dim!B:B,"False Data")</f>
        <v>Daniel Boyd</v>
      </c>
      <c r="L1426" s="5">
        <f>_xlfn.XLOOKUP(Table17[[#This Row],[Customer_ID]],Customer_Dim!A:A,Customer_Dim!C:C,"False Data")</f>
        <v>29</v>
      </c>
      <c r="M1426" s="5" t="str" cm="1">
        <f t="array" ref="M1426">_xlfn.IFS(Table9[[#This Row],[Age]]&lt;=35,"Youth",Table9[[#This Row],[Age]]&lt;=55,"Adult",Table9[[#This Row],[Age]]&gt;55,"Senior")</f>
        <v>Youth</v>
      </c>
      <c r="N1426" t="str">
        <f>_xlfn.XLOOKUP(Table17[[#This Row],[Customer_ID]],Customer_Dim!A:A,Customer_Dim!D:D,"False Data")</f>
        <v>Female</v>
      </c>
      <c r="O1426" t="str">
        <f>_xlfn.XLOOKUP(Table17[[#This Row],[Customer_ID]],Customer_Dim!A:A,Customer_Dim!E:E,"False Data")</f>
        <v>West Pamelafurt</v>
      </c>
      <c r="P1426" t="str">
        <f>_xlfn.XLOOKUP(Table17[[#This Row],[Customer_ID]],Customer_Dim!A:A,Customer_Dim!F:F,"False Data")</f>
        <v>West Virginia</v>
      </c>
      <c r="Q1426" t="str">
        <f>_xlfn.XLOOKUP(Table17[[#This Row],[Customer_ID]],Customer_Dim!A:A,Customer_Dim!G:G,"False Data")</f>
        <v>USA</v>
      </c>
      <c r="R1426" t="str">
        <f>_xlfn.XLOOKUP(Table17[[#This Row],[Customer_ID]],Customer_Dim!A:A,Customer_Dim!H:H,"False Data")</f>
        <v>Bronze</v>
      </c>
      <c r="S1426" t="str">
        <f>_xlfn.XLOOKUP(Table17[[#This Row],[Store_ID]],Store_Dim!A:A,Store_Dim!B:B)</f>
        <v>Guerrero-Schmitt</v>
      </c>
      <c r="T1426" t="str">
        <f>_xlfn.XLOOKUP(Table17[[#This Row],[Store_ID]],Store_Dim!A:A,Store_Dim!C:C)</f>
        <v>East</v>
      </c>
      <c r="U1426" t="str">
        <f>_xlfn.XLOOKUP(Table17[[#This Row],[Store_ID]],Store_Dim!A:A,Store_Dim!D:D)</f>
        <v>East Stevechester</v>
      </c>
      <c r="V1426" t="str">
        <f>_xlfn.XLOOKUP(Table17[[#This Row],[Store_ID]],Store_Dim!A:A,Store_Dim!E:E)</f>
        <v>Flagship</v>
      </c>
      <c r="W1426" t="str">
        <f>_xlfn.XLOOKUP(Table17[[#This Row],[Product_ID]],Product_Dim!A:A,Product_Dim!B:B)</f>
        <v>USB-C Fast Charger</v>
      </c>
      <c r="X1426" t="str">
        <f>_xlfn.XLOOKUP(Table17[[#This Row],[Product_ID]],Product_Dim!A:A,Product_Dim!C:C)</f>
        <v>Electronics</v>
      </c>
      <c r="Y1426" t="str">
        <f>_xlfn.XLOOKUP(Table17[[#This Row],[Product_ID]],Product_Dim!A:A,Product_Dim!D:D)</f>
        <v>Accessories</v>
      </c>
      <c r="Z1426" t="str">
        <f>_xlfn.XLOOKUP(Table17[[#This Row],[Product_ID]],Product_Dim!A:A,Product_Dim!E:E)</f>
        <v>Dawson-Perkins</v>
      </c>
      <c r="AA1426">
        <f>_xlfn.XLOOKUP(Table17[[#This Row],[Product_ID]],Product_Dim!A:A,Product_Dim!F:F)</f>
        <v>242.23</v>
      </c>
      <c r="AB1426">
        <f>_xlfn.XLOOKUP(Table17[[#This Row],[Product_ID]],Product_Dim!A:A,Product_Dim!G:G)</f>
        <v>453</v>
      </c>
    </row>
    <row r="1427" spans="1:28" x14ac:dyDescent="0.25">
      <c r="A1427" t="s">
        <v>3251</v>
      </c>
      <c r="B1427" s="1">
        <v>45633</v>
      </c>
      <c r="C1427" t="s">
        <v>1098</v>
      </c>
      <c r="D1427" t="s">
        <v>1664</v>
      </c>
      <c r="E1427" t="s">
        <v>1766</v>
      </c>
      <c r="F1427">
        <v>4</v>
      </c>
      <c r="G1427">
        <v>348.58</v>
      </c>
      <c r="H1427">
        <v>0.16</v>
      </c>
      <c r="I1427" t="s">
        <v>1824</v>
      </c>
      <c r="J1427" s="12">
        <v>1171.2288000000001</v>
      </c>
      <c r="K1427" t="str">
        <f>_xlfn.XLOOKUP(Table17[[#This Row],[Customer_ID]],Customer_Dim!A:A,Customer_Dim!B:B,"False Data")</f>
        <v>Charles Miller</v>
      </c>
      <c r="L1427" s="5">
        <f>_xlfn.XLOOKUP(Table17[[#This Row],[Customer_ID]],Customer_Dim!A:A,Customer_Dim!C:C,"False Data")</f>
        <v>26</v>
      </c>
      <c r="M1427" s="5" t="str" cm="1">
        <f t="array" ref="M1427">_xlfn.IFS(Table9[[#This Row],[Age]]&lt;=35,"Youth",Table9[[#This Row],[Age]]&lt;=55,"Adult",Table9[[#This Row],[Age]]&gt;55,"Senior")</f>
        <v>Youth</v>
      </c>
      <c r="N1427" t="str">
        <f>_xlfn.XLOOKUP(Table17[[#This Row],[Customer_ID]],Customer_Dim!A:A,Customer_Dim!D:D,"False Data")</f>
        <v>Male</v>
      </c>
      <c r="O1427" t="str">
        <f>_xlfn.XLOOKUP(Table17[[#This Row],[Customer_ID]],Customer_Dim!A:A,Customer_Dim!E:E,"False Data")</f>
        <v>Lake Allisonborough</v>
      </c>
      <c r="P1427" t="str">
        <f>_xlfn.XLOOKUP(Table17[[#This Row],[Customer_ID]],Customer_Dim!A:A,Customer_Dim!F:F,"False Data")</f>
        <v>Iowa</v>
      </c>
      <c r="Q1427" t="str">
        <f>_xlfn.XLOOKUP(Table17[[#This Row],[Customer_ID]],Customer_Dim!A:A,Customer_Dim!G:G,"False Data")</f>
        <v>USA</v>
      </c>
      <c r="R1427" t="str">
        <f>_xlfn.XLOOKUP(Table17[[#This Row],[Customer_ID]],Customer_Dim!A:A,Customer_Dim!H:H,"False Data")</f>
        <v>Silver</v>
      </c>
      <c r="S1427" t="str">
        <f>_xlfn.XLOOKUP(Table17[[#This Row],[Store_ID]],Store_Dim!A:A,Store_Dim!B:B)</f>
        <v>Johnson-Wright</v>
      </c>
      <c r="T1427" t="str">
        <f>_xlfn.XLOOKUP(Table17[[#This Row],[Store_ID]],Store_Dim!A:A,Store_Dim!C:C)</f>
        <v>North</v>
      </c>
      <c r="U1427" t="str">
        <f>_xlfn.XLOOKUP(Table17[[#This Row],[Store_ID]],Store_Dim!A:A,Store_Dim!D:D)</f>
        <v>Hoodberg</v>
      </c>
      <c r="V1427" t="str">
        <f>_xlfn.XLOOKUP(Table17[[#This Row],[Store_ID]],Store_Dim!A:A,Store_Dim!E:E)</f>
        <v>Outlet</v>
      </c>
      <c r="W1427" t="str">
        <f>_xlfn.XLOOKUP(Table17[[#This Row],[Product_ID]],Product_Dim!A:A,Product_Dim!B:B)</f>
        <v>Womens Cotton Scarf</v>
      </c>
      <c r="X1427" t="str">
        <f>_xlfn.XLOOKUP(Table17[[#This Row],[Product_ID]],Product_Dim!A:A,Product_Dim!C:C)</f>
        <v>Clothing</v>
      </c>
      <c r="Y1427" t="str">
        <f>_xlfn.XLOOKUP(Table17[[#This Row],[Product_ID]],Product_Dim!A:A,Product_Dim!D:D)</f>
        <v>Accessories</v>
      </c>
      <c r="Z1427" t="str">
        <f>_xlfn.XLOOKUP(Table17[[#This Row],[Product_ID]],Product_Dim!A:A,Product_Dim!E:E)</f>
        <v>Shepherd-Gould</v>
      </c>
      <c r="AA1427">
        <f>_xlfn.XLOOKUP(Table17[[#This Row],[Product_ID]],Product_Dim!A:A,Product_Dim!F:F)</f>
        <v>113.83</v>
      </c>
      <c r="AB1427">
        <f>_xlfn.XLOOKUP(Table17[[#This Row],[Product_ID]],Product_Dim!A:A,Product_Dim!G:G)</f>
        <v>485</v>
      </c>
    </row>
    <row r="1428" spans="1:28" x14ac:dyDescent="0.25">
      <c r="A1428" t="s">
        <v>3252</v>
      </c>
      <c r="B1428" s="1">
        <v>45548</v>
      </c>
      <c r="C1428" t="s">
        <v>1417</v>
      </c>
      <c r="D1428" t="s">
        <v>1598</v>
      </c>
      <c r="E1428" t="s">
        <v>1766</v>
      </c>
      <c r="F1428">
        <v>3</v>
      </c>
      <c r="G1428">
        <v>247.66</v>
      </c>
      <c r="H1428">
        <v>0.02</v>
      </c>
      <c r="I1428" t="s">
        <v>1829</v>
      </c>
      <c r="J1428" s="12">
        <v>728.12040000000002</v>
      </c>
      <c r="K1428" t="str">
        <f>_xlfn.XLOOKUP(Table17[[#This Row],[Customer_ID]],Customer_Dim!A:A,Customer_Dim!B:B,"False Data")</f>
        <v>John Perez</v>
      </c>
      <c r="L1428" s="5">
        <f>_xlfn.XLOOKUP(Table17[[#This Row],[Customer_ID]],Customer_Dim!A:A,Customer_Dim!C:C,"False Data")</f>
        <v>29</v>
      </c>
      <c r="M1428" s="5" t="str" cm="1">
        <f t="array" ref="M1428">_xlfn.IFS(Table9[[#This Row],[Age]]&lt;=35,"Youth",Table9[[#This Row],[Age]]&lt;=55,"Adult",Table9[[#This Row],[Age]]&gt;55,"Senior")</f>
        <v>Youth</v>
      </c>
      <c r="N1428" t="str">
        <f>_xlfn.XLOOKUP(Table17[[#This Row],[Customer_ID]],Customer_Dim!A:A,Customer_Dim!D:D,"False Data")</f>
        <v>Female</v>
      </c>
      <c r="O1428" t="str">
        <f>_xlfn.XLOOKUP(Table17[[#This Row],[Customer_ID]],Customer_Dim!A:A,Customer_Dim!E:E,"False Data")</f>
        <v>Brandontown</v>
      </c>
      <c r="P1428" t="str">
        <f>_xlfn.XLOOKUP(Table17[[#This Row],[Customer_ID]],Customer_Dim!A:A,Customer_Dim!F:F,"False Data")</f>
        <v>South Carolina</v>
      </c>
      <c r="Q1428" t="str">
        <f>_xlfn.XLOOKUP(Table17[[#This Row],[Customer_ID]],Customer_Dim!A:A,Customer_Dim!G:G,"False Data")</f>
        <v>USA</v>
      </c>
      <c r="R1428" t="str">
        <f>_xlfn.XLOOKUP(Table17[[#This Row],[Customer_ID]],Customer_Dim!A:A,Customer_Dim!H:H,"False Data")</f>
        <v>Gold</v>
      </c>
      <c r="S1428" t="str">
        <f>_xlfn.XLOOKUP(Table17[[#This Row],[Store_ID]],Store_Dim!A:A,Store_Dim!B:B)</f>
        <v>Johnson-Wright</v>
      </c>
      <c r="T1428" t="str">
        <f>_xlfn.XLOOKUP(Table17[[#This Row],[Store_ID]],Store_Dim!A:A,Store_Dim!C:C)</f>
        <v>North</v>
      </c>
      <c r="U1428" t="str">
        <f>_xlfn.XLOOKUP(Table17[[#This Row],[Store_ID]],Store_Dim!A:A,Store_Dim!D:D)</f>
        <v>Hoodberg</v>
      </c>
      <c r="V1428" t="str">
        <f>_xlfn.XLOOKUP(Table17[[#This Row],[Store_ID]],Store_Dim!A:A,Store_Dim!E:E)</f>
        <v>Outlet</v>
      </c>
      <c r="W1428" t="str">
        <f>_xlfn.XLOOKUP(Table17[[#This Row],[Product_ID]],Product_Dim!A:A,Product_Dim!B:B)</f>
        <v>Women's Scarf Set</v>
      </c>
      <c r="X1428" t="str">
        <f>_xlfn.XLOOKUP(Table17[[#This Row],[Product_ID]],Product_Dim!A:A,Product_Dim!C:C)</f>
        <v>Clothing</v>
      </c>
      <c r="Y1428" t="str">
        <f>_xlfn.XLOOKUP(Table17[[#This Row],[Product_ID]],Product_Dim!A:A,Product_Dim!D:D)</f>
        <v>Accessories</v>
      </c>
      <c r="Z1428" t="str">
        <f>_xlfn.XLOOKUP(Table17[[#This Row],[Product_ID]],Product_Dim!A:A,Product_Dim!E:E)</f>
        <v>Brown and Sons</v>
      </c>
      <c r="AA1428">
        <f>_xlfn.XLOOKUP(Table17[[#This Row],[Product_ID]],Product_Dim!A:A,Product_Dim!F:F)</f>
        <v>174.02</v>
      </c>
      <c r="AB1428">
        <f>_xlfn.XLOOKUP(Table17[[#This Row],[Product_ID]],Product_Dim!A:A,Product_Dim!G:G)</f>
        <v>268</v>
      </c>
    </row>
    <row r="1429" spans="1:28" x14ac:dyDescent="0.25">
      <c r="A1429" t="s">
        <v>3253</v>
      </c>
      <c r="B1429" s="1">
        <v>45244</v>
      </c>
      <c r="C1429" t="s">
        <v>1211</v>
      </c>
      <c r="D1429" t="s">
        <v>1626</v>
      </c>
      <c r="E1429" t="s">
        <v>1801</v>
      </c>
      <c r="F1429">
        <v>3</v>
      </c>
      <c r="G1429">
        <v>836.27</v>
      </c>
      <c r="H1429">
        <v>0.16</v>
      </c>
      <c r="I1429" t="s">
        <v>1824</v>
      </c>
      <c r="J1429" s="12">
        <v>2107.4004</v>
      </c>
      <c r="K1429" t="str">
        <f>_xlfn.XLOOKUP(Table17[[#This Row],[Customer_ID]],Customer_Dim!A:A,Customer_Dim!B:B,"False Data")</f>
        <v>Timothy Valenzuela</v>
      </c>
      <c r="L1429" s="5">
        <f>_xlfn.XLOOKUP(Table17[[#This Row],[Customer_ID]],Customer_Dim!A:A,Customer_Dim!C:C,"False Data")</f>
        <v>53</v>
      </c>
      <c r="M1429" s="5" t="str" cm="1">
        <f t="array" ref="M1429">_xlfn.IFS(Table9[[#This Row],[Age]]&lt;=35,"Youth",Table9[[#This Row],[Age]]&lt;=55,"Adult",Table9[[#This Row],[Age]]&gt;55,"Senior")</f>
        <v>Adult</v>
      </c>
      <c r="N1429" t="str">
        <f>_xlfn.XLOOKUP(Table17[[#This Row],[Customer_ID]],Customer_Dim!A:A,Customer_Dim!D:D,"False Data")</f>
        <v>Male</v>
      </c>
      <c r="O1429" t="str">
        <f>_xlfn.XLOOKUP(Table17[[#This Row],[Customer_ID]],Customer_Dim!A:A,Customer_Dim!E:E,"False Data")</f>
        <v>Stevensshire</v>
      </c>
      <c r="P1429" t="str">
        <f>_xlfn.XLOOKUP(Table17[[#This Row],[Customer_ID]],Customer_Dim!A:A,Customer_Dim!F:F,"False Data")</f>
        <v>Missouri</v>
      </c>
      <c r="Q1429" t="str">
        <f>_xlfn.XLOOKUP(Table17[[#This Row],[Customer_ID]],Customer_Dim!A:A,Customer_Dim!G:G,"False Data")</f>
        <v>USA</v>
      </c>
      <c r="R1429" t="str">
        <f>_xlfn.XLOOKUP(Table17[[#This Row],[Customer_ID]],Customer_Dim!A:A,Customer_Dim!H:H,"False Data")</f>
        <v>Platinum</v>
      </c>
      <c r="S1429" t="str">
        <f>_xlfn.XLOOKUP(Table17[[#This Row],[Store_ID]],Store_Dim!A:A,Store_Dim!B:B)</f>
        <v>Shelton PLC</v>
      </c>
      <c r="T1429" t="str">
        <f>_xlfn.XLOOKUP(Table17[[#This Row],[Store_ID]],Store_Dim!A:A,Store_Dim!C:C)</f>
        <v>North</v>
      </c>
      <c r="U1429" t="str">
        <f>_xlfn.XLOOKUP(Table17[[#This Row],[Store_ID]],Store_Dim!A:A,Store_Dim!D:D)</f>
        <v>East Jenniferstad</v>
      </c>
      <c r="V1429" t="str">
        <f>_xlfn.XLOOKUP(Table17[[#This Row],[Store_ID]],Store_Dim!A:A,Store_Dim!E:E)</f>
        <v>Flagship</v>
      </c>
      <c r="W1429" t="str">
        <f>_xlfn.XLOOKUP(Table17[[#This Row],[Product_ID]],Product_Dim!A:A,Product_Dim!B:B)</f>
        <v>Portable Power Bank</v>
      </c>
      <c r="X1429" t="str">
        <f>_xlfn.XLOOKUP(Table17[[#This Row],[Product_ID]],Product_Dim!A:A,Product_Dim!C:C)</f>
        <v>Electronics</v>
      </c>
      <c r="Y1429" t="str">
        <f>_xlfn.XLOOKUP(Table17[[#This Row],[Product_ID]],Product_Dim!A:A,Product_Dim!D:D)</f>
        <v>Mobile</v>
      </c>
      <c r="Z1429" t="str">
        <f>_xlfn.XLOOKUP(Table17[[#This Row],[Product_ID]],Product_Dim!A:A,Product_Dim!E:E)</f>
        <v>Cummings and Sons</v>
      </c>
      <c r="AA1429">
        <f>_xlfn.XLOOKUP(Table17[[#This Row],[Product_ID]],Product_Dim!A:A,Product_Dim!F:F)</f>
        <v>326.06</v>
      </c>
      <c r="AB1429">
        <f>_xlfn.XLOOKUP(Table17[[#This Row],[Product_ID]],Product_Dim!A:A,Product_Dim!G:G)</f>
        <v>301</v>
      </c>
    </row>
    <row r="1430" spans="1:28" x14ac:dyDescent="0.25">
      <c r="A1430" t="s">
        <v>3254</v>
      </c>
      <c r="B1430" s="1">
        <v>45753</v>
      </c>
      <c r="C1430" t="s">
        <v>640</v>
      </c>
      <c r="D1430" t="s">
        <v>1576</v>
      </c>
      <c r="E1430" t="s">
        <v>1789</v>
      </c>
      <c r="F1430">
        <v>3</v>
      </c>
      <c r="G1430">
        <v>696.74</v>
      </c>
      <c r="H1430">
        <v>0.13</v>
      </c>
      <c r="I1430" t="s">
        <v>1829</v>
      </c>
      <c r="J1430" s="12">
        <v>1818.4914000000001</v>
      </c>
      <c r="K1430" t="str">
        <f>_xlfn.XLOOKUP(Table17[[#This Row],[Customer_ID]],Customer_Dim!A:A,Customer_Dim!B:B,"False Data")</f>
        <v>Anthony Garcia</v>
      </c>
      <c r="L1430" s="5">
        <f>_xlfn.XLOOKUP(Table17[[#This Row],[Customer_ID]],Customer_Dim!A:A,Customer_Dim!C:C,"False Data")</f>
        <v>60</v>
      </c>
      <c r="M1430" s="5" t="str" cm="1">
        <f t="array" ref="M1430">_xlfn.IFS(Table9[[#This Row],[Age]]&lt;=35,"Youth",Table9[[#This Row],[Age]]&lt;=55,"Adult",Table9[[#This Row],[Age]]&gt;55,"Senior")</f>
        <v>Senior</v>
      </c>
      <c r="N1430" t="str">
        <f>_xlfn.XLOOKUP(Table17[[#This Row],[Customer_ID]],Customer_Dim!A:A,Customer_Dim!D:D,"False Data")</f>
        <v>Male</v>
      </c>
      <c r="O1430" t="str">
        <f>_xlfn.XLOOKUP(Table17[[#This Row],[Customer_ID]],Customer_Dim!A:A,Customer_Dim!E:E,"False Data")</f>
        <v>Taraberg</v>
      </c>
      <c r="P1430" t="str">
        <f>_xlfn.XLOOKUP(Table17[[#This Row],[Customer_ID]],Customer_Dim!A:A,Customer_Dim!F:F,"False Data")</f>
        <v>Arizona</v>
      </c>
      <c r="Q1430" t="str">
        <f>_xlfn.XLOOKUP(Table17[[#This Row],[Customer_ID]],Customer_Dim!A:A,Customer_Dim!G:G,"False Data")</f>
        <v>USA</v>
      </c>
      <c r="R1430" t="str">
        <f>_xlfn.XLOOKUP(Table17[[#This Row],[Customer_ID]],Customer_Dim!A:A,Customer_Dim!H:H,"False Data")</f>
        <v>Silver</v>
      </c>
      <c r="S1430" t="str">
        <f>_xlfn.XLOOKUP(Table17[[#This Row],[Store_ID]],Store_Dim!A:A,Store_Dim!B:B)</f>
        <v>Hill, Wagner and Ballard</v>
      </c>
      <c r="T1430" t="str">
        <f>_xlfn.XLOOKUP(Table17[[#This Row],[Store_ID]],Store_Dim!A:A,Store_Dim!C:C)</f>
        <v>East</v>
      </c>
      <c r="U1430" t="str">
        <f>_xlfn.XLOOKUP(Table17[[#This Row],[Store_ID]],Store_Dim!A:A,Store_Dim!D:D)</f>
        <v>East Davidville</v>
      </c>
      <c r="V1430" t="str">
        <f>_xlfn.XLOOKUP(Table17[[#This Row],[Store_ID]],Store_Dim!A:A,Store_Dim!E:E)</f>
        <v>Online</v>
      </c>
      <c r="W1430" t="str">
        <f>_xlfn.XLOOKUP(Table17[[#This Row],[Product_ID]],Product_Dim!A:A,Product_Dim!B:B)</f>
        <v>Decorative Wall Mirror</v>
      </c>
      <c r="X1430" t="str">
        <f>_xlfn.XLOOKUP(Table17[[#This Row],[Product_ID]],Product_Dim!A:A,Product_Dim!C:C)</f>
        <v>Home</v>
      </c>
      <c r="Y1430" t="str">
        <f>_xlfn.XLOOKUP(Table17[[#This Row],[Product_ID]],Product_Dim!A:A,Product_Dim!D:D)</f>
        <v>Decor</v>
      </c>
      <c r="Z1430" t="str">
        <f>_xlfn.XLOOKUP(Table17[[#This Row],[Product_ID]],Product_Dim!A:A,Product_Dim!E:E)</f>
        <v>Luna, Anderson and Bowman</v>
      </c>
      <c r="AA1430">
        <f>_xlfn.XLOOKUP(Table17[[#This Row],[Product_ID]],Product_Dim!A:A,Product_Dim!F:F)</f>
        <v>48.01</v>
      </c>
      <c r="AB1430">
        <f>_xlfn.XLOOKUP(Table17[[#This Row],[Product_ID]],Product_Dim!A:A,Product_Dim!G:G)</f>
        <v>439</v>
      </c>
    </row>
    <row r="1431" spans="1:28" x14ac:dyDescent="0.25">
      <c r="A1431" t="s">
        <v>3255</v>
      </c>
      <c r="B1431" s="1">
        <v>45804</v>
      </c>
      <c r="C1431" t="s">
        <v>785</v>
      </c>
      <c r="D1431" t="s">
        <v>1736</v>
      </c>
      <c r="E1431" t="s">
        <v>1797</v>
      </c>
      <c r="F1431">
        <v>2</v>
      </c>
      <c r="G1431">
        <v>822.59</v>
      </c>
      <c r="H1431">
        <v>0.22</v>
      </c>
      <c r="I1431" t="s">
        <v>1826</v>
      </c>
      <c r="J1431" s="12">
        <v>1283.2403999999999</v>
      </c>
      <c r="K1431" t="str">
        <f>_xlfn.XLOOKUP(Table17[[#This Row],[Customer_ID]],Customer_Dim!A:A,Customer_Dim!B:B,"False Data")</f>
        <v>Laura Soto</v>
      </c>
      <c r="L1431" s="5">
        <f>_xlfn.XLOOKUP(Table17[[#This Row],[Customer_ID]],Customer_Dim!A:A,Customer_Dim!C:C,"False Data")</f>
        <v>57</v>
      </c>
      <c r="M1431" s="5" t="str" cm="1">
        <f t="array" ref="M1431">_xlfn.IFS(Table9[[#This Row],[Age]]&lt;=35,"Youth",Table9[[#This Row],[Age]]&lt;=55,"Adult",Table9[[#This Row],[Age]]&gt;55,"Senior")</f>
        <v>Senior</v>
      </c>
      <c r="N1431" t="str">
        <f>_xlfn.XLOOKUP(Table17[[#This Row],[Customer_ID]],Customer_Dim!A:A,Customer_Dim!D:D,"False Data")</f>
        <v>Female</v>
      </c>
      <c r="O1431" t="str">
        <f>_xlfn.XLOOKUP(Table17[[#This Row],[Customer_ID]],Customer_Dim!A:A,Customer_Dim!E:E,"False Data")</f>
        <v>Rodriguezton</v>
      </c>
      <c r="P1431" t="str">
        <f>_xlfn.XLOOKUP(Table17[[#This Row],[Customer_ID]],Customer_Dim!A:A,Customer_Dim!F:F,"False Data")</f>
        <v>Michigan</v>
      </c>
      <c r="Q1431" t="str">
        <f>_xlfn.XLOOKUP(Table17[[#This Row],[Customer_ID]],Customer_Dim!A:A,Customer_Dim!G:G,"False Data")</f>
        <v>USA</v>
      </c>
      <c r="R1431" t="str">
        <f>_xlfn.XLOOKUP(Table17[[#This Row],[Customer_ID]],Customer_Dim!A:A,Customer_Dim!H:H,"False Data")</f>
        <v>Platinum</v>
      </c>
      <c r="S1431" t="str">
        <f>_xlfn.XLOOKUP(Table17[[#This Row],[Store_ID]],Store_Dim!A:A,Store_Dim!B:B)</f>
        <v>Gardner, Humphrey and Contreras</v>
      </c>
      <c r="T1431" t="str">
        <f>_xlfn.XLOOKUP(Table17[[#This Row],[Store_ID]],Store_Dim!A:A,Store_Dim!C:C)</f>
        <v>East</v>
      </c>
      <c r="U1431" t="str">
        <f>_xlfn.XLOOKUP(Table17[[#This Row],[Store_ID]],Store_Dim!A:A,Store_Dim!D:D)</f>
        <v>Johnsonville</v>
      </c>
      <c r="V1431" t="str">
        <f>_xlfn.XLOOKUP(Table17[[#This Row],[Store_ID]],Store_Dim!A:A,Store_Dim!E:E)</f>
        <v>Flagship</v>
      </c>
      <c r="W1431" t="str">
        <f>_xlfn.XLOOKUP(Table17[[#This Row],[Product_ID]],Product_Dim!A:A,Product_Dim!B:B)</f>
        <v>Vitamin E Body Lotion</v>
      </c>
      <c r="X1431" t="str">
        <f>_xlfn.XLOOKUP(Table17[[#This Row],[Product_ID]],Product_Dim!A:A,Product_Dim!C:C)</f>
        <v>Beauty</v>
      </c>
      <c r="Y1431" t="str">
        <f>_xlfn.XLOOKUP(Table17[[#This Row],[Product_ID]],Product_Dim!A:A,Product_Dim!D:D)</f>
        <v>Skincare</v>
      </c>
      <c r="Z1431" t="str">
        <f>_xlfn.XLOOKUP(Table17[[#This Row],[Product_ID]],Product_Dim!A:A,Product_Dim!E:E)</f>
        <v>Hoffman-Williams</v>
      </c>
      <c r="AA1431">
        <f>_xlfn.XLOOKUP(Table17[[#This Row],[Product_ID]],Product_Dim!A:A,Product_Dim!F:F)</f>
        <v>358.47</v>
      </c>
      <c r="AB1431">
        <f>_xlfn.XLOOKUP(Table17[[#This Row],[Product_ID]],Product_Dim!A:A,Product_Dim!G:G)</f>
        <v>213</v>
      </c>
    </row>
    <row r="1432" spans="1:28" x14ac:dyDescent="0.25">
      <c r="A1432" t="s">
        <v>3256</v>
      </c>
      <c r="B1432" s="1">
        <v>45263</v>
      </c>
      <c r="C1432" t="s">
        <v>719</v>
      </c>
      <c r="D1432" t="s">
        <v>1706</v>
      </c>
      <c r="E1432" t="s">
        <v>1761</v>
      </c>
      <c r="F1432">
        <v>1</v>
      </c>
      <c r="G1432">
        <v>462.23</v>
      </c>
      <c r="H1432">
        <v>0.3</v>
      </c>
      <c r="I1432" t="s">
        <v>1826</v>
      </c>
      <c r="J1432" s="12">
        <v>323.56099999999998</v>
      </c>
      <c r="K1432" t="str">
        <f>_xlfn.XLOOKUP(Table17[[#This Row],[Customer_ID]],Customer_Dim!A:A,Customer_Dim!B:B,"False Data")</f>
        <v>Alejandro Doyle</v>
      </c>
      <c r="L1432" s="5">
        <f>_xlfn.XLOOKUP(Table17[[#This Row],[Customer_ID]],Customer_Dim!A:A,Customer_Dim!C:C,"False Data")</f>
        <v>35</v>
      </c>
      <c r="M1432" s="5" t="str" cm="1">
        <f t="array" ref="M1432">_xlfn.IFS(Table9[[#This Row],[Age]]&lt;=35,"Youth",Table9[[#This Row],[Age]]&lt;=55,"Adult",Table9[[#This Row],[Age]]&gt;55,"Senior")</f>
        <v>Youth</v>
      </c>
      <c r="N1432" t="str">
        <f>_xlfn.XLOOKUP(Table17[[#This Row],[Customer_ID]],Customer_Dim!A:A,Customer_Dim!D:D,"False Data")</f>
        <v>Male</v>
      </c>
      <c r="O1432" t="str">
        <f>_xlfn.XLOOKUP(Table17[[#This Row],[Customer_ID]],Customer_Dim!A:A,Customer_Dim!E:E,"False Data")</f>
        <v>East Crystalton</v>
      </c>
      <c r="P1432" t="str">
        <f>_xlfn.XLOOKUP(Table17[[#This Row],[Customer_ID]],Customer_Dim!A:A,Customer_Dim!F:F,"False Data")</f>
        <v>New Mexico</v>
      </c>
      <c r="Q1432" t="str">
        <f>_xlfn.XLOOKUP(Table17[[#This Row],[Customer_ID]],Customer_Dim!A:A,Customer_Dim!G:G,"False Data")</f>
        <v>USA</v>
      </c>
      <c r="R1432" t="str">
        <f>_xlfn.XLOOKUP(Table17[[#This Row],[Customer_ID]],Customer_Dim!A:A,Customer_Dim!H:H,"False Data")</f>
        <v>Platinum</v>
      </c>
      <c r="S1432" t="str">
        <f>_xlfn.XLOOKUP(Table17[[#This Row],[Store_ID]],Store_Dim!A:A,Store_Dim!B:B)</f>
        <v>Black-Horn</v>
      </c>
      <c r="T1432" t="str">
        <f>_xlfn.XLOOKUP(Table17[[#This Row],[Store_ID]],Store_Dim!A:A,Store_Dim!C:C)</f>
        <v>South</v>
      </c>
      <c r="U1432" t="str">
        <f>_xlfn.XLOOKUP(Table17[[#This Row],[Store_ID]],Store_Dim!A:A,Store_Dim!D:D)</f>
        <v>North Nancyview</v>
      </c>
      <c r="V1432" t="str">
        <f>_xlfn.XLOOKUP(Table17[[#This Row],[Store_ID]],Store_Dim!A:A,Store_Dim!E:E)</f>
        <v>Outlet</v>
      </c>
      <c r="W1432" t="str">
        <f>_xlfn.XLOOKUP(Table17[[#This Row],[Product_ID]],Product_Dim!A:A,Product_Dim!B:B)</f>
        <v>Decorative Lamp Shade</v>
      </c>
      <c r="X1432" t="str">
        <f>_xlfn.XLOOKUP(Table17[[#This Row],[Product_ID]],Product_Dim!A:A,Product_Dim!C:C)</f>
        <v>Home</v>
      </c>
      <c r="Y1432" t="str">
        <f>_xlfn.XLOOKUP(Table17[[#This Row],[Product_ID]],Product_Dim!A:A,Product_Dim!D:D)</f>
        <v>Lighting</v>
      </c>
      <c r="Z1432" t="str">
        <f>_xlfn.XLOOKUP(Table17[[#This Row],[Product_ID]],Product_Dim!A:A,Product_Dim!E:E)</f>
        <v>Ramirez-Hanson</v>
      </c>
      <c r="AA1432">
        <f>_xlfn.XLOOKUP(Table17[[#This Row],[Product_ID]],Product_Dim!A:A,Product_Dim!F:F)</f>
        <v>228.53</v>
      </c>
      <c r="AB1432">
        <f>_xlfn.XLOOKUP(Table17[[#This Row],[Product_ID]],Product_Dim!A:A,Product_Dim!G:G)</f>
        <v>469</v>
      </c>
    </row>
    <row r="1433" spans="1:28" x14ac:dyDescent="0.25">
      <c r="A1433" t="s">
        <v>3257</v>
      </c>
      <c r="B1433" s="1">
        <v>45906</v>
      </c>
      <c r="C1433" t="s">
        <v>1383</v>
      </c>
      <c r="D1433" t="s">
        <v>1632</v>
      </c>
      <c r="E1433" t="s">
        <v>1807</v>
      </c>
      <c r="F1433">
        <v>1</v>
      </c>
      <c r="G1433">
        <v>361.09</v>
      </c>
      <c r="H1433">
        <v>0.06</v>
      </c>
      <c r="I1433" t="s">
        <v>1826</v>
      </c>
      <c r="J1433" s="12">
        <v>339.42459999999988</v>
      </c>
      <c r="K1433" t="str">
        <f>_xlfn.XLOOKUP(Table17[[#This Row],[Customer_ID]],Customer_Dim!A:A,Customer_Dim!B:B,"False Data")</f>
        <v>Monica Wright</v>
      </c>
      <c r="L1433" s="5">
        <f>_xlfn.XLOOKUP(Table17[[#This Row],[Customer_ID]],Customer_Dim!A:A,Customer_Dim!C:C,"False Data")</f>
        <v>45</v>
      </c>
      <c r="M1433" s="5" t="str" cm="1">
        <f t="array" ref="M1433">_xlfn.IFS(Table9[[#This Row],[Age]]&lt;=35,"Youth",Table9[[#This Row],[Age]]&lt;=55,"Adult",Table9[[#This Row],[Age]]&gt;55,"Senior")</f>
        <v>Adult</v>
      </c>
      <c r="N1433" t="str">
        <f>_xlfn.XLOOKUP(Table17[[#This Row],[Customer_ID]],Customer_Dim!A:A,Customer_Dim!D:D,"False Data")</f>
        <v>Male</v>
      </c>
      <c r="O1433" t="str">
        <f>_xlfn.XLOOKUP(Table17[[#This Row],[Customer_ID]],Customer_Dim!A:A,Customer_Dim!E:E,"False Data")</f>
        <v>Paulside</v>
      </c>
      <c r="P1433" t="str">
        <f>_xlfn.XLOOKUP(Table17[[#This Row],[Customer_ID]],Customer_Dim!A:A,Customer_Dim!F:F,"False Data")</f>
        <v>North Carolina</v>
      </c>
      <c r="Q1433" t="str">
        <f>_xlfn.XLOOKUP(Table17[[#This Row],[Customer_ID]],Customer_Dim!A:A,Customer_Dim!G:G,"False Data")</f>
        <v>USA</v>
      </c>
      <c r="R1433" t="str">
        <f>_xlfn.XLOOKUP(Table17[[#This Row],[Customer_ID]],Customer_Dim!A:A,Customer_Dim!H:H,"False Data")</f>
        <v>Gold</v>
      </c>
      <c r="S1433" t="str">
        <f>_xlfn.XLOOKUP(Table17[[#This Row],[Store_ID]],Store_Dim!A:A,Store_Dim!B:B)</f>
        <v>Holloway Ltd</v>
      </c>
      <c r="T1433" t="str">
        <f>_xlfn.XLOOKUP(Table17[[#This Row],[Store_ID]],Store_Dim!A:A,Store_Dim!C:C)</f>
        <v>North</v>
      </c>
      <c r="U1433" t="str">
        <f>_xlfn.XLOOKUP(Table17[[#This Row],[Store_ID]],Store_Dim!A:A,Store_Dim!D:D)</f>
        <v>Bensonhaven</v>
      </c>
      <c r="V1433" t="str">
        <f>_xlfn.XLOOKUP(Table17[[#This Row],[Store_ID]],Store_Dim!A:A,Store_Dim!E:E)</f>
        <v>Flagship</v>
      </c>
      <c r="W1433" t="str">
        <f>_xlfn.XLOOKUP(Table17[[#This Row],[Product_ID]],Product_Dim!A:A,Product_Dim!B:B)</f>
        <v>Smart Home WiFi Camera</v>
      </c>
      <c r="X1433" t="str">
        <f>_xlfn.XLOOKUP(Table17[[#This Row],[Product_ID]],Product_Dim!A:A,Product_Dim!C:C)</f>
        <v>Electronics</v>
      </c>
      <c r="Y1433" t="str">
        <f>_xlfn.XLOOKUP(Table17[[#This Row],[Product_ID]],Product_Dim!A:A,Product_Dim!D:D)</f>
        <v>Accessories</v>
      </c>
      <c r="Z1433" t="str">
        <f>_xlfn.XLOOKUP(Table17[[#This Row],[Product_ID]],Product_Dim!A:A,Product_Dim!E:E)</f>
        <v>Holmes LLC</v>
      </c>
      <c r="AA1433">
        <f>_xlfn.XLOOKUP(Table17[[#This Row],[Product_ID]],Product_Dim!A:A,Product_Dim!F:F)</f>
        <v>450.71</v>
      </c>
      <c r="AB1433">
        <f>_xlfn.XLOOKUP(Table17[[#This Row],[Product_ID]],Product_Dim!A:A,Product_Dim!G:G)</f>
        <v>389</v>
      </c>
    </row>
    <row r="1434" spans="1:28" x14ac:dyDescent="0.25">
      <c r="A1434" t="s">
        <v>3258</v>
      </c>
      <c r="B1434" s="1">
        <v>45243</v>
      </c>
      <c r="C1434" t="s">
        <v>1196</v>
      </c>
      <c r="D1434" t="s">
        <v>1694</v>
      </c>
      <c r="E1434" t="s">
        <v>1813</v>
      </c>
      <c r="F1434">
        <v>3</v>
      </c>
      <c r="G1434">
        <v>59.37</v>
      </c>
      <c r="H1434">
        <v>0.03</v>
      </c>
      <c r="I1434" t="s">
        <v>1826</v>
      </c>
      <c r="J1434" s="12">
        <v>172.76669999999999</v>
      </c>
      <c r="K1434" t="str">
        <f>_xlfn.XLOOKUP(Table17[[#This Row],[Customer_ID]],Customer_Dim!A:A,Customer_Dim!B:B,"False Data")</f>
        <v>Kristine Higgins</v>
      </c>
      <c r="L1434" s="5">
        <f>_xlfn.XLOOKUP(Table17[[#This Row],[Customer_ID]],Customer_Dim!A:A,Customer_Dim!C:C,"False Data")</f>
        <v>27</v>
      </c>
      <c r="M1434" s="5" t="str" cm="1">
        <f t="array" ref="M1434">_xlfn.IFS(Table9[[#This Row],[Age]]&lt;=35,"Youth",Table9[[#This Row],[Age]]&lt;=55,"Adult",Table9[[#This Row],[Age]]&gt;55,"Senior")</f>
        <v>Youth</v>
      </c>
      <c r="N1434" t="str">
        <f>_xlfn.XLOOKUP(Table17[[#This Row],[Customer_ID]],Customer_Dim!A:A,Customer_Dim!D:D,"False Data")</f>
        <v>Female</v>
      </c>
      <c r="O1434" t="str">
        <f>_xlfn.XLOOKUP(Table17[[#This Row],[Customer_ID]],Customer_Dim!A:A,Customer_Dim!E:E,"False Data")</f>
        <v>Jennifertown</v>
      </c>
      <c r="P1434" t="str">
        <f>_xlfn.XLOOKUP(Table17[[#This Row],[Customer_ID]],Customer_Dim!A:A,Customer_Dim!F:F,"False Data")</f>
        <v>South Carolina</v>
      </c>
      <c r="Q1434" t="str">
        <f>_xlfn.XLOOKUP(Table17[[#This Row],[Customer_ID]],Customer_Dim!A:A,Customer_Dim!G:G,"False Data")</f>
        <v>USA</v>
      </c>
      <c r="R1434" t="str">
        <f>_xlfn.XLOOKUP(Table17[[#This Row],[Customer_ID]],Customer_Dim!A:A,Customer_Dim!H:H,"False Data")</f>
        <v>Silver</v>
      </c>
      <c r="S1434" t="str">
        <f>_xlfn.XLOOKUP(Table17[[#This Row],[Store_ID]],Store_Dim!A:A,Store_Dim!B:B)</f>
        <v>Mann-Austin</v>
      </c>
      <c r="T1434" t="str">
        <f>_xlfn.XLOOKUP(Table17[[#This Row],[Store_ID]],Store_Dim!A:A,Store_Dim!C:C)</f>
        <v>East</v>
      </c>
      <c r="U1434" t="str">
        <f>_xlfn.XLOOKUP(Table17[[#This Row],[Store_ID]],Store_Dim!A:A,Store_Dim!D:D)</f>
        <v>Vasquezborough</v>
      </c>
      <c r="V1434" t="str">
        <f>_xlfn.XLOOKUP(Table17[[#This Row],[Store_ID]],Store_Dim!A:A,Store_Dim!E:E)</f>
        <v>Online</v>
      </c>
      <c r="W1434" t="str">
        <f>_xlfn.XLOOKUP(Table17[[#This Row],[Product_ID]],Product_Dim!A:A,Product_Dim!B:B)</f>
        <v>Shin Guards – Adult</v>
      </c>
      <c r="X1434" t="str">
        <f>_xlfn.XLOOKUP(Table17[[#This Row],[Product_ID]],Product_Dim!A:A,Product_Dim!C:C)</f>
        <v>Sports</v>
      </c>
      <c r="Y1434" t="str">
        <f>_xlfn.XLOOKUP(Table17[[#This Row],[Product_ID]],Product_Dim!A:A,Product_Dim!D:D)</f>
        <v>Team Sports</v>
      </c>
      <c r="Z1434" t="str">
        <f>_xlfn.XLOOKUP(Table17[[#This Row],[Product_ID]],Product_Dim!A:A,Product_Dim!E:E)</f>
        <v>French Ltd</v>
      </c>
      <c r="AA1434">
        <f>_xlfn.XLOOKUP(Table17[[#This Row],[Product_ID]],Product_Dim!A:A,Product_Dim!F:F)</f>
        <v>107.06</v>
      </c>
      <c r="AB1434">
        <f>_xlfn.XLOOKUP(Table17[[#This Row],[Product_ID]],Product_Dim!A:A,Product_Dim!G:G)</f>
        <v>359</v>
      </c>
    </row>
    <row r="1435" spans="1:28" x14ac:dyDescent="0.25">
      <c r="A1435" t="s">
        <v>3259</v>
      </c>
      <c r="B1435" s="1">
        <v>45686</v>
      </c>
      <c r="C1435" t="s">
        <v>144</v>
      </c>
      <c r="D1435" t="s">
        <v>1628</v>
      </c>
      <c r="E1435" t="s">
        <v>1757</v>
      </c>
      <c r="F1435">
        <v>3</v>
      </c>
      <c r="G1435">
        <v>765.21</v>
      </c>
      <c r="H1435">
        <v>0.14000000000000001</v>
      </c>
      <c r="I1435" t="s">
        <v>1829</v>
      </c>
      <c r="J1435" s="12">
        <v>1974.2418</v>
      </c>
      <c r="K1435" t="str">
        <f>_xlfn.XLOOKUP(Table17[[#This Row],[Customer_ID]],Customer_Dim!A:A,Customer_Dim!B:B,"False Data")</f>
        <v>Thomas Phillips</v>
      </c>
      <c r="L1435" s="5">
        <f>_xlfn.XLOOKUP(Table17[[#This Row],[Customer_ID]],Customer_Dim!A:A,Customer_Dim!C:C,"False Data")</f>
        <v>20</v>
      </c>
      <c r="M1435" s="5" t="str" cm="1">
        <f t="array" ref="M1435">_xlfn.IFS(Table9[[#This Row],[Age]]&lt;=35,"Youth",Table9[[#This Row],[Age]]&lt;=55,"Adult",Table9[[#This Row],[Age]]&gt;55,"Senior")</f>
        <v>Youth</v>
      </c>
      <c r="N1435" t="str">
        <f>_xlfn.XLOOKUP(Table17[[#This Row],[Customer_ID]],Customer_Dim!A:A,Customer_Dim!D:D,"False Data")</f>
        <v>Female</v>
      </c>
      <c r="O1435" t="str">
        <f>_xlfn.XLOOKUP(Table17[[#This Row],[Customer_ID]],Customer_Dim!A:A,Customer_Dim!E:E,"False Data")</f>
        <v>Luisfurt</v>
      </c>
      <c r="P1435" t="str">
        <f>_xlfn.XLOOKUP(Table17[[#This Row],[Customer_ID]],Customer_Dim!A:A,Customer_Dim!F:F,"False Data")</f>
        <v>Georgia</v>
      </c>
      <c r="Q1435" t="str">
        <f>_xlfn.XLOOKUP(Table17[[#This Row],[Customer_ID]],Customer_Dim!A:A,Customer_Dim!G:G,"False Data")</f>
        <v>USA</v>
      </c>
      <c r="R1435" t="str">
        <f>_xlfn.XLOOKUP(Table17[[#This Row],[Customer_ID]],Customer_Dim!A:A,Customer_Dim!H:H,"False Data")</f>
        <v>Gold</v>
      </c>
      <c r="S1435" t="str">
        <f>_xlfn.XLOOKUP(Table17[[#This Row],[Store_ID]],Store_Dim!A:A,Store_Dim!B:B)</f>
        <v>Martinez, Adkins and Johnson</v>
      </c>
      <c r="T1435" t="str">
        <f>_xlfn.XLOOKUP(Table17[[#This Row],[Store_ID]],Store_Dim!A:A,Store_Dim!C:C)</f>
        <v>North</v>
      </c>
      <c r="U1435" t="str">
        <f>_xlfn.XLOOKUP(Table17[[#This Row],[Store_ID]],Store_Dim!A:A,Store_Dim!D:D)</f>
        <v>Danielmouth</v>
      </c>
      <c r="V1435" t="str">
        <f>_xlfn.XLOOKUP(Table17[[#This Row],[Store_ID]],Store_Dim!A:A,Store_Dim!E:E)</f>
        <v>Flagship</v>
      </c>
      <c r="W1435" t="str">
        <f>_xlfn.XLOOKUP(Table17[[#This Row],[Product_ID]],Product_Dim!A:A,Product_Dim!B:B)</f>
        <v>Noise-Canceling Headphones</v>
      </c>
      <c r="X1435" t="str">
        <f>_xlfn.XLOOKUP(Table17[[#This Row],[Product_ID]],Product_Dim!A:A,Product_Dim!C:C)</f>
        <v>Electronics</v>
      </c>
      <c r="Y1435" t="str">
        <f>_xlfn.XLOOKUP(Table17[[#This Row],[Product_ID]],Product_Dim!A:A,Product_Dim!D:D)</f>
        <v>Audio</v>
      </c>
      <c r="Z1435" t="str">
        <f>_xlfn.XLOOKUP(Table17[[#This Row],[Product_ID]],Product_Dim!A:A,Product_Dim!E:E)</f>
        <v>Taylor-Hart</v>
      </c>
      <c r="AA1435">
        <f>_xlfn.XLOOKUP(Table17[[#This Row],[Product_ID]],Product_Dim!A:A,Product_Dim!F:F)</f>
        <v>38.520000000000003</v>
      </c>
      <c r="AB1435">
        <f>_xlfn.XLOOKUP(Table17[[#This Row],[Product_ID]],Product_Dim!A:A,Product_Dim!G:G)</f>
        <v>378</v>
      </c>
    </row>
    <row r="1436" spans="1:28" x14ac:dyDescent="0.25">
      <c r="A1436" t="s">
        <v>3260</v>
      </c>
      <c r="B1436" s="1">
        <v>45472</v>
      </c>
      <c r="C1436" t="s">
        <v>779</v>
      </c>
      <c r="D1436" t="s">
        <v>1612</v>
      </c>
      <c r="E1436" t="s">
        <v>1794</v>
      </c>
      <c r="F1436">
        <v>4</v>
      </c>
      <c r="G1436">
        <v>303.56</v>
      </c>
      <c r="H1436">
        <v>0.2</v>
      </c>
      <c r="I1436" t="s">
        <v>1829</v>
      </c>
      <c r="J1436" s="12">
        <v>971.39200000000005</v>
      </c>
      <c r="K1436" t="str">
        <f>_xlfn.XLOOKUP(Table17[[#This Row],[Customer_ID]],Customer_Dim!A:A,Customer_Dim!B:B,"False Data")</f>
        <v>Brian Hammond</v>
      </c>
      <c r="L1436" s="5">
        <f>_xlfn.XLOOKUP(Table17[[#This Row],[Customer_ID]],Customer_Dim!A:A,Customer_Dim!C:C,"False Data")</f>
        <v>56</v>
      </c>
      <c r="M1436" s="5" t="str" cm="1">
        <f t="array" ref="M1436">_xlfn.IFS(Table9[[#This Row],[Age]]&lt;=35,"Youth",Table9[[#This Row],[Age]]&lt;=55,"Adult",Table9[[#This Row],[Age]]&gt;55,"Senior")</f>
        <v>Senior</v>
      </c>
      <c r="N1436" t="str">
        <f>_xlfn.XLOOKUP(Table17[[#This Row],[Customer_ID]],Customer_Dim!A:A,Customer_Dim!D:D,"False Data")</f>
        <v>Female</v>
      </c>
      <c r="O1436" t="str">
        <f>_xlfn.XLOOKUP(Table17[[#This Row],[Customer_ID]],Customer_Dim!A:A,Customer_Dim!E:E,"False Data")</f>
        <v>North Nicholas</v>
      </c>
      <c r="P1436" t="str">
        <f>_xlfn.XLOOKUP(Table17[[#This Row],[Customer_ID]],Customer_Dim!A:A,Customer_Dim!F:F,"False Data")</f>
        <v>Texas</v>
      </c>
      <c r="Q1436" t="str">
        <f>_xlfn.XLOOKUP(Table17[[#This Row],[Customer_ID]],Customer_Dim!A:A,Customer_Dim!G:G,"False Data")</f>
        <v>USA</v>
      </c>
      <c r="R1436" t="str">
        <f>_xlfn.XLOOKUP(Table17[[#This Row],[Customer_ID]],Customer_Dim!A:A,Customer_Dim!H:H,"False Data")</f>
        <v>Gold</v>
      </c>
      <c r="S1436" t="str">
        <f>_xlfn.XLOOKUP(Table17[[#This Row],[Store_ID]],Store_Dim!A:A,Store_Dim!B:B)</f>
        <v>Thomas, Bridges and Harris</v>
      </c>
      <c r="T1436" t="str">
        <f>_xlfn.XLOOKUP(Table17[[#This Row],[Store_ID]],Store_Dim!A:A,Store_Dim!C:C)</f>
        <v>North</v>
      </c>
      <c r="U1436" t="str">
        <f>_xlfn.XLOOKUP(Table17[[#This Row],[Store_ID]],Store_Dim!A:A,Store_Dim!D:D)</f>
        <v>Sabrinatown</v>
      </c>
      <c r="V1436" t="str">
        <f>_xlfn.XLOOKUP(Table17[[#This Row],[Store_ID]],Store_Dim!A:A,Store_Dim!E:E)</f>
        <v>Online</v>
      </c>
      <c r="W1436" t="str">
        <f>_xlfn.XLOOKUP(Table17[[#This Row],[Product_ID]],Product_Dim!A:A,Product_Dim!B:B)</f>
        <v>Vitamin C Face Serum</v>
      </c>
      <c r="X1436" t="str">
        <f>_xlfn.XLOOKUP(Table17[[#This Row],[Product_ID]],Product_Dim!A:A,Product_Dim!C:C)</f>
        <v>Beauty</v>
      </c>
      <c r="Y1436" t="str">
        <f>_xlfn.XLOOKUP(Table17[[#This Row],[Product_ID]],Product_Dim!A:A,Product_Dim!D:D)</f>
        <v>Skincare</v>
      </c>
      <c r="Z1436" t="str">
        <f>_xlfn.XLOOKUP(Table17[[#This Row],[Product_ID]],Product_Dim!A:A,Product_Dim!E:E)</f>
        <v>Griffin Ltd</v>
      </c>
      <c r="AA1436">
        <f>_xlfn.XLOOKUP(Table17[[#This Row],[Product_ID]],Product_Dim!A:A,Product_Dim!F:F)</f>
        <v>283.83</v>
      </c>
      <c r="AB1436">
        <f>_xlfn.XLOOKUP(Table17[[#This Row],[Product_ID]],Product_Dim!A:A,Product_Dim!G:G)</f>
        <v>244</v>
      </c>
    </row>
    <row r="1437" spans="1:28" x14ac:dyDescent="0.25">
      <c r="A1437" t="s">
        <v>3261</v>
      </c>
      <c r="B1437" s="1">
        <v>45779</v>
      </c>
      <c r="C1437" t="s">
        <v>1371</v>
      </c>
      <c r="D1437" t="s">
        <v>1602</v>
      </c>
      <c r="E1437" t="s">
        <v>1752</v>
      </c>
      <c r="F1437">
        <v>1</v>
      </c>
      <c r="G1437">
        <v>640.92999999999995</v>
      </c>
      <c r="H1437">
        <v>0.19</v>
      </c>
      <c r="I1437" t="s">
        <v>1826</v>
      </c>
      <c r="J1437" s="12">
        <v>519.15329999999994</v>
      </c>
      <c r="K1437" t="str">
        <f>_xlfn.XLOOKUP(Table17[[#This Row],[Customer_ID]],Customer_Dim!A:A,Customer_Dim!B:B,"False Data")</f>
        <v>Adam Castro</v>
      </c>
      <c r="L1437" s="5">
        <f>_xlfn.XLOOKUP(Table17[[#This Row],[Customer_ID]],Customer_Dim!A:A,Customer_Dim!C:C,"False Data")</f>
        <v>51</v>
      </c>
      <c r="M1437" s="5" t="str" cm="1">
        <f t="array" ref="M1437">_xlfn.IFS(Table9[[#This Row],[Age]]&lt;=35,"Youth",Table9[[#This Row],[Age]]&lt;=55,"Adult",Table9[[#This Row],[Age]]&gt;55,"Senior")</f>
        <v>Adult</v>
      </c>
      <c r="N1437" t="str">
        <f>_xlfn.XLOOKUP(Table17[[#This Row],[Customer_ID]],Customer_Dim!A:A,Customer_Dim!D:D,"False Data")</f>
        <v>Male</v>
      </c>
      <c r="O1437" t="str">
        <f>_xlfn.XLOOKUP(Table17[[#This Row],[Customer_ID]],Customer_Dim!A:A,Customer_Dim!E:E,"False Data")</f>
        <v>New Donnabury</v>
      </c>
      <c r="P1437" t="str">
        <f>_xlfn.XLOOKUP(Table17[[#This Row],[Customer_ID]],Customer_Dim!A:A,Customer_Dim!F:F,"False Data")</f>
        <v>Texas</v>
      </c>
      <c r="Q1437" t="str">
        <f>_xlfn.XLOOKUP(Table17[[#This Row],[Customer_ID]],Customer_Dim!A:A,Customer_Dim!G:G,"False Data")</f>
        <v>USA</v>
      </c>
      <c r="R1437" t="str">
        <f>_xlfn.XLOOKUP(Table17[[#This Row],[Customer_ID]],Customer_Dim!A:A,Customer_Dim!H:H,"False Data")</f>
        <v>Silver</v>
      </c>
      <c r="S1437" t="str">
        <f>_xlfn.XLOOKUP(Table17[[#This Row],[Store_ID]],Store_Dim!A:A,Store_Dim!B:B)</f>
        <v>Rivera-Warner</v>
      </c>
      <c r="T1437" t="str">
        <f>_xlfn.XLOOKUP(Table17[[#This Row],[Store_ID]],Store_Dim!A:A,Store_Dim!C:C)</f>
        <v>East</v>
      </c>
      <c r="U1437" t="str">
        <f>_xlfn.XLOOKUP(Table17[[#This Row],[Store_ID]],Store_Dim!A:A,Store_Dim!D:D)</f>
        <v>Washingtonfurt</v>
      </c>
      <c r="V1437" t="str">
        <f>_xlfn.XLOOKUP(Table17[[#This Row],[Store_ID]],Store_Dim!A:A,Store_Dim!E:E)</f>
        <v>Flagship</v>
      </c>
      <c r="W1437" t="str">
        <f>_xlfn.XLOOKUP(Table17[[#This Row],[Product_ID]],Product_Dim!A:A,Product_Dim!B:B)</f>
        <v>Decorative Floor Vase</v>
      </c>
      <c r="X1437" t="str">
        <f>_xlfn.XLOOKUP(Table17[[#This Row],[Product_ID]],Product_Dim!A:A,Product_Dim!C:C)</f>
        <v>Home</v>
      </c>
      <c r="Y1437" t="str">
        <f>_xlfn.XLOOKUP(Table17[[#This Row],[Product_ID]],Product_Dim!A:A,Product_Dim!D:D)</f>
        <v>Decor</v>
      </c>
      <c r="Z1437" t="str">
        <f>_xlfn.XLOOKUP(Table17[[#This Row],[Product_ID]],Product_Dim!A:A,Product_Dim!E:E)</f>
        <v>Khan, Jones and Paul</v>
      </c>
      <c r="AA1437">
        <f>_xlfn.XLOOKUP(Table17[[#This Row],[Product_ID]],Product_Dim!A:A,Product_Dim!F:F)</f>
        <v>81.75</v>
      </c>
      <c r="AB1437">
        <f>_xlfn.XLOOKUP(Table17[[#This Row],[Product_ID]],Product_Dim!A:A,Product_Dim!G:G)</f>
        <v>378</v>
      </c>
    </row>
    <row r="1438" spans="1:28" x14ac:dyDescent="0.25">
      <c r="A1438" t="s">
        <v>3262</v>
      </c>
      <c r="B1438" s="1">
        <v>45830</v>
      </c>
      <c r="C1438" t="s">
        <v>576</v>
      </c>
      <c r="D1438" t="s">
        <v>1720</v>
      </c>
      <c r="E1438" t="s">
        <v>1789</v>
      </c>
      <c r="F1438">
        <v>2</v>
      </c>
      <c r="G1438">
        <v>611.25</v>
      </c>
      <c r="H1438">
        <v>0.22</v>
      </c>
      <c r="I1438" t="s">
        <v>1824</v>
      </c>
      <c r="J1438" s="12">
        <v>953.55000000000007</v>
      </c>
      <c r="K1438" t="str">
        <f>_xlfn.XLOOKUP(Table17[[#This Row],[Customer_ID]],Customer_Dim!A:A,Customer_Dim!B:B,"False Data")</f>
        <v>Maria Davis</v>
      </c>
      <c r="L1438" s="5">
        <f>_xlfn.XLOOKUP(Table17[[#This Row],[Customer_ID]],Customer_Dim!A:A,Customer_Dim!C:C,"False Data")</f>
        <v>26</v>
      </c>
      <c r="M1438" s="5" t="str" cm="1">
        <f t="array" ref="M1438">_xlfn.IFS(Table9[[#This Row],[Age]]&lt;=35,"Youth",Table9[[#This Row],[Age]]&lt;=55,"Adult",Table9[[#This Row],[Age]]&gt;55,"Senior")</f>
        <v>Youth</v>
      </c>
      <c r="N1438" t="str">
        <f>_xlfn.XLOOKUP(Table17[[#This Row],[Customer_ID]],Customer_Dim!A:A,Customer_Dim!D:D,"False Data")</f>
        <v>Female</v>
      </c>
      <c r="O1438" t="str">
        <f>_xlfn.XLOOKUP(Table17[[#This Row],[Customer_ID]],Customer_Dim!A:A,Customer_Dim!E:E,"False Data")</f>
        <v>Avilahaven</v>
      </c>
      <c r="P1438" t="str">
        <f>_xlfn.XLOOKUP(Table17[[#This Row],[Customer_ID]],Customer_Dim!A:A,Customer_Dim!F:F,"False Data")</f>
        <v>Vermont</v>
      </c>
      <c r="Q1438" t="str">
        <f>_xlfn.XLOOKUP(Table17[[#This Row],[Customer_ID]],Customer_Dim!A:A,Customer_Dim!G:G,"False Data")</f>
        <v>USA</v>
      </c>
      <c r="R1438" t="str">
        <f>_xlfn.XLOOKUP(Table17[[#This Row],[Customer_ID]],Customer_Dim!A:A,Customer_Dim!H:H,"False Data")</f>
        <v>Gold</v>
      </c>
      <c r="S1438" t="str">
        <f>_xlfn.XLOOKUP(Table17[[#This Row],[Store_ID]],Store_Dim!A:A,Store_Dim!B:B)</f>
        <v>Hill, Wagner and Ballard</v>
      </c>
      <c r="T1438" t="str">
        <f>_xlfn.XLOOKUP(Table17[[#This Row],[Store_ID]],Store_Dim!A:A,Store_Dim!C:C)</f>
        <v>East</v>
      </c>
      <c r="U1438" t="str">
        <f>_xlfn.XLOOKUP(Table17[[#This Row],[Store_ID]],Store_Dim!A:A,Store_Dim!D:D)</f>
        <v>East Davidville</v>
      </c>
      <c r="V1438" t="str">
        <f>_xlfn.XLOOKUP(Table17[[#This Row],[Store_ID]],Store_Dim!A:A,Store_Dim!E:E)</f>
        <v>Online</v>
      </c>
      <c r="W1438" t="str">
        <f>_xlfn.XLOOKUP(Table17[[#This Row],[Product_ID]],Product_Dim!A:A,Product_Dim!B:B)</f>
        <v>Kitchen Cutting Board</v>
      </c>
      <c r="X1438" t="str">
        <f>_xlfn.XLOOKUP(Table17[[#This Row],[Product_ID]],Product_Dim!A:A,Product_Dim!C:C)</f>
        <v>Home</v>
      </c>
      <c r="Y1438" t="str">
        <f>_xlfn.XLOOKUP(Table17[[#This Row],[Product_ID]],Product_Dim!A:A,Product_Dim!D:D)</f>
        <v>Kitchen</v>
      </c>
      <c r="Z1438" t="str">
        <f>_xlfn.XLOOKUP(Table17[[#This Row],[Product_ID]],Product_Dim!A:A,Product_Dim!E:E)</f>
        <v>Taylor, Dodson and Johnston</v>
      </c>
      <c r="AA1438">
        <f>_xlfn.XLOOKUP(Table17[[#This Row],[Product_ID]],Product_Dim!A:A,Product_Dim!F:F)</f>
        <v>176.07</v>
      </c>
      <c r="AB1438">
        <f>_xlfn.XLOOKUP(Table17[[#This Row],[Product_ID]],Product_Dim!A:A,Product_Dim!G:G)</f>
        <v>82</v>
      </c>
    </row>
    <row r="1439" spans="1:28" x14ac:dyDescent="0.25">
      <c r="A1439" t="s">
        <v>3263</v>
      </c>
      <c r="B1439" s="1">
        <v>45756</v>
      </c>
      <c r="C1439" t="s">
        <v>1422</v>
      </c>
      <c r="D1439" t="s">
        <v>1680</v>
      </c>
      <c r="E1439" t="s">
        <v>1757</v>
      </c>
      <c r="F1439">
        <v>1</v>
      </c>
      <c r="G1439">
        <v>209.93</v>
      </c>
      <c r="H1439">
        <v>0.21</v>
      </c>
      <c r="I1439" t="s">
        <v>1824</v>
      </c>
      <c r="J1439" s="12">
        <v>165.84469999999999</v>
      </c>
      <c r="K1439" t="str">
        <f>_xlfn.XLOOKUP(Table17[[#This Row],[Customer_ID]],Customer_Dim!A:A,Customer_Dim!B:B,"False Data")</f>
        <v>Paul Cox</v>
      </c>
      <c r="L1439" s="5">
        <f>_xlfn.XLOOKUP(Table17[[#This Row],[Customer_ID]],Customer_Dim!A:A,Customer_Dim!C:C,"False Data")</f>
        <v>60</v>
      </c>
      <c r="M1439" s="5" t="str" cm="1">
        <f t="array" ref="M1439">_xlfn.IFS(Table9[[#This Row],[Age]]&lt;=35,"Youth",Table9[[#This Row],[Age]]&lt;=55,"Adult",Table9[[#This Row],[Age]]&gt;55,"Senior")</f>
        <v>Senior</v>
      </c>
      <c r="N1439" t="str">
        <f>_xlfn.XLOOKUP(Table17[[#This Row],[Customer_ID]],Customer_Dim!A:A,Customer_Dim!D:D,"False Data")</f>
        <v>Female</v>
      </c>
      <c r="O1439" t="str">
        <f>_xlfn.XLOOKUP(Table17[[#This Row],[Customer_ID]],Customer_Dim!A:A,Customer_Dim!E:E,"False Data")</f>
        <v>East Julie</v>
      </c>
      <c r="P1439" t="str">
        <f>_xlfn.XLOOKUP(Table17[[#This Row],[Customer_ID]],Customer_Dim!A:A,Customer_Dim!F:F,"False Data")</f>
        <v>Kansas</v>
      </c>
      <c r="Q1439" t="str">
        <f>_xlfn.XLOOKUP(Table17[[#This Row],[Customer_ID]],Customer_Dim!A:A,Customer_Dim!G:G,"False Data")</f>
        <v>USA</v>
      </c>
      <c r="R1439" t="str">
        <f>_xlfn.XLOOKUP(Table17[[#This Row],[Customer_ID]],Customer_Dim!A:A,Customer_Dim!H:H,"False Data")</f>
        <v>Silver</v>
      </c>
      <c r="S1439" t="str">
        <f>_xlfn.XLOOKUP(Table17[[#This Row],[Store_ID]],Store_Dim!A:A,Store_Dim!B:B)</f>
        <v>Martinez, Adkins and Johnson</v>
      </c>
      <c r="T1439" t="str">
        <f>_xlfn.XLOOKUP(Table17[[#This Row],[Store_ID]],Store_Dim!A:A,Store_Dim!C:C)</f>
        <v>North</v>
      </c>
      <c r="U1439" t="str">
        <f>_xlfn.XLOOKUP(Table17[[#This Row],[Store_ID]],Store_Dim!A:A,Store_Dim!D:D)</f>
        <v>Danielmouth</v>
      </c>
      <c r="V1439" t="str">
        <f>_xlfn.XLOOKUP(Table17[[#This Row],[Store_ID]],Store_Dim!A:A,Store_Dim!E:E)</f>
        <v>Flagship</v>
      </c>
      <c r="W1439" t="str">
        <f>_xlfn.XLOOKUP(Table17[[#This Row],[Product_ID]],Product_Dim!A:A,Product_Dim!B:B)</f>
        <v>Women's Hair Dryer Brush</v>
      </c>
      <c r="X1439" t="str">
        <f>_xlfn.XLOOKUP(Table17[[#This Row],[Product_ID]],Product_Dim!A:A,Product_Dim!C:C)</f>
        <v>Beauty</v>
      </c>
      <c r="Y1439" t="str">
        <f>_xlfn.XLOOKUP(Table17[[#This Row],[Product_ID]],Product_Dim!A:A,Product_Dim!D:D)</f>
        <v>Haircare</v>
      </c>
      <c r="Z1439" t="str">
        <f>_xlfn.XLOOKUP(Table17[[#This Row],[Product_ID]],Product_Dim!A:A,Product_Dim!E:E)</f>
        <v>Torres, Spencer and Potter</v>
      </c>
      <c r="AA1439">
        <f>_xlfn.XLOOKUP(Table17[[#This Row],[Product_ID]],Product_Dim!A:A,Product_Dim!F:F)</f>
        <v>340.39</v>
      </c>
      <c r="AB1439">
        <f>_xlfn.XLOOKUP(Table17[[#This Row],[Product_ID]],Product_Dim!A:A,Product_Dim!G:G)</f>
        <v>177</v>
      </c>
    </row>
    <row r="1440" spans="1:28" x14ac:dyDescent="0.25">
      <c r="A1440" t="s">
        <v>3264</v>
      </c>
      <c r="B1440" s="1">
        <v>45847</v>
      </c>
      <c r="C1440" t="s">
        <v>387</v>
      </c>
      <c r="D1440" t="s">
        <v>1746</v>
      </c>
      <c r="E1440" t="s">
        <v>1789</v>
      </c>
      <c r="F1440">
        <v>3</v>
      </c>
      <c r="G1440">
        <v>130.38999999999999</v>
      </c>
      <c r="H1440">
        <v>0.24</v>
      </c>
      <c r="I1440" t="s">
        <v>1826</v>
      </c>
      <c r="J1440" s="12">
        <v>297.28919999999999</v>
      </c>
      <c r="K1440" t="str">
        <f>_xlfn.XLOOKUP(Table17[[#This Row],[Customer_ID]],Customer_Dim!A:A,Customer_Dim!B:B,"False Data")</f>
        <v>Ashley Griffin</v>
      </c>
      <c r="L1440" s="5">
        <f>_xlfn.XLOOKUP(Table17[[#This Row],[Customer_ID]],Customer_Dim!A:A,Customer_Dim!C:C,"False Data")</f>
        <v>40</v>
      </c>
      <c r="M1440" s="5" t="str" cm="1">
        <f t="array" ref="M1440">_xlfn.IFS(Table9[[#This Row],[Age]]&lt;=35,"Youth",Table9[[#This Row],[Age]]&lt;=55,"Adult",Table9[[#This Row],[Age]]&gt;55,"Senior")</f>
        <v>Adult</v>
      </c>
      <c r="N1440" t="str">
        <f>_xlfn.XLOOKUP(Table17[[#This Row],[Customer_ID]],Customer_Dim!A:A,Customer_Dim!D:D,"False Data")</f>
        <v>Female</v>
      </c>
      <c r="O1440" t="str">
        <f>_xlfn.XLOOKUP(Table17[[#This Row],[Customer_ID]],Customer_Dim!A:A,Customer_Dim!E:E,"False Data")</f>
        <v>New Dawnton</v>
      </c>
      <c r="P1440" t="str">
        <f>_xlfn.XLOOKUP(Table17[[#This Row],[Customer_ID]],Customer_Dim!A:A,Customer_Dim!F:F,"False Data")</f>
        <v>Maryland</v>
      </c>
      <c r="Q1440" t="str">
        <f>_xlfn.XLOOKUP(Table17[[#This Row],[Customer_ID]],Customer_Dim!A:A,Customer_Dim!G:G,"False Data")</f>
        <v>USA</v>
      </c>
      <c r="R1440" t="str">
        <f>_xlfn.XLOOKUP(Table17[[#This Row],[Customer_ID]],Customer_Dim!A:A,Customer_Dim!H:H,"False Data")</f>
        <v>Gold</v>
      </c>
      <c r="S1440" t="str">
        <f>_xlfn.XLOOKUP(Table17[[#This Row],[Store_ID]],Store_Dim!A:A,Store_Dim!B:B)</f>
        <v>Hill, Wagner and Ballard</v>
      </c>
      <c r="T1440" t="str">
        <f>_xlfn.XLOOKUP(Table17[[#This Row],[Store_ID]],Store_Dim!A:A,Store_Dim!C:C)</f>
        <v>East</v>
      </c>
      <c r="U1440" t="str">
        <f>_xlfn.XLOOKUP(Table17[[#This Row],[Store_ID]],Store_Dim!A:A,Store_Dim!D:D)</f>
        <v>East Davidville</v>
      </c>
      <c r="V1440" t="str">
        <f>_xlfn.XLOOKUP(Table17[[#This Row],[Store_ID]],Store_Dim!A:A,Store_Dim!E:E)</f>
        <v>Online</v>
      </c>
      <c r="W1440" t="str">
        <f>_xlfn.XLOOKUP(Table17[[#This Row],[Product_ID]],Product_Dim!A:A,Product_Dim!B:B)</f>
        <v>Stainless Steel Cookware Set</v>
      </c>
      <c r="X1440" t="str">
        <f>_xlfn.XLOOKUP(Table17[[#This Row],[Product_ID]],Product_Dim!A:A,Product_Dim!C:C)</f>
        <v>Home</v>
      </c>
      <c r="Y1440" t="str">
        <f>_xlfn.XLOOKUP(Table17[[#This Row],[Product_ID]],Product_Dim!A:A,Product_Dim!D:D)</f>
        <v>Kitchen</v>
      </c>
      <c r="Z1440" t="str">
        <f>_xlfn.XLOOKUP(Table17[[#This Row],[Product_ID]],Product_Dim!A:A,Product_Dim!E:E)</f>
        <v>Campbell Ltd</v>
      </c>
      <c r="AA1440">
        <f>_xlfn.XLOOKUP(Table17[[#This Row],[Product_ID]],Product_Dim!A:A,Product_Dim!F:F)</f>
        <v>201.41</v>
      </c>
      <c r="AB1440">
        <f>_xlfn.XLOOKUP(Table17[[#This Row],[Product_ID]],Product_Dim!A:A,Product_Dim!G:G)</f>
        <v>146</v>
      </c>
    </row>
    <row r="1441" spans="1:28" x14ac:dyDescent="0.25">
      <c r="A1441" t="s">
        <v>3265</v>
      </c>
      <c r="B1441" s="1">
        <v>45322</v>
      </c>
      <c r="C1441" t="s">
        <v>923</v>
      </c>
      <c r="D1441" t="s">
        <v>1734</v>
      </c>
      <c r="E1441" t="s">
        <v>1779</v>
      </c>
      <c r="F1441">
        <v>2</v>
      </c>
      <c r="G1441">
        <v>846.18</v>
      </c>
      <c r="H1441">
        <v>0.1</v>
      </c>
      <c r="I1441" t="s">
        <v>1829</v>
      </c>
      <c r="J1441" s="12">
        <v>1523.124</v>
      </c>
      <c r="K1441" t="str">
        <f>_xlfn.XLOOKUP(Table17[[#This Row],[Customer_ID]],Customer_Dim!A:A,Customer_Dim!B:B,"False Data")</f>
        <v>James Powell</v>
      </c>
      <c r="L1441" s="5">
        <f>_xlfn.XLOOKUP(Table17[[#This Row],[Customer_ID]],Customer_Dim!A:A,Customer_Dim!C:C,"False Data")</f>
        <v>40</v>
      </c>
      <c r="M1441" s="5" t="str" cm="1">
        <f t="array" ref="M1441">_xlfn.IFS(Table9[[#This Row],[Age]]&lt;=35,"Youth",Table9[[#This Row],[Age]]&lt;=55,"Adult",Table9[[#This Row],[Age]]&gt;55,"Senior")</f>
        <v>Adult</v>
      </c>
      <c r="N1441" t="str">
        <f>_xlfn.XLOOKUP(Table17[[#This Row],[Customer_ID]],Customer_Dim!A:A,Customer_Dim!D:D,"False Data")</f>
        <v>Female</v>
      </c>
      <c r="O1441" t="str">
        <f>_xlfn.XLOOKUP(Table17[[#This Row],[Customer_ID]],Customer_Dim!A:A,Customer_Dim!E:E,"False Data")</f>
        <v>West Beverlymouth</v>
      </c>
      <c r="P1441" t="str">
        <f>_xlfn.XLOOKUP(Table17[[#This Row],[Customer_ID]],Customer_Dim!A:A,Customer_Dim!F:F,"False Data")</f>
        <v>Missouri</v>
      </c>
      <c r="Q1441" t="str">
        <f>_xlfn.XLOOKUP(Table17[[#This Row],[Customer_ID]],Customer_Dim!A:A,Customer_Dim!G:G,"False Data")</f>
        <v>USA</v>
      </c>
      <c r="R1441" t="str">
        <f>_xlfn.XLOOKUP(Table17[[#This Row],[Customer_ID]],Customer_Dim!A:A,Customer_Dim!H:H,"False Data")</f>
        <v>Bronze</v>
      </c>
      <c r="S1441" t="str">
        <f>_xlfn.XLOOKUP(Table17[[#This Row],[Store_ID]],Store_Dim!A:A,Store_Dim!B:B)</f>
        <v>Martinez-Mullins</v>
      </c>
      <c r="T1441" t="str">
        <f>_xlfn.XLOOKUP(Table17[[#This Row],[Store_ID]],Store_Dim!A:A,Store_Dim!C:C)</f>
        <v>South</v>
      </c>
      <c r="U1441" t="str">
        <f>_xlfn.XLOOKUP(Table17[[#This Row],[Store_ID]],Store_Dim!A:A,Store_Dim!D:D)</f>
        <v>Williamsfurt</v>
      </c>
      <c r="V1441" t="str">
        <f>_xlfn.XLOOKUP(Table17[[#This Row],[Store_ID]],Store_Dim!A:A,Store_Dim!E:E)</f>
        <v>Online</v>
      </c>
      <c r="W1441" t="str">
        <f>_xlfn.XLOOKUP(Table17[[#This Row],[Product_ID]],Product_Dim!A:A,Product_Dim!B:B)</f>
        <v>USB-C Laptop Charger</v>
      </c>
      <c r="X1441" t="str">
        <f>_xlfn.XLOOKUP(Table17[[#This Row],[Product_ID]],Product_Dim!A:A,Product_Dim!C:C)</f>
        <v>Electronics</v>
      </c>
      <c r="Y1441" t="str">
        <f>_xlfn.XLOOKUP(Table17[[#This Row],[Product_ID]],Product_Dim!A:A,Product_Dim!D:D)</f>
        <v>Computer</v>
      </c>
      <c r="Z1441" t="str">
        <f>_xlfn.XLOOKUP(Table17[[#This Row],[Product_ID]],Product_Dim!A:A,Product_Dim!E:E)</f>
        <v>Martin LLC</v>
      </c>
      <c r="AA1441">
        <f>_xlfn.XLOOKUP(Table17[[#This Row],[Product_ID]],Product_Dim!A:A,Product_Dim!F:F)</f>
        <v>377.52</v>
      </c>
      <c r="AB1441">
        <f>_xlfn.XLOOKUP(Table17[[#This Row],[Product_ID]],Product_Dim!A:A,Product_Dim!G:G)</f>
        <v>485</v>
      </c>
    </row>
    <row r="1442" spans="1:28" x14ac:dyDescent="0.25">
      <c r="A1442" t="s">
        <v>3266</v>
      </c>
      <c r="B1442" s="1">
        <v>45829</v>
      </c>
      <c r="C1442" t="s">
        <v>1109</v>
      </c>
      <c r="D1442" t="s">
        <v>1688</v>
      </c>
      <c r="E1442" t="s">
        <v>1799</v>
      </c>
      <c r="F1442">
        <v>2</v>
      </c>
      <c r="G1442">
        <v>424.53</v>
      </c>
      <c r="H1442">
        <v>0.14000000000000001</v>
      </c>
      <c r="I1442" t="s">
        <v>1829</v>
      </c>
      <c r="J1442" s="12">
        <v>730.19159999999999</v>
      </c>
      <c r="K1442" t="str">
        <f>_xlfn.XLOOKUP(Table17[[#This Row],[Customer_ID]],Customer_Dim!A:A,Customer_Dim!B:B,"False Data")</f>
        <v>Ryan Torres</v>
      </c>
      <c r="L1442" s="5">
        <f>_xlfn.XLOOKUP(Table17[[#This Row],[Customer_ID]],Customer_Dim!A:A,Customer_Dim!C:C,"False Data")</f>
        <v>38</v>
      </c>
      <c r="M1442" s="5" t="str" cm="1">
        <f t="array" ref="M1442">_xlfn.IFS(Table9[[#This Row],[Age]]&lt;=35,"Youth",Table9[[#This Row],[Age]]&lt;=55,"Adult",Table9[[#This Row],[Age]]&gt;55,"Senior")</f>
        <v>Adult</v>
      </c>
      <c r="N1442" t="str">
        <f>_xlfn.XLOOKUP(Table17[[#This Row],[Customer_ID]],Customer_Dim!A:A,Customer_Dim!D:D,"False Data")</f>
        <v>Male</v>
      </c>
      <c r="O1442" t="str">
        <f>_xlfn.XLOOKUP(Table17[[#This Row],[Customer_ID]],Customer_Dim!A:A,Customer_Dim!E:E,"False Data")</f>
        <v>Guerreroport</v>
      </c>
      <c r="P1442" t="str">
        <f>_xlfn.XLOOKUP(Table17[[#This Row],[Customer_ID]],Customer_Dim!A:A,Customer_Dim!F:F,"False Data")</f>
        <v>Connecticut</v>
      </c>
      <c r="Q1442" t="str">
        <f>_xlfn.XLOOKUP(Table17[[#This Row],[Customer_ID]],Customer_Dim!A:A,Customer_Dim!G:G,"False Data")</f>
        <v>USA</v>
      </c>
      <c r="R1442" t="str">
        <f>_xlfn.XLOOKUP(Table17[[#This Row],[Customer_ID]],Customer_Dim!A:A,Customer_Dim!H:H,"False Data")</f>
        <v>Silver</v>
      </c>
      <c r="S1442" t="str">
        <f>_xlfn.XLOOKUP(Table17[[#This Row],[Store_ID]],Store_Dim!A:A,Store_Dim!B:B)</f>
        <v>Mcdonald Inc</v>
      </c>
      <c r="T1442" t="str">
        <f>_xlfn.XLOOKUP(Table17[[#This Row],[Store_ID]],Store_Dim!A:A,Store_Dim!C:C)</f>
        <v>South</v>
      </c>
      <c r="U1442" t="str">
        <f>_xlfn.XLOOKUP(Table17[[#This Row],[Store_ID]],Store_Dim!A:A,Store_Dim!D:D)</f>
        <v>Christopherland</v>
      </c>
      <c r="V1442" t="str">
        <f>_xlfn.XLOOKUP(Table17[[#This Row],[Store_ID]],Store_Dim!A:A,Store_Dim!E:E)</f>
        <v>Outlet</v>
      </c>
      <c r="W1442" t="str">
        <f>_xlfn.XLOOKUP(Table17[[#This Row],[Product_ID]],Product_Dim!A:A,Product_Dim!B:B)</f>
        <v>Kitchen Storage Rack</v>
      </c>
      <c r="X1442" t="str">
        <f>_xlfn.XLOOKUP(Table17[[#This Row],[Product_ID]],Product_Dim!A:A,Product_Dim!C:C)</f>
        <v>Home</v>
      </c>
      <c r="Y1442" t="str">
        <f>_xlfn.XLOOKUP(Table17[[#This Row],[Product_ID]],Product_Dim!A:A,Product_Dim!D:D)</f>
        <v>Storage</v>
      </c>
      <c r="Z1442" t="str">
        <f>_xlfn.XLOOKUP(Table17[[#This Row],[Product_ID]],Product_Dim!A:A,Product_Dim!E:E)</f>
        <v>Duran Group</v>
      </c>
      <c r="AA1442">
        <f>_xlfn.XLOOKUP(Table17[[#This Row],[Product_ID]],Product_Dim!A:A,Product_Dim!F:F)</f>
        <v>138.05000000000001</v>
      </c>
      <c r="AB1442">
        <f>_xlfn.XLOOKUP(Table17[[#This Row],[Product_ID]],Product_Dim!A:A,Product_Dim!G:G)</f>
        <v>89</v>
      </c>
    </row>
    <row r="1443" spans="1:28" x14ac:dyDescent="0.25">
      <c r="A1443" t="s">
        <v>3267</v>
      </c>
      <c r="B1443" s="1">
        <v>45539</v>
      </c>
      <c r="C1443" t="s">
        <v>824</v>
      </c>
      <c r="D1443" t="s">
        <v>1724</v>
      </c>
      <c r="E1443" t="s">
        <v>1799</v>
      </c>
      <c r="F1443">
        <v>4</v>
      </c>
      <c r="G1443">
        <v>450.42</v>
      </c>
      <c r="H1443">
        <v>0.08</v>
      </c>
      <c r="I1443" t="s">
        <v>1829</v>
      </c>
      <c r="J1443" s="12">
        <v>1657.5455999999999</v>
      </c>
      <c r="K1443" t="str">
        <f>_xlfn.XLOOKUP(Table17[[#This Row],[Customer_ID]],Customer_Dim!A:A,Customer_Dim!B:B,"False Data")</f>
        <v>Sarah Stewart</v>
      </c>
      <c r="L1443" s="5">
        <f>_xlfn.XLOOKUP(Table17[[#This Row],[Customer_ID]],Customer_Dim!A:A,Customer_Dim!C:C,"False Data")</f>
        <v>24</v>
      </c>
      <c r="M1443" s="5" t="str" cm="1">
        <f t="array" ref="M1443">_xlfn.IFS(Table9[[#This Row],[Age]]&lt;=35,"Youth",Table9[[#This Row],[Age]]&lt;=55,"Adult",Table9[[#This Row],[Age]]&gt;55,"Senior")</f>
        <v>Youth</v>
      </c>
      <c r="N1443" t="str">
        <f>_xlfn.XLOOKUP(Table17[[#This Row],[Customer_ID]],Customer_Dim!A:A,Customer_Dim!D:D,"False Data")</f>
        <v>Female</v>
      </c>
      <c r="O1443" t="str">
        <f>_xlfn.XLOOKUP(Table17[[#This Row],[Customer_ID]],Customer_Dim!A:A,Customer_Dim!E:E,"False Data")</f>
        <v>East Richard</v>
      </c>
      <c r="P1443" t="str">
        <f>_xlfn.XLOOKUP(Table17[[#This Row],[Customer_ID]],Customer_Dim!A:A,Customer_Dim!F:F,"False Data")</f>
        <v>Texas</v>
      </c>
      <c r="Q1443" t="str">
        <f>_xlfn.XLOOKUP(Table17[[#This Row],[Customer_ID]],Customer_Dim!A:A,Customer_Dim!G:G,"False Data")</f>
        <v>USA</v>
      </c>
      <c r="R1443" t="str">
        <f>_xlfn.XLOOKUP(Table17[[#This Row],[Customer_ID]],Customer_Dim!A:A,Customer_Dim!H:H,"False Data")</f>
        <v>Platinum</v>
      </c>
      <c r="S1443" t="str">
        <f>_xlfn.XLOOKUP(Table17[[#This Row],[Store_ID]],Store_Dim!A:A,Store_Dim!B:B)</f>
        <v>Mcdonald Inc</v>
      </c>
      <c r="T1443" t="str">
        <f>_xlfn.XLOOKUP(Table17[[#This Row],[Store_ID]],Store_Dim!A:A,Store_Dim!C:C)</f>
        <v>South</v>
      </c>
      <c r="U1443" t="str">
        <f>_xlfn.XLOOKUP(Table17[[#This Row],[Store_ID]],Store_Dim!A:A,Store_Dim!D:D)</f>
        <v>Christopherland</v>
      </c>
      <c r="V1443" t="str">
        <f>_xlfn.XLOOKUP(Table17[[#This Row],[Store_ID]],Store_Dim!A:A,Store_Dim!E:E)</f>
        <v>Outlet</v>
      </c>
      <c r="W1443" t="str">
        <f>_xlfn.XLOOKUP(Table17[[#This Row],[Product_ID]],Product_Dim!A:A,Product_Dim!B:B)</f>
        <v>Sports Wrist Sweatbands</v>
      </c>
      <c r="X1443" t="str">
        <f>_xlfn.XLOOKUP(Table17[[#This Row],[Product_ID]],Product_Dim!A:A,Product_Dim!C:C)</f>
        <v>Sports</v>
      </c>
      <c r="Y1443" t="str">
        <f>_xlfn.XLOOKUP(Table17[[#This Row],[Product_ID]],Product_Dim!A:A,Product_Dim!D:D)</f>
        <v>Accessories</v>
      </c>
      <c r="Z1443" t="str">
        <f>_xlfn.XLOOKUP(Table17[[#This Row],[Product_ID]],Product_Dim!A:A,Product_Dim!E:E)</f>
        <v>Olsen-Daniels</v>
      </c>
      <c r="AA1443">
        <f>_xlfn.XLOOKUP(Table17[[#This Row],[Product_ID]],Product_Dim!A:A,Product_Dim!F:F)</f>
        <v>131.24</v>
      </c>
      <c r="AB1443">
        <f>_xlfn.XLOOKUP(Table17[[#This Row],[Product_ID]],Product_Dim!A:A,Product_Dim!G:G)</f>
        <v>232</v>
      </c>
    </row>
    <row r="1444" spans="1:28" x14ac:dyDescent="0.25">
      <c r="A1444" t="s">
        <v>3268</v>
      </c>
      <c r="B1444" s="1">
        <v>45893</v>
      </c>
      <c r="C1444" t="s">
        <v>523</v>
      </c>
      <c r="D1444" t="s">
        <v>1600</v>
      </c>
      <c r="E1444" t="s">
        <v>1786</v>
      </c>
      <c r="F1444">
        <v>4</v>
      </c>
      <c r="G1444">
        <v>896.91</v>
      </c>
      <c r="H1444">
        <v>0.1</v>
      </c>
      <c r="I1444" t="s">
        <v>1824</v>
      </c>
      <c r="J1444" s="12">
        <v>3228.8760000000002</v>
      </c>
      <c r="K1444" t="str">
        <f>_xlfn.XLOOKUP(Table17[[#This Row],[Customer_ID]],Customer_Dim!A:A,Customer_Dim!B:B,"False Data")</f>
        <v>Maria Sanchez</v>
      </c>
      <c r="L1444" s="5">
        <f>_xlfn.XLOOKUP(Table17[[#This Row],[Customer_ID]],Customer_Dim!A:A,Customer_Dim!C:C,"False Data")</f>
        <v>46</v>
      </c>
      <c r="M1444" s="5" t="str" cm="1">
        <f t="array" ref="M1444">_xlfn.IFS(Table9[[#This Row],[Age]]&lt;=35,"Youth",Table9[[#This Row],[Age]]&lt;=55,"Adult",Table9[[#This Row],[Age]]&gt;55,"Senior")</f>
        <v>Adult</v>
      </c>
      <c r="N1444" t="str">
        <f>_xlfn.XLOOKUP(Table17[[#This Row],[Customer_ID]],Customer_Dim!A:A,Customer_Dim!D:D,"False Data")</f>
        <v>Male</v>
      </c>
      <c r="O1444" t="str">
        <f>_xlfn.XLOOKUP(Table17[[#This Row],[Customer_ID]],Customer_Dim!A:A,Customer_Dim!E:E,"False Data")</f>
        <v>East Peterbury</v>
      </c>
      <c r="P1444" t="str">
        <f>_xlfn.XLOOKUP(Table17[[#This Row],[Customer_ID]],Customer_Dim!A:A,Customer_Dim!F:F,"False Data")</f>
        <v>North Dakota</v>
      </c>
      <c r="Q1444" t="str">
        <f>_xlfn.XLOOKUP(Table17[[#This Row],[Customer_ID]],Customer_Dim!A:A,Customer_Dim!G:G,"False Data")</f>
        <v>USA</v>
      </c>
      <c r="R1444" t="str">
        <f>_xlfn.XLOOKUP(Table17[[#This Row],[Customer_ID]],Customer_Dim!A:A,Customer_Dim!H:H,"False Data")</f>
        <v>Bronze</v>
      </c>
      <c r="S1444" t="str">
        <f>_xlfn.XLOOKUP(Table17[[#This Row],[Store_ID]],Store_Dim!A:A,Store_Dim!B:B)</f>
        <v>Moore, Padilla and Butler</v>
      </c>
      <c r="T1444" t="str">
        <f>_xlfn.XLOOKUP(Table17[[#This Row],[Store_ID]],Store_Dim!A:A,Store_Dim!C:C)</f>
        <v>South</v>
      </c>
      <c r="U1444" t="str">
        <f>_xlfn.XLOOKUP(Table17[[#This Row],[Store_ID]],Store_Dim!A:A,Store_Dim!D:D)</f>
        <v>East Johnstad</v>
      </c>
      <c r="V1444" t="str">
        <f>_xlfn.XLOOKUP(Table17[[#This Row],[Store_ID]],Store_Dim!A:A,Store_Dim!E:E)</f>
        <v>Flagship</v>
      </c>
      <c r="W1444" t="str">
        <f>_xlfn.XLOOKUP(Table17[[#This Row],[Product_ID]],Product_Dim!A:A,Product_Dim!B:B)</f>
        <v>Wireless Bluetooth Speaker</v>
      </c>
      <c r="X1444" t="str">
        <f>_xlfn.XLOOKUP(Table17[[#This Row],[Product_ID]],Product_Dim!A:A,Product_Dim!C:C)</f>
        <v>Electronics</v>
      </c>
      <c r="Y1444" t="str">
        <f>_xlfn.XLOOKUP(Table17[[#This Row],[Product_ID]],Product_Dim!A:A,Product_Dim!D:D)</f>
        <v>Audio</v>
      </c>
      <c r="Z1444" t="str">
        <f>_xlfn.XLOOKUP(Table17[[#This Row],[Product_ID]],Product_Dim!A:A,Product_Dim!E:E)</f>
        <v>Reed-Schmidt</v>
      </c>
      <c r="AA1444">
        <f>_xlfn.XLOOKUP(Table17[[#This Row],[Product_ID]],Product_Dim!A:A,Product_Dim!F:F)</f>
        <v>322.41000000000003</v>
      </c>
      <c r="AB1444">
        <f>_xlfn.XLOOKUP(Table17[[#This Row],[Product_ID]],Product_Dim!A:A,Product_Dim!G:G)</f>
        <v>213</v>
      </c>
    </row>
    <row r="1445" spans="1:28" x14ac:dyDescent="0.25">
      <c r="A1445" t="s">
        <v>3269</v>
      </c>
      <c r="B1445" s="1">
        <v>45814</v>
      </c>
      <c r="C1445" t="s">
        <v>1492</v>
      </c>
      <c r="D1445" t="s">
        <v>1742</v>
      </c>
      <c r="E1445" t="s">
        <v>1789</v>
      </c>
      <c r="F1445">
        <v>3</v>
      </c>
      <c r="G1445">
        <v>679.38</v>
      </c>
      <c r="H1445">
        <v>0.3</v>
      </c>
      <c r="I1445" t="s">
        <v>1829</v>
      </c>
      <c r="J1445" s="12">
        <v>1426.6980000000001</v>
      </c>
      <c r="K1445" t="str">
        <f>_xlfn.XLOOKUP(Table17[[#This Row],[Customer_ID]],Customer_Dim!A:A,Customer_Dim!B:B,"False Data")</f>
        <v>Sara Ingram</v>
      </c>
      <c r="L1445" s="5">
        <f>_xlfn.XLOOKUP(Table17[[#This Row],[Customer_ID]],Customer_Dim!A:A,Customer_Dim!C:C,"False Data")</f>
        <v>46</v>
      </c>
      <c r="M1445" s="5" t="str" cm="1">
        <f t="array" ref="M1445">_xlfn.IFS(Table9[[#This Row],[Age]]&lt;=35,"Youth",Table9[[#This Row],[Age]]&lt;=55,"Adult",Table9[[#This Row],[Age]]&gt;55,"Senior")</f>
        <v>Adult</v>
      </c>
      <c r="N1445" t="str">
        <f>_xlfn.XLOOKUP(Table17[[#This Row],[Customer_ID]],Customer_Dim!A:A,Customer_Dim!D:D,"False Data")</f>
        <v>Female</v>
      </c>
      <c r="O1445" t="str">
        <f>_xlfn.XLOOKUP(Table17[[#This Row],[Customer_ID]],Customer_Dim!A:A,Customer_Dim!E:E,"False Data")</f>
        <v>East Dillonview</v>
      </c>
      <c r="P1445" t="str">
        <f>_xlfn.XLOOKUP(Table17[[#This Row],[Customer_ID]],Customer_Dim!A:A,Customer_Dim!F:F,"False Data")</f>
        <v>Virginia</v>
      </c>
      <c r="Q1445" t="str">
        <f>_xlfn.XLOOKUP(Table17[[#This Row],[Customer_ID]],Customer_Dim!A:A,Customer_Dim!G:G,"False Data")</f>
        <v>USA</v>
      </c>
      <c r="R1445" t="str">
        <f>_xlfn.XLOOKUP(Table17[[#This Row],[Customer_ID]],Customer_Dim!A:A,Customer_Dim!H:H,"False Data")</f>
        <v>Bronze</v>
      </c>
      <c r="S1445" t="str">
        <f>_xlfn.XLOOKUP(Table17[[#This Row],[Store_ID]],Store_Dim!A:A,Store_Dim!B:B)</f>
        <v>Hill, Wagner and Ballard</v>
      </c>
      <c r="T1445" t="str">
        <f>_xlfn.XLOOKUP(Table17[[#This Row],[Store_ID]],Store_Dim!A:A,Store_Dim!C:C)</f>
        <v>East</v>
      </c>
      <c r="U1445" t="str">
        <f>_xlfn.XLOOKUP(Table17[[#This Row],[Store_ID]],Store_Dim!A:A,Store_Dim!D:D)</f>
        <v>East Davidville</v>
      </c>
      <c r="V1445" t="str">
        <f>_xlfn.XLOOKUP(Table17[[#This Row],[Store_ID]],Store_Dim!A:A,Store_Dim!E:E)</f>
        <v>Online</v>
      </c>
      <c r="W1445" t="str">
        <f>_xlfn.XLOOKUP(Table17[[#This Row],[Product_ID]],Product_Dim!A:A,Product_Dim!B:B)</f>
        <v>Cricket Bat</v>
      </c>
      <c r="X1445" t="str">
        <f>_xlfn.XLOOKUP(Table17[[#This Row],[Product_ID]],Product_Dim!A:A,Product_Dim!C:C)</f>
        <v>Sports</v>
      </c>
      <c r="Y1445" t="str">
        <f>_xlfn.XLOOKUP(Table17[[#This Row],[Product_ID]],Product_Dim!A:A,Product_Dim!D:D)</f>
        <v>Team Sports</v>
      </c>
      <c r="Z1445" t="str">
        <f>_xlfn.XLOOKUP(Table17[[#This Row],[Product_ID]],Product_Dim!A:A,Product_Dim!E:E)</f>
        <v>Khan LLC</v>
      </c>
      <c r="AA1445">
        <f>_xlfn.XLOOKUP(Table17[[#This Row],[Product_ID]],Product_Dim!A:A,Product_Dim!F:F)</f>
        <v>245.98</v>
      </c>
      <c r="AB1445">
        <f>_xlfn.XLOOKUP(Table17[[#This Row],[Product_ID]],Product_Dim!A:A,Product_Dim!G:G)</f>
        <v>471</v>
      </c>
    </row>
    <row r="1446" spans="1:28" x14ac:dyDescent="0.25">
      <c r="A1446" t="s">
        <v>3270</v>
      </c>
      <c r="B1446" s="1">
        <v>45571</v>
      </c>
      <c r="C1446" t="s">
        <v>75</v>
      </c>
      <c r="D1446" t="s">
        <v>1708</v>
      </c>
      <c r="E1446" t="s">
        <v>1804</v>
      </c>
      <c r="F1446">
        <v>3</v>
      </c>
      <c r="G1446">
        <v>483.63</v>
      </c>
      <c r="H1446">
        <v>0</v>
      </c>
      <c r="I1446" t="s">
        <v>1824</v>
      </c>
      <c r="J1446" s="12">
        <v>1450.89</v>
      </c>
      <c r="K1446" t="str">
        <f>_xlfn.XLOOKUP(Table17[[#This Row],[Customer_ID]],Customer_Dim!A:A,Customer_Dim!B:B,"False Data")</f>
        <v>John Scott</v>
      </c>
      <c r="L1446" s="5">
        <f>_xlfn.XLOOKUP(Table17[[#This Row],[Customer_ID]],Customer_Dim!A:A,Customer_Dim!C:C,"False Data")</f>
        <v>24</v>
      </c>
      <c r="M1446" s="5" t="str" cm="1">
        <f t="array" ref="M1446">_xlfn.IFS(Table9[[#This Row],[Age]]&lt;=35,"Youth",Table9[[#This Row],[Age]]&lt;=55,"Adult",Table9[[#This Row],[Age]]&gt;55,"Senior")</f>
        <v>Youth</v>
      </c>
      <c r="N1446" t="str">
        <f>_xlfn.XLOOKUP(Table17[[#This Row],[Customer_ID]],Customer_Dim!A:A,Customer_Dim!D:D,"False Data")</f>
        <v>Female</v>
      </c>
      <c r="O1446" t="str">
        <f>_xlfn.XLOOKUP(Table17[[#This Row],[Customer_ID]],Customer_Dim!A:A,Customer_Dim!E:E,"False Data")</f>
        <v>South Christopher</v>
      </c>
      <c r="P1446" t="str">
        <f>_xlfn.XLOOKUP(Table17[[#This Row],[Customer_ID]],Customer_Dim!A:A,Customer_Dim!F:F,"False Data")</f>
        <v>Pennsylvania</v>
      </c>
      <c r="Q1446" t="str">
        <f>_xlfn.XLOOKUP(Table17[[#This Row],[Customer_ID]],Customer_Dim!A:A,Customer_Dim!G:G,"False Data")</f>
        <v>USA</v>
      </c>
      <c r="R1446" t="str">
        <f>_xlfn.XLOOKUP(Table17[[#This Row],[Customer_ID]],Customer_Dim!A:A,Customer_Dim!H:H,"False Data")</f>
        <v>Bronze</v>
      </c>
      <c r="S1446" t="str">
        <f>_xlfn.XLOOKUP(Table17[[#This Row],[Store_ID]],Store_Dim!A:A,Store_Dim!B:B)</f>
        <v>Frederick-Wright</v>
      </c>
      <c r="T1446" t="str">
        <f>_xlfn.XLOOKUP(Table17[[#This Row],[Store_ID]],Store_Dim!A:A,Store_Dim!C:C)</f>
        <v>West</v>
      </c>
      <c r="U1446" t="str">
        <f>_xlfn.XLOOKUP(Table17[[#This Row],[Store_ID]],Store_Dim!A:A,Store_Dim!D:D)</f>
        <v>New Jimmymouth</v>
      </c>
      <c r="V1446" t="str">
        <f>_xlfn.XLOOKUP(Table17[[#This Row],[Store_ID]],Store_Dim!A:A,Store_Dim!E:E)</f>
        <v>Flagship</v>
      </c>
      <c r="W1446" t="str">
        <f>_xlfn.XLOOKUP(Table17[[#This Row],[Product_ID]],Product_Dim!A:A,Product_Dim!B:B)</f>
        <v>Wall-Mounted Spice Rack</v>
      </c>
      <c r="X1446" t="str">
        <f>_xlfn.XLOOKUP(Table17[[#This Row],[Product_ID]],Product_Dim!A:A,Product_Dim!C:C)</f>
        <v>Home</v>
      </c>
      <c r="Y1446" t="str">
        <f>_xlfn.XLOOKUP(Table17[[#This Row],[Product_ID]],Product_Dim!A:A,Product_Dim!D:D)</f>
        <v>Kitchen</v>
      </c>
      <c r="Z1446" t="str">
        <f>_xlfn.XLOOKUP(Table17[[#This Row],[Product_ID]],Product_Dim!A:A,Product_Dim!E:E)</f>
        <v>Allison Ltd</v>
      </c>
      <c r="AA1446">
        <f>_xlfn.XLOOKUP(Table17[[#This Row],[Product_ID]],Product_Dim!A:A,Product_Dim!F:F)</f>
        <v>143.43</v>
      </c>
      <c r="AB1446">
        <f>_xlfn.XLOOKUP(Table17[[#This Row],[Product_ID]],Product_Dim!A:A,Product_Dim!G:G)</f>
        <v>58</v>
      </c>
    </row>
    <row r="1447" spans="1:28" x14ac:dyDescent="0.25">
      <c r="A1447" t="s">
        <v>3271</v>
      </c>
      <c r="B1447" s="1">
        <v>45542</v>
      </c>
      <c r="C1447" t="s">
        <v>124</v>
      </c>
      <c r="D1447" t="s">
        <v>1626</v>
      </c>
      <c r="E1447" t="s">
        <v>1752</v>
      </c>
      <c r="F1447">
        <v>3</v>
      </c>
      <c r="G1447">
        <v>158.27000000000001</v>
      </c>
      <c r="H1447">
        <v>0.24</v>
      </c>
      <c r="I1447" t="s">
        <v>1829</v>
      </c>
      <c r="J1447" s="12">
        <v>360.85559999999998</v>
      </c>
      <c r="K1447" t="str">
        <f>_xlfn.XLOOKUP(Table17[[#This Row],[Customer_ID]],Customer_Dim!A:A,Customer_Dim!B:B,"False Data")</f>
        <v>Jessica Acevedo</v>
      </c>
      <c r="L1447" s="5">
        <f>_xlfn.XLOOKUP(Table17[[#This Row],[Customer_ID]],Customer_Dim!A:A,Customer_Dim!C:C,"False Data")</f>
        <v>64</v>
      </c>
      <c r="M1447" s="5" t="str" cm="1">
        <f t="array" ref="M1447">_xlfn.IFS(Table9[[#This Row],[Age]]&lt;=35,"Youth",Table9[[#This Row],[Age]]&lt;=55,"Adult",Table9[[#This Row],[Age]]&gt;55,"Senior")</f>
        <v>Senior</v>
      </c>
      <c r="N1447" t="str">
        <f>_xlfn.XLOOKUP(Table17[[#This Row],[Customer_ID]],Customer_Dim!A:A,Customer_Dim!D:D,"False Data")</f>
        <v>Female</v>
      </c>
      <c r="O1447" t="str">
        <f>_xlfn.XLOOKUP(Table17[[#This Row],[Customer_ID]],Customer_Dim!A:A,Customer_Dim!E:E,"False Data")</f>
        <v>Amybury</v>
      </c>
      <c r="P1447" t="str">
        <f>_xlfn.XLOOKUP(Table17[[#This Row],[Customer_ID]],Customer_Dim!A:A,Customer_Dim!F:F,"False Data")</f>
        <v>Pennsylvania</v>
      </c>
      <c r="Q1447" t="str">
        <f>_xlfn.XLOOKUP(Table17[[#This Row],[Customer_ID]],Customer_Dim!A:A,Customer_Dim!G:G,"False Data")</f>
        <v>USA</v>
      </c>
      <c r="R1447" t="str">
        <f>_xlfn.XLOOKUP(Table17[[#This Row],[Customer_ID]],Customer_Dim!A:A,Customer_Dim!H:H,"False Data")</f>
        <v>Bronze</v>
      </c>
      <c r="S1447" t="str">
        <f>_xlfn.XLOOKUP(Table17[[#This Row],[Store_ID]],Store_Dim!A:A,Store_Dim!B:B)</f>
        <v>Rivera-Warner</v>
      </c>
      <c r="T1447" t="str">
        <f>_xlfn.XLOOKUP(Table17[[#This Row],[Store_ID]],Store_Dim!A:A,Store_Dim!C:C)</f>
        <v>East</v>
      </c>
      <c r="U1447" t="str">
        <f>_xlfn.XLOOKUP(Table17[[#This Row],[Store_ID]],Store_Dim!A:A,Store_Dim!D:D)</f>
        <v>Washingtonfurt</v>
      </c>
      <c r="V1447" t="str">
        <f>_xlfn.XLOOKUP(Table17[[#This Row],[Store_ID]],Store_Dim!A:A,Store_Dim!E:E)</f>
        <v>Flagship</v>
      </c>
      <c r="W1447" t="str">
        <f>_xlfn.XLOOKUP(Table17[[#This Row],[Product_ID]],Product_Dim!A:A,Product_Dim!B:B)</f>
        <v>Portable Power Bank</v>
      </c>
      <c r="X1447" t="str">
        <f>_xlfn.XLOOKUP(Table17[[#This Row],[Product_ID]],Product_Dim!A:A,Product_Dim!C:C)</f>
        <v>Electronics</v>
      </c>
      <c r="Y1447" t="str">
        <f>_xlfn.XLOOKUP(Table17[[#This Row],[Product_ID]],Product_Dim!A:A,Product_Dim!D:D)</f>
        <v>Mobile</v>
      </c>
      <c r="Z1447" t="str">
        <f>_xlfn.XLOOKUP(Table17[[#This Row],[Product_ID]],Product_Dim!A:A,Product_Dim!E:E)</f>
        <v>Cummings and Sons</v>
      </c>
      <c r="AA1447">
        <f>_xlfn.XLOOKUP(Table17[[#This Row],[Product_ID]],Product_Dim!A:A,Product_Dim!F:F)</f>
        <v>326.06</v>
      </c>
      <c r="AB1447">
        <f>_xlfn.XLOOKUP(Table17[[#This Row],[Product_ID]],Product_Dim!A:A,Product_Dim!G:G)</f>
        <v>301</v>
      </c>
    </row>
    <row r="1448" spans="1:28" x14ac:dyDescent="0.25">
      <c r="A1448" t="s">
        <v>3272</v>
      </c>
      <c r="B1448" s="1">
        <v>45758</v>
      </c>
      <c r="C1448" t="s">
        <v>402</v>
      </c>
      <c r="D1448" t="s">
        <v>1549</v>
      </c>
      <c r="E1448" t="s">
        <v>1801</v>
      </c>
      <c r="F1448">
        <v>4</v>
      </c>
      <c r="G1448">
        <v>601.5</v>
      </c>
      <c r="H1448">
        <v>0.18</v>
      </c>
      <c r="I1448" t="s">
        <v>1824</v>
      </c>
      <c r="J1448" s="12">
        <v>1972.92</v>
      </c>
      <c r="K1448" t="str">
        <f>_xlfn.XLOOKUP(Table17[[#This Row],[Customer_ID]],Customer_Dim!A:A,Customer_Dim!B:B,"False Data")</f>
        <v>Tyler Conrad</v>
      </c>
      <c r="L1448" s="5">
        <f>_xlfn.XLOOKUP(Table17[[#This Row],[Customer_ID]],Customer_Dim!A:A,Customer_Dim!C:C,"False Data")</f>
        <v>53</v>
      </c>
      <c r="M1448" s="5" t="str" cm="1">
        <f t="array" ref="M1448">_xlfn.IFS(Table9[[#This Row],[Age]]&lt;=35,"Youth",Table9[[#This Row],[Age]]&lt;=55,"Adult",Table9[[#This Row],[Age]]&gt;55,"Senior")</f>
        <v>Adult</v>
      </c>
      <c r="N1448" t="str">
        <f>_xlfn.XLOOKUP(Table17[[#This Row],[Customer_ID]],Customer_Dim!A:A,Customer_Dim!D:D,"False Data")</f>
        <v>Female</v>
      </c>
      <c r="O1448" t="str">
        <f>_xlfn.XLOOKUP(Table17[[#This Row],[Customer_ID]],Customer_Dim!A:A,Customer_Dim!E:E,"False Data")</f>
        <v>North Curtischester</v>
      </c>
      <c r="P1448" t="str">
        <f>_xlfn.XLOOKUP(Table17[[#This Row],[Customer_ID]],Customer_Dim!A:A,Customer_Dim!F:F,"False Data")</f>
        <v>North Dakota</v>
      </c>
      <c r="Q1448" t="str">
        <f>_xlfn.XLOOKUP(Table17[[#This Row],[Customer_ID]],Customer_Dim!A:A,Customer_Dim!G:G,"False Data")</f>
        <v>USA</v>
      </c>
      <c r="R1448" t="str">
        <f>_xlfn.XLOOKUP(Table17[[#This Row],[Customer_ID]],Customer_Dim!A:A,Customer_Dim!H:H,"False Data")</f>
        <v>Platinum</v>
      </c>
      <c r="S1448" t="str">
        <f>_xlfn.XLOOKUP(Table17[[#This Row],[Store_ID]],Store_Dim!A:A,Store_Dim!B:B)</f>
        <v>Shelton PLC</v>
      </c>
      <c r="T1448" t="str">
        <f>_xlfn.XLOOKUP(Table17[[#This Row],[Store_ID]],Store_Dim!A:A,Store_Dim!C:C)</f>
        <v>North</v>
      </c>
      <c r="U1448" t="str">
        <f>_xlfn.XLOOKUP(Table17[[#This Row],[Store_ID]],Store_Dim!A:A,Store_Dim!D:D)</f>
        <v>East Jenniferstad</v>
      </c>
      <c r="V1448" t="str">
        <f>_xlfn.XLOOKUP(Table17[[#This Row],[Store_ID]],Store_Dim!A:A,Store_Dim!E:E)</f>
        <v>Flagship</v>
      </c>
      <c r="W1448" t="str">
        <f>_xlfn.XLOOKUP(Table17[[#This Row],[Product_ID]],Product_Dim!A:A,Product_Dim!B:B)</f>
        <v>Women's Casual Hoodie</v>
      </c>
      <c r="X1448" t="str">
        <f>_xlfn.XLOOKUP(Table17[[#This Row],[Product_ID]],Product_Dim!A:A,Product_Dim!C:C)</f>
        <v>Clothing</v>
      </c>
      <c r="Y1448" t="str">
        <f>_xlfn.XLOOKUP(Table17[[#This Row],[Product_ID]],Product_Dim!A:A,Product_Dim!D:D)</f>
        <v>Outerwear</v>
      </c>
      <c r="Z1448" t="str">
        <f>_xlfn.XLOOKUP(Table17[[#This Row],[Product_ID]],Product_Dim!A:A,Product_Dim!E:E)</f>
        <v>Sims Inc</v>
      </c>
      <c r="AA1448">
        <f>_xlfn.XLOOKUP(Table17[[#This Row],[Product_ID]],Product_Dim!A:A,Product_Dim!F:F)</f>
        <v>167.34</v>
      </c>
      <c r="AB1448">
        <f>_xlfn.XLOOKUP(Table17[[#This Row],[Product_ID]],Product_Dim!A:A,Product_Dim!G:G)</f>
        <v>352</v>
      </c>
    </row>
    <row r="1449" spans="1:28" x14ac:dyDescent="0.25">
      <c r="A1449" t="s">
        <v>3273</v>
      </c>
      <c r="B1449" s="1">
        <v>45709</v>
      </c>
      <c r="C1449" t="s">
        <v>255</v>
      </c>
      <c r="D1449" t="s">
        <v>1610</v>
      </c>
      <c r="E1449" t="s">
        <v>1810</v>
      </c>
      <c r="F1449">
        <v>2</v>
      </c>
      <c r="G1449">
        <v>46.39</v>
      </c>
      <c r="H1449">
        <v>7.0000000000000007E-2</v>
      </c>
      <c r="I1449" t="s">
        <v>1824</v>
      </c>
      <c r="J1449" s="12">
        <v>86.285399999999996</v>
      </c>
      <c r="K1449" t="str">
        <f>_xlfn.XLOOKUP(Table17[[#This Row],[Customer_ID]],Customer_Dim!A:A,Customer_Dim!B:B,"False Data")</f>
        <v>Roy Cole</v>
      </c>
      <c r="L1449" s="5">
        <f>_xlfn.XLOOKUP(Table17[[#This Row],[Customer_ID]],Customer_Dim!A:A,Customer_Dim!C:C,"False Data")</f>
        <v>24</v>
      </c>
      <c r="M1449" s="5" t="str" cm="1">
        <f t="array" ref="M1449">_xlfn.IFS(Table9[[#This Row],[Age]]&lt;=35,"Youth",Table9[[#This Row],[Age]]&lt;=55,"Adult",Table9[[#This Row],[Age]]&gt;55,"Senior")</f>
        <v>Youth</v>
      </c>
      <c r="N1449" t="str">
        <f>_xlfn.XLOOKUP(Table17[[#This Row],[Customer_ID]],Customer_Dim!A:A,Customer_Dim!D:D,"False Data")</f>
        <v>Female</v>
      </c>
      <c r="O1449" t="str">
        <f>_xlfn.XLOOKUP(Table17[[#This Row],[Customer_ID]],Customer_Dim!A:A,Customer_Dim!E:E,"False Data")</f>
        <v>North Cynthiatown</v>
      </c>
      <c r="P1449" t="str">
        <f>_xlfn.XLOOKUP(Table17[[#This Row],[Customer_ID]],Customer_Dim!A:A,Customer_Dim!F:F,"False Data")</f>
        <v>New Jersey</v>
      </c>
      <c r="Q1449" t="str">
        <f>_xlfn.XLOOKUP(Table17[[#This Row],[Customer_ID]],Customer_Dim!A:A,Customer_Dim!G:G,"False Data")</f>
        <v>USA</v>
      </c>
      <c r="R1449" t="str">
        <f>_xlfn.XLOOKUP(Table17[[#This Row],[Customer_ID]],Customer_Dim!A:A,Customer_Dim!H:H,"False Data")</f>
        <v>Platinum</v>
      </c>
      <c r="S1449" t="str">
        <f>_xlfn.XLOOKUP(Table17[[#This Row],[Store_ID]],Store_Dim!A:A,Store_Dim!B:B)</f>
        <v>Guerrero-Schmitt</v>
      </c>
      <c r="T1449" t="str">
        <f>_xlfn.XLOOKUP(Table17[[#This Row],[Store_ID]],Store_Dim!A:A,Store_Dim!C:C)</f>
        <v>East</v>
      </c>
      <c r="U1449" t="str">
        <f>_xlfn.XLOOKUP(Table17[[#This Row],[Store_ID]],Store_Dim!A:A,Store_Dim!D:D)</f>
        <v>East Stevechester</v>
      </c>
      <c r="V1449" t="str">
        <f>_xlfn.XLOOKUP(Table17[[#This Row],[Store_ID]],Store_Dim!A:A,Store_Dim!E:E)</f>
        <v>Flagship</v>
      </c>
      <c r="W1449" t="str">
        <f>_xlfn.XLOOKUP(Table17[[#This Row],[Product_ID]],Product_Dim!A:A,Product_Dim!B:B)</f>
        <v>Basketball</v>
      </c>
      <c r="X1449" t="str">
        <f>_xlfn.XLOOKUP(Table17[[#This Row],[Product_ID]],Product_Dim!A:A,Product_Dim!C:C)</f>
        <v>Sports</v>
      </c>
      <c r="Y1449" t="str">
        <f>_xlfn.XLOOKUP(Table17[[#This Row],[Product_ID]],Product_Dim!A:A,Product_Dim!D:D)</f>
        <v>Team Sports</v>
      </c>
      <c r="Z1449" t="str">
        <f>_xlfn.XLOOKUP(Table17[[#This Row],[Product_ID]],Product_Dim!A:A,Product_Dim!E:E)</f>
        <v>Nolan-Snow</v>
      </c>
      <c r="AA1449">
        <f>_xlfn.XLOOKUP(Table17[[#This Row],[Product_ID]],Product_Dim!A:A,Product_Dim!F:F)</f>
        <v>204.39</v>
      </c>
      <c r="AB1449">
        <f>_xlfn.XLOOKUP(Table17[[#This Row],[Product_ID]],Product_Dim!A:A,Product_Dim!G:G)</f>
        <v>281</v>
      </c>
    </row>
    <row r="1450" spans="1:28" x14ac:dyDescent="0.25">
      <c r="A1450" t="s">
        <v>3274</v>
      </c>
      <c r="B1450" s="1">
        <v>45587</v>
      </c>
      <c r="C1450" t="s">
        <v>414</v>
      </c>
      <c r="D1450" t="s">
        <v>1712</v>
      </c>
      <c r="E1450" t="s">
        <v>1782</v>
      </c>
      <c r="F1450">
        <v>4</v>
      </c>
      <c r="G1450">
        <v>892.28</v>
      </c>
      <c r="H1450">
        <v>0.23</v>
      </c>
      <c r="I1450" t="s">
        <v>1824</v>
      </c>
      <c r="J1450" s="12">
        <v>2748.2224000000001</v>
      </c>
      <c r="K1450" t="str">
        <f>_xlfn.XLOOKUP(Table17[[#This Row],[Customer_ID]],Customer_Dim!A:A,Customer_Dim!B:B,"False Data")</f>
        <v>Michael Jones</v>
      </c>
      <c r="L1450" s="5">
        <f>_xlfn.XLOOKUP(Table17[[#This Row],[Customer_ID]],Customer_Dim!A:A,Customer_Dim!C:C,"False Data")</f>
        <v>40</v>
      </c>
      <c r="M1450" s="5" t="str" cm="1">
        <f t="array" ref="M1450">_xlfn.IFS(Table9[[#This Row],[Age]]&lt;=35,"Youth",Table9[[#This Row],[Age]]&lt;=55,"Adult",Table9[[#This Row],[Age]]&gt;55,"Senior")</f>
        <v>Adult</v>
      </c>
      <c r="N1450" t="str">
        <f>_xlfn.XLOOKUP(Table17[[#This Row],[Customer_ID]],Customer_Dim!A:A,Customer_Dim!D:D,"False Data")</f>
        <v>Male</v>
      </c>
      <c r="O1450" t="str">
        <f>_xlfn.XLOOKUP(Table17[[#This Row],[Customer_ID]],Customer_Dim!A:A,Customer_Dim!E:E,"False Data")</f>
        <v>North Edwardton</v>
      </c>
      <c r="P1450" t="str">
        <f>_xlfn.XLOOKUP(Table17[[#This Row],[Customer_ID]],Customer_Dim!A:A,Customer_Dim!F:F,"False Data")</f>
        <v>Tennessee</v>
      </c>
      <c r="Q1450" t="str">
        <f>_xlfn.XLOOKUP(Table17[[#This Row],[Customer_ID]],Customer_Dim!A:A,Customer_Dim!G:G,"False Data")</f>
        <v>USA</v>
      </c>
      <c r="R1450" t="str">
        <f>_xlfn.XLOOKUP(Table17[[#This Row],[Customer_ID]],Customer_Dim!A:A,Customer_Dim!H:H,"False Data")</f>
        <v>Bronze</v>
      </c>
      <c r="S1450" t="str">
        <f>_xlfn.XLOOKUP(Table17[[#This Row],[Store_ID]],Store_Dim!A:A,Store_Dim!B:B)</f>
        <v>Bean, Jones and Park</v>
      </c>
      <c r="T1450" t="str">
        <f>_xlfn.XLOOKUP(Table17[[#This Row],[Store_ID]],Store_Dim!A:A,Store_Dim!C:C)</f>
        <v>West</v>
      </c>
      <c r="U1450" t="str">
        <f>_xlfn.XLOOKUP(Table17[[#This Row],[Store_ID]],Store_Dim!A:A,Store_Dim!D:D)</f>
        <v>Thompsonborough</v>
      </c>
      <c r="V1450" t="str">
        <f>_xlfn.XLOOKUP(Table17[[#This Row],[Store_ID]],Store_Dim!A:A,Store_Dim!E:E)</f>
        <v>Online</v>
      </c>
      <c r="W1450" t="str">
        <f>_xlfn.XLOOKUP(Table17[[#This Row],[Product_ID]],Product_Dim!A:A,Product_Dim!B:B)</f>
        <v>Fitness Resistance Bands</v>
      </c>
      <c r="X1450" t="str">
        <f>_xlfn.XLOOKUP(Table17[[#This Row],[Product_ID]],Product_Dim!A:A,Product_Dim!C:C)</f>
        <v>Sports</v>
      </c>
      <c r="Y1450" t="str">
        <f>_xlfn.XLOOKUP(Table17[[#This Row],[Product_ID]],Product_Dim!A:A,Product_Dim!D:D)</f>
        <v>Fitness</v>
      </c>
      <c r="Z1450" t="str">
        <f>_xlfn.XLOOKUP(Table17[[#This Row],[Product_ID]],Product_Dim!A:A,Product_Dim!E:E)</f>
        <v>Reese-Watson</v>
      </c>
      <c r="AA1450">
        <f>_xlfn.XLOOKUP(Table17[[#This Row],[Product_ID]],Product_Dim!A:A,Product_Dim!F:F)</f>
        <v>152.91999999999999</v>
      </c>
      <c r="AB1450">
        <f>_xlfn.XLOOKUP(Table17[[#This Row],[Product_ID]],Product_Dim!A:A,Product_Dim!G:G)</f>
        <v>281</v>
      </c>
    </row>
    <row r="1451" spans="1:28" x14ac:dyDescent="0.25">
      <c r="A1451" t="s">
        <v>3275</v>
      </c>
      <c r="B1451" s="1">
        <v>45494</v>
      </c>
      <c r="C1451" t="s">
        <v>716</v>
      </c>
      <c r="D1451" t="s">
        <v>1568</v>
      </c>
      <c r="E1451" t="s">
        <v>1779</v>
      </c>
      <c r="F1451">
        <v>2</v>
      </c>
      <c r="G1451">
        <v>164.23</v>
      </c>
      <c r="H1451">
        <v>0.17</v>
      </c>
      <c r="I1451" t="s">
        <v>1824</v>
      </c>
      <c r="J1451" s="12">
        <v>272.62180000000001</v>
      </c>
      <c r="K1451" t="str">
        <f>_xlfn.XLOOKUP(Table17[[#This Row],[Customer_ID]],Customer_Dim!A:A,Customer_Dim!B:B,"False Data")</f>
        <v>Lisa Young</v>
      </c>
      <c r="L1451" s="5">
        <f>_xlfn.XLOOKUP(Table17[[#This Row],[Customer_ID]],Customer_Dim!A:A,Customer_Dim!C:C,"False Data")</f>
        <v>38</v>
      </c>
      <c r="M1451" s="5" t="str" cm="1">
        <f t="array" ref="M1451">_xlfn.IFS(Table9[[#This Row],[Age]]&lt;=35,"Youth",Table9[[#This Row],[Age]]&lt;=55,"Adult",Table9[[#This Row],[Age]]&gt;55,"Senior")</f>
        <v>Adult</v>
      </c>
      <c r="N1451" t="str">
        <f>_xlfn.XLOOKUP(Table17[[#This Row],[Customer_ID]],Customer_Dim!A:A,Customer_Dim!D:D,"False Data")</f>
        <v>Male</v>
      </c>
      <c r="O1451" t="str">
        <f>_xlfn.XLOOKUP(Table17[[#This Row],[Customer_ID]],Customer_Dim!A:A,Customer_Dim!E:E,"False Data")</f>
        <v>Maybury</v>
      </c>
      <c r="P1451" t="str">
        <f>_xlfn.XLOOKUP(Table17[[#This Row],[Customer_ID]],Customer_Dim!A:A,Customer_Dim!F:F,"False Data")</f>
        <v>Georgia</v>
      </c>
      <c r="Q1451" t="str">
        <f>_xlfn.XLOOKUP(Table17[[#This Row],[Customer_ID]],Customer_Dim!A:A,Customer_Dim!G:G,"False Data")</f>
        <v>USA</v>
      </c>
      <c r="R1451" t="str">
        <f>_xlfn.XLOOKUP(Table17[[#This Row],[Customer_ID]],Customer_Dim!A:A,Customer_Dim!H:H,"False Data")</f>
        <v>Platinum</v>
      </c>
      <c r="S1451" t="str">
        <f>_xlfn.XLOOKUP(Table17[[#This Row],[Store_ID]],Store_Dim!A:A,Store_Dim!B:B)</f>
        <v>Martinez-Mullins</v>
      </c>
      <c r="T1451" t="str">
        <f>_xlfn.XLOOKUP(Table17[[#This Row],[Store_ID]],Store_Dim!A:A,Store_Dim!C:C)</f>
        <v>South</v>
      </c>
      <c r="U1451" t="str">
        <f>_xlfn.XLOOKUP(Table17[[#This Row],[Store_ID]],Store_Dim!A:A,Store_Dim!D:D)</f>
        <v>Williamsfurt</v>
      </c>
      <c r="V1451" t="str">
        <f>_xlfn.XLOOKUP(Table17[[#This Row],[Store_ID]],Store_Dim!A:A,Store_Dim!E:E)</f>
        <v>Online</v>
      </c>
      <c r="W1451" t="str">
        <f>_xlfn.XLOOKUP(Table17[[#This Row],[Product_ID]],Product_Dim!A:A,Product_Dim!B:B)</f>
        <v>Ceramic Kitchen Bowl Set</v>
      </c>
      <c r="X1451" t="str">
        <f>_xlfn.XLOOKUP(Table17[[#This Row],[Product_ID]],Product_Dim!A:A,Product_Dim!C:C)</f>
        <v>Home</v>
      </c>
      <c r="Y1451" t="str">
        <f>_xlfn.XLOOKUP(Table17[[#This Row],[Product_ID]],Product_Dim!A:A,Product_Dim!D:D)</f>
        <v>Kitchen</v>
      </c>
      <c r="Z1451" t="str">
        <f>_xlfn.XLOOKUP(Table17[[#This Row],[Product_ID]],Product_Dim!A:A,Product_Dim!E:E)</f>
        <v>Hamilton Group</v>
      </c>
      <c r="AA1451">
        <f>_xlfn.XLOOKUP(Table17[[#This Row],[Product_ID]],Product_Dim!A:A,Product_Dim!F:F)</f>
        <v>298.86</v>
      </c>
      <c r="AB1451">
        <f>_xlfn.XLOOKUP(Table17[[#This Row],[Product_ID]],Product_Dim!A:A,Product_Dim!G:G)</f>
        <v>308</v>
      </c>
    </row>
    <row r="1452" spans="1:28" x14ac:dyDescent="0.25">
      <c r="A1452" t="s">
        <v>3276</v>
      </c>
      <c r="B1452" s="1">
        <v>45305</v>
      </c>
      <c r="C1452" t="s">
        <v>1397</v>
      </c>
      <c r="D1452" t="s">
        <v>1565</v>
      </c>
      <c r="E1452" t="s">
        <v>1779</v>
      </c>
      <c r="F1452">
        <v>1</v>
      </c>
      <c r="G1452">
        <v>484.23</v>
      </c>
      <c r="H1452">
        <v>0.12</v>
      </c>
      <c r="I1452" t="s">
        <v>1829</v>
      </c>
      <c r="J1452" s="12">
        <v>426.12240000000003</v>
      </c>
      <c r="K1452" t="str">
        <f>_xlfn.XLOOKUP(Table17[[#This Row],[Customer_ID]],Customer_Dim!A:A,Customer_Dim!B:B,"False Data")</f>
        <v>Jeffery Wolf</v>
      </c>
      <c r="L1452" s="5">
        <f>_xlfn.XLOOKUP(Table17[[#This Row],[Customer_ID]],Customer_Dim!A:A,Customer_Dim!C:C,"False Data")</f>
        <v>60</v>
      </c>
      <c r="M1452" s="5" t="str" cm="1">
        <f t="array" ref="M1452">_xlfn.IFS(Table9[[#This Row],[Age]]&lt;=35,"Youth",Table9[[#This Row],[Age]]&lt;=55,"Adult",Table9[[#This Row],[Age]]&gt;55,"Senior")</f>
        <v>Senior</v>
      </c>
      <c r="N1452" t="str">
        <f>_xlfn.XLOOKUP(Table17[[#This Row],[Customer_ID]],Customer_Dim!A:A,Customer_Dim!D:D,"False Data")</f>
        <v>Female</v>
      </c>
      <c r="O1452" t="str">
        <f>_xlfn.XLOOKUP(Table17[[#This Row],[Customer_ID]],Customer_Dim!A:A,Customer_Dim!E:E,"False Data")</f>
        <v>New Laura</v>
      </c>
      <c r="P1452" t="str">
        <f>_xlfn.XLOOKUP(Table17[[#This Row],[Customer_ID]],Customer_Dim!A:A,Customer_Dim!F:F,"False Data")</f>
        <v>Mississippi</v>
      </c>
      <c r="Q1452" t="str">
        <f>_xlfn.XLOOKUP(Table17[[#This Row],[Customer_ID]],Customer_Dim!A:A,Customer_Dim!G:G,"False Data")</f>
        <v>USA</v>
      </c>
      <c r="R1452" t="str">
        <f>_xlfn.XLOOKUP(Table17[[#This Row],[Customer_ID]],Customer_Dim!A:A,Customer_Dim!H:H,"False Data")</f>
        <v>Bronze</v>
      </c>
      <c r="S1452" t="str">
        <f>_xlfn.XLOOKUP(Table17[[#This Row],[Store_ID]],Store_Dim!A:A,Store_Dim!B:B)</f>
        <v>Martinez-Mullins</v>
      </c>
      <c r="T1452" t="str">
        <f>_xlfn.XLOOKUP(Table17[[#This Row],[Store_ID]],Store_Dim!A:A,Store_Dim!C:C)</f>
        <v>South</v>
      </c>
      <c r="U1452" t="str">
        <f>_xlfn.XLOOKUP(Table17[[#This Row],[Store_ID]],Store_Dim!A:A,Store_Dim!D:D)</f>
        <v>Williamsfurt</v>
      </c>
      <c r="V1452" t="str">
        <f>_xlfn.XLOOKUP(Table17[[#This Row],[Store_ID]],Store_Dim!A:A,Store_Dim!E:E)</f>
        <v>Online</v>
      </c>
      <c r="W1452" t="str">
        <f>_xlfn.XLOOKUP(Table17[[#This Row],[Product_ID]],Product_Dim!A:A,Product_Dim!B:B)</f>
        <v>Adjustable Dumbbell Set</v>
      </c>
      <c r="X1452" t="str">
        <f>_xlfn.XLOOKUP(Table17[[#This Row],[Product_ID]],Product_Dim!A:A,Product_Dim!C:C)</f>
        <v>Sports</v>
      </c>
      <c r="Y1452" t="str">
        <f>_xlfn.XLOOKUP(Table17[[#This Row],[Product_ID]],Product_Dim!A:A,Product_Dim!D:D)</f>
        <v>Fitness</v>
      </c>
      <c r="Z1452" t="str">
        <f>_xlfn.XLOOKUP(Table17[[#This Row],[Product_ID]],Product_Dim!A:A,Product_Dim!E:E)</f>
        <v>Hill PLC</v>
      </c>
      <c r="AA1452">
        <f>_xlfn.XLOOKUP(Table17[[#This Row],[Product_ID]],Product_Dim!A:A,Product_Dim!F:F)</f>
        <v>495.72</v>
      </c>
      <c r="AB1452">
        <f>_xlfn.XLOOKUP(Table17[[#This Row],[Product_ID]],Product_Dim!A:A,Product_Dim!G:G)</f>
        <v>323</v>
      </c>
    </row>
    <row r="1453" spans="1:28" x14ac:dyDescent="0.25">
      <c r="A1453" t="s">
        <v>3277</v>
      </c>
      <c r="B1453" s="1">
        <v>45383</v>
      </c>
      <c r="C1453" t="s">
        <v>32</v>
      </c>
      <c r="D1453" t="s">
        <v>1618</v>
      </c>
      <c r="E1453" t="s">
        <v>1810</v>
      </c>
      <c r="F1453">
        <v>3</v>
      </c>
      <c r="G1453">
        <v>341.51</v>
      </c>
      <c r="H1453">
        <v>0.22</v>
      </c>
      <c r="I1453" t="s">
        <v>1829</v>
      </c>
      <c r="J1453" s="12">
        <v>799.13340000000005</v>
      </c>
      <c r="K1453" t="str">
        <f>_xlfn.XLOOKUP(Table17[[#This Row],[Customer_ID]],Customer_Dim!A:A,Customer_Dim!B:B,"False Data")</f>
        <v>Christine Vaughn</v>
      </c>
      <c r="L1453" s="5">
        <f>_xlfn.XLOOKUP(Table17[[#This Row],[Customer_ID]],Customer_Dim!A:A,Customer_Dim!C:C,"False Data")</f>
        <v>24</v>
      </c>
      <c r="M1453" s="5" t="str" cm="1">
        <f t="array" ref="M1453">_xlfn.IFS(Table9[[#This Row],[Age]]&lt;=35,"Youth",Table9[[#This Row],[Age]]&lt;=55,"Adult",Table9[[#This Row],[Age]]&gt;55,"Senior")</f>
        <v>Youth</v>
      </c>
      <c r="N1453" t="str">
        <f>_xlfn.XLOOKUP(Table17[[#This Row],[Customer_ID]],Customer_Dim!A:A,Customer_Dim!D:D,"False Data")</f>
        <v>Male</v>
      </c>
      <c r="O1453" t="str">
        <f>_xlfn.XLOOKUP(Table17[[#This Row],[Customer_ID]],Customer_Dim!A:A,Customer_Dim!E:E,"False Data")</f>
        <v>East Amandamouth</v>
      </c>
      <c r="P1453" t="str">
        <f>_xlfn.XLOOKUP(Table17[[#This Row],[Customer_ID]],Customer_Dim!A:A,Customer_Dim!F:F,"False Data")</f>
        <v>Oregon</v>
      </c>
      <c r="Q1453" t="str">
        <f>_xlfn.XLOOKUP(Table17[[#This Row],[Customer_ID]],Customer_Dim!A:A,Customer_Dim!G:G,"False Data")</f>
        <v>USA</v>
      </c>
      <c r="R1453" t="str">
        <f>_xlfn.XLOOKUP(Table17[[#This Row],[Customer_ID]],Customer_Dim!A:A,Customer_Dim!H:H,"False Data")</f>
        <v>Bronze</v>
      </c>
      <c r="S1453" t="str">
        <f>_xlfn.XLOOKUP(Table17[[#This Row],[Store_ID]],Store_Dim!A:A,Store_Dim!B:B)</f>
        <v>Guerrero-Schmitt</v>
      </c>
      <c r="T1453" t="str">
        <f>_xlfn.XLOOKUP(Table17[[#This Row],[Store_ID]],Store_Dim!A:A,Store_Dim!C:C)</f>
        <v>East</v>
      </c>
      <c r="U1453" t="str">
        <f>_xlfn.XLOOKUP(Table17[[#This Row],[Store_ID]],Store_Dim!A:A,Store_Dim!D:D)</f>
        <v>East Stevechester</v>
      </c>
      <c r="V1453" t="str">
        <f>_xlfn.XLOOKUP(Table17[[#This Row],[Store_ID]],Store_Dim!A:A,Store_Dim!E:E)</f>
        <v>Flagship</v>
      </c>
      <c r="W1453" t="str">
        <f>_xlfn.XLOOKUP(Table17[[#This Row],[Product_ID]],Product_Dim!A:A,Product_Dim!B:B)</f>
        <v>Bedroom Table Lamp</v>
      </c>
      <c r="X1453" t="str">
        <f>_xlfn.XLOOKUP(Table17[[#This Row],[Product_ID]],Product_Dim!A:A,Product_Dim!C:C)</f>
        <v>Home</v>
      </c>
      <c r="Y1453" t="str">
        <f>_xlfn.XLOOKUP(Table17[[#This Row],[Product_ID]],Product_Dim!A:A,Product_Dim!D:D)</f>
        <v>Lighting</v>
      </c>
      <c r="Z1453" t="str">
        <f>_xlfn.XLOOKUP(Table17[[#This Row],[Product_ID]],Product_Dim!A:A,Product_Dim!E:E)</f>
        <v>Jones LLC</v>
      </c>
      <c r="AA1453">
        <f>_xlfn.XLOOKUP(Table17[[#This Row],[Product_ID]],Product_Dim!A:A,Product_Dim!F:F)</f>
        <v>382.22</v>
      </c>
      <c r="AB1453">
        <f>_xlfn.XLOOKUP(Table17[[#This Row],[Product_ID]],Product_Dim!A:A,Product_Dim!G:G)</f>
        <v>329</v>
      </c>
    </row>
    <row r="1454" spans="1:28" x14ac:dyDescent="0.25">
      <c r="A1454" t="s">
        <v>3278</v>
      </c>
      <c r="B1454" s="1">
        <v>45788</v>
      </c>
      <c r="C1454" t="s">
        <v>384</v>
      </c>
      <c r="D1454" t="s">
        <v>1744</v>
      </c>
      <c r="E1454" t="s">
        <v>1797</v>
      </c>
      <c r="F1454">
        <v>3</v>
      </c>
      <c r="G1454">
        <v>758.87</v>
      </c>
      <c r="H1454">
        <v>0.11</v>
      </c>
      <c r="I1454" t="s">
        <v>1826</v>
      </c>
      <c r="J1454" s="12">
        <v>2026.1829</v>
      </c>
      <c r="K1454" t="str">
        <f>_xlfn.XLOOKUP(Table17[[#This Row],[Customer_ID]],Customer_Dim!A:A,Customer_Dim!B:B,"False Data")</f>
        <v>Amy Walker</v>
      </c>
      <c r="L1454" s="5">
        <f>_xlfn.XLOOKUP(Table17[[#This Row],[Customer_ID]],Customer_Dim!A:A,Customer_Dim!C:C,"False Data")</f>
        <v>27</v>
      </c>
      <c r="M1454" s="5" t="str" cm="1">
        <f t="array" ref="M1454">_xlfn.IFS(Table9[[#This Row],[Age]]&lt;=35,"Youth",Table9[[#This Row],[Age]]&lt;=55,"Adult",Table9[[#This Row],[Age]]&gt;55,"Senior")</f>
        <v>Youth</v>
      </c>
      <c r="N1454" t="str">
        <f>_xlfn.XLOOKUP(Table17[[#This Row],[Customer_ID]],Customer_Dim!A:A,Customer_Dim!D:D,"False Data")</f>
        <v>Male</v>
      </c>
      <c r="O1454" t="str">
        <f>_xlfn.XLOOKUP(Table17[[#This Row],[Customer_ID]],Customer_Dim!A:A,Customer_Dim!E:E,"False Data")</f>
        <v>Smithland</v>
      </c>
      <c r="P1454" t="str">
        <f>_xlfn.XLOOKUP(Table17[[#This Row],[Customer_ID]],Customer_Dim!A:A,Customer_Dim!F:F,"False Data")</f>
        <v>West Virginia</v>
      </c>
      <c r="Q1454" t="str">
        <f>_xlfn.XLOOKUP(Table17[[#This Row],[Customer_ID]],Customer_Dim!A:A,Customer_Dim!G:G,"False Data")</f>
        <v>USA</v>
      </c>
      <c r="R1454" t="str">
        <f>_xlfn.XLOOKUP(Table17[[#This Row],[Customer_ID]],Customer_Dim!A:A,Customer_Dim!H:H,"False Data")</f>
        <v>Silver</v>
      </c>
      <c r="S1454" t="str">
        <f>_xlfn.XLOOKUP(Table17[[#This Row],[Store_ID]],Store_Dim!A:A,Store_Dim!B:B)</f>
        <v>Gardner, Humphrey and Contreras</v>
      </c>
      <c r="T1454" t="str">
        <f>_xlfn.XLOOKUP(Table17[[#This Row],[Store_ID]],Store_Dim!A:A,Store_Dim!C:C)</f>
        <v>East</v>
      </c>
      <c r="U1454" t="str">
        <f>_xlfn.XLOOKUP(Table17[[#This Row],[Store_ID]],Store_Dim!A:A,Store_Dim!D:D)</f>
        <v>Johnsonville</v>
      </c>
      <c r="V1454" t="str">
        <f>_xlfn.XLOOKUP(Table17[[#This Row],[Store_ID]],Store_Dim!A:A,Store_Dim!E:E)</f>
        <v>Flagship</v>
      </c>
      <c r="W1454" t="str">
        <f>_xlfn.XLOOKUP(Table17[[#This Row],[Product_ID]],Product_Dim!A:A,Product_Dim!B:B)</f>
        <v>Portable Bluetooth Speaker</v>
      </c>
      <c r="X1454" t="str">
        <f>_xlfn.XLOOKUP(Table17[[#This Row],[Product_ID]],Product_Dim!A:A,Product_Dim!C:C)</f>
        <v>Electronics</v>
      </c>
      <c r="Y1454" t="str">
        <f>_xlfn.XLOOKUP(Table17[[#This Row],[Product_ID]],Product_Dim!A:A,Product_Dim!D:D)</f>
        <v>Audio</v>
      </c>
      <c r="Z1454" t="str">
        <f>_xlfn.XLOOKUP(Table17[[#This Row],[Product_ID]],Product_Dim!A:A,Product_Dim!E:E)</f>
        <v>Flores-King</v>
      </c>
      <c r="AA1454">
        <f>_xlfn.XLOOKUP(Table17[[#This Row],[Product_ID]],Product_Dim!A:A,Product_Dim!F:F)</f>
        <v>431.67</v>
      </c>
      <c r="AB1454">
        <f>_xlfn.XLOOKUP(Table17[[#This Row],[Product_ID]],Product_Dim!A:A,Product_Dim!G:G)</f>
        <v>73</v>
      </c>
    </row>
    <row r="1455" spans="1:28" x14ac:dyDescent="0.25">
      <c r="A1455" t="s">
        <v>3279</v>
      </c>
      <c r="B1455" s="1">
        <v>45855</v>
      </c>
      <c r="C1455" t="s">
        <v>1449</v>
      </c>
      <c r="D1455" t="s">
        <v>1660</v>
      </c>
      <c r="E1455" t="s">
        <v>1794</v>
      </c>
      <c r="F1455">
        <v>3</v>
      </c>
      <c r="G1455">
        <v>560.52</v>
      </c>
      <c r="H1455">
        <v>0.17</v>
      </c>
      <c r="I1455" t="s">
        <v>1824</v>
      </c>
      <c r="J1455" s="12">
        <v>1395.6948</v>
      </c>
      <c r="K1455" t="str">
        <f>_xlfn.XLOOKUP(Table17[[#This Row],[Customer_ID]],Customer_Dim!A:A,Customer_Dim!B:B,"False Data")</f>
        <v>Manuel Fisher</v>
      </c>
      <c r="L1455" s="5">
        <f>_xlfn.XLOOKUP(Table17[[#This Row],[Customer_ID]],Customer_Dim!A:A,Customer_Dim!C:C,"False Data")</f>
        <v>21</v>
      </c>
      <c r="M1455" s="5" t="str" cm="1">
        <f t="array" ref="M1455">_xlfn.IFS(Table9[[#This Row],[Age]]&lt;=35,"Youth",Table9[[#This Row],[Age]]&lt;=55,"Adult",Table9[[#This Row],[Age]]&gt;55,"Senior")</f>
        <v>Youth</v>
      </c>
      <c r="N1455" t="str">
        <f>_xlfn.XLOOKUP(Table17[[#This Row],[Customer_ID]],Customer_Dim!A:A,Customer_Dim!D:D,"False Data")</f>
        <v>Female</v>
      </c>
      <c r="O1455" t="str">
        <f>_xlfn.XLOOKUP(Table17[[#This Row],[Customer_ID]],Customer_Dim!A:A,Customer_Dim!E:E,"False Data")</f>
        <v>Kanebury</v>
      </c>
      <c r="P1455" t="str">
        <f>_xlfn.XLOOKUP(Table17[[#This Row],[Customer_ID]],Customer_Dim!A:A,Customer_Dim!F:F,"False Data")</f>
        <v>New Hampshire</v>
      </c>
      <c r="Q1455" t="str">
        <f>_xlfn.XLOOKUP(Table17[[#This Row],[Customer_ID]],Customer_Dim!A:A,Customer_Dim!G:G,"False Data")</f>
        <v>USA</v>
      </c>
      <c r="R1455" t="str">
        <f>_xlfn.XLOOKUP(Table17[[#This Row],[Customer_ID]],Customer_Dim!A:A,Customer_Dim!H:H,"False Data")</f>
        <v>Gold</v>
      </c>
      <c r="S1455" t="str">
        <f>_xlfn.XLOOKUP(Table17[[#This Row],[Store_ID]],Store_Dim!A:A,Store_Dim!B:B)</f>
        <v>Thomas, Bridges and Harris</v>
      </c>
      <c r="T1455" t="str">
        <f>_xlfn.XLOOKUP(Table17[[#This Row],[Store_ID]],Store_Dim!A:A,Store_Dim!C:C)</f>
        <v>North</v>
      </c>
      <c r="U1455" t="str">
        <f>_xlfn.XLOOKUP(Table17[[#This Row],[Store_ID]],Store_Dim!A:A,Store_Dim!D:D)</f>
        <v>Sabrinatown</v>
      </c>
      <c r="V1455" t="str">
        <f>_xlfn.XLOOKUP(Table17[[#This Row],[Store_ID]],Store_Dim!A:A,Store_Dim!E:E)</f>
        <v>Online</v>
      </c>
      <c r="W1455" t="str">
        <f>_xlfn.XLOOKUP(Table17[[#This Row],[Product_ID]],Product_Dim!A:A,Product_Dim!B:B)</f>
        <v>Premium Blanket Throw</v>
      </c>
      <c r="X1455" t="str">
        <f>_xlfn.XLOOKUP(Table17[[#This Row],[Product_ID]],Product_Dim!A:A,Product_Dim!C:C)</f>
        <v>Home</v>
      </c>
      <c r="Y1455" t="str">
        <f>_xlfn.XLOOKUP(Table17[[#This Row],[Product_ID]],Product_Dim!A:A,Product_Dim!D:D)</f>
        <v>Decor</v>
      </c>
      <c r="Z1455" t="str">
        <f>_xlfn.XLOOKUP(Table17[[#This Row],[Product_ID]],Product_Dim!A:A,Product_Dim!E:E)</f>
        <v>Hernandez, Kennedy and Porter</v>
      </c>
      <c r="AA1455">
        <f>_xlfn.XLOOKUP(Table17[[#This Row],[Product_ID]],Product_Dim!A:A,Product_Dim!F:F)</f>
        <v>461.47</v>
      </c>
      <c r="AB1455">
        <f>_xlfn.XLOOKUP(Table17[[#This Row],[Product_ID]],Product_Dim!A:A,Product_Dim!G:G)</f>
        <v>190</v>
      </c>
    </row>
    <row r="1456" spans="1:28" x14ac:dyDescent="0.25">
      <c r="A1456" t="s">
        <v>3280</v>
      </c>
      <c r="B1456" s="1">
        <v>45533</v>
      </c>
      <c r="C1456" t="s">
        <v>1101</v>
      </c>
      <c r="D1456" t="s">
        <v>1740</v>
      </c>
      <c r="E1456" t="s">
        <v>1807</v>
      </c>
      <c r="F1456">
        <v>2</v>
      </c>
      <c r="G1456">
        <v>977.18</v>
      </c>
      <c r="H1456">
        <v>0.19</v>
      </c>
      <c r="I1456" t="s">
        <v>1824</v>
      </c>
      <c r="J1456" s="12">
        <v>1583.0316</v>
      </c>
      <c r="K1456" t="str">
        <f>_xlfn.XLOOKUP(Table17[[#This Row],[Customer_ID]],Customer_Dim!A:A,Customer_Dim!B:B,"False Data")</f>
        <v>Jeffrey Mccarthy</v>
      </c>
      <c r="L1456" s="5">
        <f>_xlfn.XLOOKUP(Table17[[#This Row],[Customer_ID]],Customer_Dim!A:A,Customer_Dim!C:C,"False Data")</f>
        <v>25</v>
      </c>
      <c r="M1456" s="5" t="str" cm="1">
        <f t="array" ref="M1456">_xlfn.IFS(Table9[[#This Row],[Age]]&lt;=35,"Youth",Table9[[#This Row],[Age]]&lt;=55,"Adult",Table9[[#This Row],[Age]]&gt;55,"Senior")</f>
        <v>Youth</v>
      </c>
      <c r="N1456" t="str">
        <f>_xlfn.XLOOKUP(Table17[[#This Row],[Customer_ID]],Customer_Dim!A:A,Customer_Dim!D:D,"False Data")</f>
        <v>Female</v>
      </c>
      <c r="O1456" t="str">
        <f>_xlfn.XLOOKUP(Table17[[#This Row],[Customer_ID]],Customer_Dim!A:A,Customer_Dim!E:E,"False Data")</f>
        <v>North Samuel</v>
      </c>
      <c r="P1456" t="str">
        <f>_xlfn.XLOOKUP(Table17[[#This Row],[Customer_ID]],Customer_Dim!A:A,Customer_Dim!F:F,"False Data")</f>
        <v>Nebraska</v>
      </c>
      <c r="Q1456" t="str">
        <f>_xlfn.XLOOKUP(Table17[[#This Row],[Customer_ID]],Customer_Dim!A:A,Customer_Dim!G:G,"False Data")</f>
        <v>USA</v>
      </c>
      <c r="R1456" t="str">
        <f>_xlfn.XLOOKUP(Table17[[#This Row],[Customer_ID]],Customer_Dim!A:A,Customer_Dim!H:H,"False Data")</f>
        <v>Bronze</v>
      </c>
      <c r="S1456" t="str">
        <f>_xlfn.XLOOKUP(Table17[[#This Row],[Store_ID]],Store_Dim!A:A,Store_Dim!B:B)</f>
        <v>Holloway Ltd</v>
      </c>
      <c r="T1456" t="str">
        <f>_xlfn.XLOOKUP(Table17[[#This Row],[Store_ID]],Store_Dim!A:A,Store_Dim!C:C)</f>
        <v>North</v>
      </c>
      <c r="U1456" t="str">
        <f>_xlfn.XLOOKUP(Table17[[#This Row],[Store_ID]],Store_Dim!A:A,Store_Dim!D:D)</f>
        <v>Bensonhaven</v>
      </c>
      <c r="V1456" t="str">
        <f>_xlfn.XLOOKUP(Table17[[#This Row],[Store_ID]],Store_Dim!A:A,Store_Dim!E:E)</f>
        <v>Flagship</v>
      </c>
      <c r="W1456" t="str">
        <f>_xlfn.XLOOKUP(Table17[[#This Row],[Product_ID]],Product_Dim!A:A,Product_Dim!B:B)</f>
        <v>Women's Formal Blazer</v>
      </c>
      <c r="X1456" t="str">
        <f>_xlfn.XLOOKUP(Table17[[#This Row],[Product_ID]],Product_Dim!A:A,Product_Dim!C:C)</f>
        <v>Clothing</v>
      </c>
      <c r="Y1456" t="str">
        <f>_xlfn.XLOOKUP(Table17[[#This Row],[Product_ID]],Product_Dim!A:A,Product_Dim!D:D)</f>
        <v>Outerwear</v>
      </c>
      <c r="Z1456" t="str">
        <f>_xlfn.XLOOKUP(Table17[[#This Row],[Product_ID]],Product_Dim!A:A,Product_Dim!E:E)</f>
        <v>Phillips and Sons</v>
      </c>
      <c r="AA1456">
        <f>_xlfn.XLOOKUP(Table17[[#This Row],[Product_ID]],Product_Dim!A:A,Product_Dim!F:F)</f>
        <v>358.47</v>
      </c>
      <c r="AB1456">
        <f>_xlfn.XLOOKUP(Table17[[#This Row],[Product_ID]],Product_Dim!A:A,Product_Dim!G:G)</f>
        <v>143</v>
      </c>
    </row>
    <row r="1457" spans="1:28" x14ac:dyDescent="0.25">
      <c r="A1457" t="s">
        <v>3281</v>
      </c>
      <c r="B1457" s="1">
        <v>45763</v>
      </c>
      <c r="C1457" t="s">
        <v>758</v>
      </c>
      <c r="D1457" t="s">
        <v>1580</v>
      </c>
      <c r="E1457" t="s">
        <v>1799</v>
      </c>
      <c r="F1457">
        <v>4</v>
      </c>
      <c r="G1457">
        <v>761.35</v>
      </c>
      <c r="H1457">
        <v>0.08</v>
      </c>
      <c r="I1457" t="s">
        <v>1824</v>
      </c>
      <c r="J1457" s="12">
        <v>2801.768</v>
      </c>
      <c r="K1457" t="str">
        <f>_xlfn.XLOOKUP(Table17[[#This Row],[Customer_ID]],Customer_Dim!A:A,Customer_Dim!B:B,"False Data")</f>
        <v>Joshua Wilson</v>
      </c>
      <c r="L1457" s="5">
        <f>_xlfn.XLOOKUP(Table17[[#This Row],[Customer_ID]],Customer_Dim!A:A,Customer_Dim!C:C,"False Data")</f>
        <v>42</v>
      </c>
      <c r="M1457" s="5" t="str" cm="1">
        <f t="array" ref="M1457">_xlfn.IFS(Table9[[#This Row],[Age]]&lt;=35,"Youth",Table9[[#This Row],[Age]]&lt;=55,"Adult",Table9[[#This Row],[Age]]&gt;55,"Senior")</f>
        <v>Adult</v>
      </c>
      <c r="N1457" t="str">
        <f>_xlfn.XLOOKUP(Table17[[#This Row],[Customer_ID]],Customer_Dim!A:A,Customer_Dim!D:D,"False Data")</f>
        <v>Female</v>
      </c>
      <c r="O1457" t="str">
        <f>_xlfn.XLOOKUP(Table17[[#This Row],[Customer_ID]],Customer_Dim!A:A,Customer_Dim!E:E,"False Data")</f>
        <v>North Larryport</v>
      </c>
      <c r="P1457" t="str">
        <f>_xlfn.XLOOKUP(Table17[[#This Row],[Customer_ID]],Customer_Dim!A:A,Customer_Dim!F:F,"False Data")</f>
        <v>Virginia</v>
      </c>
      <c r="Q1457" t="str">
        <f>_xlfn.XLOOKUP(Table17[[#This Row],[Customer_ID]],Customer_Dim!A:A,Customer_Dim!G:G,"False Data")</f>
        <v>USA</v>
      </c>
      <c r="R1457" t="str">
        <f>_xlfn.XLOOKUP(Table17[[#This Row],[Customer_ID]],Customer_Dim!A:A,Customer_Dim!H:H,"False Data")</f>
        <v>Bronze</v>
      </c>
      <c r="S1457" t="str">
        <f>_xlfn.XLOOKUP(Table17[[#This Row],[Store_ID]],Store_Dim!A:A,Store_Dim!B:B)</f>
        <v>Mcdonald Inc</v>
      </c>
      <c r="T1457" t="str">
        <f>_xlfn.XLOOKUP(Table17[[#This Row],[Store_ID]],Store_Dim!A:A,Store_Dim!C:C)</f>
        <v>South</v>
      </c>
      <c r="U1457" t="str">
        <f>_xlfn.XLOOKUP(Table17[[#This Row],[Store_ID]],Store_Dim!A:A,Store_Dim!D:D)</f>
        <v>Christopherland</v>
      </c>
      <c r="V1457" t="str">
        <f>_xlfn.XLOOKUP(Table17[[#This Row],[Store_ID]],Store_Dim!A:A,Store_Dim!E:E)</f>
        <v>Outlet</v>
      </c>
      <c r="W1457" t="str">
        <f>_xlfn.XLOOKUP(Table17[[#This Row],[Product_ID]],Product_Dim!A:A,Product_Dim!B:B)</f>
        <v>Beard Grooming Kit</v>
      </c>
      <c r="X1457" t="str">
        <f>_xlfn.XLOOKUP(Table17[[#This Row],[Product_ID]],Product_Dim!A:A,Product_Dim!C:C)</f>
        <v>Beauty</v>
      </c>
      <c r="Y1457" t="str">
        <f>_xlfn.XLOOKUP(Table17[[#This Row],[Product_ID]],Product_Dim!A:A,Product_Dim!D:D)</f>
        <v>Grooming</v>
      </c>
      <c r="Z1457" t="str">
        <f>_xlfn.XLOOKUP(Table17[[#This Row],[Product_ID]],Product_Dim!A:A,Product_Dim!E:E)</f>
        <v>Erickson-Green</v>
      </c>
      <c r="AA1457">
        <f>_xlfn.XLOOKUP(Table17[[#This Row],[Product_ID]],Product_Dim!A:A,Product_Dim!F:F)</f>
        <v>337.42</v>
      </c>
      <c r="AB1457">
        <f>_xlfn.XLOOKUP(Table17[[#This Row],[Product_ID]],Product_Dim!A:A,Product_Dim!G:G)</f>
        <v>256</v>
      </c>
    </row>
    <row r="1458" spans="1:28" x14ac:dyDescent="0.25">
      <c r="A1458" t="s">
        <v>3282</v>
      </c>
      <c r="B1458" s="1">
        <v>45900</v>
      </c>
      <c r="C1458" t="s">
        <v>592</v>
      </c>
      <c r="D1458" t="s">
        <v>1682</v>
      </c>
      <c r="E1458" t="s">
        <v>1810</v>
      </c>
      <c r="F1458">
        <v>2</v>
      </c>
      <c r="G1458">
        <v>947.56</v>
      </c>
      <c r="H1458">
        <v>0.02</v>
      </c>
      <c r="I1458" t="s">
        <v>1829</v>
      </c>
      <c r="J1458" s="12">
        <v>1857.2175999999999</v>
      </c>
      <c r="K1458" t="str">
        <f>_xlfn.XLOOKUP(Table17[[#This Row],[Customer_ID]],Customer_Dim!A:A,Customer_Dim!B:B,"False Data")</f>
        <v>Nicholas Bradshaw</v>
      </c>
      <c r="L1458" s="5">
        <f>_xlfn.XLOOKUP(Table17[[#This Row],[Customer_ID]],Customer_Dim!A:A,Customer_Dim!C:C,"False Data")</f>
        <v>43</v>
      </c>
      <c r="M1458" s="5" t="str" cm="1">
        <f t="array" ref="M1458">_xlfn.IFS(Table9[[#This Row],[Age]]&lt;=35,"Youth",Table9[[#This Row],[Age]]&lt;=55,"Adult",Table9[[#This Row],[Age]]&gt;55,"Senior")</f>
        <v>Adult</v>
      </c>
      <c r="N1458" t="str">
        <f>_xlfn.XLOOKUP(Table17[[#This Row],[Customer_ID]],Customer_Dim!A:A,Customer_Dim!D:D,"False Data")</f>
        <v>Female</v>
      </c>
      <c r="O1458" t="str">
        <f>_xlfn.XLOOKUP(Table17[[#This Row],[Customer_ID]],Customer_Dim!A:A,Customer_Dim!E:E,"False Data")</f>
        <v>Murphyfurt</v>
      </c>
      <c r="P1458" t="str">
        <f>_xlfn.XLOOKUP(Table17[[#This Row],[Customer_ID]],Customer_Dim!A:A,Customer_Dim!F:F,"False Data")</f>
        <v>Utah</v>
      </c>
      <c r="Q1458" t="str">
        <f>_xlfn.XLOOKUP(Table17[[#This Row],[Customer_ID]],Customer_Dim!A:A,Customer_Dim!G:G,"False Data")</f>
        <v>USA</v>
      </c>
      <c r="R1458" t="str">
        <f>_xlfn.XLOOKUP(Table17[[#This Row],[Customer_ID]],Customer_Dim!A:A,Customer_Dim!H:H,"False Data")</f>
        <v>Silver</v>
      </c>
      <c r="S1458" t="str">
        <f>_xlfn.XLOOKUP(Table17[[#This Row],[Store_ID]],Store_Dim!A:A,Store_Dim!B:B)</f>
        <v>Guerrero-Schmitt</v>
      </c>
      <c r="T1458" t="str">
        <f>_xlfn.XLOOKUP(Table17[[#This Row],[Store_ID]],Store_Dim!A:A,Store_Dim!C:C)</f>
        <v>East</v>
      </c>
      <c r="U1458" t="str">
        <f>_xlfn.XLOOKUP(Table17[[#This Row],[Store_ID]],Store_Dim!A:A,Store_Dim!D:D)</f>
        <v>East Stevechester</v>
      </c>
      <c r="V1458" t="str">
        <f>_xlfn.XLOOKUP(Table17[[#This Row],[Store_ID]],Store_Dim!A:A,Store_Dim!E:E)</f>
        <v>Flagship</v>
      </c>
      <c r="W1458" t="str">
        <f>_xlfn.XLOOKUP(Table17[[#This Row],[Product_ID]],Product_Dim!A:A,Product_Dim!B:B)</f>
        <v>Smart LED Light Strip</v>
      </c>
      <c r="X1458" t="str">
        <f>_xlfn.XLOOKUP(Table17[[#This Row],[Product_ID]],Product_Dim!A:A,Product_Dim!C:C)</f>
        <v>Electronics</v>
      </c>
      <c r="Y1458" t="str">
        <f>_xlfn.XLOOKUP(Table17[[#This Row],[Product_ID]],Product_Dim!A:A,Product_Dim!D:D)</f>
        <v>Accessories</v>
      </c>
      <c r="Z1458" t="str">
        <f>_xlfn.XLOOKUP(Table17[[#This Row],[Product_ID]],Product_Dim!A:A,Product_Dim!E:E)</f>
        <v>Flores-Davis</v>
      </c>
      <c r="AA1458">
        <f>_xlfn.XLOOKUP(Table17[[#This Row],[Product_ID]],Product_Dim!A:A,Product_Dim!F:F)</f>
        <v>349.17</v>
      </c>
      <c r="AB1458">
        <f>_xlfn.XLOOKUP(Table17[[#This Row],[Product_ID]],Product_Dim!A:A,Product_Dim!G:G)</f>
        <v>476</v>
      </c>
    </row>
    <row r="1459" spans="1:28" x14ac:dyDescent="0.25">
      <c r="A1459" t="s">
        <v>3283</v>
      </c>
      <c r="B1459" s="1">
        <v>45943</v>
      </c>
      <c r="C1459" t="s">
        <v>764</v>
      </c>
      <c r="D1459" t="s">
        <v>1634</v>
      </c>
      <c r="E1459" t="s">
        <v>1810</v>
      </c>
      <c r="F1459">
        <v>4</v>
      </c>
      <c r="G1459">
        <v>975.47</v>
      </c>
      <c r="H1459">
        <v>0.04</v>
      </c>
      <c r="I1459" t="s">
        <v>1824</v>
      </c>
      <c r="J1459" s="12">
        <v>3745.8047999999999</v>
      </c>
      <c r="K1459" t="str">
        <f>_xlfn.XLOOKUP(Table17[[#This Row],[Customer_ID]],Customer_Dim!A:A,Customer_Dim!B:B,"False Data")</f>
        <v>Steven Smith</v>
      </c>
      <c r="L1459" s="5">
        <f>_xlfn.XLOOKUP(Table17[[#This Row],[Customer_ID]],Customer_Dim!A:A,Customer_Dim!C:C,"False Data")</f>
        <v>40</v>
      </c>
      <c r="M1459" s="5" t="str" cm="1">
        <f t="array" ref="M1459">_xlfn.IFS(Table9[[#This Row],[Age]]&lt;=35,"Youth",Table9[[#This Row],[Age]]&lt;=55,"Adult",Table9[[#This Row],[Age]]&gt;55,"Senior")</f>
        <v>Adult</v>
      </c>
      <c r="N1459" t="str">
        <f>_xlfn.XLOOKUP(Table17[[#This Row],[Customer_ID]],Customer_Dim!A:A,Customer_Dim!D:D,"False Data")</f>
        <v>Male</v>
      </c>
      <c r="O1459" t="str">
        <f>_xlfn.XLOOKUP(Table17[[#This Row],[Customer_ID]],Customer_Dim!A:A,Customer_Dim!E:E,"False Data")</f>
        <v>Port Krista</v>
      </c>
      <c r="P1459" t="str">
        <f>_xlfn.XLOOKUP(Table17[[#This Row],[Customer_ID]],Customer_Dim!A:A,Customer_Dim!F:F,"False Data")</f>
        <v>West Virginia</v>
      </c>
      <c r="Q1459" t="str">
        <f>_xlfn.XLOOKUP(Table17[[#This Row],[Customer_ID]],Customer_Dim!A:A,Customer_Dim!G:G,"False Data")</f>
        <v>USA</v>
      </c>
      <c r="R1459" t="str">
        <f>_xlfn.XLOOKUP(Table17[[#This Row],[Customer_ID]],Customer_Dim!A:A,Customer_Dim!H:H,"False Data")</f>
        <v>Platinum</v>
      </c>
      <c r="S1459" t="str">
        <f>_xlfn.XLOOKUP(Table17[[#This Row],[Store_ID]],Store_Dim!A:A,Store_Dim!B:B)</f>
        <v>Guerrero-Schmitt</v>
      </c>
      <c r="T1459" t="str">
        <f>_xlfn.XLOOKUP(Table17[[#This Row],[Store_ID]],Store_Dim!A:A,Store_Dim!C:C)</f>
        <v>East</v>
      </c>
      <c r="U1459" t="str">
        <f>_xlfn.XLOOKUP(Table17[[#This Row],[Store_ID]],Store_Dim!A:A,Store_Dim!D:D)</f>
        <v>East Stevechester</v>
      </c>
      <c r="V1459" t="str">
        <f>_xlfn.XLOOKUP(Table17[[#This Row],[Store_ID]],Store_Dim!A:A,Store_Dim!E:E)</f>
        <v>Flagship</v>
      </c>
      <c r="W1459" t="str">
        <f>_xlfn.XLOOKUP(Table17[[#This Row],[Product_ID]],Product_Dim!A:A,Product_Dim!B:B)</f>
        <v>USB External Hard Drive</v>
      </c>
      <c r="X1459" t="str">
        <f>_xlfn.XLOOKUP(Table17[[#This Row],[Product_ID]],Product_Dim!A:A,Product_Dim!C:C)</f>
        <v>Electronics</v>
      </c>
      <c r="Y1459" t="str">
        <f>_xlfn.XLOOKUP(Table17[[#This Row],[Product_ID]],Product_Dim!A:A,Product_Dim!D:D)</f>
        <v>Computer</v>
      </c>
      <c r="Z1459" t="str">
        <f>_xlfn.XLOOKUP(Table17[[#This Row],[Product_ID]],Product_Dim!A:A,Product_Dim!E:E)</f>
        <v>Robinson Inc</v>
      </c>
      <c r="AA1459">
        <f>_xlfn.XLOOKUP(Table17[[#This Row],[Product_ID]],Product_Dim!A:A,Product_Dim!F:F)</f>
        <v>253.33</v>
      </c>
      <c r="AB1459">
        <f>_xlfn.XLOOKUP(Table17[[#This Row],[Product_ID]],Product_Dim!A:A,Product_Dim!G:G)</f>
        <v>266</v>
      </c>
    </row>
    <row r="1460" spans="1:28" x14ac:dyDescent="0.25">
      <c r="A1460" t="s">
        <v>3284</v>
      </c>
      <c r="B1460" s="1">
        <v>45448</v>
      </c>
      <c r="C1460" t="s">
        <v>1469</v>
      </c>
      <c r="D1460" t="s">
        <v>1574</v>
      </c>
      <c r="E1460" t="s">
        <v>1786</v>
      </c>
      <c r="F1460">
        <v>3</v>
      </c>
      <c r="G1460">
        <v>769.06</v>
      </c>
      <c r="H1460">
        <v>0.23</v>
      </c>
      <c r="I1460" t="s">
        <v>1829</v>
      </c>
      <c r="J1460" s="12">
        <v>1776.5286000000001</v>
      </c>
      <c r="K1460" t="str">
        <f>_xlfn.XLOOKUP(Table17[[#This Row],[Customer_ID]],Customer_Dim!A:A,Customer_Dim!B:B,"False Data")</f>
        <v>Andrea Harris</v>
      </c>
      <c r="L1460" s="5">
        <f>_xlfn.XLOOKUP(Table17[[#This Row],[Customer_ID]],Customer_Dim!A:A,Customer_Dim!C:C,"False Data")</f>
        <v>41</v>
      </c>
      <c r="M1460" s="5" t="str" cm="1">
        <f t="array" ref="M1460">_xlfn.IFS(Table9[[#This Row],[Age]]&lt;=35,"Youth",Table9[[#This Row],[Age]]&lt;=55,"Adult",Table9[[#This Row],[Age]]&gt;55,"Senior")</f>
        <v>Adult</v>
      </c>
      <c r="N1460" t="str">
        <f>_xlfn.XLOOKUP(Table17[[#This Row],[Customer_ID]],Customer_Dim!A:A,Customer_Dim!D:D,"False Data")</f>
        <v>Female</v>
      </c>
      <c r="O1460" t="str">
        <f>_xlfn.XLOOKUP(Table17[[#This Row],[Customer_ID]],Customer_Dim!A:A,Customer_Dim!E:E,"False Data")</f>
        <v>West Kelseyberg</v>
      </c>
      <c r="P1460" t="str">
        <f>_xlfn.XLOOKUP(Table17[[#This Row],[Customer_ID]],Customer_Dim!A:A,Customer_Dim!F:F,"False Data")</f>
        <v>Kansas</v>
      </c>
      <c r="Q1460" t="str">
        <f>_xlfn.XLOOKUP(Table17[[#This Row],[Customer_ID]],Customer_Dim!A:A,Customer_Dim!G:G,"False Data")</f>
        <v>USA</v>
      </c>
      <c r="R1460" t="str">
        <f>_xlfn.XLOOKUP(Table17[[#This Row],[Customer_ID]],Customer_Dim!A:A,Customer_Dim!H:H,"False Data")</f>
        <v>Platinum</v>
      </c>
      <c r="S1460" t="str">
        <f>_xlfn.XLOOKUP(Table17[[#This Row],[Store_ID]],Store_Dim!A:A,Store_Dim!B:B)</f>
        <v>Moore, Padilla and Butler</v>
      </c>
      <c r="T1460" t="str">
        <f>_xlfn.XLOOKUP(Table17[[#This Row],[Store_ID]],Store_Dim!A:A,Store_Dim!C:C)</f>
        <v>South</v>
      </c>
      <c r="U1460" t="str">
        <f>_xlfn.XLOOKUP(Table17[[#This Row],[Store_ID]],Store_Dim!A:A,Store_Dim!D:D)</f>
        <v>East Johnstad</v>
      </c>
      <c r="V1460" t="str">
        <f>_xlfn.XLOOKUP(Table17[[#This Row],[Store_ID]],Store_Dim!A:A,Store_Dim!E:E)</f>
        <v>Flagship</v>
      </c>
      <c r="W1460" t="str">
        <f>_xlfn.XLOOKUP(Table17[[#This Row],[Product_ID]],Product_Dim!A:A,Product_Dim!B:B)</f>
        <v>USB-C Fast Charger</v>
      </c>
      <c r="X1460" t="str">
        <f>_xlfn.XLOOKUP(Table17[[#This Row],[Product_ID]],Product_Dim!A:A,Product_Dim!C:C)</f>
        <v>Electronics</v>
      </c>
      <c r="Y1460" t="str">
        <f>_xlfn.XLOOKUP(Table17[[#This Row],[Product_ID]],Product_Dim!A:A,Product_Dim!D:D)</f>
        <v>Accessories</v>
      </c>
      <c r="Z1460" t="str">
        <f>_xlfn.XLOOKUP(Table17[[#This Row],[Product_ID]],Product_Dim!A:A,Product_Dim!E:E)</f>
        <v>Dawson-Perkins</v>
      </c>
      <c r="AA1460">
        <f>_xlfn.XLOOKUP(Table17[[#This Row],[Product_ID]],Product_Dim!A:A,Product_Dim!F:F)</f>
        <v>242.23</v>
      </c>
      <c r="AB1460">
        <f>_xlfn.XLOOKUP(Table17[[#This Row],[Product_ID]],Product_Dim!A:A,Product_Dim!G:G)</f>
        <v>453</v>
      </c>
    </row>
    <row r="1461" spans="1:28" x14ac:dyDescent="0.25">
      <c r="A1461" t="s">
        <v>3285</v>
      </c>
      <c r="B1461" s="1">
        <v>45929</v>
      </c>
      <c r="C1461" t="s">
        <v>1495</v>
      </c>
      <c r="D1461" t="s">
        <v>1626</v>
      </c>
      <c r="E1461" t="s">
        <v>1761</v>
      </c>
      <c r="F1461">
        <v>3</v>
      </c>
      <c r="G1461">
        <v>824.75</v>
      </c>
      <c r="H1461">
        <v>0.23</v>
      </c>
      <c r="I1461" t="s">
        <v>1824</v>
      </c>
      <c r="J1461" s="12">
        <v>1905.1724999999999</v>
      </c>
      <c r="K1461" t="str">
        <f>_xlfn.XLOOKUP(Table17[[#This Row],[Customer_ID]],Customer_Dim!A:A,Customer_Dim!B:B,"False Data")</f>
        <v>Eric Lee</v>
      </c>
      <c r="L1461" s="5">
        <f>_xlfn.XLOOKUP(Table17[[#This Row],[Customer_ID]],Customer_Dim!A:A,Customer_Dim!C:C,"False Data")</f>
        <v>22</v>
      </c>
      <c r="M1461" s="5" t="str" cm="1">
        <f t="array" ref="M1461">_xlfn.IFS(Table9[[#This Row],[Age]]&lt;=35,"Youth",Table9[[#This Row],[Age]]&lt;=55,"Adult",Table9[[#This Row],[Age]]&gt;55,"Senior")</f>
        <v>Youth</v>
      </c>
      <c r="N1461" t="str">
        <f>_xlfn.XLOOKUP(Table17[[#This Row],[Customer_ID]],Customer_Dim!A:A,Customer_Dim!D:D,"False Data")</f>
        <v>Female</v>
      </c>
      <c r="O1461" t="str">
        <f>_xlfn.XLOOKUP(Table17[[#This Row],[Customer_ID]],Customer_Dim!A:A,Customer_Dim!E:E,"False Data")</f>
        <v>Lake April</v>
      </c>
      <c r="P1461" t="str">
        <f>_xlfn.XLOOKUP(Table17[[#This Row],[Customer_ID]],Customer_Dim!A:A,Customer_Dim!F:F,"False Data")</f>
        <v>Vermont</v>
      </c>
      <c r="Q1461" t="str">
        <f>_xlfn.XLOOKUP(Table17[[#This Row],[Customer_ID]],Customer_Dim!A:A,Customer_Dim!G:G,"False Data")</f>
        <v>USA</v>
      </c>
      <c r="R1461" t="str">
        <f>_xlfn.XLOOKUP(Table17[[#This Row],[Customer_ID]],Customer_Dim!A:A,Customer_Dim!H:H,"False Data")</f>
        <v>Bronze</v>
      </c>
      <c r="S1461" t="str">
        <f>_xlfn.XLOOKUP(Table17[[#This Row],[Store_ID]],Store_Dim!A:A,Store_Dim!B:B)</f>
        <v>Black-Horn</v>
      </c>
      <c r="T1461" t="str">
        <f>_xlfn.XLOOKUP(Table17[[#This Row],[Store_ID]],Store_Dim!A:A,Store_Dim!C:C)</f>
        <v>South</v>
      </c>
      <c r="U1461" t="str">
        <f>_xlfn.XLOOKUP(Table17[[#This Row],[Store_ID]],Store_Dim!A:A,Store_Dim!D:D)</f>
        <v>North Nancyview</v>
      </c>
      <c r="V1461" t="str">
        <f>_xlfn.XLOOKUP(Table17[[#This Row],[Store_ID]],Store_Dim!A:A,Store_Dim!E:E)</f>
        <v>Outlet</v>
      </c>
      <c r="W1461" t="str">
        <f>_xlfn.XLOOKUP(Table17[[#This Row],[Product_ID]],Product_Dim!A:A,Product_Dim!B:B)</f>
        <v>Portable Power Bank</v>
      </c>
      <c r="X1461" t="str">
        <f>_xlfn.XLOOKUP(Table17[[#This Row],[Product_ID]],Product_Dim!A:A,Product_Dim!C:C)</f>
        <v>Electronics</v>
      </c>
      <c r="Y1461" t="str">
        <f>_xlfn.XLOOKUP(Table17[[#This Row],[Product_ID]],Product_Dim!A:A,Product_Dim!D:D)</f>
        <v>Mobile</v>
      </c>
      <c r="Z1461" t="str">
        <f>_xlfn.XLOOKUP(Table17[[#This Row],[Product_ID]],Product_Dim!A:A,Product_Dim!E:E)</f>
        <v>Cummings and Sons</v>
      </c>
      <c r="AA1461">
        <f>_xlfn.XLOOKUP(Table17[[#This Row],[Product_ID]],Product_Dim!A:A,Product_Dim!F:F)</f>
        <v>326.06</v>
      </c>
      <c r="AB1461">
        <f>_xlfn.XLOOKUP(Table17[[#This Row],[Product_ID]],Product_Dim!A:A,Product_Dim!G:G)</f>
        <v>301</v>
      </c>
    </row>
    <row r="1462" spans="1:28" x14ac:dyDescent="0.25">
      <c r="A1462" t="s">
        <v>3286</v>
      </c>
      <c r="B1462" s="1">
        <v>45478</v>
      </c>
      <c r="C1462" t="s">
        <v>1249</v>
      </c>
      <c r="D1462" t="s">
        <v>1684</v>
      </c>
      <c r="E1462" t="s">
        <v>1769</v>
      </c>
      <c r="F1462">
        <v>2</v>
      </c>
      <c r="G1462">
        <v>821.35</v>
      </c>
      <c r="H1462">
        <v>0.11</v>
      </c>
      <c r="I1462" t="s">
        <v>1826</v>
      </c>
      <c r="J1462" s="12">
        <v>1462.0029999999999</v>
      </c>
      <c r="K1462" t="str">
        <f>_xlfn.XLOOKUP(Table17[[#This Row],[Customer_ID]],Customer_Dim!A:A,Customer_Dim!B:B,"False Data")</f>
        <v>Terry Moses</v>
      </c>
      <c r="L1462" s="5">
        <f>_xlfn.XLOOKUP(Table17[[#This Row],[Customer_ID]],Customer_Dim!A:A,Customer_Dim!C:C,"False Data")</f>
        <v>51</v>
      </c>
      <c r="M1462" s="5" t="str" cm="1">
        <f t="array" ref="M1462">_xlfn.IFS(Table9[[#This Row],[Age]]&lt;=35,"Youth",Table9[[#This Row],[Age]]&lt;=55,"Adult",Table9[[#This Row],[Age]]&gt;55,"Senior")</f>
        <v>Adult</v>
      </c>
      <c r="N1462" t="str">
        <f>_xlfn.XLOOKUP(Table17[[#This Row],[Customer_ID]],Customer_Dim!A:A,Customer_Dim!D:D,"False Data")</f>
        <v>Female</v>
      </c>
      <c r="O1462" t="str">
        <f>_xlfn.XLOOKUP(Table17[[#This Row],[Customer_ID]],Customer_Dim!A:A,Customer_Dim!E:E,"False Data")</f>
        <v>Leahmouth</v>
      </c>
      <c r="P1462" t="str">
        <f>_xlfn.XLOOKUP(Table17[[#This Row],[Customer_ID]],Customer_Dim!A:A,Customer_Dim!F:F,"False Data")</f>
        <v>Nevada</v>
      </c>
      <c r="Q1462" t="str">
        <f>_xlfn.XLOOKUP(Table17[[#This Row],[Customer_ID]],Customer_Dim!A:A,Customer_Dim!G:G,"False Data")</f>
        <v>USA</v>
      </c>
      <c r="R1462" t="str">
        <f>_xlfn.XLOOKUP(Table17[[#This Row],[Customer_ID]],Customer_Dim!A:A,Customer_Dim!H:H,"False Data")</f>
        <v>Platinum</v>
      </c>
      <c r="S1462" t="str">
        <f>_xlfn.XLOOKUP(Table17[[#This Row],[Store_ID]],Store_Dim!A:A,Store_Dim!B:B)</f>
        <v>Alexander Group</v>
      </c>
      <c r="T1462" t="str">
        <f>_xlfn.XLOOKUP(Table17[[#This Row],[Store_ID]],Store_Dim!A:A,Store_Dim!C:C)</f>
        <v>South</v>
      </c>
      <c r="U1462" t="str">
        <f>_xlfn.XLOOKUP(Table17[[#This Row],[Store_ID]],Store_Dim!A:A,Store_Dim!D:D)</f>
        <v>Port Sharon</v>
      </c>
      <c r="V1462" t="str">
        <f>_xlfn.XLOOKUP(Table17[[#This Row],[Store_ID]],Store_Dim!A:A,Store_Dim!E:E)</f>
        <v>Online</v>
      </c>
      <c r="W1462" t="str">
        <f>_xlfn.XLOOKUP(Table17[[#This Row],[Product_ID]],Product_Dim!A:A,Product_Dim!B:B)</f>
        <v>Wooden Nightstand</v>
      </c>
      <c r="X1462" t="str">
        <f>_xlfn.XLOOKUP(Table17[[#This Row],[Product_ID]],Product_Dim!A:A,Product_Dim!C:C)</f>
        <v>Home</v>
      </c>
      <c r="Y1462" t="str">
        <f>_xlfn.XLOOKUP(Table17[[#This Row],[Product_ID]],Product_Dim!A:A,Product_Dim!D:D)</f>
        <v>Furniture</v>
      </c>
      <c r="Z1462" t="str">
        <f>_xlfn.XLOOKUP(Table17[[#This Row],[Product_ID]],Product_Dim!A:A,Product_Dim!E:E)</f>
        <v>Wolfe, Ross and Hester</v>
      </c>
      <c r="AA1462">
        <f>_xlfn.XLOOKUP(Table17[[#This Row],[Product_ID]],Product_Dim!A:A,Product_Dim!F:F)</f>
        <v>243.7</v>
      </c>
      <c r="AB1462">
        <f>_xlfn.XLOOKUP(Table17[[#This Row],[Product_ID]],Product_Dim!A:A,Product_Dim!G:G)</f>
        <v>130</v>
      </c>
    </row>
    <row r="1463" spans="1:28" x14ac:dyDescent="0.25">
      <c r="A1463" t="s">
        <v>3287</v>
      </c>
      <c r="B1463" s="1">
        <v>45723</v>
      </c>
      <c r="C1463" t="s">
        <v>1260</v>
      </c>
      <c r="D1463" t="s">
        <v>1574</v>
      </c>
      <c r="E1463" t="s">
        <v>1789</v>
      </c>
      <c r="F1463">
        <v>1</v>
      </c>
      <c r="G1463">
        <v>120.57</v>
      </c>
      <c r="H1463">
        <v>0.06</v>
      </c>
      <c r="I1463" t="s">
        <v>1826</v>
      </c>
      <c r="J1463" s="12">
        <v>113.33580000000001</v>
      </c>
      <c r="K1463" t="str">
        <f>_xlfn.XLOOKUP(Table17[[#This Row],[Customer_ID]],Customer_Dim!A:A,Customer_Dim!B:B,"False Data")</f>
        <v>Eric Wolfe</v>
      </c>
      <c r="L1463" s="5">
        <f>_xlfn.XLOOKUP(Table17[[#This Row],[Customer_ID]],Customer_Dim!A:A,Customer_Dim!C:C,"False Data")</f>
        <v>18</v>
      </c>
      <c r="M1463" s="5" t="str" cm="1">
        <f t="array" ref="M1463">_xlfn.IFS(Table9[[#This Row],[Age]]&lt;=35,"Youth",Table9[[#This Row],[Age]]&lt;=55,"Adult",Table9[[#This Row],[Age]]&gt;55,"Senior")</f>
        <v>Youth</v>
      </c>
      <c r="N1463" t="str">
        <f>_xlfn.XLOOKUP(Table17[[#This Row],[Customer_ID]],Customer_Dim!A:A,Customer_Dim!D:D,"False Data")</f>
        <v>Female</v>
      </c>
      <c r="O1463" t="str">
        <f>_xlfn.XLOOKUP(Table17[[#This Row],[Customer_ID]],Customer_Dim!A:A,Customer_Dim!E:E,"False Data")</f>
        <v>Garciaview</v>
      </c>
      <c r="P1463" t="str">
        <f>_xlfn.XLOOKUP(Table17[[#This Row],[Customer_ID]],Customer_Dim!A:A,Customer_Dim!F:F,"False Data")</f>
        <v>Louisiana</v>
      </c>
      <c r="Q1463" t="str">
        <f>_xlfn.XLOOKUP(Table17[[#This Row],[Customer_ID]],Customer_Dim!A:A,Customer_Dim!G:G,"False Data")</f>
        <v>USA</v>
      </c>
      <c r="R1463" t="str">
        <f>_xlfn.XLOOKUP(Table17[[#This Row],[Customer_ID]],Customer_Dim!A:A,Customer_Dim!H:H,"False Data")</f>
        <v>Gold</v>
      </c>
      <c r="S1463" t="str">
        <f>_xlfn.XLOOKUP(Table17[[#This Row],[Store_ID]],Store_Dim!A:A,Store_Dim!B:B)</f>
        <v>Hill, Wagner and Ballard</v>
      </c>
      <c r="T1463" t="str">
        <f>_xlfn.XLOOKUP(Table17[[#This Row],[Store_ID]],Store_Dim!A:A,Store_Dim!C:C)</f>
        <v>East</v>
      </c>
      <c r="U1463" t="str">
        <f>_xlfn.XLOOKUP(Table17[[#This Row],[Store_ID]],Store_Dim!A:A,Store_Dim!D:D)</f>
        <v>East Davidville</v>
      </c>
      <c r="V1463" t="str">
        <f>_xlfn.XLOOKUP(Table17[[#This Row],[Store_ID]],Store_Dim!A:A,Store_Dim!E:E)</f>
        <v>Online</v>
      </c>
      <c r="W1463" t="str">
        <f>_xlfn.XLOOKUP(Table17[[#This Row],[Product_ID]],Product_Dim!A:A,Product_Dim!B:B)</f>
        <v>USB-C Fast Charger</v>
      </c>
      <c r="X1463" t="str">
        <f>_xlfn.XLOOKUP(Table17[[#This Row],[Product_ID]],Product_Dim!A:A,Product_Dim!C:C)</f>
        <v>Electronics</v>
      </c>
      <c r="Y1463" t="str">
        <f>_xlfn.XLOOKUP(Table17[[#This Row],[Product_ID]],Product_Dim!A:A,Product_Dim!D:D)</f>
        <v>Accessories</v>
      </c>
      <c r="Z1463" t="str">
        <f>_xlfn.XLOOKUP(Table17[[#This Row],[Product_ID]],Product_Dim!A:A,Product_Dim!E:E)</f>
        <v>Dawson-Perkins</v>
      </c>
      <c r="AA1463">
        <f>_xlfn.XLOOKUP(Table17[[#This Row],[Product_ID]],Product_Dim!A:A,Product_Dim!F:F)</f>
        <v>242.23</v>
      </c>
      <c r="AB1463">
        <f>_xlfn.XLOOKUP(Table17[[#This Row],[Product_ID]],Product_Dim!A:A,Product_Dim!G:G)</f>
        <v>453</v>
      </c>
    </row>
    <row r="1464" spans="1:28" x14ac:dyDescent="0.25">
      <c r="A1464" t="s">
        <v>3288</v>
      </c>
      <c r="B1464" s="1">
        <v>45240</v>
      </c>
      <c r="C1464" t="s">
        <v>1053</v>
      </c>
      <c r="D1464" t="s">
        <v>1726</v>
      </c>
      <c r="E1464" t="s">
        <v>1757</v>
      </c>
      <c r="F1464">
        <v>1</v>
      </c>
      <c r="G1464">
        <v>122.27</v>
      </c>
      <c r="H1464">
        <v>0.26</v>
      </c>
      <c r="I1464" t="s">
        <v>1826</v>
      </c>
      <c r="J1464" s="12">
        <v>90.479799999999997</v>
      </c>
      <c r="K1464" t="str">
        <f>_xlfn.XLOOKUP(Table17[[#This Row],[Customer_ID]],Customer_Dim!A:A,Customer_Dim!B:B,"False Data")</f>
        <v>Jennifer Woods</v>
      </c>
      <c r="L1464" s="5">
        <f>_xlfn.XLOOKUP(Table17[[#This Row],[Customer_ID]],Customer_Dim!A:A,Customer_Dim!C:C,"False Data")</f>
        <v>37</v>
      </c>
      <c r="M1464" s="5" t="str" cm="1">
        <f t="array" ref="M1464">_xlfn.IFS(Table9[[#This Row],[Age]]&lt;=35,"Youth",Table9[[#This Row],[Age]]&lt;=55,"Adult",Table9[[#This Row],[Age]]&gt;55,"Senior")</f>
        <v>Adult</v>
      </c>
      <c r="N1464" t="str">
        <f>_xlfn.XLOOKUP(Table17[[#This Row],[Customer_ID]],Customer_Dim!A:A,Customer_Dim!D:D,"False Data")</f>
        <v>Male</v>
      </c>
      <c r="O1464" t="str">
        <f>_xlfn.XLOOKUP(Table17[[#This Row],[Customer_ID]],Customer_Dim!A:A,Customer_Dim!E:E,"False Data")</f>
        <v>West Brendamouth</v>
      </c>
      <c r="P1464" t="str">
        <f>_xlfn.XLOOKUP(Table17[[#This Row],[Customer_ID]],Customer_Dim!A:A,Customer_Dim!F:F,"False Data")</f>
        <v>North Carolina</v>
      </c>
      <c r="Q1464" t="str">
        <f>_xlfn.XLOOKUP(Table17[[#This Row],[Customer_ID]],Customer_Dim!A:A,Customer_Dim!G:G,"False Data")</f>
        <v>USA</v>
      </c>
      <c r="R1464" t="str">
        <f>_xlfn.XLOOKUP(Table17[[#This Row],[Customer_ID]],Customer_Dim!A:A,Customer_Dim!H:H,"False Data")</f>
        <v>Platinum</v>
      </c>
      <c r="S1464" t="str">
        <f>_xlfn.XLOOKUP(Table17[[#This Row],[Store_ID]],Store_Dim!A:A,Store_Dim!B:B)</f>
        <v>Martinez, Adkins and Johnson</v>
      </c>
      <c r="T1464" t="str">
        <f>_xlfn.XLOOKUP(Table17[[#This Row],[Store_ID]],Store_Dim!A:A,Store_Dim!C:C)</f>
        <v>North</v>
      </c>
      <c r="U1464" t="str">
        <f>_xlfn.XLOOKUP(Table17[[#This Row],[Store_ID]],Store_Dim!A:A,Store_Dim!D:D)</f>
        <v>Danielmouth</v>
      </c>
      <c r="V1464" t="str">
        <f>_xlfn.XLOOKUP(Table17[[#This Row],[Store_ID]],Store_Dim!A:A,Store_Dim!E:E)</f>
        <v>Flagship</v>
      </c>
      <c r="W1464" t="str">
        <f>_xlfn.XLOOKUP(Table17[[#This Row],[Product_ID]],Product_Dim!A:A,Product_Dim!B:B)</f>
        <v>Face Foundation Kit</v>
      </c>
      <c r="X1464" t="str">
        <f>_xlfn.XLOOKUP(Table17[[#This Row],[Product_ID]],Product_Dim!A:A,Product_Dim!C:C)</f>
        <v>Beauty</v>
      </c>
      <c r="Y1464" t="str">
        <f>_xlfn.XLOOKUP(Table17[[#This Row],[Product_ID]],Product_Dim!A:A,Product_Dim!D:D)</f>
        <v>Makeup</v>
      </c>
      <c r="Z1464" t="str">
        <f>_xlfn.XLOOKUP(Table17[[#This Row],[Product_ID]],Product_Dim!A:A,Product_Dim!E:E)</f>
        <v>Taylor-Elliott</v>
      </c>
      <c r="AA1464">
        <f>_xlfn.XLOOKUP(Table17[[#This Row],[Product_ID]],Product_Dim!A:A,Product_Dim!F:F)</f>
        <v>183.04</v>
      </c>
      <c r="AB1464">
        <f>_xlfn.XLOOKUP(Table17[[#This Row],[Product_ID]],Product_Dim!A:A,Product_Dim!G:G)</f>
        <v>457</v>
      </c>
    </row>
    <row r="1465" spans="1:28" x14ac:dyDescent="0.25">
      <c r="A1465" t="s">
        <v>3289</v>
      </c>
      <c r="B1465" s="1">
        <v>45890</v>
      </c>
      <c r="C1465" t="s">
        <v>565</v>
      </c>
      <c r="D1465" t="s">
        <v>1600</v>
      </c>
      <c r="E1465" t="s">
        <v>1761</v>
      </c>
      <c r="F1465">
        <v>2</v>
      </c>
      <c r="G1465">
        <v>182.89</v>
      </c>
      <c r="H1465">
        <v>0.11</v>
      </c>
      <c r="I1465" t="s">
        <v>1824</v>
      </c>
      <c r="J1465" s="12">
        <v>325.54419999999999</v>
      </c>
      <c r="K1465" t="str">
        <f>_xlfn.XLOOKUP(Table17[[#This Row],[Customer_ID]],Customer_Dim!A:A,Customer_Dim!B:B,"False Data")</f>
        <v>Christopher Garcia Dds</v>
      </c>
      <c r="L1465" s="5">
        <f>_xlfn.XLOOKUP(Table17[[#This Row],[Customer_ID]],Customer_Dim!A:A,Customer_Dim!C:C,"False Data")</f>
        <v>18</v>
      </c>
      <c r="M1465" s="5" t="str" cm="1">
        <f t="array" ref="M1465">_xlfn.IFS(Table9[[#This Row],[Age]]&lt;=35,"Youth",Table9[[#This Row],[Age]]&lt;=55,"Adult",Table9[[#This Row],[Age]]&gt;55,"Senior")</f>
        <v>Youth</v>
      </c>
      <c r="N1465" t="str">
        <f>_xlfn.XLOOKUP(Table17[[#This Row],[Customer_ID]],Customer_Dim!A:A,Customer_Dim!D:D,"False Data")</f>
        <v>Male</v>
      </c>
      <c r="O1465" t="str">
        <f>_xlfn.XLOOKUP(Table17[[#This Row],[Customer_ID]],Customer_Dim!A:A,Customer_Dim!E:E,"False Data")</f>
        <v>New Joseph</v>
      </c>
      <c r="P1465" t="str">
        <f>_xlfn.XLOOKUP(Table17[[#This Row],[Customer_ID]],Customer_Dim!A:A,Customer_Dim!F:F,"False Data")</f>
        <v>Missouri</v>
      </c>
      <c r="Q1465" t="str">
        <f>_xlfn.XLOOKUP(Table17[[#This Row],[Customer_ID]],Customer_Dim!A:A,Customer_Dim!G:G,"False Data")</f>
        <v>USA</v>
      </c>
      <c r="R1465" t="str">
        <f>_xlfn.XLOOKUP(Table17[[#This Row],[Customer_ID]],Customer_Dim!A:A,Customer_Dim!H:H,"False Data")</f>
        <v>Gold</v>
      </c>
      <c r="S1465" t="str">
        <f>_xlfn.XLOOKUP(Table17[[#This Row],[Store_ID]],Store_Dim!A:A,Store_Dim!B:B)</f>
        <v>Black-Horn</v>
      </c>
      <c r="T1465" t="str">
        <f>_xlfn.XLOOKUP(Table17[[#This Row],[Store_ID]],Store_Dim!A:A,Store_Dim!C:C)</f>
        <v>South</v>
      </c>
      <c r="U1465" t="str">
        <f>_xlfn.XLOOKUP(Table17[[#This Row],[Store_ID]],Store_Dim!A:A,Store_Dim!D:D)</f>
        <v>North Nancyview</v>
      </c>
      <c r="V1465" t="str">
        <f>_xlfn.XLOOKUP(Table17[[#This Row],[Store_ID]],Store_Dim!A:A,Store_Dim!E:E)</f>
        <v>Outlet</v>
      </c>
      <c r="W1465" t="str">
        <f>_xlfn.XLOOKUP(Table17[[#This Row],[Product_ID]],Product_Dim!A:A,Product_Dim!B:B)</f>
        <v>Wireless Bluetooth Speaker</v>
      </c>
      <c r="X1465" t="str">
        <f>_xlfn.XLOOKUP(Table17[[#This Row],[Product_ID]],Product_Dim!A:A,Product_Dim!C:C)</f>
        <v>Electronics</v>
      </c>
      <c r="Y1465" t="str">
        <f>_xlfn.XLOOKUP(Table17[[#This Row],[Product_ID]],Product_Dim!A:A,Product_Dim!D:D)</f>
        <v>Audio</v>
      </c>
      <c r="Z1465" t="str">
        <f>_xlfn.XLOOKUP(Table17[[#This Row],[Product_ID]],Product_Dim!A:A,Product_Dim!E:E)</f>
        <v>Reed-Schmidt</v>
      </c>
      <c r="AA1465">
        <f>_xlfn.XLOOKUP(Table17[[#This Row],[Product_ID]],Product_Dim!A:A,Product_Dim!F:F)</f>
        <v>322.41000000000003</v>
      </c>
      <c r="AB1465">
        <f>_xlfn.XLOOKUP(Table17[[#This Row],[Product_ID]],Product_Dim!A:A,Product_Dim!G:G)</f>
        <v>213</v>
      </c>
    </row>
    <row r="1466" spans="1:28" x14ac:dyDescent="0.25">
      <c r="A1466" t="s">
        <v>3290</v>
      </c>
      <c r="B1466" s="1">
        <v>45796</v>
      </c>
      <c r="C1466" t="s">
        <v>1160</v>
      </c>
      <c r="D1466" t="s">
        <v>1640</v>
      </c>
      <c r="E1466" t="s">
        <v>1769</v>
      </c>
      <c r="F1466">
        <v>1</v>
      </c>
      <c r="G1466">
        <v>695.26</v>
      </c>
      <c r="H1466">
        <v>0.23</v>
      </c>
      <c r="I1466" t="s">
        <v>1826</v>
      </c>
      <c r="J1466" s="12">
        <v>535.35019999999997</v>
      </c>
      <c r="K1466" t="str">
        <f>_xlfn.XLOOKUP(Table17[[#This Row],[Customer_ID]],Customer_Dim!A:A,Customer_Dim!B:B,"False Data")</f>
        <v>Michael Garner</v>
      </c>
      <c r="L1466" s="5">
        <f>_xlfn.XLOOKUP(Table17[[#This Row],[Customer_ID]],Customer_Dim!A:A,Customer_Dim!C:C,"False Data")</f>
        <v>21</v>
      </c>
      <c r="M1466" s="5" t="str" cm="1">
        <f t="array" ref="M1466">_xlfn.IFS(Table9[[#This Row],[Age]]&lt;=35,"Youth",Table9[[#This Row],[Age]]&lt;=55,"Adult",Table9[[#This Row],[Age]]&gt;55,"Senior")</f>
        <v>Youth</v>
      </c>
      <c r="N1466" t="str">
        <f>_xlfn.XLOOKUP(Table17[[#This Row],[Customer_ID]],Customer_Dim!A:A,Customer_Dim!D:D,"False Data")</f>
        <v>Female</v>
      </c>
      <c r="O1466" t="str">
        <f>_xlfn.XLOOKUP(Table17[[#This Row],[Customer_ID]],Customer_Dim!A:A,Customer_Dim!E:E,"False Data")</f>
        <v>Port Crystal</v>
      </c>
      <c r="P1466" t="str">
        <f>_xlfn.XLOOKUP(Table17[[#This Row],[Customer_ID]],Customer_Dim!A:A,Customer_Dim!F:F,"False Data")</f>
        <v>New Hampshire</v>
      </c>
      <c r="Q1466" t="str">
        <f>_xlfn.XLOOKUP(Table17[[#This Row],[Customer_ID]],Customer_Dim!A:A,Customer_Dim!G:G,"False Data")</f>
        <v>USA</v>
      </c>
      <c r="R1466" t="str">
        <f>_xlfn.XLOOKUP(Table17[[#This Row],[Customer_ID]],Customer_Dim!A:A,Customer_Dim!H:H,"False Data")</f>
        <v>Platinum</v>
      </c>
      <c r="S1466" t="str">
        <f>_xlfn.XLOOKUP(Table17[[#This Row],[Store_ID]],Store_Dim!A:A,Store_Dim!B:B)</f>
        <v>Alexander Group</v>
      </c>
      <c r="T1466" t="str">
        <f>_xlfn.XLOOKUP(Table17[[#This Row],[Store_ID]],Store_Dim!A:A,Store_Dim!C:C)</f>
        <v>South</v>
      </c>
      <c r="U1466" t="str">
        <f>_xlfn.XLOOKUP(Table17[[#This Row],[Store_ID]],Store_Dim!A:A,Store_Dim!D:D)</f>
        <v>Port Sharon</v>
      </c>
      <c r="V1466" t="str">
        <f>_xlfn.XLOOKUP(Table17[[#This Row],[Store_ID]],Store_Dim!A:A,Store_Dim!E:E)</f>
        <v>Online</v>
      </c>
      <c r="W1466" t="str">
        <f>_xlfn.XLOOKUP(Table17[[#This Row],[Product_ID]],Product_Dim!A:A,Product_Dim!B:B)</f>
        <v>Men's Winter Jacket</v>
      </c>
      <c r="X1466" t="str">
        <f>_xlfn.XLOOKUP(Table17[[#This Row],[Product_ID]],Product_Dim!A:A,Product_Dim!C:C)</f>
        <v>Clothing</v>
      </c>
      <c r="Y1466" t="str">
        <f>_xlfn.XLOOKUP(Table17[[#This Row],[Product_ID]],Product_Dim!A:A,Product_Dim!D:D)</f>
        <v>Outerwear</v>
      </c>
      <c r="Z1466" t="str">
        <f>_xlfn.XLOOKUP(Table17[[#This Row],[Product_ID]],Product_Dim!A:A,Product_Dim!E:E)</f>
        <v>Kelly, Smith and Perez</v>
      </c>
      <c r="AA1466">
        <f>_xlfn.XLOOKUP(Table17[[#This Row],[Product_ID]],Product_Dim!A:A,Product_Dim!F:F)</f>
        <v>167.34</v>
      </c>
      <c r="AB1466">
        <f>_xlfn.XLOOKUP(Table17[[#This Row],[Product_ID]],Product_Dim!A:A,Product_Dim!G:G)</f>
        <v>296</v>
      </c>
    </row>
    <row r="1467" spans="1:28" x14ac:dyDescent="0.25">
      <c r="A1467" t="s">
        <v>3291</v>
      </c>
      <c r="B1467" s="1">
        <v>45895</v>
      </c>
      <c r="C1467" t="s">
        <v>114</v>
      </c>
      <c r="D1467" t="s">
        <v>1606</v>
      </c>
      <c r="E1467" t="s">
        <v>1776</v>
      </c>
      <c r="F1467">
        <v>2</v>
      </c>
      <c r="G1467">
        <v>408.8</v>
      </c>
      <c r="H1467">
        <v>0.17</v>
      </c>
      <c r="I1467" t="s">
        <v>1829</v>
      </c>
      <c r="J1467" s="12">
        <v>678.60799999999995</v>
      </c>
      <c r="K1467" t="str">
        <f>_xlfn.XLOOKUP(Table17[[#This Row],[Customer_ID]],Customer_Dim!A:A,Customer_Dim!B:B,"False Data")</f>
        <v>Leslie Johnson</v>
      </c>
      <c r="L1467" s="5">
        <f>_xlfn.XLOOKUP(Table17[[#This Row],[Customer_ID]],Customer_Dim!A:A,Customer_Dim!C:C,"False Data")</f>
        <v>31</v>
      </c>
      <c r="M1467" s="5" t="str" cm="1">
        <f t="array" ref="M1467">_xlfn.IFS(Table9[[#This Row],[Age]]&lt;=35,"Youth",Table9[[#This Row],[Age]]&lt;=55,"Adult",Table9[[#This Row],[Age]]&gt;55,"Senior")</f>
        <v>Youth</v>
      </c>
      <c r="N1467" t="str">
        <f>_xlfn.XLOOKUP(Table17[[#This Row],[Customer_ID]],Customer_Dim!A:A,Customer_Dim!D:D,"False Data")</f>
        <v>Male</v>
      </c>
      <c r="O1467" t="str">
        <f>_xlfn.XLOOKUP(Table17[[#This Row],[Customer_ID]],Customer_Dim!A:A,Customer_Dim!E:E,"False Data")</f>
        <v>Mollyshire</v>
      </c>
      <c r="P1467" t="str">
        <f>_xlfn.XLOOKUP(Table17[[#This Row],[Customer_ID]],Customer_Dim!A:A,Customer_Dim!F:F,"False Data")</f>
        <v>Utah</v>
      </c>
      <c r="Q1467" t="str">
        <f>_xlfn.XLOOKUP(Table17[[#This Row],[Customer_ID]],Customer_Dim!A:A,Customer_Dim!G:G,"False Data")</f>
        <v>USA</v>
      </c>
      <c r="R1467" t="str">
        <f>_xlfn.XLOOKUP(Table17[[#This Row],[Customer_ID]],Customer_Dim!A:A,Customer_Dim!H:H,"False Data")</f>
        <v>Bronze</v>
      </c>
      <c r="S1467" t="str">
        <f>_xlfn.XLOOKUP(Table17[[#This Row],[Store_ID]],Store_Dim!A:A,Store_Dim!B:B)</f>
        <v>Benson-Elliott</v>
      </c>
      <c r="T1467" t="str">
        <f>_xlfn.XLOOKUP(Table17[[#This Row],[Store_ID]],Store_Dim!A:A,Store_Dim!C:C)</f>
        <v>East</v>
      </c>
      <c r="U1467" t="str">
        <f>_xlfn.XLOOKUP(Table17[[#This Row],[Store_ID]],Store_Dim!A:A,Store_Dim!D:D)</f>
        <v>Port Josephberg</v>
      </c>
      <c r="V1467" t="str">
        <f>_xlfn.XLOOKUP(Table17[[#This Row],[Store_ID]],Store_Dim!A:A,Store_Dim!E:E)</f>
        <v>Online</v>
      </c>
      <c r="W1467" t="str">
        <f>_xlfn.XLOOKUP(Table17[[#This Row],[Product_ID]],Product_Dim!A:A,Product_Dim!B:B)</f>
        <v>Fabric Sofa Throw Blanket</v>
      </c>
      <c r="X1467" t="str">
        <f>_xlfn.XLOOKUP(Table17[[#This Row],[Product_ID]],Product_Dim!A:A,Product_Dim!C:C)</f>
        <v>Home</v>
      </c>
      <c r="Y1467" t="str">
        <f>_xlfn.XLOOKUP(Table17[[#This Row],[Product_ID]],Product_Dim!A:A,Product_Dim!D:D)</f>
        <v>Decor</v>
      </c>
      <c r="Z1467" t="str">
        <f>_xlfn.XLOOKUP(Table17[[#This Row],[Product_ID]],Product_Dim!A:A,Product_Dim!E:E)</f>
        <v>Hoffman Group</v>
      </c>
      <c r="AA1467">
        <f>_xlfn.XLOOKUP(Table17[[#This Row],[Product_ID]],Product_Dim!A:A,Product_Dim!F:F)</f>
        <v>218.48</v>
      </c>
      <c r="AB1467">
        <f>_xlfn.XLOOKUP(Table17[[#This Row],[Product_ID]],Product_Dim!A:A,Product_Dim!G:G)</f>
        <v>276</v>
      </c>
    </row>
    <row r="1468" spans="1:28" x14ac:dyDescent="0.25">
      <c r="A1468" t="s">
        <v>3292</v>
      </c>
      <c r="B1468" s="1">
        <v>45676</v>
      </c>
      <c r="C1468" t="s">
        <v>730</v>
      </c>
      <c r="D1468" t="s">
        <v>1646</v>
      </c>
      <c r="E1468" t="s">
        <v>1782</v>
      </c>
      <c r="F1468">
        <v>3</v>
      </c>
      <c r="G1468">
        <v>512.15</v>
      </c>
      <c r="H1468">
        <v>0.12</v>
      </c>
      <c r="I1468" t="s">
        <v>1824</v>
      </c>
      <c r="J1468" s="12">
        <v>1352.076</v>
      </c>
      <c r="K1468" t="str">
        <f>_xlfn.XLOOKUP(Table17[[#This Row],[Customer_ID]],Customer_Dim!A:A,Customer_Dim!B:B,"False Data")</f>
        <v>Alexis Castaneda</v>
      </c>
      <c r="L1468" s="5">
        <f>_xlfn.XLOOKUP(Table17[[#This Row],[Customer_ID]],Customer_Dim!A:A,Customer_Dim!C:C,"False Data")</f>
        <v>54</v>
      </c>
      <c r="M1468" s="5" t="str" cm="1">
        <f t="array" ref="M1468">_xlfn.IFS(Table9[[#This Row],[Age]]&lt;=35,"Youth",Table9[[#This Row],[Age]]&lt;=55,"Adult",Table9[[#This Row],[Age]]&gt;55,"Senior")</f>
        <v>Adult</v>
      </c>
      <c r="N1468" t="str">
        <f>_xlfn.XLOOKUP(Table17[[#This Row],[Customer_ID]],Customer_Dim!A:A,Customer_Dim!D:D,"False Data")</f>
        <v>Male</v>
      </c>
      <c r="O1468" t="str">
        <f>_xlfn.XLOOKUP(Table17[[#This Row],[Customer_ID]],Customer_Dim!A:A,Customer_Dim!E:E,"False Data")</f>
        <v>Morrisbury</v>
      </c>
      <c r="P1468" t="str">
        <f>_xlfn.XLOOKUP(Table17[[#This Row],[Customer_ID]],Customer_Dim!A:A,Customer_Dim!F:F,"False Data")</f>
        <v>Alaska</v>
      </c>
      <c r="Q1468" t="str">
        <f>_xlfn.XLOOKUP(Table17[[#This Row],[Customer_ID]],Customer_Dim!A:A,Customer_Dim!G:G,"False Data")</f>
        <v>USA</v>
      </c>
      <c r="R1468" t="str">
        <f>_xlfn.XLOOKUP(Table17[[#This Row],[Customer_ID]],Customer_Dim!A:A,Customer_Dim!H:H,"False Data")</f>
        <v>Gold</v>
      </c>
      <c r="S1468" t="str">
        <f>_xlfn.XLOOKUP(Table17[[#This Row],[Store_ID]],Store_Dim!A:A,Store_Dim!B:B)</f>
        <v>Bean, Jones and Park</v>
      </c>
      <c r="T1468" t="str">
        <f>_xlfn.XLOOKUP(Table17[[#This Row],[Store_ID]],Store_Dim!A:A,Store_Dim!C:C)</f>
        <v>West</v>
      </c>
      <c r="U1468" t="str">
        <f>_xlfn.XLOOKUP(Table17[[#This Row],[Store_ID]],Store_Dim!A:A,Store_Dim!D:D)</f>
        <v>Thompsonborough</v>
      </c>
      <c r="V1468" t="str">
        <f>_xlfn.XLOOKUP(Table17[[#This Row],[Store_ID]],Store_Dim!A:A,Store_Dim!E:E)</f>
        <v>Online</v>
      </c>
      <c r="W1468" t="str">
        <f>_xlfn.XLOOKUP(Table17[[#This Row],[Product_ID]],Product_Dim!A:A,Product_Dim!B:B)</f>
        <v>Men's Roll-On Perfume</v>
      </c>
      <c r="X1468" t="str">
        <f>_xlfn.XLOOKUP(Table17[[#This Row],[Product_ID]],Product_Dim!A:A,Product_Dim!C:C)</f>
        <v>Beauty</v>
      </c>
      <c r="Y1468" t="str">
        <f>_xlfn.XLOOKUP(Table17[[#This Row],[Product_ID]],Product_Dim!A:A,Product_Dim!D:D)</f>
        <v>Fragrance</v>
      </c>
      <c r="Z1468" t="str">
        <f>_xlfn.XLOOKUP(Table17[[#This Row],[Product_ID]],Product_Dim!A:A,Product_Dim!E:E)</f>
        <v>Sullivan and Sons</v>
      </c>
      <c r="AA1468">
        <f>_xlfn.XLOOKUP(Table17[[#This Row],[Product_ID]],Product_Dim!A:A,Product_Dim!F:F)</f>
        <v>43.29</v>
      </c>
      <c r="AB1468">
        <f>_xlfn.XLOOKUP(Table17[[#This Row],[Product_ID]],Product_Dim!A:A,Product_Dim!G:G)</f>
        <v>267</v>
      </c>
    </row>
    <row r="1469" spans="1:28" x14ac:dyDescent="0.25">
      <c r="A1469" t="s">
        <v>3293</v>
      </c>
      <c r="B1469" s="1">
        <v>45568</v>
      </c>
      <c r="C1469" t="s">
        <v>1272</v>
      </c>
      <c r="D1469" t="s">
        <v>1565</v>
      </c>
      <c r="E1469" t="s">
        <v>1782</v>
      </c>
      <c r="F1469">
        <v>3</v>
      </c>
      <c r="G1469">
        <v>136.4</v>
      </c>
      <c r="H1469">
        <v>0.15</v>
      </c>
      <c r="I1469" t="s">
        <v>1826</v>
      </c>
      <c r="J1469" s="12">
        <v>347.82000000000011</v>
      </c>
      <c r="K1469" t="str">
        <f>_xlfn.XLOOKUP(Table17[[#This Row],[Customer_ID]],Customer_Dim!A:A,Customer_Dim!B:B,"False Data")</f>
        <v>Sarah Smith</v>
      </c>
      <c r="L1469" s="5">
        <f>_xlfn.XLOOKUP(Table17[[#This Row],[Customer_ID]],Customer_Dim!A:A,Customer_Dim!C:C,"False Data")</f>
        <v>55</v>
      </c>
      <c r="M1469" s="5" t="str" cm="1">
        <f t="array" ref="M1469">_xlfn.IFS(Table9[[#This Row],[Age]]&lt;=35,"Youth",Table9[[#This Row],[Age]]&lt;=55,"Adult",Table9[[#This Row],[Age]]&gt;55,"Senior")</f>
        <v>Adult</v>
      </c>
      <c r="N1469" t="str">
        <f>_xlfn.XLOOKUP(Table17[[#This Row],[Customer_ID]],Customer_Dim!A:A,Customer_Dim!D:D,"False Data")</f>
        <v>Male</v>
      </c>
      <c r="O1469" t="str">
        <f>_xlfn.XLOOKUP(Table17[[#This Row],[Customer_ID]],Customer_Dim!A:A,Customer_Dim!E:E,"False Data")</f>
        <v>Kathleenport</v>
      </c>
      <c r="P1469" t="str">
        <f>_xlfn.XLOOKUP(Table17[[#This Row],[Customer_ID]],Customer_Dim!A:A,Customer_Dim!F:F,"False Data")</f>
        <v>Wyoming</v>
      </c>
      <c r="Q1469" t="str">
        <f>_xlfn.XLOOKUP(Table17[[#This Row],[Customer_ID]],Customer_Dim!A:A,Customer_Dim!G:G,"False Data")</f>
        <v>USA</v>
      </c>
      <c r="R1469" t="str">
        <f>_xlfn.XLOOKUP(Table17[[#This Row],[Customer_ID]],Customer_Dim!A:A,Customer_Dim!H:H,"False Data")</f>
        <v>Gold</v>
      </c>
      <c r="S1469" t="str">
        <f>_xlfn.XLOOKUP(Table17[[#This Row],[Store_ID]],Store_Dim!A:A,Store_Dim!B:B)</f>
        <v>Bean, Jones and Park</v>
      </c>
      <c r="T1469" t="str">
        <f>_xlfn.XLOOKUP(Table17[[#This Row],[Store_ID]],Store_Dim!A:A,Store_Dim!C:C)</f>
        <v>West</v>
      </c>
      <c r="U1469" t="str">
        <f>_xlfn.XLOOKUP(Table17[[#This Row],[Store_ID]],Store_Dim!A:A,Store_Dim!D:D)</f>
        <v>Thompsonborough</v>
      </c>
      <c r="V1469" t="str">
        <f>_xlfn.XLOOKUP(Table17[[#This Row],[Store_ID]],Store_Dim!A:A,Store_Dim!E:E)</f>
        <v>Online</v>
      </c>
      <c r="W1469" t="str">
        <f>_xlfn.XLOOKUP(Table17[[#This Row],[Product_ID]],Product_Dim!A:A,Product_Dim!B:B)</f>
        <v>Adjustable Dumbbell Set</v>
      </c>
      <c r="X1469" t="str">
        <f>_xlfn.XLOOKUP(Table17[[#This Row],[Product_ID]],Product_Dim!A:A,Product_Dim!C:C)</f>
        <v>Sports</v>
      </c>
      <c r="Y1469" t="str">
        <f>_xlfn.XLOOKUP(Table17[[#This Row],[Product_ID]],Product_Dim!A:A,Product_Dim!D:D)</f>
        <v>Fitness</v>
      </c>
      <c r="Z1469" t="str">
        <f>_xlfn.XLOOKUP(Table17[[#This Row],[Product_ID]],Product_Dim!A:A,Product_Dim!E:E)</f>
        <v>Hill PLC</v>
      </c>
      <c r="AA1469">
        <f>_xlfn.XLOOKUP(Table17[[#This Row],[Product_ID]],Product_Dim!A:A,Product_Dim!F:F)</f>
        <v>495.72</v>
      </c>
      <c r="AB1469">
        <f>_xlfn.XLOOKUP(Table17[[#This Row],[Product_ID]],Product_Dim!A:A,Product_Dim!G:G)</f>
        <v>323</v>
      </c>
    </row>
    <row r="1470" spans="1:28" x14ac:dyDescent="0.25">
      <c r="A1470" t="s">
        <v>3294</v>
      </c>
      <c r="B1470" s="1">
        <v>45272</v>
      </c>
      <c r="C1470" t="s">
        <v>579</v>
      </c>
      <c r="D1470" t="s">
        <v>1557</v>
      </c>
      <c r="E1470" t="s">
        <v>1766</v>
      </c>
      <c r="F1470">
        <v>2</v>
      </c>
      <c r="G1470">
        <v>42.51</v>
      </c>
      <c r="H1470">
        <v>0.04</v>
      </c>
      <c r="I1470" t="s">
        <v>1829</v>
      </c>
      <c r="J1470" s="12">
        <v>81.619199999999992</v>
      </c>
      <c r="K1470" t="str">
        <f>_xlfn.XLOOKUP(Table17[[#This Row],[Customer_ID]],Customer_Dim!A:A,Customer_Dim!B:B,"False Data")</f>
        <v>Michelle Rogers</v>
      </c>
      <c r="L1470" s="5">
        <f>_xlfn.XLOOKUP(Table17[[#This Row],[Customer_ID]],Customer_Dim!A:A,Customer_Dim!C:C,"False Data")</f>
        <v>56</v>
      </c>
      <c r="M1470" s="5" t="str" cm="1">
        <f t="array" ref="M1470">_xlfn.IFS(Table9[[#This Row],[Age]]&lt;=35,"Youth",Table9[[#This Row],[Age]]&lt;=55,"Adult",Table9[[#This Row],[Age]]&gt;55,"Senior")</f>
        <v>Senior</v>
      </c>
      <c r="N1470" t="str">
        <f>_xlfn.XLOOKUP(Table17[[#This Row],[Customer_ID]],Customer_Dim!A:A,Customer_Dim!D:D,"False Data")</f>
        <v>Male</v>
      </c>
      <c r="O1470" t="str">
        <f>_xlfn.XLOOKUP(Table17[[#This Row],[Customer_ID]],Customer_Dim!A:A,Customer_Dim!E:E,"False Data")</f>
        <v>East Jessicaborough</v>
      </c>
      <c r="P1470" t="str">
        <f>_xlfn.XLOOKUP(Table17[[#This Row],[Customer_ID]],Customer_Dim!A:A,Customer_Dim!F:F,"False Data")</f>
        <v>Hawaii</v>
      </c>
      <c r="Q1470" t="str">
        <f>_xlfn.XLOOKUP(Table17[[#This Row],[Customer_ID]],Customer_Dim!A:A,Customer_Dim!G:G,"False Data")</f>
        <v>USA</v>
      </c>
      <c r="R1470" t="str">
        <f>_xlfn.XLOOKUP(Table17[[#This Row],[Customer_ID]],Customer_Dim!A:A,Customer_Dim!H:H,"False Data")</f>
        <v>Platinum</v>
      </c>
      <c r="S1470" t="str">
        <f>_xlfn.XLOOKUP(Table17[[#This Row],[Store_ID]],Store_Dim!A:A,Store_Dim!B:B)</f>
        <v>Johnson-Wright</v>
      </c>
      <c r="T1470" t="str">
        <f>_xlfn.XLOOKUP(Table17[[#This Row],[Store_ID]],Store_Dim!A:A,Store_Dim!C:C)</f>
        <v>North</v>
      </c>
      <c r="U1470" t="str">
        <f>_xlfn.XLOOKUP(Table17[[#This Row],[Store_ID]],Store_Dim!A:A,Store_Dim!D:D)</f>
        <v>Hoodberg</v>
      </c>
      <c r="V1470" t="str">
        <f>_xlfn.XLOOKUP(Table17[[#This Row],[Store_ID]],Store_Dim!A:A,Store_Dim!E:E)</f>
        <v>Outlet</v>
      </c>
      <c r="W1470" t="str">
        <f>_xlfn.XLOOKUP(Table17[[#This Row],[Product_ID]],Product_Dim!A:A,Product_Dim!B:B)</f>
        <v>Herbal Face Moisturizer</v>
      </c>
      <c r="X1470" t="str">
        <f>_xlfn.XLOOKUP(Table17[[#This Row],[Product_ID]],Product_Dim!A:A,Product_Dim!C:C)</f>
        <v>Beauty</v>
      </c>
      <c r="Y1470" t="str">
        <f>_xlfn.XLOOKUP(Table17[[#This Row],[Product_ID]],Product_Dim!A:A,Product_Dim!D:D)</f>
        <v>Skincare</v>
      </c>
      <c r="Z1470" t="str">
        <f>_xlfn.XLOOKUP(Table17[[#This Row],[Product_ID]],Product_Dim!A:A,Product_Dim!E:E)</f>
        <v>Davidson PLC</v>
      </c>
      <c r="AA1470">
        <f>_xlfn.XLOOKUP(Table17[[#This Row],[Product_ID]],Product_Dim!A:A,Product_Dim!F:F)</f>
        <v>312.8</v>
      </c>
      <c r="AB1470">
        <f>_xlfn.XLOOKUP(Table17[[#This Row],[Product_ID]],Product_Dim!A:A,Product_Dim!G:G)</f>
        <v>350</v>
      </c>
    </row>
    <row r="1471" spans="1:28" x14ac:dyDescent="0.25">
      <c r="A1471" t="s">
        <v>3295</v>
      </c>
      <c r="B1471" s="1">
        <v>45718</v>
      </c>
      <c r="C1471" t="s">
        <v>1124</v>
      </c>
      <c r="D1471" t="s">
        <v>1698</v>
      </c>
      <c r="E1471" t="s">
        <v>1779</v>
      </c>
      <c r="F1471">
        <v>3</v>
      </c>
      <c r="G1471">
        <v>582.1</v>
      </c>
      <c r="H1471">
        <v>0.12</v>
      </c>
      <c r="I1471" t="s">
        <v>1826</v>
      </c>
      <c r="J1471" s="12">
        <v>1536.7439999999999</v>
      </c>
      <c r="K1471" t="str">
        <f>_xlfn.XLOOKUP(Table17[[#This Row],[Customer_ID]],Customer_Dim!A:A,Customer_Dim!B:B,"False Data")</f>
        <v>Melanie Lam</v>
      </c>
      <c r="L1471" s="5">
        <f>_xlfn.XLOOKUP(Table17[[#This Row],[Customer_ID]],Customer_Dim!A:A,Customer_Dim!C:C,"False Data")</f>
        <v>32</v>
      </c>
      <c r="M1471" s="5" t="str" cm="1">
        <f t="array" ref="M1471">_xlfn.IFS(Table9[[#This Row],[Age]]&lt;=35,"Youth",Table9[[#This Row],[Age]]&lt;=55,"Adult",Table9[[#This Row],[Age]]&gt;55,"Senior")</f>
        <v>Youth</v>
      </c>
      <c r="N1471" t="str">
        <f>_xlfn.XLOOKUP(Table17[[#This Row],[Customer_ID]],Customer_Dim!A:A,Customer_Dim!D:D,"False Data")</f>
        <v>Male</v>
      </c>
      <c r="O1471" t="str">
        <f>_xlfn.XLOOKUP(Table17[[#This Row],[Customer_ID]],Customer_Dim!A:A,Customer_Dim!E:E,"False Data")</f>
        <v>East Michaelton</v>
      </c>
      <c r="P1471" t="str">
        <f>_xlfn.XLOOKUP(Table17[[#This Row],[Customer_ID]],Customer_Dim!A:A,Customer_Dim!F:F,"False Data")</f>
        <v>Kansas</v>
      </c>
      <c r="Q1471" t="str">
        <f>_xlfn.XLOOKUP(Table17[[#This Row],[Customer_ID]],Customer_Dim!A:A,Customer_Dim!G:G,"False Data")</f>
        <v>USA</v>
      </c>
      <c r="R1471" t="str">
        <f>_xlfn.XLOOKUP(Table17[[#This Row],[Customer_ID]],Customer_Dim!A:A,Customer_Dim!H:H,"False Data")</f>
        <v>Silver</v>
      </c>
      <c r="S1471" t="str">
        <f>_xlfn.XLOOKUP(Table17[[#This Row],[Store_ID]],Store_Dim!A:A,Store_Dim!B:B)</f>
        <v>Martinez-Mullins</v>
      </c>
      <c r="T1471" t="str">
        <f>_xlfn.XLOOKUP(Table17[[#This Row],[Store_ID]],Store_Dim!A:A,Store_Dim!C:C)</f>
        <v>South</v>
      </c>
      <c r="U1471" t="str">
        <f>_xlfn.XLOOKUP(Table17[[#This Row],[Store_ID]],Store_Dim!A:A,Store_Dim!D:D)</f>
        <v>Williamsfurt</v>
      </c>
      <c r="V1471" t="str">
        <f>_xlfn.XLOOKUP(Table17[[#This Row],[Store_ID]],Store_Dim!A:A,Store_Dim!E:E)</f>
        <v>Online</v>
      </c>
      <c r="W1471" t="str">
        <f>_xlfn.XLOOKUP(Table17[[#This Row],[Product_ID]],Product_Dim!A:A,Product_Dim!B:B)</f>
        <v>Women's Ankle Boots</v>
      </c>
      <c r="X1471" t="str">
        <f>_xlfn.XLOOKUP(Table17[[#This Row],[Product_ID]],Product_Dim!A:A,Product_Dim!C:C)</f>
        <v>Clothing</v>
      </c>
      <c r="Y1471" t="str">
        <f>_xlfn.XLOOKUP(Table17[[#This Row],[Product_ID]],Product_Dim!A:A,Product_Dim!D:D)</f>
        <v>Footwear</v>
      </c>
      <c r="Z1471" t="str">
        <f>_xlfn.XLOOKUP(Table17[[#This Row],[Product_ID]],Product_Dim!A:A,Product_Dim!E:E)</f>
        <v>Poole PLC</v>
      </c>
      <c r="AA1471">
        <f>_xlfn.XLOOKUP(Table17[[#This Row],[Product_ID]],Product_Dim!A:A,Product_Dim!F:F)</f>
        <v>158.13999999999999</v>
      </c>
      <c r="AB1471">
        <f>_xlfn.XLOOKUP(Table17[[#This Row],[Product_ID]],Product_Dim!A:A,Product_Dim!G:G)</f>
        <v>82</v>
      </c>
    </row>
    <row r="1472" spans="1:28" x14ac:dyDescent="0.25">
      <c r="A1472" t="s">
        <v>3296</v>
      </c>
      <c r="B1472" s="1">
        <v>45356</v>
      </c>
      <c r="C1472" t="s">
        <v>711</v>
      </c>
      <c r="D1472" t="s">
        <v>1712</v>
      </c>
      <c r="E1472" t="s">
        <v>1807</v>
      </c>
      <c r="F1472">
        <v>4</v>
      </c>
      <c r="G1472">
        <v>461.52</v>
      </c>
      <c r="H1472">
        <v>0</v>
      </c>
      <c r="I1472" t="s">
        <v>1829</v>
      </c>
      <c r="J1472" s="12">
        <v>1846.08</v>
      </c>
      <c r="K1472" t="str">
        <f>_xlfn.XLOOKUP(Table17[[#This Row],[Customer_ID]],Customer_Dim!A:A,Customer_Dim!B:B,"False Data")</f>
        <v>Jordan Wells</v>
      </c>
      <c r="L1472" s="5">
        <f>_xlfn.XLOOKUP(Table17[[#This Row],[Customer_ID]],Customer_Dim!A:A,Customer_Dim!C:C,"False Data")</f>
        <v>47</v>
      </c>
      <c r="M1472" s="5" t="str" cm="1">
        <f t="array" ref="M1472">_xlfn.IFS(Table9[[#This Row],[Age]]&lt;=35,"Youth",Table9[[#This Row],[Age]]&lt;=55,"Adult",Table9[[#This Row],[Age]]&gt;55,"Senior")</f>
        <v>Adult</v>
      </c>
      <c r="N1472" t="str">
        <f>_xlfn.XLOOKUP(Table17[[#This Row],[Customer_ID]],Customer_Dim!A:A,Customer_Dim!D:D,"False Data")</f>
        <v>Female</v>
      </c>
      <c r="O1472" t="str">
        <f>_xlfn.XLOOKUP(Table17[[#This Row],[Customer_ID]],Customer_Dim!A:A,Customer_Dim!E:E,"False Data")</f>
        <v xml:space="preserve">Phillipschester   </v>
      </c>
      <c r="P1472" t="str">
        <f>_xlfn.XLOOKUP(Table17[[#This Row],[Customer_ID]],Customer_Dim!A:A,Customer_Dim!F:F,"False Data")</f>
        <v>New Jersey</v>
      </c>
      <c r="Q1472" t="str">
        <f>_xlfn.XLOOKUP(Table17[[#This Row],[Customer_ID]],Customer_Dim!A:A,Customer_Dim!G:G,"False Data")</f>
        <v>USA</v>
      </c>
      <c r="R1472" t="str">
        <f>_xlfn.XLOOKUP(Table17[[#This Row],[Customer_ID]],Customer_Dim!A:A,Customer_Dim!H:H,"False Data")</f>
        <v>Gold</v>
      </c>
      <c r="S1472" t="str">
        <f>_xlfn.XLOOKUP(Table17[[#This Row],[Store_ID]],Store_Dim!A:A,Store_Dim!B:B)</f>
        <v>Holloway Ltd</v>
      </c>
      <c r="T1472" t="str">
        <f>_xlfn.XLOOKUP(Table17[[#This Row],[Store_ID]],Store_Dim!A:A,Store_Dim!C:C)</f>
        <v>North</v>
      </c>
      <c r="U1472" t="str">
        <f>_xlfn.XLOOKUP(Table17[[#This Row],[Store_ID]],Store_Dim!A:A,Store_Dim!D:D)</f>
        <v>Bensonhaven</v>
      </c>
      <c r="V1472" t="str">
        <f>_xlfn.XLOOKUP(Table17[[#This Row],[Store_ID]],Store_Dim!A:A,Store_Dim!E:E)</f>
        <v>Flagship</v>
      </c>
      <c r="W1472" t="str">
        <f>_xlfn.XLOOKUP(Table17[[#This Row],[Product_ID]],Product_Dim!A:A,Product_Dim!B:B)</f>
        <v>Fitness Resistance Bands</v>
      </c>
      <c r="X1472" t="str">
        <f>_xlfn.XLOOKUP(Table17[[#This Row],[Product_ID]],Product_Dim!A:A,Product_Dim!C:C)</f>
        <v>Sports</v>
      </c>
      <c r="Y1472" t="str">
        <f>_xlfn.XLOOKUP(Table17[[#This Row],[Product_ID]],Product_Dim!A:A,Product_Dim!D:D)</f>
        <v>Fitness</v>
      </c>
      <c r="Z1472" t="str">
        <f>_xlfn.XLOOKUP(Table17[[#This Row],[Product_ID]],Product_Dim!A:A,Product_Dim!E:E)</f>
        <v>Reese-Watson</v>
      </c>
      <c r="AA1472">
        <f>_xlfn.XLOOKUP(Table17[[#This Row],[Product_ID]],Product_Dim!A:A,Product_Dim!F:F)</f>
        <v>152.91999999999999</v>
      </c>
      <c r="AB1472">
        <f>_xlfn.XLOOKUP(Table17[[#This Row],[Product_ID]],Product_Dim!A:A,Product_Dim!G:G)</f>
        <v>281</v>
      </c>
    </row>
    <row r="1473" spans="1:28" x14ac:dyDescent="0.25">
      <c r="A1473" t="s">
        <v>3297</v>
      </c>
      <c r="B1473" s="1">
        <v>45552</v>
      </c>
      <c r="C1473" t="s">
        <v>1524</v>
      </c>
      <c r="D1473" t="s">
        <v>1580</v>
      </c>
      <c r="E1473" t="s">
        <v>1792</v>
      </c>
      <c r="F1473">
        <v>1</v>
      </c>
      <c r="G1473">
        <v>558.41999999999996</v>
      </c>
      <c r="H1473">
        <v>0.03</v>
      </c>
      <c r="I1473" t="s">
        <v>1824</v>
      </c>
      <c r="J1473" s="12">
        <v>541.66739999999993</v>
      </c>
      <c r="K1473" t="str">
        <f>_xlfn.XLOOKUP(Table17[[#This Row],[Customer_ID]],Customer_Dim!A:A,Customer_Dim!B:B,"False Data")</f>
        <v>Christopher Ford</v>
      </c>
      <c r="L1473" s="5">
        <f>_xlfn.XLOOKUP(Table17[[#This Row],[Customer_ID]],Customer_Dim!A:A,Customer_Dim!C:C,"False Data")</f>
        <v>56</v>
      </c>
      <c r="M1473" s="5" t="str" cm="1">
        <f t="array" ref="M1473">_xlfn.IFS(Table9[[#This Row],[Age]]&lt;=35,"Youth",Table9[[#This Row],[Age]]&lt;=55,"Adult",Table9[[#This Row],[Age]]&gt;55,"Senior")</f>
        <v>Senior</v>
      </c>
      <c r="N1473" t="str">
        <f>_xlfn.XLOOKUP(Table17[[#This Row],[Customer_ID]],Customer_Dim!A:A,Customer_Dim!D:D,"False Data")</f>
        <v>Male</v>
      </c>
      <c r="O1473" t="str">
        <f>_xlfn.XLOOKUP(Table17[[#This Row],[Customer_ID]],Customer_Dim!A:A,Customer_Dim!E:E,"False Data")</f>
        <v>North Seanfurt</v>
      </c>
      <c r="P1473" t="str">
        <f>_xlfn.XLOOKUP(Table17[[#This Row],[Customer_ID]],Customer_Dim!A:A,Customer_Dim!F:F,"False Data")</f>
        <v>Ohio</v>
      </c>
      <c r="Q1473" t="str">
        <f>_xlfn.XLOOKUP(Table17[[#This Row],[Customer_ID]],Customer_Dim!A:A,Customer_Dim!G:G,"False Data")</f>
        <v>USA</v>
      </c>
      <c r="R1473" t="str">
        <f>_xlfn.XLOOKUP(Table17[[#This Row],[Customer_ID]],Customer_Dim!A:A,Customer_Dim!H:H,"False Data")</f>
        <v>Bronze</v>
      </c>
      <c r="S1473" t="str">
        <f>_xlfn.XLOOKUP(Table17[[#This Row],[Store_ID]],Store_Dim!A:A,Store_Dim!B:B)</f>
        <v>Aguirre-Keller</v>
      </c>
      <c r="T1473" t="str">
        <f>_xlfn.XLOOKUP(Table17[[#This Row],[Store_ID]],Store_Dim!A:A,Store_Dim!C:C)</f>
        <v>South</v>
      </c>
      <c r="U1473" t="str">
        <f>_xlfn.XLOOKUP(Table17[[#This Row],[Store_ID]],Store_Dim!A:A,Store_Dim!D:D)</f>
        <v>Lake Michael</v>
      </c>
      <c r="V1473" t="str">
        <f>_xlfn.XLOOKUP(Table17[[#This Row],[Store_ID]],Store_Dim!A:A,Store_Dim!E:E)</f>
        <v>Online</v>
      </c>
      <c r="W1473" t="str">
        <f>_xlfn.XLOOKUP(Table17[[#This Row],[Product_ID]],Product_Dim!A:A,Product_Dim!B:B)</f>
        <v>Beard Grooming Kit</v>
      </c>
      <c r="X1473" t="str">
        <f>_xlfn.XLOOKUP(Table17[[#This Row],[Product_ID]],Product_Dim!A:A,Product_Dim!C:C)</f>
        <v>Beauty</v>
      </c>
      <c r="Y1473" t="str">
        <f>_xlfn.XLOOKUP(Table17[[#This Row],[Product_ID]],Product_Dim!A:A,Product_Dim!D:D)</f>
        <v>Grooming</v>
      </c>
      <c r="Z1473" t="str">
        <f>_xlfn.XLOOKUP(Table17[[#This Row],[Product_ID]],Product_Dim!A:A,Product_Dim!E:E)</f>
        <v>Erickson-Green</v>
      </c>
      <c r="AA1473">
        <f>_xlfn.XLOOKUP(Table17[[#This Row],[Product_ID]],Product_Dim!A:A,Product_Dim!F:F)</f>
        <v>337.42</v>
      </c>
      <c r="AB1473">
        <f>_xlfn.XLOOKUP(Table17[[#This Row],[Product_ID]],Product_Dim!A:A,Product_Dim!G:G)</f>
        <v>256</v>
      </c>
    </row>
    <row r="1474" spans="1:28" x14ac:dyDescent="0.25">
      <c r="A1474" t="s">
        <v>3298</v>
      </c>
      <c r="B1474" s="1">
        <v>45288</v>
      </c>
      <c r="C1474" t="s">
        <v>839</v>
      </c>
      <c r="D1474" t="s">
        <v>1572</v>
      </c>
      <c r="E1474" t="s">
        <v>1810</v>
      </c>
      <c r="F1474">
        <v>4</v>
      </c>
      <c r="G1474">
        <v>700.98</v>
      </c>
      <c r="H1474">
        <v>0.12</v>
      </c>
      <c r="I1474" t="s">
        <v>1826</v>
      </c>
      <c r="J1474" s="12">
        <v>2467.4495999999999</v>
      </c>
      <c r="K1474" t="str">
        <f>_xlfn.XLOOKUP(Table17[[#This Row],[Customer_ID]],Customer_Dim!A:A,Customer_Dim!B:B,"False Data")</f>
        <v>Crystal Davis</v>
      </c>
      <c r="L1474" s="5">
        <f>_xlfn.XLOOKUP(Table17[[#This Row],[Customer_ID]],Customer_Dim!A:A,Customer_Dim!C:C,"False Data")</f>
        <v>50</v>
      </c>
      <c r="M1474" s="5" t="str" cm="1">
        <f t="array" ref="M1474">_xlfn.IFS(Table9[[#This Row],[Age]]&lt;=35,"Youth",Table9[[#This Row],[Age]]&lt;=55,"Adult",Table9[[#This Row],[Age]]&gt;55,"Senior")</f>
        <v>Adult</v>
      </c>
      <c r="N1474" t="str">
        <f>_xlfn.XLOOKUP(Table17[[#This Row],[Customer_ID]],Customer_Dim!A:A,Customer_Dim!D:D,"False Data")</f>
        <v>Male</v>
      </c>
      <c r="O1474" t="str">
        <f>_xlfn.XLOOKUP(Table17[[#This Row],[Customer_ID]],Customer_Dim!A:A,Customer_Dim!E:E,"False Data")</f>
        <v>Sallymouth</v>
      </c>
      <c r="P1474" t="str">
        <f>_xlfn.XLOOKUP(Table17[[#This Row],[Customer_ID]],Customer_Dim!A:A,Customer_Dim!F:F,"False Data")</f>
        <v>Louisiana</v>
      </c>
      <c r="Q1474" t="str">
        <f>_xlfn.XLOOKUP(Table17[[#This Row],[Customer_ID]],Customer_Dim!A:A,Customer_Dim!G:G,"False Data")</f>
        <v>USA</v>
      </c>
      <c r="R1474" t="str">
        <f>_xlfn.XLOOKUP(Table17[[#This Row],[Customer_ID]],Customer_Dim!A:A,Customer_Dim!H:H,"False Data")</f>
        <v>Bronze</v>
      </c>
      <c r="S1474" t="str">
        <f>_xlfn.XLOOKUP(Table17[[#This Row],[Store_ID]],Store_Dim!A:A,Store_Dim!B:B)</f>
        <v>Guerrero-Schmitt</v>
      </c>
      <c r="T1474" t="str">
        <f>_xlfn.XLOOKUP(Table17[[#This Row],[Store_ID]],Store_Dim!A:A,Store_Dim!C:C)</f>
        <v>East</v>
      </c>
      <c r="U1474" t="str">
        <f>_xlfn.XLOOKUP(Table17[[#This Row],[Store_ID]],Store_Dim!A:A,Store_Dim!D:D)</f>
        <v>East Stevechester</v>
      </c>
      <c r="V1474" t="str">
        <f>_xlfn.XLOOKUP(Table17[[#This Row],[Store_ID]],Store_Dim!A:A,Store_Dim!E:E)</f>
        <v>Flagship</v>
      </c>
      <c r="W1474" t="str">
        <f>_xlfn.XLOOKUP(Table17[[#This Row],[Product_ID]],Product_Dim!A:A,Product_Dim!B:B)</f>
        <v>Hair Strengthening Shampoo</v>
      </c>
      <c r="X1474" t="str">
        <f>_xlfn.XLOOKUP(Table17[[#This Row],[Product_ID]],Product_Dim!A:A,Product_Dim!C:C)</f>
        <v>Beauty</v>
      </c>
      <c r="Y1474" t="str">
        <f>_xlfn.XLOOKUP(Table17[[#This Row],[Product_ID]],Product_Dim!A:A,Product_Dim!D:D)</f>
        <v>Haircare</v>
      </c>
      <c r="Z1474" t="str">
        <f>_xlfn.XLOOKUP(Table17[[#This Row],[Product_ID]],Product_Dim!A:A,Product_Dim!E:E)</f>
        <v>Rice LLC</v>
      </c>
      <c r="AA1474">
        <f>_xlfn.XLOOKUP(Table17[[#This Row],[Product_ID]],Product_Dim!A:A,Product_Dim!F:F)</f>
        <v>115.82</v>
      </c>
      <c r="AB1474">
        <f>_xlfn.XLOOKUP(Table17[[#This Row],[Product_ID]],Product_Dim!A:A,Product_Dim!G:G)</f>
        <v>460</v>
      </c>
    </row>
    <row r="1475" spans="1:28" x14ac:dyDescent="0.25">
      <c r="A1475" t="s">
        <v>3299</v>
      </c>
      <c r="B1475" s="1">
        <v>45605</v>
      </c>
      <c r="C1475" t="s">
        <v>1260</v>
      </c>
      <c r="D1475" t="s">
        <v>1718</v>
      </c>
      <c r="E1475" t="s">
        <v>1810</v>
      </c>
      <c r="F1475">
        <v>2</v>
      </c>
      <c r="G1475">
        <v>227.97</v>
      </c>
      <c r="H1475">
        <v>0.08</v>
      </c>
      <c r="I1475" t="s">
        <v>1829</v>
      </c>
      <c r="J1475" s="12">
        <v>419.46480000000003</v>
      </c>
      <c r="K1475" t="str">
        <f>_xlfn.XLOOKUP(Table17[[#This Row],[Customer_ID]],Customer_Dim!A:A,Customer_Dim!B:B,"False Data")</f>
        <v>Eric Wolfe</v>
      </c>
      <c r="L1475" s="5">
        <f>_xlfn.XLOOKUP(Table17[[#This Row],[Customer_ID]],Customer_Dim!A:A,Customer_Dim!C:C,"False Data")</f>
        <v>18</v>
      </c>
      <c r="M1475" s="5" t="str" cm="1">
        <f t="array" ref="M1475">_xlfn.IFS(Table9[[#This Row],[Age]]&lt;=35,"Youth",Table9[[#This Row],[Age]]&lt;=55,"Adult",Table9[[#This Row],[Age]]&gt;55,"Senior")</f>
        <v>Youth</v>
      </c>
      <c r="N1475" t="str">
        <f>_xlfn.XLOOKUP(Table17[[#This Row],[Customer_ID]],Customer_Dim!A:A,Customer_Dim!D:D,"False Data")</f>
        <v>Female</v>
      </c>
      <c r="O1475" t="str">
        <f>_xlfn.XLOOKUP(Table17[[#This Row],[Customer_ID]],Customer_Dim!A:A,Customer_Dim!E:E,"False Data")</f>
        <v>Garciaview</v>
      </c>
      <c r="P1475" t="str">
        <f>_xlfn.XLOOKUP(Table17[[#This Row],[Customer_ID]],Customer_Dim!A:A,Customer_Dim!F:F,"False Data")</f>
        <v>Louisiana</v>
      </c>
      <c r="Q1475" t="str">
        <f>_xlfn.XLOOKUP(Table17[[#This Row],[Customer_ID]],Customer_Dim!A:A,Customer_Dim!G:G,"False Data")</f>
        <v>USA</v>
      </c>
      <c r="R1475" t="str">
        <f>_xlfn.XLOOKUP(Table17[[#This Row],[Customer_ID]],Customer_Dim!A:A,Customer_Dim!H:H,"False Data")</f>
        <v>Gold</v>
      </c>
      <c r="S1475" t="str">
        <f>_xlfn.XLOOKUP(Table17[[#This Row],[Store_ID]],Store_Dim!A:A,Store_Dim!B:B)</f>
        <v>Guerrero-Schmitt</v>
      </c>
      <c r="T1475" t="str">
        <f>_xlfn.XLOOKUP(Table17[[#This Row],[Store_ID]],Store_Dim!A:A,Store_Dim!C:C)</f>
        <v>East</v>
      </c>
      <c r="U1475" t="str">
        <f>_xlfn.XLOOKUP(Table17[[#This Row],[Store_ID]],Store_Dim!A:A,Store_Dim!D:D)</f>
        <v>East Stevechester</v>
      </c>
      <c r="V1475" t="str">
        <f>_xlfn.XLOOKUP(Table17[[#This Row],[Store_ID]],Store_Dim!A:A,Store_Dim!E:E)</f>
        <v>Flagship</v>
      </c>
      <c r="W1475" t="str">
        <f>_xlfn.XLOOKUP(Table17[[#This Row],[Product_ID]],Product_Dim!A:A,Product_Dim!B:B)</f>
        <v>Women's Beanie Hat</v>
      </c>
      <c r="X1475" t="str">
        <f>_xlfn.XLOOKUP(Table17[[#This Row],[Product_ID]],Product_Dim!A:A,Product_Dim!C:C)</f>
        <v>Clothing</v>
      </c>
      <c r="Y1475" t="str">
        <f>_xlfn.XLOOKUP(Table17[[#This Row],[Product_ID]],Product_Dim!A:A,Product_Dim!D:D)</f>
        <v>Accessories</v>
      </c>
      <c r="Z1475" t="str">
        <f>_xlfn.XLOOKUP(Table17[[#This Row],[Product_ID]],Product_Dim!A:A,Product_Dim!E:E)</f>
        <v>Richardson-Carrillo</v>
      </c>
      <c r="AA1475">
        <f>_xlfn.XLOOKUP(Table17[[#This Row],[Product_ID]],Product_Dim!A:A,Product_Dim!F:F)</f>
        <v>119.57</v>
      </c>
      <c r="AB1475">
        <f>_xlfn.XLOOKUP(Table17[[#This Row],[Product_ID]],Product_Dim!A:A,Product_Dim!G:G)</f>
        <v>210</v>
      </c>
    </row>
    <row r="1476" spans="1:28" x14ac:dyDescent="0.25">
      <c r="A1476" t="s">
        <v>3300</v>
      </c>
      <c r="B1476" s="1">
        <v>45516</v>
      </c>
      <c r="C1476" t="s">
        <v>1461</v>
      </c>
      <c r="D1476" t="s">
        <v>1626</v>
      </c>
      <c r="E1476" t="s">
        <v>1792</v>
      </c>
      <c r="F1476">
        <v>4</v>
      </c>
      <c r="G1476">
        <v>278.70999999999998</v>
      </c>
      <c r="H1476">
        <v>0.2</v>
      </c>
      <c r="I1476" t="s">
        <v>1826</v>
      </c>
      <c r="J1476" s="12">
        <v>891.87199999999996</v>
      </c>
      <c r="K1476" t="str">
        <f>_xlfn.XLOOKUP(Table17[[#This Row],[Customer_ID]],Customer_Dim!A:A,Customer_Dim!B:B,"False Data")</f>
        <v>Joshua Howard</v>
      </c>
      <c r="L1476" s="5">
        <f>_xlfn.XLOOKUP(Table17[[#This Row],[Customer_ID]],Customer_Dim!A:A,Customer_Dim!C:C,"False Data")</f>
        <v>32</v>
      </c>
      <c r="M1476" s="5" t="str" cm="1">
        <f t="array" ref="M1476">_xlfn.IFS(Table9[[#This Row],[Age]]&lt;=35,"Youth",Table9[[#This Row],[Age]]&lt;=55,"Adult",Table9[[#This Row],[Age]]&gt;55,"Senior")</f>
        <v>Youth</v>
      </c>
      <c r="N1476" t="str">
        <f>_xlfn.XLOOKUP(Table17[[#This Row],[Customer_ID]],Customer_Dim!A:A,Customer_Dim!D:D,"False Data")</f>
        <v>Female</v>
      </c>
      <c r="O1476" t="str">
        <f>_xlfn.XLOOKUP(Table17[[#This Row],[Customer_ID]],Customer_Dim!A:A,Customer_Dim!E:E,"False Data")</f>
        <v>East Christopherhaven</v>
      </c>
      <c r="P1476" t="str">
        <f>_xlfn.XLOOKUP(Table17[[#This Row],[Customer_ID]],Customer_Dim!A:A,Customer_Dim!F:F,"False Data")</f>
        <v>South Dakota</v>
      </c>
      <c r="Q1476" t="str">
        <f>_xlfn.XLOOKUP(Table17[[#This Row],[Customer_ID]],Customer_Dim!A:A,Customer_Dim!G:G,"False Data")</f>
        <v>USA</v>
      </c>
      <c r="R1476" t="str">
        <f>_xlfn.XLOOKUP(Table17[[#This Row],[Customer_ID]],Customer_Dim!A:A,Customer_Dim!H:H,"False Data")</f>
        <v>Platinum</v>
      </c>
      <c r="S1476" t="str">
        <f>_xlfn.XLOOKUP(Table17[[#This Row],[Store_ID]],Store_Dim!A:A,Store_Dim!B:B)</f>
        <v>Aguirre-Keller</v>
      </c>
      <c r="T1476" t="str">
        <f>_xlfn.XLOOKUP(Table17[[#This Row],[Store_ID]],Store_Dim!A:A,Store_Dim!C:C)</f>
        <v>South</v>
      </c>
      <c r="U1476" t="str">
        <f>_xlfn.XLOOKUP(Table17[[#This Row],[Store_ID]],Store_Dim!A:A,Store_Dim!D:D)</f>
        <v>Lake Michael</v>
      </c>
      <c r="V1476" t="str">
        <f>_xlfn.XLOOKUP(Table17[[#This Row],[Store_ID]],Store_Dim!A:A,Store_Dim!E:E)</f>
        <v>Online</v>
      </c>
      <c r="W1476" t="str">
        <f>_xlfn.XLOOKUP(Table17[[#This Row],[Product_ID]],Product_Dim!A:A,Product_Dim!B:B)</f>
        <v>Portable Power Bank</v>
      </c>
      <c r="X1476" t="str">
        <f>_xlfn.XLOOKUP(Table17[[#This Row],[Product_ID]],Product_Dim!A:A,Product_Dim!C:C)</f>
        <v>Electronics</v>
      </c>
      <c r="Y1476" t="str">
        <f>_xlfn.XLOOKUP(Table17[[#This Row],[Product_ID]],Product_Dim!A:A,Product_Dim!D:D)</f>
        <v>Mobile</v>
      </c>
      <c r="Z1476" t="str">
        <f>_xlfn.XLOOKUP(Table17[[#This Row],[Product_ID]],Product_Dim!A:A,Product_Dim!E:E)</f>
        <v>Cummings and Sons</v>
      </c>
      <c r="AA1476">
        <f>_xlfn.XLOOKUP(Table17[[#This Row],[Product_ID]],Product_Dim!A:A,Product_Dim!F:F)</f>
        <v>326.06</v>
      </c>
      <c r="AB1476">
        <f>_xlfn.XLOOKUP(Table17[[#This Row],[Product_ID]],Product_Dim!A:A,Product_Dim!G:G)</f>
        <v>301</v>
      </c>
    </row>
    <row r="1477" spans="1:28" x14ac:dyDescent="0.25">
      <c r="A1477" t="s">
        <v>3301</v>
      </c>
      <c r="B1477" s="1">
        <v>45379</v>
      </c>
      <c r="C1477" t="s">
        <v>827</v>
      </c>
      <c r="D1477" t="s">
        <v>1746</v>
      </c>
      <c r="E1477" t="s">
        <v>1782</v>
      </c>
      <c r="F1477">
        <v>2</v>
      </c>
      <c r="G1477">
        <v>916.12</v>
      </c>
      <c r="H1477">
        <v>0.05</v>
      </c>
      <c r="I1477" t="s">
        <v>1826</v>
      </c>
      <c r="J1477" s="12">
        <v>1740.6279999999999</v>
      </c>
      <c r="K1477" t="str">
        <f>_xlfn.XLOOKUP(Table17[[#This Row],[Customer_ID]],Customer_Dim!A:A,Customer_Dim!B:B,"False Data")</f>
        <v>Beth Allen</v>
      </c>
      <c r="L1477" s="5">
        <f>_xlfn.XLOOKUP(Table17[[#This Row],[Customer_ID]],Customer_Dim!A:A,Customer_Dim!C:C,"False Data")</f>
        <v>32</v>
      </c>
      <c r="M1477" s="5" t="str" cm="1">
        <f t="array" ref="M1477">_xlfn.IFS(Table9[[#This Row],[Age]]&lt;=35,"Youth",Table9[[#This Row],[Age]]&lt;=55,"Adult",Table9[[#This Row],[Age]]&gt;55,"Senior")</f>
        <v>Youth</v>
      </c>
      <c r="N1477" t="str">
        <f>_xlfn.XLOOKUP(Table17[[#This Row],[Customer_ID]],Customer_Dim!A:A,Customer_Dim!D:D,"False Data")</f>
        <v>Female</v>
      </c>
      <c r="O1477" t="str">
        <f>_xlfn.XLOOKUP(Table17[[#This Row],[Customer_ID]],Customer_Dim!A:A,Customer_Dim!E:E,"False Data")</f>
        <v>South Kathrynmouth</v>
      </c>
      <c r="P1477" t="str">
        <f>_xlfn.XLOOKUP(Table17[[#This Row],[Customer_ID]],Customer_Dim!A:A,Customer_Dim!F:F,"False Data")</f>
        <v>Oklahoma</v>
      </c>
      <c r="Q1477" t="str">
        <f>_xlfn.XLOOKUP(Table17[[#This Row],[Customer_ID]],Customer_Dim!A:A,Customer_Dim!G:G,"False Data")</f>
        <v>USA</v>
      </c>
      <c r="R1477" t="str">
        <f>_xlfn.XLOOKUP(Table17[[#This Row],[Customer_ID]],Customer_Dim!A:A,Customer_Dim!H:H,"False Data")</f>
        <v>Silver</v>
      </c>
      <c r="S1477" t="str">
        <f>_xlfn.XLOOKUP(Table17[[#This Row],[Store_ID]],Store_Dim!A:A,Store_Dim!B:B)</f>
        <v>Bean, Jones and Park</v>
      </c>
      <c r="T1477" t="str">
        <f>_xlfn.XLOOKUP(Table17[[#This Row],[Store_ID]],Store_Dim!A:A,Store_Dim!C:C)</f>
        <v>West</v>
      </c>
      <c r="U1477" t="str">
        <f>_xlfn.XLOOKUP(Table17[[#This Row],[Store_ID]],Store_Dim!A:A,Store_Dim!D:D)</f>
        <v>Thompsonborough</v>
      </c>
      <c r="V1477" t="str">
        <f>_xlfn.XLOOKUP(Table17[[#This Row],[Store_ID]],Store_Dim!A:A,Store_Dim!E:E)</f>
        <v>Online</v>
      </c>
      <c r="W1477" t="str">
        <f>_xlfn.XLOOKUP(Table17[[#This Row],[Product_ID]],Product_Dim!A:A,Product_Dim!B:B)</f>
        <v>Stainless Steel Cookware Set</v>
      </c>
      <c r="X1477" t="str">
        <f>_xlfn.XLOOKUP(Table17[[#This Row],[Product_ID]],Product_Dim!A:A,Product_Dim!C:C)</f>
        <v>Home</v>
      </c>
      <c r="Y1477" t="str">
        <f>_xlfn.XLOOKUP(Table17[[#This Row],[Product_ID]],Product_Dim!A:A,Product_Dim!D:D)</f>
        <v>Kitchen</v>
      </c>
      <c r="Z1477" t="str">
        <f>_xlfn.XLOOKUP(Table17[[#This Row],[Product_ID]],Product_Dim!A:A,Product_Dim!E:E)</f>
        <v>Campbell Ltd</v>
      </c>
      <c r="AA1477">
        <f>_xlfn.XLOOKUP(Table17[[#This Row],[Product_ID]],Product_Dim!A:A,Product_Dim!F:F)</f>
        <v>201.41</v>
      </c>
      <c r="AB1477">
        <f>_xlfn.XLOOKUP(Table17[[#This Row],[Product_ID]],Product_Dim!A:A,Product_Dim!G:G)</f>
        <v>146</v>
      </c>
    </row>
    <row r="1478" spans="1:28" x14ac:dyDescent="0.25">
      <c r="A1478" t="s">
        <v>3302</v>
      </c>
      <c r="B1478" s="1">
        <v>45567</v>
      </c>
      <c r="C1478" t="s">
        <v>455</v>
      </c>
      <c r="D1478" t="s">
        <v>1568</v>
      </c>
      <c r="E1478" t="s">
        <v>1794</v>
      </c>
      <c r="F1478">
        <v>4</v>
      </c>
      <c r="G1478">
        <v>228.98</v>
      </c>
      <c r="H1478">
        <v>0.22</v>
      </c>
      <c r="I1478" t="s">
        <v>1826</v>
      </c>
      <c r="J1478" s="12">
        <v>714.41759999999999</v>
      </c>
      <c r="K1478" t="str">
        <f>_xlfn.XLOOKUP(Table17[[#This Row],[Customer_ID]],Customer_Dim!A:A,Customer_Dim!B:B,"False Data")</f>
        <v>Hayley Pope</v>
      </c>
      <c r="L1478" s="5">
        <f>_xlfn.XLOOKUP(Table17[[#This Row],[Customer_ID]],Customer_Dim!A:A,Customer_Dim!C:C,"False Data")</f>
        <v>62</v>
      </c>
      <c r="M1478" s="5" t="str" cm="1">
        <f t="array" ref="M1478">_xlfn.IFS(Table9[[#This Row],[Age]]&lt;=35,"Youth",Table9[[#This Row],[Age]]&lt;=55,"Adult",Table9[[#This Row],[Age]]&gt;55,"Senior")</f>
        <v>Senior</v>
      </c>
      <c r="N1478" t="str">
        <f>_xlfn.XLOOKUP(Table17[[#This Row],[Customer_ID]],Customer_Dim!A:A,Customer_Dim!D:D,"False Data")</f>
        <v>Female</v>
      </c>
      <c r="O1478" t="str">
        <f>_xlfn.XLOOKUP(Table17[[#This Row],[Customer_ID]],Customer_Dim!A:A,Customer_Dim!E:E,"False Data")</f>
        <v>West Stephenville</v>
      </c>
      <c r="P1478" t="str">
        <f>_xlfn.XLOOKUP(Table17[[#This Row],[Customer_ID]],Customer_Dim!A:A,Customer_Dim!F:F,"False Data")</f>
        <v>Florida</v>
      </c>
      <c r="Q1478" t="str">
        <f>_xlfn.XLOOKUP(Table17[[#This Row],[Customer_ID]],Customer_Dim!A:A,Customer_Dim!G:G,"False Data")</f>
        <v>USA</v>
      </c>
      <c r="R1478" t="str">
        <f>_xlfn.XLOOKUP(Table17[[#This Row],[Customer_ID]],Customer_Dim!A:A,Customer_Dim!H:H,"False Data")</f>
        <v>Bronze</v>
      </c>
      <c r="S1478" t="str">
        <f>_xlfn.XLOOKUP(Table17[[#This Row],[Store_ID]],Store_Dim!A:A,Store_Dim!B:B)</f>
        <v>Thomas, Bridges and Harris</v>
      </c>
      <c r="T1478" t="str">
        <f>_xlfn.XLOOKUP(Table17[[#This Row],[Store_ID]],Store_Dim!A:A,Store_Dim!C:C)</f>
        <v>North</v>
      </c>
      <c r="U1478" t="str">
        <f>_xlfn.XLOOKUP(Table17[[#This Row],[Store_ID]],Store_Dim!A:A,Store_Dim!D:D)</f>
        <v>Sabrinatown</v>
      </c>
      <c r="V1478" t="str">
        <f>_xlfn.XLOOKUP(Table17[[#This Row],[Store_ID]],Store_Dim!A:A,Store_Dim!E:E)</f>
        <v>Online</v>
      </c>
      <c r="W1478" t="str">
        <f>_xlfn.XLOOKUP(Table17[[#This Row],[Product_ID]],Product_Dim!A:A,Product_Dim!B:B)</f>
        <v>Ceramic Kitchen Bowl Set</v>
      </c>
      <c r="X1478" t="str">
        <f>_xlfn.XLOOKUP(Table17[[#This Row],[Product_ID]],Product_Dim!A:A,Product_Dim!C:C)</f>
        <v>Home</v>
      </c>
      <c r="Y1478" t="str">
        <f>_xlfn.XLOOKUP(Table17[[#This Row],[Product_ID]],Product_Dim!A:A,Product_Dim!D:D)</f>
        <v>Kitchen</v>
      </c>
      <c r="Z1478" t="str">
        <f>_xlfn.XLOOKUP(Table17[[#This Row],[Product_ID]],Product_Dim!A:A,Product_Dim!E:E)</f>
        <v>Hamilton Group</v>
      </c>
      <c r="AA1478">
        <f>_xlfn.XLOOKUP(Table17[[#This Row],[Product_ID]],Product_Dim!A:A,Product_Dim!F:F)</f>
        <v>298.86</v>
      </c>
      <c r="AB1478">
        <f>_xlfn.XLOOKUP(Table17[[#This Row],[Product_ID]],Product_Dim!A:A,Product_Dim!G:G)</f>
        <v>308</v>
      </c>
    </row>
    <row r="1479" spans="1:28" x14ac:dyDescent="0.25">
      <c r="A1479" t="s">
        <v>3303</v>
      </c>
      <c r="B1479" s="1">
        <v>45510</v>
      </c>
      <c r="C1479" t="s">
        <v>752</v>
      </c>
      <c r="D1479" t="s">
        <v>1726</v>
      </c>
      <c r="E1479" t="s">
        <v>1801</v>
      </c>
      <c r="F1479">
        <v>4</v>
      </c>
      <c r="G1479">
        <v>904.82</v>
      </c>
      <c r="H1479">
        <v>0.09</v>
      </c>
      <c r="I1479" t="s">
        <v>1826</v>
      </c>
      <c r="J1479" s="12">
        <v>3293.5448000000001</v>
      </c>
      <c r="K1479" t="str">
        <f>_xlfn.XLOOKUP(Table17[[#This Row],[Customer_ID]],Customer_Dim!A:A,Customer_Dim!B:B,"False Data")</f>
        <v>Nathaniel Hill</v>
      </c>
      <c r="L1479" s="5">
        <f>_xlfn.XLOOKUP(Table17[[#This Row],[Customer_ID]],Customer_Dim!A:A,Customer_Dim!C:C,"False Data")</f>
        <v>43</v>
      </c>
      <c r="M1479" s="5" t="str" cm="1">
        <f t="array" ref="M1479">_xlfn.IFS(Table9[[#This Row],[Age]]&lt;=35,"Youth",Table9[[#This Row],[Age]]&lt;=55,"Adult",Table9[[#This Row],[Age]]&gt;55,"Senior")</f>
        <v>Adult</v>
      </c>
      <c r="N1479" t="str">
        <f>_xlfn.XLOOKUP(Table17[[#This Row],[Customer_ID]],Customer_Dim!A:A,Customer_Dim!D:D,"False Data")</f>
        <v>Female</v>
      </c>
      <c r="O1479" t="str">
        <f>_xlfn.XLOOKUP(Table17[[#This Row],[Customer_ID]],Customer_Dim!A:A,Customer_Dim!E:E,"False Data")</f>
        <v>Lake Mark</v>
      </c>
      <c r="P1479" t="str">
        <f>_xlfn.XLOOKUP(Table17[[#This Row],[Customer_ID]],Customer_Dim!A:A,Customer_Dim!F:F,"False Data")</f>
        <v>Kansas</v>
      </c>
      <c r="Q1479" t="str">
        <f>_xlfn.XLOOKUP(Table17[[#This Row],[Customer_ID]],Customer_Dim!A:A,Customer_Dim!G:G,"False Data")</f>
        <v>USA</v>
      </c>
      <c r="R1479" t="str">
        <f>_xlfn.XLOOKUP(Table17[[#This Row],[Customer_ID]],Customer_Dim!A:A,Customer_Dim!H:H,"False Data")</f>
        <v>Gold</v>
      </c>
      <c r="S1479" t="str">
        <f>_xlfn.XLOOKUP(Table17[[#This Row],[Store_ID]],Store_Dim!A:A,Store_Dim!B:B)</f>
        <v>Shelton PLC</v>
      </c>
      <c r="T1479" t="str">
        <f>_xlfn.XLOOKUP(Table17[[#This Row],[Store_ID]],Store_Dim!A:A,Store_Dim!C:C)</f>
        <v>North</v>
      </c>
      <c r="U1479" t="str">
        <f>_xlfn.XLOOKUP(Table17[[#This Row],[Store_ID]],Store_Dim!A:A,Store_Dim!D:D)</f>
        <v>East Jenniferstad</v>
      </c>
      <c r="V1479" t="str">
        <f>_xlfn.XLOOKUP(Table17[[#This Row],[Store_ID]],Store_Dim!A:A,Store_Dim!E:E)</f>
        <v>Flagship</v>
      </c>
      <c r="W1479" t="str">
        <f>_xlfn.XLOOKUP(Table17[[#This Row],[Product_ID]],Product_Dim!A:A,Product_Dim!B:B)</f>
        <v>Face Foundation Kit</v>
      </c>
      <c r="X1479" t="str">
        <f>_xlfn.XLOOKUP(Table17[[#This Row],[Product_ID]],Product_Dim!A:A,Product_Dim!C:C)</f>
        <v>Beauty</v>
      </c>
      <c r="Y1479" t="str">
        <f>_xlfn.XLOOKUP(Table17[[#This Row],[Product_ID]],Product_Dim!A:A,Product_Dim!D:D)</f>
        <v>Makeup</v>
      </c>
      <c r="Z1479" t="str">
        <f>_xlfn.XLOOKUP(Table17[[#This Row],[Product_ID]],Product_Dim!A:A,Product_Dim!E:E)</f>
        <v>Taylor-Elliott</v>
      </c>
      <c r="AA1479">
        <f>_xlfn.XLOOKUP(Table17[[#This Row],[Product_ID]],Product_Dim!A:A,Product_Dim!F:F)</f>
        <v>183.04</v>
      </c>
      <c r="AB1479">
        <f>_xlfn.XLOOKUP(Table17[[#This Row],[Product_ID]],Product_Dim!A:A,Product_Dim!G:G)</f>
        <v>457</v>
      </c>
    </row>
    <row r="1480" spans="1:28" x14ac:dyDescent="0.25">
      <c r="A1480" t="s">
        <v>3304</v>
      </c>
      <c r="B1480" s="1">
        <v>45806</v>
      </c>
      <c r="C1480" t="s">
        <v>295</v>
      </c>
      <c r="D1480" t="s">
        <v>1594</v>
      </c>
      <c r="E1480" t="s">
        <v>1792</v>
      </c>
      <c r="F1480">
        <v>1</v>
      </c>
      <c r="G1480">
        <v>588.61</v>
      </c>
      <c r="H1480">
        <v>0.1</v>
      </c>
      <c r="I1480" t="s">
        <v>1826</v>
      </c>
      <c r="J1480" s="12">
        <v>529.74900000000002</v>
      </c>
      <c r="K1480" t="str">
        <f>_xlfn.XLOOKUP(Table17[[#This Row],[Customer_ID]],Customer_Dim!A:A,Customer_Dim!B:B,"False Data")</f>
        <v>Krystal Ford</v>
      </c>
      <c r="L1480" s="5">
        <f>_xlfn.XLOOKUP(Table17[[#This Row],[Customer_ID]],Customer_Dim!A:A,Customer_Dim!C:C,"False Data")</f>
        <v>34</v>
      </c>
      <c r="M1480" s="5" t="str" cm="1">
        <f t="array" ref="M1480">_xlfn.IFS(Table9[[#This Row],[Age]]&lt;=35,"Youth",Table9[[#This Row],[Age]]&lt;=55,"Adult",Table9[[#This Row],[Age]]&gt;55,"Senior")</f>
        <v>Youth</v>
      </c>
      <c r="N1480" t="str">
        <f>_xlfn.XLOOKUP(Table17[[#This Row],[Customer_ID]],Customer_Dim!A:A,Customer_Dim!D:D,"False Data")</f>
        <v>Female</v>
      </c>
      <c r="O1480" t="str">
        <f>_xlfn.XLOOKUP(Table17[[#This Row],[Customer_ID]],Customer_Dim!A:A,Customer_Dim!E:E,"False Data")</f>
        <v>South David</v>
      </c>
      <c r="P1480" t="str">
        <f>_xlfn.XLOOKUP(Table17[[#This Row],[Customer_ID]],Customer_Dim!A:A,Customer_Dim!F:F,"False Data")</f>
        <v>Arizona</v>
      </c>
      <c r="Q1480" t="str">
        <f>_xlfn.XLOOKUP(Table17[[#This Row],[Customer_ID]],Customer_Dim!A:A,Customer_Dim!G:G,"False Data")</f>
        <v>USA</v>
      </c>
      <c r="R1480" t="str">
        <f>_xlfn.XLOOKUP(Table17[[#This Row],[Customer_ID]],Customer_Dim!A:A,Customer_Dim!H:H,"False Data")</f>
        <v>Platinum</v>
      </c>
      <c r="S1480" t="str">
        <f>_xlfn.XLOOKUP(Table17[[#This Row],[Store_ID]],Store_Dim!A:A,Store_Dim!B:B)</f>
        <v>Aguirre-Keller</v>
      </c>
      <c r="T1480" t="str">
        <f>_xlfn.XLOOKUP(Table17[[#This Row],[Store_ID]],Store_Dim!A:A,Store_Dim!C:C)</f>
        <v>South</v>
      </c>
      <c r="U1480" t="str">
        <f>_xlfn.XLOOKUP(Table17[[#This Row],[Store_ID]],Store_Dim!A:A,Store_Dim!D:D)</f>
        <v>Lake Michael</v>
      </c>
      <c r="V1480" t="str">
        <f>_xlfn.XLOOKUP(Table17[[#This Row],[Store_ID]],Store_Dim!A:A,Store_Dim!E:E)</f>
        <v>Online</v>
      </c>
      <c r="W1480" t="str">
        <f>_xlfn.XLOOKUP(Table17[[#This Row],[Product_ID]],Product_Dim!A:A,Product_Dim!B:B)</f>
        <v>Men's Formal Shirt</v>
      </c>
      <c r="X1480" t="str">
        <f>_xlfn.XLOOKUP(Table17[[#This Row],[Product_ID]],Product_Dim!A:A,Product_Dim!C:C)</f>
        <v>Clothing</v>
      </c>
      <c r="Y1480" t="str">
        <f>_xlfn.XLOOKUP(Table17[[#This Row],[Product_ID]],Product_Dim!A:A,Product_Dim!D:D)</f>
        <v>Tops</v>
      </c>
      <c r="Z1480" t="str">
        <f>_xlfn.XLOOKUP(Table17[[#This Row],[Product_ID]],Product_Dim!A:A,Product_Dim!E:E)</f>
        <v>Moon, Mora and Santos</v>
      </c>
      <c r="AA1480">
        <f>_xlfn.XLOOKUP(Table17[[#This Row],[Product_ID]],Product_Dim!A:A,Product_Dim!F:F)</f>
        <v>283</v>
      </c>
      <c r="AB1480">
        <f>_xlfn.XLOOKUP(Table17[[#This Row],[Product_ID]],Product_Dim!A:A,Product_Dim!G:G)</f>
        <v>360</v>
      </c>
    </row>
    <row r="1481" spans="1:28" x14ac:dyDescent="0.25">
      <c r="A1481" t="s">
        <v>3305</v>
      </c>
      <c r="B1481" s="1">
        <v>45240</v>
      </c>
      <c r="C1481" t="s">
        <v>396</v>
      </c>
      <c r="D1481" t="s">
        <v>1614</v>
      </c>
      <c r="E1481" t="s">
        <v>1766</v>
      </c>
      <c r="F1481">
        <v>4</v>
      </c>
      <c r="G1481">
        <v>695.97</v>
      </c>
      <c r="H1481">
        <v>0.02</v>
      </c>
      <c r="I1481" t="s">
        <v>1824</v>
      </c>
      <c r="J1481" s="12">
        <v>2728.2024000000001</v>
      </c>
      <c r="K1481" t="str">
        <f>_xlfn.XLOOKUP(Table17[[#This Row],[Customer_ID]],Customer_Dim!A:A,Customer_Dim!B:B,"False Data")</f>
        <v>Edward Hall</v>
      </c>
      <c r="L1481" s="5">
        <f>_xlfn.XLOOKUP(Table17[[#This Row],[Customer_ID]],Customer_Dim!A:A,Customer_Dim!C:C,"False Data")</f>
        <v>51</v>
      </c>
      <c r="M1481" s="5" t="str" cm="1">
        <f t="array" ref="M1481">_xlfn.IFS(Table9[[#This Row],[Age]]&lt;=35,"Youth",Table9[[#This Row],[Age]]&lt;=55,"Adult",Table9[[#This Row],[Age]]&gt;55,"Senior")</f>
        <v>Adult</v>
      </c>
      <c r="N1481" t="str">
        <f>_xlfn.XLOOKUP(Table17[[#This Row],[Customer_ID]],Customer_Dim!A:A,Customer_Dim!D:D,"False Data")</f>
        <v>Male</v>
      </c>
      <c r="O1481" t="str">
        <f>_xlfn.XLOOKUP(Table17[[#This Row],[Customer_ID]],Customer_Dim!A:A,Customer_Dim!E:E,"False Data")</f>
        <v>New William</v>
      </c>
      <c r="P1481" t="str">
        <f>_xlfn.XLOOKUP(Table17[[#This Row],[Customer_ID]],Customer_Dim!A:A,Customer_Dim!F:F,"False Data")</f>
        <v>New Mexico</v>
      </c>
      <c r="Q1481" t="str">
        <f>_xlfn.XLOOKUP(Table17[[#This Row],[Customer_ID]],Customer_Dim!A:A,Customer_Dim!G:G,"False Data")</f>
        <v>USA</v>
      </c>
      <c r="R1481" t="str">
        <f>_xlfn.XLOOKUP(Table17[[#This Row],[Customer_ID]],Customer_Dim!A:A,Customer_Dim!H:H,"False Data")</f>
        <v>Gold</v>
      </c>
      <c r="S1481" t="str">
        <f>_xlfn.XLOOKUP(Table17[[#This Row],[Store_ID]],Store_Dim!A:A,Store_Dim!B:B)</f>
        <v>Johnson-Wright</v>
      </c>
      <c r="T1481" t="str">
        <f>_xlfn.XLOOKUP(Table17[[#This Row],[Store_ID]],Store_Dim!A:A,Store_Dim!C:C)</f>
        <v>North</v>
      </c>
      <c r="U1481" t="str">
        <f>_xlfn.XLOOKUP(Table17[[#This Row],[Store_ID]],Store_Dim!A:A,Store_Dim!D:D)</f>
        <v>Hoodberg</v>
      </c>
      <c r="V1481" t="str">
        <f>_xlfn.XLOOKUP(Table17[[#This Row],[Store_ID]],Store_Dim!A:A,Store_Dim!E:E)</f>
        <v>Outlet</v>
      </c>
      <c r="W1481" t="str">
        <f>_xlfn.XLOOKUP(Table17[[#This Row],[Product_ID]],Product_Dim!A:A,Product_Dim!B:B)</f>
        <v>Modern Wall Clock</v>
      </c>
      <c r="X1481" t="str">
        <f>_xlfn.XLOOKUP(Table17[[#This Row],[Product_ID]],Product_Dim!A:A,Product_Dim!C:C)</f>
        <v>Home</v>
      </c>
      <c r="Y1481" t="str">
        <f>_xlfn.XLOOKUP(Table17[[#This Row],[Product_ID]],Product_Dim!A:A,Product_Dim!D:D)</f>
        <v>Decor</v>
      </c>
      <c r="Z1481" t="str">
        <f>_xlfn.XLOOKUP(Table17[[#This Row],[Product_ID]],Product_Dim!A:A,Product_Dim!E:E)</f>
        <v>Weiss-Watson</v>
      </c>
      <c r="AA1481">
        <f>_xlfn.XLOOKUP(Table17[[#This Row],[Product_ID]],Product_Dim!A:A,Product_Dim!F:F)</f>
        <v>179.77</v>
      </c>
      <c r="AB1481">
        <f>_xlfn.XLOOKUP(Table17[[#This Row],[Product_ID]],Product_Dim!A:A,Product_Dim!G:G)</f>
        <v>305</v>
      </c>
    </row>
    <row r="1482" spans="1:28" x14ac:dyDescent="0.25">
      <c r="A1482" t="s">
        <v>3306</v>
      </c>
      <c r="B1482" s="1">
        <v>45309</v>
      </c>
      <c r="C1482" t="s">
        <v>951</v>
      </c>
      <c r="D1482" t="s">
        <v>1742</v>
      </c>
      <c r="E1482" t="s">
        <v>1792</v>
      </c>
      <c r="F1482">
        <v>2</v>
      </c>
      <c r="G1482">
        <v>181.42</v>
      </c>
      <c r="H1482">
        <v>0.08</v>
      </c>
      <c r="I1482" t="s">
        <v>1826</v>
      </c>
      <c r="J1482" s="12">
        <v>333.81279999999998</v>
      </c>
      <c r="K1482" t="str">
        <f>_xlfn.XLOOKUP(Table17[[#This Row],[Customer_ID]],Customer_Dim!A:A,Customer_Dim!B:B,"False Data")</f>
        <v>Ryan Kane</v>
      </c>
      <c r="L1482" s="5">
        <f>_xlfn.XLOOKUP(Table17[[#This Row],[Customer_ID]],Customer_Dim!A:A,Customer_Dim!C:C,"False Data")</f>
        <v>50</v>
      </c>
      <c r="M1482" s="5" t="str" cm="1">
        <f t="array" ref="M1482">_xlfn.IFS(Table9[[#This Row],[Age]]&lt;=35,"Youth",Table9[[#This Row],[Age]]&lt;=55,"Adult",Table9[[#This Row],[Age]]&gt;55,"Senior")</f>
        <v>Adult</v>
      </c>
      <c r="N1482" t="str">
        <f>_xlfn.XLOOKUP(Table17[[#This Row],[Customer_ID]],Customer_Dim!A:A,Customer_Dim!D:D,"False Data")</f>
        <v>Male</v>
      </c>
      <c r="O1482" t="str">
        <f>_xlfn.XLOOKUP(Table17[[#This Row],[Customer_ID]],Customer_Dim!A:A,Customer_Dim!E:E,"False Data")</f>
        <v>West Bruceburgh</v>
      </c>
      <c r="P1482" t="str">
        <f>_xlfn.XLOOKUP(Table17[[#This Row],[Customer_ID]],Customer_Dim!A:A,Customer_Dim!F:F,"False Data")</f>
        <v>Virginia</v>
      </c>
      <c r="Q1482" t="str">
        <f>_xlfn.XLOOKUP(Table17[[#This Row],[Customer_ID]],Customer_Dim!A:A,Customer_Dim!G:G,"False Data")</f>
        <v>USA</v>
      </c>
      <c r="R1482" t="str">
        <f>_xlfn.XLOOKUP(Table17[[#This Row],[Customer_ID]],Customer_Dim!A:A,Customer_Dim!H:H,"False Data")</f>
        <v>Gold</v>
      </c>
      <c r="S1482" t="str">
        <f>_xlfn.XLOOKUP(Table17[[#This Row],[Store_ID]],Store_Dim!A:A,Store_Dim!B:B)</f>
        <v>Aguirre-Keller</v>
      </c>
      <c r="T1482" t="str">
        <f>_xlfn.XLOOKUP(Table17[[#This Row],[Store_ID]],Store_Dim!A:A,Store_Dim!C:C)</f>
        <v>South</v>
      </c>
      <c r="U1482" t="str">
        <f>_xlfn.XLOOKUP(Table17[[#This Row],[Store_ID]],Store_Dim!A:A,Store_Dim!D:D)</f>
        <v>Lake Michael</v>
      </c>
      <c r="V1482" t="str">
        <f>_xlfn.XLOOKUP(Table17[[#This Row],[Store_ID]],Store_Dim!A:A,Store_Dim!E:E)</f>
        <v>Online</v>
      </c>
      <c r="W1482" t="str">
        <f>_xlfn.XLOOKUP(Table17[[#This Row],[Product_ID]],Product_Dim!A:A,Product_Dim!B:B)</f>
        <v>Cricket Bat</v>
      </c>
      <c r="X1482" t="str">
        <f>_xlfn.XLOOKUP(Table17[[#This Row],[Product_ID]],Product_Dim!A:A,Product_Dim!C:C)</f>
        <v>Sports</v>
      </c>
      <c r="Y1482" t="str">
        <f>_xlfn.XLOOKUP(Table17[[#This Row],[Product_ID]],Product_Dim!A:A,Product_Dim!D:D)</f>
        <v>Team Sports</v>
      </c>
      <c r="Z1482" t="str">
        <f>_xlfn.XLOOKUP(Table17[[#This Row],[Product_ID]],Product_Dim!A:A,Product_Dim!E:E)</f>
        <v>Khan LLC</v>
      </c>
      <c r="AA1482">
        <f>_xlfn.XLOOKUP(Table17[[#This Row],[Product_ID]],Product_Dim!A:A,Product_Dim!F:F)</f>
        <v>245.98</v>
      </c>
      <c r="AB1482">
        <f>_xlfn.XLOOKUP(Table17[[#This Row],[Product_ID]],Product_Dim!A:A,Product_Dim!G:G)</f>
        <v>471</v>
      </c>
    </row>
    <row r="1483" spans="1:28" x14ac:dyDescent="0.25">
      <c r="A1483" t="s">
        <v>3307</v>
      </c>
      <c r="B1483" s="1">
        <v>45375</v>
      </c>
      <c r="C1483" t="s">
        <v>100</v>
      </c>
      <c r="D1483" t="s">
        <v>1742</v>
      </c>
      <c r="E1483" t="s">
        <v>1797</v>
      </c>
      <c r="F1483">
        <v>1</v>
      </c>
      <c r="G1483">
        <v>439.55</v>
      </c>
      <c r="H1483">
        <v>0.28999999999999998</v>
      </c>
      <c r="I1483" t="s">
        <v>1829</v>
      </c>
      <c r="J1483" s="12">
        <v>312.08049999999997</v>
      </c>
      <c r="K1483" t="str">
        <f>_xlfn.XLOOKUP(Table17[[#This Row],[Customer_ID]],Customer_Dim!A:A,Customer_Dim!B:B,"False Data")</f>
        <v>Jonathan Steele</v>
      </c>
      <c r="L1483" s="5">
        <f>_xlfn.XLOOKUP(Table17[[#This Row],[Customer_ID]],Customer_Dim!A:A,Customer_Dim!C:C,"False Data")</f>
        <v>52</v>
      </c>
      <c r="M1483" s="5" t="str" cm="1">
        <f t="array" ref="M1483">_xlfn.IFS(Table9[[#This Row],[Age]]&lt;=35,"Youth",Table9[[#This Row],[Age]]&lt;=55,"Adult",Table9[[#This Row],[Age]]&gt;55,"Senior")</f>
        <v>Adult</v>
      </c>
      <c r="N1483" t="str">
        <f>_xlfn.XLOOKUP(Table17[[#This Row],[Customer_ID]],Customer_Dim!A:A,Customer_Dim!D:D,"False Data")</f>
        <v>Female</v>
      </c>
      <c r="O1483" t="str">
        <f>_xlfn.XLOOKUP(Table17[[#This Row],[Customer_ID]],Customer_Dim!A:A,Customer_Dim!E:E,"False Data")</f>
        <v>Molinabury</v>
      </c>
      <c r="P1483" t="str">
        <f>_xlfn.XLOOKUP(Table17[[#This Row],[Customer_ID]],Customer_Dim!A:A,Customer_Dim!F:F,"False Data")</f>
        <v>Oregon</v>
      </c>
      <c r="Q1483" t="str">
        <f>_xlfn.XLOOKUP(Table17[[#This Row],[Customer_ID]],Customer_Dim!A:A,Customer_Dim!G:G,"False Data")</f>
        <v>USA</v>
      </c>
      <c r="R1483" t="str">
        <f>_xlfn.XLOOKUP(Table17[[#This Row],[Customer_ID]],Customer_Dim!A:A,Customer_Dim!H:H,"False Data")</f>
        <v>Silver</v>
      </c>
      <c r="S1483" t="str">
        <f>_xlfn.XLOOKUP(Table17[[#This Row],[Store_ID]],Store_Dim!A:A,Store_Dim!B:B)</f>
        <v>Gardner, Humphrey and Contreras</v>
      </c>
      <c r="T1483" t="str">
        <f>_xlfn.XLOOKUP(Table17[[#This Row],[Store_ID]],Store_Dim!A:A,Store_Dim!C:C)</f>
        <v>East</v>
      </c>
      <c r="U1483" t="str">
        <f>_xlfn.XLOOKUP(Table17[[#This Row],[Store_ID]],Store_Dim!A:A,Store_Dim!D:D)</f>
        <v>Johnsonville</v>
      </c>
      <c r="V1483" t="str">
        <f>_xlfn.XLOOKUP(Table17[[#This Row],[Store_ID]],Store_Dim!A:A,Store_Dim!E:E)</f>
        <v>Flagship</v>
      </c>
      <c r="W1483" t="str">
        <f>_xlfn.XLOOKUP(Table17[[#This Row],[Product_ID]],Product_Dim!A:A,Product_Dim!B:B)</f>
        <v>Cricket Bat</v>
      </c>
      <c r="X1483" t="str">
        <f>_xlfn.XLOOKUP(Table17[[#This Row],[Product_ID]],Product_Dim!A:A,Product_Dim!C:C)</f>
        <v>Sports</v>
      </c>
      <c r="Y1483" t="str">
        <f>_xlfn.XLOOKUP(Table17[[#This Row],[Product_ID]],Product_Dim!A:A,Product_Dim!D:D)</f>
        <v>Team Sports</v>
      </c>
      <c r="Z1483" t="str">
        <f>_xlfn.XLOOKUP(Table17[[#This Row],[Product_ID]],Product_Dim!A:A,Product_Dim!E:E)</f>
        <v>Khan LLC</v>
      </c>
      <c r="AA1483">
        <f>_xlfn.XLOOKUP(Table17[[#This Row],[Product_ID]],Product_Dim!A:A,Product_Dim!F:F)</f>
        <v>245.98</v>
      </c>
      <c r="AB1483">
        <f>_xlfn.XLOOKUP(Table17[[#This Row],[Product_ID]],Product_Dim!A:A,Product_Dim!G:G)</f>
        <v>471</v>
      </c>
    </row>
    <row r="1484" spans="1:28" x14ac:dyDescent="0.25">
      <c r="A1484" t="s">
        <v>3308</v>
      </c>
      <c r="B1484" s="1">
        <v>45733</v>
      </c>
      <c r="C1484" t="s">
        <v>399</v>
      </c>
      <c r="D1484" t="s">
        <v>1658</v>
      </c>
      <c r="E1484" t="s">
        <v>1810</v>
      </c>
      <c r="F1484">
        <v>3</v>
      </c>
      <c r="G1484">
        <v>471.27</v>
      </c>
      <c r="H1484">
        <v>0.27</v>
      </c>
      <c r="I1484" t="s">
        <v>1829</v>
      </c>
      <c r="J1484" s="12">
        <v>1032.0813000000001</v>
      </c>
      <c r="K1484" t="str">
        <f>_xlfn.XLOOKUP(Table17[[#This Row],[Customer_ID]],Customer_Dim!A:A,Customer_Dim!B:B,"False Data")</f>
        <v>Ryan Hernandez</v>
      </c>
      <c r="L1484" s="5">
        <f>_xlfn.XLOOKUP(Table17[[#This Row],[Customer_ID]],Customer_Dim!A:A,Customer_Dim!C:C,"False Data")</f>
        <v>30</v>
      </c>
      <c r="M1484" s="5" t="str" cm="1">
        <f t="array" ref="M1484">_xlfn.IFS(Table9[[#This Row],[Age]]&lt;=35,"Youth",Table9[[#This Row],[Age]]&lt;=55,"Adult",Table9[[#This Row],[Age]]&gt;55,"Senior")</f>
        <v>Youth</v>
      </c>
      <c r="N1484" t="str">
        <f>_xlfn.XLOOKUP(Table17[[#This Row],[Customer_ID]],Customer_Dim!A:A,Customer_Dim!D:D,"False Data")</f>
        <v>Male</v>
      </c>
      <c r="O1484" t="str">
        <f>_xlfn.XLOOKUP(Table17[[#This Row],[Customer_ID]],Customer_Dim!A:A,Customer_Dim!E:E,"False Data")</f>
        <v>East Donna</v>
      </c>
      <c r="P1484" t="str">
        <f>_xlfn.XLOOKUP(Table17[[#This Row],[Customer_ID]],Customer_Dim!A:A,Customer_Dim!F:F,"False Data")</f>
        <v>Nevada</v>
      </c>
      <c r="Q1484" t="str">
        <f>_xlfn.XLOOKUP(Table17[[#This Row],[Customer_ID]],Customer_Dim!A:A,Customer_Dim!G:G,"False Data")</f>
        <v>USA</v>
      </c>
      <c r="R1484" t="str">
        <f>_xlfn.XLOOKUP(Table17[[#This Row],[Customer_ID]],Customer_Dim!A:A,Customer_Dim!H:H,"False Data")</f>
        <v>Bronze</v>
      </c>
      <c r="S1484" t="str">
        <f>_xlfn.XLOOKUP(Table17[[#This Row],[Store_ID]],Store_Dim!A:A,Store_Dim!B:B)</f>
        <v>Guerrero-Schmitt</v>
      </c>
      <c r="T1484" t="str">
        <f>_xlfn.XLOOKUP(Table17[[#This Row],[Store_ID]],Store_Dim!A:A,Store_Dim!C:C)</f>
        <v>East</v>
      </c>
      <c r="U1484" t="str">
        <f>_xlfn.XLOOKUP(Table17[[#This Row],[Store_ID]],Store_Dim!A:A,Store_Dim!D:D)</f>
        <v>East Stevechester</v>
      </c>
      <c r="V1484" t="str">
        <f>_xlfn.XLOOKUP(Table17[[#This Row],[Store_ID]],Store_Dim!A:A,Store_Dim!E:E)</f>
        <v>Flagship</v>
      </c>
      <c r="W1484" t="str">
        <f>_xlfn.XLOOKUP(Table17[[#This Row],[Product_ID]],Product_Dim!A:A,Product_Dim!B:B)</f>
        <v>Ceramic Plant Pot</v>
      </c>
      <c r="X1484" t="str">
        <f>_xlfn.XLOOKUP(Table17[[#This Row],[Product_ID]],Product_Dim!A:A,Product_Dim!C:C)</f>
        <v>Home</v>
      </c>
      <c r="Y1484" t="str">
        <f>_xlfn.XLOOKUP(Table17[[#This Row],[Product_ID]],Product_Dim!A:A,Product_Dim!D:D)</f>
        <v>Decor</v>
      </c>
      <c r="Z1484" t="str">
        <f>_xlfn.XLOOKUP(Table17[[#This Row],[Product_ID]],Product_Dim!A:A,Product_Dim!E:E)</f>
        <v>Hatfield, Baird and Torres</v>
      </c>
      <c r="AA1484">
        <f>_xlfn.XLOOKUP(Table17[[#This Row],[Product_ID]],Product_Dim!A:A,Product_Dim!F:F)</f>
        <v>81.75</v>
      </c>
      <c r="AB1484">
        <f>_xlfn.XLOOKUP(Table17[[#This Row],[Product_ID]],Product_Dim!A:A,Product_Dim!G:G)</f>
        <v>0</v>
      </c>
    </row>
    <row r="1485" spans="1:28" x14ac:dyDescent="0.25">
      <c r="A1485" t="s">
        <v>3309</v>
      </c>
      <c r="B1485" s="1">
        <v>45435</v>
      </c>
      <c r="C1485" t="s">
        <v>172</v>
      </c>
      <c r="D1485" t="s">
        <v>1666</v>
      </c>
      <c r="E1485" t="s">
        <v>1794</v>
      </c>
      <c r="F1485">
        <v>1</v>
      </c>
      <c r="G1485">
        <v>758.89</v>
      </c>
      <c r="H1485">
        <v>0.1</v>
      </c>
      <c r="I1485" t="s">
        <v>1824</v>
      </c>
      <c r="J1485" s="12">
        <v>683.00099999999998</v>
      </c>
      <c r="K1485" t="str">
        <f>_xlfn.XLOOKUP(Table17[[#This Row],[Customer_ID]],Customer_Dim!A:A,Customer_Dim!B:B,"False Data")</f>
        <v>Denise Williams</v>
      </c>
      <c r="L1485" s="5">
        <f>_xlfn.XLOOKUP(Table17[[#This Row],[Customer_ID]],Customer_Dim!A:A,Customer_Dim!C:C,"False Data")</f>
        <v>34</v>
      </c>
      <c r="M1485" s="5" t="str" cm="1">
        <f t="array" ref="M1485">_xlfn.IFS(Table9[[#This Row],[Age]]&lt;=35,"Youth",Table9[[#This Row],[Age]]&lt;=55,"Adult",Table9[[#This Row],[Age]]&gt;55,"Senior")</f>
        <v>Youth</v>
      </c>
      <c r="N1485" t="str">
        <f>_xlfn.XLOOKUP(Table17[[#This Row],[Customer_ID]],Customer_Dim!A:A,Customer_Dim!D:D,"False Data")</f>
        <v>Male</v>
      </c>
      <c r="O1485" t="str">
        <f>_xlfn.XLOOKUP(Table17[[#This Row],[Customer_ID]],Customer_Dim!A:A,Customer_Dim!E:E,"False Data")</f>
        <v>Christianstad</v>
      </c>
      <c r="P1485" t="str">
        <f>_xlfn.XLOOKUP(Table17[[#This Row],[Customer_ID]],Customer_Dim!A:A,Customer_Dim!F:F,"False Data")</f>
        <v>Hawaii</v>
      </c>
      <c r="Q1485" t="str">
        <f>_xlfn.XLOOKUP(Table17[[#This Row],[Customer_ID]],Customer_Dim!A:A,Customer_Dim!G:G,"False Data")</f>
        <v>USA</v>
      </c>
      <c r="R1485" t="str">
        <f>_xlfn.XLOOKUP(Table17[[#This Row],[Customer_ID]],Customer_Dim!A:A,Customer_Dim!H:H,"False Data")</f>
        <v>Bronze</v>
      </c>
      <c r="S1485" t="str">
        <f>_xlfn.XLOOKUP(Table17[[#This Row],[Store_ID]],Store_Dim!A:A,Store_Dim!B:B)</f>
        <v>Thomas, Bridges and Harris</v>
      </c>
      <c r="T1485" t="str">
        <f>_xlfn.XLOOKUP(Table17[[#This Row],[Store_ID]],Store_Dim!A:A,Store_Dim!C:C)</f>
        <v>North</v>
      </c>
      <c r="U1485" t="str">
        <f>_xlfn.XLOOKUP(Table17[[#This Row],[Store_ID]],Store_Dim!A:A,Store_Dim!D:D)</f>
        <v>Sabrinatown</v>
      </c>
      <c r="V1485" t="str">
        <f>_xlfn.XLOOKUP(Table17[[#This Row],[Store_ID]],Store_Dim!A:A,Store_Dim!E:E)</f>
        <v>Online</v>
      </c>
      <c r="W1485" t="str">
        <f>_xlfn.XLOOKUP(Table17[[#This Row],[Product_ID]],Product_Dim!A:A,Product_Dim!B:B)</f>
        <v>Men's Hair Styling Gel</v>
      </c>
      <c r="X1485" t="str">
        <f>_xlfn.XLOOKUP(Table17[[#This Row],[Product_ID]],Product_Dim!A:A,Product_Dim!C:C)</f>
        <v>Beauty</v>
      </c>
      <c r="Y1485" t="str">
        <f>_xlfn.XLOOKUP(Table17[[#This Row],[Product_ID]],Product_Dim!A:A,Product_Dim!D:D)</f>
        <v>Haircare</v>
      </c>
      <c r="Z1485" t="str">
        <f>_xlfn.XLOOKUP(Table17[[#This Row],[Product_ID]],Product_Dim!A:A,Product_Dim!E:E)</f>
        <v>Cline-Mccarthy</v>
      </c>
      <c r="AA1485">
        <f>_xlfn.XLOOKUP(Table17[[#This Row],[Product_ID]],Product_Dim!A:A,Product_Dim!F:F)</f>
        <v>17.309999999999999</v>
      </c>
      <c r="AB1485">
        <f>_xlfn.XLOOKUP(Table17[[#This Row],[Product_ID]],Product_Dim!A:A,Product_Dim!G:G)</f>
        <v>399</v>
      </c>
    </row>
    <row r="1486" spans="1:28" x14ac:dyDescent="0.25">
      <c r="A1486" t="s">
        <v>3310</v>
      </c>
      <c r="B1486" s="1">
        <v>45864</v>
      </c>
      <c r="C1486" t="s">
        <v>1492</v>
      </c>
      <c r="D1486" t="s">
        <v>1738</v>
      </c>
      <c r="E1486" t="s">
        <v>1801</v>
      </c>
      <c r="F1486">
        <v>4</v>
      </c>
      <c r="G1486">
        <v>918.1</v>
      </c>
      <c r="H1486">
        <v>0.19</v>
      </c>
      <c r="I1486" t="s">
        <v>1829</v>
      </c>
      <c r="J1486" s="12">
        <v>2974.6439999999998</v>
      </c>
      <c r="K1486" t="str">
        <f>_xlfn.XLOOKUP(Table17[[#This Row],[Customer_ID]],Customer_Dim!A:A,Customer_Dim!B:B,"False Data")</f>
        <v>Sara Ingram</v>
      </c>
      <c r="L1486" s="5">
        <f>_xlfn.XLOOKUP(Table17[[#This Row],[Customer_ID]],Customer_Dim!A:A,Customer_Dim!C:C,"False Data")</f>
        <v>46</v>
      </c>
      <c r="M1486" s="5" t="str" cm="1">
        <f t="array" ref="M1486">_xlfn.IFS(Table9[[#This Row],[Age]]&lt;=35,"Youth",Table9[[#This Row],[Age]]&lt;=55,"Adult",Table9[[#This Row],[Age]]&gt;55,"Senior")</f>
        <v>Adult</v>
      </c>
      <c r="N1486" t="str">
        <f>_xlfn.XLOOKUP(Table17[[#This Row],[Customer_ID]],Customer_Dim!A:A,Customer_Dim!D:D,"False Data")</f>
        <v>Female</v>
      </c>
      <c r="O1486" t="str">
        <f>_xlfn.XLOOKUP(Table17[[#This Row],[Customer_ID]],Customer_Dim!A:A,Customer_Dim!E:E,"False Data")</f>
        <v>East Dillonview</v>
      </c>
      <c r="P1486" t="str">
        <f>_xlfn.XLOOKUP(Table17[[#This Row],[Customer_ID]],Customer_Dim!A:A,Customer_Dim!F:F,"False Data")</f>
        <v>Virginia</v>
      </c>
      <c r="Q1486" t="str">
        <f>_xlfn.XLOOKUP(Table17[[#This Row],[Customer_ID]],Customer_Dim!A:A,Customer_Dim!G:G,"False Data")</f>
        <v>USA</v>
      </c>
      <c r="R1486" t="str">
        <f>_xlfn.XLOOKUP(Table17[[#This Row],[Customer_ID]],Customer_Dim!A:A,Customer_Dim!H:H,"False Data")</f>
        <v>Bronze</v>
      </c>
      <c r="S1486" t="str">
        <f>_xlfn.XLOOKUP(Table17[[#This Row],[Store_ID]],Store_Dim!A:A,Store_Dim!B:B)</f>
        <v>Shelton PLC</v>
      </c>
      <c r="T1486" t="str">
        <f>_xlfn.XLOOKUP(Table17[[#This Row],[Store_ID]],Store_Dim!A:A,Store_Dim!C:C)</f>
        <v>North</v>
      </c>
      <c r="U1486" t="str">
        <f>_xlfn.XLOOKUP(Table17[[#This Row],[Store_ID]],Store_Dim!A:A,Store_Dim!D:D)</f>
        <v>East Jenniferstad</v>
      </c>
      <c r="V1486" t="str">
        <f>_xlfn.XLOOKUP(Table17[[#This Row],[Store_ID]],Store_Dim!A:A,Store_Dim!E:E)</f>
        <v>Flagship</v>
      </c>
      <c r="W1486" t="str">
        <f>_xlfn.XLOOKUP(Table17[[#This Row],[Product_ID]],Product_Dim!A:A,Product_Dim!B:B)</f>
        <v>Sports Stopwatch Basic</v>
      </c>
      <c r="X1486" t="str">
        <f>_xlfn.XLOOKUP(Table17[[#This Row],[Product_ID]],Product_Dim!A:A,Product_Dim!C:C)</f>
        <v>Sports</v>
      </c>
      <c r="Y1486" t="str">
        <f>_xlfn.XLOOKUP(Table17[[#This Row],[Product_ID]],Product_Dim!A:A,Product_Dim!D:D)</f>
        <v>Accessories</v>
      </c>
      <c r="Z1486" t="str">
        <f>_xlfn.XLOOKUP(Table17[[#This Row],[Product_ID]],Product_Dim!A:A,Product_Dim!E:E)</f>
        <v>Wilson Group</v>
      </c>
      <c r="AA1486">
        <f>_xlfn.XLOOKUP(Table17[[#This Row],[Product_ID]],Product_Dim!A:A,Product_Dim!F:F)</f>
        <v>60.65</v>
      </c>
      <c r="AB1486">
        <f>_xlfn.XLOOKUP(Table17[[#This Row],[Product_ID]],Product_Dim!A:A,Product_Dim!G:G)</f>
        <v>75</v>
      </c>
    </row>
    <row r="1487" spans="1:28" x14ac:dyDescent="0.25">
      <c r="A1487" t="s">
        <v>3311</v>
      </c>
      <c r="B1487" s="1">
        <v>45569</v>
      </c>
      <c r="C1487" t="s">
        <v>827</v>
      </c>
      <c r="D1487" t="s">
        <v>1736</v>
      </c>
      <c r="E1487" t="s">
        <v>1792</v>
      </c>
      <c r="F1487">
        <v>1</v>
      </c>
      <c r="G1487">
        <v>861.5</v>
      </c>
      <c r="H1487">
        <v>0.05</v>
      </c>
      <c r="I1487" t="s">
        <v>1829</v>
      </c>
      <c r="J1487" s="12">
        <v>818.42499999999995</v>
      </c>
      <c r="K1487" t="str">
        <f>_xlfn.XLOOKUP(Table17[[#This Row],[Customer_ID]],Customer_Dim!A:A,Customer_Dim!B:B,"False Data")</f>
        <v>Beth Allen</v>
      </c>
      <c r="L1487" s="5">
        <f>_xlfn.XLOOKUP(Table17[[#This Row],[Customer_ID]],Customer_Dim!A:A,Customer_Dim!C:C,"False Data")</f>
        <v>32</v>
      </c>
      <c r="M1487" s="5" t="str" cm="1">
        <f t="array" ref="M1487">_xlfn.IFS(Table9[[#This Row],[Age]]&lt;=35,"Youth",Table9[[#This Row],[Age]]&lt;=55,"Adult",Table9[[#This Row],[Age]]&gt;55,"Senior")</f>
        <v>Youth</v>
      </c>
      <c r="N1487" t="str">
        <f>_xlfn.XLOOKUP(Table17[[#This Row],[Customer_ID]],Customer_Dim!A:A,Customer_Dim!D:D,"False Data")</f>
        <v>Female</v>
      </c>
      <c r="O1487" t="str">
        <f>_xlfn.XLOOKUP(Table17[[#This Row],[Customer_ID]],Customer_Dim!A:A,Customer_Dim!E:E,"False Data")</f>
        <v>South Kathrynmouth</v>
      </c>
      <c r="P1487" t="str">
        <f>_xlfn.XLOOKUP(Table17[[#This Row],[Customer_ID]],Customer_Dim!A:A,Customer_Dim!F:F,"False Data")</f>
        <v>Oklahoma</v>
      </c>
      <c r="Q1487" t="str">
        <f>_xlfn.XLOOKUP(Table17[[#This Row],[Customer_ID]],Customer_Dim!A:A,Customer_Dim!G:G,"False Data")</f>
        <v>USA</v>
      </c>
      <c r="R1487" t="str">
        <f>_xlfn.XLOOKUP(Table17[[#This Row],[Customer_ID]],Customer_Dim!A:A,Customer_Dim!H:H,"False Data")</f>
        <v>Silver</v>
      </c>
      <c r="S1487" t="str">
        <f>_xlfn.XLOOKUP(Table17[[#This Row],[Store_ID]],Store_Dim!A:A,Store_Dim!B:B)</f>
        <v>Aguirre-Keller</v>
      </c>
      <c r="T1487" t="str">
        <f>_xlfn.XLOOKUP(Table17[[#This Row],[Store_ID]],Store_Dim!A:A,Store_Dim!C:C)</f>
        <v>South</v>
      </c>
      <c r="U1487" t="str">
        <f>_xlfn.XLOOKUP(Table17[[#This Row],[Store_ID]],Store_Dim!A:A,Store_Dim!D:D)</f>
        <v>Lake Michael</v>
      </c>
      <c r="V1487" t="str">
        <f>_xlfn.XLOOKUP(Table17[[#This Row],[Store_ID]],Store_Dim!A:A,Store_Dim!E:E)</f>
        <v>Online</v>
      </c>
      <c r="W1487" t="str">
        <f>_xlfn.XLOOKUP(Table17[[#This Row],[Product_ID]],Product_Dim!A:A,Product_Dim!B:B)</f>
        <v>Vitamin E Body Lotion</v>
      </c>
      <c r="X1487" t="str">
        <f>_xlfn.XLOOKUP(Table17[[#This Row],[Product_ID]],Product_Dim!A:A,Product_Dim!C:C)</f>
        <v>Beauty</v>
      </c>
      <c r="Y1487" t="str">
        <f>_xlfn.XLOOKUP(Table17[[#This Row],[Product_ID]],Product_Dim!A:A,Product_Dim!D:D)</f>
        <v>Skincare</v>
      </c>
      <c r="Z1487" t="str">
        <f>_xlfn.XLOOKUP(Table17[[#This Row],[Product_ID]],Product_Dim!A:A,Product_Dim!E:E)</f>
        <v>Hoffman-Williams</v>
      </c>
      <c r="AA1487">
        <f>_xlfn.XLOOKUP(Table17[[#This Row],[Product_ID]],Product_Dim!A:A,Product_Dim!F:F)</f>
        <v>358.47</v>
      </c>
      <c r="AB1487">
        <f>_xlfn.XLOOKUP(Table17[[#This Row],[Product_ID]],Product_Dim!A:A,Product_Dim!G:G)</f>
        <v>213</v>
      </c>
    </row>
    <row r="1488" spans="1:28" x14ac:dyDescent="0.25">
      <c r="A1488" t="s">
        <v>3312</v>
      </c>
      <c r="B1488" s="1">
        <v>45664</v>
      </c>
      <c r="C1488" t="s">
        <v>1425</v>
      </c>
      <c r="D1488" t="s">
        <v>1592</v>
      </c>
      <c r="E1488" t="s">
        <v>1799</v>
      </c>
      <c r="F1488">
        <v>1</v>
      </c>
      <c r="G1488">
        <v>588.29999999999995</v>
      </c>
      <c r="H1488">
        <v>0.26</v>
      </c>
      <c r="I1488" t="s">
        <v>1829</v>
      </c>
      <c r="J1488" s="12">
        <v>435.34199999999998</v>
      </c>
      <c r="K1488" t="str">
        <f>_xlfn.XLOOKUP(Table17[[#This Row],[Customer_ID]],Customer_Dim!A:A,Customer_Dim!B:B,"False Data")</f>
        <v>Beth Martin</v>
      </c>
      <c r="L1488" s="5">
        <f>_xlfn.XLOOKUP(Table17[[#This Row],[Customer_ID]],Customer_Dim!A:A,Customer_Dim!C:C,"False Data")</f>
        <v>34</v>
      </c>
      <c r="M1488" s="5" t="str" cm="1">
        <f t="array" ref="M1488">_xlfn.IFS(Table9[[#This Row],[Age]]&lt;=35,"Youth",Table9[[#This Row],[Age]]&lt;=55,"Adult",Table9[[#This Row],[Age]]&gt;55,"Senior")</f>
        <v>Youth</v>
      </c>
      <c r="N1488" t="str">
        <f>_xlfn.XLOOKUP(Table17[[#This Row],[Customer_ID]],Customer_Dim!A:A,Customer_Dim!D:D,"False Data")</f>
        <v>Female</v>
      </c>
      <c r="O1488" t="str">
        <f>_xlfn.XLOOKUP(Table17[[#This Row],[Customer_ID]],Customer_Dim!A:A,Customer_Dim!E:E,"False Data")</f>
        <v>Burkefurt</v>
      </c>
      <c r="P1488" t="str">
        <f>_xlfn.XLOOKUP(Table17[[#This Row],[Customer_ID]],Customer_Dim!A:A,Customer_Dim!F:F,"False Data")</f>
        <v>West Virginia</v>
      </c>
      <c r="Q1488" t="str">
        <f>_xlfn.XLOOKUP(Table17[[#This Row],[Customer_ID]],Customer_Dim!A:A,Customer_Dim!G:G,"False Data")</f>
        <v>USA</v>
      </c>
      <c r="R1488" t="str">
        <f>_xlfn.XLOOKUP(Table17[[#This Row],[Customer_ID]],Customer_Dim!A:A,Customer_Dim!H:H,"False Data")</f>
        <v>Silver</v>
      </c>
      <c r="S1488" t="str">
        <f>_xlfn.XLOOKUP(Table17[[#This Row],[Store_ID]],Store_Dim!A:A,Store_Dim!B:B)</f>
        <v>Mcdonald Inc</v>
      </c>
      <c r="T1488" t="str">
        <f>_xlfn.XLOOKUP(Table17[[#This Row],[Store_ID]],Store_Dim!A:A,Store_Dim!C:C)</f>
        <v>South</v>
      </c>
      <c r="U1488" t="str">
        <f>_xlfn.XLOOKUP(Table17[[#This Row],[Store_ID]],Store_Dim!A:A,Store_Dim!D:D)</f>
        <v>Christopherland</v>
      </c>
      <c r="V1488" t="str">
        <f>_xlfn.XLOOKUP(Table17[[#This Row],[Store_ID]],Store_Dim!A:A,Store_Dim!E:E)</f>
        <v>Outlet</v>
      </c>
      <c r="W1488" t="str">
        <f>_xlfn.XLOOKUP(Table17[[#This Row],[Product_ID]],Product_Dim!A:A,Product_Dim!B:B)</f>
        <v>Carbon Fiber Tennis Racket</v>
      </c>
      <c r="X1488" t="str">
        <f>_xlfn.XLOOKUP(Table17[[#This Row],[Product_ID]],Product_Dim!A:A,Product_Dim!C:C)</f>
        <v>Sports</v>
      </c>
      <c r="Y1488" t="str">
        <f>_xlfn.XLOOKUP(Table17[[#This Row],[Product_ID]],Product_Dim!A:A,Product_Dim!D:D)</f>
        <v>Equipment</v>
      </c>
      <c r="Z1488" t="str">
        <f>_xlfn.XLOOKUP(Table17[[#This Row],[Product_ID]],Product_Dim!A:A,Product_Dim!E:E)</f>
        <v>Flores, Pineda and Rodriguez</v>
      </c>
      <c r="AA1488">
        <f>_xlfn.XLOOKUP(Table17[[#This Row],[Product_ID]],Product_Dim!A:A,Product_Dim!F:F)</f>
        <v>484.62</v>
      </c>
      <c r="AB1488">
        <f>_xlfn.XLOOKUP(Table17[[#This Row],[Product_ID]],Product_Dim!A:A,Product_Dim!G:G)</f>
        <v>432</v>
      </c>
    </row>
    <row r="1489" spans="1:28" x14ac:dyDescent="0.25">
      <c r="A1489" t="s">
        <v>3313</v>
      </c>
      <c r="B1489" s="1">
        <v>45645</v>
      </c>
      <c r="C1489" t="s">
        <v>1425</v>
      </c>
      <c r="D1489" t="s">
        <v>1658</v>
      </c>
      <c r="E1489" t="s">
        <v>1779</v>
      </c>
      <c r="F1489">
        <v>1</v>
      </c>
      <c r="G1489">
        <v>917.26</v>
      </c>
      <c r="H1489">
        <v>0.05</v>
      </c>
      <c r="I1489" t="s">
        <v>1826</v>
      </c>
      <c r="J1489" s="12">
        <v>871.39699999999993</v>
      </c>
      <c r="K1489" t="str">
        <f>_xlfn.XLOOKUP(Table17[[#This Row],[Customer_ID]],Customer_Dim!A:A,Customer_Dim!B:B,"False Data")</f>
        <v>Beth Martin</v>
      </c>
      <c r="L1489" s="5">
        <f>_xlfn.XLOOKUP(Table17[[#This Row],[Customer_ID]],Customer_Dim!A:A,Customer_Dim!C:C,"False Data")</f>
        <v>34</v>
      </c>
      <c r="M1489" s="5" t="str" cm="1">
        <f t="array" ref="M1489">_xlfn.IFS(Table9[[#This Row],[Age]]&lt;=35,"Youth",Table9[[#This Row],[Age]]&lt;=55,"Adult",Table9[[#This Row],[Age]]&gt;55,"Senior")</f>
        <v>Youth</v>
      </c>
      <c r="N1489" t="str">
        <f>_xlfn.XLOOKUP(Table17[[#This Row],[Customer_ID]],Customer_Dim!A:A,Customer_Dim!D:D,"False Data")</f>
        <v>Female</v>
      </c>
      <c r="O1489" t="str">
        <f>_xlfn.XLOOKUP(Table17[[#This Row],[Customer_ID]],Customer_Dim!A:A,Customer_Dim!E:E,"False Data")</f>
        <v>Burkefurt</v>
      </c>
      <c r="P1489" t="str">
        <f>_xlfn.XLOOKUP(Table17[[#This Row],[Customer_ID]],Customer_Dim!A:A,Customer_Dim!F:F,"False Data")</f>
        <v>West Virginia</v>
      </c>
      <c r="Q1489" t="str">
        <f>_xlfn.XLOOKUP(Table17[[#This Row],[Customer_ID]],Customer_Dim!A:A,Customer_Dim!G:G,"False Data")</f>
        <v>USA</v>
      </c>
      <c r="R1489" t="str">
        <f>_xlfn.XLOOKUP(Table17[[#This Row],[Customer_ID]],Customer_Dim!A:A,Customer_Dim!H:H,"False Data")</f>
        <v>Silver</v>
      </c>
      <c r="S1489" t="str">
        <f>_xlfn.XLOOKUP(Table17[[#This Row],[Store_ID]],Store_Dim!A:A,Store_Dim!B:B)</f>
        <v>Martinez-Mullins</v>
      </c>
      <c r="T1489" t="str">
        <f>_xlfn.XLOOKUP(Table17[[#This Row],[Store_ID]],Store_Dim!A:A,Store_Dim!C:C)</f>
        <v>South</v>
      </c>
      <c r="U1489" t="str">
        <f>_xlfn.XLOOKUP(Table17[[#This Row],[Store_ID]],Store_Dim!A:A,Store_Dim!D:D)</f>
        <v>Williamsfurt</v>
      </c>
      <c r="V1489" t="str">
        <f>_xlfn.XLOOKUP(Table17[[#This Row],[Store_ID]],Store_Dim!A:A,Store_Dim!E:E)</f>
        <v>Online</v>
      </c>
      <c r="W1489" t="str">
        <f>_xlfn.XLOOKUP(Table17[[#This Row],[Product_ID]],Product_Dim!A:A,Product_Dim!B:B)</f>
        <v>Ceramic Plant Pot</v>
      </c>
      <c r="X1489" t="str">
        <f>_xlfn.XLOOKUP(Table17[[#This Row],[Product_ID]],Product_Dim!A:A,Product_Dim!C:C)</f>
        <v>Home</v>
      </c>
      <c r="Y1489" t="str">
        <f>_xlfn.XLOOKUP(Table17[[#This Row],[Product_ID]],Product_Dim!A:A,Product_Dim!D:D)</f>
        <v>Decor</v>
      </c>
      <c r="Z1489" t="str">
        <f>_xlfn.XLOOKUP(Table17[[#This Row],[Product_ID]],Product_Dim!A:A,Product_Dim!E:E)</f>
        <v>Hatfield, Baird and Torres</v>
      </c>
      <c r="AA1489">
        <f>_xlfn.XLOOKUP(Table17[[#This Row],[Product_ID]],Product_Dim!A:A,Product_Dim!F:F)</f>
        <v>81.75</v>
      </c>
      <c r="AB1489">
        <f>_xlfn.XLOOKUP(Table17[[#This Row],[Product_ID]],Product_Dim!A:A,Product_Dim!G:G)</f>
        <v>0</v>
      </c>
    </row>
    <row r="1490" spans="1:28" x14ac:dyDescent="0.25">
      <c r="A1490" t="s">
        <v>3314</v>
      </c>
      <c r="B1490" s="1">
        <v>45449</v>
      </c>
      <c r="C1490" t="s">
        <v>749</v>
      </c>
      <c r="D1490" t="s">
        <v>1557</v>
      </c>
      <c r="E1490" t="s">
        <v>1810</v>
      </c>
      <c r="F1490">
        <v>4</v>
      </c>
      <c r="G1490">
        <v>96.78</v>
      </c>
      <c r="H1490">
        <v>0.11</v>
      </c>
      <c r="I1490" t="s">
        <v>1826</v>
      </c>
      <c r="J1490" s="12">
        <v>344.53680000000003</v>
      </c>
      <c r="K1490" t="str">
        <f>_xlfn.XLOOKUP(Table17[[#This Row],[Customer_ID]],Customer_Dim!A:A,Customer_Dim!B:B,"False Data")</f>
        <v>Michelle Gonzalez</v>
      </c>
      <c r="L1490" s="5">
        <f>_xlfn.XLOOKUP(Table17[[#This Row],[Customer_ID]],Customer_Dim!A:A,Customer_Dim!C:C,"False Data")</f>
        <v>59</v>
      </c>
      <c r="M1490" s="5" t="str" cm="1">
        <f t="array" ref="M1490">_xlfn.IFS(Table9[[#This Row],[Age]]&lt;=35,"Youth",Table9[[#This Row],[Age]]&lt;=55,"Adult",Table9[[#This Row],[Age]]&gt;55,"Senior")</f>
        <v>Senior</v>
      </c>
      <c r="N1490" t="str">
        <f>_xlfn.XLOOKUP(Table17[[#This Row],[Customer_ID]],Customer_Dim!A:A,Customer_Dim!D:D,"False Data")</f>
        <v>Male</v>
      </c>
      <c r="O1490" t="str">
        <f>_xlfn.XLOOKUP(Table17[[#This Row],[Customer_ID]],Customer_Dim!A:A,Customer_Dim!E:E,"False Data")</f>
        <v>Clarkport</v>
      </c>
      <c r="P1490" t="str">
        <f>_xlfn.XLOOKUP(Table17[[#This Row],[Customer_ID]],Customer_Dim!A:A,Customer_Dim!F:F,"False Data")</f>
        <v>West Virginia</v>
      </c>
      <c r="Q1490" t="str">
        <f>_xlfn.XLOOKUP(Table17[[#This Row],[Customer_ID]],Customer_Dim!A:A,Customer_Dim!G:G,"False Data")</f>
        <v>USA</v>
      </c>
      <c r="R1490" t="str">
        <f>_xlfn.XLOOKUP(Table17[[#This Row],[Customer_ID]],Customer_Dim!A:A,Customer_Dim!H:H,"False Data")</f>
        <v>Silver</v>
      </c>
      <c r="S1490" t="str">
        <f>_xlfn.XLOOKUP(Table17[[#This Row],[Store_ID]],Store_Dim!A:A,Store_Dim!B:B)</f>
        <v>Guerrero-Schmitt</v>
      </c>
      <c r="T1490" t="str">
        <f>_xlfn.XLOOKUP(Table17[[#This Row],[Store_ID]],Store_Dim!A:A,Store_Dim!C:C)</f>
        <v>East</v>
      </c>
      <c r="U1490" t="str">
        <f>_xlfn.XLOOKUP(Table17[[#This Row],[Store_ID]],Store_Dim!A:A,Store_Dim!D:D)</f>
        <v>East Stevechester</v>
      </c>
      <c r="V1490" t="str">
        <f>_xlfn.XLOOKUP(Table17[[#This Row],[Store_ID]],Store_Dim!A:A,Store_Dim!E:E)</f>
        <v>Flagship</v>
      </c>
      <c r="W1490" t="str">
        <f>_xlfn.XLOOKUP(Table17[[#This Row],[Product_ID]],Product_Dim!A:A,Product_Dim!B:B)</f>
        <v>Herbal Face Moisturizer</v>
      </c>
      <c r="X1490" t="str">
        <f>_xlfn.XLOOKUP(Table17[[#This Row],[Product_ID]],Product_Dim!A:A,Product_Dim!C:C)</f>
        <v>Beauty</v>
      </c>
      <c r="Y1490" t="str">
        <f>_xlfn.XLOOKUP(Table17[[#This Row],[Product_ID]],Product_Dim!A:A,Product_Dim!D:D)</f>
        <v>Skincare</v>
      </c>
      <c r="Z1490" t="str">
        <f>_xlfn.XLOOKUP(Table17[[#This Row],[Product_ID]],Product_Dim!A:A,Product_Dim!E:E)</f>
        <v>Davidson PLC</v>
      </c>
      <c r="AA1490">
        <f>_xlfn.XLOOKUP(Table17[[#This Row],[Product_ID]],Product_Dim!A:A,Product_Dim!F:F)</f>
        <v>312.8</v>
      </c>
      <c r="AB1490">
        <f>_xlfn.XLOOKUP(Table17[[#This Row],[Product_ID]],Product_Dim!A:A,Product_Dim!G:G)</f>
        <v>350</v>
      </c>
    </row>
    <row r="1491" spans="1:28" x14ac:dyDescent="0.25">
      <c r="A1491" t="s">
        <v>3315</v>
      </c>
      <c r="B1491" s="1">
        <v>45629</v>
      </c>
      <c r="C1491" t="s">
        <v>1472</v>
      </c>
      <c r="D1491" t="s">
        <v>1604</v>
      </c>
      <c r="E1491" t="s">
        <v>1769</v>
      </c>
      <c r="F1491">
        <v>3</v>
      </c>
      <c r="G1491">
        <v>199.41</v>
      </c>
      <c r="H1491">
        <v>0.16</v>
      </c>
      <c r="I1491" t="s">
        <v>1829</v>
      </c>
      <c r="J1491" s="12">
        <v>502.51319999999998</v>
      </c>
      <c r="K1491" t="str">
        <f>_xlfn.XLOOKUP(Table17[[#This Row],[Customer_ID]],Customer_Dim!A:A,Customer_Dim!B:B,"False Data")</f>
        <v>Earl Smith Dds</v>
      </c>
      <c r="L1491" s="5">
        <f>_xlfn.XLOOKUP(Table17[[#This Row],[Customer_ID]],Customer_Dim!A:A,Customer_Dim!C:C,"False Data")</f>
        <v>59</v>
      </c>
      <c r="M1491" s="5" t="str" cm="1">
        <f t="array" ref="M1491">_xlfn.IFS(Table9[[#This Row],[Age]]&lt;=35,"Youth",Table9[[#This Row],[Age]]&lt;=55,"Adult",Table9[[#This Row],[Age]]&gt;55,"Senior")</f>
        <v>Senior</v>
      </c>
      <c r="N1491" t="str">
        <f>_xlfn.XLOOKUP(Table17[[#This Row],[Customer_ID]],Customer_Dim!A:A,Customer_Dim!D:D,"False Data")</f>
        <v>Male</v>
      </c>
      <c r="O1491" t="str">
        <f>_xlfn.XLOOKUP(Table17[[#This Row],[Customer_ID]],Customer_Dim!A:A,Customer_Dim!E:E,"False Data")</f>
        <v>West Sarah</v>
      </c>
      <c r="P1491" t="str">
        <f>_xlfn.XLOOKUP(Table17[[#This Row],[Customer_ID]],Customer_Dim!A:A,Customer_Dim!F:F,"False Data")</f>
        <v>South Dakota</v>
      </c>
      <c r="Q1491" t="str">
        <f>_xlfn.XLOOKUP(Table17[[#This Row],[Customer_ID]],Customer_Dim!A:A,Customer_Dim!G:G,"False Data")</f>
        <v>USA</v>
      </c>
      <c r="R1491" t="str">
        <f>_xlfn.XLOOKUP(Table17[[#This Row],[Customer_ID]],Customer_Dim!A:A,Customer_Dim!H:H,"False Data")</f>
        <v>Gold</v>
      </c>
      <c r="S1491" t="str">
        <f>_xlfn.XLOOKUP(Table17[[#This Row],[Store_ID]],Store_Dim!A:A,Store_Dim!B:B)</f>
        <v>Alexander Group</v>
      </c>
      <c r="T1491" t="str">
        <f>_xlfn.XLOOKUP(Table17[[#This Row],[Store_ID]],Store_Dim!A:A,Store_Dim!C:C)</f>
        <v>South</v>
      </c>
      <c r="U1491" t="str">
        <f>_xlfn.XLOOKUP(Table17[[#This Row],[Store_ID]],Store_Dim!A:A,Store_Dim!D:D)</f>
        <v>Port Sharon</v>
      </c>
      <c r="V1491" t="str">
        <f>_xlfn.XLOOKUP(Table17[[#This Row],[Store_ID]],Store_Dim!A:A,Store_Dim!E:E)</f>
        <v>Online</v>
      </c>
      <c r="W1491" t="str">
        <f>_xlfn.XLOOKUP(Table17[[#This Row],[Product_ID]],Product_Dim!A:A,Product_Dim!B:B)</f>
        <v>Sports Stopwatch Timer</v>
      </c>
      <c r="X1491" t="str">
        <f>_xlfn.XLOOKUP(Table17[[#This Row],[Product_ID]],Product_Dim!A:A,Product_Dim!C:C)</f>
        <v>Sports</v>
      </c>
      <c r="Y1491" t="str">
        <f>_xlfn.XLOOKUP(Table17[[#This Row],[Product_ID]],Product_Dim!A:A,Product_Dim!D:D)</f>
        <v>Accessories</v>
      </c>
      <c r="Z1491" t="str">
        <f>_xlfn.XLOOKUP(Table17[[#This Row],[Product_ID]],Product_Dim!A:A,Product_Dim!E:E)</f>
        <v>Burns-Hansen</v>
      </c>
      <c r="AA1491">
        <f>_xlfn.XLOOKUP(Table17[[#This Row],[Product_ID]],Product_Dim!A:A,Product_Dim!F:F)</f>
        <v>38.76</v>
      </c>
      <c r="AB1491">
        <f>_xlfn.XLOOKUP(Table17[[#This Row],[Product_ID]],Product_Dim!A:A,Product_Dim!G:G)</f>
        <v>137</v>
      </c>
    </row>
    <row r="1492" spans="1:28" x14ac:dyDescent="0.25">
      <c r="A1492" t="s">
        <v>3316</v>
      </c>
      <c r="B1492" s="1">
        <v>45739</v>
      </c>
      <c r="C1492" t="s">
        <v>85</v>
      </c>
      <c r="D1492" t="s">
        <v>1656</v>
      </c>
      <c r="E1492" t="s">
        <v>1786</v>
      </c>
      <c r="F1492">
        <v>1</v>
      </c>
      <c r="G1492">
        <v>687.91</v>
      </c>
      <c r="H1492">
        <v>0.25</v>
      </c>
      <c r="I1492" t="s">
        <v>1824</v>
      </c>
      <c r="J1492" s="12">
        <v>515.9325</v>
      </c>
      <c r="K1492" t="str">
        <f>_xlfn.XLOOKUP(Table17[[#This Row],[Customer_ID]],Customer_Dim!A:A,Customer_Dim!B:B,"False Data")</f>
        <v>Michael Torres</v>
      </c>
      <c r="L1492" s="5">
        <f>_xlfn.XLOOKUP(Table17[[#This Row],[Customer_ID]],Customer_Dim!A:A,Customer_Dim!C:C,"False Data")</f>
        <v>46</v>
      </c>
      <c r="M1492" s="5" t="str" cm="1">
        <f t="array" ref="M1492">_xlfn.IFS(Table9[[#This Row],[Age]]&lt;=35,"Youth",Table9[[#This Row],[Age]]&lt;=55,"Adult",Table9[[#This Row],[Age]]&gt;55,"Senior")</f>
        <v>Adult</v>
      </c>
      <c r="N1492" t="str">
        <f>_xlfn.XLOOKUP(Table17[[#This Row],[Customer_ID]],Customer_Dim!A:A,Customer_Dim!D:D,"False Data")</f>
        <v>Female</v>
      </c>
      <c r="O1492" t="str">
        <f>_xlfn.XLOOKUP(Table17[[#This Row],[Customer_ID]],Customer_Dim!A:A,Customer_Dim!E:E,"False Data")</f>
        <v>Gonzalezfort</v>
      </c>
      <c r="P1492" t="str">
        <f>_xlfn.XLOOKUP(Table17[[#This Row],[Customer_ID]],Customer_Dim!A:A,Customer_Dim!F:F,"False Data")</f>
        <v>New Jersey</v>
      </c>
      <c r="Q1492" t="str">
        <f>_xlfn.XLOOKUP(Table17[[#This Row],[Customer_ID]],Customer_Dim!A:A,Customer_Dim!G:G,"False Data")</f>
        <v>USA</v>
      </c>
      <c r="R1492" t="str">
        <f>_xlfn.XLOOKUP(Table17[[#This Row],[Customer_ID]],Customer_Dim!A:A,Customer_Dim!H:H,"False Data")</f>
        <v>Platinum</v>
      </c>
      <c r="S1492" t="str">
        <f>_xlfn.XLOOKUP(Table17[[#This Row],[Store_ID]],Store_Dim!A:A,Store_Dim!B:B)</f>
        <v>Moore, Padilla and Butler</v>
      </c>
      <c r="T1492" t="str">
        <f>_xlfn.XLOOKUP(Table17[[#This Row],[Store_ID]],Store_Dim!A:A,Store_Dim!C:C)</f>
        <v>South</v>
      </c>
      <c r="U1492" t="str">
        <f>_xlfn.XLOOKUP(Table17[[#This Row],[Store_ID]],Store_Dim!A:A,Store_Dim!D:D)</f>
        <v>East Johnstad</v>
      </c>
      <c r="V1492" t="str">
        <f>_xlfn.XLOOKUP(Table17[[#This Row],[Store_ID]],Store_Dim!A:A,Store_Dim!E:E)</f>
        <v>Flagship</v>
      </c>
      <c r="W1492" t="str">
        <f>_xlfn.XLOOKUP(Table17[[#This Row],[Product_ID]],Product_Dim!A:A,Product_Dim!B:B)</f>
        <v>Sports Stopwatch Pro</v>
      </c>
      <c r="X1492" t="str">
        <f>_xlfn.XLOOKUP(Table17[[#This Row],[Product_ID]],Product_Dim!A:A,Product_Dim!C:C)</f>
        <v>Sports</v>
      </c>
      <c r="Y1492" t="str">
        <f>_xlfn.XLOOKUP(Table17[[#This Row],[Product_ID]],Product_Dim!A:A,Product_Dim!D:D)</f>
        <v>Accessories</v>
      </c>
      <c r="Z1492" t="str">
        <f>_xlfn.XLOOKUP(Table17[[#This Row],[Product_ID]],Product_Dim!A:A,Product_Dim!E:E)</f>
        <v>Thompson-French</v>
      </c>
      <c r="AA1492">
        <f>_xlfn.XLOOKUP(Table17[[#This Row],[Product_ID]],Product_Dim!A:A,Product_Dim!F:F)</f>
        <v>434.84</v>
      </c>
      <c r="AB1492">
        <f>_xlfn.XLOOKUP(Table17[[#This Row],[Product_ID]],Product_Dim!A:A,Product_Dim!G:G)</f>
        <v>185</v>
      </c>
    </row>
    <row r="1493" spans="1:28" x14ac:dyDescent="0.25">
      <c r="A1493" t="s">
        <v>3317</v>
      </c>
      <c r="B1493" s="1">
        <v>45849</v>
      </c>
      <c r="C1493" t="s">
        <v>153</v>
      </c>
      <c r="D1493" t="s">
        <v>1690</v>
      </c>
      <c r="E1493" t="s">
        <v>1761</v>
      </c>
      <c r="F1493">
        <v>3</v>
      </c>
      <c r="G1493">
        <v>769.62</v>
      </c>
      <c r="H1493">
        <v>0.09</v>
      </c>
      <c r="I1493" t="s">
        <v>1826</v>
      </c>
      <c r="J1493" s="12">
        <v>2101.0626000000002</v>
      </c>
      <c r="K1493" t="str">
        <f>_xlfn.XLOOKUP(Table17[[#This Row],[Customer_ID]],Customer_Dim!A:A,Customer_Dim!B:B,"False Data")</f>
        <v>Tonya Reynolds</v>
      </c>
      <c r="L1493" s="5">
        <f>_xlfn.XLOOKUP(Table17[[#This Row],[Customer_ID]],Customer_Dim!A:A,Customer_Dim!C:C,"False Data")</f>
        <v>55</v>
      </c>
      <c r="M1493" s="5" t="str" cm="1">
        <f t="array" ref="M1493">_xlfn.IFS(Table9[[#This Row],[Age]]&lt;=35,"Youth",Table9[[#This Row],[Age]]&lt;=55,"Adult",Table9[[#This Row],[Age]]&gt;55,"Senior")</f>
        <v>Adult</v>
      </c>
      <c r="N1493" t="str">
        <f>_xlfn.XLOOKUP(Table17[[#This Row],[Customer_ID]],Customer_Dim!A:A,Customer_Dim!D:D,"False Data")</f>
        <v>Female</v>
      </c>
      <c r="O1493" t="str">
        <f>_xlfn.XLOOKUP(Table17[[#This Row],[Customer_ID]],Customer_Dim!A:A,Customer_Dim!E:E,"False Data")</f>
        <v>Darleneton</v>
      </c>
      <c r="P1493" t="str">
        <f>_xlfn.XLOOKUP(Table17[[#This Row],[Customer_ID]],Customer_Dim!A:A,Customer_Dim!F:F,"False Data")</f>
        <v>Michigan</v>
      </c>
      <c r="Q1493" t="str">
        <f>_xlfn.XLOOKUP(Table17[[#This Row],[Customer_ID]],Customer_Dim!A:A,Customer_Dim!G:G,"False Data")</f>
        <v>USA</v>
      </c>
      <c r="R1493" t="str">
        <f>_xlfn.XLOOKUP(Table17[[#This Row],[Customer_ID]],Customer_Dim!A:A,Customer_Dim!H:H,"False Data")</f>
        <v>Gold</v>
      </c>
      <c r="S1493" t="str">
        <f>_xlfn.XLOOKUP(Table17[[#This Row],[Store_ID]],Store_Dim!A:A,Store_Dim!B:B)</f>
        <v>Black-Horn</v>
      </c>
      <c r="T1493" t="str">
        <f>_xlfn.XLOOKUP(Table17[[#This Row],[Store_ID]],Store_Dim!A:A,Store_Dim!C:C)</f>
        <v>South</v>
      </c>
      <c r="U1493" t="str">
        <f>_xlfn.XLOOKUP(Table17[[#This Row],[Store_ID]],Store_Dim!A:A,Store_Dim!D:D)</f>
        <v>North Nancyview</v>
      </c>
      <c r="V1493" t="str">
        <f>_xlfn.XLOOKUP(Table17[[#This Row],[Store_ID]],Store_Dim!A:A,Store_Dim!E:E)</f>
        <v>Outlet</v>
      </c>
      <c r="W1493" t="str">
        <f>_xlfn.XLOOKUP(Table17[[#This Row],[Product_ID]],Product_Dim!A:A,Product_Dim!B:B)</f>
        <v>Hair Repair Oil Treatment</v>
      </c>
      <c r="X1493" t="str">
        <f>_xlfn.XLOOKUP(Table17[[#This Row],[Product_ID]],Product_Dim!A:A,Product_Dim!C:C)</f>
        <v>Beauty</v>
      </c>
      <c r="Y1493" t="str">
        <f>_xlfn.XLOOKUP(Table17[[#This Row],[Product_ID]],Product_Dim!A:A,Product_Dim!D:D)</f>
        <v>Haircare</v>
      </c>
      <c r="Z1493" t="str">
        <f>_xlfn.XLOOKUP(Table17[[#This Row],[Product_ID]],Product_Dim!A:A,Product_Dim!E:E)</f>
        <v>Hopkins Ltd</v>
      </c>
      <c r="AA1493">
        <f>_xlfn.XLOOKUP(Table17[[#This Row],[Product_ID]],Product_Dim!A:A,Product_Dim!F:F)</f>
        <v>214.32</v>
      </c>
      <c r="AB1493">
        <f>_xlfn.XLOOKUP(Table17[[#This Row],[Product_ID]],Product_Dim!A:A,Product_Dim!G:G)</f>
        <v>383</v>
      </c>
    </row>
    <row r="1494" spans="1:28" x14ac:dyDescent="0.25">
      <c r="A1494" t="s">
        <v>3318</v>
      </c>
      <c r="B1494" s="1">
        <v>45230</v>
      </c>
      <c r="C1494" t="s">
        <v>713</v>
      </c>
      <c r="D1494" t="s">
        <v>1553</v>
      </c>
      <c r="E1494" t="s">
        <v>1766</v>
      </c>
      <c r="F1494">
        <v>1</v>
      </c>
      <c r="G1494">
        <v>492.05</v>
      </c>
      <c r="H1494">
        <v>0.27</v>
      </c>
      <c r="I1494" t="s">
        <v>1824</v>
      </c>
      <c r="J1494" s="12">
        <v>359.19650000000001</v>
      </c>
      <c r="K1494" t="str">
        <f>_xlfn.XLOOKUP(Table17[[#This Row],[Customer_ID]],Customer_Dim!A:A,Customer_Dim!B:B,"False Data")</f>
        <v>George Davis</v>
      </c>
      <c r="L1494" s="5">
        <f>_xlfn.XLOOKUP(Table17[[#This Row],[Customer_ID]],Customer_Dim!A:A,Customer_Dim!C:C,"False Data")</f>
        <v>50</v>
      </c>
      <c r="M1494" s="5" t="str" cm="1">
        <f t="array" ref="M1494">_xlfn.IFS(Table9[[#This Row],[Age]]&lt;=35,"Youth",Table9[[#This Row],[Age]]&lt;=55,"Adult",Table9[[#This Row],[Age]]&gt;55,"Senior")</f>
        <v>Adult</v>
      </c>
      <c r="N1494" t="str">
        <f>_xlfn.XLOOKUP(Table17[[#This Row],[Customer_ID]],Customer_Dim!A:A,Customer_Dim!D:D,"False Data")</f>
        <v>Female</v>
      </c>
      <c r="O1494" t="str">
        <f>_xlfn.XLOOKUP(Table17[[#This Row],[Customer_ID]],Customer_Dim!A:A,Customer_Dim!E:E,"False Data")</f>
        <v xml:space="preserve">    lake lisa</v>
      </c>
      <c r="P1494" t="str">
        <f>_xlfn.XLOOKUP(Table17[[#This Row],[Customer_ID]],Customer_Dim!A:A,Customer_Dim!F:F,"False Data")</f>
        <v>Massachusetts</v>
      </c>
      <c r="Q1494" t="str">
        <f>_xlfn.XLOOKUP(Table17[[#This Row],[Customer_ID]],Customer_Dim!A:A,Customer_Dim!G:G,"False Data")</f>
        <v>usa</v>
      </c>
      <c r="R1494" t="str">
        <f>_xlfn.XLOOKUP(Table17[[#This Row],[Customer_ID]],Customer_Dim!A:A,Customer_Dim!H:H,"False Data")</f>
        <v>Bronze</v>
      </c>
      <c r="S1494" t="str">
        <f>_xlfn.XLOOKUP(Table17[[#This Row],[Store_ID]],Store_Dim!A:A,Store_Dim!B:B)</f>
        <v>Johnson-Wright</v>
      </c>
      <c r="T1494" t="str">
        <f>_xlfn.XLOOKUP(Table17[[#This Row],[Store_ID]],Store_Dim!A:A,Store_Dim!C:C)</f>
        <v>North</v>
      </c>
      <c r="U1494" t="str">
        <f>_xlfn.XLOOKUP(Table17[[#This Row],[Store_ID]],Store_Dim!A:A,Store_Dim!D:D)</f>
        <v>Hoodberg</v>
      </c>
      <c r="V1494" t="str">
        <f>_xlfn.XLOOKUP(Table17[[#This Row],[Store_ID]],Store_Dim!A:A,Store_Dim!E:E)</f>
        <v>Outlet</v>
      </c>
      <c r="W1494" t="str">
        <f>_xlfn.XLOOKUP(Table17[[#This Row],[Product_ID]],Product_Dim!A:A,Product_Dim!B:B)</f>
        <v>Women's Yoga Pants</v>
      </c>
      <c r="X1494" t="str">
        <f>_xlfn.XLOOKUP(Table17[[#This Row],[Product_ID]],Product_Dim!A:A,Product_Dim!C:C)</f>
        <v>Clothing</v>
      </c>
      <c r="Y1494" t="str">
        <f>_xlfn.XLOOKUP(Table17[[#This Row],[Product_ID]],Product_Dim!A:A,Product_Dim!D:D)</f>
        <v>Bottoms</v>
      </c>
      <c r="Z1494" t="str">
        <f>_xlfn.XLOOKUP(Table17[[#This Row],[Product_ID]],Product_Dim!A:A,Product_Dim!E:E)</f>
        <v>Gonzales-Davis</v>
      </c>
      <c r="AA1494">
        <f>_xlfn.XLOOKUP(Table17[[#This Row],[Product_ID]],Product_Dim!A:A,Product_Dim!F:F)</f>
        <v>306.45999999999998</v>
      </c>
      <c r="AB1494">
        <f>_xlfn.XLOOKUP(Table17[[#This Row],[Product_ID]],Product_Dim!A:A,Product_Dim!G:G)</f>
        <v>487</v>
      </c>
    </row>
    <row r="1495" spans="1:28" x14ac:dyDescent="0.25">
      <c r="A1495" t="s">
        <v>3319</v>
      </c>
      <c r="B1495" s="1">
        <v>45292</v>
      </c>
      <c r="C1495" t="s">
        <v>369</v>
      </c>
      <c r="D1495" t="s">
        <v>1582</v>
      </c>
      <c r="E1495" t="s">
        <v>1794</v>
      </c>
      <c r="F1495">
        <v>2</v>
      </c>
      <c r="G1495">
        <v>428.55</v>
      </c>
      <c r="H1495">
        <v>0</v>
      </c>
      <c r="I1495" t="s">
        <v>1826</v>
      </c>
      <c r="J1495" s="12">
        <v>857.1</v>
      </c>
      <c r="K1495" t="str">
        <f>_xlfn.XLOOKUP(Table17[[#This Row],[Customer_ID]],Customer_Dim!A:A,Customer_Dim!B:B,"False Data")</f>
        <v>Christopher Lester</v>
      </c>
      <c r="L1495" s="5">
        <f>_xlfn.XLOOKUP(Table17[[#This Row],[Customer_ID]],Customer_Dim!A:A,Customer_Dim!C:C,"False Data")</f>
        <v>64</v>
      </c>
      <c r="M1495" s="5" t="str" cm="1">
        <f t="array" ref="M1495">_xlfn.IFS(Table9[[#This Row],[Age]]&lt;=35,"Youth",Table9[[#This Row],[Age]]&lt;=55,"Adult",Table9[[#This Row],[Age]]&gt;55,"Senior")</f>
        <v>Senior</v>
      </c>
      <c r="N1495" t="str">
        <f>_xlfn.XLOOKUP(Table17[[#This Row],[Customer_ID]],Customer_Dim!A:A,Customer_Dim!D:D,"False Data")</f>
        <v>Male</v>
      </c>
      <c r="O1495" t="str">
        <f>_xlfn.XLOOKUP(Table17[[#This Row],[Customer_ID]],Customer_Dim!A:A,Customer_Dim!E:E,"False Data")</f>
        <v>South Jenniferville</v>
      </c>
      <c r="P1495" t="str">
        <f>_xlfn.XLOOKUP(Table17[[#This Row],[Customer_ID]],Customer_Dim!A:A,Customer_Dim!F:F,"False Data")</f>
        <v>Georgia</v>
      </c>
      <c r="Q1495" t="str">
        <f>_xlfn.XLOOKUP(Table17[[#This Row],[Customer_ID]],Customer_Dim!A:A,Customer_Dim!G:G,"False Data")</f>
        <v>USA</v>
      </c>
      <c r="R1495" t="str">
        <f>_xlfn.XLOOKUP(Table17[[#This Row],[Customer_ID]],Customer_Dim!A:A,Customer_Dim!H:H,"False Data")</f>
        <v>Silver</v>
      </c>
      <c r="S1495" t="str">
        <f>_xlfn.XLOOKUP(Table17[[#This Row],[Store_ID]],Store_Dim!A:A,Store_Dim!B:B)</f>
        <v>Thomas, Bridges and Harris</v>
      </c>
      <c r="T1495" t="str">
        <f>_xlfn.XLOOKUP(Table17[[#This Row],[Store_ID]],Store_Dim!A:A,Store_Dim!C:C)</f>
        <v>North</v>
      </c>
      <c r="U1495" t="str">
        <f>_xlfn.XLOOKUP(Table17[[#This Row],[Store_ID]],Store_Dim!A:A,Store_Dim!D:D)</f>
        <v>Sabrinatown</v>
      </c>
      <c r="V1495" t="str">
        <f>_xlfn.XLOOKUP(Table17[[#This Row],[Store_ID]],Store_Dim!A:A,Store_Dim!E:E)</f>
        <v>Online</v>
      </c>
      <c r="W1495" t="str">
        <f>_xlfn.XLOOKUP(Table17[[#This Row],[Product_ID]],Product_Dim!A:A,Product_Dim!B:B)</f>
        <v>Soccer Training Cone Set</v>
      </c>
      <c r="X1495" t="str">
        <f>_xlfn.XLOOKUP(Table17[[#This Row],[Product_ID]],Product_Dim!A:A,Product_Dim!C:C)</f>
        <v>Sports</v>
      </c>
      <c r="Y1495" t="str">
        <f>_xlfn.XLOOKUP(Table17[[#This Row],[Product_ID]],Product_Dim!A:A,Product_Dim!D:D)</f>
        <v>Accessories</v>
      </c>
      <c r="Z1495" t="str">
        <f>_xlfn.XLOOKUP(Table17[[#This Row],[Product_ID]],Product_Dim!A:A,Product_Dim!E:E)</f>
        <v>Ford, Murphy and Wilson</v>
      </c>
      <c r="AA1495">
        <f>_xlfn.XLOOKUP(Table17[[#This Row],[Product_ID]],Product_Dim!A:A,Product_Dim!F:F)</f>
        <v>144.53</v>
      </c>
      <c r="AB1495">
        <f>_xlfn.XLOOKUP(Table17[[#This Row],[Product_ID]],Product_Dim!A:A,Product_Dim!G:G)</f>
        <v>367</v>
      </c>
    </row>
    <row r="1496" spans="1:28" x14ac:dyDescent="0.25">
      <c r="A1496" t="s">
        <v>3320</v>
      </c>
      <c r="B1496" s="1">
        <v>45251</v>
      </c>
      <c r="C1496" t="s">
        <v>737</v>
      </c>
      <c r="D1496" t="s">
        <v>1568</v>
      </c>
      <c r="E1496" t="s">
        <v>1801</v>
      </c>
      <c r="F1496">
        <v>4</v>
      </c>
      <c r="G1496">
        <v>316.18</v>
      </c>
      <c r="H1496">
        <v>0.12</v>
      </c>
      <c r="I1496" t="s">
        <v>1824</v>
      </c>
      <c r="J1496" s="12">
        <v>1112.9536000000001</v>
      </c>
      <c r="K1496" t="str">
        <f>_xlfn.XLOOKUP(Table17[[#This Row],[Customer_ID]],Customer_Dim!A:A,Customer_Dim!B:B,"False Data")</f>
        <v>Tanner Thompson</v>
      </c>
      <c r="L1496" s="5">
        <f>_xlfn.XLOOKUP(Table17[[#This Row],[Customer_ID]],Customer_Dim!A:A,Customer_Dim!C:C,"False Data")</f>
        <v>32</v>
      </c>
      <c r="M1496" s="5" t="str" cm="1">
        <f t="array" ref="M1496">_xlfn.IFS(Table9[[#This Row],[Age]]&lt;=35,"Youth",Table9[[#This Row],[Age]]&lt;=55,"Adult",Table9[[#This Row],[Age]]&gt;55,"Senior")</f>
        <v>Youth</v>
      </c>
      <c r="N1496" t="str">
        <f>_xlfn.XLOOKUP(Table17[[#This Row],[Customer_ID]],Customer_Dim!A:A,Customer_Dim!D:D,"False Data")</f>
        <v>Female</v>
      </c>
      <c r="O1496" t="str">
        <f>_xlfn.XLOOKUP(Table17[[#This Row],[Customer_ID]],Customer_Dim!A:A,Customer_Dim!E:E,"False Data")</f>
        <v>Port Lisashire</v>
      </c>
      <c r="P1496" t="str">
        <f>_xlfn.XLOOKUP(Table17[[#This Row],[Customer_ID]],Customer_Dim!A:A,Customer_Dim!F:F,"False Data")</f>
        <v>Maryland</v>
      </c>
      <c r="Q1496" t="str">
        <f>_xlfn.XLOOKUP(Table17[[#This Row],[Customer_ID]],Customer_Dim!A:A,Customer_Dim!G:G,"False Data")</f>
        <v>USA</v>
      </c>
      <c r="R1496" t="str">
        <f>_xlfn.XLOOKUP(Table17[[#This Row],[Customer_ID]],Customer_Dim!A:A,Customer_Dim!H:H,"False Data")</f>
        <v>Bronze</v>
      </c>
      <c r="S1496" t="str">
        <f>_xlfn.XLOOKUP(Table17[[#This Row],[Store_ID]],Store_Dim!A:A,Store_Dim!B:B)</f>
        <v>Shelton PLC</v>
      </c>
      <c r="T1496" t="str">
        <f>_xlfn.XLOOKUP(Table17[[#This Row],[Store_ID]],Store_Dim!A:A,Store_Dim!C:C)</f>
        <v>North</v>
      </c>
      <c r="U1496" t="str">
        <f>_xlfn.XLOOKUP(Table17[[#This Row],[Store_ID]],Store_Dim!A:A,Store_Dim!D:D)</f>
        <v>East Jenniferstad</v>
      </c>
      <c r="V1496" t="str">
        <f>_xlfn.XLOOKUP(Table17[[#This Row],[Store_ID]],Store_Dim!A:A,Store_Dim!E:E)</f>
        <v>Flagship</v>
      </c>
      <c r="W1496" t="str">
        <f>_xlfn.XLOOKUP(Table17[[#This Row],[Product_ID]],Product_Dim!A:A,Product_Dim!B:B)</f>
        <v>Ceramic Kitchen Bowl Set</v>
      </c>
      <c r="X1496" t="str">
        <f>_xlfn.XLOOKUP(Table17[[#This Row],[Product_ID]],Product_Dim!A:A,Product_Dim!C:C)</f>
        <v>Home</v>
      </c>
      <c r="Y1496" t="str">
        <f>_xlfn.XLOOKUP(Table17[[#This Row],[Product_ID]],Product_Dim!A:A,Product_Dim!D:D)</f>
        <v>Kitchen</v>
      </c>
      <c r="Z1496" t="str">
        <f>_xlfn.XLOOKUP(Table17[[#This Row],[Product_ID]],Product_Dim!A:A,Product_Dim!E:E)</f>
        <v>Hamilton Group</v>
      </c>
      <c r="AA1496">
        <f>_xlfn.XLOOKUP(Table17[[#This Row],[Product_ID]],Product_Dim!A:A,Product_Dim!F:F)</f>
        <v>298.86</v>
      </c>
      <c r="AB1496">
        <f>_xlfn.XLOOKUP(Table17[[#This Row],[Product_ID]],Product_Dim!A:A,Product_Dim!G:G)</f>
        <v>308</v>
      </c>
    </row>
    <row r="1497" spans="1:28" x14ac:dyDescent="0.25">
      <c r="A1497" t="s">
        <v>3321</v>
      </c>
      <c r="B1497" s="1">
        <v>45555</v>
      </c>
      <c r="C1497" t="s">
        <v>40</v>
      </c>
      <c r="D1497" t="s">
        <v>1574</v>
      </c>
      <c r="E1497" t="s">
        <v>1766</v>
      </c>
      <c r="F1497">
        <v>3</v>
      </c>
      <c r="G1497">
        <v>162.16999999999999</v>
      </c>
      <c r="H1497">
        <v>0.15</v>
      </c>
      <c r="I1497" t="s">
        <v>1826</v>
      </c>
      <c r="J1497" s="12">
        <v>413.5335</v>
      </c>
      <c r="K1497" t="str">
        <f>_xlfn.XLOOKUP(Table17[[#This Row],[Customer_ID]],Customer_Dim!A:A,Customer_Dim!B:B,"False Data")</f>
        <v>Daniel Boyd</v>
      </c>
      <c r="L1497" s="5">
        <f>_xlfn.XLOOKUP(Table17[[#This Row],[Customer_ID]],Customer_Dim!A:A,Customer_Dim!C:C,"False Data")</f>
        <v>29</v>
      </c>
      <c r="M1497" s="5" t="str" cm="1">
        <f t="array" ref="M1497">_xlfn.IFS(Table9[[#This Row],[Age]]&lt;=35,"Youth",Table9[[#This Row],[Age]]&lt;=55,"Adult",Table9[[#This Row],[Age]]&gt;55,"Senior")</f>
        <v>Youth</v>
      </c>
      <c r="N1497" t="str">
        <f>_xlfn.XLOOKUP(Table17[[#This Row],[Customer_ID]],Customer_Dim!A:A,Customer_Dim!D:D,"False Data")</f>
        <v>Female</v>
      </c>
      <c r="O1497" t="str">
        <f>_xlfn.XLOOKUP(Table17[[#This Row],[Customer_ID]],Customer_Dim!A:A,Customer_Dim!E:E,"False Data")</f>
        <v>West Pamelafurt</v>
      </c>
      <c r="P1497" t="str">
        <f>_xlfn.XLOOKUP(Table17[[#This Row],[Customer_ID]],Customer_Dim!A:A,Customer_Dim!F:F,"False Data")</f>
        <v>West Virginia</v>
      </c>
      <c r="Q1497" t="str">
        <f>_xlfn.XLOOKUP(Table17[[#This Row],[Customer_ID]],Customer_Dim!A:A,Customer_Dim!G:G,"False Data")</f>
        <v>USA</v>
      </c>
      <c r="R1497" t="str">
        <f>_xlfn.XLOOKUP(Table17[[#This Row],[Customer_ID]],Customer_Dim!A:A,Customer_Dim!H:H,"False Data")</f>
        <v>Bronze</v>
      </c>
      <c r="S1497" t="str">
        <f>_xlfn.XLOOKUP(Table17[[#This Row],[Store_ID]],Store_Dim!A:A,Store_Dim!B:B)</f>
        <v>Johnson-Wright</v>
      </c>
      <c r="T1497" t="str">
        <f>_xlfn.XLOOKUP(Table17[[#This Row],[Store_ID]],Store_Dim!A:A,Store_Dim!C:C)</f>
        <v>North</v>
      </c>
      <c r="U1497" t="str">
        <f>_xlfn.XLOOKUP(Table17[[#This Row],[Store_ID]],Store_Dim!A:A,Store_Dim!D:D)</f>
        <v>Hoodberg</v>
      </c>
      <c r="V1497" t="str">
        <f>_xlfn.XLOOKUP(Table17[[#This Row],[Store_ID]],Store_Dim!A:A,Store_Dim!E:E)</f>
        <v>Outlet</v>
      </c>
      <c r="W1497" t="str">
        <f>_xlfn.XLOOKUP(Table17[[#This Row],[Product_ID]],Product_Dim!A:A,Product_Dim!B:B)</f>
        <v>USB-C Fast Charger</v>
      </c>
      <c r="X1497" t="str">
        <f>_xlfn.XLOOKUP(Table17[[#This Row],[Product_ID]],Product_Dim!A:A,Product_Dim!C:C)</f>
        <v>Electronics</v>
      </c>
      <c r="Y1497" t="str">
        <f>_xlfn.XLOOKUP(Table17[[#This Row],[Product_ID]],Product_Dim!A:A,Product_Dim!D:D)</f>
        <v>Accessories</v>
      </c>
      <c r="Z1497" t="str">
        <f>_xlfn.XLOOKUP(Table17[[#This Row],[Product_ID]],Product_Dim!A:A,Product_Dim!E:E)</f>
        <v>Dawson-Perkins</v>
      </c>
      <c r="AA1497">
        <f>_xlfn.XLOOKUP(Table17[[#This Row],[Product_ID]],Product_Dim!A:A,Product_Dim!F:F)</f>
        <v>242.23</v>
      </c>
      <c r="AB1497">
        <f>_xlfn.XLOOKUP(Table17[[#This Row],[Product_ID]],Product_Dim!A:A,Product_Dim!G:G)</f>
        <v>453</v>
      </c>
    </row>
    <row r="1498" spans="1:28" x14ac:dyDescent="0.25">
      <c r="A1498" t="s">
        <v>3322</v>
      </c>
      <c r="B1498" s="1">
        <v>45385</v>
      </c>
      <c r="C1498" t="s">
        <v>1041</v>
      </c>
      <c r="D1498" t="s">
        <v>1553</v>
      </c>
      <c r="E1498" t="s">
        <v>1766</v>
      </c>
      <c r="F1498">
        <v>3</v>
      </c>
      <c r="G1498">
        <v>698.14</v>
      </c>
      <c r="H1498">
        <v>0.04</v>
      </c>
      <c r="I1498" t="s">
        <v>1826</v>
      </c>
      <c r="J1498" s="12">
        <v>2010.6432</v>
      </c>
      <c r="K1498" t="str">
        <f>_xlfn.XLOOKUP(Table17[[#This Row],[Customer_ID]],Customer_Dim!A:A,Customer_Dim!B:B,"False Data")</f>
        <v>Maria Phillips</v>
      </c>
      <c r="L1498" s="5">
        <f>_xlfn.XLOOKUP(Table17[[#This Row],[Customer_ID]],Customer_Dim!A:A,Customer_Dim!C:C,"False Data")</f>
        <v>38</v>
      </c>
      <c r="M1498" s="5" t="str" cm="1">
        <f t="array" ref="M1498">_xlfn.IFS(Table9[[#This Row],[Age]]&lt;=35,"Youth",Table9[[#This Row],[Age]]&lt;=55,"Adult",Table9[[#This Row],[Age]]&gt;55,"Senior")</f>
        <v>Adult</v>
      </c>
      <c r="N1498" t="str">
        <f>_xlfn.XLOOKUP(Table17[[#This Row],[Customer_ID]],Customer_Dim!A:A,Customer_Dim!D:D,"False Data")</f>
        <v>Female</v>
      </c>
      <c r="O1498" t="str">
        <f>_xlfn.XLOOKUP(Table17[[#This Row],[Customer_ID]],Customer_Dim!A:A,Customer_Dim!E:E,"False Data")</f>
        <v>North Kathytown</v>
      </c>
      <c r="P1498" t="str">
        <f>_xlfn.XLOOKUP(Table17[[#This Row],[Customer_ID]],Customer_Dim!A:A,Customer_Dim!F:F,"False Data")</f>
        <v>Montana</v>
      </c>
      <c r="Q1498" t="str">
        <f>_xlfn.XLOOKUP(Table17[[#This Row],[Customer_ID]],Customer_Dim!A:A,Customer_Dim!G:G,"False Data")</f>
        <v>USA</v>
      </c>
      <c r="R1498" t="str">
        <f>_xlfn.XLOOKUP(Table17[[#This Row],[Customer_ID]],Customer_Dim!A:A,Customer_Dim!H:H,"False Data")</f>
        <v>Bronze</v>
      </c>
      <c r="S1498" t="str">
        <f>_xlfn.XLOOKUP(Table17[[#This Row],[Store_ID]],Store_Dim!A:A,Store_Dim!B:B)</f>
        <v>Johnson-Wright</v>
      </c>
      <c r="T1498" t="str">
        <f>_xlfn.XLOOKUP(Table17[[#This Row],[Store_ID]],Store_Dim!A:A,Store_Dim!C:C)</f>
        <v>North</v>
      </c>
      <c r="U1498" t="str">
        <f>_xlfn.XLOOKUP(Table17[[#This Row],[Store_ID]],Store_Dim!A:A,Store_Dim!D:D)</f>
        <v>Hoodberg</v>
      </c>
      <c r="V1498" t="str">
        <f>_xlfn.XLOOKUP(Table17[[#This Row],[Store_ID]],Store_Dim!A:A,Store_Dim!E:E)</f>
        <v>Outlet</v>
      </c>
      <c r="W1498" t="str">
        <f>_xlfn.XLOOKUP(Table17[[#This Row],[Product_ID]],Product_Dim!A:A,Product_Dim!B:B)</f>
        <v>Women's Yoga Pants</v>
      </c>
      <c r="X1498" t="str">
        <f>_xlfn.XLOOKUP(Table17[[#This Row],[Product_ID]],Product_Dim!A:A,Product_Dim!C:C)</f>
        <v>Clothing</v>
      </c>
      <c r="Y1498" t="str">
        <f>_xlfn.XLOOKUP(Table17[[#This Row],[Product_ID]],Product_Dim!A:A,Product_Dim!D:D)</f>
        <v>Bottoms</v>
      </c>
      <c r="Z1498" t="str">
        <f>_xlfn.XLOOKUP(Table17[[#This Row],[Product_ID]],Product_Dim!A:A,Product_Dim!E:E)</f>
        <v>Gonzales-Davis</v>
      </c>
      <c r="AA1498">
        <f>_xlfn.XLOOKUP(Table17[[#This Row],[Product_ID]],Product_Dim!A:A,Product_Dim!F:F)</f>
        <v>306.45999999999998</v>
      </c>
      <c r="AB1498">
        <f>_xlfn.XLOOKUP(Table17[[#This Row],[Product_ID]],Product_Dim!A:A,Product_Dim!G:G)</f>
        <v>487</v>
      </c>
    </row>
    <row r="1499" spans="1:28" x14ac:dyDescent="0.25">
      <c r="A1499" t="s">
        <v>3323</v>
      </c>
      <c r="B1499" s="1">
        <v>45787</v>
      </c>
      <c r="C1499" t="s">
        <v>978</v>
      </c>
      <c r="D1499" t="s">
        <v>1696</v>
      </c>
      <c r="E1499" t="s">
        <v>1810</v>
      </c>
      <c r="F1499">
        <v>1</v>
      </c>
      <c r="G1499">
        <v>478.08</v>
      </c>
      <c r="H1499">
        <v>7.0000000000000007E-2</v>
      </c>
      <c r="I1499" t="s">
        <v>1829</v>
      </c>
      <c r="J1499" s="12">
        <v>444.61439999999988</v>
      </c>
      <c r="K1499" t="str">
        <f>_xlfn.XLOOKUP(Table17[[#This Row],[Customer_ID]],Customer_Dim!A:A,Customer_Dim!B:B,"False Data")</f>
        <v>Kara Dodson</v>
      </c>
      <c r="L1499" s="5">
        <f>_xlfn.XLOOKUP(Table17[[#This Row],[Customer_ID]],Customer_Dim!A:A,Customer_Dim!C:C,"False Data")</f>
        <v>20</v>
      </c>
      <c r="M1499" s="5" t="str" cm="1">
        <f t="array" ref="M1499">_xlfn.IFS(Table9[[#This Row],[Age]]&lt;=35,"Youth",Table9[[#This Row],[Age]]&lt;=55,"Adult",Table9[[#This Row],[Age]]&gt;55,"Senior")</f>
        <v>Youth</v>
      </c>
      <c r="N1499" t="str">
        <f>_xlfn.XLOOKUP(Table17[[#This Row],[Customer_ID]],Customer_Dim!A:A,Customer_Dim!D:D,"False Data")</f>
        <v>Male</v>
      </c>
      <c r="O1499" t="str">
        <f>_xlfn.XLOOKUP(Table17[[#This Row],[Customer_ID]],Customer_Dim!A:A,Customer_Dim!E:E,"False Data")</f>
        <v>Joelside</v>
      </c>
      <c r="P1499" t="str">
        <f>_xlfn.XLOOKUP(Table17[[#This Row],[Customer_ID]],Customer_Dim!A:A,Customer_Dim!F:F,"False Data")</f>
        <v>Vermont</v>
      </c>
      <c r="Q1499" t="str">
        <f>_xlfn.XLOOKUP(Table17[[#This Row],[Customer_ID]],Customer_Dim!A:A,Customer_Dim!G:G,"False Data")</f>
        <v>USA</v>
      </c>
      <c r="R1499" t="str">
        <f>_xlfn.XLOOKUP(Table17[[#This Row],[Customer_ID]],Customer_Dim!A:A,Customer_Dim!H:H,"False Data")</f>
        <v>Silver</v>
      </c>
      <c r="S1499" t="str">
        <f>_xlfn.XLOOKUP(Table17[[#This Row],[Store_ID]],Store_Dim!A:A,Store_Dim!B:B)</f>
        <v>Guerrero-Schmitt</v>
      </c>
      <c r="T1499" t="str">
        <f>_xlfn.XLOOKUP(Table17[[#This Row],[Store_ID]],Store_Dim!A:A,Store_Dim!C:C)</f>
        <v>East</v>
      </c>
      <c r="U1499" t="str">
        <f>_xlfn.XLOOKUP(Table17[[#This Row],[Store_ID]],Store_Dim!A:A,Store_Dim!D:D)</f>
        <v>East Stevechester</v>
      </c>
      <c r="V1499" t="str">
        <f>_xlfn.XLOOKUP(Table17[[#This Row],[Store_ID]],Store_Dim!A:A,Store_Dim!E:E)</f>
        <v>Flagship</v>
      </c>
      <c r="W1499" t="str">
        <f>_xlfn.XLOOKUP(Table17[[#This Row],[Product_ID]],Product_Dim!A:A,Product_Dim!B:B)</f>
        <v>Bluetooth Car Audio System</v>
      </c>
      <c r="X1499" t="str">
        <f>_xlfn.XLOOKUP(Table17[[#This Row],[Product_ID]],Product_Dim!A:A,Product_Dim!C:C)</f>
        <v>Electronics</v>
      </c>
      <c r="Y1499" t="str">
        <f>_xlfn.XLOOKUP(Table17[[#This Row],[Product_ID]],Product_Dim!A:A,Product_Dim!D:D)</f>
        <v>Audio</v>
      </c>
      <c r="Z1499" t="str">
        <f>_xlfn.XLOOKUP(Table17[[#This Row],[Product_ID]],Product_Dim!A:A,Product_Dim!E:E)</f>
        <v>Bruce-Bowen</v>
      </c>
      <c r="AA1499">
        <f>_xlfn.XLOOKUP(Table17[[#This Row],[Product_ID]],Product_Dim!A:A,Product_Dim!F:F)</f>
        <v>403.71</v>
      </c>
      <c r="AB1499">
        <f>_xlfn.XLOOKUP(Table17[[#This Row],[Product_ID]],Product_Dim!A:A,Product_Dim!G:G)</f>
        <v>159</v>
      </c>
    </row>
    <row r="1500" spans="1:28" x14ac:dyDescent="0.25">
      <c r="A1500" t="s">
        <v>3324</v>
      </c>
      <c r="B1500" s="1">
        <v>45822</v>
      </c>
      <c r="C1500" t="s">
        <v>678</v>
      </c>
      <c r="D1500" t="s">
        <v>1666</v>
      </c>
      <c r="E1500" t="s">
        <v>1779</v>
      </c>
      <c r="F1500">
        <v>2</v>
      </c>
      <c r="G1500">
        <v>958.64</v>
      </c>
      <c r="H1500">
        <v>0.2</v>
      </c>
      <c r="I1500" t="s">
        <v>1826</v>
      </c>
      <c r="J1500" s="12">
        <v>1533.8240000000001</v>
      </c>
      <c r="K1500" t="str">
        <f>_xlfn.XLOOKUP(Table17[[#This Row],[Customer_ID]],Customer_Dim!A:A,Customer_Dim!B:B,"False Data")</f>
        <v>John Perez</v>
      </c>
      <c r="L1500" s="5">
        <f>_xlfn.XLOOKUP(Table17[[#This Row],[Customer_ID]],Customer_Dim!A:A,Customer_Dim!C:C,"False Data")</f>
        <v>54</v>
      </c>
      <c r="M1500" s="5" t="str" cm="1">
        <f t="array" ref="M1500">_xlfn.IFS(Table9[[#This Row],[Age]]&lt;=35,"Youth",Table9[[#This Row],[Age]]&lt;=55,"Adult",Table9[[#This Row],[Age]]&gt;55,"Senior")</f>
        <v>Adult</v>
      </c>
      <c r="N1500" t="str">
        <f>_xlfn.XLOOKUP(Table17[[#This Row],[Customer_ID]],Customer_Dim!A:A,Customer_Dim!D:D,"False Data")</f>
        <v>Male</v>
      </c>
      <c r="O1500" t="str">
        <f>_xlfn.XLOOKUP(Table17[[#This Row],[Customer_ID]],Customer_Dim!A:A,Customer_Dim!E:E,"False Data")</f>
        <v>Kathrynview</v>
      </c>
      <c r="P1500" t="str">
        <f>_xlfn.XLOOKUP(Table17[[#This Row],[Customer_ID]],Customer_Dim!A:A,Customer_Dim!F:F,"False Data")</f>
        <v>Louisiana</v>
      </c>
      <c r="Q1500" t="str">
        <f>_xlfn.XLOOKUP(Table17[[#This Row],[Customer_ID]],Customer_Dim!A:A,Customer_Dim!G:G,"False Data")</f>
        <v>USA</v>
      </c>
      <c r="R1500" t="str">
        <f>_xlfn.XLOOKUP(Table17[[#This Row],[Customer_ID]],Customer_Dim!A:A,Customer_Dim!H:H,"False Data")</f>
        <v>Platinum</v>
      </c>
      <c r="S1500" t="str">
        <f>_xlfn.XLOOKUP(Table17[[#This Row],[Store_ID]],Store_Dim!A:A,Store_Dim!B:B)</f>
        <v>Martinez-Mullins</v>
      </c>
      <c r="T1500" t="str">
        <f>_xlfn.XLOOKUP(Table17[[#This Row],[Store_ID]],Store_Dim!A:A,Store_Dim!C:C)</f>
        <v>South</v>
      </c>
      <c r="U1500" t="str">
        <f>_xlfn.XLOOKUP(Table17[[#This Row],[Store_ID]],Store_Dim!A:A,Store_Dim!D:D)</f>
        <v>Williamsfurt</v>
      </c>
      <c r="V1500" t="str">
        <f>_xlfn.XLOOKUP(Table17[[#This Row],[Store_ID]],Store_Dim!A:A,Store_Dim!E:E)</f>
        <v>Online</v>
      </c>
      <c r="W1500" t="str">
        <f>_xlfn.XLOOKUP(Table17[[#This Row],[Product_ID]],Product_Dim!A:A,Product_Dim!B:B)</f>
        <v>Men's Hair Styling Gel</v>
      </c>
      <c r="X1500" t="str">
        <f>_xlfn.XLOOKUP(Table17[[#This Row],[Product_ID]],Product_Dim!A:A,Product_Dim!C:C)</f>
        <v>Beauty</v>
      </c>
      <c r="Y1500" t="str">
        <f>_xlfn.XLOOKUP(Table17[[#This Row],[Product_ID]],Product_Dim!A:A,Product_Dim!D:D)</f>
        <v>Haircare</v>
      </c>
      <c r="Z1500" t="str">
        <f>_xlfn.XLOOKUP(Table17[[#This Row],[Product_ID]],Product_Dim!A:A,Product_Dim!E:E)</f>
        <v>Cline-Mccarthy</v>
      </c>
      <c r="AA1500">
        <f>_xlfn.XLOOKUP(Table17[[#This Row],[Product_ID]],Product_Dim!A:A,Product_Dim!F:F)</f>
        <v>17.309999999999999</v>
      </c>
      <c r="AB1500">
        <f>_xlfn.XLOOKUP(Table17[[#This Row],[Product_ID]],Product_Dim!A:A,Product_Dim!G:G)</f>
        <v>399</v>
      </c>
    </row>
    <row r="1501" spans="1:28" x14ac:dyDescent="0.25">
      <c r="A1501" t="s">
        <v>3325</v>
      </c>
      <c r="B1501" s="1">
        <v>45590</v>
      </c>
      <c r="C1501" t="s">
        <v>1431</v>
      </c>
      <c r="D1501" t="s">
        <v>1630</v>
      </c>
      <c r="E1501" t="s">
        <v>1794</v>
      </c>
      <c r="F1501">
        <v>2</v>
      </c>
      <c r="G1501">
        <v>581.19000000000005</v>
      </c>
      <c r="H1501">
        <v>7.0000000000000007E-2</v>
      </c>
      <c r="I1501" t="s">
        <v>1829</v>
      </c>
      <c r="J1501" s="12">
        <v>1081.0134</v>
      </c>
      <c r="K1501" t="str">
        <f>_xlfn.XLOOKUP(Table17[[#This Row],[Customer_ID]],Customer_Dim!A:A,Customer_Dim!B:B,"False Data")</f>
        <v>David Pierce</v>
      </c>
      <c r="L1501" s="5">
        <f>_xlfn.XLOOKUP(Table17[[#This Row],[Customer_ID]],Customer_Dim!A:A,Customer_Dim!C:C,"False Data")</f>
        <v>45</v>
      </c>
      <c r="M1501" s="5" t="str" cm="1">
        <f t="array" ref="M1501">_xlfn.IFS(Table9[[#This Row],[Age]]&lt;=35,"Youth",Table9[[#This Row],[Age]]&lt;=55,"Adult",Table9[[#This Row],[Age]]&gt;55,"Senior")</f>
        <v>Adult</v>
      </c>
      <c r="N1501" t="str">
        <f>_xlfn.XLOOKUP(Table17[[#This Row],[Customer_ID]],Customer_Dim!A:A,Customer_Dim!D:D,"False Data")</f>
        <v>Female</v>
      </c>
      <c r="O1501" t="str">
        <f>_xlfn.XLOOKUP(Table17[[#This Row],[Customer_ID]],Customer_Dim!A:A,Customer_Dim!E:E,"False Data")</f>
        <v>Grayland</v>
      </c>
      <c r="P1501" t="str">
        <f>_xlfn.XLOOKUP(Table17[[#This Row],[Customer_ID]],Customer_Dim!A:A,Customer_Dim!F:F,"False Data")</f>
        <v>Washington</v>
      </c>
      <c r="Q1501" t="str">
        <f>_xlfn.XLOOKUP(Table17[[#This Row],[Customer_ID]],Customer_Dim!A:A,Customer_Dim!G:G,"False Data")</f>
        <v>USA</v>
      </c>
      <c r="R1501" t="str">
        <f>_xlfn.XLOOKUP(Table17[[#This Row],[Customer_ID]],Customer_Dim!A:A,Customer_Dim!H:H,"False Data")</f>
        <v>Platinum</v>
      </c>
      <c r="S1501" t="str">
        <f>_xlfn.XLOOKUP(Table17[[#This Row],[Store_ID]],Store_Dim!A:A,Store_Dim!B:B)</f>
        <v>Thomas, Bridges and Harris</v>
      </c>
      <c r="T1501" t="str">
        <f>_xlfn.XLOOKUP(Table17[[#This Row],[Store_ID]],Store_Dim!A:A,Store_Dim!C:C)</f>
        <v>North</v>
      </c>
      <c r="U1501" t="str">
        <f>_xlfn.XLOOKUP(Table17[[#This Row],[Store_ID]],Store_Dim!A:A,Store_Dim!D:D)</f>
        <v>Sabrinatown</v>
      </c>
      <c r="V1501" t="str">
        <f>_xlfn.XLOOKUP(Table17[[#This Row],[Store_ID]],Store_Dim!A:A,Store_Dim!E:E)</f>
        <v>Online</v>
      </c>
      <c r="W1501" t="str">
        <f>_xlfn.XLOOKUP(Table17[[#This Row],[Product_ID]],Product_Dim!A:A,Product_Dim!B:B)</f>
        <v>Yoga Exercise Mat</v>
      </c>
      <c r="X1501" t="str">
        <f>_xlfn.XLOOKUP(Table17[[#This Row],[Product_ID]],Product_Dim!A:A,Product_Dim!C:C)</f>
        <v>Sports</v>
      </c>
      <c r="Y1501" t="str">
        <f>_xlfn.XLOOKUP(Table17[[#This Row],[Product_ID]],Product_Dim!A:A,Product_Dim!D:D)</f>
        <v>Fitness</v>
      </c>
      <c r="Z1501" t="str">
        <f>_xlfn.XLOOKUP(Table17[[#This Row],[Product_ID]],Product_Dim!A:A,Product_Dim!E:E)</f>
        <v>Carroll, Long and Mendoza</v>
      </c>
      <c r="AA1501">
        <f>_xlfn.XLOOKUP(Table17[[#This Row],[Product_ID]],Product_Dim!A:A,Product_Dim!F:F)</f>
        <v>313.26</v>
      </c>
      <c r="AB1501">
        <f>_xlfn.XLOOKUP(Table17[[#This Row],[Product_ID]],Product_Dim!A:A,Product_Dim!G:G)</f>
        <v>369</v>
      </c>
    </row>
    <row r="1502" spans="1:28" x14ac:dyDescent="0.25">
      <c r="A1502" t="s">
        <v>3326</v>
      </c>
      <c r="B1502" s="1">
        <v>45618</v>
      </c>
      <c r="C1502" t="s">
        <v>393</v>
      </c>
      <c r="D1502" t="s">
        <v>1746</v>
      </c>
      <c r="E1502" t="s">
        <v>1792</v>
      </c>
      <c r="F1502">
        <v>1</v>
      </c>
      <c r="G1502">
        <v>736.54</v>
      </c>
      <c r="H1502">
        <v>0.16</v>
      </c>
      <c r="I1502" t="s">
        <v>1826</v>
      </c>
      <c r="J1502" s="12">
        <v>618.69359999999995</v>
      </c>
      <c r="K1502" t="str">
        <f>_xlfn.XLOOKUP(Table17[[#This Row],[Customer_ID]],Customer_Dim!A:A,Customer_Dim!B:B,"False Data")</f>
        <v>David Cole</v>
      </c>
      <c r="L1502" s="5">
        <f>_xlfn.XLOOKUP(Table17[[#This Row],[Customer_ID]],Customer_Dim!A:A,Customer_Dim!C:C,"False Data")</f>
        <v>27</v>
      </c>
      <c r="M1502" s="5" t="str" cm="1">
        <f t="array" ref="M1502">_xlfn.IFS(Table9[[#This Row],[Age]]&lt;=35,"Youth",Table9[[#This Row],[Age]]&lt;=55,"Adult",Table9[[#This Row],[Age]]&gt;55,"Senior")</f>
        <v>Youth</v>
      </c>
      <c r="N1502" t="str">
        <f>_xlfn.XLOOKUP(Table17[[#This Row],[Customer_ID]],Customer_Dim!A:A,Customer_Dim!D:D,"False Data")</f>
        <v>Female</v>
      </c>
      <c r="O1502" t="str">
        <f>_xlfn.XLOOKUP(Table17[[#This Row],[Customer_ID]],Customer_Dim!A:A,Customer_Dim!E:E,"False Data")</f>
        <v>Lake Michael</v>
      </c>
      <c r="P1502" t="str">
        <f>_xlfn.XLOOKUP(Table17[[#This Row],[Customer_ID]],Customer_Dim!A:A,Customer_Dim!F:F,"False Data")</f>
        <v>Michigan</v>
      </c>
      <c r="Q1502" t="str">
        <f>_xlfn.XLOOKUP(Table17[[#This Row],[Customer_ID]],Customer_Dim!A:A,Customer_Dim!G:G,"False Data")</f>
        <v>USA</v>
      </c>
      <c r="R1502" t="str">
        <f>_xlfn.XLOOKUP(Table17[[#This Row],[Customer_ID]],Customer_Dim!A:A,Customer_Dim!H:H,"False Data")</f>
        <v>Silver</v>
      </c>
      <c r="S1502" t="str">
        <f>_xlfn.XLOOKUP(Table17[[#This Row],[Store_ID]],Store_Dim!A:A,Store_Dim!B:B)</f>
        <v>Aguirre-Keller</v>
      </c>
      <c r="T1502" t="str">
        <f>_xlfn.XLOOKUP(Table17[[#This Row],[Store_ID]],Store_Dim!A:A,Store_Dim!C:C)</f>
        <v>South</v>
      </c>
      <c r="U1502" t="str">
        <f>_xlfn.XLOOKUP(Table17[[#This Row],[Store_ID]],Store_Dim!A:A,Store_Dim!D:D)</f>
        <v>Lake Michael</v>
      </c>
      <c r="V1502" t="str">
        <f>_xlfn.XLOOKUP(Table17[[#This Row],[Store_ID]],Store_Dim!A:A,Store_Dim!E:E)</f>
        <v>Online</v>
      </c>
      <c r="W1502" t="str">
        <f>_xlfn.XLOOKUP(Table17[[#This Row],[Product_ID]],Product_Dim!A:A,Product_Dim!B:B)</f>
        <v>Stainless Steel Cookware Set</v>
      </c>
      <c r="X1502" t="str">
        <f>_xlfn.XLOOKUP(Table17[[#This Row],[Product_ID]],Product_Dim!A:A,Product_Dim!C:C)</f>
        <v>Home</v>
      </c>
      <c r="Y1502" t="str">
        <f>_xlfn.XLOOKUP(Table17[[#This Row],[Product_ID]],Product_Dim!A:A,Product_Dim!D:D)</f>
        <v>Kitchen</v>
      </c>
      <c r="Z1502" t="str">
        <f>_xlfn.XLOOKUP(Table17[[#This Row],[Product_ID]],Product_Dim!A:A,Product_Dim!E:E)</f>
        <v>Campbell Ltd</v>
      </c>
      <c r="AA1502">
        <f>_xlfn.XLOOKUP(Table17[[#This Row],[Product_ID]],Product_Dim!A:A,Product_Dim!F:F)</f>
        <v>201.41</v>
      </c>
      <c r="AB1502">
        <f>_xlfn.XLOOKUP(Table17[[#This Row],[Product_ID]],Product_Dim!A:A,Product_Dim!G:G)</f>
        <v>146</v>
      </c>
    </row>
    <row r="1503" spans="1:28" x14ac:dyDescent="0.25">
      <c r="A1503" t="s">
        <v>3327</v>
      </c>
      <c r="B1503" s="1">
        <v>45586</v>
      </c>
      <c r="C1503" t="s">
        <v>1249</v>
      </c>
      <c r="D1503" t="s">
        <v>1678</v>
      </c>
      <c r="E1503" t="s">
        <v>1801</v>
      </c>
      <c r="F1503">
        <v>1</v>
      </c>
      <c r="G1503">
        <v>524</v>
      </c>
      <c r="H1503">
        <v>0.28000000000000003</v>
      </c>
      <c r="I1503" t="s">
        <v>1824</v>
      </c>
      <c r="J1503" s="12">
        <v>377.28</v>
      </c>
      <c r="K1503" t="str">
        <f>_xlfn.XLOOKUP(Table17[[#This Row],[Customer_ID]],Customer_Dim!A:A,Customer_Dim!B:B,"False Data")</f>
        <v>Terry Moses</v>
      </c>
      <c r="L1503" s="5">
        <f>_xlfn.XLOOKUP(Table17[[#This Row],[Customer_ID]],Customer_Dim!A:A,Customer_Dim!C:C,"False Data")</f>
        <v>51</v>
      </c>
      <c r="M1503" s="5" t="str" cm="1">
        <f t="array" ref="M1503">_xlfn.IFS(Table9[[#This Row],[Age]]&lt;=35,"Youth",Table9[[#This Row],[Age]]&lt;=55,"Adult",Table9[[#This Row],[Age]]&gt;55,"Senior")</f>
        <v>Adult</v>
      </c>
      <c r="N1503" t="str">
        <f>_xlfn.XLOOKUP(Table17[[#This Row],[Customer_ID]],Customer_Dim!A:A,Customer_Dim!D:D,"False Data")</f>
        <v>Female</v>
      </c>
      <c r="O1503" t="str">
        <f>_xlfn.XLOOKUP(Table17[[#This Row],[Customer_ID]],Customer_Dim!A:A,Customer_Dim!E:E,"False Data")</f>
        <v>Leahmouth</v>
      </c>
      <c r="P1503" t="str">
        <f>_xlfn.XLOOKUP(Table17[[#This Row],[Customer_ID]],Customer_Dim!A:A,Customer_Dim!F:F,"False Data")</f>
        <v>Nevada</v>
      </c>
      <c r="Q1503" t="str">
        <f>_xlfn.XLOOKUP(Table17[[#This Row],[Customer_ID]],Customer_Dim!A:A,Customer_Dim!G:G,"False Data")</f>
        <v>USA</v>
      </c>
      <c r="R1503" t="str">
        <f>_xlfn.XLOOKUP(Table17[[#This Row],[Customer_ID]],Customer_Dim!A:A,Customer_Dim!H:H,"False Data")</f>
        <v>Platinum</v>
      </c>
      <c r="S1503" t="str">
        <f>_xlfn.XLOOKUP(Table17[[#This Row],[Store_ID]],Store_Dim!A:A,Store_Dim!B:B)</f>
        <v>Shelton PLC</v>
      </c>
      <c r="T1503" t="str">
        <f>_xlfn.XLOOKUP(Table17[[#This Row],[Store_ID]],Store_Dim!A:A,Store_Dim!C:C)</f>
        <v>North</v>
      </c>
      <c r="U1503" t="str">
        <f>_xlfn.XLOOKUP(Table17[[#This Row],[Store_ID]],Store_Dim!A:A,Store_Dim!D:D)</f>
        <v>East Jenniferstad</v>
      </c>
      <c r="V1503" t="str">
        <f>_xlfn.XLOOKUP(Table17[[#This Row],[Store_ID]],Store_Dim!A:A,Store_Dim!E:E)</f>
        <v>Flagship</v>
      </c>
      <c r="W1503" t="str">
        <f>_xlfn.XLOOKUP(Table17[[#This Row],[Product_ID]],Product_Dim!A:A,Product_Dim!B:B)</f>
        <v>Adjustable Dumbbells 20kg</v>
      </c>
      <c r="X1503" t="str">
        <f>_xlfn.XLOOKUP(Table17[[#This Row],[Product_ID]],Product_Dim!A:A,Product_Dim!C:C)</f>
        <v>Sports</v>
      </c>
      <c r="Y1503" t="str">
        <f>_xlfn.XLOOKUP(Table17[[#This Row],[Product_ID]],Product_Dim!A:A,Product_Dim!D:D)</f>
        <v>Fitness</v>
      </c>
      <c r="Z1503" t="str">
        <f>_xlfn.XLOOKUP(Table17[[#This Row],[Product_ID]],Product_Dim!A:A,Product_Dim!E:E)</f>
        <v>Montgomery, Benton and Miller</v>
      </c>
      <c r="AA1503">
        <f>_xlfn.XLOOKUP(Table17[[#This Row],[Product_ID]],Product_Dim!A:A,Product_Dim!F:F)</f>
        <v>240.63</v>
      </c>
      <c r="AB1503">
        <f>_xlfn.XLOOKUP(Table17[[#This Row],[Product_ID]],Product_Dim!A:A,Product_Dim!G:G)</f>
        <v>423</v>
      </c>
    </row>
    <row r="1504" spans="1:28" x14ac:dyDescent="0.25">
      <c r="A1504" t="s">
        <v>3328</v>
      </c>
      <c r="B1504" s="1">
        <v>45548</v>
      </c>
      <c r="C1504" t="s">
        <v>178</v>
      </c>
      <c r="D1504" t="s">
        <v>1604</v>
      </c>
      <c r="E1504" t="s">
        <v>1766</v>
      </c>
      <c r="F1504">
        <v>4</v>
      </c>
      <c r="G1504">
        <v>566.09</v>
      </c>
      <c r="H1504">
        <v>0.28000000000000003</v>
      </c>
      <c r="I1504" t="s">
        <v>1829</v>
      </c>
      <c r="J1504" s="12">
        <v>1630.3391999999999</v>
      </c>
      <c r="K1504" t="str">
        <f>_xlfn.XLOOKUP(Table17[[#This Row],[Customer_ID]],Customer_Dim!A:A,Customer_Dim!B:B,"False Data")</f>
        <v>Michelle Garcia Dds</v>
      </c>
      <c r="L1504" s="5">
        <f>_xlfn.XLOOKUP(Table17[[#This Row],[Customer_ID]],Customer_Dim!A:A,Customer_Dim!C:C,"False Data")</f>
        <v>55</v>
      </c>
      <c r="M1504" s="5" t="str" cm="1">
        <f t="array" ref="M1504">_xlfn.IFS(Table9[[#This Row],[Age]]&lt;=35,"Youth",Table9[[#This Row],[Age]]&lt;=55,"Adult",Table9[[#This Row],[Age]]&gt;55,"Senior")</f>
        <v>Adult</v>
      </c>
      <c r="N1504" t="str">
        <f>_xlfn.XLOOKUP(Table17[[#This Row],[Customer_ID]],Customer_Dim!A:A,Customer_Dim!D:D,"False Data")</f>
        <v>Female</v>
      </c>
      <c r="O1504" t="str">
        <f>_xlfn.XLOOKUP(Table17[[#This Row],[Customer_ID]],Customer_Dim!A:A,Customer_Dim!E:E,"False Data")</f>
        <v>Perezbury</v>
      </c>
      <c r="P1504" t="str">
        <f>_xlfn.XLOOKUP(Table17[[#This Row],[Customer_ID]],Customer_Dim!A:A,Customer_Dim!F:F,"False Data")</f>
        <v>Ohio</v>
      </c>
      <c r="Q1504" t="str">
        <f>_xlfn.XLOOKUP(Table17[[#This Row],[Customer_ID]],Customer_Dim!A:A,Customer_Dim!G:G,"False Data")</f>
        <v>USA</v>
      </c>
      <c r="R1504" t="str">
        <f>_xlfn.XLOOKUP(Table17[[#This Row],[Customer_ID]],Customer_Dim!A:A,Customer_Dim!H:H,"False Data")</f>
        <v>Platinum</v>
      </c>
      <c r="S1504" t="str">
        <f>_xlfn.XLOOKUP(Table17[[#This Row],[Store_ID]],Store_Dim!A:A,Store_Dim!B:B)</f>
        <v>Johnson-Wright</v>
      </c>
      <c r="T1504" t="str">
        <f>_xlfn.XLOOKUP(Table17[[#This Row],[Store_ID]],Store_Dim!A:A,Store_Dim!C:C)</f>
        <v>North</v>
      </c>
      <c r="U1504" t="str">
        <f>_xlfn.XLOOKUP(Table17[[#This Row],[Store_ID]],Store_Dim!A:A,Store_Dim!D:D)</f>
        <v>Hoodberg</v>
      </c>
      <c r="V1504" t="str">
        <f>_xlfn.XLOOKUP(Table17[[#This Row],[Store_ID]],Store_Dim!A:A,Store_Dim!E:E)</f>
        <v>Outlet</v>
      </c>
      <c r="W1504" t="str">
        <f>_xlfn.XLOOKUP(Table17[[#This Row],[Product_ID]],Product_Dim!A:A,Product_Dim!B:B)</f>
        <v>Sports Stopwatch Timer</v>
      </c>
      <c r="X1504" t="str">
        <f>_xlfn.XLOOKUP(Table17[[#This Row],[Product_ID]],Product_Dim!A:A,Product_Dim!C:C)</f>
        <v>Sports</v>
      </c>
      <c r="Y1504" t="str">
        <f>_xlfn.XLOOKUP(Table17[[#This Row],[Product_ID]],Product_Dim!A:A,Product_Dim!D:D)</f>
        <v>Accessories</v>
      </c>
      <c r="Z1504" t="str">
        <f>_xlfn.XLOOKUP(Table17[[#This Row],[Product_ID]],Product_Dim!A:A,Product_Dim!E:E)</f>
        <v>Burns-Hansen</v>
      </c>
      <c r="AA1504">
        <f>_xlfn.XLOOKUP(Table17[[#This Row],[Product_ID]],Product_Dim!A:A,Product_Dim!F:F)</f>
        <v>38.76</v>
      </c>
      <c r="AB1504">
        <f>_xlfn.XLOOKUP(Table17[[#This Row],[Product_ID]],Product_Dim!A:A,Product_Dim!G:G)</f>
        <v>137</v>
      </c>
    </row>
    <row r="1505" spans="1:28" x14ac:dyDescent="0.25">
      <c r="A1505" t="s">
        <v>3329</v>
      </c>
      <c r="B1505" s="1">
        <v>45772</v>
      </c>
      <c r="C1505" t="s">
        <v>827</v>
      </c>
      <c r="D1505" t="s">
        <v>1590</v>
      </c>
      <c r="E1505" t="s">
        <v>1789</v>
      </c>
      <c r="F1505">
        <v>1</v>
      </c>
      <c r="G1505">
        <v>251.99</v>
      </c>
      <c r="H1505">
        <v>0.09</v>
      </c>
      <c r="I1505" t="s">
        <v>1824</v>
      </c>
      <c r="J1505" s="12">
        <v>229.3109</v>
      </c>
      <c r="K1505" t="str">
        <f>_xlfn.XLOOKUP(Table17[[#This Row],[Customer_ID]],Customer_Dim!A:A,Customer_Dim!B:B,"False Data")</f>
        <v>Beth Allen</v>
      </c>
      <c r="L1505" s="5">
        <f>_xlfn.XLOOKUP(Table17[[#This Row],[Customer_ID]],Customer_Dim!A:A,Customer_Dim!C:C,"False Data")</f>
        <v>32</v>
      </c>
      <c r="M1505" s="5" t="str" cm="1">
        <f t="array" ref="M1505">_xlfn.IFS(Table9[[#This Row],[Age]]&lt;=35,"Youth",Table9[[#This Row],[Age]]&lt;=55,"Adult",Table9[[#This Row],[Age]]&gt;55,"Senior")</f>
        <v>Youth</v>
      </c>
      <c r="N1505" t="str">
        <f>_xlfn.XLOOKUP(Table17[[#This Row],[Customer_ID]],Customer_Dim!A:A,Customer_Dim!D:D,"False Data")</f>
        <v>Female</v>
      </c>
      <c r="O1505" t="str">
        <f>_xlfn.XLOOKUP(Table17[[#This Row],[Customer_ID]],Customer_Dim!A:A,Customer_Dim!E:E,"False Data")</f>
        <v>South Kathrynmouth</v>
      </c>
      <c r="P1505" t="str">
        <f>_xlfn.XLOOKUP(Table17[[#This Row],[Customer_ID]],Customer_Dim!A:A,Customer_Dim!F:F,"False Data")</f>
        <v>Oklahoma</v>
      </c>
      <c r="Q1505" t="str">
        <f>_xlfn.XLOOKUP(Table17[[#This Row],[Customer_ID]],Customer_Dim!A:A,Customer_Dim!G:G,"False Data")</f>
        <v>USA</v>
      </c>
      <c r="R1505" t="str">
        <f>_xlfn.XLOOKUP(Table17[[#This Row],[Customer_ID]],Customer_Dim!A:A,Customer_Dim!H:H,"False Data")</f>
        <v>Silver</v>
      </c>
      <c r="S1505" t="str">
        <f>_xlfn.XLOOKUP(Table17[[#This Row],[Store_ID]],Store_Dim!A:A,Store_Dim!B:B)</f>
        <v>Hill, Wagner and Ballard</v>
      </c>
      <c r="T1505" t="str">
        <f>_xlfn.XLOOKUP(Table17[[#This Row],[Store_ID]],Store_Dim!A:A,Store_Dim!C:C)</f>
        <v>East</v>
      </c>
      <c r="U1505" t="str">
        <f>_xlfn.XLOOKUP(Table17[[#This Row],[Store_ID]],Store_Dim!A:A,Store_Dim!D:D)</f>
        <v>East Davidville</v>
      </c>
      <c r="V1505" t="str">
        <f>_xlfn.XLOOKUP(Table17[[#This Row],[Store_ID]],Store_Dim!A:A,Store_Dim!E:E)</f>
        <v>Online</v>
      </c>
      <c r="W1505" t="str">
        <f>_xlfn.XLOOKUP(Table17[[#This Row],[Product_ID]],Product_Dim!A:A,Product_Dim!B:B)</f>
        <v>Multi-Purpose Storage Box</v>
      </c>
      <c r="X1505" t="str">
        <f>_xlfn.XLOOKUP(Table17[[#This Row],[Product_ID]],Product_Dim!A:A,Product_Dim!C:C)</f>
        <v>Home</v>
      </c>
      <c r="Y1505" t="str">
        <f>_xlfn.XLOOKUP(Table17[[#This Row],[Product_ID]],Product_Dim!A:A,Product_Dim!D:D)</f>
        <v>Storage</v>
      </c>
      <c r="Z1505" t="str">
        <f>_xlfn.XLOOKUP(Table17[[#This Row],[Product_ID]],Product_Dim!A:A,Product_Dim!E:E)</f>
        <v>Gardner-Montes</v>
      </c>
      <c r="AA1505">
        <f>_xlfn.XLOOKUP(Table17[[#This Row],[Product_ID]],Product_Dim!A:A,Product_Dim!F:F)</f>
        <v>123.46</v>
      </c>
      <c r="AB1505">
        <f>_xlfn.XLOOKUP(Table17[[#This Row],[Product_ID]],Product_Dim!A:A,Product_Dim!G:G)</f>
        <v>76</v>
      </c>
    </row>
    <row r="1506" spans="1:28" x14ac:dyDescent="0.25">
      <c r="A1506" t="s">
        <v>3330</v>
      </c>
      <c r="B1506" s="1">
        <v>45361</v>
      </c>
      <c r="C1506" t="s">
        <v>716</v>
      </c>
      <c r="D1506" t="s">
        <v>1582</v>
      </c>
      <c r="E1506" t="s">
        <v>1813</v>
      </c>
      <c r="F1506">
        <v>1</v>
      </c>
      <c r="G1506">
        <v>259.2</v>
      </c>
      <c r="H1506">
        <v>0.27</v>
      </c>
      <c r="I1506" t="s">
        <v>1829</v>
      </c>
      <c r="J1506" s="12">
        <v>189.21600000000001</v>
      </c>
      <c r="K1506" t="str">
        <f>_xlfn.XLOOKUP(Table17[[#This Row],[Customer_ID]],Customer_Dim!A:A,Customer_Dim!B:B,"False Data")</f>
        <v>Lisa Young</v>
      </c>
      <c r="L1506" s="5">
        <f>_xlfn.XLOOKUP(Table17[[#This Row],[Customer_ID]],Customer_Dim!A:A,Customer_Dim!C:C,"False Data")</f>
        <v>38</v>
      </c>
      <c r="M1506" s="5" t="str" cm="1">
        <f t="array" ref="M1506">_xlfn.IFS(Table9[[#This Row],[Age]]&lt;=35,"Youth",Table9[[#This Row],[Age]]&lt;=55,"Adult",Table9[[#This Row],[Age]]&gt;55,"Senior")</f>
        <v>Adult</v>
      </c>
      <c r="N1506" t="str">
        <f>_xlfn.XLOOKUP(Table17[[#This Row],[Customer_ID]],Customer_Dim!A:A,Customer_Dim!D:D,"False Data")</f>
        <v>Male</v>
      </c>
      <c r="O1506" t="str">
        <f>_xlfn.XLOOKUP(Table17[[#This Row],[Customer_ID]],Customer_Dim!A:A,Customer_Dim!E:E,"False Data")</f>
        <v>Maybury</v>
      </c>
      <c r="P1506" t="str">
        <f>_xlfn.XLOOKUP(Table17[[#This Row],[Customer_ID]],Customer_Dim!A:A,Customer_Dim!F:F,"False Data")</f>
        <v>Georgia</v>
      </c>
      <c r="Q1506" t="str">
        <f>_xlfn.XLOOKUP(Table17[[#This Row],[Customer_ID]],Customer_Dim!A:A,Customer_Dim!G:G,"False Data")</f>
        <v>USA</v>
      </c>
      <c r="R1506" t="str">
        <f>_xlfn.XLOOKUP(Table17[[#This Row],[Customer_ID]],Customer_Dim!A:A,Customer_Dim!H:H,"False Data")</f>
        <v>Platinum</v>
      </c>
      <c r="S1506" t="str">
        <f>_xlfn.XLOOKUP(Table17[[#This Row],[Store_ID]],Store_Dim!A:A,Store_Dim!B:B)</f>
        <v>Mann-Austin</v>
      </c>
      <c r="T1506" t="str">
        <f>_xlfn.XLOOKUP(Table17[[#This Row],[Store_ID]],Store_Dim!A:A,Store_Dim!C:C)</f>
        <v>East</v>
      </c>
      <c r="U1506" t="str">
        <f>_xlfn.XLOOKUP(Table17[[#This Row],[Store_ID]],Store_Dim!A:A,Store_Dim!D:D)</f>
        <v>Vasquezborough</v>
      </c>
      <c r="V1506" t="str">
        <f>_xlfn.XLOOKUP(Table17[[#This Row],[Store_ID]],Store_Dim!A:A,Store_Dim!E:E)</f>
        <v>Online</v>
      </c>
      <c r="W1506" t="str">
        <f>_xlfn.XLOOKUP(Table17[[#This Row],[Product_ID]],Product_Dim!A:A,Product_Dim!B:B)</f>
        <v>Soccer Training Cone Set</v>
      </c>
      <c r="X1506" t="str">
        <f>_xlfn.XLOOKUP(Table17[[#This Row],[Product_ID]],Product_Dim!A:A,Product_Dim!C:C)</f>
        <v>Sports</v>
      </c>
      <c r="Y1506" t="str">
        <f>_xlfn.XLOOKUP(Table17[[#This Row],[Product_ID]],Product_Dim!A:A,Product_Dim!D:D)</f>
        <v>Accessories</v>
      </c>
      <c r="Z1506" t="str">
        <f>_xlfn.XLOOKUP(Table17[[#This Row],[Product_ID]],Product_Dim!A:A,Product_Dim!E:E)</f>
        <v>Ford, Murphy and Wilson</v>
      </c>
      <c r="AA1506">
        <f>_xlfn.XLOOKUP(Table17[[#This Row],[Product_ID]],Product_Dim!A:A,Product_Dim!F:F)</f>
        <v>144.53</v>
      </c>
      <c r="AB1506">
        <f>_xlfn.XLOOKUP(Table17[[#This Row],[Product_ID]],Product_Dim!A:A,Product_Dim!G:G)</f>
        <v>367</v>
      </c>
    </row>
    <row r="1507" spans="1:28" x14ac:dyDescent="0.25">
      <c r="A1507" t="s">
        <v>3331</v>
      </c>
      <c r="B1507" s="1">
        <v>45235</v>
      </c>
      <c r="C1507" t="s">
        <v>1380</v>
      </c>
      <c r="D1507" t="s">
        <v>1666</v>
      </c>
      <c r="E1507" t="s">
        <v>1801</v>
      </c>
      <c r="F1507">
        <v>1</v>
      </c>
      <c r="G1507">
        <v>935.66</v>
      </c>
      <c r="H1507">
        <v>0.26</v>
      </c>
      <c r="I1507" t="s">
        <v>1826</v>
      </c>
      <c r="J1507" s="12">
        <v>692.38839999999993</v>
      </c>
      <c r="K1507" t="str">
        <f>_xlfn.XLOOKUP(Table17[[#This Row],[Customer_ID]],Customer_Dim!A:A,Customer_Dim!B:B,"False Data")</f>
        <v>Shannon Turner</v>
      </c>
      <c r="L1507" s="5">
        <f>_xlfn.XLOOKUP(Table17[[#This Row],[Customer_ID]],Customer_Dim!A:A,Customer_Dim!C:C,"False Data")</f>
        <v>35</v>
      </c>
      <c r="M1507" s="5" t="str" cm="1">
        <f t="array" ref="M1507">_xlfn.IFS(Table9[[#This Row],[Age]]&lt;=35,"Youth",Table9[[#This Row],[Age]]&lt;=55,"Adult",Table9[[#This Row],[Age]]&gt;55,"Senior")</f>
        <v>Youth</v>
      </c>
      <c r="N1507" t="str">
        <f>_xlfn.XLOOKUP(Table17[[#This Row],[Customer_ID]],Customer_Dim!A:A,Customer_Dim!D:D,"False Data")</f>
        <v>Male</v>
      </c>
      <c r="O1507" t="str">
        <f>_xlfn.XLOOKUP(Table17[[#This Row],[Customer_ID]],Customer_Dim!A:A,Customer_Dim!E:E,"False Data")</f>
        <v>West Jorge</v>
      </c>
      <c r="P1507" t="str">
        <f>_xlfn.XLOOKUP(Table17[[#This Row],[Customer_ID]],Customer_Dim!A:A,Customer_Dim!F:F,"False Data")</f>
        <v>Oklahoma</v>
      </c>
      <c r="Q1507" t="str">
        <f>_xlfn.XLOOKUP(Table17[[#This Row],[Customer_ID]],Customer_Dim!A:A,Customer_Dim!G:G,"False Data")</f>
        <v>USA</v>
      </c>
      <c r="R1507" t="str">
        <f>_xlfn.XLOOKUP(Table17[[#This Row],[Customer_ID]],Customer_Dim!A:A,Customer_Dim!H:H,"False Data")</f>
        <v>Silver</v>
      </c>
      <c r="S1507" t="str">
        <f>_xlfn.XLOOKUP(Table17[[#This Row],[Store_ID]],Store_Dim!A:A,Store_Dim!B:B)</f>
        <v>Shelton PLC</v>
      </c>
      <c r="T1507" t="str">
        <f>_xlfn.XLOOKUP(Table17[[#This Row],[Store_ID]],Store_Dim!A:A,Store_Dim!C:C)</f>
        <v>North</v>
      </c>
      <c r="U1507" t="str">
        <f>_xlfn.XLOOKUP(Table17[[#This Row],[Store_ID]],Store_Dim!A:A,Store_Dim!D:D)</f>
        <v>East Jenniferstad</v>
      </c>
      <c r="V1507" t="str">
        <f>_xlfn.XLOOKUP(Table17[[#This Row],[Store_ID]],Store_Dim!A:A,Store_Dim!E:E)</f>
        <v>Flagship</v>
      </c>
      <c r="W1507" t="str">
        <f>_xlfn.XLOOKUP(Table17[[#This Row],[Product_ID]],Product_Dim!A:A,Product_Dim!B:B)</f>
        <v>Men's Hair Styling Gel</v>
      </c>
      <c r="X1507" t="str">
        <f>_xlfn.XLOOKUP(Table17[[#This Row],[Product_ID]],Product_Dim!A:A,Product_Dim!C:C)</f>
        <v>Beauty</v>
      </c>
      <c r="Y1507" t="str">
        <f>_xlfn.XLOOKUP(Table17[[#This Row],[Product_ID]],Product_Dim!A:A,Product_Dim!D:D)</f>
        <v>Haircare</v>
      </c>
      <c r="Z1507" t="str">
        <f>_xlfn.XLOOKUP(Table17[[#This Row],[Product_ID]],Product_Dim!A:A,Product_Dim!E:E)</f>
        <v>Cline-Mccarthy</v>
      </c>
      <c r="AA1507">
        <f>_xlfn.XLOOKUP(Table17[[#This Row],[Product_ID]],Product_Dim!A:A,Product_Dim!F:F)</f>
        <v>17.309999999999999</v>
      </c>
      <c r="AB1507">
        <f>_xlfn.XLOOKUP(Table17[[#This Row],[Product_ID]],Product_Dim!A:A,Product_Dim!G:G)</f>
        <v>399</v>
      </c>
    </row>
    <row r="1508" spans="1:28" x14ac:dyDescent="0.25">
      <c r="A1508" t="s">
        <v>3332</v>
      </c>
      <c r="B1508" s="1">
        <v>45864</v>
      </c>
      <c r="C1508" t="s">
        <v>1446</v>
      </c>
      <c r="D1508" t="s">
        <v>1618</v>
      </c>
      <c r="E1508" t="s">
        <v>1782</v>
      </c>
      <c r="F1508">
        <v>4</v>
      </c>
      <c r="G1508">
        <v>480.75</v>
      </c>
      <c r="H1508">
        <v>0.02</v>
      </c>
      <c r="I1508" t="s">
        <v>1824</v>
      </c>
      <c r="J1508" s="12">
        <v>1884.54</v>
      </c>
      <c r="K1508" t="str">
        <f>_xlfn.XLOOKUP(Table17[[#This Row],[Customer_ID]],Customer_Dim!A:A,Customer_Dim!B:B,"False Data")</f>
        <v>James Foster</v>
      </c>
      <c r="L1508" s="5">
        <f>_xlfn.XLOOKUP(Table17[[#This Row],[Customer_ID]],Customer_Dim!A:A,Customer_Dim!C:C,"False Data")</f>
        <v>19</v>
      </c>
      <c r="M1508" s="5" t="str" cm="1">
        <f t="array" ref="M1508">_xlfn.IFS(Table9[[#This Row],[Age]]&lt;=35,"Youth",Table9[[#This Row],[Age]]&lt;=55,"Adult",Table9[[#This Row],[Age]]&gt;55,"Senior")</f>
        <v>Youth</v>
      </c>
      <c r="N1508" t="str">
        <f>_xlfn.XLOOKUP(Table17[[#This Row],[Customer_ID]],Customer_Dim!A:A,Customer_Dim!D:D,"False Data")</f>
        <v>Male</v>
      </c>
      <c r="O1508" t="str">
        <f>_xlfn.XLOOKUP(Table17[[#This Row],[Customer_ID]],Customer_Dim!A:A,Customer_Dim!E:E,"False Data")</f>
        <v>East Audrey</v>
      </c>
      <c r="P1508" t="str">
        <f>_xlfn.XLOOKUP(Table17[[#This Row],[Customer_ID]],Customer_Dim!A:A,Customer_Dim!F:F,"False Data")</f>
        <v>Utah</v>
      </c>
      <c r="Q1508" t="str">
        <f>_xlfn.XLOOKUP(Table17[[#This Row],[Customer_ID]],Customer_Dim!A:A,Customer_Dim!G:G,"False Data")</f>
        <v>USA</v>
      </c>
      <c r="R1508" t="str">
        <f>_xlfn.XLOOKUP(Table17[[#This Row],[Customer_ID]],Customer_Dim!A:A,Customer_Dim!H:H,"False Data")</f>
        <v>Gold</v>
      </c>
      <c r="S1508" t="str">
        <f>_xlfn.XLOOKUP(Table17[[#This Row],[Store_ID]],Store_Dim!A:A,Store_Dim!B:B)</f>
        <v>Bean, Jones and Park</v>
      </c>
      <c r="T1508" t="str">
        <f>_xlfn.XLOOKUP(Table17[[#This Row],[Store_ID]],Store_Dim!A:A,Store_Dim!C:C)</f>
        <v>West</v>
      </c>
      <c r="U1508" t="str">
        <f>_xlfn.XLOOKUP(Table17[[#This Row],[Store_ID]],Store_Dim!A:A,Store_Dim!D:D)</f>
        <v>Thompsonborough</v>
      </c>
      <c r="V1508" t="str">
        <f>_xlfn.XLOOKUP(Table17[[#This Row],[Store_ID]],Store_Dim!A:A,Store_Dim!E:E)</f>
        <v>Online</v>
      </c>
      <c r="W1508" t="str">
        <f>_xlfn.XLOOKUP(Table17[[#This Row],[Product_ID]],Product_Dim!A:A,Product_Dim!B:B)</f>
        <v>Bedroom Table Lamp</v>
      </c>
      <c r="X1508" t="str">
        <f>_xlfn.XLOOKUP(Table17[[#This Row],[Product_ID]],Product_Dim!A:A,Product_Dim!C:C)</f>
        <v>Home</v>
      </c>
      <c r="Y1508" t="str">
        <f>_xlfn.XLOOKUP(Table17[[#This Row],[Product_ID]],Product_Dim!A:A,Product_Dim!D:D)</f>
        <v>Lighting</v>
      </c>
      <c r="Z1508" t="str">
        <f>_xlfn.XLOOKUP(Table17[[#This Row],[Product_ID]],Product_Dim!A:A,Product_Dim!E:E)</f>
        <v>Jones LLC</v>
      </c>
      <c r="AA1508">
        <f>_xlfn.XLOOKUP(Table17[[#This Row],[Product_ID]],Product_Dim!A:A,Product_Dim!F:F)</f>
        <v>382.22</v>
      </c>
      <c r="AB1508">
        <f>_xlfn.XLOOKUP(Table17[[#This Row],[Product_ID]],Product_Dim!A:A,Product_Dim!G:G)</f>
        <v>329</v>
      </c>
    </row>
    <row r="1509" spans="1:28" x14ac:dyDescent="0.25">
      <c r="A1509" t="s">
        <v>3333</v>
      </c>
      <c r="B1509" s="1">
        <v>45681</v>
      </c>
      <c r="C1509" t="s">
        <v>1154</v>
      </c>
      <c r="D1509" t="s">
        <v>1710</v>
      </c>
      <c r="E1509" t="s">
        <v>1801</v>
      </c>
      <c r="F1509">
        <v>2</v>
      </c>
      <c r="G1509">
        <v>457.83</v>
      </c>
      <c r="H1509">
        <v>0.01</v>
      </c>
      <c r="I1509" t="s">
        <v>1829</v>
      </c>
      <c r="J1509" s="12">
        <v>906.50339999999994</v>
      </c>
      <c r="K1509" t="str">
        <f>_xlfn.XLOOKUP(Table17[[#This Row],[Customer_ID]],Customer_Dim!A:A,Customer_Dim!B:B,"False Data")</f>
        <v>Gregory Allen</v>
      </c>
      <c r="L1509" s="5">
        <f>_xlfn.XLOOKUP(Table17[[#This Row],[Customer_ID]],Customer_Dim!A:A,Customer_Dim!C:C,"False Data")</f>
        <v>20</v>
      </c>
      <c r="M1509" s="5" t="str" cm="1">
        <f t="array" ref="M1509">_xlfn.IFS(Table9[[#This Row],[Age]]&lt;=35,"Youth",Table9[[#This Row],[Age]]&lt;=55,"Adult",Table9[[#This Row],[Age]]&gt;55,"Senior")</f>
        <v>Youth</v>
      </c>
      <c r="N1509" t="str">
        <f>_xlfn.XLOOKUP(Table17[[#This Row],[Customer_ID]],Customer_Dim!A:A,Customer_Dim!D:D,"False Data")</f>
        <v>Female</v>
      </c>
      <c r="O1509" t="str">
        <f>_xlfn.XLOOKUP(Table17[[#This Row],[Customer_ID]],Customer_Dim!A:A,Customer_Dim!E:E,"False Data")</f>
        <v>West Bruce</v>
      </c>
      <c r="P1509" t="str">
        <f>_xlfn.XLOOKUP(Table17[[#This Row],[Customer_ID]],Customer_Dim!A:A,Customer_Dim!F:F,"False Data")</f>
        <v>Vermont</v>
      </c>
      <c r="Q1509" t="str">
        <f>_xlfn.XLOOKUP(Table17[[#This Row],[Customer_ID]],Customer_Dim!A:A,Customer_Dim!G:G,"False Data")</f>
        <v>USA</v>
      </c>
      <c r="R1509" t="str">
        <f>_xlfn.XLOOKUP(Table17[[#This Row],[Customer_ID]],Customer_Dim!A:A,Customer_Dim!H:H,"False Data")</f>
        <v>Platinum</v>
      </c>
      <c r="S1509" t="str">
        <f>_xlfn.XLOOKUP(Table17[[#This Row],[Store_ID]],Store_Dim!A:A,Store_Dim!B:B)</f>
        <v>Shelton PLC</v>
      </c>
      <c r="T1509" t="str">
        <f>_xlfn.XLOOKUP(Table17[[#This Row],[Store_ID]],Store_Dim!A:A,Store_Dim!C:C)</f>
        <v>North</v>
      </c>
      <c r="U1509" t="str">
        <f>_xlfn.XLOOKUP(Table17[[#This Row],[Store_ID]],Store_Dim!A:A,Store_Dim!D:D)</f>
        <v>East Jenniferstad</v>
      </c>
      <c r="V1509" t="str">
        <f>_xlfn.XLOOKUP(Table17[[#This Row],[Store_ID]],Store_Dim!A:A,Store_Dim!E:E)</f>
        <v>Flagship</v>
      </c>
      <c r="W1509" t="str">
        <f>_xlfn.XLOOKUP(Table17[[#This Row],[Product_ID]],Product_Dim!A:A,Product_Dim!B:B)</f>
        <v>Badminton Racket Set</v>
      </c>
      <c r="X1509" t="str">
        <f>_xlfn.XLOOKUP(Table17[[#This Row],[Product_ID]],Product_Dim!A:A,Product_Dim!C:C)</f>
        <v>Sports</v>
      </c>
      <c r="Y1509" t="str">
        <f>_xlfn.XLOOKUP(Table17[[#This Row],[Product_ID]],Product_Dim!A:A,Product_Dim!D:D)</f>
        <v>Equipment</v>
      </c>
      <c r="Z1509" t="str">
        <f>_xlfn.XLOOKUP(Table17[[#This Row],[Product_ID]],Product_Dim!A:A,Product_Dim!E:E)</f>
        <v>Robinson-Brown</v>
      </c>
      <c r="AA1509">
        <f>_xlfn.XLOOKUP(Table17[[#This Row],[Product_ID]],Product_Dim!A:A,Product_Dim!F:F)</f>
        <v>285.54000000000002</v>
      </c>
      <c r="AB1509">
        <f>_xlfn.XLOOKUP(Table17[[#This Row],[Product_ID]],Product_Dim!A:A,Product_Dim!G:G)</f>
        <v>358</v>
      </c>
    </row>
    <row r="1510" spans="1:28" x14ac:dyDescent="0.25">
      <c r="A1510" t="s">
        <v>3334</v>
      </c>
      <c r="B1510" s="1">
        <v>45905</v>
      </c>
      <c r="C1510" t="s">
        <v>547</v>
      </c>
      <c r="D1510" t="s">
        <v>1644</v>
      </c>
      <c r="E1510" t="s">
        <v>1799</v>
      </c>
      <c r="F1510">
        <v>1</v>
      </c>
      <c r="G1510">
        <v>994.63</v>
      </c>
      <c r="H1510">
        <v>0.28000000000000003</v>
      </c>
      <c r="I1510" t="s">
        <v>1824</v>
      </c>
      <c r="J1510" s="12">
        <v>716.1336</v>
      </c>
      <c r="K1510" t="str">
        <f>_xlfn.XLOOKUP(Table17[[#This Row],[Customer_ID]],Customer_Dim!A:A,Customer_Dim!B:B,"False Data")</f>
        <v>Daniel Rivas</v>
      </c>
      <c r="L1510" s="5">
        <f>_xlfn.XLOOKUP(Table17[[#This Row],[Customer_ID]],Customer_Dim!A:A,Customer_Dim!C:C,"False Data")</f>
        <v>39</v>
      </c>
      <c r="M1510" s="5" t="str" cm="1">
        <f t="array" ref="M1510">_xlfn.IFS(Table9[[#This Row],[Age]]&lt;=35,"Youth",Table9[[#This Row],[Age]]&lt;=55,"Adult",Table9[[#This Row],[Age]]&gt;55,"Senior")</f>
        <v>Adult</v>
      </c>
      <c r="N1510" t="str">
        <f>_xlfn.XLOOKUP(Table17[[#This Row],[Customer_ID]],Customer_Dim!A:A,Customer_Dim!D:D,"False Data")</f>
        <v>Female</v>
      </c>
      <c r="O1510" t="str">
        <f>_xlfn.XLOOKUP(Table17[[#This Row],[Customer_ID]],Customer_Dim!A:A,Customer_Dim!E:E,"False Data")</f>
        <v>Dominiquefort</v>
      </c>
      <c r="P1510" t="str">
        <f>_xlfn.XLOOKUP(Table17[[#This Row],[Customer_ID]],Customer_Dim!A:A,Customer_Dim!F:F,"False Data")</f>
        <v>Georgia</v>
      </c>
      <c r="Q1510" t="str">
        <f>_xlfn.XLOOKUP(Table17[[#This Row],[Customer_ID]],Customer_Dim!A:A,Customer_Dim!G:G,"False Data")</f>
        <v>USA</v>
      </c>
      <c r="R1510" t="str">
        <f>_xlfn.XLOOKUP(Table17[[#This Row],[Customer_ID]],Customer_Dim!A:A,Customer_Dim!H:H,"False Data")</f>
        <v>Silver</v>
      </c>
      <c r="S1510" t="str">
        <f>_xlfn.XLOOKUP(Table17[[#This Row],[Store_ID]],Store_Dim!A:A,Store_Dim!B:B)</f>
        <v>Mcdonald Inc</v>
      </c>
      <c r="T1510" t="str">
        <f>_xlfn.XLOOKUP(Table17[[#This Row],[Store_ID]],Store_Dim!A:A,Store_Dim!C:C)</f>
        <v>South</v>
      </c>
      <c r="U1510" t="str">
        <f>_xlfn.XLOOKUP(Table17[[#This Row],[Store_ID]],Store_Dim!A:A,Store_Dim!D:D)</f>
        <v>Christopherland</v>
      </c>
      <c r="V1510" t="str">
        <f>_xlfn.XLOOKUP(Table17[[#This Row],[Store_ID]],Store_Dim!A:A,Store_Dim!E:E)</f>
        <v>Outlet</v>
      </c>
      <c r="W1510" t="str">
        <f>_xlfn.XLOOKUP(Table17[[#This Row],[Product_ID]],Product_Dim!A:A,Product_Dim!B:B)</f>
        <v>Car Dashboard Phone Holder</v>
      </c>
      <c r="X1510" t="str">
        <f>_xlfn.XLOOKUP(Table17[[#This Row],[Product_ID]],Product_Dim!A:A,Product_Dim!C:C)</f>
        <v>Electronics</v>
      </c>
      <c r="Y1510" t="str">
        <f>_xlfn.XLOOKUP(Table17[[#This Row],[Product_ID]],Product_Dim!A:A,Product_Dim!D:D)</f>
        <v>Accessories</v>
      </c>
      <c r="Z1510" t="str">
        <f>_xlfn.XLOOKUP(Table17[[#This Row],[Product_ID]],Product_Dim!A:A,Product_Dim!E:E)</f>
        <v>Byrd, Stewart and Valdez</v>
      </c>
      <c r="AA1510">
        <f>_xlfn.XLOOKUP(Table17[[#This Row],[Product_ID]],Product_Dim!A:A,Product_Dim!F:F)</f>
        <v>177.98</v>
      </c>
      <c r="AB1510">
        <f>_xlfn.XLOOKUP(Table17[[#This Row],[Product_ID]],Product_Dim!A:A,Product_Dim!G:G)</f>
        <v>103</v>
      </c>
    </row>
    <row r="1511" spans="1:28" x14ac:dyDescent="0.25">
      <c r="A1511" t="s">
        <v>3335</v>
      </c>
      <c r="B1511" s="1">
        <v>45765</v>
      </c>
      <c r="C1511" t="s">
        <v>785</v>
      </c>
      <c r="D1511" t="s">
        <v>1728</v>
      </c>
      <c r="E1511" t="s">
        <v>1752</v>
      </c>
      <c r="F1511">
        <v>3</v>
      </c>
      <c r="G1511">
        <v>65.569999999999993</v>
      </c>
      <c r="H1511">
        <v>0.3</v>
      </c>
      <c r="I1511" t="s">
        <v>1829</v>
      </c>
      <c r="J1511" s="12">
        <v>137.697</v>
      </c>
      <c r="K1511" t="str">
        <f>_xlfn.XLOOKUP(Table17[[#This Row],[Customer_ID]],Customer_Dim!A:A,Customer_Dim!B:B,"False Data")</f>
        <v>Laura Soto</v>
      </c>
      <c r="L1511" s="5">
        <f>_xlfn.XLOOKUP(Table17[[#This Row],[Customer_ID]],Customer_Dim!A:A,Customer_Dim!C:C,"False Data")</f>
        <v>57</v>
      </c>
      <c r="M1511" s="5" t="str" cm="1">
        <f t="array" ref="M1511">_xlfn.IFS(Table9[[#This Row],[Age]]&lt;=35,"Youth",Table9[[#This Row],[Age]]&lt;=55,"Adult",Table9[[#This Row],[Age]]&gt;55,"Senior")</f>
        <v>Senior</v>
      </c>
      <c r="N1511" t="str">
        <f>_xlfn.XLOOKUP(Table17[[#This Row],[Customer_ID]],Customer_Dim!A:A,Customer_Dim!D:D,"False Data")</f>
        <v>Female</v>
      </c>
      <c r="O1511" t="str">
        <f>_xlfn.XLOOKUP(Table17[[#This Row],[Customer_ID]],Customer_Dim!A:A,Customer_Dim!E:E,"False Data")</f>
        <v>Rodriguezton</v>
      </c>
      <c r="P1511" t="str">
        <f>_xlfn.XLOOKUP(Table17[[#This Row],[Customer_ID]],Customer_Dim!A:A,Customer_Dim!F:F,"False Data")</f>
        <v>Michigan</v>
      </c>
      <c r="Q1511" t="str">
        <f>_xlfn.XLOOKUP(Table17[[#This Row],[Customer_ID]],Customer_Dim!A:A,Customer_Dim!G:G,"False Data")</f>
        <v>USA</v>
      </c>
      <c r="R1511" t="str">
        <f>_xlfn.XLOOKUP(Table17[[#This Row],[Customer_ID]],Customer_Dim!A:A,Customer_Dim!H:H,"False Data")</f>
        <v>Platinum</v>
      </c>
      <c r="S1511" t="str">
        <f>_xlfn.XLOOKUP(Table17[[#This Row],[Store_ID]],Store_Dim!A:A,Store_Dim!B:B)</f>
        <v>Rivera-Warner</v>
      </c>
      <c r="T1511" t="str">
        <f>_xlfn.XLOOKUP(Table17[[#This Row],[Store_ID]],Store_Dim!A:A,Store_Dim!C:C)</f>
        <v>East</v>
      </c>
      <c r="U1511" t="str">
        <f>_xlfn.XLOOKUP(Table17[[#This Row],[Store_ID]],Store_Dim!A:A,Store_Dim!D:D)</f>
        <v>Washingtonfurt</v>
      </c>
      <c r="V1511" t="str">
        <f>_xlfn.XLOOKUP(Table17[[#This Row],[Store_ID]],Store_Dim!A:A,Store_Dim!E:E)</f>
        <v>Flagship</v>
      </c>
      <c r="W1511" t="str">
        <f>_xlfn.XLOOKUP(Table17[[#This Row],[Product_ID]],Product_Dim!A:A,Product_Dim!B:B)</f>
        <v>Gaming Mouse Pad XL</v>
      </c>
      <c r="X1511" t="str">
        <f>_xlfn.XLOOKUP(Table17[[#This Row],[Product_ID]],Product_Dim!A:A,Product_Dim!C:C)</f>
        <v>Electronics</v>
      </c>
      <c r="Y1511" t="str">
        <f>_xlfn.XLOOKUP(Table17[[#This Row],[Product_ID]],Product_Dim!A:A,Product_Dim!D:D)</f>
        <v>Accessories</v>
      </c>
      <c r="Z1511" t="str">
        <f>_xlfn.XLOOKUP(Table17[[#This Row],[Product_ID]],Product_Dim!A:A,Product_Dim!E:E)</f>
        <v>Sharp, Taylor and Rodriguez</v>
      </c>
      <c r="AA1511">
        <f>_xlfn.XLOOKUP(Table17[[#This Row],[Product_ID]],Product_Dim!A:A,Product_Dim!F:F)</f>
        <v>340.14</v>
      </c>
      <c r="AB1511">
        <f>_xlfn.XLOOKUP(Table17[[#This Row],[Product_ID]],Product_Dim!A:A,Product_Dim!G:G)</f>
        <v>361</v>
      </c>
    </row>
    <row r="1512" spans="1:28" x14ac:dyDescent="0.25">
      <c r="A1512" t="s">
        <v>3336</v>
      </c>
      <c r="B1512" s="1">
        <v>45821</v>
      </c>
      <c r="C1512" t="s">
        <v>535</v>
      </c>
      <c r="D1512" t="s">
        <v>1664</v>
      </c>
      <c r="E1512" t="s">
        <v>1807</v>
      </c>
      <c r="F1512">
        <v>3</v>
      </c>
      <c r="G1512">
        <v>622.98</v>
      </c>
      <c r="H1512">
        <v>0.28000000000000003</v>
      </c>
      <c r="I1512" t="s">
        <v>1826</v>
      </c>
      <c r="J1512" s="12">
        <v>1345.6368</v>
      </c>
      <c r="K1512" t="str">
        <f>_xlfn.XLOOKUP(Table17[[#This Row],[Customer_ID]],Customer_Dim!A:A,Customer_Dim!B:B,"False Data")</f>
        <v>John Lawson</v>
      </c>
      <c r="L1512" s="5">
        <f>_xlfn.XLOOKUP(Table17[[#This Row],[Customer_ID]],Customer_Dim!A:A,Customer_Dim!C:C,"False Data")</f>
        <v>41</v>
      </c>
      <c r="M1512" s="5" t="str" cm="1">
        <f t="array" ref="M1512">_xlfn.IFS(Table9[[#This Row],[Age]]&lt;=35,"Youth",Table9[[#This Row],[Age]]&lt;=55,"Adult",Table9[[#This Row],[Age]]&gt;55,"Senior")</f>
        <v>Adult</v>
      </c>
      <c r="N1512" t="str">
        <f>_xlfn.XLOOKUP(Table17[[#This Row],[Customer_ID]],Customer_Dim!A:A,Customer_Dim!D:D,"False Data")</f>
        <v>Female</v>
      </c>
      <c r="O1512" t="str">
        <f>_xlfn.XLOOKUP(Table17[[#This Row],[Customer_ID]],Customer_Dim!A:A,Customer_Dim!E:E,"False Data")</f>
        <v>New Juliemouth</v>
      </c>
      <c r="P1512" t="str">
        <f>_xlfn.XLOOKUP(Table17[[#This Row],[Customer_ID]],Customer_Dim!A:A,Customer_Dim!F:F,"False Data")</f>
        <v>North Carolina</v>
      </c>
      <c r="Q1512" t="str">
        <f>_xlfn.XLOOKUP(Table17[[#This Row],[Customer_ID]],Customer_Dim!A:A,Customer_Dim!G:G,"False Data")</f>
        <v>USA</v>
      </c>
      <c r="R1512" t="str">
        <f>_xlfn.XLOOKUP(Table17[[#This Row],[Customer_ID]],Customer_Dim!A:A,Customer_Dim!H:H,"False Data")</f>
        <v>Platinum</v>
      </c>
      <c r="S1512" t="str">
        <f>_xlfn.XLOOKUP(Table17[[#This Row],[Store_ID]],Store_Dim!A:A,Store_Dim!B:B)</f>
        <v>Holloway Ltd</v>
      </c>
      <c r="T1512" t="str">
        <f>_xlfn.XLOOKUP(Table17[[#This Row],[Store_ID]],Store_Dim!A:A,Store_Dim!C:C)</f>
        <v>North</v>
      </c>
      <c r="U1512" t="str">
        <f>_xlfn.XLOOKUP(Table17[[#This Row],[Store_ID]],Store_Dim!A:A,Store_Dim!D:D)</f>
        <v>Bensonhaven</v>
      </c>
      <c r="V1512" t="str">
        <f>_xlfn.XLOOKUP(Table17[[#This Row],[Store_ID]],Store_Dim!A:A,Store_Dim!E:E)</f>
        <v>Flagship</v>
      </c>
      <c r="W1512" t="str">
        <f>_xlfn.XLOOKUP(Table17[[#This Row],[Product_ID]],Product_Dim!A:A,Product_Dim!B:B)</f>
        <v>Womens Cotton Scarf</v>
      </c>
      <c r="X1512" t="str">
        <f>_xlfn.XLOOKUP(Table17[[#This Row],[Product_ID]],Product_Dim!A:A,Product_Dim!C:C)</f>
        <v>Clothing</v>
      </c>
      <c r="Y1512" t="str">
        <f>_xlfn.XLOOKUP(Table17[[#This Row],[Product_ID]],Product_Dim!A:A,Product_Dim!D:D)</f>
        <v>Accessories</v>
      </c>
      <c r="Z1512" t="str">
        <f>_xlfn.XLOOKUP(Table17[[#This Row],[Product_ID]],Product_Dim!A:A,Product_Dim!E:E)</f>
        <v>Shepherd-Gould</v>
      </c>
      <c r="AA1512">
        <f>_xlfn.XLOOKUP(Table17[[#This Row],[Product_ID]],Product_Dim!A:A,Product_Dim!F:F)</f>
        <v>113.83</v>
      </c>
      <c r="AB1512">
        <f>_xlfn.XLOOKUP(Table17[[#This Row],[Product_ID]],Product_Dim!A:A,Product_Dim!G:G)</f>
        <v>485</v>
      </c>
    </row>
    <row r="1513" spans="1:28" x14ac:dyDescent="0.25">
      <c r="A1513" t="s">
        <v>3337</v>
      </c>
      <c r="B1513" s="1">
        <v>45691</v>
      </c>
      <c r="C1513" t="s">
        <v>800</v>
      </c>
      <c r="D1513" t="s">
        <v>1658</v>
      </c>
      <c r="E1513" t="s">
        <v>1797</v>
      </c>
      <c r="F1513">
        <v>1</v>
      </c>
      <c r="G1513">
        <v>170.68</v>
      </c>
      <c r="H1513">
        <v>0.13</v>
      </c>
      <c r="I1513" t="s">
        <v>1826</v>
      </c>
      <c r="J1513" s="12">
        <v>148.49160000000001</v>
      </c>
      <c r="K1513" t="str">
        <f>_xlfn.XLOOKUP(Table17[[#This Row],[Customer_ID]],Customer_Dim!A:A,Customer_Dim!B:B,"False Data")</f>
        <v>Veronica Newman</v>
      </c>
      <c r="L1513" s="5">
        <f>_xlfn.XLOOKUP(Table17[[#This Row],[Customer_ID]],Customer_Dim!A:A,Customer_Dim!C:C,"False Data")</f>
        <v>48</v>
      </c>
      <c r="M1513" s="5" t="str" cm="1">
        <f t="array" ref="M1513">_xlfn.IFS(Table9[[#This Row],[Age]]&lt;=35,"Youth",Table9[[#This Row],[Age]]&lt;=55,"Adult",Table9[[#This Row],[Age]]&gt;55,"Senior")</f>
        <v>Adult</v>
      </c>
      <c r="N1513" t="str">
        <f>_xlfn.XLOOKUP(Table17[[#This Row],[Customer_ID]],Customer_Dim!A:A,Customer_Dim!D:D,"False Data")</f>
        <v>Male</v>
      </c>
      <c r="O1513" t="str">
        <f>_xlfn.XLOOKUP(Table17[[#This Row],[Customer_ID]],Customer_Dim!A:A,Customer_Dim!E:E,"False Data")</f>
        <v>New Daniel</v>
      </c>
      <c r="P1513" t="str">
        <f>_xlfn.XLOOKUP(Table17[[#This Row],[Customer_ID]],Customer_Dim!A:A,Customer_Dim!F:F,"False Data")</f>
        <v>Delaware</v>
      </c>
      <c r="Q1513" t="str">
        <f>_xlfn.XLOOKUP(Table17[[#This Row],[Customer_ID]],Customer_Dim!A:A,Customer_Dim!G:G,"False Data")</f>
        <v>USA</v>
      </c>
      <c r="R1513" t="str">
        <f>_xlfn.XLOOKUP(Table17[[#This Row],[Customer_ID]],Customer_Dim!A:A,Customer_Dim!H:H,"False Data")</f>
        <v>Platinum</v>
      </c>
      <c r="S1513" t="str">
        <f>_xlfn.XLOOKUP(Table17[[#This Row],[Store_ID]],Store_Dim!A:A,Store_Dim!B:B)</f>
        <v>Gardner, Humphrey and Contreras</v>
      </c>
      <c r="T1513" t="str">
        <f>_xlfn.XLOOKUP(Table17[[#This Row],[Store_ID]],Store_Dim!A:A,Store_Dim!C:C)</f>
        <v>East</v>
      </c>
      <c r="U1513" t="str">
        <f>_xlfn.XLOOKUP(Table17[[#This Row],[Store_ID]],Store_Dim!A:A,Store_Dim!D:D)</f>
        <v>Johnsonville</v>
      </c>
      <c r="V1513" t="str">
        <f>_xlfn.XLOOKUP(Table17[[#This Row],[Store_ID]],Store_Dim!A:A,Store_Dim!E:E)</f>
        <v>Flagship</v>
      </c>
      <c r="W1513" t="str">
        <f>_xlfn.XLOOKUP(Table17[[#This Row],[Product_ID]],Product_Dim!A:A,Product_Dim!B:B)</f>
        <v>Ceramic Plant Pot</v>
      </c>
      <c r="X1513" t="str">
        <f>_xlfn.XLOOKUP(Table17[[#This Row],[Product_ID]],Product_Dim!A:A,Product_Dim!C:C)</f>
        <v>Home</v>
      </c>
      <c r="Y1513" t="str">
        <f>_xlfn.XLOOKUP(Table17[[#This Row],[Product_ID]],Product_Dim!A:A,Product_Dim!D:D)</f>
        <v>Decor</v>
      </c>
      <c r="Z1513" t="str">
        <f>_xlfn.XLOOKUP(Table17[[#This Row],[Product_ID]],Product_Dim!A:A,Product_Dim!E:E)</f>
        <v>Hatfield, Baird and Torres</v>
      </c>
      <c r="AA1513">
        <f>_xlfn.XLOOKUP(Table17[[#This Row],[Product_ID]],Product_Dim!A:A,Product_Dim!F:F)</f>
        <v>81.75</v>
      </c>
      <c r="AB1513">
        <f>_xlfn.XLOOKUP(Table17[[#This Row],[Product_ID]],Product_Dim!A:A,Product_Dim!G:G)</f>
        <v>0</v>
      </c>
    </row>
    <row r="1514" spans="1:28" x14ac:dyDescent="0.25">
      <c r="A1514" t="s">
        <v>3338</v>
      </c>
      <c r="B1514" s="1">
        <v>45860</v>
      </c>
      <c r="C1514" t="s">
        <v>344</v>
      </c>
      <c r="D1514" t="s">
        <v>1560</v>
      </c>
      <c r="E1514" t="s">
        <v>1782</v>
      </c>
      <c r="F1514">
        <v>4</v>
      </c>
      <c r="G1514">
        <v>797.83</v>
      </c>
      <c r="H1514">
        <v>0.08</v>
      </c>
      <c r="I1514" t="s">
        <v>1824</v>
      </c>
      <c r="J1514" s="12">
        <v>2936.0144</v>
      </c>
      <c r="K1514" t="str">
        <f>_xlfn.XLOOKUP(Table17[[#This Row],[Customer_ID]],Customer_Dim!A:A,Customer_Dim!B:B,"False Data")</f>
        <v>Samantha Walker</v>
      </c>
      <c r="L1514" s="5">
        <f>_xlfn.XLOOKUP(Table17[[#This Row],[Customer_ID]],Customer_Dim!A:A,Customer_Dim!C:C,"False Data")</f>
        <v>30</v>
      </c>
      <c r="M1514" s="5" t="str" cm="1">
        <f t="array" ref="M1514">_xlfn.IFS(Table9[[#This Row],[Age]]&lt;=35,"Youth",Table9[[#This Row],[Age]]&lt;=55,"Adult",Table9[[#This Row],[Age]]&gt;55,"Senior")</f>
        <v>Youth</v>
      </c>
      <c r="N1514" t="str">
        <f>_xlfn.XLOOKUP(Table17[[#This Row],[Customer_ID]],Customer_Dim!A:A,Customer_Dim!D:D,"False Data")</f>
        <v>Female</v>
      </c>
      <c r="O1514" t="str">
        <f>_xlfn.XLOOKUP(Table17[[#This Row],[Customer_ID]],Customer_Dim!A:A,Customer_Dim!E:E,"False Data")</f>
        <v>Timothyburgh</v>
      </c>
      <c r="P1514" t="str">
        <f>_xlfn.XLOOKUP(Table17[[#This Row],[Customer_ID]],Customer_Dim!A:A,Customer_Dim!F:F,"False Data")</f>
        <v>Louisiana</v>
      </c>
      <c r="Q1514" t="str">
        <f>_xlfn.XLOOKUP(Table17[[#This Row],[Customer_ID]],Customer_Dim!A:A,Customer_Dim!G:G,"False Data")</f>
        <v>USA</v>
      </c>
      <c r="R1514" t="str">
        <f>_xlfn.XLOOKUP(Table17[[#This Row],[Customer_ID]],Customer_Dim!A:A,Customer_Dim!H:H,"False Data")</f>
        <v>Platinum</v>
      </c>
      <c r="S1514" t="str">
        <f>_xlfn.XLOOKUP(Table17[[#This Row],[Store_ID]],Store_Dim!A:A,Store_Dim!B:B)</f>
        <v>Bean, Jones and Park</v>
      </c>
      <c r="T1514" t="str">
        <f>_xlfn.XLOOKUP(Table17[[#This Row],[Store_ID]],Store_Dim!A:A,Store_Dim!C:C)</f>
        <v>West</v>
      </c>
      <c r="U1514" t="str">
        <f>_xlfn.XLOOKUP(Table17[[#This Row],[Store_ID]],Store_Dim!A:A,Store_Dim!D:D)</f>
        <v>Thompsonborough</v>
      </c>
      <c r="V1514" t="str">
        <f>_xlfn.XLOOKUP(Table17[[#This Row],[Store_ID]],Store_Dim!A:A,Store_Dim!E:E)</f>
        <v>Online</v>
      </c>
      <c r="W1514" t="str">
        <f>_xlfn.XLOOKUP(Table17[[#This Row],[Product_ID]],Product_Dim!A:A,Product_Dim!B:B)</f>
        <v>LED Table Lamp</v>
      </c>
      <c r="X1514" t="str">
        <f>_xlfn.XLOOKUP(Table17[[#This Row],[Product_ID]],Product_Dim!A:A,Product_Dim!C:C)</f>
        <v>Home</v>
      </c>
      <c r="Y1514" t="str">
        <f>_xlfn.XLOOKUP(Table17[[#This Row],[Product_ID]],Product_Dim!A:A,Product_Dim!D:D)</f>
        <v>Lighting</v>
      </c>
      <c r="Z1514" t="str">
        <f>_xlfn.XLOOKUP(Table17[[#This Row],[Product_ID]],Product_Dim!A:A,Product_Dim!E:E)</f>
        <v>Harrell LLC</v>
      </c>
      <c r="AA1514">
        <f>_xlfn.XLOOKUP(Table17[[#This Row],[Product_ID]],Product_Dim!A:A,Product_Dim!F:F)</f>
        <v>218.86</v>
      </c>
      <c r="AB1514">
        <f>_xlfn.XLOOKUP(Table17[[#This Row],[Product_ID]],Product_Dim!A:A,Product_Dim!G:G)</f>
        <v>170</v>
      </c>
    </row>
    <row r="1515" spans="1:28" x14ac:dyDescent="0.25">
      <c r="A1515" t="s">
        <v>3339</v>
      </c>
      <c r="B1515" s="1">
        <v>45922</v>
      </c>
      <c r="C1515" t="s">
        <v>350</v>
      </c>
      <c r="D1515" t="s">
        <v>1549</v>
      </c>
      <c r="E1515" t="s">
        <v>1804</v>
      </c>
      <c r="F1515">
        <v>1</v>
      </c>
      <c r="G1515">
        <v>372.75</v>
      </c>
      <c r="H1515">
        <v>0.12</v>
      </c>
      <c r="I1515" t="s">
        <v>1824</v>
      </c>
      <c r="J1515" s="12">
        <v>328.02</v>
      </c>
      <c r="K1515" t="str">
        <f>_xlfn.XLOOKUP(Table17[[#This Row],[Customer_ID]],Customer_Dim!A:A,Customer_Dim!B:B,"False Data")</f>
        <v>Brittney Morgan</v>
      </c>
      <c r="L1515" s="5">
        <f>_xlfn.XLOOKUP(Table17[[#This Row],[Customer_ID]],Customer_Dim!A:A,Customer_Dim!C:C,"False Data")</f>
        <v>24</v>
      </c>
      <c r="M1515" s="5" t="str" cm="1">
        <f t="array" ref="M1515">_xlfn.IFS(Table9[[#This Row],[Age]]&lt;=35,"Youth",Table9[[#This Row],[Age]]&lt;=55,"Adult",Table9[[#This Row],[Age]]&gt;55,"Senior")</f>
        <v>Youth</v>
      </c>
      <c r="N1515" t="str">
        <f>_xlfn.XLOOKUP(Table17[[#This Row],[Customer_ID]],Customer_Dim!A:A,Customer_Dim!D:D,"False Data")</f>
        <v>Male</v>
      </c>
      <c r="O1515" t="str">
        <f>_xlfn.XLOOKUP(Table17[[#This Row],[Customer_ID]],Customer_Dim!A:A,Customer_Dim!E:E,"False Data")</f>
        <v>Lake Kaylahaven</v>
      </c>
      <c r="P1515" t="str">
        <f>_xlfn.XLOOKUP(Table17[[#This Row],[Customer_ID]],Customer_Dim!A:A,Customer_Dim!F:F,"False Data")</f>
        <v>Alaska</v>
      </c>
      <c r="Q1515" t="str">
        <f>_xlfn.XLOOKUP(Table17[[#This Row],[Customer_ID]],Customer_Dim!A:A,Customer_Dim!G:G,"False Data")</f>
        <v>USA</v>
      </c>
      <c r="R1515" t="str">
        <f>_xlfn.XLOOKUP(Table17[[#This Row],[Customer_ID]],Customer_Dim!A:A,Customer_Dim!H:H,"False Data")</f>
        <v>Gold</v>
      </c>
      <c r="S1515" t="str">
        <f>_xlfn.XLOOKUP(Table17[[#This Row],[Store_ID]],Store_Dim!A:A,Store_Dim!B:B)</f>
        <v>Frederick-Wright</v>
      </c>
      <c r="T1515" t="str">
        <f>_xlfn.XLOOKUP(Table17[[#This Row],[Store_ID]],Store_Dim!A:A,Store_Dim!C:C)</f>
        <v>West</v>
      </c>
      <c r="U1515" t="str">
        <f>_xlfn.XLOOKUP(Table17[[#This Row],[Store_ID]],Store_Dim!A:A,Store_Dim!D:D)</f>
        <v>New Jimmymouth</v>
      </c>
      <c r="V1515" t="str">
        <f>_xlfn.XLOOKUP(Table17[[#This Row],[Store_ID]],Store_Dim!A:A,Store_Dim!E:E)</f>
        <v>Flagship</v>
      </c>
      <c r="W1515" t="str">
        <f>_xlfn.XLOOKUP(Table17[[#This Row],[Product_ID]],Product_Dim!A:A,Product_Dim!B:B)</f>
        <v>Women's Casual Hoodie</v>
      </c>
      <c r="X1515" t="str">
        <f>_xlfn.XLOOKUP(Table17[[#This Row],[Product_ID]],Product_Dim!A:A,Product_Dim!C:C)</f>
        <v>Clothing</v>
      </c>
      <c r="Y1515" t="str">
        <f>_xlfn.XLOOKUP(Table17[[#This Row],[Product_ID]],Product_Dim!A:A,Product_Dim!D:D)</f>
        <v>Outerwear</v>
      </c>
      <c r="Z1515" t="str">
        <f>_xlfn.XLOOKUP(Table17[[#This Row],[Product_ID]],Product_Dim!A:A,Product_Dim!E:E)</f>
        <v>Sims Inc</v>
      </c>
      <c r="AA1515">
        <f>_xlfn.XLOOKUP(Table17[[#This Row],[Product_ID]],Product_Dim!A:A,Product_Dim!F:F)</f>
        <v>167.34</v>
      </c>
      <c r="AB1515">
        <f>_xlfn.XLOOKUP(Table17[[#This Row],[Product_ID]],Product_Dim!A:A,Product_Dim!G:G)</f>
        <v>352</v>
      </c>
    </row>
    <row r="1516" spans="1:28" x14ac:dyDescent="0.25">
      <c r="A1516" t="s">
        <v>3340</v>
      </c>
      <c r="B1516" s="1">
        <v>45477</v>
      </c>
      <c r="C1516" t="s">
        <v>1235</v>
      </c>
      <c r="D1516" t="s">
        <v>1670</v>
      </c>
      <c r="E1516" t="s">
        <v>1769</v>
      </c>
      <c r="F1516">
        <v>1</v>
      </c>
      <c r="G1516">
        <v>994.18</v>
      </c>
      <c r="H1516">
        <v>0.05</v>
      </c>
      <c r="I1516" t="s">
        <v>1826</v>
      </c>
      <c r="J1516" s="12">
        <v>944.47099999999989</v>
      </c>
      <c r="K1516" t="str">
        <f>_xlfn.XLOOKUP(Table17[[#This Row],[Customer_ID]],Customer_Dim!A:A,Customer_Dim!B:B,"False Data")</f>
        <v>Alexander Byrd</v>
      </c>
      <c r="L1516" s="5">
        <f>_xlfn.XLOOKUP(Table17[[#This Row],[Customer_ID]],Customer_Dim!A:A,Customer_Dim!C:C,"False Data")</f>
        <v>25</v>
      </c>
      <c r="M1516" s="5" t="str" cm="1">
        <f t="array" ref="M1516">_xlfn.IFS(Table9[[#This Row],[Age]]&lt;=35,"Youth",Table9[[#This Row],[Age]]&lt;=55,"Adult",Table9[[#This Row],[Age]]&gt;55,"Senior")</f>
        <v>Youth</v>
      </c>
      <c r="N1516" t="str">
        <f>_xlfn.XLOOKUP(Table17[[#This Row],[Customer_ID]],Customer_Dim!A:A,Customer_Dim!D:D,"False Data")</f>
        <v>Female</v>
      </c>
      <c r="O1516" t="str">
        <f>_xlfn.XLOOKUP(Table17[[#This Row],[Customer_ID]],Customer_Dim!A:A,Customer_Dim!E:E,"False Data")</f>
        <v>Parkerview</v>
      </c>
      <c r="P1516" t="str">
        <f>_xlfn.XLOOKUP(Table17[[#This Row],[Customer_ID]],Customer_Dim!A:A,Customer_Dim!F:F,"False Data")</f>
        <v>New York</v>
      </c>
      <c r="Q1516" t="str">
        <f>_xlfn.XLOOKUP(Table17[[#This Row],[Customer_ID]],Customer_Dim!A:A,Customer_Dim!G:G,"False Data")</f>
        <v>USA</v>
      </c>
      <c r="R1516" t="str">
        <f>_xlfn.XLOOKUP(Table17[[#This Row],[Customer_ID]],Customer_Dim!A:A,Customer_Dim!H:H,"False Data")</f>
        <v>Silver</v>
      </c>
      <c r="S1516" t="str">
        <f>_xlfn.XLOOKUP(Table17[[#This Row],[Store_ID]],Store_Dim!A:A,Store_Dim!B:B)</f>
        <v>Alexander Group</v>
      </c>
      <c r="T1516" t="str">
        <f>_xlfn.XLOOKUP(Table17[[#This Row],[Store_ID]],Store_Dim!A:A,Store_Dim!C:C)</f>
        <v>South</v>
      </c>
      <c r="U1516" t="str">
        <f>_xlfn.XLOOKUP(Table17[[#This Row],[Store_ID]],Store_Dim!A:A,Store_Dim!D:D)</f>
        <v>Port Sharon</v>
      </c>
      <c r="V1516" t="str">
        <f>_xlfn.XLOOKUP(Table17[[#This Row],[Store_ID]],Store_Dim!A:A,Store_Dim!E:E)</f>
        <v>Online</v>
      </c>
      <c r="W1516" t="str">
        <f>_xlfn.XLOOKUP(Table17[[#This Row],[Product_ID]],Product_Dim!A:A,Product_Dim!B:B)</f>
        <v>Tennis Ball 3-Pack</v>
      </c>
      <c r="X1516" t="str">
        <f>_xlfn.XLOOKUP(Table17[[#This Row],[Product_ID]],Product_Dim!A:A,Product_Dim!C:C)</f>
        <v>Sports</v>
      </c>
      <c r="Y1516" t="str">
        <f>_xlfn.XLOOKUP(Table17[[#This Row],[Product_ID]],Product_Dim!A:A,Product_Dim!D:D)</f>
        <v>Equipment</v>
      </c>
      <c r="Z1516" t="str">
        <f>_xlfn.XLOOKUP(Table17[[#This Row],[Product_ID]],Product_Dim!A:A,Product_Dim!E:E)</f>
        <v>Lopez LLC</v>
      </c>
      <c r="AA1516">
        <f>_xlfn.XLOOKUP(Table17[[#This Row],[Product_ID]],Product_Dim!A:A,Product_Dim!F:F)</f>
        <v>103.45</v>
      </c>
      <c r="AB1516">
        <f>_xlfn.XLOOKUP(Table17[[#This Row],[Product_ID]],Product_Dim!A:A,Product_Dim!G:G)</f>
        <v>465</v>
      </c>
    </row>
    <row r="1517" spans="1:28" x14ac:dyDescent="0.25">
      <c r="A1517" t="s">
        <v>3341</v>
      </c>
      <c r="B1517" s="1">
        <v>45504</v>
      </c>
      <c r="C1517" t="s">
        <v>1310</v>
      </c>
      <c r="D1517" t="s">
        <v>1588</v>
      </c>
      <c r="E1517" t="s">
        <v>1797</v>
      </c>
      <c r="F1517">
        <v>1</v>
      </c>
      <c r="G1517">
        <v>136.12</v>
      </c>
      <c r="H1517">
        <v>7.0000000000000007E-2</v>
      </c>
      <c r="I1517" t="s">
        <v>1824</v>
      </c>
      <c r="J1517" s="12">
        <v>126.5916</v>
      </c>
      <c r="K1517" t="str">
        <f>_xlfn.XLOOKUP(Table17[[#This Row],[Customer_ID]],Customer_Dim!A:A,Customer_Dim!B:B,"False Data")</f>
        <v>Brittany Edwards Dds</v>
      </c>
      <c r="L1517" s="5">
        <f>_xlfn.XLOOKUP(Table17[[#This Row],[Customer_ID]],Customer_Dim!A:A,Customer_Dim!C:C,"False Data")</f>
        <v>42</v>
      </c>
      <c r="M1517" s="5" t="str" cm="1">
        <f t="array" ref="M1517">_xlfn.IFS(Table9[[#This Row],[Age]]&lt;=35,"Youth",Table9[[#This Row],[Age]]&lt;=55,"Adult",Table9[[#This Row],[Age]]&gt;55,"Senior")</f>
        <v>Adult</v>
      </c>
      <c r="N1517" t="str">
        <f>_xlfn.XLOOKUP(Table17[[#This Row],[Customer_ID]],Customer_Dim!A:A,Customer_Dim!D:D,"False Data")</f>
        <v>Female</v>
      </c>
      <c r="O1517" t="str">
        <f>_xlfn.XLOOKUP(Table17[[#This Row],[Customer_ID]],Customer_Dim!A:A,Customer_Dim!E:E,"False Data")</f>
        <v>Aliciahaven</v>
      </c>
      <c r="P1517" t="str">
        <f>_xlfn.XLOOKUP(Table17[[#This Row],[Customer_ID]],Customer_Dim!A:A,Customer_Dim!F:F,"False Data")</f>
        <v>Kansas</v>
      </c>
      <c r="Q1517" t="str">
        <f>_xlfn.XLOOKUP(Table17[[#This Row],[Customer_ID]],Customer_Dim!A:A,Customer_Dim!G:G,"False Data")</f>
        <v>USA</v>
      </c>
      <c r="R1517" t="str">
        <f>_xlfn.XLOOKUP(Table17[[#This Row],[Customer_ID]],Customer_Dim!A:A,Customer_Dim!H:H,"False Data")</f>
        <v>Platinum</v>
      </c>
      <c r="S1517" t="str">
        <f>_xlfn.XLOOKUP(Table17[[#This Row],[Store_ID]],Store_Dim!A:A,Store_Dim!B:B)</f>
        <v>Gardner, Humphrey and Contreras</v>
      </c>
      <c r="T1517" t="str">
        <f>_xlfn.XLOOKUP(Table17[[#This Row],[Store_ID]],Store_Dim!A:A,Store_Dim!C:C)</f>
        <v>East</v>
      </c>
      <c r="U1517" t="str">
        <f>_xlfn.XLOOKUP(Table17[[#This Row],[Store_ID]],Store_Dim!A:A,Store_Dim!D:D)</f>
        <v>Johnsonville</v>
      </c>
      <c r="V1517" t="str">
        <f>_xlfn.XLOOKUP(Table17[[#This Row],[Store_ID]],Store_Dim!A:A,Store_Dim!E:E)</f>
        <v>Flagship</v>
      </c>
      <c r="W1517" t="str">
        <f>_xlfn.XLOOKUP(Table17[[#This Row],[Product_ID]],Product_Dim!A:A,Product_Dim!B:B)</f>
        <v>Outdoor Sports Water Bottle</v>
      </c>
      <c r="X1517" t="str">
        <f>_xlfn.XLOOKUP(Table17[[#This Row],[Product_ID]],Product_Dim!A:A,Product_Dim!C:C)</f>
        <v>Sports</v>
      </c>
      <c r="Y1517" t="str">
        <f>_xlfn.XLOOKUP(Table17[[#This Row],[Product_ID]],Product_Dim!A:A,Product_Dim!D:D)</f>
        <v>Accessories</v>
      </c>
      <c r="Z1517" t="str">
        <f>_xlfn.XLOOKUP(Table17[[#This Row],[Product_ID]],Product_Dim!A:A,Product_Dim!E:E)</f>
        <v>Soto-Ellis</v>
      </c>
      <c r="AA1517">
        <f>_xlfn.XLOOKUP(Table17[[#This Row],[Product_ID]],Product_Dim!A:A,Product_Dim!F:F)</f>
        <v>131.51</v>
      </c>
      <c r="AB1517">
        <f>_xlfn.XLOOKUP(Table17[[#This Row],[Product_ID]],Product_Dim!A:A,Product_Dim!G:G)</f>
        <v>0</v>
      </c>
    </row>
    <row r="1518" spans="1:28" x14ac:dyDescent="0.25">
      <c r="A1518" t="s">
        <v>3342</v>
      </c>
      <c r="B1518" s="1">
        <v>45862</v>
      </c>
      <c r="C1518" t="s">
        <v>124</v>
      </c>
      <c r="D1518" t="s">
        <v>1652</v>
      </c>
      <c r="E1518" t="s">
        <v>1810</v>
      </c>
      <c r="F1518">
        <v>3</v>
      </c>
      <c r="G1518">
        <v>634.45000000000005</v>
      </c>
      <c r="H1518">
        <v>0.17</v>
      </c>
      <c r="I1518" t="s">
        <v>1826</v>
      </c>
      <c r="J1518" s="12">
        <v>1579.7805000000001</v>
      </c>
      <c r="K1518" t="str">
        <f>_xlfn.XLOOKUP(Table17[[#This Row],[Customer_ID]],Customer_Dim!A:A,Customer_Dim!B:B,"False Data")</f>
        <v>Jessica Acevedo</v>
      </c>
      <c r="L1518" s="5">
        <f>_xlfn.XLOOKUP(Table17[[#This Row],[Customer_ID]],Customer_Dim!A:A,Customer_Dim!C:C,"False Data")</f>
        <v>64</v>
      </c>
      <c r="M1518" s="5" t="str" cm="1">
        <f t="array" ref="M1518">_xlfn.IFS(Table9[[#This Row],[Age]]&lt;=35,"Youth",Table9[[#This Row],[Age]]&lt;=55,"Adult",Table9[[#This Row],[Age]]&gt;55,"Senior")</f>
        <v>Senior</v>
      </c>
      <c r="N1518" t="str">
        <f>_xlfn.XLOOKUP(Table17[[#This Row],[Customer_ID]],Customer_Dim!A:A,Customer_Dim!D:D,"False Data")</f>
        <v>Female</v>
      </c>
      <c r="O1518" t="str">
        <f>_xlfn.XLOOKUP(Table17[[#This Row],[Customer_ID]],Customer_Dim!A:A,Customer_Dim!E:E,"False Data")</f>
        <v>Amybury</v>
      </c>
      <c r="P1518" t="str">
        <f>_xlfn.XLOOKUP(Table17[[#This Row],[Customer_ID]],Customer_Dim!A:A,Customer_Dim!F:F,"False Data")</f>
        <v>Pennsylvania</v>
      </c>
      <c r="Q1518" t="str">
        <f>_xlfn.XLOOKUP(Table17[[#This Row],[Customer_ID]],Customer_Dim!A:A,Customer_Dim!G:G,"False Data")</f>
        <v>USA</v>
      </c>
      <c r="R1518" t="str">
        <f>_xlfn.XLOOKUP(Table17[[#This Row],[Customer_ID]],Customer_Dim!A:A,Customer_Dim!H:H,"False Data")</f>
        <v>Bronze</v>
      </c>
      <c r="S1518" t="str">
        <f>_xlfn.XLOOKUP(Table17[[#This Row],[Store_ID]],Store_Dim!A:A,Store_Dim!B:B)</f>
        <v>Guerrero-Schmitt</v>
      </c>
      <c r="T1518" t="str">
        <f>_xlfn.XLOOKUP(Table17[[#This Row],[Store_ID]],Store_Dim!A:A,Store_Dim!C:C)</f>
        <v>East</v>
      </c>
      <c r="U1518" t="str">
        <f>_xlfn.XLOOKUP(Table17[[#This Row],[Store_ID]],Store_Dim!A:A,Store_Dim!D:D)</f>
        <v>East Stevechester</v>
      </c>
      <c r="V1518" t="str">
        <f>_xlfn.XLOOKUP(Table17[[#This Row],[Store_ID]],Store_Dim!A:A,Store_Dim!E:E)</f>
        <v>Flagship</v>
      </c>
      <c r="W1518" t="str">
        <f>_xlfn.XLOOKUP(Table17[[#This Row],[Product_ID]],Product_Dim!A:A,Product_Dim!B:B)</f>
        <v>Rugby Ball</v>
      </c>
      <c r="X1518" t="str">
        <f>_xlfn.XLOOKUP(Table17[[#This Row],[Product_ID]],Product_Dim!A:A,Product_Dim!C:C)</f>
        <v>Sports</v>
      </c>
      <c r="Y1518" t="str">
        <f>_xlfn.XLOOKUP(Table17[[#This Row],[Product_ID]],Product_Dim!A:A,Product_Dim!D:D)</f>
        <v>Team Sports</v>
      </c>
      <c r="Z1518" t="str">
        <f>_xlfn.XLOOKUP(Table17[[#This Row],[Product_ID]],Product_Dim!A:A,Product_Dim!E:E)</f>
        <v>Harris Inc</v>
      </c>
      <c r="AA1518">
        <f>_xlfn.XLOOKUP(Table17[[#This Row],[Product_ID]],Product_Dim!A:A,Product_Dim!F:F)</f>
        <v>212.26</v>
      </c>
      <c r="AB1518">
        <f>_xlfn.XLOOKUP(Table17[[#This Row],[Product_ID]],Product_Dim!A:A,Product_Dim!G:G)</f>
        <v>82</v>
      </c>
    </row>
    <row r="1519" spans="1:28" x14ac:dyDescent="0.25">
      <c r="A1519" t="s">
        <v>3343</v>
      </c>
      <c r="B1519" s="1">
        <v>45579</v>
      </c>
      <c r="C1519" t="s">
        <v>1035</v>
      </c>
      <c r="D1519" t="s">
        <v>1676</v>
      </c>
      <c r="E1519" t="s">
        <v>1752</v>
      </c>
      <c r="F1519">
        <v>4</v>
      </c>
      <c r="G1519">
        <v>179.62</v>
      </c>
      <c r="H1519">
        <v>0.05</v>
      </c>
      <c r="I1519" t="s">
        <v>1824</v>
      </c>
      <c r="J1519" s="12">
        <v>682.55600000000004</v>
      </c>
      <c r="K1519" t="str">
        <f>_xlfn.XLOOKUP(Table17[[#This Row],[Customer_ID]],Customer_Dim!A:A,Customer_Dim!B:B,"False Data")</f>
        <v>Victor Mcintosh</v>
      </c>
      <c r="L1519" s="5">
        <f>_xlfn.XLOOKUP(Table17[[#This Row],[Customer_ID]],Customer_Dim!A:A,Customer_Dim!C:C,"False Data")</f>
        <v>62</v>
      </c>
      <c r="M1519" s="5" t="str" cm="1">
        <f t="array" ref="M1519">_xlfn.IFS(Table9[[#This Row],[Age]]&lt;=35,"Youth",Table9[[#This Row],[Age]]&lt;=55,"Adult",Table9[[#This Row],[Age]]&gt;55,"Senior")</f>
        <v>Senior</v>
      </c>
      <c r="N1519" t="str">
        <f>_xlfn.XLOOKUP(Table17[[#This Row],[Customer_ID]],Customer_Dim!A:A,Customer_Dim!D:D,"False Data")</f>
        <v>Female</v>
      </c>
      <c r="O1519" t="str">
        <f>_xlfn.XLOOKUP(Table17[[#This Row],[Customer_ID]],Customer_Dim!A:A,Customer_Dim!E:E,"False Data")</f>
        <v>Tiffanyshire</v>
      </c>
      <c r="P1519" t="str">
        <f>_xlfn.XLOOKUP(Table17[[#This Row],[Customer_ID]],Customer_Dim!A:A,Customer_Dim!F:F,"False Data")</f>
        <v>Minnesota</v>
      </c>
      <c r="Q1519" t="str">
        <f>_xlfn.XLOOKUP(Table17[[#This Row],[Customer_ID]],Customer_Dim!A:A,Customer_Dim!G:G,"False Data")</f>
        <v>USA</v>
      </c>
      <c r="R1519" t="str">
        <f>_xlfn.XLOOKUP(Table17[[#This Row],[Customer_ID]],Customer_Dim!A:A,Customer_Dim!H:H,"False Data")</f>
        <v>Bronze</v>
      </c>
      <c r="S1519" t="str">
        <f>_xlfn.XLOOKUP(Table17[[#This Row],[Store_ID]],Store_Dim!A:A,Store_Dim!B:B)</f>
        <v>Rivera-Warner</v>
      </c>
      <c r="T1519" t="str">
        <f>_xlfn.XLOOKUP(Table17[[#This Row],[Store_ID]],Store_Dim!A:A,Store_Dim!C:C)</f>
        <v>East</v>
      </c>
      <c r="U1519" t="str">
        <f>_xlfn.XLOOKUP(Table17[[#This Row],[Store_ID]],Store_Dim!A:A,Store_Dim!D:D)</f>
        <v>Washingtonfurt</v>
      </c>
      <c r="V1519" t="str">
        <f>_xlfn.XLOOKUP(Table17[[#This Row],[Store_ID]],Store_Dim!A:A,Store_Dim!E:E)</f>
        <v>Flagship</v>
      </c>
      <c r="W1519" t="str">
        <f>_xlfn.XLOOKUP(Table17[[#This Row],[Product_ID]],Product_Dim!A:A,Product_Dim!B:B)</f>
        <v>Matte Lipstick Set</v>
      </c>
      <c r="X1519" t="str">
        <f>_xlfn.XLOOKUP(Table17[[#This Row],[Product_ID]],Product_Dim!A:A,Product_Dim!C:C)</f>
        <v>Beauty</v>
      </c>
      <c r="Y1519" t="str">
        <f>_xlfn.XLOOKUP(Table17[[#This Row],[Product_ID]],Product_Dim!A:A,Product_Dim!D:D)</f>
        <v>Makeup</v>
      </c>
      <c r="Z1519" t="str">
        <f>_xlfn.XLOOKUP(Table17[[#This Row],[Product_ID]],Product_Dim!A:A,Product_Dim!E:E)</f>
        <v>Zhang Inc</v>
      </c>
      <c r="AA1519">
        <f>_xlfn.XLOOKUP(Table17[[#This Row],[Product_ID]],Product_Dim!A:A,Product_Dim!F:F)</f>
        <v>299.11</v>
      </c>
      <c r="AB1519">
        <f>_xlfn.XLOOKUP(Table17[[#This Row],[Product_ID]],Product_Dim!A:A,Product_Dim!G:G)</f>
        <v>118</v>
      </c>
    </row>
    <row r="1520" spans="1:28" x14ac:dyDescent="0.25">
      <c r="A1520" t="s">
        <v>3344</v>
      </c>
      <c r="B1520" s="1">
        <v>45658</v>
      </c>
      <c r="C1520" t="s">
        <v>932</v>
      </c>
      <c r="D1520" t="s">
        <v>1588</v>
      </c>
      <c r="E1520" t="s">
        <v>1810</v>
      </c>
      <c r="F1520">
        <v>4</v>
      </c>
      <c r="G1520">
        <v>558.83000000000004</v>
      </c>
      <c r="H1520">
        <v>0.16</v>
      </c>
      <c r="I1520" t="s">
        <v>1826</v>
      </c>
      <c r="J1520" s="12">
        <v>1877.6687999999999</v>
      </c>
      <c r="K1520" t="str">
        <f>_xlfn.XLOOKUP(Table17[[#This Row],[Customer_ID]],Customer_Dim!A:A,Customer_Dim!B:B,"False Data")</f>
        <v>Lisa Chandler</v>
      </c>
      <c r="L1520" s="5">
        <f>_xlfn.XLOOKUP(Table17[[#This Row],[Customer_ID]],Customer_Dim!A:A,Customer_Dim!C:C,"False Data")</f>
        <v>29</v>
      </c>
      <c r="M1520" s="5" t="str" cm="1">
        <f t="array" ref="M1520">_xlfn.IFS(Table9[[#This Row],[Age]]&lt;=35,"Youth",Table9[[#This Row],[Age]]&lt;=55,"Adult",Table9[[#This Row],[Age]]&gt;55,"Senior")</f>
        <v>Youth</v>
      </c>
      <c r="N1520" t="str">
        <f>_xlfn.XLOOKUP(Table17[[#This Row],[Customer_ID]],Customer_Dim!A:A,Customer_Dim!D:D,"False Data")</f>
        <v>Male</v>
      </c>
      <c r="O1520" t="str">
        <f>_xlfn.XLOOKUP(Table17[[#This Row],[Customer_ID]],Customer_Dim!A:A,Customer_Dim!E:E,"False Data")</f>
        <v>Port Richard</v>
      </c>
      <c r="P1520" t="str">
        <f>_xlfn.XLOOKUP(Table17[[#This Row],[Customer_ID]],Customer_Dim!A:A,Customer_Dim!F:F,"False Data")</f>
        <v>Montana</v>
      </c>
      <c r="Q1520" t="str">
        <f>_xlfn.XLOOKUP(Table17[[#This Row],[Customer_ID]],Customer_Dim!A:A,Customer_Dim!G:G,"False Data")</f>
        <v>USA</v>
      </c>
      <c r="R1520" t="str">
        <f>_xlfn.XLOOKUP(Table17[[#This Row],[Customer_ID]],Customer_Dim!A:A,Customer_Dim!H:H,"False Data")</f>
        <v>Platinum</v>
      </c>
      <c r="S1520" t="str">
        <f>_xlfn.XLOOKUP(Table17[[#This Row],[Store_ID]],Store_Dim!A:A,Store_Dim!B:B)</f>
        <v>Guerrero-Schmitt</v>
      </c>
      <c r="T1520" t="str">
        <f>_xlfn.XLOOKUP(Table17[[#This Row],[Store_ID]],Store_Dim!A:A,Store_Dim!C:C)</f>
        <v>East</v>
      </c>
      <c r="U1520" t="str">
        <f>_xlfn.XLOOKUP(Table17[[#This Row],[Store_ID]],Store_Dim!A:A,Store_Dim!D:D)</f>
        <v>East Stevechester</v>
      </c>
      <c r="V1520" t="str">
        <f>_xlfn.XLOOKUP(Table17[[#This Row],[Store_ID]],Store_Dim!A:A,Store_Dim!E:E)</f>
        <v>Flagship</v>
      </c>
      <c r="W1520" t="str">
        <f>_xlfn.XLOOKUP(Table17[[#This Row],[Product_ID]],Product_Dim!A:A,Product_Dim!B:B)</f>
        <v>Outdoor Sports Water Bottle</v>
      </c>
      <c r="X1520" t="str">
        <f>_xlfn.XLOOKUP(Table17[[#This Row],[Product_ID]],Product_Dim!A:A,Product_Dim!C:C)</f>
        <v>Sports</v>
      </c>
      <c r="Y1520" t="str">
        <f>_xlfn.XLOOKUP(Table17[[#This Row],[Product_ID]],Product_Dim!A:A,Product_Dim!D:D)</f>
        <v>Accessories</v>
      </c>
      <c r="Z1520" t="str">
        <f>_xlfn.XLOOKUP(Table17[[#This Row],[Product_ID]],Product_Dim!A:A,Product_Dim!E:E)</f>
        <v>Soto-Ellis</v>
      </c>
      <c r="AA1520">
        <f>_xlfn.XLOOKUP(Table17[[#This Row],[Product_ID]],Product_Dim!A:A,Product_Dim!F:F)</f>
        <v>131.51</v>
      </c>
      <c r="AB1520">
        <f>_xlfn.XLOOKUP(Table17[[#This Row],[Product_ID]],Product_Dim!A:A,Product_Dim!G:G)</f>
        <v>0</v>
      </c>
    </row>
    <row r="1521" spans="1:28" x14ac:dyDescent="0.25">
      <c r="A1521" t="s">
        <v>3345</v>
      </c>
      <c r="B1521" s="1">
        <v>45664</v>
      </c>
      <c r="C1521" t="s">
        <v>568</v>
      </c>
      <c r="D1521" t="s">
        <v>1736</v>
      </c>
      <c r="E1521" t="s">
        <v>1776</v>
      </c>
      <c r="F1521">
        <v>2</v>
      </c>
      <c r="G1521">
        <v>859.74</v>
      </c>
      <c r="H1521">
        <v>0.25</v>
      </c>
      <c r="I1521" t="s">
        <v>1829</v>
      </c>
      <c r="J1521" s="12">
        <v>1289.6099999999999</v>
      </c>
      <c r="K1521" t="str">
        <f>_xlfn.XLOOKUP(Table17[[#This Row],[Customer_ID]],Customer_Dim!A:A,Customer_Dim!B:B,"False Data")</f>
        <v>Amy Wilson</v>
      </c>
      <c r="L1521" s="5">
        <f>_xlfn.XLOOKUP(Table17[[#This Row],[Customer_ID]],Customer_Dim!A:A,Customer_Dim!C:C,"False Data")</f>
        <v>44</v>
      </c>
      <c r="M1521" s="5" t="str" cm="1">
        <f t="array" ref="M1521">_xlfn.IFS(Table9[[#This Row],[Age]]&lt;=35,"Youth",Table9[[#This Row],[Age]]&lt;=55,"Adult",Table9[[#This Row],[Age]]&gt;55,"Senior")</f>
        <v>Adult</v>
      </c>
      <c r="N1521" t="str">
        <f>_xlfn.XLOOKUP(Table17[[#This Row],[Customer_ID]],Customer_Dim!A:A,Customer_Dim!D:D,"False Data")</f>
        <v>Female</v>
      </c>
      <c r="O1521" t="str">
        <f>_xlfn.XLOOKUP(Table17[[#This Row],[Customer_ID]],Customer_Dim!A:A,Customer_Dim!E:E,"False Data")</f>
        <v>Morrisburgh</v>
      </c>
      <c r="P1521" t="str">
        <f>_xlfn.XLOOKUP(Table17[[#This Row],[Customer_ID]],Customer_Dim!A:A,Customer_Dim!F:F,"False Data")</f>
        <v>Indiana</v>
      </c>
      <c r="Q1521" t="str">
        <f>_xlfn.XLOOKUP(Table17[[#This Row],[Customer_ID]],Customer_Dim!A:A,Customer_Dim!G:G,"False Data")</f>
        <v>USA</v>
      </c>
      <c r="R1521" t="str">
        <f>_xlfn.XLOOKUP(Table17[[#This Row],[Customer_ID]],Customer_Dim!A:A,Customer_Dim!H:H,"False Data")</f>
        <v>Platinum</v>
      </c>
      <c r="S1521" t="str">
        <f>_xlfn.XLOOKUP(Table17[[#This Row],[Store_ID]],Store_Dim!A:A,Store_Dim!B:B)</f>
        <v>Benson-Elliott</v>
      </c>
      <c r="T1521" t="str">
        <f>_xlfn.XLOOKUP(Table17[[#This Row],[Store_ID]],Store_Dim!A:A,Store_Dim!C:C)</f>
        <v>East</v>
      </c>
      <c r="U1521" t="str">
        <f>_xlfn.XLOOKUP(Table17[[#This Row],[Store_ID]],Store_Dim!A:A,Store_Dim!D:D)</f>
        <v>Port Josephberg</v>
      </c>
      <c r="V1521" t="str">
        <f>_xlfn.XLOOKUP(Table17[[#This Row],[Store_ID]],Store_Dim!A:A,Store_Dim!E:E)</f>
        <v>Online</v>
      </c>
      <c r="W1521" t="str">
        <f>_xlfn.XLOOKUP(Table17[[#This Row],[Product_ID]],Product_Dim!A:A,Product_Dim!B:B)</f>
        <v>Vitamin E Body Lotion</v>
      </c>
      <c r="X1521" t="str">
        <f>_xlfn.XLOOKUP(Table17[[#This Row],[Product_ID]],Product_Dim!A:A,Product_Dim!C:C)</f>
        <v>Beauty</v>
      </c>
      <c r="Y1521" t="str">
        <f>_xlfn.XLOOKUP(Table17[[#This Row],[Product_ID]],Product_Dim!A:A,Product_Dim!D:D)</f>
        <v>Skincare</v>
      </c>
      <c r="Z1521" t="str">
        <f>_xlfn.XLOOKUP(Table17[[#This Row],[Product_ID]],Product_Dim!A:A,Product_Dim!E:E)</f>
        <v>Hoffman-Williams</v>
      </c>
      <c r="AA1521">
        <f>_xlfn.XLOOKUP(Table17[[#This Row],[Product_ID]],Product_Dim!A:A,Product_Dim!F:F)</f>
        <v>358.47</v>
      </c>
      <c r="AB1521">
        <f>_xlfn.XLOOKUP(Table17[[#This Row],[Product_ID]],Product_Dim!A:A,Product_Dim!G:G)</f>
        <v>213</v>
      </c>
    </row>
    <row r="1522" spans="1:28" x14ac:dyDescent="0.25">
      <c r="A1522" t="s">
        <v>3346</v>
      </c>
      <c r="B1522" s="1">
        <v>45936</v>
      </c>
      <c r="C1522" t="s">
        <v>375</v>
      </c>
      <c r="D1522" t="s">
        <v>1678</v>
      </c>
      <c r="E1522" t="s">
        <v>1804</v>
      </c>
      <c r="F1522">
        <v>3</v>
      </c>
      <c r="G1522">
        <v>578.47</v>
      </c>
      <c r="H1522">
        <v>0.06</v>
      </c>
      <c r="I1522" t="s">
        <v>1829</v>
      </c>
      <c r="J1522" s="12">
        <v>1631.2854</v>
      </c>
      <c r="K1522" t="str">
        <f>_xlfn.XLOOKUP(Table17[[#This Row],[Customer_ID]],Customer_Dim!A:A,Customer_Dim!B:B,"False Data")</f>
        <v>Howard Summers</v>
      </c>
      <c r="L1522" s="5">
        <f>_xlfn.XLOOKUP(Table17[[#This Row],[Customer_ID]],Customer_Dim!A:A,Customer_Dim!C:C,"False Data")</f>
        <v>53</v>
      </c>
      <c r="M1522" s="5" t="str" cm="1">
        <f t="array" ref="M1522">_xlfn.IFS(Table9[[#This Row],[Age]]&lt;=35,"Youth",Table9[[#This Row],[Age]]&lt;=55,"Adult",Table9[[#This Row],[Age]]&gt;55,"Senior")</f>
        <v>Adult</v>
      </c>
      <c r="N1522" t="str">
        <f>_xlfn.XLOOKUP(Table17[[#This Row],[Customer_ID]],Customer_Dim!A:A,Customer_Dim!D:D,"False Data")</f>
        <v>Female</v>
      </c>
      <c r="O1522" t="str">
        <f>_xlfn.XLOOKUP(Table17[[#This Row],[Customer_ID]],Customer_Dim!A:A,Customer_Dim!E:E,"False Data")</f>
        <v>East Linda</v>
      </c>
      <c r="P1522" t="str">
        <f>_xlfn.XLOOKUP(Table17[[#This Row],[Customer_ID]],Customer_Dim!A:A,Customer_Dim!F:F,"False Data")</f>
        <v>Rhode Island</v>
      </c>
      <c r="Q1522" t="str">
        <f>_xlfn.XLOOKUP(Table17[[#This Row],[Customer_ID]],Customer_Dim!A:A,Customer_Dim!G:G,"False Data")</f>
        <v>USA</v>
      </c>
      <c r="R1522" t="str">
        <f>_xlfn.XLOOKUP(Table17[[#This Row],[Customer_ID]],Customer_Dim!A:A,Customer_Dim!H:H,"False Data")</f>
        <v>Bronze</v>
      </c>
      <c r="S1522" t="str">
        <f>_xlfn.XLOOKUP(Table17[[#This Row],[Store_ID]],Store_Dim!A:A,Store_Dim!B:B)</f>
        <v>Frederick-Wright</v>
      </c>
      <c r="T1522" t="str">
        <f>_xlfn.XLOOKUP(Table17[[#This Row],[Store_ID]],Store_Dim!A:A,Store_Dim!C:C)</f>
        <v>West</v>
      </c>
      <c r="U1522" t="str">
        <f>_xlfn.XLOOKUP(Table17[[#This Row],[Store_ID]],Store_Dim!A:A,Store_Dim!D:D)</f>
        <v>New Jimmymouth</v>
      </c>
      <c r="V1522" t="str">
        <f>_xlfn.XLOOKUP(Table17[[#This Row],[Store_ID]],Store_Dim!A:A,Store_Dim!E:E)</f>
        <v>Flagship</v>
      </c>
      <c r="W1522" t="str">
        <f>_xlfn.XLOOKUP(Table17[[#This Row],[Product_ID]],Product_Dim!A:A,Product_Dim!B:B)</f>
        <v>Adjustable Dumbbells 20kg</v>
      </c>
      <c r="X1522" t="str">
        <f>_xlfn.XLOOKUP(Table17[[#This Row],[Product_ID]],Product_Dim!A:A,Product_Dim!C:C)</f>
        <v>Sports</v>
      </c>
      <c r="Y1522" t="str">
        <f>_xlfn.XLOOKUP(Table17[[#This Row],[Product_ID]],Product_Dim!A:A,Product_Dim!D:D)</f>
        <v>Fitness</v>
      </c>
      <c r="Z1522" t="str">
        <f>_xlfn.XLOOKUP(Table17[[#This Row],[Product_ID]],Product_Dim!A:A,Product_Dim!E:E)</f>
        <v>Montgomery, Benton and Miller</v>
      </c>
      <c r="AA1522">
        <f>_xlfn.XLOOKUP(Table17[[#This Row],[Product_ID]],Product_Dim!A:A,Product_Dim!F:F)</f>
        <v>240.63</v>
      </c>
      <c r="AB1522">
        <f>_xlfn.XLOOKUP(Table17[[#This Row],[Product_ID]],Product_Dim!A:A,Product_Dim!G:G)</f>
        <v>423</v>
      </c>
    </row>
    <row r="1523" spans="1:28" x14ac:dyDescent="0.25">
      <c r="A1523" t="s">
        <v>3347</v>
      </c>
      <c r="B1523" s="1">
        <v>45344</v>
      </c>
      <c r="C1523" t="s">
        <v>208</v>
      </c>
      <c r="D1523" t="s">
        <v>1590</v>
      </c>
      <c r="E1523" t="s">
        <v>1794</v>
      </c>
      <c r="F1523">
        <v>1</v>
      </c>
      <c r="G1523">
        <v>440.48</v>
      </c>
      <c r="H1523">
        <v>0.11</v>
      </c>
      <c r="I1523" t="s">
        <v>1829</v>
      </c>
      <c r="J1523" s="12">
        <v>392.02720000000011</v>
      </c>
      <c r="K1523" t="str">
        <f>_xlfn.XLOOKUP(Table17[[#This Row],[Customer_ID]],Customer_Dim!A:A,Customer_Dim!B:B,"False Data")</f>
        <v>Wayne Mcpherson</v>
      </c>
      <c r="L1523" s="5">
        <f>_xlfn.XLOOKUP(Table17[[#This Row],[Customer_ID]],Customer_Dim!A:A,Customer_Dim!C:C,"False Data")</f>
        <v>56</v>
      </c>
      <c r="M1523" s="5" t="str" cm="1">
        <f t="array" ref="M1523">_xlfn.IFS(Table9[[#This Row],[Age]]&lt;=35,"Youth",Table9[[#This Row],[Age]]&lt;=55,"Adult",Table9[[#This Row],[Age]]&gt;55,"Senior")</f>
        <v>Senior</v>
      </c>
      <c r="N1523" t="str">
        <f>_xlfn.XLOOKUP(Table17[[#This Row],[Customer_ID]],Customer_Dim!A:A,Customer_Dim!D:D,"False Data")</f>
        <v>Female</v>
      </c>
      <c r="O1523" t="str">
        <f>_xlfn.XLOOKUP(Table17[[#This Row],[Customer_ID]],Customer_Dim!A:A,Customer_Dim!E:E,"False Data")</f>
        <v>Edwardsfort</v>
      </c>
      <c r="P1523" t="str">
        <f>_xlfn.XLOOKUP(Table17[[#This Row],[Customer_ID]],Customer_Dim!A:A,Customer_Dim!F:F,"False Data")</f>
        <v>Minnesota</v>
      </c>
      <c r="Q1523" t="str">
        <f>_xlfn.XLOOKUP(Table17[[#This Row],[Customer_ID]],Customer_Dim!A:A,Customer_Dim!G:G,"False Data")</f>
        <v>USA</v>
      </c>
      <c r="R1523" t="str">
        <f>_xlfn.XLOOKUP(Table17[[#This Row],[Customer_ID]],Customer_Dim!A:A,Customer_Dim!H:H,"False Data")</f>
        <v>Bronze</v>
      </c>
      <c r="S1523" t="str">
        <f>_xlfn.XLOOKUP(Table17[[#This Row],[Store_ID]],Store_Dim!A:A,Store_Dim!B:B)</f>
        <v>Thomas, Bridges and Harris</v>
      </c>
      <c r="T1523" t="str">
        <f>_xlfn.XLOOKUP(Table17[[#This Row],[Store_ID]],Store_Dim!A:A,Store_Dim!C:C)</f>
        <v>North</v>
      </c>
      <c r="U1523" t="str">
        <f>_xlfn.XLOOKUP(Table17[[#This Row],[Store_ID]],Store_Dim!A:A,Store_Dim!D:D)</f>
        <v>Sabrinatown</v>
      </c>
      <c r="V1523" t="str">
        <f>_xlfn.XLOOKUP(Table17[[#This Row],[Store_ID]],Store_Dim!A:A,Store_Dim!E:E)</f>
        <v>Online</v>
      </c>
      <c r="W1523" t="str">
        <f>_xlfn.XLOOKUP(Table17[[#This Row],[Product_ID]],Product_Dim!A:A,Product_Dim!B:B)</f>
        <v>Multi-Purpose Storage Box</v>
      </c>
      <c r="X1523" t="str">
        <f>_xlfn.XLOOKUP(Table17[[#This Row],[Product_ID]],Product_Dim!A:A,Product_Dim!C:C)</f>
        <v>Home</v>
      </c>
      <c r="Y1523" t="str">
        <f>_xlfn.XLOOKUP(Table17[[#This Row],[Product_ID]],Product_Dim!A:A,Product_Dim!D:D)</f>
        <v>Storage</v>
      </c>
      <c r="Z1523" t="str">
        <f>_xlfn.XLOOKUP(Table17[[#This Row],[Product_ID]],Product_Dim!A:A,Product_Dim!E:E)</f>
        <v>Gardner-Montes</v>
      </c>
      <c r="AA1523">
        <f>_xlfn.XLOOKUP(Table17[[#This Row],[Product_ID]],Product_Dim!A:A,Product_Dim!F:F)</f>
        <v>123.46</v>
      </c>
      <c r="AB1523">
        <f>_xlfn.XLOOKUP(Table17[[#This Row],[Product_ID]],Product_Dim!A:A,Product_Dim!G:G)</f>
        <v>76</v>
      </c>
    </row>
    <row r="1524" spans="1:28" x14ac:dyDescent="0.25">
      <c r="A1524" t="s">
        <v>3348</v>
      </c>
      <c r="B1524" s="1">
        <v>45329</v>
      </c>
      <c r="C1524" t="s">
        <v>75</v>
      </c>
      <c r="D1524" t="s">
        <v>1580</v>
      </c>
      <c r="E1524" t="s">
        <v>1813</v>
      </c>
      <c r="F1524">
        <v>2</v>
      </c>
      <c r="G1524">
        <v>303.67</v>
      </c>
      <c r="H1524">
        <v>0.05</v>
      </c>
      <c r="I1524" t="s">
        <v>1826</v>
      </c>
      <c r="J1524" s="12">
        <v>576.97299999999996</v>
      </c>
      <c r="K1524" t="str">
        <f>_xlfn.XLOOKUP(Table17[[#This Row],[Customer_ID]],Customer_Dim!A:A,Customer_Dim!B:B,"False Data")</f>
        <v>John Scott</v>
      </c>
      <c r="L1524" s="5">
        <f>_xlfn.XLOOKUP(Table17[[#This Row],[Customer_ID]],Customer_Dim!A:A,Customer_Dim!C:C,"False Data")</f>
        <v>24</v>
      </c>
      <c r="M1524" s="5" t="str" cm="1">
        <f t="array" ref="M1524">_xlfn.IFS(Table9[[#This Row],[Age]]&lt;=35,"Youth",Table9[[#This Row],[Age]]&lt;=55,"Adult",Table9[[#This Row],[Age]]&gt;55,"Senior")</f>
        <v>Youth</v>
      </c>
      <c r="N1524" t="str">
        <f>_xlfn.XLOOKUP(Table17[[#This Row],[Customer_ID]],Customer_Dim!A:A,Customer_Dim!D:D,"False Data")</f>
        <v>Female</v>
      </c>
      <c r="O1524" t="str">
        <f>_xlfn.XLOOKUP(Table17[[#This Row],[Customer_ID]],Customer_Dim!A:A,Customer_Dim!E:E,"False Data")</f>
        <v>South Christopher</v>
      </c>
      <c r="P1524" t="str">
        <f>_xlfn.XLOOKUP(Table17[[#This Row],[Customer_ID]],Customer_Dim!A:A,Customer_Dim!F:F,"False Data")</f>
        <v>Pennsylvania</v>
      </c>
      <c r="Q1524" t="str">
        <f>_xlfn.XLOOKUP(Table17[[#This Row],[Customer_ID]],Customer_Dim!A:A,Customer_Dim!G:G,"False Data")</f>
        <v>USA</v>
      </c>
      <c r="R1524" t="str">
        <f>_xlfn.XLOOKUP(Table17[[#This Row],[Customer_ID]],Customer_Dim!A:A,Customer_Dim!H:H,"False Data")</f>
        <v>Bronze</v>
      </c>
      <c r="S1524" t="str">
        <f>_xlfn.XLOOKUP(Table17[[#This Row],[Store_ID]],Store_Dim!A:A,Store_Dim!B:B)</f>
        <v>Mann-Austin</v>
      </c>
      <c r="T1524" t="str">
        <f>_xlfn.XLOOKUP(Table17[[#This Row],[Store_ID]],Store_Dim!A:A,Store_Dim!C:C)</f>
        <v>East</v>
      </c>
      <c r="U1524" t="str">
        <f>_xlfn.XLOOKUP(Table17[[#This Row],[Store_ID]],Store_Dim!A:A,Store_Dim!D:D)</f>
        <v>Vasquezborough</v>
      </c>
      <c r="V1524" t="str">
        <f>_xlfn.XLOOKUP(Table17[[#This Row],[Store_ID]],Store_Dim!A:A,Store_Dim!E:E)</f>
        <v>Online</v>
      </c>
      <c r="W1524" t="str">
        <f>_xlfn.XLOOKUP(Table17[[#This Row],[Product_ID]],Product_Dim!A:A,Product_Dim!B:B)</f>
        <v>Beard Grooming Kit</v>
      </c>
      <c r="X1524" t="str">
        <f>_xlfn.XLOOKUP(Table17[[#This Row],[Product_ID]],Product_Dim!A:A,Product_Dim!C:C)</f>
        <v>Beauty</v>
      </c>
      <c r="Y1524" t="str">
        <f>_xlfn.XLOOKUP(Table17[[#This Row],[Product_ID]],Product_Dim!A:A,Product_Dim!D:D)</f>
        <v>Grooming</v>
      </c>
      <c r="Z1524" t="str">
        <f>_xlfn.XLOOKUP(Table17[[#This Row],[Product_ID]],Product_Dim!A:A,Product_Dim!E:E)</f>
        <v>Erickson-Green</v>
      </c>
      <c r="AA1524">
        <f>_xlfn.XLOOKUP(Table17[[#This Row],[Product_ID]],Product_Dim!A:A,Product_Dim!F:F)</f>
        <v>337.42</v>
      </c>
      <c r="AB1524">
        <f>_xlfn.XLOOKUP(Table17[[#This Row],[Product_ID]],Product_Dim!A:A,Product_Dim!G:G)</f>
        <v>256</v>
      </c>
    </row>
    <row r="1525" spans="1:28" x14ac:dyDescent="0.25">
      <c r="A1525" t="s">
        <v>3349</v>
      </c>
      <c r="B1525" s="1">
        <v>45895</v>
      </c>
      <c r="C1525" t="s">
        <v>1056</v>
      </c>
      <c r="D1525" t="s">
        <v>1696</v>
      </c>
      <c r="E1525" t="s">
        <v>1799</v>
      </c>
      <c r="F1525">
        <v>2</v>
      </c>
      <c r="G1525">
        <v>611.21</v>
      </c>
      <c r="H1525">
        <v>0.22</v>
      </c>
      <c r="I1525" t="s">
        <v>1829</v>
      </c>
      <c r="J1525" s="12">
        <v>953.48760000000004</v>
      </c>
      <c r="K1525" t="str">
        <f>_xlfn.XLOOKUP(Table17[[#This Row],[Customer_ID]],Customer_Dim!A:A,Customer_Dim!B:B,"False Data")</f>
        <v>John Jones</v>
      </c>
      <c r="L1525" s="5">
        <f>_xlfn.XLOOKUP(Table17[[#This Row],[Customer_ID]],Customer_Dim!A:A,Customer_Dim!C:C,"False Data")</f>
        <v>58</v>
      </c>
      <c r="M1525" s="5" t="str" cm="1">
        <f t="array" ref="M1525">_xlfn.IFS(Table9[[#This Row],[Age]]&lt;=35,"Youth",Table9[[#This Row],[Age]]&lt;=55,"Adult",Table9[[#This Row],[Age]]&gt;55,"Senior")</f>
        <v>Senior</v>
      </c>
      <c r="N1525" t="str">
        <f>_xlfn.XLOOKUP(Table17[[#This Row],[Customer_ID]],Customer_Dim!A:A,Customer_Dim!D:D,"False Data")</f>
        <v>Female</v>
      </c>
      <c r="O1525" t="str">
        <f>_xlfn.XLOOKUP(Table17[[#This Row],[Customer_ID]],Customer_Dim!A:A,Customer_Dim!E:E,"False Data")</f>
        <v>North Michaelborough</v>
      </c>
      <c r="P1525" t="str">
        <f>_xlfn.XLOOKUP(Table17[[#This Row],[Customer_ID]],Customer_Dim!A:A,Customer_Dim!F:F,"False Data")</f>
        <v>Oregon</v>
      </c>
      <c r="Q1525" t="str">
        <f>_xlfn.XLOOKUP(Table17[[#This Row],[Customer_ID]],Customer_Dim!A:A,Customer_Dim!G:G,"False Data")</f>
        <v>USA</v>
      </c>
      <c r="R1525" t="str">
        <f>_xlfn.XLOOKUP(Table17[[#This Row],[Customer_ID]],Customer_Dim!A:A,Customer_Dim!H:H,"False Data")</f>
        <v>Silver</v>
      </c>
      <c r="S1525" t="str">
        <f>_xlfn.XLOOKUP(Table17[[#This Row],[Store_ID]],Store_Dim!A:A,Store_Dim!B:B)</f>
        <v>Mcdonald Inc</v>
      </c>
      <c r="T1525" t="str">
        <f>_xlfn.XLOOKUP(Table17[[#This Row],[Store_ID]],Store_Dim!A:A,Store_Dim!C:C)</f>
        <v>South</v>
      </c>
      <c r="U1525" t="str">
        <f>_xlfn.XLOOKUP(Table17[[#This Row],[Store_ID]],Store_Dim!A:A,Store_Dim!D:D)</f>
        <v>Christopherland</v>
      </c>
      <c r="V1525" t="str">
        <f>_xlfn.XLOOKUP(Table17[[#This Row],[Store_ID]],Store_Dim!A:A,Store_Dim!E:E)</f>
        <v>Outlet</v>
      </c>
      <c r="W1525" t="str">
        <f>_xlfn.XLOOKUP(Table17[[#This Row],[Product_ID]],Product_Dim!A:A,Product_Dim!B:B)</f>
        <v>Bluetooth Car Audio System</v>
      </c>
      <c r="X1525" t="str">
        <f>_xlfn.XLOOKUP(Table17[[#This Row],[Product_ID]],Product_Dim!A:A,Product_Dim!C:C)</f>
        <v>Electronics</v>
      </c>
      <c r="Y1525" t="str">
        <f>_xlfn.XLOOKUP(Table17[[#This Row],[Product_ID]],Product_Dim!A:A,Product_Dim!D:D)</f>
        <v>Audio</v>
      </c>
      <c r="Z1525" t="str">
        <f>_xlfn.XLOOKUP(Table17[[#This Row],[Product_ID]],Product_Dim!A:A,Product_Dim!E:E)</f>
        <v>Bruce-Bowen</v>
      </c>
      <c r="AA1525">
        <f>_xlfn.XLOOKUP(Table17[[#This Row],[Product_ID]],Product_Dim!A:A,Product_Dim!F:F)</f>
        <v>403.71</v>
      </c>
      <c r="AB1525">
        <f>_xlfn.XLOOKUP(Table17[[#This Row],[Product_ID]],Product_Dim!A:A,Product_Dim!G:G)</f>
        <v>159</v>
      </c>
    </row>
    <row r="1526" spans="1:28" x14ac:dyDescent="0.25">
      <c r="A1526" t="s">
        <v>3350</v>
      </c>
      <c r="B1526" s="1">
        <v>45239</v>
      </c>
      <c r="C1526" t="s">
        <v>660</v>
      </c>
      <c r="D1526" t="s">
        <v>1626</v>
      </c>
      <c r="E1526" t="s">
        <v>1801</v>
      </c>
      <c r="F1526">
        <v>2</v>
      </c>
      <c r="G1526">
        <v>768.08</v>
      </c>
      <c r="H1526">
        <v>0.26</v>
      </c>
      <c r="I1526" t="s">
        <v>1826</v>
      </c>
      <c r="J1526" s="12">
        <v>1136.7583999999999</v>
      </c>
      <c r="K1526" t="str">
        <f>_xlfn.XLOOKUP(Table17[[#This Row],[Customer_ID]],Customer_Dim!A:A,Customer_Dim!B:B,"False Data")</f>
        <v>Christina Garcia</v>
      </c>
      <c r="L1526" s="5">
        <f>_xlfn.XLOOKUP(Table17[[#This Row],[Customer_ID]],Customer_Dim!A:A,Customer_Dim!C:C,"False Data")</f>
        <v>37</v>
      </c>
      <c r="M1526" s="5" t="str" cm="1">
        <f t="array" ref="M1526">_xlfn.IFS(Table9[[#This Row],[Age]]&lt;=35,"Youth",Table9[[#This Row],[Age]]&lt;=55,"Adult",Table9[[#This Row],[Age]]&gt;55,"Senior")</f>
        <v>Adult</v>
      </c>
      <c r="N1526" t="str">
        <f>_xlfn.XLOOKUP(Table17[[#This Row],[Customer_ID]],Customer_Dim!A:A,Customer_Dim!D:D,"False Data")</f>
        <v>Female</v>
      </c>
      <c r="O1526" t="str">
        <f>_xlfn.XLOOKUP(Table17[[#This Row],[Customer_ID]],Customer_Dim!A:A,Customer_Dim!E:E,"False Data")</f>
        <v>Clarkeside</v>
      </c>
      <c r="P1526" t="str">
        <f>_xlfn.XLOOKUP(Table17[[#This Row],[Customer_ID]],Customer_Dim!A:A,Customer_Dim!F:F,"False Data")</f>
        <v>Kansas</v>
      </c>
      <c r="Q1526" t="str">
        <f>_xlfn.XLOOKUP(Table17[[#This Row],[Customer_ID]],Customer_Dim!A:A,Customer_Dim!G:G,"False Data")</f>
        <v>USA</v>
      </c>
      <c r="R1526" t="str">
        <f>_xlfn.XLOOKUP(Table17[[#This Row],[Customer_ID]],Customer_Dim!A:A,Customer_Dim!H:H,"False Data")</f>
        <v>Platinum</v>
      </c>
      <c r="S1526" t="str">
        <f>_xlfn.XLOOKUP(Table17[[#This Row],[Store_ID]],Store_Dim!A:A,Store_Dim!B:B)</f>
        <v>Shelton PLC</v>
      </c>
      <c r="T1526" t="str">
        <f>_xlfn.XLOOKUP(Table17[[#This Row],[Store_ID]],Store_Dim!A:A,Store_Dim!C:C)</f>
        <v>North</v>
      </c>
      <c r="U1526" t="str">
        <f>_xlfn.XLOOKUP(Table17[[#This Row],[Store_ID]],Store_Dim!A:A,Store_Dim!D:D)</f>
        <v>East Jenniferstad</v>
      </c>
      <c r="V1526" t="str">
        <f>_xlfn.XLOOKUP(Table17[[#This Row],[Store_ID]],Store_Dim!A:A,Store_Dim!E:E)</f>
        <v>Flagship</v>
      </c>
      <c r="W1526" t="str">
        <f>_xlfn.XLOOKUP(Table17[[#This Row],[Product_ID]],Product_Dim!A:A,Product_Dim!B:B)</f>
        <v>Portable Power Bank</v>
      </c>
      <c r="X1526" t="str">
        <f>_xlfn.XLOOKUP(Table17[[#This Row],[Product_ID]],Product_Dim!A:A,Product_Dim!C:C)</f>
        <v>Electronics</v>
      </c>
      <c r="Y1526" t="str">
        <f>_xlfn.XLOOKUP(Table17[[#This Row],[Product_ID]],Product_Dim!A:A,Product_Dim!D:D)</f>
        <v>Mobile</v>
      </c>
      <c r="Z1526" t="str">
        <f>_xlfn.XLOOKUP(Table17[[#This Row],[Product_ID]],Product_Dim!A:A,Product_Dim!E:E)</f>
        <v>Cummings and Sons</v>
      </c>
      <c r="AA1526">
        <f>_xlfn.XLOOKUP(Table17[[#This Row],[Product_ID]],Product_Dim!A:A,Product_Dim!F:F)</f>
        <v>326.06</v>
      </c>
      <c r="AB1526">
        <f>_xlfn.XLOOKUP(Table17[[#This Row],[Product_ID]],Product_Dim!A:A,Product_Dim!G:G)</f>
        <v>301</v>
      </c>
    </row>
    <row r="1527" spans="1:28" x14ac:dyDescent="0.25">
      <c r="A1527" t="s">
        <v>3351</v>
      </c>
      <c r="B1527" s="1">
        <v>45296</v>
      </c>
      <c r="C1527" t="s">
        <v>937</v>
      </c>
      <c r="D1527" t="s">
        <v>1594</v>
      </c>
      <c r="E1527" t="s">
        <v>1810</v>
      </c>
      <c r="F1527">
        <v>1</v>
      </c>
      <c r="G1527">
        <v>616.82000000000005</v>
      </c>
      <c r="H1527">
        <v>0.24</v>
      </c>
      <c r="I1527" t="s">
        <v>1824</v>
      </c>
      <c r="J1527" s="12">
        <v>468.78320000000002</v>
      </c>
      <c r="K1527" t="str">
        <f>_xlfn.XLOOKUP(Table17[[#This Row],[Customer_ID]],Customer_Dim!A:A,Customer_Dim!B:B,"False Data")</f>
        <v>Jared Moran</v>
      </c>
      <c r="L1527" s="5">
        <f>_xlfn.XLOOKUP(Table17[[#This Row],[Customer_ID]],Customer_Dim!A:A,Customer_Dim!C:C,"False Data")</f>
        <v>28</v>
      </c>
      <c r="M1527" s="5" t="str" cm="1">
        <f t="array" ref="M1527">_xlfn.IFS(Table9[[#This Row],[Age]]&lt;=35,"Youth",Table9[[#This Row],[Age]]&lt;=55,"Adult",Table9[[#This Row],[Age]]&gt;55,"Senior")</f>
        <v>Youth</v>
      </c>
      <c r="N1527" t="str">
        <f>_xlfn.XLOOKUP(Table17[[#This Row],[Customer_ID]],Customer_Dim!A:A,Customer_Dim!D:D,"False Data")</f>
        <v>Female</v>
      </c>
      <c r="O1527" t="str">
        <f>_xlfn.XLOOKUP(Table17[[#This Row],[Customer_ID]],Customer_Dim!A:A,Customer_Dim!E:E,"False Data")</f>
        <v>South David</v>
      </c>
      <c r="P1527" t="str">
        <f>_xlfn.XLOOKUP(Table17[[#This Row],[Customer_ID]],Customer_Dim!A:A,Customer_Dim!F:F,"False Data")</f>
        <v>West Virginia</v>
      </c>
      <c r="Q1527" t="str">
        <f>_xlfn.XLOOKUP(Table17[[#This Row],[Customer_ID]],Customer_Dim!A:A,Customer_Dim!G:G,"False Data")</f>
        <v>USA</v>
      </c>
      <c r="R1527" t="str">
        <f>_xlfn.XLOOKUP(Table17[[#This Row],[Customer_ID]],Customer_Dim!A:A,Customer_Dim!H:H,"False Data")</f>
        <v>Bronze</v>
      </c>
      <c r="S1527" t="str">
        <f>_xlfn.XLOOKUP(Table17[[#This Row],[Store_ID]],Store_Dim!A:A,Store_Dim!B:B)</f>
        <v>Guerrero-Schmitt</v>
      </c>
      <c r="T1527" t="str">
        <f>_xlfn.XLOOKUP(Table17[[#This Row],[Store_ID]],Store_Dim!A:A,Store_Dim!C:C)</f>
        <v>East</v>
      </c>
      <c r="U1527" t="str">
        <f>_xlfn.XLOOKUP(Table17[[#This Row],[Store_ID]],Store_Dim!A:A,Store_Dim!D:D)</f>
        <v>East Stevechester</v>
      </c>
      <c r="V1527" t="str">
        <f>_xlfn.XLOOKUP(Table17[[#This Row],[Store_ID]],Store_Dim!A:A,Store_Dim!E:E)</f>
        <v>Flagship</v>
      </c>
      <c r="W1527" t="str">
        <f>_xlfn.XLOOKUP(Table17[[#This Row],[Product_ID]],Product_Dim!A:A,Product_Dim!B:B)</f>
        <v>Men's Formal Shirt</v>
      </c>
      <c r="X1527" t="str">
        <f>_xlfn.XLOOKUP(Table17[[#This Row],[Product_ID]],Product_Dim!A:A,Product_Dim!C:C)</f>
        <v>Clothing</v>
      </c>
      <c r="Y1527" t="str">
        <f>_xlfn.XLOOKUP(Table17[[#This Row],[Product_ID]],Product_Dim!A:A,Product_Dim!D:D)</f>
        <v>Tops</v>
      </c>
      <c r="Z1527" t="str">
        <f>_xlfn.XLOOKUP(Table17[[#This Row],[Product_ID]],Product_Dim!A:A,Product_Dim!E:E)</f>
        <v>Moon, Mora and Santos</v>
      </c>
      <c r="AA1527">
        <f>_xlfn.XLOOKUP(Table17[[#This Row],[Product_ID]],Product_Dim!A:A,Product_Dim!F:F)</f>
        <v>283</v>
      </c>
      <c r="AB1527">
        <f>_xlfn.XLOOKUP(Table17[[#This Row],[Product_ID]],Product_Dim!A:A,Product_Dim!G:G)</f>
        <v>360</v>
      </c>
    </row>
    <row r="1528" spans="1:28" x14ac:dyDescent="0.25">
      <c r="A1528" t="s">
        <v>3352</v>
      </c>
      <c r="B1528" s="1">
        <v>45672</v>
      </c>
      <c r="C1528" t="s">
        <v>604</v>
      </c>
      <c r="D1528" t="s">
        <v>1628</v>
      </c>
      <c r="E1528" t="s">
        <v>1810</v>
      </c>
      <c r="F1528">
        <v>1</v>
      </c>
      <c r="G1528">
        <v>470.34</v>
      </c>
      <c r="H1528">
        <v>0.18</v>
      </c>
      <c r="I1528" t="s">
        <v>1829</v>
      </c>
      <c r="J1528" s="12">
        <v>385.67880000000002</v>
      </c>
      <c r="K1528" t="str">
        <f>_xlfn.XLOOKUP(Table17[[#This Row],[Customer_ID]],Customer_Dim!A:A,Customer_Dim!B:B,"False Data")</f>
        <v>Mario Jacobs</v>
      </c>
      <c r="L1528" s="5">
        <f>_xlfn.XLOOKUP(Table17[[#This Row],[Customer_ID]],Customer_Dim!A:A,Customer_Dim!C:C,"False Data")</f>
        <v>18</v>
      </c>
      <c r="M1528" s="5" t="str" cm="1">
        <f t="array" ref="M1528">_xlfn.IFS(Table9[[#This Row],[Age]]&lt;=35,"Youth",Table9[[#This Row],[Age]]&lt;=55,"Adult",Table9[[#This Row],[Age]]&gt;55,"Senior")</f>
        <v>Youth</v>
      </c>
      <c r="N1528" t="str">
        <f>_xlfn.XLOOKUP(Table17[[#This Row],[Customer_ID]],Customer_Dim!A:A,Customer_Dim!D:D,"False Data")</f>
        <v>Male</v>
      </c>
      <c r="O1528" t="str">
        <f>_xlfn.XLOOKUP(Table17[[#This Row],[Customer_ID]],Customer_Dim!A:A,Customer_Dim!E:E,"False Data")</f>
        <v>Port James</v>
      </c>
      <c r="P1528" t="str">
        <f>_xlfn.XLOOKUP(Table17[[#This Row],[Customer_ID]],Customer_Dim!A:A,Customer_Dim!F:F,"False Data")</f>
        <v>New York</v>
      </c>
      <c r="Q1528" t="str">
        <f>_xlfn.XLOOKUP(Table17[[#This Row],[Customer_ID]],Customer_Dim!A:A,Customer_Dim!G:G,"False Data")</f>
        <v>USA</v>
      </c>
      <c r="R1528" t="str">
        <f>_xlfn.XLOOKUP(Table17[[#This Row],[Customer_ID]],Customer_Dim!A:A,Customer_Dim!H:H,"False Data")</f>
        <v>Platinum</v>
      </c>
      <c r="S1528" t="str">
        <f>_xlfn.XLOOKUP(Table17[[#This Row],[Store_ID]],Store_Dim!A:A,Store_Dim!B:B)</f>
        <v>Guerrero-Schmitt</v>
      </c>
      <c r="T1528" t="str">
        <f>_xlfn.XLOOKUP(Table17[[#This Row],[Store_ID]],Store_Dim!A:A,Store_Dim!C:C)</f>
        <v>East</v>
      </c>
      <c r="U1528" t="str">
        <f>_xlfn.XLOOKUP(Table17[[#This Row],[Store_ID]],Store_Dim!A:A,Store_Dim!D:D)</f>
        <v>East Stevechester</v>
      </c>
      <c r="V1528" t="str">
        <f>_xlfn.XLOOKUP(Table17[[#This Row],[Store_ID]],Store_Dim!A:A,Store_Dim!E:E)</f>
        <v>Flagship</v>
      </c>
      <c r="W1528" t="str">
        <f>_xlfn.XLOOKUP(Table17[[#This Row],[Product_ID]],Product_Dim!A:A,Product_Dim!B:B)</f>
        <v>Noise-Canceling Headphones</v>
      </c>
      <c r="X1528" t="str">
        <f>_xlfn.XLOOKUP(Table17[[#This Row],[Product_ID]],Product_Dim!A:A,Product_Dim!C:C)</f>
        <v>Electronics</v>
      </c>
      <c r="Y1528" t="str">
        <f>_xlfn.XLOOKUP(Table17[[#This Row],[Product_ID]],Product_Dim!A:A,Product_Dim!D:D)</f>
        <v>Audio</v>
      </c>
      <c r="Z1528" t="str">
        <f>_xlfn.XLOOKUP(Table17[[#This Row],[Product_ID]],Product_Dim!A:A,Product_Dim!E:E)</f>
        <v>Taylor-Hart</v>
      </c>
      <c r="AA1528">
        <f>_xlfn.XLOOKUP(Table17[[#This Row],[Product_ID]],Product_Dim!A:A,Product_Dim!F:F)</f>
        <v>38.520000000000003</v>
      </c>
      <c r="AB1528">
        <f>_xlfn.XLOOKUP(Table17[[#This Row],[Product_ID]],Product_Dim!A:A,Product_Dim!G:G)</f>
        <v>378</v>
      </c>
    </row>
    <row r="1529" spans="1:28" x14ac:dyDescent="0.25">
      <c r="A1529" t="s">
        <v>3353</v>
      </c>
      <c r="B1529" s="1">
        <v>45499</v>
      </c>
      <c r="C1529" t="s">
        <v>711</v>
      </c>
      <c r="D1529" t="s">
        <v>1654</v>
      </c>
      <c r="E1529" t="s">
        <v>1782</v>
      </c>
      <c r="F1529">
        <v>2</v>
      </c>
      <c r="G1529">
        <v>616.36</v>
      </c>
      <c r="H1529">
        <v>0.12</v>
      </c>
      <c r="I1529" t="s">
        <v>1826</v>
      </c>
      <c r="J1529" s="12">
        <v>1084.7936</v>
      </c>
      <c r="K1529" t="str">
        <f>_xlfn.XLOOKUP(Table17[[#This Row],[Customer_ID]],Customer_Dim!A:A,Customer_Dim!B:B,"False Data")</f>
        <v>Jordan Wells</v>
      </c>
      <c r="L1529" s="5">
        <f>_xlfn.XLOOKUP(Table17[[#This Row],[Customer_ID]],Customer_Dim!A:A,Customer_Dim!C:C,"False Data")</f>
        <v>47</v>
      </c>
      <c r="M1529" s="5" t="str" cm="1">
        <f t="array" ref="M1529">_xlfn.IFS(Table9[[#This Row],[Age]]&lt;=35,"Youth",Table9[[#This Row],[Age]]&lt;=55,"Adult",Table9[[#This Row],[Age]]&gt;55,"Senior")</f>
        <v>Adult</v>
      </c>
      <c r="N1529" t="str">
        <f>_xlfn.XLOOKUP(Table17[[#This Row],[Customer_ID]],Customer_Dim!A:A,Customer_Dim!D:D,"False Data")</f>
        <v>Female</v>
      </c>
      <c r="O1529" t="str">
        <f>_xlfn.XLOOKUP(Table17[[#This Row],[Customer_ID]],Customer_Dim!A:A,Customer_Dim!E:E,"False Data")</f>
        <v xml:space="preserve">Phillipschester   </v>
      </c>
      <c r="P1529" t="str">
        <f>_xlfn.XLOOKUP(Table17[[#This Row],[Customer_ID]],Customer_Dim!A:A,Customer_Dim!F:F,"False Data")</f>
        <v>New Jersey</v>
      </c>
      <c r="Q1529" t="str">
        <f>_xlfn.XLOOKUP(Table17[[#This Row],[Customer_ID]],Customer_Dim!A:A,Customer_Dim!G:G,"False Data")</f>
        <v>USA</v>
      </c>
      <c r="R1529" t="str">
        <f>_xlfn.XLOOKUP(Table17[[#This Row],[Customer_ID]],Customer_Dim!A:A,Customer_Dim!H:H,"False Data")</f>
        <v>Gold</v>
      </c>
      <c r="S1529" t="str">
        <f>_xlfn.XLOOKUP(Table17[[#This Row],[Store_ID]],Store_Dim!A:A,Store_Dim!B:B)</f>
        <v>Bean, Jones and Park</v>
      </c>
      <c r="T1529" t="str">
        <f>_xlfn.XLOOKUP(Table17[[#This Row],[Store_ID]],Store_Dim!A:A,Store_Dim!C:C)</f>
        <v>West</v>
      </c>
      <c r="U1529" t="str">
        <f>_xlfn.XLOOKUP(Table17[[#This Row],[Store_ID]],Store_Dim!A:A,Store_Dim!D:D)</f>
        <v>Thompsonborough</v>
      </c>
      <c r="V1529" t="str">
        <f>_xlfn.XLOOKUP(Table17[[#This Row],[Store_ID]],Store_Dim!A:A,Store_Dim!E:E)</f>
        <v>Online</v>
      </c>
      <c r="W1529" t="str">
        <f>_xlfn.XLOOKUP(Table17[[#This Row],[Product_ID]],Product_Dim!A:A,Product_Dim!B:B)</f>
        <v>Men's Track Pants</v>
      </c>
      <c r="X1529" t="str">
        <f>_xlfn.XLOOKUP(Table17[[#This Row],[Product_ID]],Product_Dim!A:A,Product_Dim!C:C)</f>
        <v>Clothing</v>
      </c>
      <c r="Y1529" t="str">
        <f>_xlfn.XLOOKUP(Table17[[#This Row],[Product_ID]],Product_Dim!A:A,Product_Dim!D:D)</f>
        <v>Bottoms</v>
      </c>
      <c r="Z1529" t="str">
        <f>_xlfn.XLOOKUP(Table17[[#This Row],[Product_ID]],Product_Dim!A:A,Product_Dim!E:E)</f>
        <v>Hamilton, Woods and Walker</v>
      </c>
      <c r="AA1529">
        <f>_xlfn.XLOOKUP(Table17[[#This Row],[Product_ID]],Product_Dim!A:A,Product_Dim!F:F)</f>
        <v>386.56</v>
      </c>
      <c r="AB1529">
        <f>_xlfn.XLOOKUP(Table17[[#This Row],[Product_ID]],Product_Dim!A:A,Product_Dim!G:G)</f>
        <v>125</v>
      </c>
    </row>
    <row r="1530" spans="1:28" x14ac:dyDescent="0.25">
      <c r="A1530" t="s">
        <v>3354</v>
      </c>
      <c r="B1530" s="1">
        <v>45434</v>
      </c>
      <c r="C1530" t="s">
        <v>298</v>
      </c>
      <c r="D1530" t="s">
        <v>1551</v>
      </c>
      <c r="E1530" t="s">
        <v>1786</v>
      </c>
      <c r="F1530">
        <v>3</v>
      </c>
      <c r="G1530">
        <v>657.24</v>
      </c>
      <c r="H1530">
        <v>0.18</v>
      </c>
      <c r="I1530" t="s">
        <v>1826</v>
      </c>
      <c r="J1530" s="12">
        <v>1616.8104000000001</v>
      </c>
      <c r="K1530" t="str">
        <f>_xlfn.XLOOKUP(Table17[[#This Row],[Customer_ID]],Customer_Dim!A:A,Customer_Dim!B:B,"False Data")</f>
        <v>George Rosario</v>
      </c>
      <c r="L1530" s="5">
        <f>_xlfn.XLOOKUP(Table17[[#This Row],[Customer_ID]],Customer_Dim!A:A,Customer_Dim!C:C,"False Data")</f>
        <v>53</v>
      </c>
      <c r="M1530" s="5" t="str" cm="1">
        <f t="array" ref="M1530">_xlfn.IFS(Table9[[#This Row],[Age]]&lt;=35,"Youth",Table9[[#This Row],[Age]]&lt;=55,"Adult",Table9[[#This Row],[Age]]&gt;55,"Senior")</f>
        <v>Adult</v>
      </c>
      <c r="N1530" t="str">
        <f>_xlfn.XLOOKUP(Table17[[#This Row],[Customer_ID]],Customer_Dim!A:A,Customer_Dim!D:D,"False Data")</f>
        <v>Male</v>
      </c>
      <c r="O1530" t="str">
        <f>_xlfn.XLOOKUP(Table17[[#This Row],[Customer_ID]],Customer_Dim!A:A,Customer_Dim!E:E,"False Data")</f>
        <v>Leburgh</v>
      </c>
      <c r="P1530" t="str">
        <f>_xlfn.XLOOKUP(Table17[[#This Row],[Customer_ID]],Customer_Dim!A:A,Customer_Dim!F:F,"False Data")</f>
        <v>Florida</v>
      </c>
      <c r="Q1530" t="str">
        <f>_xlfn.XLOOKUP(Table17[[#This Row],[Customer_ID]],Customer_Dim!A:A,Customer_Dim!G:G,"False Data")</f>
        <v>USA</v>
      </c>
      <c r="R1530" t="str">
        <f>_xlfn.XLOOKUP(Table17[[#This Row],[Customer_ID]],Customer_Dim!A:A,Customer_Dim!H:H,"False Data")</f>
        <v>Bronze</v>
      </c>
      <c r="S1530" t="str">
        <f>_xlfn.XLOOKUP(Table17[[#This Row],[Store_ID]],Store_Dim!A:A,Store_Dim!B:B)</f>
        <v>Moore, Padilla and Butler</v>
      </c>
      <c r="T1530" t="str">
        <f>_xlfn.XLOOKUP(Table17[[#This Row],[Store_ID]],Store_Dim!A:A,Store_Dim!C:C)</f>
        <v>South</v>
      </c>
      <c r="U1530" t="str">
        <f>_xlfn.XLOOKUP(Table17[[#This Row],[Store_ID]],Store_Dim!A:A,Store_Dim!D:D)</f>
        <v>East Johnstad</v>
      </c>
      <c r="V1530" t="str">
        <f>_xlfn.XLOOKUP(Table17[[#This Row],[Store_ID]],Store_Dim!A:A,Store_Dim!E:E)</f>
        <v>Flagship</v>
      </c>
      <c r="W1530" t="str">
        <f>_xlfn.XLOOKUP(Table17[[#This Row],[Product_ID]],Product_Dim!A:A,Product_Dim!B:B)</f>
        <v>Men's Running Jacket</v>
      </c>
      <c r="X1530" t="str">
        <f>_xlfn.XLOOKUP(Table17[[#This Row],[Product_ID]],Product_Dim!A:A,Product_Dim!C:C)</f>
        <v>Clothing</v>
      </c>
      <c r="Y1530" t="str">
        <f>_xlfn.XLOOKUP(Table17[[#This Row],[Product_ID]],Product_Dim!A:A,Product_Dim!D:D)</f>
        <v>Outerwear</v>
      </c>
      <c r="Z1530" t="str">
        <f>_xlfn.XLOOKUP(Table17[[#This Row],[Product_ID]],Product_Dim!A:A,Product_Dim!E:E)</f>
        <v>Pineda Ltd</v>
      </c>
      <c r="AA1530">
        <f>_xlfn.XLOOKUP(Table17[[#This Row],[Product_ID]],Product_Dim!A:A,Product_Dim!F:F)</f>
        <v>364.67</v>
      </c>
      <c r="AB1530">
        <f>_xlfn.XLOOKUP(Table17[[#This Row],[Product_ID]],Product_Dim!A:A,Product_Dim!G:G)</f>
        <v>452</v>
      </c>
    </row>
    <row r="1531" spans="1:28" x14ac:dyDescent="0.25">
      <c r="A1531" t="s">
        <v>3355</v>
      </c>
      <c r="B1531" s="1">
        <v>45893</v>
      </c>
      <c r="C1531" t="s">
        <v>137</v>
      </c>
      <c r="D1531" t="s">
        <v>1630</v>
      </c>
      <c r="E1531" t="s">
        <v>1813</v>
      </c>
      <c r="F1531">
        <v>2</v>
      </c>
      <c r="G1531">
        <v>392.45</v>
      </c>
      <c r="H1531">
        <v>0.04</v>
      </c>
      <c r="I1531" t="s">
        <v>1826</v>
      </c>
      <c r="J1531" s="12">
        <v>753.50399999999991</v>
      </c>
      <c r="K1531" t="str">
        <f>_xlfn.XLOOKUP(Table17[[#This Row],[Customer_ID]],Customer_Dim!A:A,Customer_Dim!B:B,"False Data")</f>
        <v>Christopher Olson</v>
      </c>
      <c r="L1531" s="5">
        <f>_xlfn.XLOOKUP(Table17[[#This Row],[Customer_ID]],Customer_Dim!A:A,Customer_Dim!C:C,"False Data")</f>
        <v>27</v>
      </c>
      <c r="M1531" s="5" t="str" cm="1">
        <f t="array" ref="M1531">_xlfn.IFS(Table9[[#This Row],[Age]]&lt;=35,"Youth",Table9[[#This Row],[Age]]&lt;=55,"Adult",Table9[[#This Row],[Age]]&gt;55,"Senior")</f>
        <v>Youth</v>
      </c>
      <c r="N1531" t="str">
        <f>_xlfn.XLOOKUP(Table17[[#This Row],[Customer_ID]],Customer_Dim!A:A,Customer_Dim!D:D,"False Data")</f>
        <v>Female</v>
      </c>
      <c r="O1531" t="str">
        <f>_xlfn.XLOOKUP(Table17[[#This Row],[Customer_ID]],Customer_Dim!A:A,Customer_Dim!E:E,"False Data")</f>
        <v>West Richard</v>
      </c>
      <c r="P1531" t="str">
        <f>_xlfn.XLOOKUP(Table17[[#This Row],[Customer_ID]],Customer_Dim!A:A,Customer_Dim!F:F,"False Data")</f>
        <v>Maryland</v>
      </c>
      <c r="Q1531" t="str">
        <f>_xlfn.XLOOKUP(Table17[[#This Row],[Customer_ID]],Customer_Dim!A:A,Customer_Dim!G:G,"False Data")</f>
        <v>USA</v>
      </c>
      <c r="R1531" t="str">
        <f>_xlfn.XLOOKUP(Table17[[#This Row],[Customer_ID]],Customer_Dim!A:A,Customer_Dim!H:H,"False Data")</f>
        <v>Platinum</v>
      </c>
      <c r="S1531" t="str">
        <f>_xlfn.XLOOKUP(Table17[[#This Row],[Store_ID]],Store_Dim!A:A,Store_Dim!B:B)</f>
        <v>Mann-Austin</v>
      </c>
      <c r="T1531" t="str">
        <f>_xlfn.XLOOKUP(Table17[[#This Row],[Store_ID]],Store_Dim!A:A,Store_Dim!C:C)</f>
        <v>East</v>
      </c>
      <c r="U1531" t="str">
        <f>_xlfn.XLOOKUP(Table17[[#This Row],[Store_ID]],Store_Dim!A:A,Store_Dim!D:D)</f>
        <v>Vasquezborough</v>
      </c>
      <c r="V1531" t="str">
        <f>_xlfn.XLOOKUP(Table17[[#This Row],[Store_ID]],Store_Dim!A:A,Store_Dim!E:E)</f>
        <v>Online</v>
      </c>
      <c r="W1531" t="str">
        <f>_xlfn.XLOOKUP(Table17[[#This Row],[Product_ID]],Product_Dim!A:A,Product_Dim!B:B)</f>
        <v>Yoga Exercise Mat</v>
      </c>
      <c r="X1531" t="str">
        <f>_xlfn.XLOOKUP(Table17[[#This Row],[Product_ID]],Product_Dim!A:A,Product_Dim!C:C)</f>
        <v>Sports</v>
      </c>
      <c r="Y1531" t="str">
        <f>_xlfn.XLOOKUP(Table17[[#This Row],[Product_ID]],Product_Dim!A:A,Product_Dim!D:D)</f>
        <v>Fitness</v>
      </c>
      <c r="Z1531" t="str">
        <f>_xlfn.XLOOKUP(Table17[[#This Row],[Product_ID]],Product_Dim!A:A,Product_Dim!E:E)</f>
        <v>Carroll, Long and Mendoza</v>
      </c>
      <c r="AA1531">
        <f>_xlfn.XLOOKUP(Table17[[#This Row],[Product_ID]],Product_Dim!A:A,Product_Dim!F:F)</f>
        <v>313.26</v>
      </c>
      <c r="AB1531">
        <f>_xlfn.XLOOKUP(Table17[[#This Row],[Product_ID]],Product_Dim!A:A,Product_Dim!G:G)</f>
        <v>369</v>
      </c>
    </row>
    <row r="1532" spans="1:28" x14ac:dyDescent="0.25">
      <c r="A1532" t="s">
        <v>3356</v>
      </c>
      <c r="B1532" s="1">
        <v>45346</v>
      </c>
      <c r="C1532" t="s">
        <v>785</v>
      </c>
      <c r="D1532" t="s">
        <v>1628</v>
      </c>
      <c r="E1532" t="s">
        <v>1799</v>
      </c>
      <c r="F1532">
        <v>3</v>
      </c>
      <c r="G1532">
        <v>62.03</v>
      </c>
      <c r="H1532">
        <v>0.01</v>
      </c>
      <c r="I1532" t="s">
        <v>1829</v>
      </c>
      <c r="J1532" s="12">
        <v>184.22909999999999</v>
      </c>
      <c r="K1532" t="str">
        <f>_xlfn.XLOOKUP(Table17[[#This Row],[Customer_ID]],Customer_Dim!A:A,Customer_Dim!B:B,"False Data")</f>
        <v>Laura Soto</v>
      </c>
      <c r="L1532" s="5">
        <f>_xlfn.XLOOKUP(Table17[[#This Row],[Customer_ID]],Customer_Dim!A:A,Customer_Dim!C:C,"False Data")</f>
        <v>57</v>
      </c>
      <c r="M1532" s="5" t="str" cm="1">
        <f t="array" ref="M1532">_xlfn.IFS(Table9[[#This Row],[Age]]&lt;=35,"Youth",Table9[[#This Row],[Age]]&lt;=55,"Adult",Table9[[#This Row],[Age]]&gt;55,"Senior")</f>
        <v>Senior</v>
      </c>
      <c r="N1532" t="str">
        <f>_xlfn.XLOOKUP(Table17[[#This Row],[Customer_ID]],Customer_Dim!A:A,Customer_Dim!D:D,"False Data")</f>
        <v>Female</v>
      </c>
      <c r="O1532" t="str">
        <f>_xlfn.XLOOKUP(Table17[[#This Row],[Customer_ID]],Customer_Dim!A:A,Customer_Dim!E:E,"False Data")</f>
        <v>Rodriguezton</v>
      </c>
      <c r="P1532" t="str">
        <f>_xlfn.XLOOKUP(Table17[[#This Row],[Customer_ID]],Customer_Dim!A:A,Customer_Dim!F:F,"False Data")</f>
        <v>Michigan</v>
      </c>
      <c r="Q1532" t="str">
        <f>_xlfn.XLOOKUP(Table17[[#This Row],[Customer_ID]],Customer_Dim!A:A,Customer_Dim!G:G,"False Data")</f>
        <v>USA</v>
      </c>
      <c r="R1532" t="str">
        <f>_xlfn.XLOOKUP(Table17[[#This Row],[Customer_ID]],Customer_Dim!A:A,Customer_Dim!H:H,"False Data")</f>
        <v>Platinum</v>
      </c>
      <c r="S1532" t="str">
        <f>_xlfn.XLOOKUP(Table17[[#This Row],[Store_ID]],Store_Dim!A:A,Store_Dim!B:B)</f>
        <v>Mcdonald Inc</v>
      </c>
      <c r="T1532" t="str">
        <f>_xlfn.XLOOKUP(Table17[[#This Row],[Store_ID]],Store_Dim!A:A,Store_Dim!C:C)</f>
        <v>South</v>
      </c>
      <c r="U1532" t="str">
        <f>_xlfn.XLOOKUP(Table17[[#This Row],[Store_ID]],Store_Dim!A:A,Store_Dim!D:D)</f>
        <v>Christopherland</v>
      </c>
      <c r="V1532" t="str">
        <f>_xlfn.XLOOKUP(Table17[[#This Row],[Store_ID]],Store_Dim!A:A,Store_Dim!E:E)</f>
        <v>Outlet</v>
      </c>
      <c r="W1532" t="str">
        <f>_xlfn.XLOOKUP(Table17[[#This Row],[Product_ID]],Product_Dim!A:A,Product_Dim!B:B)</f>
        <v>Noise-Canceling Headphones</v>
      </c>
      <c r="X1532" t="str">
        <f>_xlfn.XLOOKUP(Table17[[#This Row],[Product_ID]],Product_Dim!A:A,Product_Dim!C:C)</f>
        <v>Electronics</v>
      </c>
      <c r="Y1532" t="str">
        <f>_xlfn.XLOOKUP(Table17[[#This Row],[Product_ID]],Product_Dim!A:A,Product_Dim!D:D)</f>
        <v>Audio</v>
      </c>
      <c r="Z1532" t="str">
        <f>_xlfn.XLOOKUP(Table17[[#This Row],[Product_ID]],Product_Dim!A:A,Product_Dim!E:E)</f>
        <v>Taylor-Hart</v>
      </c>
      <c r="AA1532">
        <f>_xlfn.XLOOKUP(Table17[[#This Row],[Product_ID]],Product_Dim!A:A,Product_Dim!F:F)</f>
        <v>38.520000000000003</v>
      </c>
      <c r="AB1532">
        <f>_xlfn.XLOOKUP(Table17[[#This Row],[Product_ID]],Product_Dim!A:A,Product_Dim!G:G)</f>
        <v>378</v>
      </c>
    </row>
    <row r="1533" spans="1:28" x14ac:dyDescent="0.25">
      <c r="A1533" t="s">
        <v>3357</v>
      </c>
      <c r="B1533" s="1">
        <v>45613</v>
      </c>
      <c r="C1533" t="s">
        <v>332</v>
      </c>
      <c r="D1533" t="s">
        <v>1740</v>
      </c>
      <c r="E1533" t="s">
        <v>1766</v>
      </c>
      <c r="F1533">
        <v>4</v>
      </c>
      <c r="G1533">
        <v>933.73</v>
      </c>
      <c r="H1533">
        <v>0.25</v>
      </c>
      <c r="I1533" t="s">
        <v>1826</v>
      </c>
      <c r="J1533" s="12">
        <v>2801.19</v>
      </c>
      <c r="K1533" t="str">
        <f>_xlfn.XLOOKUP(Table17[[#This Row],[Customer_ID]],Customer_Dim!A:A,Customer_Dim!B:B,"False Data")</f>
        <v>Robert Jackson</v>
      </c>
      <c r="L1533" s="5">
        <f>_xlfn.XLOOKUP(Table17[[#This Row],[Customer_ID]],Customer_Dim!A:A,Customer_Dim!C:C,"False Data")</f>
        <v>44</v>
      </c>
      <c r="M1533" s="5" t="str" cm="1">
        <f t="array" ref="M1533">_xlfn.IFS(Table9[[#This Row],[Age]]&lt;=35,"Youth",Table9[[#This Row],[Age]]&lt;=55,"Adult",Table9[[#This Row],[Age]]&gt;55,"Senior")</f>
        <v>Adult</v>
      </c>
      <c r="N1533" t="str">
        <f>_xlfn.XLOOKUP(Table17[[#This Row],[Customer_ID]],Customer_Dim!A:A,Customer_Dim!D:D,"False Data")</f>
        <v>Female</v>
      </c>
      <c r="O1533" t="str">
        <f>_xlfn.XLOOKUP(Table17[[#This Row],[Customer_ID]],Customer_Dim!A:A,Customer_Dim!E:E,"False Data")</f>
        <v>Lake Brandy</v>
      </c>
      <c r="P1533" t="str">
        <f>_xlfn.XLOOKUP(Table17[[#This Row],[Customer_ID]],Customer_Dim!A:A,Customer_Dim!F:F,"False Data")</f>
        <v>Tennessee</v>
      </c>
      <c r="Q1533" t="str">
        <f>_xlfn.XLOOKUP(Table17[[#This Row],[Customer_ID]],Customer_Dim!A:A,Customer_Dim!G:G,"False Data")</f>
        <v>USA</v>
      </c>
      <c r="R1533" t="str">
        <f>_xlfn.XLOOKUP(Table17[[#This Row],[Customer_ID]],Customer_Dim!A:A,Customer_Dim!H:H,"False Data")</f>
        <v>Platinum</v>
      </c>
      <c r="S1533" t="str">
        <f>_xlfn.XLOOKUP(Table17[[#This Row],[Store_ID]],Store_Dim!A:A,Store_Dim!B:B)</f>
        <v>Johnson-Wright</v>
      </c>
      <c r="T1533" t="str">
        <f>_xlfn.XLOOKUP(Table17[[#This Row],[Store_ID]],Store_Dim!A:A,Store_Dim!C:C)</f>
        <v>North</v>
      </c>
      <c r="U1533" t="str">
        <f>_xlfn.XLOOKUP(Table17[[#This Row],[Store_ID]],Store_Dim!A:A,Store_Dim!D:D)</f>
        <v>Hoodberg</v>
      </c>
      <c r="V1533" t="str">
        <f>_xlfn.XLOOKUP(Table17[[#This Row],[Store_ID]],Store_Dim!A:A,Store_Dim!E:E)</f>
        <v>Outlet</v>
      </c>
      <c r="W1533" t="str">
        <f>_xlfn.XLOOKUP(Table17[[#This Row],[Product_ID]],Product_Dim!A:A,Product_Dim!B:B)</f>
        <v>Women's Formal Blazer</v>
      </c>
      <c r="X1533" t="str">
        <f>_xlfn.XLOOKUP(Table17[[#This Row],[Product_ID]],Product_Dim!A:A,Product_Dim!C:C)</f>
        <v>Clothing</v>
      </c>
      <c r="Y1533" t="str">
        <f>_xlfn.XLOOKUP(Table17[[#This Row],[Product_ID]],Product_Dim!A:A,Product_Dim!D:D)</f>
        <v>Outerwear</v>
      </c>
      <c r="Z1533" t="str">
        <f>_xlfn.XLOOKUP(Table17[[#This Row],[Product_ID]],Product_Dim!A:A,Product_Dim!E:E)</f>
        <v>Phillips and Sons</v>
      </c>
      <c r="AA1533">
        <f>_xlfn.XLOOKUP(Table17[[#This Row],[Product_ID]],Product_Dim!A:A,Product_Dim!F:F)</f>
        <v>358.47</v>
      </c>
      <c r="AB1533">
        <f>_xlfn.XLOOKUP(Table17[[#This Row],[Product_ID]],Product_Dim!A:A,Product_Dim!G:G)</f>
        <v>143</v>
      </c>
    </row>
    <row r="1534" spans="1:28" x14ac:dyDescent="0.25">
      <c r="A1534" t="s">
        <v>3358</v>
      </c>
      <c r="B1534" s="1">
        <v>45928</v>
      </c>
      <c r="C1534" t="s">
        <v>520</v>
      </c>
      <c r="D1534" t="s">
        <v>1718</v>
      </c>
      <c r="E1534" t="s">
        <v>1804</v>
      </c>
      <c r="F1534">
        <v>3</v>
      </c>
      <c r="G1534">
        <v>615.30999999999995</v>
      </c>
      <c r="H1534">
        <v>0.14000000000000001</v>
      </c>
      <c r="I1534" t="s">
        <v>1826</v>
      </c>
      <c r="J1534" s="12">
        <v>1587.4998000000001</v>
      </c>
      <c r="K1534" t="str">
        <f>_xlfn.XLOOKUP(Table17[[#This Row],[Customer_ID]],Customer_Dim!A:A,Customer_Dim!B:B,"False Data")</f>
        <v>Curtis Haynes</v>
      </c>
      <c r="L1534" s="5">
        <f>_xlfn.XLOOKUP(Table17[[#This Row],[Customer_ID]],Customer_Dim!A:A,Customer_Dim!C:C,"False Data")</f>
        <v>60</v>
      </c>
      <c r="M1534" s="5" t="str" cm="1">
        <f t="array" ref="M1534">_xlfn.IFS(Table9[[#This Row],[Age]]&lt;=35,"Youth",Table9[[#This Row],[Age]]&lt;=55,"Adult",Table9[[#This Row],[Age]]&gt;55,"Senior")</f>
        <v>Senior</v>
      </c>
      <c r="N1534" t="str">
        <f>_xlfn.XLOOKUP(Table17[[#This Row],[Customer_ID]],Customer_Dim!A:A,Customer_Dim!D:D,"False Data")</f>
        <v>Female</v>
      </c>
      <c r="O1534" t="str">
        <f>_xlfn.XLOOKUP(Table17[[#This Row],[Customer_ID]],Customer_Dim!A:A,Customer_Dim!E:E,"False Data")</f>
        <v>Estradaside</v>
      </c>
      <c r="P1534" t="str">
        <f>_xlfn.XLOOKUP(Table17[[#This Row],[Customer_ID]],Customer_Dim!A:A,Customer_Dim!F:F,"False Data")</f>
        <v>Iowa</v>
      </c>
      <c r="Q1534" t="str">
        <f>_xlfn.XLOOKUP(Table17[[#This Row],[Customer_ID]],Customer_Dim!A:A,Customer_Dim!G:G,"False Data")</f>
        <v>USA</v>
      </c>
      <c r="R1534" t="str">
        <f>_xlfn.XLOOKUP(Table17[[#This Row],[Customer_ID]],Customer_Dim!A:A,Customer_Dim!H:H,"False Data")</f>
        <v>Gold</v>
      </c>
      <c r="S1534" t="str">
        <f>_xlfn.XLOOKUP(Table17[[#This Row],[Store_ID]],Store_Dim!A:A,Store_Dim!B:B)</f>
        <v>Frederick-Wright</v>
      </c>
      <c r="T1534" t="str">
        <f>_xlfn.XLOOKUP(Table17[[#This Row],[Store_ID]],Store_Dim!A:A,Store_Dim!C:C)</f>
        <v>West</v>
      </c>
      <c r="U1534" t="str">
        <f>_xlfn.XLOOKUP(Table17[[#This Row],[Store_ID]],Store_Dim!A:A,Store_Dim!D:D)</f>
        <v>New Jimmymouth</v>
      </c>
      <c r="V1534" t="str">
        <f>_xlfn.XLOOKUP(Table17[[#This Row],[Store_ID]],Store_Dim!A:A,Store_Dim!E:E)</f>
        <v>Flagship</v>
      </c>
      <c r="W1534" t="str">
        <f>_xlfn.XLOOKUP(Table17[[#This Row],[Product_ID]],Product_Dim!A:A,Product_Dim!B:B)</f>
        <v>Women's Beanie Hat</v>
      </c>
      <c r="X1534" t="str">
        <f>_xlfn.XLOOKUP(Table17[[#This Row],[Product_ID]],Product_Dim!A:A,Product_Dim!C:C)</f>
        <v>Clothing</v>
      </c>
      <c r="Y1534" t="str">
        <f>_xlfn.XLOOKUP(Table17[[#This Row],[Product_ID]],Product_Dim!A:A,Product_Dim!D:D)</f>
        <v>Accessories</v>
      </c>
      <c r="Z1534" t="str">
        <f>_xlfn.XLOOKUP(Table17[[#This Row],[Product_ID]],Product_Dim!A:A,Product_Dim!E:E)</f>
        <v>Richardson-Carrillo</v>
      </c>
      <c r="AA1534">
        <f>_xlfn.XLOOKUP(Table17[[#This Row],[Product_ID]],Product_Dim!A:A,Product_Dim!F:F)</f>
        <v>119.57</v>
      </c>
      <c r="AB1534">
        <f>_xlfn.XLOOKUP(Table17[[#This Row],[Product_ID]],Product_Dim!A:A,Product_Dim!G:G)</f>
        <v>210</v>
      </c>
    </row>
    <row r="1535" spans="1:28" x14ac:dyDescent="0.25">
      <c r="A1535" t="s">
        <v>3359</v>
      </c>
      <c r="B1535" s="1">
        <v>45619</v>
      </c>
      <c r="C1535" t="s">
        <v>1166</v>
      </c>
      <c r="D1535" t="s">
        <v>1666</v>
      </c>
      <c r="E1535" t="s">
        <v>1810</v>
      </c>
      <c r="F1535">
        <v>4</v>
      </c>
      <c r="G1535">
        <v>790.38</v>
      </c>
      <c r="H1535">
        <v>0.22</v>
      </c>
      <c r="I1535" t="s">
        <v>1829</v>
      </c>
      <c r="J1535" s="12">
        <v>2465.9856</v>
      </c>
      <c r="K1535" t="str">
        <f>_xlfn.XLOOKUP(Table17[[#This Row],[Customer_ID]],Customer_Dim!A:A,Customer_Dim!B:B,"False Data")</f>
        <v>James Orozco</v>
      </c>
      <c r="L1535" s="5">
        <f>_xlfn.XLOOKUP(Table17[[#This Row],[Customer_ID]],Customer_Dim!A:A,Customer_Dim!C:C,"False Data")</f>
        <v>37</v>
      </c>
      <c r="M1535" s="5" t="str" cm="1">
        <f t="array" ref="M1535">_xlfn.IFS(Table9[[#This Row],[Age]]&lt;=35,"Youth",Table9[[#This Row],[Age]]&lt;=55,"Adult",Table9[[#This Row],[Age]]&gt;55,"Senior")</f>
        <v>Adult</v>
      </c>
      <c r="N1535" t="str">
        <f>_xlfn.XLOOKUP(Table17[[#This Row],[Customer_ID]],Customer_Dim!A:A,Customer_Dim!D:D,"False Data")</f>
        <v>Female</v>
      </c>
      <c r="O1535" t="str">
        <f>_xlfn.XLOOKUP(Table17[[#This Row],[Customer_ID]],Customer_Dim!A:A,Customer_Dim!E:E,"False Data")</f>
        <v>Simpsonfort</v>
      </c>
      <c r="P1535" t="str">
        <f>_xlfn.XLOOKUP(Table17[[#This Row],[Customer_ID]],Customer_Dim!A:A,Customer_Dim!F:F,"False Data")</f>
        <v>Maine</v>
      </c>
      <c r="Q1535" t="str">
        <f>_xlfn.XLOOKUP(Table17[[#This Row],[Customer_ID]],Customer_Dim!A:A,Customer_Dim!G:G,"False Data")</f>
        <v>USA</v>
      </c>
      <c r="R1535" t="str">
        <f>_xlfn.XLOOKUP(Table17[[#This Row],[Customer_ID]],Customer_Dim!A:A,Customer_Dim!H:H,"False Data")</f>
        <v>Gold</v>
      </c>
      <c r="S1535" t="str">
        <f>_xlfn.XLOOKUP(Table17[[#This Row],[Store_ID]],Store_Dim!A:A,Store_Dim!B:B)</f>
        <v>Guerrero-Schmitt</v>
      </c>
      <c r="T1535" t="str">
        <f>_xlfn.XLOOKUP(Table17[[#This Row],[Store_ID]],Store_Dim!A:A,Store_Dim!C:C)</f>
        <v>East</v>
      </c>
      <c r="U1535" t="str">
        <f>_xlfn.XLOOKUP(Table17[[#This Row],[Store_ID]],Store_Dim!A:A,Store_Dim!D:D)</f>
        <v>East Stevechester</v>
      </c>
      <c r="V1535" t="str">
        <f>_xlfn.XLOOKUP(Table17[[#This Row],[Store_ID]],Store_Dim!A:A,Store_Dim!E:E)</f>
        <v>Flagship</v>
      </c>
      <c r="W1535" t="str">
        <f>_xlfn.XLOOKUP(Table17[[#This Row],[Product_ID]],Product_Dim!A:A,Product_Dim!B:B)</f>
        <v>Men's Hair Styling Gel</v>
      </c>
      <c r="X1535" t="str">
        <f>_xlfn.XLOOKUP(Table17[[#This Row],[Product_ID]],Product_Dim!A:A,Product_Dim!C:C)</f>
        <v>Beauty</v>
      </c>
      <c r="Y1535" t="str">
        <f>_xlfn.XLOOKUP(Table17[[#This Row],[Product_ID]],Product_Dim!A:A,Product_Dim!D:D)</f>
        <v>Haircare</v>
      </c>
      <c r="Z1535" t="str">
        <f>_xlfn.XLOOKUP(Table17[[#This Row],[Product_ID]],Product_Dim!A:A,Product_Dim!E:E)</f>
        <v>Cline-Mccarthy</v>
      </c>
      <c r="AA1535">
        <f>_xlfn.XLOOKUP(Table17[[#This Row],[Product_ID]],Product_Dim!A:A,Product_Dim!F:F)</f>
        <v>17.309999999999999</v>
      </c>
      <c r="AB1535">
        <f>_xlfn.XLOOKUP(Table17[[#This Row],[Product_ID]],Product_Dim!A:A,Product_Dim!G:G)</f>
        <v>399</v>
      </c>
    </row>
    <row r="1536" spans="1:28" x14ac:dyDescent="0.25">
      <c r="A1536" t="s">
        <v>3360</v>
      </c>
      <c r="B1536" s="1">
        <v>45533</v>
      </c>
      <c r="C1536" t="s">
        <v>857</v>
      </c>
      <c r="D1536" t="s">
        <v>1666</v>
      </c>
      <c r="E1536" t="s">
        <v>1807</v>
      </c>
      <c r="F1536">
        <v>2</v>
      </c>
      <c r="G1536">
        <v>102.85</v>
      </c>
      <c r="H1536">
        <v>0.08</v>
      </c>
      <c r="I1536" t="s">
        <v>1826</v>
      </c>
      <c r="J1536" s="12">
        <v>189.244</v>
      </c>
      <c r="K1536" t="str">
        <f>_xlfn.XLOOKUP(Table17[[#This Row],[Customer_ID]],Customer_Dim!A:A,Customer_Dim!B:B,"False Data")</f>
        <v>Tyrone Olson</v>
      </c>
      <c r="L1536" s="5">
        <f>_xlfn.XLOOKUP(Table17[[#This Row],[Customer_ID]],Customer_Dim!A:A,Customer_Dim!C:C,"False Data")</f>
        <v>45</v>
      </c>
      <c r="M1536" s="5" t="str" cm="1">
        <f t="array" ref="M1536">_xlfn.IFS(Table9[[#This Row],[Age]]&lt;=35,"Youth",Table9[[#This Row],[Age]]&lt;=55,"Adult",Table9[[#This Row],[Age]]&gt;55,"Senior")</f>
        <v>Adult</v>
      </c>
      <c r="N1536" t="str">
        <f>_xlfn.XLOOKUP(Table17[[#This Row],[Customer_ID]],Customer_Dim!A:A,Customer_Dim!D:D,"False Data")</f>
        <v>Female</v>
      </c>
      <c r="O1536" t="str">
        <f>_xlfn.XLOOKUP(Table17[[#This Row],[Customer_ID]],Customer_Dim!A:A,Customer_Dim!E:E,"False Data")</f>
        <v>Emilytown</v>
      </c>
      <c r="P1536" t="str">
        <f>_xlfn.XLOOKUP(Table17[[#This Row],[Customer_ID]],Customer_Dim!A:A,Customer_Dim!F:F,"False Data")</f>
        <v>California</v>
      </c>
      <c r="Q1536" t="str">
        <f>_xlfn.XLOOKUP(Table17[[#This Row],[Customer_ID]],Customer_Dim!A:A,Customer_Dim!G:G,"False Data")</f>
        <v>USA</v>
      </c>
      <c r="R1536" t="str">
        <f>_xlfn.XLOOKUP(Table17[[#This Row],[Customer_ID]],Customer_Dim!A:A,Customer_Dim!H:H,"False Data")</f>
        <v>Silver</v>
      </c>
      <c r="S1536" t="str">
        <f>_xlfn.XLOOKUP(Table17[[#This Row],[Store_ID]],Store_Dim!A:A,Store_Dim!B:B)</f>
        <v>Holloway Ltd</v>
      </c>
      <c r="T1536" t="str">
        <f>_xlfn.XLOOKUP(Table17[[#This Row],[Store_ID]],Store_Dim!A:A,Store_Dim!C:C)</f>
        <v>North</v>
      </c>
      <c r="U1536" t="str">
        <f>_xlfn.XLOOKUP(Table17[[#This Row],[Store_ID]],Store_Dim!A:A,Store_Dim!D:D)</f>
        <v>Bensonhaven</v>
      </c>
      <c r="V1536" t="str">
        <f>_xlfn.XLOOKUP(Table17[[#This Row],[Store_ID]],Store_Dim!A:A,Store_Dim!E:E)</f>
        <v>Flagship</v>
      </c>
      <c r="W1536" t="str">
        <f>_xlfn.XLOOKUP(Table17[[#This Row],[Product_ID]],Product_Dim!A:A,Product_Dim!B:B)</f>
        <v>Men's Hair Styling Gel</v>
      </c>
      <c r="X1536" t="str">
        <f>_xlfn.XLOOKUP(Table17[[#This Row],[Product_ID]],Product_Dim!A:A,Product_Dim!C:C)</f>
        <v>Beauty</v>
      </c>
      <c r="Y1536" t="str">
        <f>_xlfn.XLOOKUP(Table17[[#This Row],[Product_ID]],Product_Dim!A:A,Product_Dim!D:D)</f>
        <v>Haircare</v>
      </c>
      <c r="Z1536" t="str">
        <f>_xlfn.XLOOKUP(Table17[[#This Row],[Product_ID]],Product_Dim!A:A,Product_Dim!E:E)</f>
        <v>Cline-Mccarthy</v>
      </c>
      <c r="AA1536">
        <f>_xlfn.XLOOKUP(Table17[[#This Row],[Product_ID]],Product_Dim!A:A,Product_Dim!F:F)</f>
        <v>17.309999999999999</v>
      </c>
      <c r="AB1536">
        <f>_xlfn.XLOOKUP(Table17[[#This Row],[Product_ID]],Product_Dim!A:A,Product_Dim!G:G)</f>
        <v>399</v>
      </c>
    </row>
    <row r="1537" spans="1:28" x14ac:dyDescent="0.25">
      <c r="A1537" t="s">
        <v>3361</v>
      </c>
      <c r="B1537" s="1">
        <v>45781</v>
      </c>
      <c r="C1537" t="s">
        <v>153</v>
      </c>
      <c r="D1537" t="s">
        <v>1570</v>
      </c>
      <c r="E1537" t="s">
        <v>1804</v>
      </c>
      <c r="F1537">
        <v>3</v>
      </c>
      <c r="G1537">
        <v>866.78</v>
      </c>
      <c r="H1537">
        <v>0.27</v>
      </c>
      <c r="I1537" t="s">
        <v>1826</v>
      </c>
      <c r="J1537" s="12">
        <v>1898.2482</v>
      </c>
      <c r="K1537" t="str">
        <f>_xlfn.XLOOKUP(Table17[[#This Row],[Customer_ID]],Customer_Dim!A:A,Customer_Dim!B:B,"False Data")</f>
        <v>Tonya Reynolds</v>
      </c>
      <c r="L1537" s="5">
        <f>_xlfn.XLOOKUP(Table17[[#This Row],[Customer_ID]],Customer_Dim!A:A,Customer_Dim!C:C,"False Data")</f>
        <v>55</v>
      </c>
      <c r="M1537" s="5" t="str" cm="1">
        <f t="array" ref="M1537">_xlfn.IFS(Table9[[#This Row],[Age]]&lt;=35,"Youth",Table9[[#This Row],[Age]]&lt;=55,"Adult",Table9[[#This Row],[Age]]&gt;55,"Senior")</f>
        <v>Adult</v>
      </c>
      <c r="N1537" t="str">
        <f>_xlfn.XLOOKUP(Table17[[#This Row],[Customer_ID]],Customer_Dim!A:A,Customer_Dim!D:D,"False Data")</f>
        <v>Female</v>
      </c>
      <c r="O1537" t="str">
        <f>_xlfn.XLOOKUP(Table17[[#This Row],[Customer_ID]],Customer_Dim!A:A,Customer_Dim!E:E,"False Data")</f>
        <v>Darleneton</v>
      </c>
      <c r="P1537" t="str">
        <f>_xlfn.XLOOKUP(Table17[[#This Row],[Customer_ID]],Customer_Dim!A:A,Customer_Dim!F:F,"False Data")</f>
        <v>Michigan</v>
      </c>
      <c r="Q1537" t="str">
        <f>_xlfn.XLOOKUP(Table17[[#This Row],[Customer_ID]],Customer_Dim!A:A,Customer_Dim!G:G,"False Data")</f>
        <v>USA</v>
      </c>
      <c r="R1537" t="str">
        <f>_xlfn.XLOOKUP(Table17[[#This Row],[Customer_ID]],Customer_Dim!A:A,Customer_Dim!H:H,"False Data")</f>
        <v>Gold</v>
      </c>
      <c r="S1537" t="str">
        <f>_xlfn.XLOOKUP(Table17[[#This Row],[Store_ID]],Store_Dim!A:A,Store_Dim!B:B)</f>
        <v>Frederick-Wright</v>
      </c>
      <c r="T1537" t="str">
        <f>_xlfn.XLOOKUP(Table17[[#This Row],[Store_ID]],Store_Dim!A:A,Store_Dim!C:C)</f>
        <v>West</v>
      </c>
      <c r="U1537" t="str">
        <f>_xlfn.XLOOKUP(Table17[[#This Row],[Store_ID]],Store_Dim!A:A,Store_Dim!D:D)</f>
        <v>New Jimmymouth</v>
      </c>
      <c r="V1537" t="str">
        <f>_xlfn.XLOOKUP(Table17[[#This Row],[Store_ID]],Store_Dim!A:A,Store_Dim!E:E)</f>
        <v>Flagship</v>
      </c>
      <c r="W1537" t="str">
        <f>_xlfn.XLOOKUP(Table17[[#This Row],[Product_ID]],Product_Dim!A:A,Product_Dim!B:B)</f>
        <v>HD Smart TV Stick</v>
      </c>
      <c r="X1537" t="str">
        <f>_xlfn.XLOOKUP(Table17[[#This Row],[Product_ID]],Product_Dim!A:A,Product_Dim!C:C)</f>
        <v>Electronics</v>
      </c>
      <c r="Y1537" t="str">
        <f>_xlfn.XLOOKUP(Table17[[#This Row],[Product_ID]],Product_Dim!A:A,Product_Dim!D:D)</f>
        <v>Accessories</v>
      </c>
      <c r="Z1537" t="str">
        <f>_xlfn.XLOOKUP(Table17[[#This Row],[Product_ID]],Product_Dim!A:A,Product_Dim!E:E)</f>
        <v>Gibson, Hobbs and Weaver</v>
      </c>
      <c r="AA1537">
        <f>_xlfn.XLOOKUP(Table17[[#This Row],[Product_ID]],Product_Dim!A:A,Product_Dim!F:F)</f>
        <v>449.4</v>
      </c>
      <c r="AB1537">
        <f>_xlfn.XLOOKUP(Table17[[#This Row],[Product_ID]],Product_Dim!A:A,Product_Dim!G:G)</f>
        <v>0</v>
      </c>
    </row>
    <row r="1538" spans="1:28" x14ac:dyDescent="0.25">
      <c r="A1538" t="s">
        <v>3362</v>
      </c>
      <c r="B1538" s="1">
        <v>45378</v>
      </c>
      <c r="C1538" t="s">
        <v>678</v>
      </c>
      <c r="D1538" t="s">
        <v>1704</v>
      </c>
      <c r="E1538" t="s">
        <v>1804</v>
      </c>
      <c r="F1538">
        <v>3</v>
      </c>
      <c r="G1538">
        <v>392.84</v>
      </c>
      <c r="H1538">
        <v>0.27</v>
      </c>
      <c r="I1538" t="s">
        <v>1826</v>
      </c>
      <c r="J1538" s="12">
        <v>860.31959999999992</v>
      </c>
      <c r="K1538" t="str">
        <f>_xlfn.XLOOKUP(Table17[[#This Row],[Customer_ID]],Customer_Dim!A:A,Customer_Dim!B:B,"False Data")</f>
        <v>John Perez</v>
      </c>
      <c r="L1538" s="5">
        <f>_xlfn.XLOOKUP(Table17[[#This Row],[Customer_ID]],Customer_Dim!A:A,Customer_Dim!C:C,"False Data")</f>
        <v>54</v>
      </c>
      <c r="M1538" s="5" t="str" cm="1">
        <f t="array" ref="M1538">_xlfn.IFS(Table9[[#This Row],[Age]]&lt;=35,"Youth",Table9[[#This Row],[Age]]&lt;=55,"Adult",Table9[[#This Row],[Age]]&gt;55,"Senior")</f>
        <v>Adult</v>
      </c>
      <c r="N1538" t="str">
        <f>_xlfn.XLOOKUP(Table17[[#This Row],[Customer_ID]],Customer_Dim!A:A,Customer_Dim!D:D,"False Data")</f>
        <v>Male</v>
      </c>
      <c r="O1538" t="str">
        <f>_xlfn.XLOOKUP(Table17[[#This Row],[Customer_ID]],Customer_Dim!A:A,Customer_Dim!E:E,"False Data")</f>
        <v>Kathrynview</v>
      </c>
      <c r="P1538" t="str">
        <f>_xlfn.XLOOKUP(Table17[[#This Row],[Customer_ID]],Customer_Dim!A:A,Customer_Dim!F:F,"False Data")</f>
        <v>Louisiana</v>
      </c>
      <c r="Q1538" t="str">
        <f>_xlfn.XLOOKUP(Table17[[#This Row],[Customer_ID]],Customer_Dim!A:A,Customer_Dim!G:G,"False Data")</f>
        <v>USA</v>
      </c>
      <c r="R1538" t="str">
        <f>_xlfn.XLOOKUP(Table17[[#This Row],[Customer_ID]],Customer_Dim!A:A,Customer_Dim!H:H,"False Data")</f>
        <v>Platinum</v>
      </c>
      <c r="S1538" t="str">
        <f>_xlfn.XLOOKUP(Table17[[#This Row],[Store_ID]],Store_Dim!A:A,Store_Dim!B:B)</f>
        <v>Frederick-Wright</v>
      </c>
      <c r="T1538" t="str">
        <f>_xlfn.XLOOKUP(Table17[[#This Row],[Store_ID]],Store_Dim!A:A,Store_Dim!C:C)</f>
        <v>West</v>
      </c>
      <c r="U1538" t="str">
        <f>_xlfn.XLOOKUP(Table17[[#This Row],[Store_ID]],Store_Dim!A:A,Store_Dim!D:D)</f>
        <v>New Jimmymouth</v>
      </c>
      <c r="V1538" t="str">
        <f>_xlfn.XLOOKUP(Table17[[#This Row],[Store_ID]],Store_Dim!A:A,Store_Dim!E:E)</f>
        <v>Flagship</v>
      </c>
      <c r="W1538" t="str">
        <f>_xlfn.XLOOKUP(Table17[[#This Row],[Product_ID]],Product_Dim!A:A,Product_Dim!B:B)</f>
        <v>Essential Oil Diffuser</v>
      </c>
      <c r="X1538" t="str">
        <f>_xlfn.XLOOKUP(Table17[[#This Row],[Product_ID]],Product_Dim!A:A,Product_Dim!C:C)</f>
        <v>Home</v>
      </c>
      <c r="Y1538" t="str">
        <f>_xlfn.XLOOKUP(Table17[[#This Row],[Product_ID]],Product_Dim!A:A,Product_Dim!D:D)</f>
        <v>Decor</v>
      </c>
      <c r="Z1538" t="str">
        <f>_xlfn.XLOOKUP(Table17[[#This Row],[Product_ID]],Product_Dim!A:A,Product_Dim!E:E)</f>
        <v>Hernandez Inc</v>
      </c>
      <c r="AA1538">
        <f>_xlfn.XLOOKUP(Table17[[#This Row],[Product_ID]],Product_Dim!A:A,Product_Dim!F:F)</f>
        <v>325.26</v>
      </c>
      <c r="AB1538">
        <f>_xlfn.XLOOKUP(Table17[[#This Row],[Product_ID]],Product_Dim!A:A,Product_Dim!G:G)</f>
        <v>400</v>
      </c>
    </row>
    <row r="1539" spans="1:28" x14ac:dyDescent="0.25">
      <c r="A1539" t="s">
        <v>3363</v>
      </c>
      <c r="B1539" s="1">
        <v>45688</v>
      </c>
      <c r="C1539" t="s">
        <v>1017</v>
      </c>
      <c r="D1539" t="s">
        <v>1565</v>
      </c>
      <c r="E1539" t="s">
        <v>1773</v>
      </c>
      <c r="F1539">
        <v>2</v>
      </c>
      <c r="G1539">
        <v>753.1</v>
      </c>
      <c r="H1539">
        <v>0.19</v>
      </c>
      <c r="I1539" t="s">
        <v>1826</v>
      </c>
      <c r="J1539" s="12">
        <v>1220.0219999999999</v>
      </c>
      <c r="K1539" t="str">
        <f>_xlfn.XLOOKUP(Table17[[#This Row],[Customer_ID]],Customer_Dim!A:A,Customer_Dim!B:B,"False Data")</f>
        <v>Kristy Dunlap</v>
      </c>
      <c r="L1539" s="5">
        <f>_xlfn.XLOOKUP(Table17[[#This Row],[Customer_ID]],Customer_Dim!A:A,Customer_Dim!C:C,"False Data")</f>
        <v>64</v>
      </c>
      <c r="M1539" s="5" t="str" cm="1">
        <f t="array" ref="M1539">_xlfn.IFS(Table9[[#This Row],[Age]]&lt;=35,"Youth",Table9[[#This Row],[Age]]&lt;=55,"Adult",Table9[[#This Row],[Age]]&gt;55,"Senior")</f>
        <v>Senior</v>
      </c>
      <c r="N1539" t="str">
        <f>_xlfn.XLOOKUP(Table17[[#This Row],[Customer_ID]],Customer_Dim!A:A,Customer_Dim!D:D,"False Data")</f>
        <v>Female</v>
      </c>
      <c r="O1539" t="str">
        <f>_xlfn.XLOOKUP(Table17[[#This Row],[Customer_ID]],Customer_Dim!A:A,Customer_Dim!E:E,"False Data")</f>
        <v>Whiteport</v>
      </c>
      <c r="P1539" t="str">
        <f>_xlfn.XLOOKUP(Table17[[#This Row],[Customer_ID]],Customer_Dim!A:A,Customer_Dim!F:F,"False Data")</f>
        <v>North Carolina</v>
      </c>
      <c r="Q1539" t="str">
        <f>_xlfn.XLOOKUP(Table17[[#This Row],[Customer_ID]],Customer_Dim!A:A,Customer_Dim!G:G,"False Data")</f>
        <v>USA</v>
      </c>
      <c r="R1539" t="str">
        <f>_xlfn.XLOOKUP(Table17[[#This Row],[Customer_ID]],Customer_Dim!A:A,Customer_Dim!H:H,"False Data")</f>
        <v>Platinum</v>
      </c>
      <c r="S1539" t="str">
        <f>_xlfn.XLOOKUP(Table17[[#This Row],[Store_ID]],Store_Dim!A:A,Store_Dim!B:B)</f>
        <v>Gray Ltd</v>
      </c>
      <c r="T1539" t="str">
        <f>_xlfn.XLOOKUP(Table17[[#This Row],[Store_ID]],Store_Dim!A:A,Store_Dim!C:C)</f>
        <v>North</v>
      </c>
      <c r="U1539" t="str">
        <f>_xlfn.XLOOKUP(Table17[[#This Row],[Store_ID]],Store_Dim!A:A,Store_Dim!D:D)</f>
        <v>New Michaelchester</v>
      </c>
      <c r="V1539" t="str">
        <f>_xlfn.XLOOKUP(Table17[[#This Row],[Store_ID]],Store_Dim!A:A,Store_Dim!E:E)</f>
        <v>Outlet</v>
      </c>
      <c r="W1539" t="str">
        <f>_xlfn.XLOOKUP(Table17[[#This Row],[Product_ID]],Product_Dim!A:A,Product_Dim!B:B)</f>
        <v>Adjustable Dumbbell Set</v>
      </c>
      <c r="X1539" t="str">
        <f>_xlfn.XLOOKUP(Table17[[#This Row],[Product_ID]],Product_Dim!A:A,Product_Dim!C:C)</f>
        <v>Sports</v>
      </c>
      <c r="Y1539" t="str">
        <f>_xlfn.XLOOKUP(Table17[[#This Row],[Product_ID]],Product_Dim!A:A,Product_Dim!D:D)</f>
        <v>Fitness</v>
      </c>
      <c r="Z1539" t="str">
        <f>_xlfn.XLOOKUP(Table17[[#This Row],[Product_ID]],Product_Dim!A:A,Product_Dim!E:E)</f>
        <v>Hill PLC</v>
      </c>
      <c r="AA1539">
        <f>_xlfn.XLOOKUP(Table17[[#This Row],[Product_ID]],Product_Dim!A:A,Product_Dim!F:F)</f>
        <v>495.72</v>
      </c>
      <c r="AB1539">
        <f>_xlfn.XLOOKUP(Table17[[#This Row],[Product_ID]],Product_Dim!A:A,Product_Dim!G:G)</f>
        <v>323</v>
      </c>
    </row>
    <row r="1540" spans="1:28" x14ac:dyDescent="0.25">
      <c r="A1540" t="s">
        <v>3364</v>
      </c>
      <c r="B1540" s="1">
        <v>45927</v>
      </c>
      <c r="C1540" t="s">
        <v>40</v>
      </c>
      <c r="D1540" t="s">
        <v>1656</v>
      </c>
      <c r="E1540" t="s">
        <v>1807</v>
      </c>
      <c r="F1540">
        <v>2</v>
      </c>
      <c r="G1540">
        <v>700.91</v>
      </c>
      <c r="H1540">
        <v>0.1</v>
      </c>
      <c r="I1540" t="s">
        <v>1826</v>
      </c>
      <c r="J1540" s="12">
        <v>1261.6379999999999</v>
      </c>
      <c r="K1540" t="str">
        <f>_xlfn.XLOOKUP(Table17[[#This Row],[Customer_ID]],Customer_Dim!A:A,Customer_Dim!B:B,"False Data")</f>
        <v>Daniel Boyd</v>
      </c>
      <c r="L1540" s="5">
        <f>_xlfn.XLOOKUP(Table17[[#This Row],[Customer_ID]],Customer_Dim!A:A,Customer_Dim!C:C,"False Data")</f>
        <v>29</v>
      </c>
      <c r="M1540" s="5" t="str" cm="1">
        <f t="array" ref="M1540">_xlfn.IFS(Table9[[#This Row],[Age]]&lt;=35,"Youth",Table9[[#This Row],[Age]]&lt;=55,"Adult",Table9[[#This Row],[Age]]&gt;55,"Senior")</f>
        <v>Youth</v>
      </c>
      <c r="N1540" t="str">
        <f>_xlfn.XLOOKUP(Table17[[#This Row],[Customer_ID]],Customer_Dim!A:A,Customer_Dim!D:D,"False Data")</f>
        <v>Female</v>
      </c>
      <c r="O1540" t="str">
        <f>_xlfn.XLOOKUP(Table17[[#This Row],[Customer_ID]],Customer_Dim!A:A,Customer_Dim!E:E,"False Data")</f>
        <v>West Pamelafurt</v>
      </c>
      <c r="P1540" t="str">
        <f>_xlfn.XLOOKUP(Table17[[#This Row],[Customer_ID]],Customer_Dim!A:A,Customer_Dim!F:F,"False Data")</f>
        <v>West Virginia</v>
      </c>
      <c r="Q1540" t="str">
        <f>_xlfn.XLOOKUP(Table17[[#This Row],[Customer_ID]],Customer_Dim!A:A,Customer_Dim!G:G,"False Data")</f>
        <v>USA</v>
      </c>
      <c r="R1540" t="str">
        <f>_xlfn.XLOOKUP(Table17[[#This Row],[Customer_ID]],Customer_Dim!A:A,Customer_Dim!H:H,"False Data")</f>
        <v>Bronze</v>
      </c>
      <c r="S1540" t="str">
        <f>_xlfn.XLOOKUP(Table17[[#This Row],[Store_ID]],Store_Dim!A:A,Store_Dim!B:B)</f>
        <v>Holloway Ltd</v>
      </c>
      <c r="T1540" t="str">
        <f>_xlfn.XLOOKUP(Table17[[#This Row],[Store_ID]],Store_Dim!A:A,Store_Dim!C:C)</f>
        <v>North</v>
      </c>
      <c r="U1540" t="str">
        <f>_xlfn.XLOOKUP(Table17[[#This Row],[Store_ID]],Store_Dim!A:A,Store_Dim!D:D)</f>
        <v>Bensonhaven</v>
      </c>
      <c r="V1540" t="str">
        <f>_xlfn.XLOOKUP(Table17[[#This Row],[Store_ID]],Store_Dim!A:A,Store_Dim!E:E)</f>
        <v>Flagship</v>
      </c>
      <c r="W1540" t="str">
        <f>_xlfn.XLOOKUP(Table17[[#This Row],[Product_ID]],Product_Dim!A:A,Product_Dim!B:B)</f>
        <v>Sports Stopwatch Pro</v>
      </c>
      <c r="X1540" t="str">
        <f>_xlfn.XLOOKUP(Table17[[#This Row],[Product_ID]],Product_Dim!A:A,Product_Dim!C:C)</f>
        <v>Sports</v>
      </c>
      <c r="Y1540" t="str">
        <f>_xlfn.XLOOKUP(Table17[[#This Row],[Product_ID]],Product_Dim!A:A,Product_Dim!D:D)</f>
        <v>Accessories</v>
      </c>
      <c r="Z1540" t="str">
        <f>_xlfn.XLOOKUP(Table17[[#This Row],[Product_ID]],Product_Dim!A:A,Product_Dim!E:E)</f>
        <v>Thompson-French</v>
      </c>
      <c r="AA1540">
        <f>_xlfn.XLOOKUP(Table17[[#This Row],[Product_ID]],Product_Dim!A:A,Product_Dim!F:F)</f>
        <v>434.84</v>
      </c>
      <c r="AB1540">
        <f>_xlfn.XLOOKUP(Table17[[#This Row],[Product_ID]],Product_Dim!A:A,Product_Dim!G:G)</f>
        <v>185</v>
      </c>
    </row>
    <row r="1541" spans="1:28" x14ac:dyDescent="0.25">
      <c r="A1541" t="s">
        <v>3365</v>
      </c>
      <c r="B1541" s="1">
        <v>45775</v>
      </c>
      <c r="C1541" t="s">
        <v>264</v>
      </c>
      <c r="D1541" t="s">
        <v>1578</v>
      </c>
      <c r="E1541" t="s">
        <v>1794</v>
      </c>
      <c r="F1541">
        <v>4</v>
      </c>
      <c r="G1541">
        <v>935.98</v>
      </c>
      <c r="H1541">
        <v>0.11</v>
      </c>
      <c r="I1541" t="s">
        <v>1826</v>
      </c>
      <c r="J1541" s="12">
        <v>3332.0888</v>
      </c>
      <c r="K1541" t="str">
        <f>_xlfn.XLOOKUP(Table17[[#This Row],[Customer_ID]],Customer_Dim!A:A,Customer_Dim!B:B,"False Data")</f>
        <v>Tonya Burch</v>
      </c>
      <c r="L1541" s="5">
        <f>_xlfn.XLOOKUP(Table17[[#This Row],[Customer_ID]],Customer_Dim!A:A,Customer_Dim!C:C,"False Data")</f>
        <v>39</v>
      </c>
      <c r="M1541" s="5" t="str" cm="1">
        <f t="array" ref="M1541">_xlfn.IFS(Table9[[#This Row],[Age]]&lt;=35,"Youth",Table9[[#This Row],[Age]]&lt;=55,"Adult",Table9[[#This Row],[Age]]&gt;55,"Senior")</f>
        <v>Adult</v>
      </c>
      <c r="N1541" t="str">
        <f>_xlfn.XLOOKUP(Table17[[#This Row],[Customer_ID]],Customer_Dim!A:A,Customer_Dim!D:D,"False Data")</f>
        <v>Female</v>
      </c>
      <c r="O1541" t="str">
        <f>_xlfn.XLOOKUP(Table17[[#This Row],[Customer_ID]],Customer_Dim!A:A,Customer_Dim!E:E,"False Data")</f>
        <v>Olsonhaven</v>
      </c>
      <c r="P1541" t="str">
        <f>_xlfn.XLOOKUP(Table17[[#This Row],[Customer_ID]],Customer_Dim!A:A,Customer_Dim!F:F,"False Data")</f>
        <v>Iowa</v>
      </c>
      <c r="Q1541" t="str">
        <f>_xlfn.XLOOKUP(Table17[[#This Row],[Customer_ID]],Customer_Dim!A:A,Customer_Dim!G:G,"False Data")</f>
        <v>USA</v>
      </c>
      <c r="R1541" t="str">
        <f>_xlfn.XLOOKUP(Table17[[#This Row],[Customer_ID]],Customer_Dim!A:A,Customer_Dim!H:H,"False Data")</f>
        <v>Gold</v>
      </c>
      <c r="S1541" t="str">
        <f>_xlfn.XLOOKUP(Table17[[#This Row],[Store_ID]],Store_Dim!A:A,Store_Dim!B:B)</f>
        <v>Thomas, Bridges and Harris</v>
      </c>
      <c r="T1541" t="str">
        <f>_xlfn.XLOOKUP(Table17[[#This Row],[Store_ID]],Store_Dim!A:A,Store_Dim!C:C)</f>
        <v>North</v>
      </c>
      <c r="U1541" t="str">
        <f>_xlfn.XLOOKUP(Table17[[#This Row],[Store_ID]],Store_Dim!A:A,Store_Dim!D:D)</f>
        <v>Sabrinatown</v>
      </c>
      <c r="V1541" t="str">
        <f>_xlfn.XLOOKUP(Table17[[#This Row],[Store_ID]],Store_Dim!A:A,Store_Dim!E:E)</f>
        <v>Online</v>
      </c>
      <c r="W1541" t="str">
        <f>_xlfn.XLOOKUP(Table17[[#This Row],[Product_ID]],Product_Dim!A:A,Product_Dim!B:B)</f>
        <v>4K Home Projector</v>
      </c>
      <c r="X1541" t="str">
        <f>_xlfn.XLOOKUP(Table17[[#This Row],[Product_ID]],Product_Dim!A:A,Product_Dim!C:C)</f>
        <v>Electronics</v>
      </c>
      <c r="Y1541" t="str">
        <f>_xlfn.XLOOKUP(Table17[[#This Row],[Product_ID]],Product_Dim!A:A,Product_Dim!D:D)</f>
        <v>Appliances</v>
      </c>
      <c r="Z1541" t="str">
        <f>_xlfn.XLOOKUP(Table17[[#This Row],[Product_ID]],Product_Dim!A:A,Product_Dim!E:E)</f>
        <v>Thomas LLC</v>
      </c>
      <c r="AA1541">
        <f>_xlfn.XLOOKUP(Table17[[#This Row],[Product_ID]],Product_Dim!A:A,Product_Dim!F:F)</f>
        <v>465.34</v>
      </c>
      <c r="AB1541">
        <f>_xlfn.XLOOKUP(Table17[[#This Row],[Product_ID]],Product_Dim!A:A,Product_Dim!G:G)</f>
        <v>301</v>
      </c>
    </row>
    <row r="1542" spans="1:28" x14ac:dyDescent="0.25">
      <c r="A1542" t="s">
        <v>3366</v>
      </c>
      <c r="B1542" s="1">
        <v>45849</v>
      </c>
      <c r="C1542" t="s">
        <v>1492</v>
      </c>
      <c r="D1542" t="s">
        <v>1700</v>
      </c>
      <c r="E1542" t="s">
        <v>1804</v>
      </c>
      <c r="F1542">
        <v>1</v>
      </c>
      <c r="G1542">
        <v>539.9</v>
      </c>
      <c r="H1542">
        <v>7.0000000000000007E-2</v>
      </c>
      <c r="I1542" t="s">
        <v>1824</v>
      </c>
      <c r="J1542" s="12">
        <v>502.10700000000003</v>
      </c>
      <c r="K1542" t="str">
        <f>_xlfn.XLOOKUP(Table17[[#This Row],[Customer_ID]],Customer_Dim!A:A,Customer_Dim!B:B,"False Data")</f>
        <v>Sara Ingram</v>
      </c>
      <c r="L1542" s="5">
        <f>_xlfn.XLOOKUP(Table17[[#This Row],[Customer_ID]],Customer_Dim!A:A,Customer_Dim!C:C,"False Data")</f>
        <v>46</v>
      </c>
      <c r="M1542" s="5" t="str" cm="1">
        <f t="array" ref="M1542">_xlfn.IFS(Table9[[#This Row],[Age]]&lt;=35,"Youth",Table9[[#This Row],[Age]]&lt;=55,"Adult",Table9[[#This Row],[Age]]&gt;55,"Senior")</f>
        <v>Adult</v>
      </c>
      <c r="N1542" t="str">
        <f>_xlfn.XLOOKUP(Table17[[#This Row],[Customer_ID]],Customer_Dim!A:A,Customer_Dim!D:D,"False Data")</f>
        <v>Female</v>
      </c>
      <c r="O1542" t="str">
        <f>_xlfn.XLOOKUP(Table17[[#This Row],[Customer_ID]],Customer_Dim!A:A,Customer_Dim!E:E,"False Data")</f>
        <v>East Dillonview</v>
      </c>
      <c r="P1542" t="str">
        <f>_xlfn.XLOOKUP(Table17[[#This Row],[Customer_ID]],Customer_Dim!A:A,Customer_Dim!F:F,"False Data")</f>
        <v>Virginia</v>
      </c>
      <c r="Q1542" t="str">
        <f>_xlfn.XLOOKUP(Table17[[#This Row],[Customer_ID]],Customer_Dim!A:A,Customer_Dim!G:G,"False Data")</f>
        <v>USA</v>
      </c>
      <c r="R1542" t="str">
        <f>_xlfn.XLOOKUP(Table17[[#This Row],[Customer_ID]],Customer_Dim!A:A,Customer_Dim!H:H,"False Data")</f>
        <v>Bronze</v>
      </c>
      <c r="S1542" t="str">
        <f>_xlfn.XLOOKUP(Table17[[#This Row],[Store_ID]],Store_Dim!A:A,Store_Dim!B:B)</f>
        <v>Frederick-Wright</v>
      </c>
      <c r="T1542" t="str">
        <f>_xlfn.XLOOKUP(Table17[[#This Row],[Store_ID]],Store_Dim!A:A,Store_Dim!C:C)</f>
        <v>West</v>
      </c>
      <c r="U1542" t="str">
        <f>_xlfn.XLOOKUP(Table17[[#This Row],[Store_ID]],Store_Dim!A:A,Store_Dim!D:D)</f>
        <v>New Jimmymouth</v>
      </c>
      <c r="V1542" t="str">
        <f>_xlfn.XLOOKUP(Table17[[#This Row],[Store_ID]],Store_Dim!A:A,Store_Dim!E:E)</f>
        <v>Flagship</v>
      </c>
      <c r="W1542" t="str">
        <f>_xlfn.XLOOKUP(Table17[[#This Row],[Product_ID]],Product_Dim!A:A,Product_Dim!B:B)</f>
        <v>Wireless Mouse</v>
      </c>
      <c r="X1542" t="str">
        <f>_xlfn.XLOOKUP(Table17[[#This Row],[Product_ID]],Product_Dim!A:A,Product_Dim!C:C)</f>
        <v>Electronics</v>
      </c>
      <c r="Y1542" t="str">
        <f>_xlfn.XLOOKUP(Table17[[#This Row],[Product_ID]],Product_Dim!A:A,Product_Dim!D:D)</f>
        <v>Computer</v>
      </c>
      <c r="Z1542" t="str">
        <f>_xlfn.XLOOKUP(Table17[[#This Row],[Product_ID]],Product_Dim!A:A,Product_Dim!E:E)</f>
        <v>Larson Ltd</v>
      </c>
      <c r="AA1542">
        <f>_xlfn.XLOOKUP(Table17[[#This Row],[Product_ID]],Product_Dim!A:A,Product_Dim!F:F)</f>
        <v>392.89</v>
      </c>
      <c r="AB1542">
        <f>_xlfn.XLOOKUP(Table17[[#This Row],[Product_ID]],Product_Dim!A:A,Product_Dim!G:G)</f>
        <v>320</v>
      </c>
    </row>
    <row r="1543" spans="1:28" x14ac:dyDescent="0.25">
      <c r="A1543" t="s">
        <v>3367</v>
      </c>
      <c r="B1543" s="1">
        <v>45573</v>
      </c>
      <c r="C1543" t="s">
        <v>568</v>
      </c>
      <c r="D1543" t="s">
        <v>1628</v>
      </c>
      <c r="E1543" t="s">
        <v>1776</v>
      </c>
      <c r="F1543">
        <v>1</v>
      </c>
      <c r="G1543">
        <v>312.81</v>
      </c>
      <c r="H1543">
        <v>0.14000000000000001</v>
      </c>
      <c r="I1543" t="s">
        <v>1826</v>
      </c>
      <c r="J1543" s="12">
        <v>269.01659999999998</v>
      </c>
      <c r="K1543" t="str">
        <f>_xlfn.XLOOKUP(Table17[[#This Row],[Customer_ID]],Customer_Dim!A:A,Customer_Dim!B:B,"False Data")</f>
        <v>Amy Wilson</v>
      </c>
      <c r="L1543" s="5">
        <f>_xlfn.XLOOKUP(Table17[[#This Row],[Customer_ID]],Customer_Dim!A:A,Customer_Dim!C:C,"False Data")</f>
        <v>44</v>
      </c>
      <c r="M1543" s="5" t="str" cm="1">
        <f t="array" ref="M1543">_xlfn.IFS(Table9[[#This Row],[Age]]&lt;=35,"Youth",Table9[[#This Row],[Age]]&lt;=55,"Adult",Table9[[#This Row],[Age]]&gt;55,"Senior")</f>
        <v>Adult</v>
      </c>
      <c r="N1543" t="str">
        <f>_xlfn.XLOOKUP(Table17[[#This Row],[Customer_ID]],Customer_Dim!A:A,Customer_Dim!D:D,"False Data")</f>
        <v>Female</v>
      </c>
      <c r="O1543" t="str">
        <f>_xlfn.XLOOKUP(Table17[[#This Row],[Customer_ID]],Customer_Dim!A:A,Customer_Dim!E:E,"False Data")</f>
        <v>Morrisburgh</v>
      </c>
      <c r="P1543" t="str">
        <f>_xlfn.XLOOKUP(Table17[[#This Row],[Customer_ID]],Customer_Dim!A:A,Customer_Dim!F:F,"False Data")</f>
        <v>Indiana</v>
      </c>
      <c r="Q1543" t="str">
        <f>_xlfn.XLOOKUP(Table17[[#This Row],[Customer_ID]],Customer_Dim!A:A,Customer_Dim!G:G,"False Data")</f>
        <v>USA</v>
      </c>
      <c r="R1543" t="str">
        <f>_xlfn.XLOOKUP(Table17[[#This Row],[Customer_ID]],Customer_Dim!A:A,Customer_Dim!H:H,"False Data")</f>
        <v>Platinum</v>
      </c>
      <c r="S1543" t="str">
        <f>_xlfn.XLOOKUP(Table17[[#This Row],[Store_ID]],Store_Dim!A:A,Store_Dim!B:B)</f>
        <v>Benson-Elliott</v>
      </c>
      <c r="T1543" t="str">
        <f>_xlfn.XLOOKUP(Table17[[#This Row],[Store_ID]],Store_Dim!A:A,Store_Dim!C:C)</f>
        <v>East</v>
      </c>
      <c r="U1543" t="str">
        <f>_xlfn.XLOOKUP(Table17[[#This Row],[Store_ID]],Store_Dim!A:A,Store_Dim!D:D)</f>
        <v>Port Josephberg</v>
      </c>
      <c r="V1543" t="str">
        <f>_xlfn.XLOOKUP(Table17[[#This Row],[Store_ID]],Store_Dim!A:A,Store_Dim!E:E)</f>
        <v>Online</v>
      </c>
      <c r="W1543" t="str">
        <f>_xlfn.XLOOKUP(Table17[[#This Row],[Product_ID]],Product_Dim!A:A,Product_Dim!B:B)</f>
        <v>Noise-Canceling Headphones</v>
      </c>
      <c r="X1543" t="str">
        <f>_xlfn.XLOOKUP(Table17[[#This Row],[Product_ID]],Product_Dim!A:A,Product_Dim!C:C)</f>
        <v>Electronics</v>
      </c>
      <c r="Y1543" t="str">
        <f>_xlfn.XLOOKUP(Table17[[#This Row],[Product_ID]],Product_Dim!A:A,Product_Dim!D:D)</f>
        <v>Audio</v>
      </c>
      <c r="Z1543" t="str">
        <f>_xlfn.XLOOKUP(Table17[[#This Row],[Product_ID]],Product_Dim!A:A,Product_Dim!E:E)</f>
        <v>Taylor-Hart</v>
      </c>
      <c r="AA1543">
        <f>_xlfn.XLOOKUP(Table17[[#This Row],[Product_ID]],Product_Dim!A:A,Product_Dim!F:F)</f>
        <v>38.520000000000003</v>
      </c>
      <c r="AB1543">
        <f>_xlfn.XLOOKUP(Table17[[#This Row],[Product_ID]],Product_Dim!A:A,Product_Dim!G:G)</f>
        <v>378</v>
      </c>
    </row>
    <row r="1544" spans="1:28" x14ac:dyDescent="0.25">
      <c r="A1544" t="s">
        <v>3368</v>
      </c>
      <c r="B1544" s="1">
        <v>45356</v>
      </c>
      <c r="C1544" t="s">
        <v>797</v>
      </c>
      <c r="D1544" t="s">
        <v>1644</v>
      </c>
      <c r="E1544" t="s">
        <v>1779</v>
      </c>
      <c r="F1544">
        <v>3</v>
      </c>
      <c r="G1544">
        <v>855.96</v>
      </c>
      <c r="H1544">
        <v>0.28999999999999998</v>
      </c>
      <c r="I1544" t="s">
        <v>1829</v>
      </c>
      <c r="J1544" s="12">
        <v>1823.1948</v>
      </c>
      <c r="K1544" t="str">
        <f>_xlfn.XLOOKUP(Table17[[#This Row],[Customer_ID]],Customer_Dim!A:A,Customer_Dim!B:B,"False Data")</f>
        <v>Lauren George</v>
      </c>
      <c r="L1544" s="5">
        <f>_xlfn.XLOOKUP(Table17[[#This Row],[Customer_ID]],Customer_Dim!A:A,Customer_Dim!C:C,"False Data")</f>
        <v>41</v>
      </c>
      <c r="M1544" s="5" t="str" cm="1">
        <f t="array" ref="M1544">_xlfn.IFS(Table9[[#This Row],[Age]]&lt;=35,"Youth",Table9[[#This Row],[Age]]&lt;=55,"Adult",Table9[[#This Row],[Age]]&gt;55,"Senior")</f>
        <v>Adult</v>
      </c>
      <c r="N1544" t="str">
        <f>_xlfn.XLOOKUP(Table17[[#This Row],[Customer_ID]],Customer_Dim!A:A,Customer_Dim!D:D,"False Data")</f>
        <v>Female</v>
      </c>
      <c r="O1544" t="str">
        <f>_xlfn.XLOOKUP(Table17[[#This Row],[Customer_ID]],Customer_Dim!A:A,Customer_Dim!E:E,"False Data")</f>
        <v>Garciamouth</v>
      </c>
      <c r="P1544" t="str">
        <f>_xlfn.XLOOKUP(Table17[[#This Row],[Customer_ID]],Customer_Dim!A:A,Customer_Dim!F:F,"False Data")</f>
        <v>New York</v>
      </c>
      <c r="Q1544" t="str">
        <f>_xlfn.XLOOKUP(Table17[[#This Row],[Customer_ID]],Customer_Dim!A:A,Customer_Dim!G:G,"False Data")</f>
        <v>USA</v>
      </c>
      <c r="R1544" t="str">
        <f>_xlfn.XLOOKUP(Table17[[#This Row],[Customer_ID]],Customer_Dim!A:A,Customer_Dim!H:H,"False Data")</f>
        <v>Gold</v>
      </c>
      <c r="S1544" t="str">
        <f>_xlfn.XLOOKUP(Table17[[#This Row],[Store_ID]],Store_Dim!A:A,Store_Dim!B:B)</f>
        <v>Martinez-Mullins</v>
      </c>
      <c r="T1544" t="str">
        <f>_xlfn.XLOOKUP(Table17[[#This Row],[Store_ID]],Store_Dim!A:A,Store_Dim!C:C)</f>
        <v>South</v>
      </c>
      <c r="U1544" t="str">
        <f>_xlfn.XLOOKUP(Table17[[#This Row],[Store_ID]],Store_Dim!A:A,Store_Dim!D:D)</f>
        <v>Williamsfurt</v>
      </c>
      <c r="V1544" t="str">
        <f>_xlfn.XLOOKUP(Table17[[#This Row],[Store_ID]],Store_Dim!A:A,Store_Dim!E:E)</f>
        <v>Online</v>
      </c>
      <c r="W1544" t="str">
        <f>_xlfn.XLOOKUP(Table17[[#This Row],[Product_ID]],Product_Dim!A:A,Product_Dim!B:B)</f>
        <v>Car Dashboard Phone Holder</v>
      </c>
      <c r="X1544" t="str">
        <f>_xlfn.XLOOKUP(Table17[[#This Row],[Product_ID]],Product_Dim!A:A,Product_Dim!C:C)</f>
        <v>Electronics</v>
      </c>
      <c r="Y1544" t="str">
        <f>_xlfn.XLOOKUP(Table17[[#This Row],[Product_ID]],Product_Dim!A:A,Product_Dim!D:D)</f>
        <v>Accessories</v>
      </c>
      <c r="Z1544" t="str">
        <f>_xlfn.XLOOKUP(Table17[[#This Row],[Product_ID]],Product_Dim!A:A,Product_Dim!E:E)</f>
        <v>Byrd, Stewart and Valdez</v>
      </c>
      <c r="AA1544">
        <f>_xlfn.XLOOKUP(Table17[[#This Row],[Product_ID]],Product_Dim!A:A,Product_Dim!F:F)</f>
        <v>177.98</v>
      </c>
      <c r="AB1544">
        <f>_xlfn.XLOOKUP(Table17[[#This Row],[Product_ID]],Product_Dim!A:A,Product_Dim!G:G)</f>
        <v>103</v>
      </c>
    </row>
    <row r="1545" spans="1:28" x14ac:dyDescent="0.25">
      <c r="A1545" t="s">
        <v>3369</v>
      </c>
      <c r="B1545" s="1">
        <v>45326</v>
      </c>
      <c r="C1545" t="s">
        <v>1112</v>
      </c>
      <c r="D1545" t="s">
        <v>1546</v>
      </c>
      <c r="E1545" t="s">
        <v>1792</v>
      </c>
      <c r="F1545">
        <v>3</v>
      </c>
      <c r="G1545">
        <v>305</v>
      </c>
      <c r="H1545">
        <v>0.01</v>
      </c>
      <c r="I1545" t="s">
        <v>1829</v>
      </c>
      <c r="J1545" s="12">
        <v>905.85</v>
      </c>
      <c r="K1545" t="str">
        <f>_xlfn.XLOOKUP(Table17[[#This Row],[Customer_ID]],Customer_Dim!A:A,Customer_Dim!B:B,"False Data")</f>
        <v>Carlos Flores</v>
      </c>
      <c r="L1545" s="5">
        <f>_xlfn.XLOOKUP(Table17[[#This Row],[Customer_ID]],Customer_Dim!A:A,Customer_Dim!C:C,"False Data")</f>
        <v>20</v>
      </c>
      <c r="M1545" s="5" t="str" cm="1">
        <f t="array" ref="M1545">_xlfn.IFS(Table9[[#This Row],[Age]]&lt;=35,"Youth",Table9[[#This Row],[Age]]&lt;=55,"Adult",Table9[[#This Row],[Age]]&gt;55,"Senior")</f>
        <v>Youth</v>
      </c>
      <c r="N1545" t="str">
        <f>_xlfn.XLOOKUP(Table17[[#This Row],[Customer_ID]],Customer_Dim!A:A,Customer_Dim!D:D,"False Data")</f>
        <v>Male</v>
      </c>
      <c r="O1545" t="str">
        <f>_xlfn.XLOOKUP(Table17[[#This Row],[Customer_ID]],Customer_Dim!A:A,Customer_Dim!E:E,"False Data")</f>
        <v>North Johnfurt</v>
      </c>
      <c r="P1545" t="str">
        <f>_xlfn.XLOOKUP(Table17[[#This Row],[Customer_ID]],Customer_Dim!A:A,Customer_Dim!F:F,"False Data")</f>
        <v>Washington</v>
      </c>
      <c r="Q1545" t="str">
        <f>_xlfn.XLOOKUP(Table17[[#This Row],[Customer_ID]],Customer_Dim!A:A,Customer_Dim!G:G,"False Data")</f>
        <v>USA</v>
      </c>
      <c r="R1545" t="str">
        <f>_xlfn.XLOOKUP(Table17[[#This Row],[Customer_ID]],Customer_Dim!A:A,Customer_Dim!H:H,"False Data")</f>
        <v>Gold</v>
      </c>
      <c r="S1545" t="str">
        <f>_xlfn.XLOOKUP(Table17[[#This Row],[Store_ID]],Store_Dim!A:A,Store_Dim!B:B)</f>
        <v>Aguirre-Keller</v>
      </c>
      <c r="T1545" t="str">
        <f>_xlfn.XLOOKUP(Table17[[#This Row],[Store_ID]],Store_Dim!A:A,Store_Dim!C:C)</f>
        <v>South</v>
      </c>
      <c r="U1545" t="str">
        <f>_xlfn.XLOOKUP(Table17[[#This Row],[Store_ID]],Store_Dim!A:A,Store_Dim!D:D)</f>
        <v>Lake Michael</v>
      </c>
      <c r="V1545" t="str">
        <f>_xlfn.XLOOKUP(Table17[[#This Row],[Store_ID]],Store_Dim!A:A,Store_Dim!E:E)</f>
        <v>Online</v>
      </c>
      <c r="W1545" t="str">
        <f>_xlfn.XLOOKUP(Table17[[#This Row],[Product_ID]],Product_Dim!A:A,Product_Dim!B:B)</f>
        <v>Men's Graphic T-Shirt</v>
      </c>
      <c r="X1545" t="str">
        <f>_xlfn.XLOOKUP(Table17[[#This Row],[Product_ID]],Product_Dim!A:A,Product_Dim!C:C)</f>
        <v>Clothing</v>
      </c>
      <c r="Y1545" t="str">
        <f>_xlfn.XLOOKUP(Table17[[#This Row],[Product_ID]],Product_Dim!A:A,Product_Dim!D:D)</f>
        <v>Tops</v>
      </c>
      <c r="Z1545" t="str">
        <f>_xlfn.XLOOKUP(Table17[[#This Row],[Product_ID]],Product_Dim!A:A,Product_Dim!E:E)</f>
        <v>Terry-Moore</v>
      </c>
      <c r="AA1545">
        <f>_xlfn.XLOOKUP(Table17[[#This Row],[Product_ID]],Product_Dim!A:A,Product_Dim!F:F)</f>
        <v>342.56</v>
      </c>
      <c r="AB1545">
        <f>_xlfn.XLOOKUP(Table17[[#This Row],[Product_ID]],Product_Dim!A:A,Product_Dim!G:G)</f>
        <v>181</v>
      </c>
    </row>
    <row r="1546" spans="1:28" x14ac:dyDescent="0.25">
      <c r="A1546" t="s">
        <v>3370</v>
      </c>
      <c r="B1546" s="1">
        <v>45361</v>
      </c>
      <c r="C1546" t="s">
        <v>1443</v>
      </c>
      <c r="D1546" t="s">
        <v>1746</v>
      </c>
      <c r="E1546" t="s">
        <v>1794</v>
      </c>
      <c r="F1546">
        <v>3</v>
      </c>
      <c r="G1546">
        <v>831.15</v>
      </c>
      <c r="H1546">
        <v>0.19</v>
      </c>
      <c r="I1546" t="s">
        <v>1824</v>
      </c>
      <c r="J1546" s="12">
        <v>2019.6945000000001</v>
      </c>
      <c r="K1546" t="str">
        <f>_xlfn.XLOOKUP(Table17[[#This Row],[Customer_ID]],Customer_Dim!A:A,Customer_Dim!B:B,"False Data")</f>
        <v>Gregory Curtis</v>
      </c>
      <c r="L1546" s="5">
        <f>_xlfn.XLOOKUP(Table17[[#This Row],[Customer_ID]],Customer_Dim!A:A,Customer_Dim!C:C,"False Data")</f>
        <v>45</v>
      </c>
      <c r="M1546" s="5" t="str" cm="1">
        <f t="array" ref="M1546">_xlfn.IFS(Table9[[#This Row],[Age]]&lt;=35,"Youth",Table9[[#This Row],[Age]]&lt;=55,"Adult",Table9[[#This Row],[Age]]&gt;55,"Senior")</f>
        <v>Adult</v>
      </c>
      <c r="N1546" t="str">
        <f>_xlfn.XLOOKUP(Table17[[#This Row],[Customer_ID]],Customer_Dim!A:A,Customer_Dim!D:D,"False Data")</f>
        <v>Male</v>
      </c>
      <c r="O1546" t="str">
        <f>_xlfn.XLOOKUP(Table17[[#This Row],[Customer_ID]],Customer_Dim!A:A,Customer_Dim!E:E,"False Data")</f>
        <v>Bergermouth</v>
      </c>
      <c r="P1546" t="str">
        <f>_xlfn.XLOOKUP(Table17[[#This Row],[Customer_ID]],Customer_Dim!A:A,Customer_Dim!F:F,"False Data")</f>
        <v>Vermont</v>
      </c>
      <c r="Q1546" t="str">
        <f>_xlfn.XLOOKUP(Table17[[#This Row],[Customer_ID]],Customer_Dim!A:A,Customer_Dim!G:G,"False Data")</f>
        <v>USA</v>
      </c>
      <c r="R1546" t="str">
        <f>_xlfn.XLOOKUP(Table17[[#This Row],[Customer_ID]],Customer_Dim!A:A,Customer_Dim!H:H,"False Data")</f>
        <v>Bronze</v>
      </c>
      <c r="S1546" t="str">
        <f>_xlfn.XLOOKUP(Table17[[#This Row],[Store_ID]],Store_Dim!A:A,Store_Dim!B:B)</f>
        <v>Thomas, Bridges and Harris</v>
      </c>
      <c r="T1546" t="str">
        <f>_xlfn.XLOOKUP(Table17[[#This Row],[Store_ID]],Store_Dim!A:A,Store_Dim!C:C)</f>
        <v>North</v>
      </c>
      <c r="U1546" t="str">
        <f>_xlfn.XLOOKUP(Table17[[#This Row],[Store_ID]],Store_Dim!A:A,Store_Dim!D:D)</f>
        <v>Sabrinatown</v>
      </c>
      <c r="V1546" t="str">
        <f>_xlfn.XLOOKUP(Table17[[#This Row],[Store_ID]],Store_Dim!A:A,Store_Dim!E:E)</f>
        <v>Online</v>
      </c>
      <c r="W1546" t="str">
        <f>_xlfn.XLOOKUP(Table17[[#This Row],[Product_ID]],Product_Dim!A:A,Product_Dim!B:B)</f>
        <v>Stainless Steel Cookware Set</v>
      </c>
      <c r="X1546" t="str">
        <f>_xlfn.XLOOKUP(Table17[[#This Row],[Product_ID]],Product_Dim!A:A,Product_Dim!C:C)</f>
        <v>Home</v>
      </c>
      <c r="Y1546" t="str">
        <f>_xlfn.XLOOKUP(Table17[[#This Row],[Product_ID]],Product_Dim!A:A,Product_Dim!D:D)</f>
        <v>Kitchen</v>
      </c>
      <c r="Z1546" t="str">
        <f>_xlfn.XLOOKUP(Table17[[#This Row],[Product_ID]],Product_Dim!A:A,Product_Dim!E:E)</f>
        <v>Campbell Ltd</v>
      </c>
      <c r="AA1546">
        <f>_xlfn.XLOOKUP(Table17[[#This Row],[Product_ID]],Product_Dim!A:A,Product_Dim!F:F)</f>
        <v>201.41</v>
      </c>
      <c r="AB1546">
        <f>_xlfn.XLOOKUP(Table17[[#This Row],[Product_ID]],Product_Dim!A:A,Product_Dim!G:G)</f>
        <v>146</v>
      </c>
    </row>
    <row r="1547" spans="1:28" x14ac:dyDescent="0.25">
      <c r="A1547" t="s">
        <v>3371</v>
      </c>
      <c r="B1547" s="1">
        <v>45926</v>
      </c>
      <c r="C1547" t="s">
        <v>675</v>
      </c>
      <c r="D1547" t="s">
        <v>1740</v>
      </c>
      <c r="E1547" t="s">
        <v>1766</v>
      </c>
      <c r="F1547">
        <v>2</v>
      </c>
      <c r="G1547">
        <v>644.97</v>
      </c>
      <c r="H1547">
        <v>0.24</v>
      </c>
      <c r="I1547" t="s">
        <v>1829</v>
      </c>
      <c r="J1547" s="12">
        <v>980.35440000000006</v>
      </c>
      <c r="K1547" t="str">
        <f>_xlfn.XLOOKUP(Table17[[#This Row],[Customer_ID]],Customer_Dim!A:A,Customer_Dim!B:B,"False Data")</f>
        <v>Jacqueline Pacheco</v>
      </c>
      <c r="L1547" s="5">
        <f>_xlfn.XLOOKUP(Table17[[#This Row],[Customer_ID]],Customer_Dim!A:A,Customer_Dim!C:C,"False Data")</f>
        <v>28</v>
      </c>
      <c r="M1547" s="5" t="str" cm="1">
        <f t="array" ref="M1547">_xlfn.IFS(Table9[[#This Row],[Age]]&lt;=35,"Youth",Table9[[#This Row],[Age]]&lt;=55,"Adult",Table9[[#This Row],[Age]]&gt;55,"Senior")</f>
        <v>Youth</v>
      </c>
      <c r="N1547" t="str">
        <f>_xlfn.XLOOKUP(Table17[[#This Row],[Customer_ID]],Customer_Dim!A:A,Customer_Dim!D:D,"False Data")</f>
        <v>Female</v>
      </c>
      <c r="O1547" t="str">
        <f>_xlfn.XLOOKUP(Table17[[#This Row],[Customer_ID]],Customer_Dim!A:A,Customer_Dim!E:E,"False Data")</f>
        <v>South Emily</v>
      </c>
      <c r="P1547" t="str">
        <f>_xlfn.XLOOKUP(Table17[[#This Row],[Customer_ID]],Customer_Dim!A:A,Customer_Dim!F:F,"False Data")</f>
        <v>New Jersey</v>
      </c>
      <c r="Q1547" t="str">
        <f>_xlfn.XLOOKUP(Table17[[#This Row],[Customer_ID]],Customer_Dim!A:A,Customer_Dim!G:G,"False Data")</f>
        <v>USA</v>
      </c>
      <c r="R1547" t="str">
        <f>_xlfn.XLOOKUP(Table17[[#This Row],[Customer_ID]],Customer_Dim!A:A,Customer_Dim!H:H,"False Data")</f>
        <v>Bronze</v>
      </c>
      <c r="S1547" t="str">
        <f>_xlfn.XLOOKUP(Table17[[#This Row],[Store_ID]],Store_Dim!A:A,Store_Dim!B:B)</f>
        <v>Johnson-Wright</v>
      </c>
      <c r="T1547" t="str">
        <f>_xlfn.XLOOKUP(Table17[[#This Row],[Store_ID]],Store_Dim!A:A,Store_Dim!C:C)</f>
        <v>North</v>
      </c>
      <c r="U1547" t="str">
        <f>_xlfn.XLOOKUP(Table17[[#This Row],[Store_ID]],Store_Dim!A:A,Store_Dim!D:D)</f>
        <v>Hoodberg</v>
      </c>
      <c r="V1547" t="str">
        <f>_xlfn.XLOOKUP(Table17[[#This Row],[Store_ID]],Store_Dim!A:A,Store_Dim!E:E)</f>
        <v>Outlet</v>
      </c>
      <c r="W1547" t="str">
        <f>_xlfn.XLOOKUP(Table17[[#This Row],[Product_ID]],Product_Dim!A:A,Product_Dim!B:B)</f>
        <v>Women's Formal Blazer</v>
      </c>
      <c r="X1547" t="str">
        <f>_xlfn.XLOOKUP(Table17[[#This Row],[Product_ID]],Product_Dim!A:A,Product_Dim!C:C)</f>
        <v>Clothing</v>
      </c>
      <c r="Y1547" t="str">
        <f>_xlfn.XLOOKUP(Table17[[#This Row],[Product_ID]],Product_Dim!A:A,Product_Dim!D:D)</f>
        <v>Outerwear</v>
      </c>
      <c r="Z1547" t="str">
        <f>_xlfn.XLOOKUP(Table17[[#This Row],[Product_ID]],Product_Dim!A:A,Product_Dim!E:E)</f>
        <v>Phillips and Sons</v>
      </c>
      <c r="AA1547">
        <f>_xlfn.XLOOKUP(Table17[[#This Row],[Product_ID]],Product_Dim!A:A,Product_Dim!F:F)</f>
        <v>358.47</v>
      </c>
      <c r="AB1547">
        <f>_xlfn.XLOOKUP(Table17[[#This Row],[Product_ID]],Product_Dim!A:A,Product_Dim!G:G)</f>
        <v>143</v>
      </c>
    </row>
    <row r="1548" spans="1:28" x14ac:dyDescent="0.25">
      <c r="A1548" t="s">
        <v>3372</v>
      </c>
      <c r="B1548" s="1">
        <v>45839</v>
      </c>
      <c r="C1548" t="s">
        <v>341</v>
      </c>
      <c r="D1548" t="s">
        <v>1724</v>
      </c>
      <c r="E1548" t="s">
        <v>1757</v>
      </c>
      <c r="F1548">
        <v>1</v>
      </c>
      <c r="G1548">
        <v>149.56</v>
      </c>
      <c r="H1548">
        <v>0.09</v>
      </c>
      <c r="I1548" t="s">
        <v>1824</v>
      </c>
      <c r="J1548" s="12">
        <v>136.09960000000001</v>
      </c>
      <c r="K1548" t="str">
        <f>_xlfn.XLOOKUP(Table17[[#This Row],[Customer_ID]],Customer_Dim!A:A,Customer_Dim!B:B,"False Data")</f>
        <v>Amy Fowler</v>
      </c>
      <c r="L1548" s="5">
        <f>_xlfn.XLOOKUP(Table17[[#This Row],[Customer_ID]],Customer_Dim!A:A,Customer_Dim!C:C,"False Data")</f>
        <v>62</v>
      </c>
      <c r="M1548" s="5" t="str" cm="1">
        <f t="array" ref="M1548">_xlfn.IFS(Table9[[#This Row],[Age]]&lt;=35,"Youth",Table9[[#This Row],[Age]]&lt;=55,"Adult",Table9[[#This Row],[Age]]&gt;55,"Senior")</f>
        <v>Senior</v>
      </c>
      <c r="N1548" t="str">
        <f>_xlfn.XLOOKUP(Table17[[#This Row],[Customer_ID]],Customer_Dim!A:A,Customer_Dim!D:D,"False Data")</f>
        <v>Female</v>
      </c>
      <c r="O1548" t="str">
        <f>_xlfn.XLOOKUP(Table17[[#This Row],[Customer_ID]],Customer_Dim!A:A,Customer_Dim!E:E,"False Data")</f>
        <v>West Bobbyshire</v>
      </c>
      <c r="P1548" t="str">
        <f>_xlfn.XLOOKUP(Table17[[#This Row],[Customer_ID]],Customer_Dim!A:A,Customer_Dim!F:F,"False Data")</f>
        <v>New York</v>
      </c>
      <c r="Q1548" t="str">
        <f>_xlfn.XLOOKUP(Table17[[#This Row],[Customer_ID]],Customer_Dim!A:A,Customer_Dim!G:G,"False Data")</f>
        <v>USA</v>
      </c>
      <c r="R1548" t="str">
        <f>_xlfn.XLOOKUP(Table17[[#This Row],[Customer_ID]],Customer_Dim!A:A,Customer_Dim!H:H,"False Data")</f>
        <v>Platinum</v>
      </c>
      <c r="S1548" t="str">
        <f>_xlfn.XLOOKUP(Table17[[#This Row],[Store_ID]],Store_Dim!A:A,Store_Dim!B:B)</f>
        <v>Martinez, Adkins and Johnson</v>
      </c>
      <c r="T1548" t="str">
        <f>_xlfn.XLOOKUP(Table17[[#This Row],[Store_ID]],Store_Dim!A:A,Store_Dim!C:C)</f>
        <v>North</v>
      </c>
      <c r="U1548" t="str">
        <f>_xlfn.XLOOKUP(Table17[[#This Row],[Store_ID]],Store_Dim!A:A,Store_Dim!D:D)</f>
        <v>Danielmouth</v>
      </c>
      <c r="V1548" t="str">
        <f>_xlfn.XLOOKUP(Table17[[#This Row],[Store_ID]],Store_Dim!A:A,Store_Dim!E:E)</f>
        <v>Flagship</v>
      </c>
      <c r="W1548" t="str">
        <f>_xlfn.XLOOKUP(Table17[[#This Row],[Product_ID]],Product_Dim!A:A,Product_Dim!B:B)</f>
        <v>Sports Wrist Sweatbands</v>
      </c>
      <c r="X1548" t="str">
        <f>_xlfn.XLOOKUP(Table17[[#This Row],[Product_ID]],Product_Dim!A:A,Product_Dim!C:C)</f>
        <v>Sports</v>
      </c>
      <c r="Y1548" t="str">
        <f>_xlfn.XLOOKUP(Table17[[#This Row],[Product_ID]],Product_Dim!A:A,Product_Dim!D:D)</f>
        <v>Accessories</v>
      </c>
      <c r="Z1548" t="str">
        <f>_xlfn.XLOOKUP(Table17[[#This Row],[Product_ID]],Product_Dim!A:A,Product_Dim!E:E)</f>
        <v>Olsen-Daniels</v>
      </c>
      <c r="AA1548">
        <f>_xlfn.XLOOKUP(Table17[[#This Row],[Product_ID]],Product_Dim!A:A,Product_Dim!F:F)</f>
        <v>131.24</v>
      </c>
      <c r="AB1548">
        <f>_xlfn.XLOOKUP(Table17[[#This Row],[Product_ID]],Product_Dim!A:A,Product_Dim!G:G)</f>
        <v>232</v>
      </c>
    </row>
    <row r="1549" spans="1:28" x14ac:dyDescent="0.25">
      <c r="A1549" t="s">
        <v>3373</v>
      </c>
      <c r="B1549" s="1">
        <v>45434</v>
      </c>
      <c r="C1549" t="s">
        <v>705</v>
      </c>
      <c r="D1549" t="s">
        <v>1634</v>
      </c>
      <c r="E1549" t="s">
        <v>1813</v>
      </c>
      <c r="F1549">
        <v>1</v>
      </c>
      <c r="G1549">
        <v>661.77</v>
      </c>
      <c r="H1549">
        <v>0.03</v>
      </c>
      <c r="I1549" t="s">
        <v>1826</v>
      </c>
      <c r="J1549" s="12">
        <v>641.91689999999994</v>
      </c>
      <c r="K1549" t="str">
        <f>_xlfn.XLOOKUP(Table17[[#This Row],[Customer_ID]],Customer_Dim!A:A,Customer_Dim!B:B,"False Data")</f>
        <v>Kathy Copeland</v>
      </c>
      <c r="L1549" s="5">
        <f>_xlfn.XLOOKUP(Table17[[#This Row],[Customer_ID]],Customer_Dim!A:A,Customer_Dim!C:C,"False Data")</f>
        <v>42</v>
      </c>
      <c r="M1549" s="5" t="str" cm="1">
        <f t="array" ref="M1549">_xlfn.IFS(Table9[[#This Row],[Age]]&lt;=35,"Youth",Table9[[#This Row],[Age]]&lt;=55,"Adult",Table9[[#This Row],[Age]]&gt;55,"Senior")</f>
        <v>Adult</v>
      </c>
      <c r="N1549" t="str">
        <f>_xlfn.XLOOKUP(Table17[[#This Row],[Customer_ID]],Customer_Dim!A:A,Customer_Dim!D:D,"False Data")</f>
        <v>Male</v>
      </c>
      <c r="O1549" t="str">
        <f>_xlfn.XLOOKUP(Table17[[#This Row],[Customer_ID]],Customer_Dim!A:A,Customer_Dim!E:E,"False Data")</f>
        <v>North Christinemouth</v>
      </c>
      <c r="P1549" t="str">
        <f>_xlfn.XLOOKUP(Table17[[#This Row],[Customer_ID]],Customer_Dim!A:A,Customer_Dim!F:F,"False Data")</f>
        <v>Missouri</v>
      </c>
      <c r="Q1549" t="str">
        <f>_xlfn.XLOOKUP(Table17[[#This Row],[Customer_ID]],Customer_Dim!A:A,Customer_Dim!G:G,"False Data")</f>
        <v>USA</v>
      </c>
      <c r="R1549" t="str">
        <f>_xlfn.XLOOKUP(Table17[[#This Row],[Customer_ID]],Customer_Dim!A:A,Customer_Dim!H:H,"False Data")</f>
        <v>Silver</v>
      </c>
      <c r="S1549" t="str">
        <f>_xlfn.XLOOKUP(Table17[[#This Row],[Store_ID]],Store_Dim!A:A,Store_Dim!B:B)</f>
        <v>Mann-Austin</v>
      </c>
      <c r="T1549" t="str">
        <f>_xlfn.XLOOKUP(Table17[[#This Row],[Store_ID]],Store_Dim!A:A,Store_Dim!C:C)</f>
        <v>East</v>
      </c>
      <c r="U1549" t="str">
        <f>_xlfn.XLOOKUP(Table17[[#This Row],[Store_ID]],Store_Dim!A:A,Store_Dim!D:D)</f>
        <v>Vasquezborough</v>
      </c>
      <c r="V1549" t="str">
        <f>_xlfn.XLOOKUP(Table17[[#This Row],[Store_ID]],Store_Dim!A:A,Store_Dim!E:E)</f>
        <v>Online</v>
      </c>
      <c r="W1549" t="str">
        <f>_xlfn.XLOOKUP(Table17[[#This Row],[Product_ID]],Product_Dim!A:A,Product_Dim!B:B)</f>
        <v>USB External Hard Drive</v>
      </c>
      <c r="X1549" t="str">
        <f>_xlfn.XLOOKUP(Table17[[#This Row],[Product_ID]],Product_Dim!A:A,Product_Dim!C:C)</f>
        <v>Electronics</v>
      </c>
      <c r="Y1549" t="str">
        <f>_xlfn.XLOOKUP(Table17[[#This Row],[Product_ID]],Product_Dim!A:A,Product_Dim!D:D)</f>
        <v>Computer</v>
      </c>
      <c r="Z1549" t="str">
        <f>_xlfn.XLOOKUP(Table17[[#This Row],[Product_ID]],Product_Dim!A:A,Product_Dim!E:E)</f>
        <v>Robinson Inc</v>
      </c>
      <c r="AA1549">
        <f>_xlfn.XLOOKUP(Table17[[#This Row],[Product_ID]],Product_Dim!A:A,Product_Dim!F:F)</f>
        <v>253.33</v>
      </c>
      <c r="AB1549">
        <f>_xlfn.XLOOKUP(Table17[[#This Row],[Product_ID]],Product_Dim!A:A,Product_Dim!G:G)</f>
        <v>266</v>
      </c>
    </row>
    <row r="1550" spans="1:28" x14ac:dyDescent="0.25">
      <c r="A1550" t="s">
        <v>3374</v>
      </c>
      <c r="B1550" s="1">
        <v>45819</v>
      </c>
      <c r="C1550" t="s">
        <v>381</v>
      </c>
      <c r="D1550" t="s">
        <v>1736</v>
      </c>
      <c r="E1550" t="s">
        <v>1779</v>
      </c>
      <c r="F1550">
        <v>3</v>
      </c>
      <c r="G1550">
        <v>99.67</v>
      </c>
      <c r="H1550">
        <v>0.17</v>
      </c>
      <c r="I1550" t="s">
        <v>1824</v>
      </c>
      <c r="J1550" s="12">
        <v>248.17830000000001</v>
      </c>
      <c r="K1550" t="str">
        <f>_xlfn.XLOOKUP(Table17[[#This Row],[Customer_ID]],Customer_Dim!A:A,Customer_Dim!B:B,"False Data")</f>
        <v>Travis Holland</v>
      </c>
      <c r="L1550" s="5">
        <f>_xlfn.XLOOKUP(Table17[[#This Row],[Customer_ID]],Customer_Dim!A:A,Customer_Dim!C:C,"False Data")</f>
        <v>38</v>
      </c>
      <c r="M1550" s="5" t="str" cm="1">
        <f t="array" ref="M1550">_xlfn.IFS(Table9[[#This Row],[Age]]&lt;=35,"Youth",Table9[[#This Row],[Age]]&lt;=55,"Adult",Table9[[#This Row],[Age]]&gt;55,"Senior")</f>
        <v>Adult</v>
      </c>
      <c r="N1550" t="str">
        <f>_xlfn.XLOOKUP(Table17[[#This Row],[Customer_ID]],Customer_Dim!A:A,Customer_Dim!D:D,"False Data")</f>
        <v>Male</v>
      </c>
      <c r="O1550" t="str">
        <f>_xlfn.XLOOKUP(Table17[[#This Row],[Customer_ID]],Customer_Dim!A:A,Customer_Dim!E:E,"False Data")</f>
        <v>Webstermouth</v>
      </c>
      <c r="P1550" t="str">
        <f>_xlfn.XLOOKUP(Table17[[#This Row],[Customer_ID]],Customer_Dim!A:A,Customer_Dim!F:F,"False Data")</f>
        <v>New Hampshire</v>
      </c>
      <c r="Q1550" t="str">
        <f>_xlfn.XLOOKUP(Table17[[#This Row],[Customer_ID]],Customer_Dim!A:A,Customer_Dim!G:G,"False Data")</f>
        <v>USA</v>
      </c>
      <c r="R1550" t="str">
        <f>_xlfn.XLOOKUP(Table17[[#This Row],[Customer_ID]],Customer_Dim!A:A,Customer_Dim!H:H,"False Data")</f>
        <v>Bronze</v>
      </c>
      <c r="S1550" t="str">
        <f>_xlfn.XLOOKUP(Table17[[#This Row],[Store_ID]],Store_Dim!A:A,Store_Dim!B:B)</f>
        <v>Martinez-Mullins</v>
      </c>
      <c r="T1550" t="str">
        <f>_xlfn.XLOOKUP(Table17[[#This Row],[Store_ID]],Store_Dim!A:A,Store_Dim!C:C)</f>
        <v>South</v>
      </c>
      <c r="U1550" t="str">
        <f>_xlfn.XLOOKUP(Table17[[#This Row],[Store_ID]],Store_Dim!A:A,Store_Dim!D:D)</f>
        <v>Williamsfurt</v>
      </c>
      <c r="V1550" t="str">
        <f>_xlfn.XLOOKUP(Table17[[#This Row],[Store_ID]],Store_Dim!A:A,Store_Dim!E:E)</f>
        <v>Online</v>
      </c>
      <c r="W1550" t="str">
        <f>_xlfn.XLOOKUP(Table17[[#This Row],[Product_ID]],Product_Dim!A:A,Product_Dim!B:B)</f>
        <v>Vitamin E Body Lotion</v>
      </c>
      <c r="X1550" t="str">
        <f>_xlfn.XLOOKUP(Table17[[#This Row],[Product_ID]],Product_Dim!A:A,Product_Dim!C:C)</f>
        <v>Beauty</v>
      </c>
      <c r="Y1550" t="str">
        <f>_xlfn.XLOOKUP(Table17[[#This Row],[Product_ID]],Product_Dim!A:A,Product_Dim!D:D)</f>
        <v>Skincare</v>
      </c>
      <c r="Z1550" t="str">
        <f>_xlfn.XLOOKUP(Table17[[#This Row],[Product_ID]],Product_Dim!A:A,Product_Dim!E:E)</f>
        <v>Hoffman-Williams</v>
      </c>
      <c r="AA1550">
        <f>_xlfn.XLOOKUP(Table17[[#This Row],[Product_ID]],Product_Dim!A:A,Product_Dim!F:F)</f>
        <v>358.47</v>
      </c>
      <c r="AB1550">
        <f>_xlfn.XLOOKUP(Table17[[#This Row],[Product_ID]],Product_Dim!A:A,Product_Dim!G:G)</f>
        <v>213</v>
      </c>
    </row>
    <row r="1551" spans="1:28" x14ac:dyDescent="0.25">
      <c r="A1551" t="s">
        <v>3375</v>
      </c>
      <c r="B1551" s="1">
        <v>45553</v>
      </c>
      <c r="C1551" t="s">
        <v>716</v>
      </c>
      <c r="D1551" t="s">
        <v>1672</v>
      </c>
      <c r="E1551" t="s">
        <v>1757</v>
      </c>
      <c r="F1551">
        <v>3</v>
      </c>
      <c r="G1551">
        <v>103.66</v>
      </c>
      <c r="H1551">
        <v>0.26</v>
      </c>
      <c r="I1551" t="s">
        <v>1829</v>
      </c>
      <c r="J1551" s="12">
        <v>230.12520000000001</v>
      </c>
      <c r="K1551" t="str">
        <f>_xlfn.XLOOKUP(Table17[[#This Row],[Customer_ID]],Customer_Dim!A:A,Customer_Dim!B:B,"False Data")</f>
        <v>Lisa Young</v>
      </c>
      <c r="L1551" s="5">
        <f>_xlfn.XLOOKUP(Table17[[#This Row],[Customer_ID]],Customer_Dim!A:A,Customer_Dim!C:C,"False Data")</f>
        <v>38</v>
      </c>
      <c r="M1551" s="5" t="str" cm="1">
        <f t="array" ref="M1551">_xlfn.IFS(Table9[[#This Row],[Age]]&lt;=35,"Youth",Table9[[#This Row],[Age]]&lt;=55,"Adult",Table9[[#This Row],[Age]]&gt;55,"Senior")</f>
        <v>Adult</v>
      </c>
      <c r="N1551" t="str">
        <f>_xlfn.XLOOKUP(Table17[[#This Row],[Customer_ID]],Customer_Dim!A:A,Customer_Dim!D:D,"False Data")</f>
        <v>Male</v>
      </c>
      <c r="O1551" t="str">
        <f>_xlfn.XLOOKUP(Table17[[#This Row],[Customer_ID]],Customer_Dim!A:A,Customer_Dim!E:E,"False Data")</f>
        <v>Maybury</v>
      </c>
      <c r="P1551" t="str">
        <f>_xlfn.XLOOKUP(Table17[[#This Row],[Customer_ID]],Customer_Dim!A:A,Customer_Dim!F:F,"False Data")</f>
        <v>Georgia</v>
      </c>
      <c r="Q1551" t="str">
        <f>_xlfn.XLOOKUP(Table17[[#This Row],[Customer_ID]],Customer_Dim!A:A,Customer_Dim!G:G,"False Data")</f>
        <v>USA</v>
      </c>
      <c r="R1551" t="str">
        <f>_xlfn.XLOOKUP(Table17[[#This Row],[Customer_ID]],Customer_Dim!A:A,Customer_Dim!H:H,"False Data")</f>
        <v>Platinum</v>
      </c>
      <c r="S1551" t="str">
        <f>_xlfn.XLOOKUP(Table17[[#This Row],[Store_ID]],Store_Dim!A:A,Store_Dim!B:B)</f>
        <v>Martinez, Adkins and Johnson</v>
      </c>
      <c r="T1551" t="str">
        <f>_xlfn.XLOOKUP(Table17[[#This Row],[Store_ID]],Store_Dim!A:A,Store_Dim!C:C)</f>
        <v>North</v>
      </c>
      <c r="U1551" t="str">
        <f>_xlfn.XLOOKUP(Table17[[#This Row],[Store_ID]],Store_Dim!A:A,Store_Dim!D:D)</f>
        <v>Danielmouth</v>
      </c>
      <c r="V1551" t="str">
        <f>_xlfn.XLOOKUP(Table17[[#This Row],[Store_ID]],Store_Dim!A:A,Store_Dim!E:E)</f>
        <v>Flagship</v>
      </c>
      <c r="W1551" t="str">
        <f>_xlfn.XLOOKUP(Table17[[#This Row],[Product_ID]],Product_Dim!A:A,Product_Dim!B:B)</f>
        <v>Laptop Cooling Pad</v>
      </c>
      <c r="X1551" t="str">
        <f>_xlfn.XLOOKUP(Table17[[#This Row],[Product_ID]],Product_Dim!A:A,Product_Dim!C:C)</f>
        <v>Electronics</v>
      </c>
      <c r="Y1551" t="str">
        <f>_xlfn.XLOOKUP(Table17[[#This Row],[Product_ID]],Product_Dim!A:A,Product_Dim!D:D)</f>
        <v>Computer</v>
      </c>
      <c r="Z1551" t="str">
        <f>_xlfn.XLOOKUP(Table17[[#This Row],[Product_ID]],Product_Dim!A:A,Product_Dim!E:E)</f>
        <v>Murray, Gould and Ware</v>
      </c>
      <c r="AA1551">
        <f>_xlfn.XLOOKUP(Table17[[#This Row],[Product_ID]],Product_Dim!A:A,Product_Dim!F:F)</f>
        <v>86.42</v>
      </c>
      <c r="AB1551">
        <f>_xlfn.XLOOKUP(Table17[[#This Row],[Product_ID]],Product_Dim!A:A,Product_Dim!G:G)</f>
        <v>222</v>
      </c>
    </row>
    <row r="1552" spans="1:28" x14ac:dyDescent="0.25">
      <c r="A1552" t="s">
        <v>3376</v>
      </c>
      <c r="B1552" s="1">
        <v>45258</v>
      </c>
      <c r="C1552" t="s">
        <v>1352</v>
      </c>
      <c r="D1552" t="s">
        <v>1628</v>
      </c>
      <c r="E1552" t="s">
        <v>1761</v>
      </c>
      <c r="F1552">
        <v>4</v>
      </c>
      <c r="G1552">
        <v>54.4</v>
      </c>
      <c r="H1552">
        <v>0.22</v>
      </c>
      <c r="I1552" t="s">
        <v>1824</v>
      </c>
      <c r="J1552" s="12">
        <v>169.72800000000001</v>
      </c>
      <c r="K1552" t="str">
        <f>_xlfn.XLOOKUP(Table17[[#This Row],[Customer_ID]],Customer_Dim!A:A,Customer_Dim!B:B,"False Data")</f>
        <v>Sharon Simpson</v>
      </c>
      <c r="L1552" s="5">
        <f>_xlfn.XLOOKUP(Table17[[#This Row],[Customer_ID]],Customer_Dim!A:A,Customer_Dim!C:C,"False Data")</f>
        <v>61</v>
      </c>
      <c r="M1552" s="5" t="str" cm="1">
        <f t="array" ref="M1552">_xlfn.IFS(Table9[[#This Row],[Age]]&lt;=35,"Youth",Table9[[#This Row],[Age]]&lt;=55,"Adult",Table9[[#This Row],[Age]]&gt;55,"Senior")</f>
        <v>Senior</v>
      </c>
      <c r="N1552" t="str">
        <f>_xlfn.XLOOKUP(Table17[[#This Row],[Customer_ID]],Customer_Dim!A:A,Customer_Dim!D:D,"False Data")</f>
        <v>Male</v>
      </c>
      <c r="O1552" t="str">
        <f>_xlfn.XLOOKUP(Table17[[#This Row],[Customer_ID]],Customer_Dim!A:A,Customer_Dim!E:E,"False Data")</f>
        <v>South Michellebury</v>
      </c>
      <c r="P1552" t="str">
        <f>_xlfn.XLOOKUP(Table17[[#This Row],[Customer_ID]],Customer_Dim!A:A,Customer_Dim!F:F,"False Data")</f>
        <v>South Dakota</v>
      </c>
      <c r="Q1552" t="str">
        <f>_xlfn.XLOOKUP(Table17[[#This Row],[Customer_ID]],Customer_Dim!A:A,Customer_Dim!G:G,"False Data")</f>
        <v>USA</v>
      </c>
      <c r="R1552" t="str">
        <f>_xlfn.XLOOKUP(Table17[[#This Row],[Customer_ID]],Customer_Dim!A:A,Customer_Dim!H:H,"False Data")</f>
        <v>Gold</v>
      </c>
      <c r="S1552" t="str">
        <f>_xlfn.XLOOKUP(Table17[[#This Row],[Store_ID]],Store_Dim!A:A,Store_Dim!B:B)</f>
        <v>Black-Horn</v>
      </c>
      <c r="T1552" t="str">
        <f>_xlfn.XLOOKUP(Table17[[#This Row],[Store_ID]],Store_Dim!A:A,Store_Dim!C:C)</f>
        <v>South</v>
      </c>
      <c r="U1552" t="str">
        <f>_xlfn.XLOOKUP(Table17[[#This Row],[Store_ID]],Store_Dim!A:A,Store_Dim!D:D)</f>
        <v>North Nancyview</v>
      </c>
      <c r="V1552" t="str">
        <f>_xlfn.XLOOKUP(Table17[[#This Row],[Store_ID]],Store_Dim!A:A,Store_Dim!E:E)</f>
        <v>Outlet</v>
      </c>
      <c r="W1552" t="str">
        <f>_xlfn.XLOOKUP(Table17[[#This Row],[Product_ID]],Product_Dim!A:A,Product_Dim!B:B)</f>
        <v>Noise-Canceling Headphones</v>
      </c>
      <c r="X1552" t="str">
        <f>_xlfn.XLOOKUP(Table17[[#This Row],[Product_ID]],Product_Dim!A:A,Product_Dim!C:C)</f>
        <v>Electronics</v>
      </c>
      <c r="Y1552" t="str">
        <f>_xlfn.XLOOKUP(Table17[[#This Row],[Product_ID]],Product_Dim!A:A,Product_Dim!D:D)</f>
        <v>Audio</v>
      </c>
      <c r="Z1552" t="str">
        <f>_xlfn.XLOOKUP(Table17[[#This Row],[Product_ID]],Product_Dim!A:A,Product_Dim!E:E)</f>
        <v>Taylor-Hart</v>
      </c>
      <c r="AA1552">
        <f>_xlfn.XLOOKUP(Table17[[#This Row],[Product_ID]],Product_Dim!A:A,Product_Dim!F:F)</f>
        <v>38.520000000000003</v>
      </c>
      <c r="AB1552">
        <f>_xlfn.XLOOKUP(Table17[[#This Row],[Product_ID]],Product_Dim!A:A,Product_Dim!G:G)</f>
        <v>378</v>
      </c>
    </row>
    <row r="1553" spans="1:28" x14ac:dyDescent="0.25">
      <c r="A1553" t="s">
        <v>3377</v>
      </c>
      <c r="B1553" s="1">
        <v>45435</v>
      </c>
      <c r="C1553" t="s">
        <v>1507</v>
      </c>
      <c r="D1553" t="s">
        <v>1716</v>
      </c>
      <c r="E1553" t="s">
        <v>1799</v>
      </c>
      <c r="F1553">
        <v>1</v>
      </c>
      <c r="G1553">
        <v>46.66</v>
      </c>
      <c r="H1553">
        <v>0.2</v>
      </c>
      <c r="I1553" t="s">
        <v>1824</v>
      </c>
      <c r="J1553" s="12">
        <v>37.328000000000003</v>
      </c>
      <c r="K1553" t="str">
        <f>_xlfn.XLOOKUP(Table17[[#This Row],[Customer_ID]],Customer_Dim!A:A,Customer_Dim!B:B,"False Data")</f>
        <v>Scott Harris</v>
      </c>
      <c r="L1553" s="5">
        <f>_xlfn.XLOOKUP(Table17[[#This Row],[Customer_ID]],Customer_Dim!A:A,Customer_Dim!C:C,"False Data")</f>
        <v>23</v>
      </c>
      <c r="M1553" s="5" t="str" cm="1">
        <f t="array" ref="M1553">_xlfn.IFS(Table9[[#This Row],[Age]]&lt;=35,"Youth",Table9[[#This Row],[Age]]&lt;=55,"Adult",Table9[[#This Row],[Age]]&gt;55,"Senior")</f>
        <v>Youth</v>
      </c>
      <c r="N1553" t="str">
        <f>_xlfn.XLOOKUP(Table17[[#This Row],[Customer_ID]],Customer_Dim!A:A,Customer_Dim!D:D,"False Data")</f>
        <v>Male</v>
      </c>
      <c r="O1553" t="str">
        <f>_xlfn.XLOOKUP(Table17[[#This Row],[Customer_ID]],Customer_Dim!A:A,Customer_Dim!E:E,"False Data")</f>
        <v>North Nataliemouth</v>
      </c>
      <c r="P1553" t="str">
        <f>_xlfn.XLOOKUP(Table17[[#This Row],[Customer_ID]],Customer_Dim!A:A,Customer_Dim!F:F,"False Data")</f>
        <v>Maryland</v>
      </c>
      <c r="Q1553" t="str">
        <f>_xlfn.XLOOKUP(Table17[[#This Row],[Customer_ID]],Customer_Dim!A:A,Customer_Dim!G:G,"False Data")</f>
        <v>USA</v>
      </c>
      <c r="R1553" t="str">
        <f>_xlfn.XLOOKUP(Table17[[#This Row],[Customer_ID]],Customer_Dim!A:A,Customer_Dim!H:H,"False Data")</f>
        <v>Platinum</v>
      </c>
      <c r="S1553" t="str">
        <f>_xlfn.XLOOKUP(Table17[[#This Row],[Store_ID]],Store_Dim!A:A,Store_Dim!B:B)</f>
        <v>Mcdonald Inc</v>
      </c>
      <c r="T1553" t="str">
        <f>_xlfn.XLOOKUP(Table17[[#This Row],[Store_ID]],Store_Dim!A:A,Store_Dim!C:C)</f>
        <v>South</v>
      </c>
      <c r="U1553" t="str">
        <f>_xlfn.XLOOKUP(Table17[[#This Row],[Store_ID]],Store_Dim!A:A,Store_Dim!D:D)</f>
        <v>Christopherland</v>
      </c>
      <c r="V1553" t="str">
        <f>_xlfn.XLOOKUP(Table17[[#This Row],[Store_ID]],Store_Dim!A:A,Store_Dim!E:E)</f>
        <v>Outlet</v>
      </c>
      <c r="W1553" t="str">
        <f>_xlfn.XLOOKUP(Table17[[#This Row],[Product_ID]],Product_Dim!A:A,Product_Dim!B:B)</f>
        <v>Wooden Bookshelf</v>
      </c>
      <c r="X1553" t="str">
        <f>_xlfn.XLOOKUP(Table17[[#This Row],[Product_ID]],Product_Dim!A:A,Product_Dim!C:C)</f>
        <v>Home</v>
      </c>
      <c r="Y1553" t="str">
        <f>_xlfn.XLOOKUP(Table17[[#This Row],[Product_ID]],Product_Dim!A:A,Product_Dim!D:D)</f>
        <v>Furniture</v>
      </c>
      <c r="Z1553" t="str">
        <f>_xlfn.XLOOKUP(Table17[[#This Row],[Product_ID]],Product_Dim!A:A,Product_Dim!E:E)</f>
        <v>Collins-Stephenson</v>
      </c>
      <c r="AA1553">
        <f>_xlfn.XLOOKUP(Table17[[#This Row],[Product_ID]],Product_Dim!A:A,Product_Dim!F:F)</f>
        <v>388.46</v>
      </c>
      <c r="AB1553">
        <f>_xlfn.XLOOKUP(Table17[[#This Row],[Product_ID]],Product_Dim!A:A,Product_Dim!G:G)</f>
        <v>208</v>
      </c>
    </row>
    <row r="1554" spans="1:28" x14ac:dyDescent="0.25">
      <c r="A1554" t="s">
        <v>3378</v>
      </c>
      <c r="B1554" s="1">
        <v>45447</v>
      </c>
      <c r="C1554" t="s">
        <v>40</v>
      </c>
      <c r="D1554" t="s">
        <v>1694</v>
      </c>
      <c r="E1554" t="s">
        <v>1792</v>
      </c>
      <c r="F1554">
        <v>4</v>
      </c>
      <c r="G1554">
        <v>871.2</v>
      </c>
      <c r="H1554">
        <v>0.28999999999999998</v>
      </c>
      <c r="I1554" t="s">
        <v>1824</v>
      </c>
      <c r="J1554" s="12">
        <v>2474.2080000000001</v>
      </c>
      <c r="K1554" t="str">
        <f>_xlfn.XLOOKUP(Table17[[#This Row],[Customer_ID]],Customer_Dim!A:A,Customer_Dim!B:B,"False Data")</f>
        <v>Daniel Boyd</v>
      </c>
      <c r="L1554" s="5">
        <f>_xlfn.XLOOKUP(Table17[[#This Row],[Customer_ID]],Customer_Dim!A:A,Customer_Dim!C:C,"False Data")</f>
        <v>29</v>
      </c>
      <c r="M1554" s="5" t="str" cm="1">
        <f t="array" ref="M1554">_xlfn.IFS(Table9[[#This Row],[Age]]&lt;=35,"Youth",Table9[[#This Row],[Age]]&lt;=55,"Adult",Table9[[#This Row],[Age]]&gt;55,"Senior")</f>
        <v>Youth</v>
      </c>
      <c r="N1554" t="str">
        <f>_xlfn.XLOOKUP(Table17[[#This Row],[Customer_ID]],Customer_Dim!A:A,Customer_Dim!D:D,"False Data")</f>
        <v>Female</v>
      </c>
      <c r="O1554" t="str">
        <f>_xlfn.XLOOKUP(Table17[[#This Row],[Customer_ID]],Customer_Dim!A:A,Customer_Dim!E:E,"False Data")</f>
        <v>West Pamelafurt</v>
      </c>
      <c r="P1554" t="str">
        <f>_xlfn.XLOOKUP(Table17[[#This Row],[Customer_ID]],Customer_Dim!A:A,Customer_Dim!F:F,"False Data")</f>
        <v>West Virginia</v>
      </c>
      <c r="Q1554" t="str">
        <f>_xlfn.XLOOKUP(Table17[[#This Row],[Customer_ID]],Customer_Dim!A:A,Customer_Dim!G:G,"False Data")</f>
        <v>USA</v>
      </c>
      <c r="R1554" t="str">
        <f>_xlfn.XLOOKUP(Table17[[#This Row],[Customer_ID]],Customer_Dim!A:A,Customer_Dim!H:H,"False Data")</f>
        <v>Bronze</v>
      </c>
      <c r="S1554" t="str">
        <f>_xlfn.XLOOKUP(Table17[[#This Row],[Store_ID]],Store_Dim!A:A,Store_Dim!B:B)</f>
        <v>Aguirre-Keller</v>
      </c>
      <c r="T1554" t="str">
        <f>_xlfn.XLOOKUP(Table17[[#This Row],[Store_ID]],Store_Dim!A:A,Store_Dim!C:C)</f>
        <v>South</v>
      </c>
      <c r="U1554" t="str">
        <f>_xlfn.XLOOKUP(Table17[[#This Row],[Store_ID]],Store_Dim!A:A,Store_Dim!D:D)</f>
        <v>Lake Michael</v>
      </c>
      <c r="V1554" t="str">
        <f>_xlfn.XLOOKUP(Table17[[#This Row],[Store_ID]],Store_Dim!A:A,Store_Dim!E:E)</f>
        <v>Online</v>
      </c>
      <c r="W1554" t="str">
        <f>_xlfn.XLOOKUP(Table17[[#This Row],[Product_ID]],Product_Dim!A:A,Product_Dim!B:B)</f>
        <v>Shin Guards – Adult</v>
      </c>
      <c r="X1554" t="str">
        <f>_xlfn.XLOOKUP(Table17[[#This Row],[Product_ID]],Product_Dim!A:A,Product_Dim!C:C)</f>
        <v>Sports</v>
      </c>
      <c r="Y1554" t="str">
        <f>_xlfn.XLOOKUP(Table17[[#This Row],[Product_ID]],Product_Dim!A:A,Product_Dim!D:D)</f>
        <v>Team Sports</v>
      </c>
      <c r="Z1554" t="str">
        <f>_xlfn.XLOOKUP(Table17[[#This Row],[Product_ID]],Product_Dim!A:A,Product_Dim!E:E)</f>
        <v>French Ltd</v>
      </c>
      <c r="AA1554">
        <f>_xlfn.XLOOKUP(Table17[[#This Row],[Product_ID]],Product_Dim!A:A,Product_Dim!F:F)</f>
        <v>107.06</v>
      </c>
      <c r="AB1554">
        <f>_xlfn.XLOOKUP(Table17[[#This Row],[Product_ID]],Product_Dim!A:A,Product_Dim!G:G)</f>
        <v>359</v>
      </c>
    </row>
    <row r="1555" spans="1:28" x14ac:dyDescent="0.25">
      <c r="A1555" t="s">
        <v>3379</v>
      </c>
      <c r="B1555" s="1">
        <v>45724</v>
      </c>
      <c r="C1555" t="s">
        <v>1184</v>
      </c>
      <c r="D1555" t="s">
        <v>1584</v>
      </c>
      <c r="E1555" t="s">
        <v>1799</v>
      </c>
      <c r="F1555">
        <v>4</v>
      </c>
      <c r="G1555">
        <v>317.11</v>
      </c>
      <c r="H1555">
        <v>0.16</v>
      </c>
      <c r="I1555" t="s">
        <v>1826</v>
      </c>
      <c r="J1555" s="12">
        <v>1065.4896000000001</v>
      </c>
      <c r="K1555" t="str">
        <f>_xlfn.XLOOKUP(Table17[[#This Row],[Customer_ID]],Customer_Dim!A:A,Customer_Dim!B:B,"False Data")</f>
        <v>Tanya Lopez</v>
      </c>
      <c r="L1555" s="5">
        <f>_xlfn.XLOOKUP(Table17[[#This Row],[Customer_ID]],Customer_Dim!A:A,Customer_Dim!C:C,"False Data")</f>
        <v>34</v>
      </c>
      <c r="M1555" s="5" t="str" cm="1">
        <f t="array" ref="M1555">_xlfn.IFS(Table9[[#This Row],[Age]]&lt;=35,"Youth",Table9[[#This Row],[Age]]&lt;=55,"Adult",Table9[[#This Row],[Age]]&gt;55,"Senior")</f>
        <v>Youth</v>
      </c>
      <c r="N1555" t="str">
        <f>_xlfn.XLOOKUP(Table17[[#This Row],[Customer_ID]],Customer_Dim!A:A,Customer_Dim!D:D,"False Data")</f>
        <v>Female</v>
      </c>
      <c r="O1555" t="str">
        <f>_xlfn.XLOOKUP(Table17[[#This Row],[Customer_ID]],Customer_Dim!A:A,Customer_Dim!E:E,"False Data")</f>
        <v>West Jeffreyburgh</v>
      </c>
      <c r="P1555" t="str">
        <f>_xlfn.XLOOKUP(Table17[[#This Row],[Customer_ID]],Customer_Dim!A:A,Customer_Dim!F:F,"False Data")</f>
        <v>Iowa</v>
      </c>
      <c r="Q1555" t="str">
        <f>_xlfn.XLOOKUP(Table17[[#This Row],[Customer_ID]],Customer_Dim!A:A,Customer_Dim!G:G,"False Data")</f>
        <v>USA</v>
      </c>
      <c r="R1555" t="str">
        <f>_xlfn.XLOOKUP(Table17[[#This Row],[Customer_ID]],Customer_Dim!A:A,Customer_Dim!H:H,"False Data")</f>
        <v>Gold</v>
      </c>
      <c r="S1555" t="str">
        <f>_xlfn.XLOOKUP(Table17[[#This Row],[Store_ID]],Store_Dim!A:A,Store_Dim!B:B)</f>
        <v>Mcdonald Inc</v>
      </c>
      <c r="T1555" t="str">
        <f>_xlfn.XLOOKUP(Table17[[#This Row],[Store_ID]],Store_Dim!A:A,Store_Dim!C:C)</f>
        <v>South</v>
      </c>
      <c r="U1555" t="str">
        <f>_xlfn.XLOOKUP(Table17[[#This Row],[Store_ID]],Store_Dim!A:A,Store_Dim!D:D)</f>
        <v>Christopherland</v>
      </c>
      <c r="V1555" t="str">
        <f>_xlfn.XLOOKUP(Table17[[#This Row],[Store_ID]],Store_Dim!A:A,Store_Dim!E:E)</f>
        <v>Outlet</v>
      </c>
      <c r="W1555" t="str">
        <f>_xlfn.XLOOKUP(Table17[[#This Row],[Product_ID]],Product_Dim!A:A,Product_Dim!B:B)</f>
        <v>Women's Denim Jeans</v>
      </c>
      <c r="X1555" t="str">
        <f>_xlfn.XLOOKUP(Table17[[#This Row],[Product_ID]],Product_Dim!A:A,Product_Dim!C:C)</f>
        <v>Clothing</v>
      </c>
      <c r="Y1555" t="str">
        <f>_xlfn.XLOOKUP(Table17[[#This Row],[Product_ID]],Product_Dim!A:A,Product_Dim!D:D)</f>
        <v>Bottoms</v>
      </c>
      <c r="Z1555" t="str">
        <f>_xlfn.XLOOKUP(Table17[[#This Row],[Product_ID]],Product_Dim!A:A,Product_Dim!E:E)</f>
        <v>Guerra-Hendrix</v>
      </c>
      <c r="AA1555">
        <f>_xlfn.XLOOKUP(Table17[[#This Row],[Product_ID]],Product_Dim!A:A,Product_Dim!F:F)</f>
        <v>303.74</v>
      </c>
      <c r="AB1555">
        <f>_xlfn.XLOOKUP(Table17[[#This Row],[Product_ID]],Product_Dim!A:A,Product_Dim!G:G)</f>
        <v>343</v>
      </c>
    </row>
    <row r="1556" spans="1:28" x14ac:dyDescent="0.25">
      <c r="A1556" t="s">
        <v>3380</v>
      </c>
      <c r="B1556" s="1">
        <v>45338</v>
      </c>
      <c r="C1556" t="s">
        <v>824</v>
      </c>
      <c r="D1556" t="s">
        <v>1598</v>
      </c>
      <c r="E1556" t="s">
        <v>1797</v>
      </c>
      <c r="F1556">
        <v>2</v>
      </c>
      <c r="G1556">
        <v>388.34</v>
      </c>
      <c r="H1556">
        <v>0.09</v>
      </c>
      <c r="I1556" t="s">
        <v>1826</v>
      </c>
      <c r="J1556" s="12">
        <v>706.77879999999993</v>
      </c>
      <c r="K1556" t="str">
        <f>_xlfn.XLOOKUP(Table17[[#This Row],[Customer_ID]],Customer_Dim!A:A,Customer_Dim!B:B,"False Data")</f>
        <v>Sarah Stewart</v>
      </c>
      <c r="L1556" s="5">
        <f>_xlfn.XLOOKUP(Table17[[#This Row],[Customer_ID]],Customer_Dim!A:A,Customer_Dim!C:C,"False Data")</f>
        <v>24</v>
      </c>
      <c r="M1556" s="5" t="str" cm="1">
        <f t="array" ref="M1556">_xlfn.IFS(Table9[[#This Row],[Age]]&lt;=35,"Youth",Table9[[#This Row],[Age]]&lt;=55,"Adult",Table9[[#This Row],[Age]]&gt;55,"Senior")</f>
        <v>Youth</v>
      </c>
      <c r="N1556" t="str">
        <f>_xlfn.XLOOKUP(Table17[[#This Row],[Customer_ID]],Customer_Dim!A:A,Customer_Dim!D:D,"False Data")</f>
        <v>Female</v>
      </c>
      <c r="O1556" t="str">
        <f>_xlfn.XLOOKUP(Table17[[#This Row],[Customer_ID]],Customer_Dim!A:A,Customer_Dim!E:E,"False Data")</f>
        <v>East Richard</v>
      </c>
      <c r="P1556" t="str">
        <f>_xlfn.XLOOKUP(Table17[[#This Row],[Customer_ID]],Customer_Dim!A:A,Customer_Dim!F:F,"False Data")</f>
        <v>Texas</v>
      </c>
      <c r="Q1556" t="str">
        <f>_xlfn.XLOOKUP(Table17[[#This Row],[Customer_ID]],Customer_Dim!A:A,Customer_Dim!G:G,"False Data")</f>
        <v>USA</v>
      </c>
      <c r="R1556" t="str">
        <f>_xlfn.XLOOKUP(Table17[[#This Row],[Customer_ID]],Customer_Dim!A:A,Customer_Dim!H:H,"False Data")</f>
        <v>Platinum</v>
      </c>
      <c r="S1556" t="str">
        <f>_xlfn.XLOOKUP(Table17[[#This Row],[Store_ID]],Store_Dim!A:A,Store_Dim!B:B)</f>
        <v>Gardner, Humphrey and Contreras</v>
      </c>
      <c r="T1556" t="str">
        <f>_xlfn.XLOOKUP(Table17[[#This Row],[Store_ID]],Store_Dim!A:A,Store_Dim!C:C)</f>
        <v>East</v>
      </c>
      <c r="U1556" t="str">
        <f>_xlfn.XLOOKUP(Table17[[#This Row],[Store_ID]],Store_Dim!A:A,Store_Dim!D:D)</f>
        <v>Johnsonville</v>
      </c>
      <c r="V1556" t="str">
        <f>_xlfn.XLOOKUP(Table17[[#This Row],[Store_ID]],Store_Dim!A:A,Store_Dim!E:E)</f>
        <v>Flagship</v>
      </c>
      <c r="W1556" t="str">
        <f>_xlfn.XLOOKUP(Table17[[#This Row],[Product_ID]],Product_Dim!A:A,Product_Dim!B:B)</f>
        <v>Women's Scarf Set</v>
      </c>
      <c r="X1556" t="str">
        <f>_xlfn.XLOOKUP(Table17[[#This Row],[Product_ID]],Product_Dim!A:A,Product_Dim!C:C)</f>
        <v>Clothing</v>
      </c>
      <c r="Y1556" t="str">
        <f>_xlfn.XLOOKUP(Table17[[#This Row],[Product_ID]],Product_Dim!A:A,Product_Dim!D:D)</f>
        <v>Accessories</v>
      </c>
      <c r="Z1556" t="str">
        <f>_xlfn.XLOOKUP(Table17[[#This Row],[Product_ID]],Product_Dim!A:A,Product_Dim!E:E)</f>
        <v>Brown and Sons</v>
      </c>
      <c r="AA1556">
        <f>_xlfn.XLOOKUP(Table17[[#This Row],[Product_ID]],Product_Dim!A:A,Product_Dim!F:F)</f>
        <v>174.02</v>
      </c>
      <c r="AB1556">
        <f>_xlfn.XLOOKUP(Table17[[#This Row],[Product_ID]],Product_Dim!A:A,Product_Dim!G:G)</f>
        <v>268</v>
      </c>
    </row>
    <row r="1557" spans="1:28" x14ac:dyDescent="0.25">
      <c r="A1557" t="s">
        <v>3381</v>
      </c>
      <c r="B1557" s="1">
        <v>45252</v>
      </c>
      <c r="C1557" t="s">
        <v>1005</v>
      </c>
      <c r="D1557" t="s">
        <v>1608</v>
      </c>
      <c r="E1557" t="s">
        <v>1776</v>
      </c>
      <c r="F1557">
        <v>4</v>
      </c>
      <c r="G1557">
        <v>998.2</v>
      </c>
      <c r="H1557">
        <v>0.15</v>
      </c>
      <c r="I1557" t="s">
        <v>1824</v>
      </c>
      <c r="J1557" s="12">
        <v>3393.88</v>
      </c>
      <c r="K1557" t="str">
        <f>_xlfn.XLOOKUP(Table17[[#This Row],[Customer_ID]],Customer_Dim!A:A,Customer_Dim!B:B,"False Data")</f>
        <v>Casey Simpson</v>
      </c>
      <c r="L1557" s="5">
        <f>_xlfn.XLOOKUP(Table17[[#This Row],[Customer_ID]],Customer_Dim!A:A,Customer_Dim!C:C,"False Data")</f>
        <v>54</v>
      </c>
      <c r="M1557" s="5" t="str" cm="1">
        <f t="array" ref="M1557">_xlfn.IFS(Table9[[#This Row],[Age]]&lt;=35,"Youth",Table9[[#This Row],[Age]]&lt;=55,"Adult",Table9[[#This Row],[Age]]&gt;55,"Senior")</f>
        <v>Adult</v>
      </c>
      <c r="N1557" t="str">
        <f>_xlfn.XLOOKUP(Table17[[#This Row],[Customer_ID]],Customer_Dim!A:A,Customer_Dim!D:D,"False Data")</f>
        <v>Male</v>
      </c>
      <c r="O1557" t="str">
        <f>_xlfn.XLOOKUP(Table17[[#This Row],[Customer_ID]],Customer_Dim!A:A,Customer_Dim!E:E,"False Data")</f>
        <v>West Mathewside</v>
      </c>
      <c r="P1557" t="str">
        <f>_xlfn.XLOOKUP(Table17[[#This Row],[Customer_ID]],Customer_Dim!A:A,Customer_Dim!F:F,"False Data")</f>
        <v>Mississippi</v>
      </c>
      <c r="Q1557" t="str">
        <f>_xlfn.XLOOKUP(Table17[[#This Row],[Customer_ID]],Customer_Dim!A:A,Customer_Dim!G:G,"False Data")</f>
        <v>USA</v>
      </c>
      <c r="R1557" t="str">
        <f>_xlfn.XLOOKUP(Table17[[#This Row],[Customer_ID]],Customer_Dim!A:A,Customer_Dim!H:H,"False Data")</f>
        <v>Platinum</v>
      </c>
      <c r="S1557" t="str">
        <f>_xlfn.XLOOKUP(Table17[[#This Row],[Store_ID]],Store_Dim!A:A,Store_Dim!B:B)</f>
        <v>Benson-Elliott</v>
      </c>
      <c r="T1557" t="str">
        <f>_xlfn.XLOOKUP(Table17[[#This Row],[Store_ID]],Store_Dim!A:A,Store_Dim!C:C)</f>
        <v>East</v>
      </c>
      <c r="U1557" t="str">
        <f>_xlfn.XLOOKUP(Table17[[#This Row],[Store_ID]],Store_Dim!A:A,Store_Dim!D:D)</f>
        <v>Port Josephberg</v>
      </c>
      <c r="V1557" t="str">
        <f>_xlfn.XLOOKUP(Table17[[#This Row],[Store_ID]],Store_Dim!A:A,Store_Dim!E:E)</f>
        <v>Online</v>
      </c>
      <c r="W1557" t="str">
        <f>_xlfn.XLOOKUP(Table17[[#This Row],[Product_ID]],Product_Dim!A:A,Product_Dim!B:B)</f>
        <v>Stainless Steel Cutlery Set</v>
      </c>
      <c r="X1557" t="str">
        <f>_xlfn.XLOOKUP(Table17[[#This Row],[Product_ID]],Product_Dim!A:A,Product_Dim!C:C)</f>
        <v>Home</v>
      </c>
      <c r="Y1557" t="str">
        <f>_xlfn.XLOOKUP(Table17[[#This Row],[Product_ID]],Product_Dim!A:A,Product_Dim!D:D)</f>
        <v>Kitchen</v>
      </c>
      <c r="Z1557" t="str">
        <f>_xlfn.XLOOKUP(Table17[[#This Row],[Product_ID]],Product_Dim!A:A,Product_Dim!E:E)</f>
        <v>Stevens, Fernandez and Martin</v>
      </c>
      <c r="AA1557">
        <f>_xlfn.XLOOKUP(Table17[[#This Row],[Product_ID]],Product_Dim!A:A,Product_Dim!F:F)</f>
        <v>19.52</v>
      </c>
      <c r="AB1557">
        <f>_xlfn.XLOOKUP(Table17[[#This Row],[Product_ID]],Product_Dim!A:A,Product_Dim!G:G)</f>
        <v>57</v>
      </c>
    </row>
    <row r="1558" spans="1:28" x14ac:dyDescent="0.25">
      <c r="A1558" t="s">
        <v>3382</v>
      </c>
      <c r="B1558" s="1">
        <v>45606</v>
      </c>
      <c r="C1558" t="s">
        <v>1516</v>
      </c>
      <c r="D1558" t="s">
        <v>1620</v>
      </c>
      <c r="E1558" t="s">
        <v>1752</v>
      </c>
      <c r="F1558">
        <v>1</v>
      </c>
      <c r="G1558">
        <v>887.38</v>
      </c>
      <c r="H1558">
        <v>0.01</v>
      </c>
      <c r="I1558" t="s">
        <v>1829</v>
      </c>
      <c r="J1558" s="12">
        <v>878.50620000000004</v>
      </c>
      <c r="K1558" t="str">
        <f>_xlfn.XLOOKUP(Table17[[#This Row],[Customer_ID]],Customer_Dim!A:A,Customer_Dim!B:B,"False Data")</f>
        <v>Amanda Powell</v>
      </c>
      <c r="L1558" s="5">
        <f>_xlfn.XLOOKUP(Table17[[#This Row],[Customer_ID]],Customer_Dim!A:A,Customer_Dim!C:C,"False Data")</f>
        <v>28</v>
      </c>
      <c r="M1558" s="5" t="str" cm="1">
        <f t="array" ref="M1558">_xlfn.IFS(Table9[[#This Row],[Age]]&lt;=35,"Youth",Table9[[#This Row],[Age]]&lt;=55,"Adult",Table9[[#This Row],[Age]]&gt;55,"Senior")</f>
        <v>Youth</v>
      </c>
      <c r="N1558" t="str">
        <f>_xlfn.XLOOKUP(Table17[[#This Row],[Customer_ID]],Customer_Dim!A:A,Customer_Dim!D:D,"False Data")</f>
        <v>Male</v>
      </c>
      <c r="O1558" t="str">
        <f>_xlfn.XLOOKUP(Table17[[#This Row],[Customer_ID]],Customer_Dim!A:A,Customer_Dim!E:E,"False Data")</f>
        <v>South William</v>
      </c>
      <c r="P1558" t="str">
        <f>_xlfn.XLOOKUP(Table17[[#This Row],[Customer_ID]],Customer_Dim!A:A,Customer_Dim!F:F,"False Data")</f>
        <v>Alabama</v>
      </c>
      <c r="Q1558" t="str">
        <f>_xlfn.XLOOKUP(Table17[[#This Row],[Customer_ID]],Customer_Dim!A:A,Customer_Dim!G:G,"False Data")</f>
        <v>USA</v>
      </c>
      <c r="R1558" t="str">
        <f>_xlfn.XLOOKUP(Table17[[#This Row],[Customer_ID]],Customer_Dim!A:A,Customer_Dim!H:H,"False Data")</f>
        <v>Silver</v>
      </c>
      <c r="S1558" t="str">
        <f>_xlfn.XLOOKUP(Table17[[#This Row],[Store_ID]],Store_Dim!A:A,Store_Dim!B:B)</f>
        <v>Rivera-Warner</v>
      </c>
      <c r="T1558" t="str">
        <f>_xlfn.XLOOKUP(Table17[[#This Row],[Store_ID]],Store_Dim!A:A,Store_Dim!C:C)</f>
        <v>East</v>
      </c>
      <c r="U1558" t="str">
        <f>_xlfn.XLOOKUP(Table17[[#This Row],[Store_ID]],Store_Dim!A:A,Store_Dim!D:D)</f>
        <v>Washingtonfurt</v>
      </c>
      <c r="V1558" t="str">
        <f>_xlfn.XLOOKUP(Table17[[#This Row],[Store_ID]],Store_Dim!A:A,Store_Dim!E:E)</f>
        <v>Flagship</v>
      </c>
      <c r="W1558" t="str">
        <f>_xlfn.XLOOKUP(Table17[[#This Row],[Product_ID]],Product_Dim!A:A,Product_Dim!B:B)</f>
        <v>Women's Summer Dress</v>
      </c>
      <c r="X1558" t="str">
        <f>_xlfn.XLOOKUP(Table17[[#This Row],[Product_ID]],Product_Dim!A:A,Product_Dim!C:C)</f>
        <v>Clothing</v>
      </c>
      <c r="Y1558" t="str">
        <f>_xlfn.XLOOKUP(Table17[[#This Row],[Product_ID]],Product_Dim!A:A,Product_Dim!D:D)</f>
        <v>Tops</v>
      </c>
      <c r="Z1558" t="str">
        <f>_xlfn.XLOOKUP(Table17[[#This Row],[Product_ID]],Product_Dim!A:A,Product_Dim!E:E)</f>
        <v>Smith-Mills</v>
      </c>
      <c r="AA1558">
        <f>_xlfn.XLOOKUP(Table17[[#This Row],[Product_ID]],Product_Dim!A:A,Product_Dim!F:F)</f>
        <v>223.43</v>
      </c>
      <c r="AB1558">
        <f>_xlfn.XLOOKUP(Table17[[#This Row],[Product_ID]],Product_Dim!A:A,Product_Dim!G:G)</f>
        <v>154</v>
      </c>
    </row>
    <row r="1559" spans="1:28" x14ac:dyDescent="0.25">
      <c r="A1559" t="s">
        <v>3383</v>
      </c>
      <c r="B1559" s="1">
        <v>45524</v>
      </c>
      <c r="C1559" t="s">
        <v>984</v>
      </c>
      <c r="D1559" t="s">
        <v>1622</v>
      </c>
      <c r="E1559" t="s">
        <v>1794</v>
      </c>
      <c r="F1559">
        <v>4</v>
      </c>
      <c r="G1559">
        <v>332.97</v>
      </c>
      <c r="H1559">
        <v>0.28000000000000003</v>
      </c>
      <c r="I1559" t="s">
        <v>1824</v>
      </c>
      <c r="J1559" s="12">
        <v>958.95360000000005</v>
      </c>
      <c r="K1559" t="str">
        <f>_xlfn.XLOOKUP(Table17[[#This Row],[Customer_ID]],Customer_Dim!A:A,Customer_Dim!B:B,"False Data")</f>
        <v>Jason Mullins</v>
      </c>
      <c r="L1559" s="5">
        <f>_xlfn.XLOOKUP(Table17[[#This Row],[Customer_ID]],Customer_Dim!A:A,Customer_Dim!C:C,"False Data")</f>
        <v>47</v>
      </c>
      <c r="M1559" s="5" t="str" cm="1">
        <f t="array" ref="M1559">_xlfn.IFS(Table9[[#This Row],[Age]]&lt;=35,"Youth",Table9[[#This Row],[Age]]&lt;=55,"Adult",Table9[[#This Row],[Age]]&gt;55,"Senior")</f>
        <v>Adult</v>
      </c>
      <c r="N1559" t="str">
        <f>_xlfn.XLOOKUP(Table17[[#This Row],[Customer_ID]],Customer_Dim!A:A,Customer_Dim!D:D,"False Data")</f>
        <v>Female</v>
      </c>
      <c r="O1559" t="str">
        <f>_xlfn.XLOOKUP(Table17[[#This Row],[Customer_ID]],Customer_Dim!A:A,Customer_Dim!E:E,"False Data")</f>
        <v>Brianchester</v>
      </c>
      <c r="P1559" t="str">
        <f>_xlfn.XLOOKUP(Table17[[#This Row],[Customer_ID]],Customer_Dim!A:A,Customer_Dim!F:F,"False Data")</f>
        <v>Delaware</v>
      </c>
      <c r="Q1559" t="str">
        <f>_xlfn.XLOOKUP(Table17[[#This Row],[Customer_ID]],Customer_Dim!A:A,Customer_Dim!G:G,"False Data")</f>
        <v>USA</v>
      </c>
      <c r="R1559" t="str">
        <f>_xlfn.XLOOKUP(Table17[[#This Row],[Customer_ID]],Customer_Dim!A:A,Customer_Dim!H:H,"False Data")</f>
        <v>Silver</v>
      </c>
      <c r="S1559" t="str">
        <f>_xlfn.XLOOKUP(Table17[[#This Row],[Store_ID]],Store_Dim!A:A,Store_Dim!B:B)</f>
        <v>Thomas, Bridges and Harris</v>
      </c>
      <c r="T1559" t="str">
        <f>_xlfn.XLOOKUP(Table17[[#This Row],[Store_ID]],Store_Dim!A:A,Store_Dim!C:C)</f>
        <v>North</v>
      </c>
      <c r="U1559" t="str">
        <f>_xlfn.XLOOKUP(Table17[[#This Row],[Store_ID]],Store_Dim!A:A,Store_Dim!D:D)</f>
        <v>Sabrinatown</v>
      </c>
      <c r="V1559" t="str">
        <f>_xlfn.XLOOKUP(Table17[[#This Row],[Store_ID]],Store_Dim!A:A,Store_Dim!E:E)</f>
        <v>Online</v>
      </c>
      <c r="W1559" t="str">
        <f>_xlfn.XLOOKUP(Table17[[#This Row],[Product_ID]],Product_Dim!A:A,Product_Dim!B:B)</f>
        <v>Men's Casual Sneakers</v>
      </c>
      <c r="X1559" t="str">
        <f>_xlfn.XLOOKUP(Table17[[#This Row],[Product_ID]],Product_Dim!A:A,Product_Dim!C:C)</f>
        <v>Clothing</v>
      </c>
      <c r="Y1559" t="str">
        <f>_xlfn.XLOOKUP(Table17[[#This Row],[Product_ID]],Product_Dim!A:A,Product_Dim!D:D)</f>
        <v>Footwear</v>
      </c>
      <c r="Z1559" t="str">
        <f>_xlfn.XLOOKUP(Table17[[#This Row],[Product_ID]],Product_Dim!A:A,Product_Dim!E:E)</f>
        <v>Hogan-Lee</v>
      </c>
      <c r="AA1559">
        <f>_xlfn.XLOOKUP(Table17[[#This Row],[Product_ID]],Product_Dim!A:A,Product_Dim!F:F)</f>
        <v>353.47</v>
      </c>
      <c r="AB1559">
        <f>_xlfn.XLOOKUP(Table17[[#This Row],[Product_ID]],Product_Dim!A:A,Product_Dim!G:G)</f>
        <v>214</v>
      </c>
    </row>
    <row r="1560" spans="1:28" x14ac:dyDescent="0.25">
      <c r="A1560" t="s">
        <v>3384</v>
      </c>
      <c r="B1560" s="1">
        <v>45934</v>
      </c>
      <c r="C1560" t="s">
        <v>93</v>
      </c>
      <c r="D1560" t="s">
        <v>1640</v>
      </c>
      <c r="E1560" t="s">
        <v>1752</v>
      </c>
      <c r="F1560">
        <v>2</v>
      </c>
      <c r="G1560">
        <v>157.91</v>
      </c>
      <c r="H1560">
        <v>0.09</v>
      </c>
      <c r="I1560" t="s">
        <v>1829</v>
      </c>
      <c r="J1560" s="12">
        <v>287.39620000000002</v>
      </c>
      <c r="K1560" t="str">
        <f>_xlfn.XLOOKUP(Table17[[#This Row],[Customer_ID]],Customer_Dim!A:A,Customer_Dim!B:B,"False Data")</f>
        <v>Jeff Martinez</v>
      </c>
      <c r="L1560" s="5">
        <f>_xlfn.XLOOKUP(Table17[[#This Row],[Customer_ID]],Customer_Dim!A:A,Customer_Dim!C:C,"False Data")</f>
        <v>36</v>
      </c>
      <c r="M1560" s="5" t="str" cm="1">
        <f t="array" ref="M1560">_xlfn.IFS(Table9[[#This Row],[Age]]&lt;=35,"Youth",Table9[[#This Row],[Age]]&lt;=55,"Adult",Table9[[#This Row],[Age]]&gt;55,"Senior")</f>
        <v>Adult</v>
      </c>
      <c r="N1560" t="str">
        <f>_xlfn.XLOOKUP(Table17[[#This Row],[Customer_ID]],Customer_Dim!A:A,Customer_Dim!D:D,"False Data")</f>
        <v>Female</v>
      </c>
      <c r="O1560" t="str">
        <f>_xlfn.XLOOKUP(Table17[[#This Row],[Customer_ID]],Customer_Dim!A:A,Customer_Dim!E:E,"False Data")</f>
        <v>Smithburgh</v>
      </c>
      <c r="P1560" t="str">
        <f>_xlfn.XLOOKUP(Table17[[#This Row],[Customer_ID]],Customer_Dim!A:A,Customer_Dim!F:F,"False Data")</f>
        <v>Oklahoma</v>
      </c>
      <c r="Q1560" t="str">
        <f>_xlfn.XLOOKUP(Table17[[#This Row],[Customer_ID]],Customer_Dim!A:A,Customer_Dim!G:G,"False Data")</f>
        <v>USA</v>
      </c>
      <c r="R1560" t="str">
        <f>_xlfn.XLOOKUP(Table17[[#This Row],[Customer_ID]],Customer_Dim!A:A,Customer_Dim!H:H,"False Data")</f>
        <v>Gold</v>
      </c>
      <c r="S1560" t="str">
        <f>_xlfn.XLOOKUP(Table17[[#This Row],[Store_ID]],Store_Dim!A:A,Store_Dim!B:B)</f>
        <v>Rivera-Warner</v>
      </c>
      <c r="T1560" t="str">
        <f>_xlfn.XLOOKUP(Table17[[#This Row],[Store_ID]],Store_Dim!A:A,Store_Dim!C:C)</f>
        <v>East</v>
      </c>
      <c r="U1560" t="str">
        <f>_xlfn.XLOOKUP(Table17[[#This Row],[Store_ID]],Store_Dim!A:A,Store_Dim!D:D)</f>
        <v>Washingtonfurt</v>
      </c>
      <c r="V1560" t="str">
        <f>_xlfn.XLOOKUP(Table17[[#This Row],[Store_ID]],Store_Dim!A:A,Store_Dim!E:E)</f>
        <v>Flagship</v>
      </c>
      <c r="W1560" t="str">
        <f>_xlfn.XLOOKUP(Table17[[#This Row],[Product_ID]],Product_Dim!A:A,Product_Dim!B:B)</f>
        <v>Men's Winter Jacket</v>
      </c>
      <c r="X1560" t="str">
        <f>_xlfn.XLOOKUP(Table17[[#This Row],[Product_ID]],Product_Dim!A:A,Product_Dim!C:C)</f>
        <v>Clothing</v>
      </c>
      <c r="Y1560" t="str">
        <f>_xlfn.XLOOKUP(Table17[[#This Row],[Product_ID]],Product_Dim!A:A,Product_Dim!D:D)</f>
        <v>Outerwear</v>
      </c>
      <c r="Z1560" t="str">
        <f>_xlfn.XLOOKUP(Table17[[#This Row],[Product_ID]],Product_Dim!A:A,Product_Dim!E:E)</f>
        <v>Kelly, Smith and Perez</v>
      </c>
      <c r="AA1560">
        <f>_xlfn.XLOOKUP(Table17[[#This Row],[Product_ID]],Product_Dim!A:A,Product_Dim!F:F)</f>
        <v>167.34</v>
      </c>
      <c r="AB1560">
        <f>_xlfn.XLOOKUP(Table17[[#This Row],[Product_ID]],Product_Dim!A:A,Product_Dim!G:G)</f>
        <v>296</v>
      </c>
    </row>
    <row r="1561" spans="1:28" x14ac:dyDescent="0.25">
      <c r="A1561" t="s">
        <v>3385</v>
      </c>
      <c r="B1561" s="1">
        <v>45539</v>
      </c>
      <c r="C1561" t="s">
        <v>1115</v>
      </c>
      <c r="D1561" t="s">
        <v>1572</v>
      </c>
      <c r="E1561" t="s">
        <v>1810</v>
      </c>
      <c r="F1561">
        <v>1</v>
      </c>
      <c r="G1561">
        <v>548.15</v>
      </c>
      <c r="H1561">
        <v>0.11</v>
      </c>
      <c r="I1561" t="s">
        <v>1824</v>
      </c>
      <c r="J1561" s="12">
        <v>487.8535</v>
      </c>
      <c r="K1561" t="str">
        <f>_xlfn.XLOOKUP(Table17[[#This Row],[Customer_ID]],Customer_Dim!A:A,Customer_Dim!B:B,"False Data")</f>
        <v>Steve Hunt</v>
      </c>
      <c r="L1561" s="5">
        <f>_xlfn.XLOOKUP(Table17[[#This Row],[Customer_ID]],Customer_Dim!A:A,Customer_Dim!C:C,"False Data")</f>
        <v>54</v>
      </c>
      <c r="M1561" s="5" t="str" cm="1">
        <f t="array" ref="M1561">_xlfn.IFS(Table9[[#This Row],[Age]]&lt;=35,"Youth",Table9[[#This Row],[Age]]&lt;=55,"Adult",Table9[[#This Row],[Age]]&gt;55,"Senior")</f>
        <v>Adult</v>
      </c>
      <c r="N1561" t="str">
        <f>_xlfn.XLOOKUP(Table17[[#This Row],[Customer_ID]],Customer_Dim!A:A,Customer_Dim!D:D,"False Data")</f>
        <v>Male</v>
      </c>
      <c r="O1561" t="str">
        <f>_xlfn.XLOOKUP(Table17[[#This Row],[Customer_ID]],Customer_Dim!A:A,Customer_Dim!E:E,"False Data")</f>
        <v>North Richard</v>
      </c>
      <c r="P1561" t="str">
        <f>_xlfn.XLOOKUP(Table17[[#This Row],[Customer_ID]],Customer_Dim!A:A,Customer_Dim!F:F,"False Data")</f>
        <v>Virginia</v>
      </c>
      <c r="Q1561" t="str">
        <f>_xlfn.XLOOKUP(Table17[[#This Row],[Customer_ID]],Customer_Dim!A:A,Customer_Dim!G:G,"False Data")</f>
        <v>USA</v>
      </c>
      <c r="R1561" t="str">
        <f>_xlfn.XLOOKUP(Table17[[#This Row],[Customer_ID]],Customer_Dim!A:A,Customer_Dim!H:H,"False Data")</f>
        <v>Bronze</v>
      </c>
      <c r="S1561" t="str">
        <f>_xlfn.XLOOKUP(Table17[[#This Row],[Store_ID]],Store_Dim!A:A,Store_Dim!B:B)</f>
        <v>Guerrero-Schmitt</v>
      </c>
      <c r="T1561" t="str">
        <f>_xlfn.XLOOKUP(Table17[[#This Row],[Store_ID]],Store_Dim!A:A,Store_Dim!C:C)</f>
        <v>East</v>
      </c>
      <c r="U1561" t="str">
        <f>_xlfn.XLOOKUP(Table17[[#This Row],[Store_ID]],Store_Dim!A:A,Store_Dim!D:D)</f>
        <v>East Stevechester</v>
      </c>
      <c r="V1561" t="str">
        <f>_xlfn.XLOOKUP(Table17[[#This Row],[Store_ID]],Store_Dim!A:A,Store_Dim!E:E)</f>
        <v>Flagship</v>
      </c>
      <c r="W1561" t="str">
        <f>_xlfn.XLOOKUP(Table17[[#This Row],[Product_ID]],Product_Dim!A:A,Product_Dim!B:B)</f>
        <v>Hair Strengthening Shampoo</v>
      </c>
      <c r="X1561" t="str">
        <f>_xlfn.XLOOKUP(Table17[[#This Row],[Product_ID]],Product_Dim!A:A,Product_Dim!C:C)</f>
        <v>Beauty</v>
      </c>
      <c r="Y1561" t="str">
        <f>_xlfn.XLOOKUP(Table17[[#This Row],[Product_ID]],Product_Dim!A:A,Product_Dim!D:D)</f>
        <v>Haircare</v>
      </c>
      <c r="Z1561" t="str">
        <f>_xlfn.XLOOKUP(Table17[[#This Row],[Product_ID]],Product_Dim!A:A,Product_Dim!E:E)</f>
        <v>Rice LLC</v>
      </c>
      <c r="AA1561">
        <f>_xlfn.XLOOKUP(Table17[[#This Row],[Product_ID]],Product_Dim!A:A,Product_Dim!F:F)</f>
        <v>115.82</v>
      </c>
      <c r="AB1561">
        <f>_xlfn.XLOOKUP(Table17[[#This Row],[Product_ID]],Product_Dim!A:A,Product_Dim!G:G)</f>
        <v>460</v>
      </c>
    </row>
    <row r="1562" spans="1:28" x14ac:dyDescent="0.25">
      <c r="A1562" t="s">
        <v>3386</v>
      </c>
      <c r="B1562" s="1">
        <v>45555</v>
      </c>
      <c r="C1562" t="s">
        <v>681</v>
      </c>
      <c r="D1562" t="s">
        <v>1644</v>
      </c>
      <c r="E1562" t="s">
        <v>1801</v>
      </c>
      <c r="F1562">
        <v>1</v>
      </c>
      <c r="G1562">
        <v>135.13</v>
      </c>
      <c r="H1562">
        <v>0.04</v>
      </c>
      <c r="I1562" t="s">
        <v>1824</v>
      </c>
      <c r="J1562" s="12">
        <v>129.72479999999999</v>
      </c>
      <c r="K1562" t="str">
        <f>_xlfn.XLOOKUP(Table17[[#This Row],[Customer_ID]],Customer_Dim!A:A,Customer_Dim!B:B,"False Data")</f>
        <v>Joan Johnson</v>
      </c>
      <c r="L1562" s="5">
        <f>_xlfn.XLOOKUP(Table17[[#This Row],[Customer_ID]],Customer_Dim!A:A,Customer_Dim!C:C,"False Data")</f>
        <v>50</v>
      </c>
      <c r="M1562" s="5" t="str" cm="1">
        <f t="array" ref="M1562">_xlfn.IFS(Table9[[#This Row],[Age]]&lt;=35,"Youth",Table9[[#This Row],[Age]]&lt;=55,"Adult",Table9[[#This Row],[Age]]&gt;55,"Senior")</f>
        <v>Adult</v>
      </c>
      <c r="N1562" t="str">
        <f>_xlfn.XLOOKUP(Table17[[#This Row],[Customer_ID]],Customer_Dim!A:A,Customer_Dim!D:D,"False Data")</f>
        <v>Female</v>
      </c>
      <c r="O1562" t="str">
        <f>_xlfn.XLOOKUP(Table17[[#This Row],[Customer_ID]],Customer_Dim!A:A,Customer_Dim!E:E,"False Data")</f>
        <v>Lake Josephport</v>
      </c>
      <c r="P1562" t="str">
        <f>_xlfn.XLOOKUP(Table17[[#This Row],[Customer_ID]],Customer_Dim!A:A,Customer_Dim!F:F,"False Data")</f>
        <v>Maine</v>
      </c>
      <c r="Q1562" t="str">
        <f>_xlfn.XLOOKUP(Table17[[#This Row],[Customer_ID]],Customer_Dim!A:A,Customer_Dim!G:G,"False Data")</f>
        <v>USA</v>
      </c>
      <c r="R1562" t="str">
        <f>_xlfn.XLOOKUP(Table17[[#This Row],[Customer_ID]],Customer_Dim!A:A,Customer_Dim!H:H,"False Data")</f>
        <v>Platinum</v>
      </c>
      <c r="S1562" t="str">
        <f>_xlfn.XLOOKUP(Table17[[#This Row],[Store_ID]],Store_Dim!A:A,Store_Dim!B:B)</f>
        <v>Shelton PLC</v>
      </c>
      <c r="T1562" t="str">
        <f>_xlfn.XLOOKUP(Table17[[#This Row],[Store_ID]],Store_Dim!A:A,Store_Dim!C:C)</f>
        <v>North</v>
      </c>
      <c r="U1562" t="str">
        <f>_xlfn.XLOOKUP(Table17[[#This Row],[Store_ID]],Store_Dim!A:A,Store_Dim!D:D)</f>
        <v>East Jenniferstad</v>
      </c>
      <c r="V1562" t="str">
        <f>_xlfn.XLOOKUP(Table17[[#This Row],[Store_ID]],Store_Dim!A:A,Store_Dim!E:E)</f>
        <v>Flagship</v>
      </c>
      <c r="W1562" t="str">
        <f>_xlfn.XLOOKUP(Table17[[#This Row],[Product_ID]],Product_Dim!A:A,Product_Dim!B:B)</f>
        <v>Car Dashboard Phone Holder</v>
      </c>
      <c r="X1562" t="str">
        <f>_xlfn.XLOOKUP(Table17[[#This Row],[Product_ID]],Product_Dim!A:A,Product_Dim!C:C)</f>
        <v>Electronics</v>
      </c>
      <c r="Y1562" t="str">
        <f>_xlfn.XLOOKUP(Table17[[#This Row],[Product_ID]],Product_Dim!A:A,Product_Dim!D:D)</f>
        <v>Accessories</v>
      </c>
      <c r="Z1562" t="str">
        <f>_xlfn.XLOOKUP(Table17[[#This Row],[Product_ID]],Product_Dim!A:A,Product_Dim!E:E)</f>
        <v>Byrd, Stewart and Valdez</v>
      </c>
      <c r="AA1562">
        <f>_xlfn.XLOOKUP(Table17[[#This Row],[Product_ID]],Product_Dim!A:A,Product_Dim!F:F)</f>
        <v>177.98</v>
      </c>
      <c r="AB1562">
        <f>_xlfn.XLOOKUP(Table17[[#This Row],[Product_ID]],Product_Dim!A:A,Product_Dim!G:G)</f>
        <v>103</v>
      </c>
    </row>
    <row r="1563" spans="1:28" x14ac:dyDescent="0.25">
      <c r="A1563" t="s">
        <v>3387</v>
      </c>
      <c r="B1563" s="1">
        <v>45281</v>
      </c>
      <c r="C1563" t="s">
        <v>711</v>
      </c>
      <c r="D1563" t="s">
        <v>1660</v>
      </c>
      <c r="E1563" t="s">
        <v>1766</v>
      </c>
      <c r="F1563">
        <v>3</v>
      </c>
      <c r="G1563">
        <v>579.26</v>
      </c>
      <c r="H1563">
        <v>0.19</v>
      </c>
      <c r="I1563" t="s">
        <v>1824</v>
      </c>
      <c r="J1563" s="12">
        <v>1407.6017999999999</v>
      </c>
      <c r="K1563" t="str">
        <f>_xlfn.XLOOKUP(Table17[[#This Row],[Customer_ID]],Customer_Dim!A:A,Customer_Dim!B:B,"False Data")</f>
        <v>Jordan Wells</v>
      </c>
      <c r="L1563" s="5">
        <f>_xlfn.XLOOKUP(Table17[[#This Row],[Customer_ID]],Customer_Dim!A:A,Customer_Dim!C:C,"False Data")</f>
        <v>47</v>
      </c>
      <c r="M1563" s="5" t="str" cm="1">
        <f t="array" ref="M1563">_xlfn.IFS(Table9[[#This Row],[Age]]&lt;=35,"Youth",Table9[[#This Row],[Age]]&lt;=55,"Adult",Table9[[#This Row],[Age]]&gt;55,"Senior")</f>
        <v>Adult</v>
      </c>
      <c r="N1563" t="str">
        <f>_xlfn.XLOOKUP(Table17[[#This Row],[Customer_ID]],Customer_Dim!A:A,Customer_Dim!D:D,"False Data")</f>
        <v>Female</v>
      </c>
      <c r="O1563" t="str">
        <f>_xlfn.XLOOKUP(Table17[[#This Row],[Customer_ID]],Customer_Dim!A:A,Customer_Dim!E:E,"False Data")</f>
        <v xml:space="preserve">Phillipschester   </v>
      </c>
      <c r="P1563" t="str">
        <f>_xlfn.XLOOKUP(Table17[[#This Row],[Customer_ID]],Customer_Dim!A:A,Customer_Dim!F:F,"False Data")</f>
        <v>New Jersey</v>
      </c>
      <c r="Q1563" t="str">
        <f>_xlfn.XLOOKUP(Table17[[#This Row],[Customer_ID]],Customer_Dim!A:A,Customer_Dim!G:G,"False Data")</f>
        <v>USA</v>
      </c>
      <c r="R1563" t="str">
        <f>_xlfn.XLOOKUP(Table17[[#This Row],[Customer_ID]],Customer_Dim!A:A,Customer_Dim!H:H,"False Data")</f>
        <v>Gold</v>
      </c>
      <c r="S1563" t="str">
        <f>_xlfn.XLOOKUP(Table17[[#This Row],[Store_ID]],Store_Dim!A:A,Store_Dim!B:B)</f>
        <v>Johnson-Wright</v>
      </c>
      <c r="T1563" t="str">
        <f>_xlfn.XLOOKUP(Table17[[#This Row],[Store_ID]],Store_Dim!A:A,Store_Dim!C:C)</f>
        <v>North</v>
      </c>
      <c r="U1563" t="str">
        <f>_xlfn.XLOOKUP(Table17[[#This Row],[Store_ID]],Store_Dim!A:A,Store_Dim!D:D)</f>
        <v>Hoodberg</v>
      </c>
      <c r="V1563" t="str">
        <f>_xlfn.XLOOKUP(Table17[[#This Row],[Store_ID]],Store_Dim!A:A,Store_Dim!E:E)</f>
        <v>Outlet</v>
      </c>
      <c r="W1563" t="str">
        <f>_xlfn.XLOOKUP(Table17[[#This Row],[Product_ID]],Product_Dim!A:A,Product_Dim!B:B)</f>
        <v>Premium Blanket Throw</v>
      </c>
      <c r="X1563" t="str">
        <f>_xlfn.XLOOKUP(Table17[[#This Row],[Product_ID]],Product_Dim!A:A,Product_Dim!C:C)</f>
        <v>Home</v>
      </c>
      <c r="Y1563" t="str">
        <f>_xlfn.XLOOKUP(Table17[[#This Row],[Product_ID]],Product_Dim!A:A,Product_Dim!D:D)</f>
        <v>Decor</v>
      </c>
      <c r="Z1563" t="str">
        <f>_xlfn.XLOOKUP(Table17[[#This Row],[Product_ID]],Product_Dim!A:A,Product_Dim!E:E)</f>
        <v>Hernandez, Kennedy and Porter</v>
      </c>
      <c r="AA1563">
        <f>_xlfn.XLOOKUP(Table17[[#This Row],[Product_ID]],Product_Dim!A:A,Product_Dim!F:F)</f>
        <v>461.47</v>
      </c>
      <c r="AB1563">
        <f>_xlfn.XLOOKUP(Table17[[#This Row],[Product_ID]],Product_Dim!A:A,Product_Dim!G:G)</f>
        <v>190</v>
      </c>
    </row>
    <row r="1564" spans="1:28" x14ac:dyDescent="0.25">
      <c r="A1564" t="s">
        <v>3388</v>
      </c>
      <c r="B1564" s="1">
        <v>45582</v>
      </c>
      <c r="C1564" t="s">
        <v>1214</v>
      </c>
      <c r="D1564" t="s">
        <v>1582</v>
      </c>
      <c r="E1564" t="s">
        <v>1752</v>
      </c>
      <c r="F1564">
        <v>1</v>
      </c>
      <c r="G1564">
        <v>465.63</v>
      </c>
      <c r="H1564">
        <v>0.25</v>
      </c>
      <c r="I1564" t="s">
        <v>1824</v>
      </c>
      <c r="J1564" s="12">
        <v>349.22250000000003</v>
      </c>
      <c r="K1564" t="str">
        <f>_xlfn.XLOOKUP(Table17[[#This Row],[Customer_ID]],Customer_Dim!A:A,Customer_Dim!B:B,"False Data")</f>
        <v>Cynthia Lopez</v>
      </c>
      <c r="L1564" s="5">
        <f>_xlfn.XLOOKUP(Table17[[#This Row],[Customer_ID]],Customer_Dim!A:A,Customer_Dim!C:C,"False Data")</f>
        <v>50</v>
      </c>
      <c r="M1564" s="5" t="str" cm="1">
        <f t="array" ref="M1564">_xlfn.IFS(Table9[[#This Row],[Age]]&lt;=35,"Youth",Table9[[#This Row],[Age]]&lt;=55,"Adult",Table9[[#This Row],[Age]]&gt;55,"Senior")</f>
        <v>Adult</v>
      </c>
      <c r="N1564" t="str">
        <f>_xlfn.XLOOKUP(Table17[[#This Row],[Customer_ID]],Customer_Dim!A:A,Customer_Dim!D:D,"False Data")</f>
        <v>Male</v>
      </c>
      <c r="O1564" t="str">
        <f>_xlfn.XLOOKUP(Table17[[#This Row],[Customer_ID]],Customer_Dim!A:A,Customer_Dim!E:E,"False Data")</f>
        <v>Joseland</v>
      </c>
      <c r="P1564" t="str">
        <f>_xlfn.XLOOKUP(Table17[[#This Row],[Customer_ID]],Customer_Dim!A:A,Customer_Dim!F:F,"False Data")</f>
        <v>Nebraska</v>
      </c>
      <c r="Q1564" t="str">
        <f>_xlfn.XLOOKUP(Table17[[#This Row],[Customer_ID]],Customer_Dim!A:A,Customer_Dim!G:G,"False Data")</f>
        <v>USA</v>
      </c>
      <c r="R1564" t="str">
        <f>_xlfn.XLOOKUP(Table17[[#This Row],[Customer_ID]],Customer_Dim!A:A,Customer_Dim!H:H,"False Data")</f>
        <v>Platinum</v>
      </c>
      <c r="S1564" t="str">
        <f>_xlfn.XLOOKUP(Table17[[#This Row],[Store_ID]],Store_Dim!A:A,Store_Dim!B:B)</f>
        <v>Rivera-Warner</v>
      </c>
      <c r="T1564" t="str">
        <f>_xlfn.XLOOKUP(Table17[[#This Row],[Store_ID]],Store_Dim!A:A,Store_Dim!C:C)</f>
        <v>East</v>
      </c>
      <c r="U1564" t="str">
        <f>_xlfn.XLOOKUP(Table17[[#This Row],[Store_ID]],Store_Dim!A:A,Store_Dim!D:D)</f>
        <v>Washingtonfurt</v>
      </c>
      <c r="V1564" t="str">
        <f>_xlfn.XLOOKUP(Table17[[#This Row],[Store_ID]],Store_Dim!A:A,Store_Dim!E:E)</f>
        <v>Flagship</v>
      </c>
      <c r="W1564" t="str">
        <f>_xlfn.XLOOKUP(Table17[[#This Row],[Product_ID]],Product_Dim!A:A,Product_Dim!B:B)</f>
        <v>Soccer Training Cone Set</v>
      </c>
      <c r="X1564" t="str">
        <f>_xlfn.XLOOKUP(Table17[[#This Row],[Product_ID]],Product_Dim!A:A,Product_Dim!C:C)</f>
        <v>Sports</v>
      </c>
      <c r="Y1564" t="str">
        <f>_xlfn.XLOOKUP(Table17[[#This Row],[Product_ID]],Product_Dim!A:A,Product_Dim!D:D)</f>
        <v>Accessories</v>
      </c>
      <c r="Z1564" t="str">
        <f>_xlfn.XLOOKUP(Table17[[#This Row],[Product_ID]],Product_Dim!A:A,Product_Dim!E:E)</f>
        <v>Ford, Murphy and Wilson</v>
      </c>
      <c r="AA1564">
        <f>_xlfn.XLOOKUP(Table17[[#This Row],[Product_ID]],Product_Dim!A:A,Product_Dim!F:F)</f>
        <v>144.53</v>
      </c>
      <c r="AB1564">
        <f>_xlfn.XLOOKUP(Table17[[#This Row],[Product_ID]],Product_Dim!A:A,Product_Dim!G:G)</f>
        <v>367</v>
      </c>
    </row>
    <row r="1565" spans="1:28" x14ac:dyDescent="0.25">
      <c r="A1565" t="s">
        <v>3389</v>
      </c>
      <c r="B1565" s="1">
        <v>45372</v>
      </c>
      <c r="C1565" t="s">
        <v>181</v>
      </c>
      <c r="D1565" t="s">
        <v>1700</v>
      </c>
      <c r="E1565" t="s">
        <v>1804</v>
      </c>
      <c r="F1565">
        <v>2</v>
      </c>
      <c r="G1565">
        <v>675.61</v>
      </c>
      <c r="H1565">
        <v>0.08</v>
      </c>
      <c r="I1565" t="s">
        <v>1829</v>
      </c>
      <c r="J1565" s="12">
        <v>1243.1224</v>
      </c>
      <c r="K1565" t="str">
        <f>_xlfn.XLOOKUP(Table17[[#This Row],[Customer_ID]],Customer_Dim!A:A,Customer_Dim!B:B,"False Data")</f>
        <v>Gina Knight</v>
      </c>
      <c r="L1565" s="5">
        <f>_xlfn.XLOOKUP(Table17[[#This Row],[Customer_ID]],Customer_Dim!A:A,Customer_Dim!C:C,"False Data")</f>
        <v>54</v>
      </c>
      <c r="M1565" s="5" t="str" cm="1">
        <f t="array" ref="M1565">_xlfn.IFS(Table9[[#This Row],[Age]]&lt;=35,"Youth",Table9[[#This Row],[Age]]&lt;=55,"Adult",Table9[[#This Row],[Age]]&gt;55,"Senior")</f>
        <v>Adult</v>
      </c>
      <c r="N1565" t="str">
        <f>_xlfn.XLOOKUP(Table17[[#This Row],[Customer_ID]],Customer_Dim!A:A,Customer_Dim!D:D,"False Data")</f>
        <v>Female</v>
      </c>
      <c r="O1565" t="str">
        <f>_xlfn.XLOOKUP(Table17[[#This Row],[Customer_ID]],Customer_Dim!A:A,Customer_Dim!E:E,"False Data")</f>
        <v>Lake Roberthaven</v>
      </c>
      <c r="P1565" t="str">
        <f>_xlfn.XLOOKUP(Table17[[#This Row],[Customer_ID]],Customer_Dim!A:A,Customer_Dim!F:F,"False Data")</f>
        <v>Nevada</v>
      </c>
      <c r="Q1565" t="str">
        <f>_xlfn.XLOOKUP(Table17[[#This Row],[Customer_ID]],Customer_Dim!A:A,Customer_Dim!G:G,"False Data")</f>
        <v>USA</v>
      </c>
      <c r="R1565" t="str">
        <f>_xlfn.XLOOKUP(Table17[[#This Row],[Customer_ID]],Customer_Dim!A:A,Customer_Dim!H:H,"False Data")</f>
        <v>Silver</v>
      </c>
      <c r="S1565" t="str">
        <f>_xlfn.XLOOKUP(Table17[[#This Row],[Store_ID]],Store_Dim!A:A,Store_Dim!B:B)</f>
        <v>Frederick-Wright</v>
      </c>
      <c r="T1565" t="str">
        <f>_xlfn.XLOOKUP(Table17[[#This Row],[Store_ID]],Store_Dim!A:A,Store_Dim!C:C)</f>
        <v>West</v>
      </c>
      <c r="U1565" t="str">
        <f>_xlfn.XLOOKUP(Table17[[#This Row],[Store_ID]],Store_Dim!A:A,Store_Dim!D:D)</f>
        <v>New Jimmymouth</v>
      </c>
      <c r="V1565" t="str">
        <f>_xlfn.XLOOKUP(Table17[[#This Row],[Store_ID]],Store_Dim!A:A,Store_Dim!E:E)</f>
        <v>Flagship</v>
      </c>
      <c r="W1565" t="str">
        <f>_xlfn.XLOOKUP(Table17[[#This Row],[Product_ID]],Product_Dim!A:A,Product_Dim!B:B)</f>
        <v>Wireless Mouse</v>
      </c>
      <c r="X1565" t="str">
        <f>_xlfn.XLOOKUP(Table17[[#This Row],[Product_ID]],Product_Dim!A:A,Product_Dim!C:C)</f>
        <v>Electronics</v>
      </c>
      <c r="Y1565" t="str">
        <f>_xlfn.XLOOKUP(Table17[[#This Row],[Product_ID]],Product_Dim!A:A,Product_Dim!D:D)</f>
        <v>Computer</v>
      </c>
      <c r="Z1565" t="str">
        <f>_xlfn.XLOOKUP(Table17[[#This Row],[Product_ID]],Product_Dim!A:A,Product_Dim!E:E)</f>
        <v>Larson Ltd</v>
      </c>
      <c r="AA1565">
        <f>_xlfn.XLOOKUP(Table17[[#This Row],[Product_ID]],Product_Dim!A:A,Product_Dim!F:F)</f>
        <v>392.89</v>
      </c>
      <c r="AB1565">
        <f>_xlfn.XLOOKUP(Table17[[#This Row],[Product_ID]],Product_Dim!A:A,Product_Dim!G:G)</f>
        <v>320</v>
      </c>
    </row>
    <row r="1566" spans="1:28" x14ac:dyDescent="0.25">
      <c r="A1566" t="s">
        <v>3390</v>
      </c>
      <c r="B1566" s="1">
        <v>45458</v>
      </c>
      <c r="C1566" t="s">
        <v>1292</v>
      </c>
      <c r="D1566" t="s">
        <v>1614</v>
      </c>
      <c r="E1566" t="s">
        <v>1776</v>
      </c>
      <c r="F1566">
        <v>1</v>
      </c>
      <c r="G1566">
        <v>718.99</v>
      </c>
      <c r="H1566">
        <v>0.08</v>
      </c>
      <c r="I1566" t="s">
        <v>1826</v>
      </c>
      <c r="J1566" s="12">
        <v>661.47080000000005</v>
      </c>
      <c r="K1566" t="str">
        <f>_xlfn.XLOOKUP(Table17[[#This Row],[Customer_ID]],Customer_Dim!A:A,Customer_Dim!B:B,"False Data")</f>
        <v>Jennifer Myers</v>
      </c>
      <c r="L1566" s="5">
        <f>_xlfn.XLOOKUP(Table17[[#This Row],[Customer_ID]],Customer_Dim!A:A,Customer_Dim!C:C,"False Data")</f>
        <v>46</v>
      </c>
      <c r="M1566" s="5" t="str" cm="1">
        <f t="array" ref="M1566">_xlfn.IFS(Table9[[#This Row],[Age]]&lt;=35,"Youth",Table9[[#This Row],[Age]]&lt;=55,"Adult",Table9[[#This Row],[Age]]&gt;55,"Senior")</f>
        <v>Adult</v>
      </c>
      <c r="N1566" t="str">
        <f>_xlfn.XLOOKUP(Table17[[#This Row],[Customer_ID]],Customer_Dim!A:A,Customer_Dim!D:D,"False Data")</f>
        <v>Male</v>
      </c>
      <c r="O1566" t="str">
        <f>_xlfn.XLOOKUP(Table17[[#This Row],[Customer_ID]],Customer_Dim!A:A,Customer_Dim!E:E,"False Data")</f>
        <v>Marthaborough</v>
      </c>
      <c r="P1566" t="str">
        <f>_xlfn.XLOOKUP(Table17[[#This Row],[Customer_ID]],Customer_Dim!A:A,Customer_Dim!F:F,"False Data")</f>
        <v>Wisconsin</v>
      </c>
      <c r="Q1566" t="str">
        <f>_xlfn.XLOOKUP(Table17[[#This Row],[Customer_ID]],Customer_Dim!A:A,Customer_Dim!G:G,"False Data")</f>
        <v>USA</v>
      </c>
      <c r="R1566" t="str">
        <f>_xlfn.XLOOKUP(Table17[[#This Row],[Customer_ID]],Customer_Dim!A:A,Customer_Dim!H:H,"False Data")</f>
        <v>Platinum</v>
      </c>
      <c r="S1566" t="str">
        <f>_xlfn.XLOOKUP(Table17[[#This Row],[Store_ID]],Store_Dim!A:A,Store_Dim!B:B)</f>
        <v>Benson-Elliott</v>
      </c>
      <c r="T1566" t="str">
        <f>_xlfn.XLOOKUP(Table17[[#This Row],[Store_ID]],Store_Dim!A:A,Store_Dim!C:C)</f>
        <v>East</v>
      </c>
      <c r="U1566" t="str">
        <f>_xlfn.XLOOKUP(Table17[[#This Row],[Store_ID]],Store_Dim!A:A,Store_Dim!D:D)</f>
        <v>Port Josephberg</v>
      </c>
      <c r="V1566" t="str">
        <f>_xlfn.XLOOKUP(Table17[[#This Row],[Store_ID]],Store_Dim!A:A,Store_Dim!E:E)</f>
        <v>Online</v>
      </c>
      <c r="W1566" t="str">
        <f>_xlfn.XLOOKUP(Table17[[#This Row],[Product_ID]],Product_Dim!A:A,Product_Dim!B:B)</f>
        <v>Modern Wall Clock</v>
      </c>
      <c r="X1566" t="str">
        <f>_xlfn.XLOOKUP(Table17[[#This Row],[Product_ID]],Product_Dim!A:A,Product_Dim!C:C)</f>
        <v>Home</v>
      </c>
      <c r="Y1566" t="str">
        <f>_xlfn.XLOOKUP(Table17[[#This Row],[Product_ID]],Product_Dim!A:A,Product_Dim!D:D)</f>
        <v>Decor</v>
      </c>
      <c r="Z1566" t="str">
        <f>_xlfn.XLOOKUP(Table17[[#This Row],[Product_ID]],Product_Dim!A:A,Product_Dim!E:E)</f>
        <v>Weiss-Watson</v>
      </c>
      <c r="AA1566">
        <f>_xlfn.XLOOKUP(Table17[[#This Row],[Product_ID]],Product_Dim!A:A,Product_Dim!F:F)</f>
        <v>179.77</v>
      </c>
      <c r="AB1566">
        <f>_xlfn.XLOOKUP(Table17[[#This Row],[Product_ID]],Product_Dim!A:A,Product_Dim!G:G)</f>
        <v>305</v>
      </c>
    </row>
    <row r="1567" spans="1:28" x14ac:dyDescent="0.25">
      <c r="A1567" t="s">
        <v>3391</v>
      </c>
      <c r="B1567" s="1">
        <v>45943</v>
      </c>
      <c r="C1567" t="s">
        <v>1175</v>
      </c>
      <c r="D1567" t="s">
        <v>1576</v>
      </c>
      <c r="E1567" t="s">
        <v>1789</v>
      </c>
      <c r="F1567">
        <v>2</v>
      </c>
      <c r="G1567">
        <v>675.65</v>
      </c>
      <c r="H1567">
        <v>0.2</v>
      </c>
      <c r="I1567" t="s">
        <v>1829</v>
      </c>
      <c r="J1567" s="12">
        <v>1081.04</v>
      </c>
      <c r="K1567" t="str">
        <f>_xlfn.XLOOKUP(Table17[[#This Row],[Customer_ID]],Customer_Dim!A:A,Customer_Dim!B:B,"False Data")</f>
        <v>Michele Burke</v>
      </c>
      <c r="L1567" s="5">
        <f>_xlfn.XLOOKUP(Table17[[#This Row],[Customer_ID]],Customer_Dim!A:A,Customer_Dim!C:C,"False Data")</f>
        <v>30</v>
      </c>
      <c r="M1567" s="5" t="str" cm="1">
        <f t="array" ref="M1567">_xlfn.IFS(Table9[[#This Row],[Age]]&lt;=35,"Youth",Table9[[#This Row],[Age]]&lt;=55,"Adult",Table9[[#This Row],[Age]]&gt;55,"Senior")</f>
        <v>Youth</v>
      </c>
      <c r="N1567" t="str">
        <f>_xlfn.XLOOKUP(Table17[[#This Row],[Customer_ID]],Customer_Dim!A:A,Customer_Dim!D:D,"False Data")</f>
        <v>Male</v>
      </c>
      <c r="O1567" t="str">
        <f>_xlfn.XLOOKUP(Table17[[#This Row],[Customer_ID]],Customer_Dim!A:A,Customer_Dim!E:E,"False Data")</f>
        <v>Chambersberg</v>
      </c>
      <c r="P1567" t="str">
        <f>_xlfn.XLOOKUP(Table17[[#This Row],[Customer_ID]],Customer_Dim!A:A,Customer_Dim!F:F,"False Data")</f>
        <v>Connecticut</v>
      </c>
      <c r="Q1567" t="str">
        <f>_xlfn.XLOOKUP(Table17[[#This Row],[Customer_ID]],Customer_Dim!A:A,Customer_Dim!G:G,"False Data")</f>
        <v>USA</v>
      </c>
      <c r="R1567" t="str">
        <f>_xlfn.XLOOKUP(Table17[[#This Row],[Customer_ID]],Customer_Dim!A:A,Customer_Dim!H:H,"False Data")</f>
        <v>Bronze</v>
      </c>
      <c r="S1567" t="str">
        <f>_xlfn.XLOOKUP(Table17[[#This Row],[Store_ID]],Store_Dim!A:A,Store_Dim!B:B)</f>
        <v>Hill, Wagner and Ballard</v>
      </c>
      <c r="T1567" t="str">
        <f>_xlfn.XLOOKUP(Table17[[#This Row],[Store_ID]],Store_Dim!A:A,Store_Dim!C:C)</f>
        <v>East</v>
      </c>
      <c r="U1567" t="str">
        <f>_xlfn.XLOOKUP(Table17[[#This Row],[Store_ID]],Store_Dim!A:A,Store_Dim!D:D)</f>
        <v>East Davidville</v>
      </c>
      <c r="V1567" t="str">
        <f>_xlfn.XLOOKUP(Table17[[#This Row],[Store_ID]],Store_Dim!A:A,Store_Dim!E:E)</f>
        <v>Online</v>
      </c>
      <c r="W1567" t="str">
        <f>_xlfn.XLOOKUP(Table17[[#This Row],[Product_ID]],Product_Dim!A:A,Product_Dim!B:B)</f>
        <v>Decorative Wall Mirror</v>
      </c>
      <c r="X1567" t="str">
        <f>_xlfn.XLOOKUP(Table17[[#This Row],[Product_ID]],Product_Dim!A:A,Product_Dim!C:C)</f>
        <v>Home</v>
      </c>
      <c r="Y1567" t="str">
        <f>_xlfn.XLOOKUP(Table17[[#This Row],[Product_ID]],Product_Dim!A:A,Product_Dim!D:D)</f>
        <v>Decor</v>
      </c>
      <c r="Z1567" t="str">
        <f>_xlfn.XLOOKUP(Table17[[#This Row],[Product_ID]],Product_Dim!A:A,Product_Dim!E:E)</f>
        <v>Luna, Anderson and Bowman</v>
      </c>
      <c r="AA1567">
        <f>_xlfn.XLOOKUP(Table17[[#This Row],[Product_ID]],Product_Dim!A:A,Product_Dim!F:F)</f>
        <v>48.01</v>
      </c>
      <c r="AB1567">
        <f>_xlfn.XLOOKUP(Table17[[#This Row],[Product_ID]],Product_Dim!A:A,Product_Dim!G:G)</f>
        <v>439</v>
      </c>
    </row>
    <row r="1568" spans="1:28" x14ac:dyDescent="0.25">
      <c r="A1568" t="s">
        <v>3392</v>
      </c>
      <c r="B1568" s="1">
        <v>45374</v>
      </c>
      <c r="C1568" t="s">
        <v>1056</v>
      </c>
      <c r="D1568" t="s">
        <v>1738</v>
      </c>
      <c r="E1568" t="s">
        <v>1801</v>
      </c>
      <c r="F1568">
        <v>4</v>
      </c>
      <c r="G1568">
        <v>284.24</v>
      </c>
      <c r="H1568">
        <v>0.1</v>
      </c>
      <c r="I1568" t="s">
        <v>1824</v>
      </c>
      <c r="J1568" s="12">
        <v>1023.264</v>
      </c>
      <c r="K1568" t="str">
        <f>_xlfn.XLOOKUP(Table17[[#This Row],[Customer_ID]],Customer_Dim!A:A,Customer_Dim!B:B,"False Data")</f>
        <v>John Jones</v>
      </c>
      <c r="L1568" s="5">
        <f>_xlfn.XLOOKUP(Table17[[#This Row],[Customer_ID]],Customer_Dim!A:A,Customer_Dim!C:C,"False Data")</f>
        <v>58</v>
      </c>
      <c r="M1568" s="5" t="str" cm="1">
        <f t="array" ref="M1568">_xlfn.IFS(Table9[[#This Row],[Age]]&lt;=35,"Youth",Table9[[#This Row],[Age]]&lt;=55,"Adult",Table9[[#This Row],[Age]]&gt;55,"Senior")</f>
        <v>Senior</v>
      </c>
      <c r="N1568" t="str">
        <f>_xlfn.XLOOKUP(Table17[[#This Row],[Customer_ID]],Customer_Dim!A:A,Customer_Dim!D:D,"False Data")</f>
        <v>Female</v>
      </c>
      <c r="O1568" t="str">
        <f>_xlfn.XLOOKUP(Table17[[#This Row],[Customer_ID]],Customer_Dim!A:A,Customer_Dim!E:E,"False Data")</f>
        <v>North Michaelborough</v>
      </c>
      <c r="P1568" t="str">
        <f>_xlfn.XLOOKUP(Table17[[#This Row],[Customer_ID]],Customer_Dim!A:A,Customer_Dim!F:F,"False Data")</f>
        <v>Oregon</v>
      </c>
      <c r="Q1568" t="str">
        <f>_xlfn.XLOOKUP(Table17[[#This Row],[Customer_ID]],Customer_Dim!A:A,Customer_Dim!G:G,"False Data")</f>
        <v>USA</v>
      </c>
      <c r="R1568" t="str">
        <f>_xlfn.XLOOKUP(Table17[[#This Row],[Customer_ID]],Customer_Dim!A:A,Customer_Dim!H:H,"False Data")</f>
        <v>Silver</v>
      </c>
      <c r="S1568" t="str">
        <f>_xlfn.XLOOKUP(Table17[[#This Row],[Store_ID]],Store_Dim!A:A,Store_Dim!B:B)</f>
        <v>Shelton PLC</v>
      </c>
      <c r="T1568" t="str">
        <f>_xlfn.XLOOKUP(Table17[[#This Row],[Store_ID]],Store_Dim!A:A,Store_Dim!C:C)</f>
        <v>North</v>
      </c>
      <c r="U1568" t="str">
        <f>_xlfn.XLOOKUP(Table17[[#This Row],[Store_ID]],Store_Dim!A:A,Store_Dim!D:D)</f>
        <v>East Jenniferstad</v>
      </c>
      <c r="V1568" t="str">
        <f>_xlfn.XLOOKUP(Table17[[#This Row],[Store_ID]],Store_Dim!A:A,Store_Dim!E:E)</f>
        <v>Flagship</v>
      </c>
      <c r="W1568" t="str">
        <f>_xlfn.XLOOKUP(Table17[[#This Row],[Product_ID]],Product_Dim!A:A,Product_Dim!B:B)</f>
        <v>Sports Stopwatch Basic</v>
      </c>
      <c r="X1568" t="str">
        <f>_xlfn.XLOOKUP(Table17[[#This Row],[Product_ID]],Product_Dim!A:A,Product_Dim!C:C)</f>
        <v>Sports</v>
      </c>
      <c r="Y1568" t="str">
        <f>_xlfn.XLOOKUP(Table17[[#This Row],[Product_ID]],Product_Dim!A:A,Product_Dim!D:D)</f>
        <v>Accessories</v>
      </c>
      <c r="Z1568" t="str">
        <f>_xlfn.XLOOKUP(Table17[[#This Row],[Product_ID]],Product_Dim!A:A,Product_Dim!E:E)</f>
        <v>Wilson Group</v>
      </c>
      <c r="AA1568">
        <f>_xlfn.XLOOKUP(Table17[[#This Row],[Product_ID]],Product_Dim!A:A,Product_Dim!F:F)</f>
        <v>60.65</v>
      </c>
      <c r="AB1568">
        <f>_xlfn.XLOOKUP(Table17[[#This Row],[Product_ID]],Product_Dim!A:A,Product_Dim!G:G)</f>
        <v>75</v>
      </c>
    </row>
    <row r="1569" spans="1:28" x14ac:dyDescent="0.25">
      <c r="A1569" t="s">
        <v>3393</v>
      </c>
      <c r="B1569" s="1">
        <v>45374</v>
      </c>
      <c r="C1569" t="s">
        <v>693</v>
      </c>
      <c r="D1569" t="s">
        <v>1546</v>
      </c>
      <c r="E1569" t="s">
        <v>1766</v>
      </c>
      <c r="F1569">
        <v>1</v>
      </c>
      <c r="G1569">
        <v>94.26</v>
      </c>
      <c r="H1569">
        <v>0.18</v>
      </c>
      <c r="I1569" t="s">
        <v>1826</v>
      </c>
      <c r="J1569" s="12">
        <v>77.293200000000013</v>
      </c>
      <c r="K1569" t="str">
        <f>_xlfn.XLOOKUP(Table17[[#This Row],[Customer_ID]],Customer_Dim!A:A,Customer_Dim!B:B,"False Data")</f>
        <v>Stuart Johnson</v>
      </c>
      <c r="L1569" s="5">
        <f>_xlfn.XLOOKUP(Table17[[#This Row],[Customer_ID]],Customer_Dim!A:A,Customer_Dim!C:C,"False Data")</f>
        <v>42</v>
      </c>
      <c r="M1569" s="5" t="str" cm="1">
        <f t="array" ref="M1569">_xlfn.IFS(Table9[[#This Row],[Age]]&lt;=35,"Youth",Table9[[#This Row],[Age]]&lt;=55,"Adult",Table9[[#This Row],[Age]]&gt;55,"Senior")</f>
        <v>Adult</v>
      </c>
      <c r="N1569" t="str">
        <f>_xlfn.XLOOKUP(Table17[[#This Row],[Customer_ID]],Customer_Dim!A:A,Customer_Dim!D:D,"False Data")</f>
        <v>Female</v>
      </c>
      <c r="O1569" t="str">
        <f>_xlfn.XLOOKUP(Table17[[#This Row],[Customer_ID]],Customer_Dim!A:A,Customer_Dim!E:E,"False Data")</f>
        <v>West Markport</v>
      </c>
      <c r="P1569" t="str">
        <f>_xlfn.XLOOKUP(Table17[[#This Row],[Customer_ID]],Customer_Dim!A:A,Customer_Dim!F:F,"False Data")</f>
        <v>North Dakota</v>
      </c>
      <c r="Q1569" t="str">
        <f>_xlfn.XLOOKUP(Table17[[#This Row],[Customer_ID]],Customer_Dim!A:A,Customer_Dim!G:G,"False Data")</f>
        <v>USA</v>
      </c>
      <c r="R1569" t="str">
        <f>_xlfn.XLOOKUP(Table17[[#This Row],[Customer_ID]],Customer_Dim!A:A,Customer_Dim!H:H,"False Data")</f>
        <v>Platinum</v>
      </c>
      <c r="S1569" t="str">
        <f>_xlfn.XLOOKUP(Table17[[#This Row],[Store_ID]],Store_Dim!A:A,Store_Dim!B:B)</f>
        <v>Johnson-Wright</v>
      </c>
      <c r="T1569" t="str">
        <f>_xlfn.XLOOKUP(Table17[[#This Row],[Store_ID]],Store_Dim!A:A,Store_Dim!C:C)</f>
        <v>North</v>
      </c>
      <c r="U1569" t="str">
        <f>_xlfn.XLOOKUP(Table17[[#This Row],[Store_ID]],Store_Dim!A:A,Store_Dim!D:D)</f>
        <v>Hoodberg</v>
      </c>
      <c r="V1569" t="str">
        <f>_xlfn.XLOOKUP(Table17[[#This Row],[Store_ID]],Store_Dim!A:A,Store_Dim!E:E)</f>
        <v>Outlet</v>
      </c>
      <c r="W1569" t="str">
        <f>_xlfn.XLOOKUP(Table17[[#This Row],[Product_ID]],Product_Dim!A:A,Product_Dim!B:B)</f>
        <v>Men's Graphic T-Shirt</v>
      </c>
      <c r="X1569" t="str">
        <f>_xlfn.XLOOKUP(Table17[[#This Row],[Product_ID]],Product_Dim!A:A,Product_Dim!C:C)</f>
        <v>Clothing</v>
      </c>
      <c r="Y1569" t="str">
        <f>_xlfn.XLOOKUP(Table17[[#This Row],[Product_ID]],Product_Dim!A:A,Product_Dim!D:D)</f>
        <v>Tops</v>
      </c>
      <c r="Z1569" t="str">
        <f>_xlfn.XLOOKUP(Table17[[#This Row],[Product_ID]],Product_Dim!A:A,Product_Dim!E:E)</f>
        <v>Terry-Moore</v>
      </c>
      <c r="AA1569">
        <f>_xlfn.XLOOKUP(Table17[[#This Row],[Product_ID]],Product_Dim!A:A,Product_Dim!F:F)</f>
        <v>342.56</v>
      </c>
      <c r="AB1569">
        <f>_xlfn.XLOOKUP(Table17[[#This Row],[Product_ID]],Product_Dim!A:A,Product_Dim!G:G)</f>
        <v>181</v>
      </c>
    </row>
    <row r="1570" spans="1:28" x14ac:dyDescent="0.25">
      <c r="A1570" t="s">
        <v>3394</v>
      </c>
      <c r="B1570" s="1">
        <v>45789</v>
      </c>
      <c r="C1570" t="s">
        <v>1292</v>
      </c>
      <c r="D1570" t="s">
        <v>1557</v>
      </c>
      <c r="E1570" t="s">
        <v>1789</v>
      </c>
      <c r="F1570">
        <v>4</v>
      </c>
      <c r="G1570">
        <v>458.58</v>
      </c>
      <c r="H1570">
        <v>0.28999999999999998</v>
      </c>
      <c r="I1570" t="s">
        <v>1829</v>
      </c>
      <c r="J1570" s="12">
        <v>1302.3671999999999</v>
      </c>
      <c r="K1570" t="str">
        <f>_xlfn.XLOOKUP(Table17[[#This Row],[Customer_ID]],Customer_Dim!A:A,Customer_Dim!B:B,"False Data")</f>
        <v>Jennifer Myers</v>
      </c>
      <c r="L1570" s="5">
        <f>_xlfn.XLOOKUP(Table17[[#This Row],[Customer_ID]],Customer_Dim!A:A,Customer_Dim!C:C,"False Data")</f>
        <v>46</v>
      </c>
      <c r="M1570" s="5" t="str" cm="1">
        <f t="array" ref="M1570">_xlfn.IFS(Table9[[#This Row],[Age]]&lt;=35,"Youth",Table9[[#This Row],[Age]]&lt;=55,"Adult",Table9[[#This Row],[Age]]&gt;55,"Senior")</f>
        <v>Adult</v>
      </c>
      <c r="N1570" t="str">
        <f>_xlfn.XLOOKUP(Table17[[#This Row],[Customer_ID]],Customer_Dim!A:A,Customer_Dim!D:D,"False Data")</f>
        <v>Male</v>
      </c>
      <c r="O1570" t="str">
        <f>_xlfn.XLOOKUP(Table17[[#This Row],[Customer_ID]],Customer_Dim!A:A,Customer_Dim!E:E,"False Data")</f>
        <v>Marthaborough</v>
      </c>
      <c r="P1570" t="str">
        <f>_xlfn.XLOOKUP(Table17[[#This Row],[Customer_ID]],Customer_Dim!A:A,Customer_Dim!F:F,"False Data")</f>
        <v>Wisconsin</v>
      </c>
      <c r="Q1570" t="str">
        <f>_xlfn.XLOOKUP(Table17[[#This Row],[Customer_ID]],Customer_Dim!A:A,Customer_Dim!G:G,"False Data")</f>
        <v>USA</v>
      </c>
      <c r="R1570" t="str">
        <f>_xlfn.XLOOKUP(Table17[[#This Row],[Customer_ID]],Customer_Dim!A:A,Customer_Dim!H:H,"False Data")</f>
        <v>Platinum</v>
      </c>
      <c r="S1570" t="str">
        <f>_xlfn.XLOOKUP(Table17[[#This Row],[Store_ID]],Store_Dim!A:A,Store_Dim!B:B)</f>
        <v>Hill, Wagner and Ballard</v>
      </c>
      <c r="T1570" t="str">
        <f>_xlfn.XLOOKUP(Table17[[#This Row],[Store_ID]],Store_Dim!A:A,Store_Dim!C:C)</f>
        <v>East</v>
      </c>
      <c r="U1570" t="str">
        <f>_xlfn.XLOOKUP(Table17[[#This Row],[Store_ID]],Store_Dim!A:A,Store_Dim!D:D)</f>
        <v>East Davidville</v>
      </c>
      <c r="V1570" t="str">
        <f>_xlfn.XLOOKUP(Table17[[#This Row],[Store_ID]],Store_Dim!A:A,Store_Dim!E:E)</f>
        <v>Online</v>
      </c>
      <c r="W1570" t="str">
        <f>_xlfn.XLOOKUP(Table17[[#This Row],[Product_ID]],Product_Dim!A:A,Product_Dim!B:B)</f>
        <v>Herbal Face Moisturizer</v>
      </c>
      <c r="X1570" t="str">
        <f>_xlfn.XLOOKUP(Table17[[#This Row],[Product_ID]],Product_Dim!A:A,Product_Dim!C:C)</f>
        <v>Beauty</v>
      </c>
      <c r="Y1570" t="str">
        <f>_xlfn.XLOOKUP(Table17[[#This Row],[Product_ID]],Product_Dim!A:A,Product_Dim!D:D)</f>
        <v>Skincare</v>
      </c>
      <c r="Z1570" t="str">
        <f>_xlfn.XLOOKUP(Table17[[#This Row],[Product_ID]],Product_Dim!A:A,Product_Dim!E:E)</f>
        <v>Davidson PLC</v>
      </c>
      <c r="AA1570">
        <f>_xlfn.XLOOKUP(Table17[[#This Row],[Product_ID]],Product_Dim!A:A,Product_Dim!F:F)</f>
        <v>312.8</v>
      </c>
      <c r="AB1570">
        <f>_xlfn.XLOOKUP(Table17[[#This Row],[Product_ID]],Product_Dim!A:A,Product_Dim!G:G)</f>
        <v>350</v>
      </c>
    </row>
    <row r="1571" spans="1:28" x14ac:dyDescent="0.25">
      <c r="A1571" t="s">
        <v>3395</v>
      </c>
      <c r="B1571" s="1">
        <v>45452</v>
      </c>
      <c r="C1571" t="s">
        <v>396</v>
      </c>
      <c r="D1571" t="s">
        <v>1678</v>
      </c>
      <c r="E1571" t="s">
        <v>1789</v>
      </c>
      <c r="F1571">
        <v>4</v>
      </c>
      <c r="G1571">
        <v>704.49</v>
      </c>
      <c r="H1571">
        <v>0.05</v>
      </c>
      <c r="I1571" t="s">
        <v>1829</v>
      </c>
      <c r="J1571" s="12">
        <v>2677.0619999999999</v>
      </c>
      <c r="K1571" t="str">
        <f>_xlfn.XLOOKUP(Table17[[#This Row],[Customer_ID]],Customer_Dim!A:A,Customer_Dim!B:B,"False Data")</f>
        <v>Edward Hall</v>
      </c>
      <c r="L1571" s="5">
        <f>_xlfn.XLOOKUP(Table17[[#This Row],[Customer_ID]],Customer_Dim!A:A,Customer_Dim!C:C,"False Data")</f>
        <v>51</v>
      </c>
      <c r="M1571" s="5" t="str" cm="1">
        <f t="array" ref="M1571">_xlfn.IFS(Table9[[#This Row],[Age]]&lt;=35,"Youth",Table9[[#This Row],[Age]]&lt;=55,"Adult",Table9[[#This Row],[Age]]&gt;55,"Senior")</f>
        <v>Adult</v>
      </c>
      <c r="N1571" t="str">
        <f>_xlfn.XLOOKUP(Table17[[#This Row],[Customer_ID]],Customer_Dim!A:A,Customer_Dim!D:D,"False Data")</f>
        <v>Male</v>
      </c>
      <c r="O1571" t="str">
        <f>_xlfn.XLOOKUP(Table17[[#This Row],[Customer_ID]],Customer_Dim!A:A,Customer_Dim!E:E,"False Data")</f>
        <v>New William</v>
      </c>
      <c r="P1571" t="str">
        <f>_xlfn.XLOOKUP(Table17[[#This Row],[Customer_ID]],Customer_Dim!A:A,Customer_Dim!F:F,"False Data")</f>
        <v>New Mexico</v>
      </c>
      <c r="Q1571" t="str">
        <f>_xlfn.XLOOKUP(Table17[[#This Row],[Customer_ID]],Customer_Dim!A:A,Customer_Dim!G:G,"False Data")</f>
        <v>USA</v>
      </c>
      <c r="R1571" t="str">
        <f>_xlfn.XLOOKUP(Table17[[#This Row],[Customer_ID]],Customer_Dim!A:A,Customer_Dim!H:H,"False Data")</f>
        <v>Gold</v>
      </c>
      <c r="S1571" t="str">
        <f>_xlfn.XLOOKUP(Table17[[#This Row],[Store_ID]],Store_Dim!A:A,Store_Dim!B:B)</f>
        <v>Hill, Wagner and Ballard</v>
      </c>
      <c r="T1571" t="str">
        <f>_xlfn.XLOOKUP(Table17[[#This Row],[Store_ID]],Store_Dim!A:A,Store_Dim!C:C)</f>
        <v>East</v>
      </c>
      <c r="U1571" t="str">
        <f>_xlfn.XLOOKUP(Table17[[#This Row],[Store_ID]],Store_Dim!A:A,Store_Dim!D:D)</f>
        <v>East Davidville</v>
      </c>
      <c r="V1571" t="str">
        <f>_xlfn.XLOOKUP(Table17[[#This Row],[Store_ID]],Store_Dim!A:A,Store_Dim!E:E)</f>
        <v>Online</v>
      </c>
      <c r="W1571" t="str">
        <f>_xlfn.XLOOKUP(Table17[[#This Row],[Product_ID]],Product_Dim!A:A,Product_Dim!B:B)</f>
        <v>Adjustable Dumbbells 20kg</v>
      </c>
      <c r="X1571" t="str">
        <f>_xlfn.XLOOKUP(Table17[[#This Row],[Product_ID]],Product_Dim!A:A,Product_Dim!C:C)</f>
        <v>Sports</v>
      </c>
      <c r="Y1571" t="str">
        <f>_xlfn.XLOOKUP(Table17[[#This Row],[Product_ID]],Product_Dim!A:A,Product_Dim!D:D)</f>
        <v>Fitness</v>
      </c>
      <c r="Z1571" t="str">
        <f>_xlfn.XLOOKUP(Table17[[#This Row],[Product_ID]],Product_Dim!A:A,Product_Dim!E:E)</f>
        <v>Montgomery, Benton and Miller</v>
      </c>
      <c r="AA1571">
        <f>_xlfn.XLOOKUP(Table17[[#This Row],[Product_ID]],Product_Dim!A:A,Product_Dim!F:F)</f>
        <v>240.63</v>
      </c>
      <c r="AB1571">
        <f>_xlfn.XLOOKUP(Table17[[#This Row],[Product_ID]],Product_Dim!A:A,Product_Dim!G:G)</f>
        <v>423</v>
      </c>
    </row>
    <row r="1572" spans="1:28" x14ac:dyDescent="0.25">
      <c r="A1572" t="s">
        <v>3396</v>
      </c>
      <c r="B1572" s="1">
        <v>45284</v>
      </c>
      <c r="C1572" t="s">
        <v>130</v>
      </c>
      <c r="D1572" t="s">
        <v>1602</v>
      </c>
      <c r="E1572" t="s">
        <v>1813</v>
      </c>
      <c r="F1572">
        <v>4</v>
      </c>
      <c r="G1572">
        <v>822.32</v>
      </c>
      <c r="H1572">
        <v>0.26</v>
      </c>
      <c r="I1572" t="s">
        <v>1826</v>
      </c>
      <c r="J1572" s="12">
        <v>2434.0672</v>
      </c>
      <c r="K1572" t="str">
        <f>_xlfn.XLOOKUP(Table17[[#This Row],[Customer_ID]],Customer_Dim!A:A,Customer_Dim!B:B,"False Data")</f>
        <v>Mike Jennings</v>
      </c>
      <c r="L1572" s="5">
        <f>_xlfn.XLOOKUP(Table17[[#This Row],[Customer_ID]],Customer_Dim!A:A,Customer_Dim!C:C,"False Data")</f>
        <v>48</v>
      </c>
      <c r="M1572" s="5" t="str" cm="1">
        <f t="array" ref="M1572">_xlfn.IFS(Table9[[#This Row],[Age]]&lt;=35,"Youth",Table9[[#This Row],[Age]]&lt;=55,"Adult",Table9[[#This Row],[Age]]&gt;55,"Senior")</f>
        <v>Adult</v>
      </c>
      <c r="N1572" t="str">
        <f>_xlfn.XLOOKUP(Table17[[#This Row],[Customer_ID]],Customer_Dim!A:A,Customer_Dim!D:D,"False Data")</f>
        <v>Female</v>
      </c>
      <c r="O1572" t="str">
        <f>_xlfn.XLOOKUP(Table17[[#This Row],[Customer_ID]],Customer_Dim!A:A,Customer_Dim!E:E,"False Data")</f>
        <v>Fostermouth</v>
      </c>
      <c r="P1572" t="str">
        <f>_xlfn.XLOOKUP(Table17[[#This Row],[Customer_ID]],Customer_Dim!A:A,Customer_Dim!F:F,"False Data")</f>
        <v>Arizona</v>
      </c>
      <c r="Q1572" t="str">
        <f>_xlfn.XLOOKUP(Table17[[#This Row],[Customer_ID]],Customer_Dim!A:A,Customer_Dim!G:G,"False Data")</f>
        <v>USA</v>
      </c>
      <c r="R1572" t="str">
        <f>_xlfn.XLOOKUP(Table17[[#This Row],[Customer_ID]],Customer_Dim!A:A,Customer_Dim!H:H,"False Data")</f>
        <v>Gold</v>
      </c>
      <c r="S1572" t="str">
        <f>_xlfn.XLOOKUP(Table17[[#This Row],[Store_ID]],Store_Dim!A:A,Store_Dim!B:B)</f>
        <v>Mann-Austin</v>
      </c>
      <c r="T1572" t="str">
        <f>_xlfn.XLOOKUP(Table17[[#This Row],[Store_ID]],Store_Dim!A:A,Store_Dim!C:C)</f>
        <v>East</v>
      </c>
      <c r="U1572" t="str">
        <f>_xlfn.XLOOKUP(Table17[[#This Row],[Store_ID]],Store_Dim!A:A,Store_Dim!D:D)</f>
        <v>Vasquezborough</v>
      </c>
      <c r="V1572" t="str">
        <f>_xlfn.XLOOKUP(Table17[[#This Row],[Store_ID]],Store_Dim!A:A,Store_Dim!E:E)</f>
        <v>Online</v>
      </c>
      <c r="W1572" t="str">
        <f>_xlfn.XLOOKUP(Table17[[#This Row],[Product_ID]],Product_Dim!A:A,Product_Dim!B:B)</f>
        <v>Decorative Floor Vase</v>
      </c>
      <c r="X1572" t="str">
        <f>_xlfn.XLOOKUP(Table17[[#This Row],[Product_ID]],Product_Dim!A:A,Product_Dim!C:C)</f>
        <v>Home</v>
      </c>
      <c r="Y1572" t="str">
        <f>_xlfn.XLOOKUP(Table17[[#This Row],[Product_ID]],Product_Dim!A:A,Product_Dim!D:D)</f>
        <v>Decor</v>
      </c>
      <c r="Z1572" t="str">
        <f>_xlfn.XLOOKUP(Table17[[#This Row],[Product_ID]],Product_Dim!A:A,Product_Dim!E:E)</f>
        <v>Khan, Jones and Paul</v>
      </c>
      <c r="AA1572">
        <f>_xlfn.XLOOKUP(Table17[[#This Row],[Product_ID]],Product_Dim!A:A,Product_Dim!F:F)</f>
        <v>81.75</v>
      </c>
      <c r="AB1572">
        <f>_xlfn.XLOOKUP(Table17[[#This Row],[Product_ID]],Product_Dim!A:A,Product_Dim!G:G)</f>
        <v>378</v>
      </c>
    </row>
    <row r="1573" spans="1:28" x14ac:dyDescent="0.25">
      <c r="A1573" t="s">
        <v>3397</v>
      </c>
      <c r="B1573" s="1">
        <v>45325</v>
      </c>
      <c r="C1573" t="s">
        <v>785</v>
      </c>
      <c r="D1573" t="s">
        <v>1551</v>
      </c>
      <c r="E1573" t="s">
        <v>1797</v>
      </c>
      <c r="F1573">
        <v>4</v>
      </c>
      <c r="G1573">
        <v>785.41</v>
      </c>
      <c r="H1573">
        <v>0.13</v>
      </c>
      <c r="I1573" t="s">
        <v>1829</v>
      </c>
      <c r="J1573" s="12">
        <v>2733.2267999999999</v>
      </c>
      <c r="K1573" t="str">
        <f>_xlfn.XLOOKUP(Table17[[#This Row],[Customer_ID]],Customer_Dim!A:A,Customer_Dim!B:B,"False Data")</f>
        <v>Laura Soto</v>
      </c>
      <c r="L1573" s="5">
        <f>_xlfn.XLOOKUP(Table17[[#This Row],[Customer_ID]],Customer_Dim!A:A,Customer_Dim!C:C,"False Data")</f>
        <v>57</v>
      </c>
      <c r="M1573" s="5" t="str" cm="1">
        <f t="array" ref="M1573">_xlfn.IFS(Table9[[#This Row],[Age]]&lt;=35,"Youth",Table9[[#This Row],[Age]]&lt;=55,"Adult",Table9[[#This Row],[Age]]&gt;55,"Senior")</f>
        <v>Senior</v>
      </c>
      <c r="N1573" t="str">
        <f>_xlfn.XLOOKUP(Table17[[#This Row],[Customer_ID]],Customer_Dim!A:A,Customer_Dim!D:D,"False Data")</f>
        <v>Female</v>
      </c>
      <c r="O1573" t="str">
        <f>_xlfn.XLOOKUP(Table17[[#This Row],[Customer_ID]],Customer_Dim!A:A,Customer_Dim!E:E,"False Data")</f>
        <v>Rodriguezton</v>
      </c>
      <c r="P1573" t="str">
        <f>_xlfn.XLOOKUP(Table17[[#This Row],[Customer_ID]],Customer_Dim!A:A,Customer_Dim!F:F,"False Data")</f>
        <v>Michigan</v>
      </c>
      <c r="Q1573" t="str">
        <f>_xlfn.XLOOKUP(Table17[[#This Row],[Customer_ID]],Customer_Dim!A:A,Customer_Dim!G:G,"False Data")</f>
        <v>USA</v>
      </c>
      <c r="R1573" t="str">
        <f>_xlfn.XLOOKUP(Table17[[#This Row],[Customer_ID]],Customer_Dim!A:A,Customer_Dim!H:H,"False Data")</f>
        <v>Platinum</v>
      </c>
      <c r="S1573" t="str">
        <f>_xlfn.XLOOKUP(Table17[[#This Row],[Store_ID]],Store_Dim!A:A,Store_Dim!B:B)</f>
        <v>Gardner, Humphrey and Contreras</v>
      </c>
      <c r="T1573" t="str">
        <f>_xlfn.XLOOKUP(Table17[[#This Row],[Store_ID]],Store_Dim!A:A,Store_Dim!C:C)</f>
        <v>East</v>
      </c>
      <c r="U1573" t="str">
        <f>_xlfn.XLOOKUP(Table17[[#This Row],[Store_ID]],Store_Dim!A:A,Store_Dim!D:D)</f>
        <v>Johnsonville</v>
      </c>
      <c r="V1573" t="str">
        <f>_xlfn.XLOOKUP(Table17[[#This Row],[Store_ID]],Store_Dim!A:A,Store_Dim!E:E)</f>
        <v>Flagship</v>
      </c>
      <c r="W1573" t="str">
        <f>_xlfn.XLOOKUP(Table17[[#This Row],[Product_ID]],Product_Dim!A:A,Product_Dim!B:B)</f>
        <v>Men's Running Jacket</v>
      </c>
      <c r="X1573" t="str">
        <f>_xlfn.XLOOKUP(Table17[[#This Row],[Product_ID]],Product_Dim!A:A,Product_Dim!C:C)</f>
        <v>Clothing</v>
      </c>
      <c r="Y1573" t="str">
        <f>_xlfn.XLOOKUP(Table17[[#This Row],[Product_ID]],Product_Dim!A:A,Product_Dim!D:D)</f>
        <v>Outerwear</v>
      </c>
      <c r="Z1573" t="str">
        <f>_xlfn.XLOOKUP(Table17[[#This Row],[Product_ID]],Product_Dim!A:A,Product_Dim!E:E)</f>
        <v>Pineda Ltd</v>
      </c>
      <c r="AA1573">
        <f>_xlfn.XLOOKUP(Table17[[#This Row],[Product_ID]],Product_Dim!A:A,Product_Dim!F:F)</f>
        <v>364.67</v>
      </c>
      <c r="AB1573">
        <f>_xlfn.XLOOKUP(Table17[[#This Row],[Product_ID]],Product_Dim!A:A,Product_Dim!G:G)</f>
        <v>452</v>
      </c>
    </row>
    <row r="1574" spans="1:28" x14ac:dyDescent="0.25">
      <c r="A1574" t="s">
        <v>3398</v>
      </c>
      <c r="B1574" s="1">
        <v>45465</v>
      </c>
      <c r="C1574" t="s">
        <v>127</v>
      </c>
      <c r="D1574" t="s">
        <v>1626</v>
      </c>
      <c r="E1574" t="s">
        <v>1799</v>
      </c>
      <c r="F1574">
        <v>1</v>
      </c>
      <c r="G1574">
        <v>405.8</v>
      </c>
      <c r="H1574">
        <v>0.11</v>
      </c>
      <c r="I1574" t="s">
        <v>1826</v>
      </c>
      <c r="J1574" s="12">
        <v>361.16199999999998</v>
      </c>
      <c r="K1574" t="str">
        <f>_xlfn.XLOOKUP(Table17[[#This Row],[Customer_ID]],Customer_Dim!A:A,Customer_Dim!B:B,"False Data")</f>
        <v>Sarah Vance</v>
      </c>
      <c r="L1574" s="5">
        <f>_xlfn.XLOOKUP(Table17[[#This Row],[Customer_ID]],Customer_Dim!A:A,Customer_Dim!C:C,"False Data")</f>
        <v>41</v>
      </c>
      <c r="M1574" s="5" t="str" cm="1">
        <f t="array" ref="M1574">_xlfn.IFS(Table9[[#This Row],[Age]]&lt;=35,"Youth",Table9[[#This Row],[Age]]&lt;=55,"Adult",Table9[[#This Row],[Age]]&gt;55,"Senior")</f>
        <v>Adult</v>
      </c>
      <c r="N1574" t="str">
        <f>_xlfn.XLOOKUP(Table17[[#This Row],[Customer_ID]],Customer_Dim!A:A,Customer_Dim!D:D,"False Data")</f>
        <v>Male</v>
      </c>
      <c r="O1574" t="str">
        <f>_xlfn.XLOOKUP(Table17[[#This Row],[Customer_ID]],Customer_Dim!A:A,Customer_Dim!E:E,"False Data")</f>
        <v>Johnsonville</v>
      </c>
      <c r="P1574" t="str">
        <f>_xlfn.XLOOKUP(Table17[[#This Row],[Customer_ID]],Customer_Dim!A:A,Customer_Dim!F:F,"False Data")</f>
        <v>Oregon</v>
      </c>
      <c r="Q1574" t="str">
        <f>_xlfn.XLOOKUP(Table17[[#This Row],[Customer_ID]],Customer_Dim!A:A,Customer_Dim!G:G,"False Data")</f>
        <v>USA</v>
      </c>
      <c r="R1574" t="str">
        <f>_xlfn.XLOOKUP(Table17[[#This Row],[Customer_ID]],Customer_Dim!A:A,Customer_Dim!H:H,"False Data")</f>
        <v>Silver</v>
      </c>
      <c r="S1574" t="str">
        <f>_xlfn.XLOOKUP(Table17[[#This Row],[Store_ID]],Store_Dim!A:A,Store_Dim!B:B)</f>
        <v>Mcdonald Inc</v>
      </c>
      <c r="T1574" t="str">
        <f>_xlfn.XLOOKUP(Table17[[#This Row],[Store_ID]],Store_Dim!A:A,Store_Dim!C:C)</f>
        <v>South</v>
      </c>
      <c r="U1574" t="str">
        <f>_xlfn.XLOOKUP(Table17[[#This Row],[Store_ID]],Store_Dim!A:A,Store_Dim!D:D)</f>
        <v>Christopherland</v>
      </c>
      <c r="V1574" t="str">
        <f>_xlfn.XLOOKUP(Table17[[#This Row],[Store_ID]],Store_Dim!A:A,Store_Dim!E:E)</f>
        <v>Outlet</v>
      </c>
      <c r="W1574" t="str">
        <f>_xlfn.XLOOKUP(Table17[[#This Row],[Product_ID]],Product_Dim!A:A,Product_Dim!B:B)</f>
        <v>Portable Power Bank</v>
      </c>
      <c r="X1574" t="str">
        <f>_xlfn.XLOOKUP(Table17[[#This Row],[Product_ID]],Product_Dim!A:A,Product_Dim!C:C)</f>
        <v>Electronics</v>
      </c>
      <c r="Y1574" t="str">
        <f>_xlfn.XLOOKUP(Table17[[#This Row],[Product_ID]],Product_Dim!A:A,Product_Dim!D:D)</f>
        <v>Mobile</v>
      </c>
      <c r="Z1574" t="str">
        <f>_xlfn.XLOOKUP(Table17[[#This Row],[Product_ID]],Product_Dim!A:A,Product_Dim!E:E)</f>
        <v>Cummings and Sons</v>
      </c>
      <c r="AA1574">
        <f>_xlfn.XLOOKUP(Table17[[#This Row],[Product_ID]],Product_Dim!A:A,Product_Dim!F:F)</f>
        <v>326.06</v>
      </c>
      <c r="AB1574">
        <f>_xlfn.XLOOKUP(Table17[[#This Row],[Product_ID]],Product_Dim!A:A,Product_Dim!G:G)</f>
        <v>301</v>
      </c>
    </row>
    <row r="1575" spans="1:28" x14ac:dyDescent="0.25">
      <c r="A1575" t="s">
        <v>3399</v>
      </c>
      <c r="B1575" s="1">
        <v>45612</v>
      </c>
      <c r="C1575" t="s">
        <v>1343</v>
      </c>
      <c r="D1575" t="s">
        <v>1730</v>
      </c>
      <c r="E1575" t="s">
        <v>1786</v>
      </c>
      <c r="F1575">
        <v>2</v>
      </c>
      <c r="G1575">
        <v>976.83</v>
      </c>
      <c r="H1575">
        <v>0.1</v>
      </c>
      <c r="I1575" t="s">
        <v>1826</v>
      </c>
      <c r="J1575" s="12">
        <v>1758.2940000000001</v>
      </c>
      <c r="K1575" t="str">
        <f>_xlfn.XLOOKUP(Table17[[#This Row],[Customer_ID]],Customer_Dim!A:A,Customer_Dim!B:B,"False Data")</f>
        <v>Thomas Moore</v>
      </c>
      <c r="L1575" s="5">
        <f>_xlfn.XLOOKUP(Table17[[#This Row],[Customer_ID]],Customer_Dim!A:A,Customer_Dim!C:C,"False Data")</f>
        <v>51</v>
      </c>
      <c r="M1575" s="5" t="str" cm="1">
        <f t="array" ref="M1575">_xlfn.IFS(Table9[[#This Row],[Age]]&lt;=35,"Youth",Table9[[#This Row],[Age]]&lt;=55,"Adult",Table9[[#This Row],[Age]]&gt;55,"Senior")</f>
        <v>Adult</v>
      </c>
      <c r="N1575" t="str">
        <f>_xlfn.XLOOKUP(Table17[[#This Row],[Customer_ID]],Customer_Dim!A:A,Customer_Dim!D:D,"False Data")</f>
        <v>Female</v>
      </c>
      <c r="O1575" t="str">
        <f>_xlfn.XLOOKUP(Table17[[#This Row],[Customer_ID]],Customer_Dim!A:A,Customer_Dim!E:E,"False Data")</f>
        <v>Williamsberg</v>
      </c>
      <c r="P1575" t="str">
        <f>_xlfn.XLOOKUP(Table17[[#This Row],[Customer_ID]],Customer_Dim!A:A,Customer_Dim!F:F,"False Data")</f>
        <v>New York</v>
      </c>
      <c r="Q1575" t="str">
        <f>_xlfn.XLOOKUP(Table17[[#This Row],[Customer_ID]],Customer_Dim!A:A,Customer_Dim!G:G,"False Data")</f>
        <v>USA</v>
      </c>
      <c r="R1575" t="str">
        <f>_xlfn.XLOOKUP(Table17[[#This Row],[Customer_ID]],Customer_Dim!A:A,Customer_Dim!H:H,"False Data")</f>
        <v>Silver</v>
      </c>
      <c r="S1575" t="str">
        <f>_xlfn.XLOOKUP(Table17[[#This Row],[Store_ID]],Store_Dim!A:A,Store_Dim!B:B)</f>
        <v>Moore, Padilla and Butler</v>
      </c>
      <c r="T1575" t="str">
        <f>_xlfn.XLOOKUP(Table17[[#This Row],[Store_ID]],Store_Dim!A:A,Store_Dim!C:C)</f>
        <v>South</v>
      </c>
      <c r="U1575" t="str">
        <f>_xlfn.XLOOKUP(Table17[[#This Row],[Store_ID]],Store_Dim!A:A,Store_Dim!D:D)</f>
        <v>East Johnstad</v>
      </c>
      <c r="V1575" t="str">
        <f>_xlfn.XLOOKUP(Table17[[#This Row],[Store_ID]],Store_Dim!A:A,Store_Dim!E:E)</f>
        <v>Flagship</v>
      </c>
      <c r="W1575" t="str">
        <f>_xlfn.XLOOKUP(Table17[[#This Row],[Product_ID]],Product_Dim!A:A,Product_Dim!B:B)</f>
        <v>Women's High Heels</v>
      </c>
      <c r="X1575" t="str">
        <f>_xlfn.XLOOKUP(Table17[[#This Row],[Product_ID]],Product_Dim!A:A,Product_Dim!C:C)</f>
        <v>Clothing</v>
      </c>
      <c r="Y1575" t="str">
        <f>_xlfn.XLOOKUP(Table17[[#This Row],[Product_ID]],Product_Dim!A:A,Product_Dim!D:D)</f>
        <v>Footwear</v>
      </c>
      <c r="Z1575" t="str">
        <f>_xlfn.XLOOKUP(Table17[[#This Row],[Product_ID]],Product_Dim!A:A,Product_Dim!E:E)</f>
        <v>Smith-Charles</v>
      </c>
      <c r="AA1575">
        <f>_xlfn.XLOOKUP(Table17[[#This Row],[Product_ID]],Product_Dim!A:A,Product_Dim!F:F)</f>
        <v>438.25</v>
      </c>
      <c r="AB1575">
        <f>_xlfn.XLOOKUP(Table17[[#This Row],[Product_ID]],Product_Dim!A:A,Product_Dim!G:G)</f>
        <v>496</v>
      </c>
    </row>
    <row r="1576" spans="1:28" x14ac:dyDescent="0.25">
      <c r="A1576" t="s">
        <v>3400</v>
      </c>
      <c r="B1576" s="1">
        <v>45472</v>
      </c>
      <c r="C1576" t="s">
        <v>869</v>
      </c>
      <c r="D1576" t="s">
        <v>1676</v>
      </c>
      <c r="E1576" t="s">
        <v>1761</v>
      </c>
      <c r="F1576">
        <v>1</v>
      </c>
      <c r="G1576">
        <v>644.15</v>
      </c>
      <c r="H1576">
        <v>0.06</v>
      </c>
      <c r="I1576" t="s">
        <v>1824</v>
      </c>
      <c r="J1576" s="12">
        <v>605.50099999999998</v>
      </c>
      <c r="K1576" t="str">
        <f>_xlfn.XLOOKUP(Table17[[#This Row],[Customer_ID]],Customer_Dim!A:A,Customer_Dim!B:B,"False Data")</f>
        <v>Samantha Robinson</v>
      </c>
      <c r="L1576" s="5">
        <f>_xlfn.XLOOKUP(Table17[[#This Row],[Customer_ID]],Customer_Dim!A:A,Customer_Dim!C:C,"False Data")</f>
        <v>23</v>
      </c>
      <c r="M1576" s="5" t="str" cm="1">
        <f t="array" ref="M1576">_xlfn.IFS(Table9[[#This Row],[Age]]&lt;=35,"Youth",Table9[[#This Row],[Age]]&lt;=55,"Adult",Table9[[#This Row],[Age]]&gt;55,"Senior")</f>
        <v>Youth</v>
      </c>
      <c r="N1576" t="str">
        <f>_xlfn.XLOOKUP(Table17[[#This Row],[Customer_ID]],Customer_Dim!A:A,Customer_Dim!D:D,"False Data")</f>
        <v>Male</v>
      </c>
      <c r="O1576" t="str">
        <f>_xlfn.XLOOKUP(Table17[[#This Row],[Customer_ID]],Customer_Dim!A:A,Customer_Dim!E:E,"False Data")</f>
        <v>North Roy</v>
      </c>
      <c r="P1576" t="str">
        <f>_xlfn.XLOOKUP(Table17[[#This Row],[Customer_ID]],Customer_Dim!A:A,Customer_Dim!F:F,"False Data")</f>
        <v>Mississippi</v>
      </c>
      <c r="Q1576" t="str">
        <f>_xlfn.XLOOKUP(Table17[[#This Row],[Customer_ID]],Customer_Dim!A:A,Customer_Dim!G:G,"False Data")</f>
        <v>USA</v>
      </c>
      <c r="R1576" t="str">
        <f>_xlfn.XLOOKUP(Table17[[#This Row],[Customer_ID]],Customer_Dim!A:A,Customer_Dim!H:H,"False Data")</f>
        <v>Bronze</v>
      </c>
      <c r="S1576" t="str">
        <f>_xlfn.XLOOKUP(Table17[[#This Row],[Store_ID]],Store_Dim!A:A,Store_Dim!B:B)</f>
        <v>Black-Horn</v>
      </c>
      <c r="T1576" t="str">
        <f>_xlfn.XLOOKUP(Table17[[#This Row],[Store_ID]],Store_Dim!A:A,Store_Dim!C:C)</f>
        <v>South</v>
      </c>
      <c r="U1576" t="str">
        <f>_xlfn.XLOOKUP(Table17[[#This Row],[Store_ID]],Store_Dim!A:A,Store_Dim!D:D)</f>
        <v>North Nancyview</v>
      </c>
      <c r="V1576" t="str">
        <f>_xlfn.XLOOKUP(Table17[[#This Row],[Store_ID]],Store_Dim!A:A,Store_Dim!E:E)</f>
        <v>Outlet</v>
      </c>
      <c r="W1576" t="str">
        <f>_xlfn.XLOOKUP(Table17[[#This Row],[Product_ID]],Product_Dim!A:A,Product_Dim!B:B)</f>
        <v>Matte Lipstick Set</v>
      </c>
      <c r="X1576" t="str">
        <f>_xlfn.XLOOKUP(Table17[[#This Row],[Product_ID]],Product_Dim!A:A,Product_Dim!C:C)</f>
        <v>Beauty</v>
      </c>
      <c r="Y1576" t="str">
        <f>_xlfn.XLOOKUP(Table17[[#This Row],[Product_ID]],Product_Dim!A:A,Product_Dim!D:D)</f>
        <v>Makeup</v>
      </c>
      <c r="Z1576" t="str">
        <f>_xlfn.XLOOKUP(Table17[[#This Row],[Product_ID]],Product_Dim!A:A,Product_Dim!E:E)</f>
        <v>Zhang Inc</v>
      </c>
      <c r="AA1576">
        <f>_xlfn.XLOOKUP(Table17[[#This Row],[Product_ID]],Product_Dim!A:A,Product_Dim!F:F)</f>
        <v>299.11</v>
      </c>
      <c r="AB1576">
        <f>_xlfn.XLOOKUP(Table17[[#This Row],[Product_ID]],Product_Dim!A:A,Product_Dim!G:G)</f>
        <v>118</v>
      </c>
    </row>
    <row r="1577" spans="1:28" x14ac:dyDescent="0.25">
      <c r="A1577" t="s">
        <v>3401</v>
      </c>
      <c r="B1577" s="1">
        <v>45897</v>
      </c>
      <c r="C1577" t="s">
        <v>1059</v>
      </c>
      <c r="D1577" t="s">
        <v>1682</v>
      </c>
      <c r="E1577" t="s">
        <v>1797</v>
      </c>
      <c r="F1577">
        <v>1</v>
      </c>
      <c r="G1577">
        <v>470.55</v>
      </c>
      <c r="H1577">
        <v>0.23</v>
      </c>
      <c r="I1577" t="s">
        <v>1826</v>
      </c>
      <c r="J1577" s="12">
        <v>362.32350000000002</v>
      </c>
      <c r="K1577" t="str">
        <f>_xlfn.XLOOKUP(Table17[[#This Row],[Customer_ID]],Customer_Dim!A:A,Customer_Dim!B:B,"False Data")</f>
        <v>Carol Lewis</v>
      </c>
      <c r="L1577" s="5">
        <f>_xlfn.XLOOKUP(Table17[[#This Row],[Customer_ID]],Customer_Dim!A:A,Customer_Dim!C:C,"False Data")</f>
        <v>40</v>
      </c>
      <c r="M1577" s="5" t="str" cm="1">
        <f t="array" ref="M1577">_xlfn.IFS(Table9[[#This Row],[Age]]&lt;=35,"Youth",Table9[[#This Row],[Age]]&lt;=55,"Adult",Table9[[#This Row],[Age]]&gt;55,"Senior")</f>
        <v>Adult</v>
      </c>
      <c r="N1577" t="str">
        <f>_xlfn.XLOOKUP(Table17[[#This Row],[Customer_ID]],Customer_Dim!A:A,Customer_Dim!D:D,"False Data")</f>
        <v>Female</v>
      </c>
      <c r="O1577" t="str">
        <f>_xlfn.XLOOKUP(Table17[[#This Row],[Customer_ID]],Customer_Dim!A:A,Customer_Dim!E:E,"False Data")</f>
        <v>Ryanport</v>
      </c>
      <c r="P1577" t="str">
        <f>_xlfn.XLOOKUP(Table17[[#This Row],[Customer_ID]],Customer_Dim!A:A,Customer_Dim!F:F,"False Data")</f>
        <v>North Carolina</v>
      </c>
      <c r="Q1577" t="str">
        <f>_xlfn.XLOOKUP(Table17[[#This Row],[Customer_ID]],Customer_Dim!A:A,Customer_Dim!G:G,"False Data")</f>
        <v>USA</v>
      </c>
      <c r="R1577" t="str">
        <f>_xlfn.XLOOKUP(Table17[[#This Row],[Customer_ID]],Customer_Dim!A:A,Customer_Dim!H:H,"False Data")</f>
        <v>Bronze</v>
      </c>
      <c r="S1577" t="str">
        <f>_xlfn.XLOOKUP(Table17[[#This Row],[Store_ID]],Store_Dim!A:A,Store_Dim!B:B)</f>
        <v>Gardner, Humphrey and Contreras</v>
      </c>
      <c r="T1577" t="str">
        <f>_xlfn.XLOOKUP(Table17[[#This Row],[Store_ID]],Store_Dim!A:A,Store_Dim!C:C)</f>
        <v>East</v>
      </c>
      <c r="U1577" t="str">
        <f>_xlfn.XLOOKUP(Table17[[#This Row],[Store_ID]],Store_Dim!A:A,Store_Dim!D:D)</f>
        <v>Johnsonville</v>
      </c>
      <c r="V1577" t="str">
        <f>_xlfn.XLOOKUP(Table17[[#This Row],[Store_ID]],Store_Dim!A:A,Store_Dim!E:E)</f>
        <v>Flagship</v>
      </c>
      <c r="W1577" t="str">
        <f>_xlfn.XLOOKUP(Table17[[#This Row],[Product_ID]],Product_Dim!A:A,Product_Dim!B:B)</f>
        <v>Smart LED Light Strip</v>
      </c>
      <c r="X1577" t="str">
        <f>_xlfn.XLOOKUP(Table17[[#This Row],[Product_ID]],Product_Dim!A:A,Product_Dim!C:C)</f>
        <v>Electronics</v>
      </c>
      <c r="Y1577" t="str">
        <f>_xlfn.XLOOKUP(Table17[[#This Row],[Product_ID]],Product_Dim!A:A,Product_Dim!D:D)</f>
        <v>Accessories</v>
      </c>
      <c r="Z1577" t="str">
        <f>_xlfn.XLOOKUP(Table17[[#This Row],[Product_ID]],Product_Dim!A:A,Product_Dim!E:E)</f>
        <v>Flores-Davis</v>
      </c>
      <c r="AA1577">
        <f>_xlfn.XLOOKUP(Table17[[#This Row],[Product_ID]],Product_Dim!A:A,Product_Dim!F:F)</f>
        <v>349.17</v>
      </c>
      <c r="AB1577">
        <f>_xlfn.XLOOKUP(Table17[[#This Row],[Product_ID]],Product_Dim!A:A,Product_Dim!G:G)</f>
        <v>476</v>
      </c>
    </row>
    <row r="1578" spans="1:28" x14ac:dyDescent="0.25">
      <c r="A1578" t="s">
        <v>3402</v>
      </c>
      <c r="B1578" s="1">
        <v>45241</v>
      </c>
      <c r="C1578" t="s">
        <v>1472</v>
      </c>
      <c r="D1578" t="s">
        <v>1560</v>
      </c>
      <c r="E1578" t="s">
        <v>1776</v>
      </c>
      <c r="F1578">
        <v>3</v>
      </c>
      <c r="G1578">
        <v>598.82000000000005</v>
      </c>
      <c r="H1578">
        <v>0.19</v>
      </c>
      <c r="I1578" t="s">
        <v>1829</v>
      </c>
      <c r="J1578" s="12">
        <v>1455.1325999999999</v>
      </c>
      <c r="K1578" t="str">
        <f>_xlfn.XLOOKUP(Table17[[#This Row],[Customer_ID]],Customer_Dim!A:A,Customer_Dim!B:B,"False Data")</f>
        <v>Earl Smith Dds</v>
      </c>
      <c r="L1578" s="5">
        <f>_xlfn.XLOOKUP(Table17[[#This Row],[Customer_ID]],Customer_Dim!A:A,Customer_Dim!C:C,"False Data")</f>
        <v>59</v>
      </c>
      <c r="M1578" s="5" t="str" cm="1">
        <f t="array" ref="M1578">_xlfn.IFS(Table9[[#This Row],[Age]]&lt;=35,"Youth",Table9[[#This Row],[Age]]&lt;=55,"Adult",Table9[[#This Row],[Age]]&gt;55,"Senior")</f>
        <v>Senior</v>
      </c>
      <c r="N1578" t="str">
        <f>_xlfn.XLOOKUP(Table17[[#This Row],[Customer_ID]],Customer_Dim!A:A,Customer_Dim!D:D,"False Data")</f>
        <v>Male</v>
      </c>
      <c r="O1578" t="str">
        <f>_xlfn.XLOOKUP(Table17[[#This Row],[Customer_ID]],Customer_Dim!A:A,Customer_Dim!E:E,"False Data")</f>
        <v>West Sarah</v>
      </c>
      <c r="P1578" t="str">
        <f>_xlfn.XLOOKUP(Table17[[#This Row],[Customer_ID]],Customer_Dim!A:A,Customer_Dim!F:F,"False Data")</f>
        <v>South Dakota</v>
      </c>
      <c r="Q1578" t="str">
        <f>_xlfn.XLOOKUP(Table17[[#This Row],[Customer_ID]],Customer_Dim!A:A,Customer_Dim!G:G,"False Data")</f>
        <v>USA</v>
      </c>
      <c r="R1578" t="str">
        <f>_xlfn.XLOOKUP(Table17[[#This Row],[Customer_ID]],Customer_Dim!A:A,Customer_Dim!H:H,"False Data")</f>
        <v>Gold</v>
      </c>
      <c r="S1578" t="str">
        <f>_xlfn.XLOOKUP(Table17[[#This Row],[Store_ID]],Store_Dim!A:A,Store_Dim!B:B)</f>
        <v>Benson-Elliott</v>
      </c>
      <c r="T1578" t="str">
        <f>_xlfn.XLOOKUP(Table17[[#This Row],[Store_ID]],Store_Dim!A:A,Store_Dim!C:C)</f>
        <v>East</v>
      </c>
      <c r="U1578" t="str">
        <f>_xlfn.XLOOKUP(Table17[[#This Row],[Store_ID]],Store_Dim!A:A,Store_Dim!D:D)</f>
        <v>Port Josephberg</v>
      </c>
      <c r="V1578" t="str">
        <f>_xlfn.XLOOKUP(Table17[[#This Row],[Store_ID]],Store_Dim!A:A,Store_Dim!E:E)</f>
        <v>Online</v>
      </c>
      <c r="W1578" t="str">
        <f>_xlfn.XLOOKUP(Table17[[#This Row],[Product_ID]],Product_Dim!A:A,Product_Dim!B:B)</f>
        <v>LED Table Lamp</v>
      </c>
      <c r="X1578" t="str">
        <f>_xlfn.XLOOKUP(Table17[[#This Row],[Product_ID]],Product_Dim!A:A,Product_Dim!C:C)</f>
        <v>Home</v>
      </c>
      <c r="Y1578" t="str">
        <f>_xlfn.XLOOKUP(Table17[[#This Row],[Product_ID]],Product_Dim!A:A,Product_Dim!D:D)</f>
        <v>Lighting</v>
      </c>
      <c r="Z1578" t="str">
        <f>_xlfn.XLOOKUP(Table17[[#This Row],[Product_ID]],Product_Dim!A:A,Product_Dim!E:E)</f>
        <v>Harrell LLC</v>
      </c>
      <c r="AA1578">
        <f>_xlfn.XLOOKUP(Table17[[#This Row],[Product_ID]],Product_Dim!A:A,Product_Dim!F:F)</f>
        <v>218.86</v>
      </c>
      <c r="AB1578">
        <f>_xlfn.XLOOKUP(Table17[[#This Row],[Product_ID]],Product_Dim!A:A,Product_Dim!G:G)</f>
        <v>170</v>
      </c>
    </row>
    <row r="1579" spans="1:28" x14ac:dyDescent="0.25">
      <c r="A1579" t="s">
        <v>3403</v>
      </c>
      <c r="B1579" s="1">
        <v>45851</v>
      </c>
      <c r="C1579" t="s">
        <v>360</v>
      </c>
      <c r="D1579" t="s">
        <v>1588</v>
      </c>
      <c r="E1579" t="s">
        <v>1794</v>
      </c>
      <c r="F1579">
        <v>4</v>
      </c>
      <c r="G1579">
        <v>659.17</v>
      </c>
      <c r="H1579">
        <v>0.12</v>
      </c>
      <c r="I1579" t="s">
        <v>1824</v>
      </c>
      <c r="J1579" s="12">
        <v>2320.2784000000001</v>
      </c>
      <c r="K1579" t="str">
        <f>_xlfn.XLOOKUP(Table17[[#This Row],[Customer_ID]],Customer_Dim!A:A,Customer_Dim!B:B,"False Data")</f>
        <v>Colleen Maynard</v>
      </c>
      <c r="L1579" s="5">
        <f>_xlfn.XLOOKUP(Table17[[#This Row],[Customer_ID]],Customer_Dim!A:A,Customer_Dim!C:C,"False Data")</f>
        <v>29</v>
      </c>
      <c r="M1579" s="5" t="str" cm="1">
        <f t="array" ref="M1579">_xlfn.IFS(Table9[[#This Row],[Age]]&lt;=35,"Youth",Table9[[#This Row],[Age]]&lt;=55,"Adult",Table9[[#This Row],[Age]]&gt;55,"Senior")</f>
        <v>Youth</v>
      </c>
      <c r="N1579" t="str">
        <f>_xlfn.XLOOKUP(Table17[[#This Row],[Customer_ID]],Customer_Dim!A:A,Customer_Dim!D:D,"False Data")</f>
        <v>Male</v>
      </c>
      <c r="O1579" t="str">
        <f>_xlfn.XLOOKUP(Table17[[#This Row],[Customer_ID]],Customer_Dim!A:A,Customer_Dim!E:E,"False Data")</f>
        <v>Singletonmouth</v>
      </c>
      <c r="P1579" t="str">
        <f>_xlfn.XLOOKUP(Table17[[#This Row],[Customer_ID]],Customer_Dim!A:A,Customer_Dim!F:F,"False Data")</f>
        <v>Utah</v>
      </c>
      <c r="Q1579" t="str">
        <f>_xlfn.XLOOKUP(Table17[[#This Row],[Customer_ID]],Customer_Dim!A:A,Customer_Dim!G:G,"False Data")</f>
        <v>USA</v>
      </c>
      <c r="R1579" t="str">
        <f>_xlfn.XLOOKUP(Table17[[#This Row],[Customer_ID]],Customer_Dim!A:A,Customer_Dim!H:H,"False Data")</f>
        <v>Gold</v>
      </c>
      <c r="S1579" t="str">
        <f>_xlfn.XLOOKUP(Table17[[#This Row],[Store_ID]],Store_Dim!A:A,Store_Dim!B:B)</f>
        <v>Thomas, Bridges and Harris</v>
      </c>
      <c r="T1579" t="str">
        <f>_xlfn.XLOOKUP(Table17[[#This Row],[Store_ID]],Store_Dim!A:A,Store_Dim!C:C)</f>
        <v>North</v>
      </c>
      <c r="U1579" t="str">
        <f>_xlfn.XLOOKUP(Table17[[#This Row],[Store_ID]],Store_Dim!A:A,Store_Dim!D:D)</f>
        <v>Sabrinatown</v>
      </c>
      <c r="V1579" t="str">
        <f>_xlfn.XLOOKUP(Table17[[#This Row],[Store_ID]],Store_Dim!A:A,Store_Dim!E:E)</f>
        <v>Online</v>
      </c>
      <c r="W1579" t="str">
        <f>_xlfn.XLOOKUP(Table17[[#This Row],[Product_ID]],Product_Dim!A:A,Product_Dim!B:B)</f>
        <v>Outdoor Sports Water Bottle</v>
      </c>
      <c r="X1579" t="str">
        <f>_xlfn.XLOOKUP(Table17[[#This Row],[Product_ID]],Product_Dim!A:A,Product_Dim!C:C)</f>
        <v>Sports</v>
      </c>
      <c r="Y1579" t="str">
        <f>_xlfn.XLOOKUP(Table17[[#This Row],[Product_ID]],Product_Dim!A:A,Product_Dim!D:D)</f>
        <v>Accessories</v>
      </c>
      <c r="Z1579" t="str">
        <f>_xlfn.XLOOKUP(Table17[[#This Row],[Product_ID]],Product_Dim!A:A,Product_Dim!E:E)</f>
        <v>Soto-Ellis</v>
      </c>
      <c r="AA1579">
        <f>_xlfn.XLOOKUP(Table17[[#This Row],[Product_ID]],Product_Dim!A:A,Product_Dim!F:F)</f>
        <v>131.51</v>
      </c>
      <c r="AB1579">
        <f>_xlfn.XLOOKUP(Table17[[#This Row],[Product_ID]],Product_Dim!A:A,Product_Dim!G:G)</f>
        <v>0</v>
      </c>
    </row>
    <row r="1580" spans="1:28" x14ac:dyDescent="0.25">
      <c r="A1580" t="s">
        <v>3404</v>
      </c>
      <c r="B1580" s="1">
        <v>45572</v>
      </c>
      <c r="C1580" t="s">
        <v>369</v>
      </c>
      <c r="D1580" t="s">
        <v>1640</v>
      </c>
      <c r="E1580" t="s">
        <v>1757</v>
      </c>
      <c r="F1580">
        <v>2</v>
      </c>
      <c r="G1580">
        <v>216.02</v>
      </c>
      <c r="H1580">
        <v>0.25</v>
      </c>
      <c r="I1580" t="s">
        <v>1824</v>
      </c>
      <c r="J1580" s="12">
        <v>324.02999999999997</v>
      </c>
      <c r="K1580" t="str">
        <f>_xlfn.XLOOKUP(Table17[[#This Row],[Customer_ID]],Customer_Dim!A:A,Customer_Dim!B:B,"False Data")</f>
        <v>Christopher Lester</v>
      </c>
      <c r="L1580" s="5">
        <f>_xlfn.XLOOKUP(Table17[[#This Row],[Customer_ID]],Customer_Dim!A:A,Customer_Dim!C:C,"False Data")</f>
        <v>64</v>
      </c>
      <c r="M1580" s="5" t="str" cm="1">
        <f t="array" ref="M1580">_xlfn.IFS(Table9[[#This Row],[Age]]&lt;=35,"Youth",Table9[[#This Row],[Age]]&lt;=55,"Adult",Table9[[#This Row],[Age]]&gt;55,"Senior")</f>
        <v>Senior</v>
      </c>
      <c r="N1580" t="str">
        <f>_xlfn.XLOOKUP(Table17[[#This Row],[Customer_ID]],Customer_Dim!A:A,Customer_Dim!D:D,"False Data")</f>
        <v>Male</v>
      </c>
      <c r="O1580" t="str">
        <f>_xlfn.XLOOKUP(Table17[[#This Row],[Customer_ID]],Customer_Dim!A:A,Customer_Dim!E:E,"False Data")</f>
        <v>South Jenniferville</v>
      </c>
      <c r="P1580" t="str">
        <f>_xlfn.XLOOKUP(Table17[[#This Row],[Customer_ID]],Customer_Dim!A:A,Customer_Dim!F:F,"False Data")</f>
        <v>Georgia</v>
      </c>
      <c r="Q1580" t="str">
        <f>_xlfn.XLOOKUP(Table17[[#This Row],[Customer_ID]],Customer_Dim!A:A,Customer_Dim!G:G,"False Data")</f>
        <v>USA</v>
      </c>
      <c r="R1580" t="str">
        <f>_xlfn.XLOOKUP(Table17[[#This Row],[Customer_ID]],Customer_Dim!A:A,Customer_Dim!H:H,"False Data")</f>
        <v>Silver</v>
      </c>
      <c r="S1580" t="str">
        <f>_xlfn.XLOOKUP(Table17[[#This Row],[Store_ID]],Store_Dim!A:A,Store_Dim!B:B)</f>
        <v>Martinez, Adkins and Johnson</v>
      </c>
      <c r="T1580" t="str">
        <f>_xlfn.XLOOKUP(Table17[[#This Row],[Store_ID]],Store_Dim!A:A,Store_Dim!C:C)</f>
        <v>North</v>
      </c>
      <c r="U1580" t="str">
        <f>_xlfn.XLOOKUP(Table17[[#This Row],[Store_ID]],Store_Dim!A:A,Store_Dim!D:D)</f>
        <v>Danielmouth</v>
      </c>
      <c r="V1580" t="str">
        <f>_xlfn.XLOOKUP(Table17[[#This Row],[Store_ID]],Store_Dim!A:A,Store_Dim!E:E)</f>
        <v>Flagship</v>
      </c>
      <c r="W1580" t="str">
        <f>_xlfn.XLOOKUP(Table17[[#This Row],[Product_ID]],Product_Dim!A:A,Product_Dim!B:B)</f>
        <v>Men's Winter Jacket</v>
      </c>
      <c r="X1580" t="str">
        <f>_xlfn.XLOOKUP(Table17[[#This Row],[Product_ID]],Product_Dim!A:A,Product_Dim!C:C)</f>
        <v>Clothing</v>
      </c>
      <c r="Y1580" t="str">
        <f>_xlfn.XLOOKUP(Table17[[#This Row],[Product_ID]],Product_Dim!A:A,Product_Dim!D:D)</f>
        <v>Outerwear</v>
      </c>
      <c r="Z1580" t="str">
        <f>_xlfn.XLOOKUP(Table17[[#This Row],[Product_ID]],Product_Dim!A:A,Product_Dim!E:E)</f>
        <v>Kelly, Smith and Perez</v>
      </c>
      <c r="AA1580">
        <f>_xlfn.XLOOKUP(Table17[[#This Row],[Product_ID]],Product_Dim!A:A,Product_Dim!F:F)</f>
        <v>167.34</v>
      </c>
      <c r="AB1580">
        <f>_xlfn.XLOOKUP(Table17[[#This Row],[Product_ID]],Product_Dim!A:A,Product_Dim!G:G)</f>
        <v>296</v>
      </c>
    </row>
    <row r="1581" spans="1:28" x14ac:dyDescent="0.25">
      <c r="A1581" t="s">
        <v>3405</v>
      </c>
      <c r="B1581" s="1">
        <v>45774</v>
      </c>
      <c r="C1581" t="s">
        <v>124</v>
      </c>
      <c r="D1581" t="s">
        <v>1610</v>
      </c>
      <c r="E1581" t="s">
        <v>1789</v>
      </c>
      <c r="F1581">
        <v>2</v>
      </c>
      <c r="G1581">
        <v>613.47</v>
      </c>
      <c r="H1581">
        <v>0.02</v>
      </c>
      <c r="I1581" t="s">
        <v>1826</v>
      </c>
      <c r="J1581" s="12">
        <v>1202.4012</v>
      </c>
      <c r="K1581" t="str">
        <f>_xlfn.XLOOKUP(Table17[[#This Row],[Customer_ID]],Customer_Dim!A:A,Customer_Dim!B:B,"False Data")</f>
        <v>Jessica Acevedo</v>
      </c>
      <c r="L1581" s="5">
        <f>_xlfn.XLOOKUP(Table17[[#This Row],[Customer_ID]],Customer_Dim!A:A,Customer_Dim!C:C,"False Data")</f>
        <v>64</v>
      </c>
      <c r="M1581" s="5" t="str" cm="1">
        <f t="array" ref="M1581">_xlfn.IFS(Table9[[#This Row],[Age]]&lt;=35,"Youth",Table9[[#This Row],[Age]]&lt;=55,"Adult",Table9[[#This Row],[Age]]&gt;55,"Senior")</f>
        <v>Senior</v>
      </c>
      <c r="N1581" t="str">
        <f>_xlfn.XLOOKUP(Table17[[#This Row],[Customer_ID]],Customer_Dim!A:A,Customer_Dim!D:D,"False Data")</f>
        <v>Female</v>
      </c>
      <c r="O1581" t="str">
        <f>_xlfn.XLOOKUP(Table17[[#This Row],[Customer_ID]],Customer_Dim!A:A,Customer_Dim!E:E,"False Data")</f>
        <v>Amybury</v>
      </c>
      <c r="P1581" t="str">
        <f>_xlfn.XLOOKUP(Table17[[#This Row],[Customer_ID]],Customer_Dim!A:A,Customer_Dim!F:F,"False Data")</f>
        <v>Pennsylvania</v>
      </c>
      <c r="Q1581" t="str">
        <f>_xlfn.XLOOKUP(Table17[[#This Row],[Customer_ID]],Customer_Dim!A:A,Customer_Dim!G:G,"False Data")</f>
        <v>USA</v>
      </c>
      <c r="R1581" t="str">
        <f>_xlfn.XLOOKUP(Table17[[#This Row],[Customer_ID]],Customer_Dim!A:A,Customer_Dim!H:H,"False Data")</f>
        <v>Bronze</v>
      </c>
      <c r="S1581" t="str">
        <f>_xlfn.XLOOKUP(Table17[[#This Row],[Store_ID]],Store_Dim!A:A,Store_Dim!B:B)</f>
        <v>Hill, Wagner and Ballard</v>
      </c>
      <c r="T1581" t="str">
        <f>_xlfn.XLOOKUP(Table17[[#This Row],[Store_ID]],Store_Dim!A:A,Store_Dim!C:C)</f>
        <v>East</v>
      </c>
      <c r="U1581" t="str">
        <f>_xlfn.XLOOKUP(Table17[[#This Row],[Store_ID]],Store_Dim!A:A,Store_Dim!D:D)</f>
        <v>East Davidville</v>
      </c>
      <c r="V1581" t="str">
        <f>_xlfn.XLOOKUP(Table17[[#This Row],[Store_ID]],Store_Dim!A:A,Store_Dim!E:E)</f>
        <v>Online</v>
      </c>
      <c r="W1581" t="str">
        <f>_xlfn.XLOOKUP(Table17[[#This Row],[Product_ID]],Product_Dim!A:A,Product_Dim!B:B)</f>
        <v>Basketball</v>
      </c>
      <c r="X1581" t="str">
        <f>_xlfn.XLOOKUP(Table17[[#This Row],[Product_ID]],Product_Dim!A:A,Product_Dim!C:C)</f>
        <v>Sports</v>
      </c>
      <c r="Y1581" t="str">
        <f>_xlfn.XLOOKUP(Table17[[#This Row],[Product_ID]],Product_Dim!A:A,Product_Dim!D:D)</f>
        <v>Team Sports</v>
      </c>
      <c r="Z1581" t="str">
        <f>_xlfn.XLOOKUP(Table17[[#This Row],[Product_ID]],Product_Dim!A:A,Product_Dim!E:E)</f>
        <v>Nolan-Snow</v>
      </c>
      <c r="AA1581">
        <f>_xlfn.XLOOKUP(Table17[[#This Row],[Product_ID]],Product_Dim!A:A,Product_Dim!F:F)</f>
        <v>204.39</v>
      </c>
      <c r="AB1581">
        <f>_xlfn.XLOOKUP(Table17[[#This Row],[Product_ID]],Product_Dim!A:A,Product_Dim!G:G)</f>
        <v>281</v>
      </c>
    </row>
    <row r="1582" spans="1:28" x14ac:dyDescent="0.25">
      <c r="A1582" t="s">
        <v>3406</v>
      </c>
      <c r="B1582" s="1">
        <v>45921</v>
      </c>
      <c r="C1582" t="s">
        <v>350</v>
      </c>
      <c r="D1582" t="s">
        <v>1664</v>
      </c>
      <c r="E1582" t="s">
        <v>1794</v>
      </c>
      <c r="F1582">
        <v>2</v>
      </c>
      <c r="G1582">
        <v>485.17</v>
      </c>
      <c r="H1582">
        <v>0.11</v>
      </c>
      <c r="I1582" t="s">
        <v>1826</v>
      </c>
      <c r="J1582" s="12">
        <v>863.60260000000005</v>
      </c>
      <c r="K1582" t="str">
        <f>_xlfn.XLOOKUP(Table17[[#This Row],[Customer_ID]],Customer_Dim!A:A,Customer_Dim!B:B,"False Data")</f>
        <v>Brittney Morgan</v>
      </c>
      <c r="L1582" s="5">
        <f>_xlfn.XLOOKUP(Table17[[#This Row],[Customer_ID]],Customer_Dim!A:A,Customer_Dim!C:C,"False Data")</f>
        <v>24</v>
      </c>
      <c r="M1582" s="5" t="str" cm="1">
        <f t="array" ref="M1582">_xlfn.IFS(Table9[[#This Row],[Age]]&lt;=35,"Youth",Table9[[#This Row],[Age]]&lt;=55,"Adult",Table9[[#This Row],[Age]]&gt;55,"Senior")</f>
        <v>Youth</v>
      </c>
      <c r="N1582" t="str">
        <f>_xlfn.XLOOKUP(Table17[[#This Row],[Customer_ID]],Customer_Dim!A:A,Customer_Dim!D:D,"False Data")</f>
        <v>Male</v>
      </c>
      <c r="O1582" t="str">
        <f>_xlfn.XLOOKUP(Table17[[#This Row],[Customer_ID]],Customer_Dim!A:A,Customer_Dim!E:E,"False Data")</f>
        <v>Lake Kaylahaven</v>
      </c>
      <c r="P1582" t="str">
        <f>_xlfn.XLOOKUP(Table17[[#This Row],[Customer_ID]],Customer_Dim!A:A,Customer_Dim!F:F,"False Data")</f>
        <v>Alaska</v>
      </c>
      <c r="Q1582" t="str">
        <f>_xlfn.XLOOKUP(Table17[[#This Row],[Customer_ID]],Customer_Dim!A:A,Customer_Dim!G:G,"False Data")</f>
        <v>USA</v>
      </c>
      <c r="R1582" t="str">
        <f>_xlfn.XLOOKUP(Table17[[#This Row],[Customer_ID]],Customer_Dim!A:A,Customer_Dim!H:H,"False Data")</f>
        <v>Gold</v>
      </c>
      <c r="S1582" t="str">
        <f>_xlfn.XLOOKUP(Table17[[#This Row],[Store_ID]],Store_Dim!A:A,Store_Dim!B:B)</f>
        <v>Thomas, Bridges and Harris</v>
      </c>
      <c r="T1582" t="str">
        <f>_xlfn.XLOOKUP(Table17[[#This Row],[Store_ID]],Store_Dim!A:A,Store_Dim!C:C)</f>
        <v>North</v>
      </c>
      <c r="U1582" t="str">
        <f>_xlfn.XLOOKUP(Table17[[#This Row],[Store_ID]],Store_Dim!A:A,Store_Dim!D:D)</f>
        <v>Sabrinatown</v>
      </c>
      <c r="V1582" t="str">
        <f>_xlfn.XLOOKUP(Table17[[#This Row],[Store_ID]],Store_Dim!A:A,Store_Dim!E:E)</f>
        <v>Online</v>
      </c>
      <c r="W1582" t="str">
        <f>_xlfn.XLOOKUP(Table17[[#This Row],[Product_ID]],Product_Dim!A:A,Product_Dim!B:B)</f>
        <v>Womens Cotton Scarf</v>
      </c>
      <c r="X1582" t="str">
        <f>_xlfn.XLOOKUP(Table17[[#This Row],[Product_ID]],Product_Dim!A:A,Product_Dim!C:C)</f>
        <v>Clothing</v>
      </c>
      <c r="Y1582" t="str">
        <f>_xlfn.XLOOKUP(Table17[[#This Row],[Product_ID]],Product_Dim!A:A,Product_Dim!D:D)</f>
        <v>Accessories</v>
      </c>
      <c r="Z1582" t="str">
        <f>_xlfn.XLOOKUP(Table17[[#This Row],[Product_ID]],Product_Dim!A:A,Product_Dim!E:E)</f>
        <v>Shepherd-Gould</v>
      </c>
      <c r="AA1582">
        <f>_xlfn.XLOOKUP(Table17[[#This Row],[Product_ID]],Product_Dim!A:A,Product_Dim!F:F)</f>
        <v>113.83</v>
      </c>
      <c r="AB1582">
        <f>_xlfn.XLOOKUP(Table17[[#This Row],[Product_ID]],Product_Dim!A:A,Product_Dim!G:G)</f>
        <v>485</v>
      </c>
    </row>
    <row r="1583" spans="1:28" x14ac:dyDescent="0.25">
      <c r="A1583" t="s">
        <v>3407</v>
      </c>
      <c r="B1583" s="1">
        <v>45268</v>
      </c>
      <c r="C1583" t="s">
        <v>969</v>
      </c>
      <c r="D1583" t="s">
        <v>1640</v>
      </c>
      <c r="E1583" t="s">
        <v>1789</v>
      </c>
      <c r="F1583">
        <v>1</v>
      </c>
      <c r="G1583">
        <v>209.7</v>
      </c>
      <c r="H1583">
        <v>0.2</v>
      </c>
      <c r="I1583" t="s">
        <v>1826</v>
      </c>
      <c r="J1583" s="12">
        <v>167.76</v>
      </c>
      <c r="K1583" t="str">
        <f>_xlfn.XLOOKUP(Table17[[#This Row],[Customer_ID]],Customer_Dim!A:A,Customer_Dim!B:B,"False Data")</f>
        <v>Brandy Thompson</v>
      </c>
      <c r="L1583" s="5">
        <f>_xlfn.XLOOKUP(Table17[[#This Row],[Customer_ID]],Customer_Dim!A:A,Customer_Dim!C:C,"False Data")</f>
        <v>56</v>
      </c>
      <c r="M1583" s="5" t="str" cm="1">
        <f t="array" ref="M1583">_xlfn.IFS(Table9[[#This Row],[Age]]&lt;=35,"Youth",Table9[[#This Row],[Age]]&lt;=55,"Adult",Table9[[#This Row],[Age]]&gt;55,"Senior")</f>
        <v>Senior</v>
      </c>
      <c r="N1583" t="str">
        <f>_xlfn.XLOOKUP(Table17[[#This Row],[Customer_ID]],Customer_Dim!A:A,Customer_Dim!D:D,"False Data")</f>
        <v>Female</v>
      </c>
      <c r="O1583" t="str">
        <f>_xlfn.XLOOKUP(Table17[[#This Row],[Customer_ID]],Customer_Dim!A:A,Customer_Dim!E:E,"False Data")</f>
        <v>West Patriciaview</v>
      </c>
      <c r="P1583" t="str">
        <f>_xlfn.XLOOKUP(Table17[[#This Row],[Customer_ID]],Customer_Dim!A:A,Customer_Dim!F:F,"False Data")</f>
        <v>Alabama</v>
      </c>
      <c r="Q1583" t="str">
        <f>_xlfn.XLOOKUP(Table17[[#This Row],[Customer_ID]],Customer_Dim!A:A,Customer_Dim!G:G,"False Data")</f>
        <v>USA</v>
      </c>
      <c r="R1583" t="str">
        <f>_xlfn.XLOOKUP(Table17[[#This Row],[Customer_ID]],Customer_Dim!A:A,Customer_Dim!H:H,"False Data")</f>
        <v>Bronze</v>
      </c>
      <c r="S1583" t="str">
        <f>_xlfn.XLOOKUP(Table17[[#This Row],[Store_ID]],Store_Dim!A:A,Store_Dim!B:B)</f>
        <v>Hill, Wagner and Ballard</v>
      </c>
      <c r="T1583" t="str">
        <f>_xlfn.XLOOKUP(Table17[[#This Row],[Store_ID]],Store_Dim!A:A,Store_Dim!C:C)</f>
        <v>East</v>
      </c>
      <c r="U1583" t="str">
        <f>_xlfn.XLOOKUP(Table17[[#This Row],[Store_ID]],Store_Dim!A:A,Store_Dim!D:D)</f>
        <v>East Davidville</v>
      </c>
      <c r="V1583" t="str">
        <f>_xlfn.XLOOKUP(Table17[[#This Row],[Store_ID]],Store_Dim!A:A,Store_Dim!E:E)</f>
        <v>Online</v>
      </c>
      <c r="W1583" t="str">
        <f>_xlfn.XLOOKUP(Table17[[#This Row],[Product_ID]],Product_Dim!A:A,Product_Dim!B:B)</f>
        <v>Men's Winter Jacket</v>
      </c>
      <c r="X1583" t="str">
        <f>_xlfn.XLOOKUP(Table17[[#This Row],[Product_ID]],Product_Dim!A:A,Product_Dim!C:C)</f>
        <v>Clothing</v>
      </c>
      <c r="Y1583" t="str">
        <f>_xlfn.XLOOKUP(Table17[[#This Row],[Product_ID]],Product_Dim!A:A,Product_Dim!D:D)</f>
        <v>Outerwear</v>
      </c>
      <c r="Z1583" t="str">
        <f>_xlfn.XLOOKUP(Table17[[#This Row],[Product_ID]],Product_Dim!A:A,Product_Dim!E:E)</f>
        <v>Kelly, Smith and Perez</v>
      </c>
      <c r="AA1583">
        <f>_xlfn.XLOOKUP(Table17[[#This Row],[Product_ID]],Product_Dim!A:A,Product_Dim!F:F)</f>
        <v>167.34</v>
      </c>
      <c r="AB1583">
        <f>_xlfn.XLOOKUP(Table17[[#This Row],[Product_ID]],Product_Dim!A:A,Product_Dim!G:G)</f>
        <v>296</v>
      </c>
    </row>
    <row r="1584" spans="1:28" x14ac:dyDescent="0.25">
      <c r="A1584" t="s">
        <v>3408</v>
      </c>
      <c r="B1584" s="1">
        <v>45402</v>
      </c>
      <c r="C1584" t="s">
        <v>1026</v>
      </c>
      <c r="D1584" t="s">
        <v>1732</v>
      </c>
      <c r="E1584" t="s">
        <v>1752</v>
      </c>
      <c r="F1584">
        <v>1</v>
      </c>
      <c r="G1584">
        <v>681.47</v>
      </c>
      <c r="H1584">
        <v>0.15</v>
      </c>
      <c r="I1584" t="s">
        <v>1824</v>
      </c>
      <c r="J1584" s="12">
        <v>579.24950000000001</v>
      </c>
      <c r="K1584" t="str">
        <f>_xlfn.XLOOKUP(Table17[[#This Row],[Customer_ID]],Customer_Dim!A:A,Customer_Dim!B:B,"False Data")</f>
        <v>Robert King</v>
      </c>
      <c r="L1584" s="5">
        <f>_xlfn.XLOOKUP(Table17[[#This Row],[Customer_ID]],Customer_Dim!A:A,Customer_Dim!C:C,"False Data")</f>
        <v>58</v>
      </c>
      <c r="M1584" s="5" t="str" cm="1">
        <f t="array" ref="M1584">_xlfn.IFS(Table9[[#This Row],[Age]]&lt;=35,"Youth",Table9[[#This Row],[Age]]&lt;=55,"Adult",Table9[[#This Row],[Age]]&gt;55,"Senior")</f>
        <v>Senior</v>
      </c>
      <c r="N1584" t="str">
        <f>_xlfn.XLOOKUP(Table17[[#This Row],[Customer_ID]],Customer_Dim!A:A,Customer_Dim!D:D,"False Data")</f>
        <v>Female</v>
      </c>
      <c r="O1584" t="str">
        <f>_xlfn.XLOOKUP(Table17[[#This Row],[Customer_ID]],Customer_Dim!A:A,Customer_Dim!E:E,"False Data")</f>
        <v>Cindyton</v>
      </c>
      <c r="P1584" t="str">
        <f>_xlfn.XLOOKUP(Table17[[#This Row],[Customer_ID]],Customer_Dim!A:A,Customer_Dim!F:F,"False Data")</f>
        <v>Rhode Island</v>
      </c>
      <c r="Q1584" t="str">
        <f>_xlfn.XLOOKUP(Table17[[#This Row],[Customer_ID]],Customer_Dim!A:A,Customer_Dim!G:G,"False Data")</f>
        <v>USA</v>
      </c>
      <c r="R1584" t="str">
        <f>_xlfn.XLOOKUP(Table17[[#This Row],[Customer_ID]],Customer_Dim!A:A,Customer_Dim!H:H,"False Data")</f>
        <v>Gold</v>
      </c>
      <c r="S1584" t="str">
        <f>_xlfn.XLOOKUP(Table17[[#This Row],[Store_ID]],Store_Dim!A:A,Store_Dim!B:B)</f>
        <v>Rivera-Warner</v>
      </c>
      <c r="T1584" t="str">
        <f>_xlfn.XLOOKUP(Table17[[#This Row],[Store_ID]],Store_Dim!A:A,Store_Dim!C:C)</f>
        <v>East</v>
      </c>
      <c r="U1584" t="str">
        <f>_xlfn.XLOOKUP(Table17[[#This Row],[Store_ID]],Store_Dim!A:A,Store_Dim!D:D)</f>
        <v>Washingtonfurt</v>
      </c>
      <c r="V1584" t="str">
        <f>_xlfn.XLOOKUP(Table17[[#This Row],[Store_ID]],Store_Dim!A:A,Store_Dim!E:E)</f>
        <v>Flagship</v>
      </c>
      <c r="W1584" t="str">
        <f>_xlfn.XLOOKUP(Table17[[#This Row],[Product_ID]],Product_Dim!A:A,Product_Dim!B:B)</f>
        <v>Microwave Oven</v>
      </c>
      <c r="X1584" t="str">
        <f>_xlfn.XLOOKUP(Table17[[#This Row],[Product_ID]],Product_Dim!A:A,Product_Dim!C:C)</f>
        <v>Home</v>
      </c>
      <c r="Y1584" t="str">
        <f>_xlfn.XLOOKUP(Table17[[#This Row],[Product_ID]],Product_Dim!A:A,Product_Dim!D:D)</f>
        <v>Appliances</v>
      </c>
      <c r="Z1584" t="str">
        <f>_xlfn.XLOOKUP(Table17[[#This Row],[Product_ID]],Product_Dim!A:A,Product_Dim!E:E)</f>
        <v>Green, Powell and Palmer</v>
      </c>
      <c r="AA1584">
        <f>_xlfn.XLOOKUP(Table17[[#This Row],[Product_ID]],Product_Dim!A:A,Product_Dim!F:F)</f>
        <v>447.43</v>
      </c>
      <c r="AB1584">
        <f>_xlfn.XLOOKUP(Table17[[#This Row],[Product_ID]],Product_Dim!A:A,Product_Dim!G:G)</f>
        <v>191</v>
      </c>
    </row>
    <row r="1585" spans="1:28" x14ac:dyDescent="0.25">
      <c r="A1585" t="s">
        <v>3409</v>
      </c>
      <c r="B1585" s="1">
        <v>45667</v>
      </c>
      <c r="C1585" t="s">
        <v>1362</v>
      </c>
      <c r="D1585" t="s">
        <v>1700</v>
      </c>
      <c r="E1585" t="s">
        <v>1807</v>
      </c>
      <c r="F1585">
        <v>2</v>
      </c>
      <c r="G1585">
        <v>877.21</v>
      </c>
      <c r="H1585">
        <v>0.1</v>
      </c>
      <c r="I1585" t="s">
        <v>1824</v>
      </c>
      <c r="J1585" s="12">
        <v>1578.9780000000001</v>
      </c>
      <c r="K1585" t="str">
        <f>_xlfn.XLOOKUP(Table17[[#This Row],[Customer_ID]],Customer_Dim!A:A,Customer_Dim!B:B,"False Data")</f>
        <v>Tammy Trevino</v>
      </c>
      <c r="L1585" s="5">
        <f>_xlfn.XLOOKUP(Table17[[#This Row],[Customer_ID]],Customer_Dim!A:A,Customer_Dim!C:C,"False Data")</f>
        <v>60</v>
      </c>
      <c r="M1585" s="5" t="str" cm="1">
        <f t="array" ref="M1585">_xlfn.IFS(Table9[[#This Row],[Age]]&lt;=35,"Youth",Table9[[#This Row],[Age]]&lt;=55,"Adult",Table9[[#This Row],[Age]]&gt;55,"Senior")</f>
        <v>Senior</v>
      </c>
      <c r="N1585" t="str">
        <f>_xlfn.XLOOKUP(Table17[[#This Row],[Customer_ID]],Customer_Dim!A:A,Customer_Dim!D:D,"False Data")</f>
        <v>Male</v>
      </c>
      <c r="O1585" t="str">
        <f>_xlfn.XLOOKUP(Table17[[#This Row],[Customer_ID]],Customer_Dim!A:A,Customer_Dim!E:E,"False Data")</f>
        <v>Justinberg</v>
      </c>
      <c r="P1585" t="str">
        <f>_xlfn.XLOOKUP(Table17[[#This Row],[Customer_ID]],Customer_Dim!A:A,Customer_Dim!F:F,"False Data")</f>
        <v>North Dakota</v>
      </c>
      <c r="Q1585" t="str">
        <f>_xlfn.XLOOKUP(Table17[[#This Row],[Customer_ID]],Customer_Dim!A:A,Customer_Dim!G:G,"False Data")</f>
        <v>USA</v>
      </c>
      <c r="R1585" t="str">
        <f>_xlfn.XLOOKUP(Table17[[#This Row],[Customer_ID]],Customer_Dim!A:A,Customer_Dim!H:H,"False Data")</f>
        <v>Silver</v>
      </c>
      <c r="S1585" t="str">
        <f>_xlfn.XLOOKUP(Table17[[#This Row],[Store_ID]],Store_Dim!A:A,Store_Dim!B:B)</f>
        <v>Holloway Ltd</v>
      </c>
      <c r="T1585" t="str">
        <f>_xlfn.XLOOKUP(Table17[[#This Row],[Store_ID]],Store_Dim!A:A,Store_Dim!C:C)</f>
        <v>North</v>
      </c>
      <c r="U1585" t="str">
        <f>_xlfn.XLOOKUP(Table17[[#This Row],[Store_ID]],Store_Dim!A:A,Store_Dim!D:D)</f>
        <v>Bensonhaven</v>
      </c>
      <c r="V1585" t="str">
        <f>_xlfn.XLOOKUP(Table17[[#This Row],[Store_ID]],Store_Dim!A:A,Store_Dim!E:E)</f>
        <v>Flagship</v>
      </c>
      <c r="W1585" t="str">
        <f>_xlfn.XLOOKUP(Table17[[#This Row],[Product_ID]],Product_Dim!A:A,Product_Dim!B:B)</f>
        <v>Wireless Mouse</v>
      </c>
      <c r="X1585" t="str">
        <f>_xlfn.XLOOKUP(Table17[[#This Row],[Product_ID]],Product_Dim!A:A,Product_Dim!C:C)</f>
        <v>Electronics</v>
      </c>
      <c r="Y1585" t="str">
        <f>_xlfn.XLOOKUP(Table17[[#This Row],[Product_ID]],Product_Dim!A:A,Product_Dim!D:D)</f>
        <v>Computer</v>
      </c>
      <c r="Z1585" t="str">
        <f>_xlfn.XLOOKUP(Table17[[#This Row],[Product_ID]],Product_Dim!A:A,Product_Dim!E:E)</f>
        <v>Larson Ltd</v>
      </c>
      <c r="AA1585">
        <f>_xlfn.XLOOKUP(Table17[[#This Row],[Product_ID]],Product_Dim!A:A,Product_Dim!F:F)</f>
        <v>392.89</v>
      </c>
      <c r="AB1585">
        <f>_xlfn.XLOOKUP(Table17[[#This Row],[Product_ID]],Product_Dim!A:A,Product_Dim!G:G)</f>
        <v>320</v>
      </c>
    </row>
    <row r="1586" spans="1:28" x14ac:dyDescent="0.25">
      <c r="A1586" t="s">
        <v>3410</v>
      </c>
      <c r="B1586" s="1">
        <v>45902</v>
      </c>
      <c r="C1586" t="s">
        <v>1002</v>
      </c>
      <c r="D1586" t="s">
        <v>1704</v>
      </c>
      <c r="E1586" t="s">
        <v>1773</v>
      </c>
      <c r="F1586">
        <v>2</v>
      </c>
      <c r="G1586">
        <v>479.77</v>
      </c>
      <c r="H1586">
        <v>0.21</v>
      </c>
      <c r="I1586" t="s">
        <v>1826</v>
      </c>
      <c r="J1586" s="12">
        <v>758.03660000000002</v>
      </c>
      <c r="K1586" t="str">
        <f>_xlfn.XLOOKUP(Table17[[#This Row],[Customer_ID]],Customer_Dim!A:A,Customer_Dim!B:B,"False Data")</f>
        <v>Madison Wright</v>
      </c>
      <c r="L1586" s="5">
        <f>_xlfn.XLOOKUP(Table17[[#This Row],[Customer_ID]],Customer_Dim!A:A,Customer_Dim!C:C,"False Data")</f>
        <v>25</v>
      </c>
      <c r="M1586" s="5" t="str" cm="1">
        <f t="array" ref="M1586">_xlfn.IFS(Table9[[#This Row],[Age]]&lt;=35,"Youth",Table9[[#This Row],[Age]]&lt;=55,"Adult",Table9[[#This Row],[Age]]&gt;55,"Senior")</f>
        <v>Youth</v>
      </c>
      <c r="N1586" t="str">
        <f>_xlfn.XLOOKUP(Table17[[#This Row],[Customer_ID]],Customer_Dim!A:A,Customer_Dim!D:D,"False Data")</f>
        <v>Male</v>
      </c>
      <c r="O1586" t="str">
        <f>_xlfn.XLOOKUP(Table17[[#This Row],[Customer_ID]],Customer_Dim!A:A,Customer_Dim!E:E,"False Data")</f>
        <v>Monicaview</v>
      </c>
      <c r="P1586" t="str">
        <f>_xlfn.XLOOKUP(Table17[[#This Row],[Customer_ID]],Customer_Dim!A:A,Customer_Dim!F:F,"False Data")</f>
        <v>Kansas</v>
      </c>
      <c r="Q1586" t="str">
        <f>_xlfn.XLOOKUP(Table17[[#This Row],[Customer_ID]],Customer_Dim!A:A,Customer_Dim!G:G,"False Data")</f>
        <v>USA</v>
      </c>
      <c r="R1586" t="str">
        <f>_xlfn.XLOOKUP(Table17[[#This Row],[Customer_ID]],Customer_Dim!A:A,Customer_Dim!H:H,"False Data")</f>
        <v>Platinum</v>
      </c>
      <c r="S1586" t="str">
        <f>_xlfn.XLOOKUP(Table17[[#This Row],[Store_ID]],Store_Dim!A:A,Store_Dim!B:B)</f>
        <v>Gray Ltd</v>
      </c>
      <c r="T1586" t="str">
        <f>_xlfn.XLOOKUP(Table17[[#This Row],[Store_ID]],Store_Dim!A:A,Store_Dim!C:C)</f>
        <v>North</v>
      </c>
      <c r="U1586" t="str">
        <f>_xlfn.XLOOKUP(Table17[[#This Row],[Store_ID]],Store_Dim!A:A,Store_Dim!D:D)</f>
        <v>New Michaelchester</v>
      </c>
      <c r="V1586" t="str">
        <f>_xlfn.XLOOKUP(Table17[[#This Row],[Store_ID]],Store_Dim!A:A,Store_Dim!E:E)</f>
        <v>Outlet</v>
      </c>
      <c r="W1586" t="str">
        <f>_xlfn.XLOOKUP(Table17[[#This Row],[Product_ID]],Product_Dim!A:A,Product_Dim!B:B)</f>
        <v>Essential Oil Diffuser</v>
      </c>
      <c r="X1586" t="str">
        <f>_xlfn.XLOOKUP(Table17[[#This Row],[Product_ID]],Product_Dim!A:A,Product_Dim!C:C)</f>
        <v>Home</v>
      </c>
      <c r="Y1586" t="str">
        <f>_xlfn.XLOOKUP(Table17[[#This Row],[Product_ID]],Product_Dim!A:A,Product_Dim!D:D)</f>
        <v>Decor</v>
      </c>
      <c r="Z1586" t="str">
        <f>_xlfn.XLOOKUP(Table17[[#This Row],[Product_ID]],Product_Dim!A:A,Product_Dim!E:E)</f>
        <v>Hernandez Inc</v>
      </c>
      <c r="AA1586">
        <f>_xlfn.XLOOKUP(Table17[[#This Row],[Product_ID]],Product_Dim!A:A,Product_Dim!F:F)</f>
        <v>325.26</v>
      </c>
      <c r="AB1586">
        <f>_xlfn.XLOOKUP(Table17[[#This Row],[Product_ID]],Product_Dim!A:A,Product_Dim!G:G)</f>
        <v>400</v>
      </c>
    </row>
    <row r="1587" spans="1:28" x14ac:dyDescent="0.25">
      <c r="A1587" t="s">
        <v>3411</v>
      </c>
      <c r="B1587" s="1">
        <v>45589</v>
      </c>
      <c r="C1587" t="s">
        <v>1014</v>
      </c>
      <c r="D1587" t="s">
        <v>1714</v>
      </c>
      <c r="E1587" t="s">
        <v>1801</v>
      </c>
      <c r="F1587">
        <v>1</v>
      </c>
      <c r="G1587">
        <v>140.72</v>
      </c>
      <c r="H1587">
        <v>0</v>
      </c>
      <c r="I1587" t="s">
        <v>1829</v>
      </c>
      <c r="J1587" s="12">
        <v>140.72</v>
      </c>
      <c r="K1587" t="str">
        <f>_xlfn.XLOOKUP(Table17[[#This Row],[Customer_ID]],Customer_Dim!A:A,Customer_Dim!B:B,"False Data")</f>
        <v>Samuel Arias</v>
      </c>
      <c r="L1587" s="5">
        <f>_xlfn.XLOOKUP(Table17[[#This Row],[Customer_ID]],Customer_Dim!A:A,Customer_Dim!C:C,"False Data")</f>
        <v>54</v>
      </c>
      <c r="M1587" s="5" t="str" cm="1">
        <f t="array" ref="M1587">_xlfn.IFS(Table9[[#This Row],[Age]]&lt;=35,"Youth",Table9[[#This Row],[Age]]&lt;=55,"Adult",Table9[[#This Row],[Age]]&gt;55,"Senior")</f>
        <v>Adult</v>
      </c>
      <c r="N1587" t="str">
        <f>_xlfn.XLOOKUP(Table17[[#This Row],[Customer_ID]],Customer_Dim!A:A,Customer_Dim!D:D,"False Data")</f>
        <v>Male</v>
      </c>
      <c r="O1587" t="str">
        <f>_xlfn.XLOOKUP(Table17[[#This Row],[Customer_ID]],Customer_Dim!A:A,Customer_Dim!E:E,"False Data")</f>
        <v>North Nicole</v>
      </c>
      <c r="P1587" t="str">
        <f>_xlfn.XLOOKUP(Table17[[#This Row],[Customer_ID]],Customer_Dim!A:A,Customer_Dim!F:F,"False Data")</f>
        <v>Wyoming</v>
      </c>
      <c r="Q1587" t="str">
        <f>_xlfn.XLOOKUP(Table17[[#This Row],[Customer_ID]],Customer_Dim!A:A,Customer_Dim!G:G,"False Data")</f>
        <v>USA</v>
      </c>
      <c r="R1587" t="str">
        <f>_xlfn.XLOOKUP(Table17[[#This Row],[Customer_ID]],Customer_Dim!A:A,Customer_Dim!H:H,"False Data")</f>
        <v>Bronze</v>
      </c>
      <c r="S1587" t="str">
        <f>_xlfn.XLOOKUP(Table17[[#This Row],[Store_ID]],Store_Dim!A:A,Store_Dim!B:B)</f>
        <v>Shelton PLC</v>
      </c>
      <c r="T1587" t="str">
        <f>_xlfn.XLOOKUP(Table17[[#This Row],[Store_ID]],Store_Dim!A:A,Store_Dim!C:C)</f>
        <v>North</v>
      </c>
      <c r="U1587" t="str">
        <f>_xlfn.XLOOKUP(Table17[[#This Row],[Store_ID]],Store_Dim!A:A,Store_Dim!D:D)</f>
        <v>East Jenniferstad</v>
      </c>
      <c r="V1587" t="str">
        <f>_xlfn.XLOOKUP(Table17[[#This Row],[Store_ID]],Store_Dim!A:A,Store_Dim!E:E)</f>
        <v>Flagship</v>
      </c>
      <c r="W1587" t="str">
        <f>_xlfn.XLOOKUP(Table17[[#This Row],[Product_ID]],Product_Dim!A:A,Product_Dim!B:B)</f>
        <v>Hydrating Face Cleanser</v>
      </c>
      <c r="X1587" t="str">
        <f>_xlfn.XLOOKUP(Table17[[#This Row],[Product_ID]],Product_Dim!A:A,Product_Dim!C:C)</f>
        <v>Beauty</v>
      </c>
      <c r="Y1587" t="str">
        <f>_xlfn.XLOOKUP(Table17[[#This Row],[Product_ID]],Product_Dim!A:A,Product_Dim!D:D)</f>
        <v>Skincare</v>
      </c>
      <c r="Z1587" t="str">
        <f>_xlfn.XLOOKUP(Table17[[#This Row],[Product_ID]],Product_Dim!A:A,Product_Dim!E:E)</f>
        <v>Butler Group</v>
      </c>
      <c r="AA1587">
        <f>_xlfn.XLOOKUP(Table17[[#This Row],[Product_ID]],Product_Dim!A:A,Product_Dim!F:F)</f>
        <v>305.49</v>
      </c>
      <c r="AB1587">
        <f>_xlfn.XLOOKUP(Table17[[#This Row],[Product_ID]],Product_Dim!A:A,Product_Dim!G:G)</f>
        <v>159</v>
      </c>
    </row>
    <row r="1588" spans="1:28" x14ac:dyDescent="0.25">
      <c r="A1588" t="s">
        <v>3412</v>
      </c>
      <c r="B1588" s="1">
        <v>45668</v>
      </c>
      <c r="C1588" t="s">
        <v>114</v>
      </c>
      <c r="D1588" t="s">
        <v>1586</v>
      </c>
      <c r="E1588" t="s">
        <v>1776</v>
      </c>
      <c r="F1588">
        <v>2</v>
      </c>
      <c r="G1588">
        <v>764.25</v>
      </c>
      <c r="H1588">
        <v>0.23</v>
      </c>
      <c r="I1588" t="s">
        <v>1826</v>
      </c>
      <c r="J1588" s="12">
        <v>1176.9449999999999</v>
      </c>
      <c r="K1588" t="str">
        <f>_xlfn.XLOOKUP(Table17[[#This Row],[Customer_ID]],Customer_Dim!A:A,Customer_Dim!B:B,"False Data")</f>
        <v>Leslie Johnson</v>
      </c>
      <c r="L1588" s="5">
        <f>_xlfn.XLOOKUP(Table17[[#This Row],[Customer_ID]],Customer_Dim!A:A,Customer_Dim!C:C,"False Data")</f>
        <v>31</v>
      </c>
      <c r="M1588" s="5" t="str" cm="1">
        <f t="array" ref="M1588">_xlfn.IFS(Table9[[#This Row],[Age]]&lt;=35,"Youth",Table9[[#This Row],[Age]]&lt;=55,"Adult",Table9[[#This Row],[Age]]&gt;55,"Senior")</f>
        <v>Youth</v>
      </c>
      <c r="N1588" t="str">
        <f>_xlfn.XLOOKUP(Table17[[#This Row],[Customer_ID]],Customer_Dim!A:A,Customer_Dim!D:D,"False Data")</f>
        <v>Male</v>
      </c>
      <c r="O1588" t="str">
        <f>_xlfn.XLOOKUP(Table17[[#This Row],[Customer_ID]],Customer_Dim!A:A,Customer_Dim!E:E,"False Data")</f>
        <v>Mollyshire</v>
      </c>
      <c r="P1588" t="str">
        <f>_xlfn.XLOOKUP(Table17[[#This Row],[Customer_ID]],Customer_Dim!A:A,Customer_Dim!F:F,"False Data")</f>
        <v>Utah</v>
      </c>
      <c r="Q1588" t="str">
        <f>_xlfn.XLOOKUP(Table17[[#This Row],[Customer_ID]],Customer_Dim!A:A,Customer_Dim!G:G,"False Data")</f>
        <v>USA</v>
      </c>
      <c r="R1588" t="str">
        <f>_xlfn.XLOOKUP(Table17[[#This Row],[Customer_ID]],Customer_Dim!A:A,Customer_Dim!H:H,"False Data")</f>
        <v>Bronze</v>
      </c>
      <c r="S1588" t="str">
        <f>_xlfn.XLOOKUP(Table17[[#This Row],[Store_ID]],Store_Dim!A:A,Store_Dim!B:B)</f>
        <v>Benson-Elliott</v>
      </c>
      <c r="T1588" t="str">
        <f>_xlfn.XLOOKUP(Table17[[#This Row],[Store_ID]],Store_Dim!A:A,Store_Dim!C:C)</f>
        <v>East</v>
      </c>
      <c r="U1588" t="str">
        <f>_xlfn.XLOOKUP(Table17[[#This Row],[Store_ID]],Store_Dim!A:A,Store_Dim!D:D)</f>
        <v>Port Josephberg</v>
      </c>
      <c r="V1588" t="str">
        <f>_xlfn.XLOOKUP(Table17[[#This Row],[Store_ID]],Store_Dim!A:A,Store_Dim!E:E)</f>
        <v>Online</v>
      </c>
      <c r="W1588" t="str">
        <f>_xlfn.XLOOKUP(Table17[[#This Row],[Product_ID]],Product_Dim!A:A,Product_Dim!B:B)</f>
        <v>Knee Support Brace</v>
      </c>
      <c r="X1588" t="str">
        <f>_xlfn.XLOOKUP(Table17[[#This Row],[Product_ID]],Product_Dim!A:A,Product_Dim!C:C)</f>
        <v>Sports</v>
      </c>
      <c r="Y1588" t="str">
        <f>_xlfn.XLOOKUP(Table17[[#This Row],[Product_ID]],Product_Dim!A:A,Product_Dim!D:D)</f>
        <v>Equipment</v>
      </c>
      <c r="Z1588" t="str">
        <f>_xlfn.XLOOKUP(Table17[[#This Row],[Product_ID]],Product_Dim!A:A,Product_Dim!E:E)</f>
        <v>May-Reese</v>
      </c>
      <c r="AA1588">
        <f>_xlfn.XLOOKUP(Table17[[#This Row],[Product_ID]],Product_Dim!A:A,Product_Dim!F:F)</f>
        <v>21.34</v>
      </c>
      <c r="AB1588">
        <f>_xlfn.XLOOKUP(Table17[[#This Row],[Product_ID]],Product_Dim!A:A,Product_Dim!G:G)</f>
        <v>65</v>
      </c>
    </row>
    <row r="1589" spans="1:28" x14ac:dyDescent="0.25">
      <c r="A1589" t="s">
        <v>3413</v>
      </c>
      <c r="B1589" s="1">
        <v>45300</v>
      </c>
      <c r="C1589" t="s">
        <v>719</v>
      </c>
      <c r="D1589" t="s">
        <v>1714</v>
      </c>
      <c r="E1589" t="s">
        <v>1773</v>
      </c>
      <c r="F1589">
        <v>3</v>
      </c>
      <c r="G1589">
        <v>107.8</v>
      </c>
      <c r="H1589">
        <v>0.28999999999999998</v>
      </c>
      <c r="I1589" t="s">
        <v>1826</v>
      </c>
      <c r="J1589" s="12">
        <v>229.614</v>
      </c>
      <c r="K1589" t="str">
        <f>_xlfn.XLOOKUP(Table17[[#This Row],[Customer_ID]],Customer_Dim!A:A,Customer_Dim!B:B,"False Data")</f>
        <v>Alejandro Doyle</v>
      </c>
      <c r="L1589" s="5">
        <f>_xlfn.XLOOKUP(Table17[[#This Row],[Customer_ID]],Customer_Dim!A:A,Customer_Dim!C:C,"False Data")</f>
        <v>35</v>
      </c>
      <c r="M1589" s="5" t="str" cm="1">
        <f t="array" ref="M1589">_xlfn.IFS(Table9[[#This Row],[Age]]&lt;=35,"Youth",Table9[[#This Row],[Age]]&lt;=55,"Adult",Table9[[#This Row],[Age]]&gt;55,"Senior")</f>
        <v>Youth</v>
      </c>
      <c r="N1589" t="str">
        <f>_xlfn.XLOOKUP(Table17[[#This Row],[Customer_ID]],Customer_Dim!A:A,Customer_Dim!D:D,"False Data")</f>
        <v>Male</v>
      </c>
      <c r="O1589" t="str">
        <f>_xlfn.XLOOKUP(Table17[[#This Row],[Customer_ID]],Customer_Dim!A:A,Customer_Dim!E:E,"False Data")</f>
        <v>East Crystalton</v>
      </c>
      <c r="P1589" t="str">
        <f>_xlfn.XLOOKUP(Table17[[#This Row],[Customer_ID]],Customer_Dim!A:A,Customer_Dim!F:F,"False Data")</f>
        <v>New Mexico</v>
      </c>
      <c r="Q1589" t="str">
        <f>_xlfn.XLOOKUP(Table17[[#This Row],[Customer_ID]],Customer_Dim!A:A,Customer_Dim!G:G,"False Data")</f>
        <v>USA</v>
      </c>
      <c r="R1589" t="str">
        <f>_xlfn.XLOOKUP(Table17[[#This Row],[Customer_ID]],Customer_Dim!A:A,Customer_Dim!H:H,"False Data")</f>
        <v>Platinum</v>
      </c>
      <c r="S1589" t="str">
        <f>_xlfn.XLOOKUP(Table17[[#This Row],[Store_ID]],Store_Dim!A:A,Store_Dim!B:B)</f>
        <v>Gray Ltd</v>
      </c>
      <c r="T1589" t="str">
        <f>_xlfn.XLOOKUP(Table17[[#This Row],[Store_ID]],Store_Dim!A:A,Store_Dim!C:C)</f>
        <v>North</v>
      </c>
      <c r="U1589" t="str">
        <f>_xlfn.XLOOKUP(Table17[[#This Row],[Store_ID]],Store_Dim!A:A,Store_Dim!D:D)</f>
        <v>New Michaelchester</v>
      </c>
      <c r="V1589" t="str">
        <f>_xlfn.XLOOKUP(Table17[[#This Row],[Store_ID]],Store_Dim!A:A,Store_Dim!E:E)</f>
        <v>Outlet</v>
      </c>
      <c r="W1589" t="str">
        <f>_xlfn.XLOOKUP(Table17[[#This Row],[Product_ID]],Product_Dim!A:A,Product_Dim!B:B)</f>
        <v>Hydrating Face Cleanser</v>
      </c>
      <c r="X1589" t="str">
        <f>_xlfn.XLOOKUP(Table17[[#This Row],[Product_ID]],Product_Dim!A:A,Product_Dim!C:C)</f>
        <v>Beauty</v>
      </c>
      <c r="Y1589" t="str">
        <f>_xlfn.XLOOKUP(Table17[[#This Row],[Product_ID]],Product_Dim!A:A,Product_Dim!D:D)</f>
        <v>Skincare</v>
      </c>
      <c r="Z1589" t="str">
        <f>_xlfn.XLOOKUP(Table17[[#This Row],[Product_ID]],Product_Dim!A:A,Product_Dim!E:E)</f>
        <v>Butler Group</v>
      </c>
      <c r="AA1589">
        <f>_xlfn.XLOOKUP(Table17[[#This Row],[Product_ID]],Product_Dim!A:A,Product_Dim!F:F)</f>
        <v>305.49</v>
      </c>
      <c r="AB1589">
        <f>_xlfn.XLOOKUP(Table17[[#This Row],[Product_ID]],Product_Dim!A:A,Product_Dim!G:G)</f>
        <v>159</v>
      </c>
    </row>
    <row r="1590" spans="1:28" x14ac:dyDescent="0.25">
      <c r="A1590" t="s">
        <v>3414</v>
      </c>
      <c r="B1590" s="1">
        <v>45757</v>
      </c>
      <c r="C1590" t="s">
        <v>496</v>
      </c>
      <c r="D1590" t="s">
        <v>1592</v>
      </c>
      <c r="E1590" t="s">
        <v>1782</v>
      </c>
      <c r="F1590">
        <v>4</v>
      </c>
      <c r="G1590">
        <v>565.37</v>
      </c>
      <c r="H1590">
        <v>7.0000000000000007E-2</v>
      </c>
      <c r="I1590" t="s">
        <v>1826</v>
      </c>
      <c r="J1590" s="12">
        <v>2103.1763999999998</v>
      </c>
      <c r="K1590" t="str">
        <f>_xlfn.XLOOKUP(Table17[[#This Row],[Customer_ID]],Customer_Dim!A:A,Customer_Dim!B:B,"False Data")</f>
        <v>Rhonda Young</v>
      </c>
      <c r="L1590" s="5">
        <f>_xlfn.XLOOKUP(Table17[[#This Row],[Customer_ID]],Customer_Dim!A:A,Customer_Dim!C:C,"False Data")</f>
        <v>49</v>
      </c>
      <c r="M1590" s="5" t="str" cm="1">
        <f t="array" ref="M1590">_xlfn.IFS(Table9[[#This Row],[Age]]&lt;=35,"Youth",Table9[[#This Row],[Age]]&lt;=55,"Adult",Table9[[#This Row],[Age]]&gt;55,"Senior")</f>
        <v>Adult</v>
      </c>
      <c r="N1590" t="str">
        <f>_xlfn.XLOOKUP(Table17[[#This Row],[Customer_ID]],Customer_Dim!A:A,Customer_Dim!D:D,"False Data")</f>
        <v>Female</v>
      </c>
      <c r="O1590" t="str">
        <f>_xlfn.XLOOKUP(Table17[[#This Row],[Customer_ID]],Customer_Dim!A:A,Customer_Dim!E:E,"False Data")</f>
        <v>Lake Nathanfort</v>
      </c>
      <c r="P1590" t="str">
        <f>_xlfn.XLOOKUP(Table17[[#This Row],[Customer_ID]],Customer_Dim!A:A,Customer_Dim!F:F,"False Data")</f>
        <v>Alaska</v>
      </c>
      <c r="Q1590" t="str">
        <f>_xlfn.XLOOKUP(Table17[[#This Row],[Customer_ID]],Customer_Dim!A:A,Customer_Dim!G:G,"False Data")</f>
        <v>USA</v>
      </c>
      <c r="R1590" t="str">
        <f>_xlfn.XLOOKUP(Table17[[#This Row],[Customer_ID]],Customer_Dim!A:A,Customer_Dim!H:H,"False Data")</f>
        <v>Platinum</v>
      </c>
      <c r="S1590" t="str">
        <f>_xlfn.XLOOKUP(Table17[[#This Row],[Store_ID]],Store_Dim!A:A,Store_Dim!B:B)</f>
        <v>Bean, Jones and Park</v>
      </c>
      <c r="T1590" t="str">
        <f>_xlfn.XLOOKUP(Table17[[#This Row],[Store_ID]],Store_Dim!A:A,Store_Dim!C:C)</f>
        <v>West</v>
      </c>
      <c r="U1590" t="str">
        <f>_xlfn.XLOOKUP(Table17[[#This Row],[Store_ID]],Store_Dim!A:A,Store_Dim!D:D)</f>
        <v>Thompsonborough</v>
      </c>
      <c r="V1590" t="str">
        <f>_xlfn.XLOOKUP(Table17[[#This Row],[Store_ID]],Store_Dim!A:A,Store_Dim!E:E)</f>
        <v>Online</v>
      </c>
      <c r="W1590" t="str">
        <f>_xlfn.XLOOKUP(Table17[[#This Row],[Product_ID]],Product_Dim!A:A,Product_Dim!B:B)</f>
        <v>Carbon Fiber Tennis Racket</v>
      </c>
      <c r="X1590" t="str">
        <f>_xlfn.XLOOKUP(Table17[[#This Row],[Product_ID]],Product_Dim!A:A,Product_Dim!C:C)</f>
        <v>Sports</v>
      </c>
      <c r="Y1590" t="str">
        <f>_xlfn.XLOOKUP(Table17[[#This Row],[Product_ID]],Product_Dim!A:A,Product_Dim!D:D)</f>
        <v>Equipment</v>
      </c>
      <c r="Z1590" t="str">
        <f>_xlfn.XLOOKUP(Table17[[#This Row],[Product_ID]],Product_Dim!A:A,Product_Dim!E:E)</f>
        <v>Flores, Pineda and Rodriguez</v>
      </c>
      <c r="AA1590">
        <f>_xlfn.XLOOKUP(Table17[[#This Row],[Product_ID]],Product_Dim!A:A,Product_Dim!F:F)</f>
        <v>484.62</v>
      </c>
      <c r="AB1590">
        <f>_xlfn.XLOOKUP(Table17[[#This Row],[Product_ID]],Product_Dim!A:A,Product_Dim!G:G)</f>
        <v>432</v>
      </c>
    </row>
    <row r="1591" spans="1:28" x14ac:dyDescent="0.25">
      <c r="A1591" t="s">
        <v>3415</v>
      </c>
      <c r="B1591" s="1">
        <v>45235</v>
      </c>
      <c r="C1591" t="s">
        <v>137</v>
      </c>
      <c r="D1591" t="s">
        <v>1620</v>
      </c>
      <c r="E1591" t="s">
        <v>1769</v>
      </c>
      <c r="F1591">
        <v>3</v>
      </c>
      <c r="G1591">
        <v>811.45</v>
      </c>
      <c r="H1591">
        <v>0.26</v>
      </c>
      <c r="I1591" t="s">
        <v>1824</v>
      </c>
      <c r="J1591" s="12">
        <v>1801.4190000000001</v>
      </c>
      <c r="K1591" t="str">
        <f>_xlfn.XLOOKUP(Table17[[#This Row],[Customer_ID]],Customer_Dim!A:A,Customer_Dim!B:B,"False Data")</f>
        <v>Christopher Olson</v>
      </c>
      <c r="L1591" s="5">
        <f>_xlfn.XLOOKUP(Table17[[#This Row],[Customer_ID]],Customer_Dim!A:A,Customer_Dim!C:C,"False Data")</f>
        <v>27</v>
      </c>
      <c r="M1591" s="5" t="str" cm="1">
        <f t="array" ref="M1591">_xlfn.IFS(Table9[[#This Row],[Age]]&lt;=35,"Youth",Table9[[#This Row],[Age]]&lt;=55,"Adult",Table9[[#This Row],[Age]]&gt;55,"Senior")</f>
        <v>Youth</v>
      </c>
      <c r="N1591" t="str">
        <f>_xlfn.XLOOKUP(Table17[[#This Row],[Customer_ID]],Customer_Dim!A:A,Customer_Dim!D:D,"False Data")</f>
        <v>Female</v>
      </c>
      <c r="O1591" t="str">
        <f>_xlfn.XLOOKUP(Table17[[#This Row],[Customer_ID]],Customer_Dim!A:A,Customer_Dim!E:E,"False Data")</f>
        <v>West Richard</v>
      </c>
      <c r="P1591" t="str">
        <f>_xlfn.XLOOKUP(Table17[[#This Row],[Customer_ID]],Customer_Dim!A:A,Customer_Dim!F:F,"False Data")</f>
        <v>Maryland</v>
      </c>
      <c r="Q1591" t="str">
        <f>_xlfn.XLOOKUP(Table17[[#This Row],[Customer_ID]],Customer_Dim!A:A,Customer_Dim!G:G,"False Data")</f>
        <v>USA</v>
      </c>
      <c r="R1591" t="str">
        <f>_xlfn.XLOOKUP(Table17[[#This Row],[Customer_ID]],Customer_Dim!A:A,Customer_Dim!H:H,"False Data")</f>
        <v>Platinum</v>
      </c>
      <c r="S1591" t="str">
        <f>_xlfn.XLOOKUP(Table17[[#This Row],[Store_ID]],Store_Dim!A:A,Store_Dim!B:B)</f>
        <v>Alexander Group</v>
      </c>
      <c r="T1591" t="str">
        <f>_xlfn.XLOOKUP(Table17[[#This Row],[Store_ID]],Store_Dim!A:A,Store_Dim!C:C)</f>
        <v>South</v>
      </c>
      <c r="U1591" t="str">
        <f>_xlfn.XLOOKUP(Table17[[#This Row],[Store_ID]],Store_Dim!A:A,Store_Dim!D:D)</f>
        <v>Port Sharon</v>
      </c>
      <c r="V1591" t="str">
        <f>_xlfn.XLOOKUP(Table17[[#This Row],[Store_ID]],Store_Dim!A:A,Store_Dim!E:E)</f>
        <v>Online</v>
      </c>
      <c r="W1591" t="str">
        <f>_xlfn.XLOOKUP(Table17[[#This Row],[Product_ID]],Product_Dim!A:A,Product_Dim!B:B)</f>
        <v>Women's Summer Dress</v>
      </c>
      <c r="X1591" t="str">
        <f>_xlfn.XLOOKUP(Table17[[#This Row],[Product_ID]],Product_Dim!A:A,Product_Dim!C:C)</f>
        <v>Clothing</v>
      </c>
      <c r="Y1591" t="str">
        <f>_xlfn.XLOOKUP(Table17[[#This Row],[Product_ID]],Product_Dim!A:A,Product_Dim!D:D)</f>
        <v>Tops</v>
      </c>
      <c r="Z1591" t="str">
        <f>_xlfn.XLOOKUP(Table17[[#This Row],[Product_ID]],Product_Dim!A:A,Product_Dim!E:E)</f>
        <v>Smith-Mills</v>
      </c>
      <c r="AA1591">
        <f>_xlfn.XLOOKUP(Table17[[#This Row],[Product_ID]],Product_Dim!A:A,Product_Dim!F:F)</f>
        <v>223.43</v>
      </c>
      <c r="AB1591">
        <f>_xlfn.XLOOKUP(Table17[[#This Row],[Product_ID]],Product_Dim!A:A,Product_Dim!G:G)</f>
        <v>154</v>
      </c>
    </row>
    <row r="1592" spans="1:28" x14ac:dyDescent="0.25">
      <c r="A1592" t="s">
        <v>3416</v>
      </c>
      <c r="B1592" s="1">
        <v>45749</v>
      </c>
      <c r="C1592" t="s">
        <v>1275</v>
      </c>
      <c r="D1592" t="s">
        <v>1614</v>
      </c>
      <c r="E1592" t="s">
        <v>1813</v>
      </c>
      <c r="F1592">
        <v>4</v>
      </c>
      <c r="G1592">
        <v>62.25</v>
      </c>
      <c r="H1592">
        <v>0.11</v>
      </c>
      <c r="I1592" t="s">
        <v>1826</v>
      </c>
      <c r="J1592" s="12">
        <v>221.61</v>
      </c>
      <c r="K1592" t="str">
        <f>_xlfn.XLOOKUP(Table17[[#This Row],[Customer_ID]],Customer_Dim!A:A,Customer_Dim!B:B,"False Data")</f>
        <v>Jackie Thompson</v>
      </c>
      <c r="L1592" s="5">
        <f>_xlfn.XLOOKUP(Table17[[#This Row],[Customer_ID]],Customer_Dim!A:A,Customer_Dim!C:C,"False Data")</f>
        <v>48</v>
      </c>
      <c r="M1592" s="5" t="str" cm="1">
        <f t="array" ref="M1592">_xlfn.IFS(Table9[[#This Row],[Age]]&lt;=35,"Youth",Table9[[#This Row],[Age]]&lt;=55,"Adult",Table9[[#This Row],[Age]]&gt;55,"Senior")</f>
        <v>Adult</v>
      </c>
      <c r="N1592" t="str">
        <f>_xlfn.XLOOKUP(Table17[[#This Row],[Customer_ID]],Customer_Dim!A:A,Customer_Dim!D:D,"False Data")</f>
        <v>Female</v>
      </c>
      <c r="O1592" t="str">
        <f>_xlfn.XLOOKUP(Table17[[#This Row],[Customer_ID]],Customer_Dim!A:A,Customer_Dim!E:E,"False Data")</f>
        <v>South Edwin</v>
      </c>
      <c r="P1592" t="str">
        <f>_xlfn.XLOOKUP(Table17[[#This Row],[Customer_ID]],Customer_Dim!A:A,Customer_Dim!F:F,"False Data")</f>
        <v>New Jersey</v>
      </c>
      <c r="Q1592" t="str">
        <f>_xlfn.XLOOKUP(Table17[[#This Row],[Customer_ID]],Customer_Dim!A:A,Customer_Dim!G:G,"False Data")</f>
        <v>USA</v>
      </c>
      <c r="R1592" t="str">
        <f>_xlfn.XLOOKUP(Table17[[#This Row],[Customer_ID]],Customer_Dim!A:A,Customer_Dim!H:H,"False Data")</f>
        <v>Bronze</v>
      </c>
      <c r="S1592" t="str">
        <f>_xlfn.XLOOKUP(Table17[[#This Row],[Store_ID]],Store_Dim!A:A,Store_Dim!B:B)</f>
        <v>Mann-Austin</v>
      </c>
      <c r="T1592" t="str">
        <f>_xlfn.XLOOKUP(Table17[[#This Row],[Store_ID]],Store_Dim!A:A,Store_Dim!C:C)</f>
        <v>East</v>
      </c>
      <c r="U1592" t="str">
        <f>_xlfn.XLOOKUP(Table17[[#This Row],[Store_ID]],Store_Dim!A:A,Store_Dim!D:D)</f>
        <v>Vasquezborough</v>
      </c>
      <c r="V1592" t="str">
        <f>_xlfn.XLOOKUP(Table17[[#This Row],[Store_ID]],Store_Dim!A:A,Store_Dim!E:E)</f>
        <v>Online</v>
      </c>
      <c r="W1592" t="str">
        <f>_xlfn.XLOOKUP(Table17[[#This Row],[Product_ID]],Product_Dim!A:A,Product_Dim!B:B)</f>
        <v>Modern Wall Clock</v>
      </c>
      <c r="X1592" t="str">
        <f>_xlfn.XLOOKUP(Table17[[#This Row],[Product_ID]],Product_Dim!A:A,Product_Dim!C:C)</f>
        <v>Home</v>
      </c>
      <c r="Y1592" t="str">
        <f>_xlfn.XLOOKUP(Table17[[#This Row],[Product_ID]],Product_Dim!A:A,Product_Dim!D:D)</f>
        <v>Decor</v>
      </c>
      <c r="Z1592" t="str">
        <f>_xlfn.XLOOKUP(Table17[[#This Row],[Product_ID]],Product_Dim!A:A,Product_Dim!E:E)</f>
        <v>Weiss-Watson</v>
      </c>
      <c r="AA1592">
        <f>_xlfn.XLOOKUP(Table17[[#This Row],[Product_ID]],Product_Dim!A:A,Product_Dim!F:F)</f>
        <v>179.77</v>
      </c>
      <c r="AB1592">
        <f>_xlfn.XLOOKUP(Table17[[#This Row],[Product_ID]],Product_Dim!A:A,Product_Dim!G:G)</f>
        <v>305</v>
      </c>
    </row>
    <row r="1593" spans="1:28" x14ac:dyDescent="0.25">
      <c r="A1593" t="s">
        <v>3417</v>
      </c>
      <c r="B1593" s="1">
        <v>45807</v>
      </c>
      <c r="C1593" t="s">
        <v>107</v>
      </c>
      <c r="D1593" t="s">
        <v>1738</v>
      </c>
      <c r="E1593" t="s">
        <v>1789</v>
      </c>
      <c r="F1593">
        <v>1</v>
      </c>
      <c r="G1593">
        <v>749.78</v>
      </c>
      <c r="H1593">
        <v>0.03</v>
      </c>
      <c r="I1593" t="s">
        <v>1824</v>
      </c>
      <c r="J1593" s="12">
        <v>727.28659999999991</v>
      </c>
      <c r="K1593" t="str">
        <f>_xlfn.XLOOKUP(Table17[[#This Row],[Customer_ID]],Customer_Dim!A:A,Customer_Dim!B:B,"False Data")</f>
        <v>Diana Taylor</v>
      </c>
      <c r="L1593" s="5">
        <f>_xlfn.XLOOKUP(Table17[[#This Row],[Customer_ID]],Customer_Dim!A:A,Customer_Dim!C:C,"False Data")</f>
        <v>59</v>
      </c>
      <c r="M1593" s="5" t="str" cm="1">
        <f t="array" ref="M1593">_xlfn.IFS(Table9[[#This Row],[Age]]&lt;=35,"Youth",Table9[[#This Row],[Age]]&lt;=55,"Adult",Table9[[#This Row],[Age]]&gt;55,"Senior")</f>
        <v>Senior</v>
      </c>
      <c r="N1593" t="str">
        <f>_xlfn.XLOOKUP(Table17[[#This Row],[Customer_ID]],Customer_Dim!A:A,Customer_Dim!D:D,"False Data")</f>
        <v>Female</v>
      </c>
      <c r="O1593" t="str">
        <f>_xlfn.XLOOKUP(Table17[[#This Row],[Customer_ID]],Customer_Dim!A:A,Customer_Dim!E:E,"False Data")</f>
        <v>Vasqueztown</v>
      </c>
      <c r="P1593" t="str">
        <f>_xlfn.XLOOKUP(Table17[[#This Row],[Customer_ID]],Customer_Dim!A:A,Customer_Dim!F:F,"False Data")</f>
        <v>California</v>
      </c>
      <c r="Q1593" t="str">
        <f>_xlfn.XLOOKUP(Table17[[#This Row],[Customer_ID]],Customer_Dim!A:A,Customer_Dim!G:G,"False Data")</f>
        <v>USA</v>
      </c>
      <c r="R1593" t="str">
        <f>_xlfn.XLOOKUP(Table17[[#This Row],[Customer_ID]],Customer_Dim!A:A,Customer_Dim!H:H,"False Data")</f>
        <v>Bronze</v>
      </c>
      <c r="S1593" t="str">
        <f>_xlfn.XLOOKUP(Table17[[#This Row],[Store_ID]],Store_Dim!A:A,Store_Dim!B:B)</f>
        <v>Hill, Wagner and Ballard</v>
      </c>
      <c r="T1593" t="str">
        <f>_xlfn.XLOOKUP(Table17[[#This Row],[Store_ID]],Store_Dim!A:A,Store_Dim!C:C)</f>
        <v>East</v>
      </c>
      <c r="U1593" t="str">
        <f>_xlfn.XLOOKUP(Table17[[#This Row],[Store_ID]],Store_Dim!A:A,Store_Dim!D:D)</f>
        <v>East Davidville</v>
      </c>
      <c r="V1593" t="str">
        <f>_xlfn.XLOOKUP(Table17[[#This Row],[Store_ID]],Store_Dim!A:A,Store_Dim!E:E)</f>
        <v>Online</v>
      </c>
      <c r="W1593" t="str">
        <f>_xlfn.XLOOKUP(Table17[[#This Row],[Product_ID]],Product_Dim!A:A,Product_Dim!B:B)</f>
        <v>Sports Stopwatch Basic</v>
      </c>
      <c r="X1593" t="str">
        <f>_xlfn.XLOOKUP(Table17[[#This Row],[Product_ID]],Product_Dim!A:A,Product_Dim!C:C)</f>
        <v>Sports</v>
      </c>
      <c r="Y1593" t="str">
        <f>_xlfn.XLOOKUP(Table17[[#This Row],[Product_ID]],Product_Dim!A:A,Product_Dim!D:D)</f>
        <v>Accessories</v>
      </c>
      <c r="Z1593" t="str">
        <f>_xlfn.XLOOKUP(Table17[[#This Row],[Product_ID]],Product_Dim!A:A,Product_Dim!E:E)</f>
        <v>Wilson Group</v>
      </c>
      <c r="AA1593">
        <f>_xlfn.XLOOKUP(Table17[[#This Row],[Product_ID]],Product_Dim!A:A,Product_Dim!F:F)</f>
        <v>60.65</v>
      </c>
      <c r="AB1593">
        <f>_xlfn.XLOOKUP(Table17[[#This Row],[Product_ID]],Product_Dim!A:A,Product_Dim!G:G)</f>
        <v>75</v>
      </c>
    </row>
    <row r="1594" spans="1:28" x14ac:dyDescent="0.25">
      <c r="A1594" t="s">
        <v>3418</v>
      </c>
      <c r="B1594" s="1">
        <v>45496</v>
      </c>
      <c r="C1594" t="s">
        <v>1098</v>
      </c>
      <c r="D1594" t="s">
        <v>1666</v>
      </c>
      <c r="E1594" t="s">
        <v>1773</v>
      </c>
      <c r="F1594">
        <v>3</v>
      </c>
      <c r="G1594">
        <v>630.28</v>
      </c>
      <c r="H1594">
        <v>7.0000000000000007E-2</v>
      </c>
      <c r="I1594" t="s">
        <v>1829</v>
      </c>
      <c r="J1594" s="12">
        <v>1758.4811999999999</v>
      </c>
      <c r="K1594" t="str">
        <f>_xlfn.XLOOKUP(Table17[[#This Row],[Customer_ID]],Customer_Dim!A:A,Customer_Dim!B:B,"False Data")</f>
        <v>Charles Miller</v>
      </c>
      <c r="L1594" s="5">
        <f>_xlfn.XLOOKUP(Table17[[#This Row],[Customer_ID]],Customer_Dim!A:A,Customer_Dim!C:C,"False Data")</f>
        <v>26</v>
      </c>
      <c r="M1594" s="5" t="str" cm="1">
        <f t="array" ref="M1594">_xlfn.IFS(Table9[[#This Row],[Age]]&lt;=35,"Youth",Table9[[#This Row],[Age]]&lt;=55,"Adult",Table9[[#This Row],[Age]]&gt;55,"Senior")</f>
        <v>Youth</v>
      </c>
      <c r="N1594" t="str">
        <f>_xlfn.XLOOKUP(Table17[[#This Row],[Customer_ID]],Customer_Dim!A:A,Customer_Dim!D:D,"False Data")</f>
        <v>Male</v>
      </c>
      <c r="O1594" t="str">
        <f>_xlfn.XLOOKUP(Table17[[#This Row],[Customer_ID]],Customer_Dim!A:A,Customer_Dim!E:E,"False Data")</f>
        <v>Lake Allisonborough</v>
      </c>
      <c r="P1594" t="str">
        <f>_xlfn.XLOOKUP(Table17[[#This Row],[Customer_ID]],Customer_Dim!A:A,Customer_Dim!F:F,"False Data")</f>
        <v>Iowa</v>
      </c>
      <c r="Q1594" t="str">
        <f>_xlfn.XLOOKUP(Table17[[#This Row],[Customer_ID]],Customer_Dim!A:A,Customer_Dim!G:G,"False Data")</f>
        <v>USA</v>
      </c>
      <c r="R1594" t="str">
        <f>_xlfn.XLOOKUP(Table17[[#This Row],[Customer_ID]],Customer_Dim!A:A,Customer_Dim!H:H,"False Data")</f>
        <v>Silver</v>
      </c>
      <c r="S1594" t="str">
        <f>_xlfn.XLOOKUP(Table17[[#This Row],[Store_ID]],Store_Dim!A:A,Store_Dim!B:B)</f>
        <v>Gray Ltd</v>
      </c>
      <c r="T1594" t="str">
        <f>_xlfn.XLOOKUP(Table17[[#This Row],[Store_ID]],Store_Dim!A:A,Store_Dim!C:C)</f>
        <v>North</v>
      </c>
      <c r="U1594" t="str">
        <f>_xlfn.XLOOKUP(Table17[[#This Row],[Store_ID]],Store_Dim!A:A,Store_Dim!D:D)</f>
        <v>New Michaelchester</v>
      </c>
      <c r="V1594" t="str">
        <f>_xlfn.XLOOKUP(Table17[[#This Row],[Store_ID]],Store_Dim!A:A,Store_Dim!E:E)</f>
        <v>Outlet</v>
      </c>
      <c r="W1594" t="str">
        <f>_xlfn.XLOOKUP(Table17[[#This Row],[Product_ID]],Product_Dim!A:A,Product_Dim!B:B)</f>
        <v>Men's Hair Styling Gel</v>
      </c>
      <c r="X1594" t="str">
        <f>_xlfn.XLOOKUP(Table17[[#This Row],[Product_ID]],Product_Dim!A:A,Product_Dim!C:C)</f>
        <v>Beauty</v>
      </c>
      <c r="Y1594" t="str">
        <f>_xlfn.XLOOKUP(Table17[[#This Row],[Product_ID]],Product_Dim!A:A,Product_Dim!D:D)</f>
        <v>Haircare</v>
      </c>
      <c r="Z1594" t="str">
        <f>_xlfn.XLOOKUP(Table17[[#This Row],[Product_ID]],Product_Dim!A:A,Product_Dim!E:E)</f>
        <v>Cline-Mccarthy</v>
      </c>
      <c r="AA1594">
        <f>_xlfn.XLOOKUP(Table17[[#This Row],[Product_ID]],Product_Dim!A:A,Product_Dim!F:F)</f>
        <v>17.309999999999999</v>
      </c>
      <c r="AB1594">
        <f>_xlfn.XLOOKUP(Table17[[#This Row],[Product_ID]],Product_Dim!A:A,Product_Dim!G:G)</f>
        <v>399</v>
      </c>
    </row>
    <row r="1595" spans="1:28" x14ac:dyDescent="0.25">
      <c r="A1595" t="s">
        <v>3419</v>
      </c>
      <c r="B1595" s="1">
        <v>45355</v>
      </c>
      <c r="C1595" t="s">
        <v>484</v>
      </c>
      <c r="D1595" t="s">
        <v>1608</v>
      </c>
      <c r="E1595" t="s">
        <v>1804</v>
      </c>
      <c r="F1595">
        <v>1</v>
      </c>
      <c r="G1595">
        <v>101.84</v>
      </c>
      <c r="H1595">
        <v>0.17</v>
      </c>
      <c r="I1595" t="s">
        <v>1824</v>
      </c>
      <c r="J1595" s="12">
        <v>84.527199999999993</v>
      </c>
      <c r="K1595" t="str">
        <f>_xlfn.XLOOKUP(Table17[[#This Row],[Customer_ID]],Customer_Dim!A:A,Customer_Dim!B:B,"False Data")</f>
        <v>Carlos Skinner</v>
      </c>
      <c r="L1595" s="5">
        <f>_xlfn.XLOOKUP(Table17[[#This Row],[Customer_ID]],Customer_Dim!A:A,Customer_Dim!C:C,"False Data")</f>
        <v>46</v>
      </c>
      <c r="M1595" s="5" t="str" cm="1">
        <f t="array" ref="M1595">_xlfn.IFS(Table9[[#This Row],[Age]]&lt;=35,"Youth",Table9[[#This Row],[Age]]&lt;=55,"Adult",Table9[[#This Row],[Age]]&gt;55,"Senior")</f>
        <v>Adult</v>
      </c>
      <c r="N1595" t="str">
        <f>_xlfn.XLOOKUP(Table17[[#This Row],[Customer_ID]],Customer_Dim!A:A,Customer_Dim!D:D,"False Data")</f>
        <v>Male</v>
      </c>
      <c r="O1595" t="str">
        <f>_xlfn.XLOOKUP(Table17[[#This Row],[Customer_ID]],Customer_Dim!A:A,Customer_Dim!E:E,"False Data")</f>
        <v>Dwaynemouth</v>
      </c>
      <c r="P1595" t="str">
        <f>_xlfn.XLOOKUP(Table17[[#This Row],[Customer_ID]],Customer_Dim!A:A,Customer_Dim!F:F,"False Data")</f>
        <v>Alabama</v>
      </c>
      <c r="Q1595" t="str">
        <f>_xlfn.XLOOKUP(Table17[[#This Row],[Customer_ID]],Customer_Dim!A:A,Customer_Dim!G:G,"False Data")</f>
        <v>USA</v>
      </c>
      <c r="R1595" t="str">
        <f>_xlfn.XLOOKUP(Table17[[#This Row],[Customer_ID]],Customer_Dim!A:A,Customer_Dim!H:H,"False Data")</f>
        <v>Bronze</v>
      </c>
      <c r="S1595" t="str">
        <f>_xlfn.XLOOKUP(Table17[[#This Row],[Store_ID]],Store_Dim!A:A,Store_Dim!B:B)</f>
        <v>Frederick-Wright</v>
      </c>
      <c r="T1595" t="str">
        <f>_xlfn.XLOOKUP(Table17[[#This Row],[Store_ID]],Store_Dim!A:A,Store_Dim!C:C)</f>
        <v>West</v>
      </c>
      <c r="U1595" t="str">
        <f>_xlfn.XLOOKUP(Table17[[#This Row],[Store_ID]],Store_Dim!A:A,Store_Dim!D:D)</f>
        <v>New Jimmymouth</v>
      </c>
      <c r="V1595" t="str">
        <f>_xlfn.XLOOKUP(Table17[[#This Row],[Store_ID]],Store_Dim!A:A,Store_Dim!E:E)</f>
        <v>Flagship</v>
      </c>
      <c r="W1595" t="str">
        <f>_xlfn.XLOOKUP(Table17[[#This Row],[Product_ID]],Product_Dim!A:A,Product_Dim!B:B)</f>
        <v>Stainless Steel Cutlery Set</v>
      </c>
      <c r="X1595" t="str">
        <f>_xlfn.XLOOKUP(Table17[[#This Row],[Product_ID]],Product_Dim!A:A,Product_Dim!C:C)</f>
        <v>Home</v>
      </c>
      <c r="Y1595" t="str">
        <f>_xlfn.XLOOKUP(Table17[[#This Row],[Product_ID]],Product_Dim!A:A,Product_Dim!D:D)</f>
        <v>Kitchen</v>
      </c>
      <c r="Z1595" t="str">
        <f>_xlfn.XLOOKUP(Table17[[#This Row],[Product_ID]],Product_Dim!A:A,Product_Dim!E:E)</f>
        <v>Stevens, Fernandez and Martin</v>
      </c>
      <c r="AA1595">
        <f>_xlfn.XLOOKUP(Table17[[#This Row],[Product_ID]],Product_Dim!A:A,Product_Dim!F:F)</f>
        <v>19.52</v>
      </c>
      <c r="AB1595">
        <f>_xlfn.XLOOKUP(Table17[[#This Row],[Product_ID]],Product_Dim!A:A,Product_Dim!G:G)</f>
        <v>57</v>
      </c>
    </row>
    <row r="1596" spans="1:28" x14ac:dyDescent="0.25">
      <c r="A1596" t="s">
        <v>3420</v>
      </c>
      <c r="B1596" s="1">
        <v>45256</v>
      </c>
      <c r="C1596" t="s">
        <v>208</v>
      </c>
      <c r="D1596" t="s">
        <v>1596</v>
      </c>
      <c r="E1596" t="s">
        <v>1810</v>
      </c>
      <c r="F1596">
        <v>4</v>
      </c>
      <c r="G1596">
        <v>641.45000000000005</v>
      </c>
      <c r="H1596">
        <v>0.16</v>
      </c>
      <c r="I1596" t="s">
        <v>1829</v>
      </c>
      <c r="J1596" s="12">
        <v>2155.2719999999999</v>
      </c>
      <c r="K1596" t="str">
        <f>_xlfn.XLOOKUP(Table17[[#This Row],[Customer_ID]],Customer_Dim!A:A,Customer_Dim!B:B,"False Data")</f>
        <v>Wayne Mcpherson</v>
      </c>
      <c r="L1596" s="5">
        <f>_xlfn.XLOOKUP(Table17[[#This Row],[Customer_ID]],Customer_Dim!A:A,Customer_Dim!C:C,"False Data")</f>
        <v>56</v>
      </c>
      <c r="M1596" s="5" t="str" cm="1">
        <f t="array" ref="M1596">_xlfn.IFS(Table9[[#This Row],[Age]]&lt;=35,"Youth",Table9[[#This Row],[Age]]&lt;=55,"Adult",Table9[[#This Row],[Age]]&gt;55,"Senior")</f>
        <v>Senior</v>
      </c>
      <c r="N1596" t="str">
        <f>_xlfn.XLOOKUP(Table17[[#This Row],[Customer_ID]],Customer_Dim!A:A,Customer_Dim!D:D,"False Data")</f>
        <v>Female</v>
      </c>
      <c r="O1596" t="str">
        <f>_xlfn.XLOOKUP(Table17[[#This Row],[Customer_ID]],Customer_Dim!A:A,Customer_Dim!E:E,"False Data")</f>
        <v>Edwardsfort</v>
      </c>
      <c r="P1596" t="str">
        <f>_xlfn.XLOOKUP(Table17[[#This Row],[Customer_ID]],Customer_Dim!A:A,Customer_Dim!F:F,"False Data")</f>
        <v>Minnesota</v>
      </c>
      <c r="Q1596" t="str">
        <f>_xlfn.XLOOKUP(Table17[[#This Row],[Customer_ID]],Customer_Dim!A:A,Customer_Dim!G:G,"False Data")</f>
        <v>USA</v>
      </c>
      <c r="R1596" t="str">
        <f>_xlfn.XLOOKUP(Table17[[#This Row],[Customer_ID]],Customer_Dim!A:A,Customer_Dim!H:H,"False Data")</f>
        <v>Bronze</v>
      </c>
      <c r="S1596" t="str">
        <f>_xlfn.XLOOKUP(Table17[[#This Row],[Store_ID]],Store_Dim!A:A,Store_Dim!B:B)</f>
        <v>Guerrero-Schmitt</v>
      </c>
      <c r="T1596" t="str">
        <f>_xlfn.XLOOKUP(Table17[[#This Row],[Store_ID]],Store_Dim!A:A,Store_Dim!C:C)</f>
        <v>East</v>
      </c>
      <c r="U1596" t="str">
        <f>_xlfn.XLOOKUP(Table17[[#This Row],[Store_ID]],Store_Dim!A:A,Store_Dim!D:D)</f>
        <v>East Stevechester</v>
      </c>
      <c r="V1596" t="str">
        <f>_xlfn.XLOOKUP(Table17[[#This Row],[Store_ID]],Store_Dim!A:A,Store_Dim!E:E)</f>
        <v>Flagship</v>
      </c>
      <c r="W1596" t="str">
        <f>_xlfn.XLOOKUP(Table17[[#This Row],[Product_ID]],Product_Dim!A:A,Product_Dim!B:B)</f>
        <v>Foldable Camping Chair</v>
      </c>
      <c r="X1596" t="str">
        <f>_xlfn.XLOOKUP(Table17[[#This Row],[Product_ID]],Product_Dim!A:A,Product_Dim!C:C)</f>
        <v>Sports</v>
      </c>
      <c r="Y1596" t="str">
        <f>_xlfn.XLOOKUP(Table17[[#This Row],[Product_ID]],Product_Dim!A:A,Product_Dim!D:D)</f>
        <v>Outdoor</v>
      </c>
      <c r="Z1596" t="str">
        <f>_xlfn.XLOOKUP(Table17[[#This Row],[Product_ID]],Product_Dim!A:A,Product_Dim!E:E)</f>
        <v>Cook Ltd</v>
      </c>
      <c r="AA1596">
        <f>_xlfn.XLOOKUP(Table17[[#This Row],[Product_ID]],Product_Dim!A:A,Product_Dim!F:F)</f>
        <v>166.06</v>
      </c>
      <c r="AB1596">
        <f>_xlfn.XLOOKUP(Table17[[#This Row],[Product_ID]],Product_Dim!A:A,Product_Dim!G:G)</f>
        <v>340</v>
      </c>
    </row>
    <row r="1597" spans="1:28" x14ac:dyDescent="0.25">
      <c r="A1597" t="s">
        <v>3421</v>
      </c>
      <c r="B1597" s="1">
        <v>45849</v>
      </c>
      <c r="C1597" t="s">
        <v>1452</v>
      </c>
      <c r="D1597" t="s">
        <v>1634</v>
      </c>
      <c r="E1597" t="s">
        <v>1757</v>
      </c>
      <c r="F1597">
        <v>1</v>
      </c>
      <c r="G1597">
        <v>135.87</v>
      </c>
      <c r="H1597">
        <v>0.23</v>
      </c>
      <c r="I1597" t="s">
        <v>1826</v>
      </c>
      <c r="J1597" s="12">
        <v>104.6199</v>
      </c>
      <c r="K1597" t="str">
        <f>_xlfn.XLOOKUP(Table17[[#This Row],[Customer_ID]],Customer_Dim!A:A,Customer_Dim!B:B,"False Data")</f>
        <v>Debra Mccullough</v>
      </c>
      <c r="L1597" s="5">
        <f>_xlfn.XLOOKUP(Table17[[#This Row],[Customer_ID]],Customer_Dim!A:A,Customer_Dim!C:C,"False Data")</f>
        <v>42</v>
      </c>
      <c r="M1597" s="5" t="str" cm="1">
        <f t="array" ref="M1597">_xlfn.IFS(Table9[[#This Row],[Age]]&lt;=35,"Youth",Table9[[#This Row],[Age]]&lt;=55,"Adult",Table9[[#This Row],[Age]]&gt;55,"Senior")</f>
        <v>Adult</v>
      </c>
      <c r="N1597" t="str">
        <f>_xlfn.XLOOKUP(Table17[[#This Row],[Customer_ID]],Customer_Dim!A:A,Customer_Dim!D:D,"False Data")</f>
        <v>Male</v>
      </c>
      <c r="O1597" t="str">
        <f>_xlfn.XLOOKUP(Table17[[#This Row],[Customer_ID]],Customer_Dim!A:A,Customer_Dim!E:E,"False Data")</f>
        <v>Mcdanielfurt</v>
      </c>
      <c r="P1597" t="str">
        <f>_xlfn.XLOOKUP(Table17[[#This Row],[Customer_ID]],Customer_Dim!A:A,Customer_Dim!F:F,"False Data")</f>
        <v>Montana</v>
      </c>
      <c r="Q1597" t="str">
        <f>_xlfn.XLOOKUP(Table17[[#This Row],[Customer_ID]],Customer_Dim!A:A,Customer_Dim!G:G,"False Data")</f>
        <v>USA</v>
      </c>
      <c r="R1597" t="str">
        <f>_xlfn.XLOOKUP(Table17[[#This Row],[Customer_ID]],Customer_Dim!A:A,Customer_Dim!H:H,"False Data")</f>
        <v>Platinum</v>
      </c>
      <c r="S1597" t="str">
        <f>_xlfn.XLOOKUP(Table17[[#This Row],[Store_ID]],Store_Dim!A:A,Store_Dim!B:B)</f>
        <v>Martinez, Adkins and Johnson</v>
      </c>
      <c r="T1597" t="str">
        <f>_xlfn.XLOOKUP(Table17[[#This Row],[Store_ID]],Store_Dim!A:A,Store_Dim!C:C)</f>
        <v>North</v>
      </c>
      <c r="U1597" t="str">
        <f>_xlfn.XLOOKUP(Table17[[#This Row],[Store_ID]],Store_Dim!A:A,Store_Dim!D:D)</f>
        <v>Danielmouth</v>
      </c>
      <c r="V1597" t="str">
        <f>_xlfn.XLOOKUP(Table17[[#This Row],[Store_ID]],Store_Dim!A:A,Store_Dim!E:E)</f>
        <v>Flagship</v>
      </c>
      <c r="W1597" t="str">
        <f>_xlfn.XLOOKUP(Table17[[#This Row],[Product_ID]],Product_Dim!A:A,Product_Dim!B:B)</f>
        <v>USB External Hard Drive</v>
      </c>
      <c r="X1597" t="str">
        <f>_xlfn.XLOOKUP(Table17[[#This Row],[Product_ID]],Product_Dim!A:A,Product_Dim!C:C)</f>
        <v>Electronics</v>
      </c>
      <c r="Y1597" t="str">
        <f>_xlfn.XLOOKUP(Table17[[#This Row],[Product_ID]],Product_Dim!A:A,Product_Dim!D:D)</f>
        <v>Computer</v>
      </c>
      <c r="Z1597" t="str">
        <f>_xlfn.XLOOKUP(Table17[[#This Row],[Product_ID]],Product_Dim!A:A,Product_Dim!E:E)</f>
        <v>Robinson Inc</v>
      </c>
      <c r="AA1597">
        <f>_xlfn.XLOOKUP(Table17[[#This Row],[Product_ID]],Product_Dim!A:A,Product_Dim!F:F)</f>
        <v>253.33</v>
      </c>
      <c r="AB1597">
        <f>_xlfn.XLOOKUP(Table17[[#This Row],[Product_ID]],Product_Dim!A:A,Product_Dim!G:G)</f>
        <v>266</v>
      </c>
    </row>
    <row r="1598" spans="1:28" x14ac:dyDescent="0.25">
      <c r="A1598" t="s">
        <v>3422</v>
      </c>
      <c r="B1598" s="1">
        <v>45344</v>
      </c>
      <c r="C1598" t="s">
        <v>341</v>
      </c>
      <c r="D1598" t="s">
        <v>1590</v>
      </c>
      <c r="E1598" t="s">
        <v>1776</v>
      </c>
      <c r="F1598">
        <v>1</v>
      </c>
      <c r="G1598">
        <v>388.35</v>
      </c>
      <c r="H1598">
        <v>0.01</v>
      </c>
      <c r="I1598" t="s">
        <v>1826</v>
      </c>
      <c r="J1598" s="12">
        <v>384.4665</v>
      </c>
      <c r="K1598" t="str">
        <f>_xlfn.XLOOKUP(Table17[[#This Row],[Customer_ID]],Customer_Dim!A:A,Customer_Dim!B:B,"False Data")</f>
        <v>Amy Fowler</v>
      </c>
      <c r="L1598" s="5">
        <f>_xlfn.XLOOKUP(Table17[[#This Row],[Customer_ID]],Customer_Dim!A:A,Customer_Dim!C:C,"False Data")</f>
        <v>62</v>
      </c>
      <c r="M1598" s="5" t="str" cm="1">
        <f t="array" ref="M1598">_xlfn.IFS(Table9[[#This Row],[Age]]&lt;=35,"Youth",Table9[[#This Row],[Age]]&lt;=55,"Adult",Table9[[#This Row],[Age]]&gt;55,"Senior")</f>
        <v>Senior</v>
      </c>
      <c r="N1598" t="str">
        <f>_xlfn.XLOOKUP(Table17[[#This Row],[Customer_ID]],Customer_Dim!A:A,Customer_Dim!D:D,"False Data")</f>
        <v>Female</v>
      </c>
      <c r="O1598" t="str">
        <f>_xlfn.XLOOKUP(Table17[[#This Row],[Customer_ID]],Customer_Dim!A:A,Customer_Dim!E:E,"False Data")</f>
        <v>West Bobbyshire</v>
      </c>
      <c r="P1598" t="str">
        <f>_xlfn.XLOOKUP(Table17[[#This Row],[Customer_ID]],Customer_Dim!A:A,Customer_Dim!F:F,"False Data")</f>
        <v>New York</v>
      </c>
      <c r="Q1598" t="str">
        <f>_xlfn.XLOOKUP(Table17[[#This Row],[Customer_ID]],Customer_Dim!A:A,Customer_Dim!G:G,"False Data")</f>
        <v>USA</v>
      </c>
      <c r="R1598" t="str">
        <f>_xlfn.XLOOKUP(Table17[[#This Row],[Customer_ID]],Customer_Dim!A:A,Customer_Dim!H:H,"False Data")</f>
        <v>Platinum</v>
      </c>
      <c r="S1598" t="str">
        <f>_xlfn.XLOOKUP(Table17[[#This Row],[Store_ID]],Store_Dim!A:A,Store_Dim!B:B)</f>
        <v>Benson-Elliott</v>
      </c>
      <c r="T1598" t="str">
        <f>_xlfn.XLOOKUP(Table17[[#This Row],[Store_ID]],Store_Dim!A:A,Store_Dim!C:C)</f>
        <v>East</v>
      </c>
      <c r="U1598" t="str">
        <f>_xlfn.XLOOKUP(Table17[[#This Row],[Store_ID]],Store_Dim!A:A,Store_Dim!D:D)</f>
        <v>Port Josephberg</v>
      </c>
      <c r="V1598" t="str">
        <f>_xlfn.XLOOKUP(Table17[[#This Row],[Store_ID]],Store_Dim!A:A,Store_Dim!E:E)</f>
        <v>Online</v>
      </c>
      <c r="W1598" t="str">
        <f>_xlfn.XLOOKUP(Table17[[#This Row],[Product_ID]],Product_Dim!A:A,Product_Dim!B:B)</f>
        <v>Multi-Purpose Storage Box</v>
      </c>
      <c r="X1598" t="str">
        <f>_xlfn.XLOOKUP(Table17[[#This Row],[Product_ID]],Product_Dim!A:A,Product_Dim!C:C)</f>
        <v>Home</v>
      </c>
      <c r="Y1598" t="str">
        <f>_xlfn.XLOOKUP(Table17[[#This Row],[Product_ID]],Product_Dim!A:A,Product_Dim!D:D)</f>
        <v>Storage</v>
      </c>
      <c r="Z1598" t="str">
        <f>_xlfn.XLOOKUP(Table17[[#This Row],[Product_ID]],Product_Dim!A:A,Product_Dim!E:E)</f>
        <v>Gardner-Montes</v>
      </c>
      <c r="AA1598">
        <f>_xlfn.XLOOKUP(Table17[[#This Row],[Product_ID]],Product_Dim!A:A,Product_Dim!F:F)</f>
        <v>123.46</v>
      </c>
      <c r="AB1598">
        <f>_xlfn.XLOOKUP(Table17[[#This Row],[Product_ID]],Product_Dim!A:A,Product_Dim!G:G)</f>
        <v>76</v>
      </c>
    </row>
    <row r="1599" spans="1:28" x14ac:dyDescent="0.25">
      <c r="A1599" t="s">
        <v>3423</v>
      </c>
      <c r="B1599" s="1">
        <v>45367</v>
      </c>
      <c r="C1599" t="s">
        <v>1495</v>
      </c>
      <c r="D1599" t="s">
        <v>1624</v>
      </c>
      <c r="E1599" t="s">
        <v>1786</v>
      </c>
      <c r="F1599">
        <v>2</v>
      </c>
      <c r="G1599">
        <v>999.08</v>
      </c>
      <c r="H1599">
        <v>0.3</v>
      </c>
      <c r="I1599" t="s">
        <v>1826</v>
      </c>
      <c r="J1599" s="12">
        <v>1398.712</v>
      </c>
      <c r="K1599" t="str">
        <f>_xlfn.XLOOKUP(Table17[[#This Row],[Customer_ID]],Customer_Dim!A:A,Customer_Dim!B:B,"False Data")</f>
        <v>Eric Lee</v>
      </c>
      <c r="L1599" s="5">
        <f>_xlfn.XLOOKUP(Table17[[#This Row],[Customer_ID]],Customer_Dim!A:A,Customer_Dim!C:C,"False Data")</f>
        <v>22</v>
      </c>
      <c r="M1599" s="5" t="str" cm="1">
        <f t="array" ref="M1599">_xlfn.IFS(Table9[[#This Row],[Age]]&lt;=35,"Youth",Table9[[#This Row],[Age]]&lt;=55,"Adult",Table9[[#This Row],[Age]]&gt;55,"Senior")</f>
        <v>Youth</v>
      </c>
      <c r="N1599" t="str">
        <f>_xlfn.XLOOKUP(Table17[[#This Row],[Customer_ID]],Customer_Dim!A:A,Customer_Dim!D:D,"False Data")</f>
        <v>Female</v>
      </c>
      <c r="O1599" t="str">
        <f>_xlfn.XLOOKUP(Table17[[#This Row],[Customer_ID]],Customer_Dim!A:A,Customer_Dim!E:E,"False Data")</f>
        <v>Lake April</v>
      </c>
      <c r="P1599" t="str">
        <f>_xlfn.XLOOKUP(Table17[[#This Row],[Customer_ID]],Customer_Dim!A:A,Customer_Dim!F:F,"False Data")</f>
        <v>Vermont</v>
      </c>
      <c r="Q1599" t="str">
        <f>_xlfn.XLOOKUP(Table17[[#This Row],[Customer_ID]],Customer_Dim!A:A,Customer_Dim!G:G,"False Data")</f>
        <v>USA</v>
      </c>
      <c r="R1599" t="str">
        <f>_xlfn.XLOOKUP(Table17[[#This Row],[Customer_ID]],Customer_Dim!A:A,Customer_Dim!H:H,"False Data")</f>
        <v>Bronze</v>
      </c>
      <c r="S1599" t="str">
        <f>_xlfn.XLOOKUP(Table17[[#This Row],[Store_ID]],Store_Dim!A:A,Store_Dim!B:B)</f>
        <v>Moore, Padilla and Butler</v>
      </c>
      <c r="T1599" t="str">
        <f>_xlfn.XLOOKUP(Table17[[#This Row],[Store_ID]],Store_Dim!A:A,Store_Dim!C:C)</f>
        <v>South</v>
      </c>
      <c r="U1599" t="str">
        <f>_xlfn.XLOOKUP(Table17[[#This Row],[Store_ID]],Store_Dim!A:A,Store_Dim!D:D)</f>
        <v>East Johnstad</v>
      </c>
      <c r="V1599" t="str">
        <f>_xlfn.XLOOKUP(Table17[[#This Row],[Store_ID]],Store_Dim!A:A,Store_Dim!E:E)</f>
        <v>Flagship</v>
      </c>
      <c r="W1599" t="str">
        <f>_xlfn.XLOOKUP(Table17[[#This Row],[Product_ID]],Product_Dim!A:A,Product_Dim!B:B)</f>
        <v>Sports Water Hydration Pack</v>
      </c>
      <c r="X1599" t="str">
        <f>_xlfn.XLOOKUP(Table17[[#This Row],[Product_ID]],Product_Dim!A:A,Product_Dim!C:C)</f>
        <v>Sports</v>
      </c>
      <c r="Y1599" t="str">
        <f>_xlfn.XLOOKUP(Table17[[#This Row],[Product_ID]],Product_Dim!A:A,Product_Dim!D:D)</f>
        <v>Outdoor</v>
      </c>
      <c r="Z1599" t="str">
        <f>_xlfn.XLOOKUP(Table17[[#This Row],[Product_ID]],Product_Dim!A:A,Product_Dim!E:E)</f>
        <v>Sims-Smith</v>
      </c>
      <c r="AA1599">
        <f>_xlfn.XLOOKUP(Table17[[#This Row],[Product_ID]],Product_Dim!A:A,Product_Dim!F:F)</f>
        <v>135.61000000000001</v>
      </c>
      <c r="AB1599">
        <f>_xlfn.XLOOKUP(Table17[[#This Row],[Product_ID]],Product_Dim!A:A,Product_Dim!G:G)</f>
        <v>394</v>
      </c>
    </row>
    <row r="1600" spans="1:28" x14ac:dyDescent="0.25">
      <c r="A1600" t="s">
        <v>3424</v>
      </c>
      <c r="B1600" s="1">
        <v>45887</v>
      </c>
      <c r="C1600" t="s">
        <v>565</v>
      </c>
      <c r="D1600" t="s">
        <v>1624</v>
      </c>
      <c r="E1600" t="s">
        <v>1807</v>
      </c>
      <c r="F1600">
        <v>3</v>
      </c>
      <c r="G1600">
        <v>453.19</v>
      </c>
      <c r="H1600">
        <v>0.08</v>
      </c>
      <c r="I1600" t="s">
        <v>1829</v>
      </c>
      <c r="J1600" s="12">
        <v>1250.8044</v>
      </c>
      <c r="K1600" t="str">
        <f>_xlfn.XLOOKUP(Table17[[#This Row],[Customer_ID]],Customer_Dim!A:A,Customer_Dim!B:B,"False Data")</f>
        <v>Christopher Garcia Dds</v>
      </c>
      <c r="L1600" s="5">
        <f>_xlfn.XLOOKUP(Table17[[#This Row],[Customer_ID]],Customer_Dim!A:A,Customer_Dim!C:C,"False Data")</f>
        <v>18</v>
      </c>
      <c r="M1600" s="5" t="str" cm="1">
        <f t="array" ref="M1600">_xlfn.IFS(Table9[[#This Row],[Age]]&lt;=35,"Youth",Table9[[#This Row],[Age]]&lt;=55,"Adult",Table9[[#This Row],[Age]]&gt;55,"Senior")</f>
        <v>Youth</v>
      </c>
      <c r="N1600" t="str">
        <f>_xlfn.XLOOKUP(Table17[[#This Row],[Customer_ID]],Customer_Dim!A:A,Customer_Dim!D:D,"False Data")</f>
        <v>Male</v>
      </c>
      <c r="O1600" t="str">
        <f>_xlfn.XLOOKUP(Table17[[#This Row],[Customer_ID]],Customer_Dim!A:A,Customer_Dim!E:E,"False Data")</f>
        <v>New Joseph</v>
      </c>
      <c r="P1600" t="str">
        <f>_xlfn.XLOOKUP(Table17[[#This Row],[Customer_ID]],Customer_Dim!A:A,Customer_Dim!F:F,"False Data")</f>
        <v>Missouri</v>
      </c>
      <c r="Q1600" t="str">
        <f>_xlfn.XLOOKUP(Table17[[#This Row],[Customer_ID]],Customer_Dim!A:A,Customer_Dim!G:G,"False Data")</f>
        <v>USA</v>
      </c>
      <c r="R1600" t="str">
        <f>_xlfn.XLOOKUP(Table17[[#This Row],[Customer_ID]],Customer_Dim!A:A,Customer_Dim!H:H,"False Data")</f>
        <v>Gold</v>
      </c>
      <c r="S1600" t="str">
        <f>_xlfn.XLOOKUP(Table17[[#This Row],[Store_ID]],Store_Dim!A:A,Store_Dim!B:B)</f>
        <v>Holloway Ltd</v>
      </c>
      <c r="T1600" t="str">
        <f>_xlfn.XLOOKUP(Table17[[#This Row],[Store_ID]],Store_Dim!A:A,Store_Dim!C:C)</f>
        <v>North</v>
      </c>
      <c r="U1600" t="str">
        <f>_xlfn.XLOOKUP(Table17[[#This Row],[Store_ID]],Store_Dim!A:A,Store_Dim!D:D)</f>
        <v>Bensonhaven</v>
      </c>
      <c r="V1600" t="str">
        <f>_xlfn.XLOOKUP(Table17[[#This Row],[Store_ID]],Store_Dim!A:A,Store_Dim!E:E)</f>
        <v>Flagship</v>
      </c>
      <c r="W1600" t="str">
        <f>_xlfn.XLOOKUP(Table17[[#This Row],[Product_ID]],Product_Dim!A:A,Product_Dim!B:B)</f>
        <v>Sports Water Hydration Pack</v>
      </c>
      <c r="X1600" t="str">
        <f>_xlfn.XLOOKUP(Table17[[#This Row],[Product_ID]],Product_Dim!A:A,Product_Dim!C:C)</f>
        <v>Sports</v>
      </c>
      <c r="Y1600" t="str">
        <f>_xlfn.XLOOKUP(Table17[[#This Row],[Product_ID]],Product_Dim!A:A,Product_Dim!D:D)</f>
        <v>Outdoor</v>
      </c>
      <c r="Z1600" t="str">
        <f>_xlfn.XLOOKUP(Table17[[#This Row],[Product_ID]],Product_Dim!A:A,Product_Dim!E:E)</f>
        <v>Sims-Smith</v>
      </c>
      <c r="AA1600">
        <f>_xlfn.XLOOKUP(Table17[[#This Row],[Product_ID]],Product_Dim!A:A,Product_Dim!F:F)</f>
        <v>135.61000000000001</v>
      </c>
      <c r="AB1600">
        <f>_xlfn.XLOOKUP(Table17[[#This Row],[Product_ID]],Product_Dim!A:A,Product_Dim!G:G)</f>
        <v>394</v>
      </c>
    </row>
    <row r="1601" spans="1:28" x14ac:dyDescent="0.25">
      <c r="A1601" t="s">
        <v>3425</v>
      </c>
      <c r="B1601" s="1">
        <v>45567</v>
      </c>
      <c r="C1601" t="s">
        <v>755</v>
      </c>
      <c r="D1601" t="s">
        <v>1708</v>
      </c>
      <c r="E1601" t="s">
        <v>1789</v>
      </c>
      <c r="F1601">
        <v>2</v>
      </c>
      <c r="G1601">
        <v>61.31</v>
      </c>
      <c r="H1601">
        <v>0.15</v>
      </c>
      <c r="I1601" t="s">
        <v>1829</v>
      </c>
      <c r="J1601" s="12">
        <v>104.227</v>
      </c>
      <c r="K1601" t="str">
        <f>_xlfn.XLOOKUP(Table17[[#This Row],[Customer_ID]],Customer_Dim!A:A,Customer_Dim!B:B,"False Data")</f>
        <v>Jon Ortiz</v>
      </c>
      <c r="L1601" s="5">
        <f>_xlfn.XLOOKUP(Table17[[#This Row],[Customer_ID]],Customer_Dim!A:A,Customer_Dim!C:C,"False Data")</f>
        <v>28</v>
      </c>
      <c r="M1601" s="5" t="str" cm="1">
        <f t="array" ref="M1601">_xlfn.IFS(Table9[[#This Row],[Age]]&lt;=35,"Youth",Table9[[#This Row],[Age]]&lt;=55,"Adult",Table9[[#This Row],[Age]]&gt;55,"Senior")</f>
        <v>Youth</v>
      </c>
      <c r="N1601" t="str">
        <f>_xlfn.XLOOKUP(Table17[[#This Row],[Customer_ID]],Customer_Dim!A:A,Customer_Dim!D:D,"False Data")</f>
        <v>Female</v>
      </c>
      <c r="O1601" t="str">
        <f>_xlfn.XLOOKUP(Table17[[#This Row],[Customer_ID]],Customer_Dim!A:A,Customer_Dim!E:E,"False Data")</f>
        <v>South Angelaport</v>
      </c>
      <c r="P1601" t="str">
        <f>_xlfn.XLOOKUP(Table17[[#This Row],[Customer_ID]],Customer_Dim!A:A,Customer_Dim!F:F,"False Data")</f>
        <v>Delaware</v>
      </c>
      <c r="Q1601" t="str">
        <f>_xlfn.XLOOKUP(Table17[[#This Row],[Customer_ID]],Customer_Dim!A:A,Customer_Dim!G:G,"False Data")</f>
        <v>USA</v>
      </c>
      <c r="R1601" t="str">
        <f>_xlfn.XLOOKUP(Table17[[#This Row],[Customer_ID]],Customer_Dim!A:A,Customer_Dim!H:H,"False Data")</f>
        <v>Bronze</v>
      </c>
      <c r="S1601" t="str">
        <f>_xlfn.XLOOKUP(Table17[[#This Row],[Store_ID]],Store_Dim!A:A,Store_Dim!B:B)</f>
        <v>Hill, Wagner and Ballard</v>
      </c>
      <c r="T1601" t="str">
        <f>_xlfn.XLOOKUP(Table17[[#This Row],[Store_ID]],Store_Dim!A:A,Store_Dim!C:C)</f>
        <v>East</v>
      </c>
      <c r="U1601" t="str">
        <f>_xlfn.XLOOKUP(Table17[[#This Row],[Store_ID]],Store_Dim!A:A,Store_Dim!D:D)</f>
        <v>East Davidville</v>
      </c>
      <c r="V1601" t="str">
        <f>_xlfn.XLOOKUP(Table17[[#This Row],[Store_ID]],Store_Dim!A:A,Store_Dim!E:E)</f>
        <v>Online</v>
      </c>
      <c r="W1601" t="str">
        <f>_xlfn.XLOOKUP(Table17[[#This Row],[Product_ID]],Product_Dim!A:A,Product_Dim!B:B)</f>
        <v>Wall-Mounted Spice Rack</v>
      </c>
      <c r="X1601" t="str">
        <f>_xlfn.XLOOKUP(Table17[[#This Row],[Product_ID]],Product_Dim!A:A,Product_Dim!C:C)</f>
        <v>Home</v>
      </c>
      <c r="Y1601" t="str">
        <f>_xlfn.XLOOKUP(Table17[[#This Row],[Product_ID]],Product_Dim!A:A,Product_Dim!D:D)</f>
        <v>Kitchen</v>
      </c>
      <c r="Z1601" t="str">
        <f>_xlfn.XLOOKUP(Table17[[#This Row],[Product_ID]],Product_Dim!A:A,Product_Dim!E:E)</f>
        <v>Allison Ltd</v>
      </c>
      <c r="AA1601">
        <f>_xlfn.XLOOKUP(Table17[[#This Row],[Product_ID]],Product_Dim!A:A,Product_Dim!F:F)</f>
        <v>143.43</v>
      </c>
      <c r="AB1601">
        <f>_xlfn.XLOOKUP(Table17[[#This Row],[Product_ID]],Product_Dim!A:A,Product_Dim!G:G)</f>
        <v>58</v>
      </c>
    </row>
    <row r="1602" spans="1:28" x14ac:dyDescent="0.25">
      <c r="A1602" t="s">
        <v>3426</v>
      </c>
      <c r="B1602" s="1">
        <v>45223</v>
      </c>
      <c r="C1602" t="s">
        <v>1074</v>
      </c>
      <c r="D1602" t="s">
        <v>1710</v>
      </c>
      <c r="E1602" t="s">
        <v>1789</v>
      </c>
      <c r="F1602">
        <v>2</v>
      </c>
      <c r="G1602">
        <v>870.13</v>
      </c>
      <c r="H1602">
        <v>0.23</v>
      </c>
      <c r="I1602" t="s">
        <v>1824</v>
      </c>
      <c r="J1602" s="12">
        <v>1340.0001999999999</v>
      </c>
      <c r="K1602" t="str">
        <f>_xlfn.XLOOKUP(Table17[[#This Row],[Customer_ID]],Customer_Dim!A:A,Customer_Dim!B:B,"False Data")</f>
        <v>Michelle Cunningham</v>
      </c>
      <c r="L1602" s="5">
        <f>_xlfn.XLOOKUP(Table17[[#This Row],[Customer_ID]],Customer_Dim!A:A,Customer_Dim!C:C,"False Data")</f>
        <v>30</v>
      </c>
      <c r="M1602" s="5" t="str" cm="1">
        <f t="array" ref="M1602">_xlfn.IFS(Table9[[#This Row],[Age]]&lt;=35,"Youth",Table9[[#This Row],[Age]]&lt;=55,"Adult",Table9[[#This Row],[Age]]&gt;55,"Senior")</f>
        <v>Youth</v>
      </c>
      <c r="N1602" t="str">
        <f>_xlfn.XLOOKUP(Table17[[#This Row],[Customer_ID]],Customer_Dim!A:A,Customer_Dim!D:D,"False Data")</f>
        <v>Female</v>
      </c>
      <c r="O1602" t="str">
        <f>_xlfn.XLOOKUP(Table17[[#This Row],[Customer_ID]],Customer_Dim!A:A,Customer_Dim!E:E,"False Data")</f>
        <v>Amandaborough</v>
      </c>
      <c r="P1602" t="str">
        <f>_xlfn.XLOOKUP(Table17[[#This Row],[Customer_ID]],Customer_Dim!A:A,Customer_Dim!F:F,"False Data")</f>
        <v>Connecticut</v>
      </c>
      <c r="Q1602" t="str">
        <f>_xlfn.XLOOKUP(Table17[[#This Row],[Customer_ID]],Customer_Dim!A:A,Customer_Dim!G:G,"False Data")</f>
        <v>USA</v>
      </c>
      <c r="R1602" t="str">
        <f>_xlfn.XLOOKUP(Table17[[#This Row],[Customer_ID]],Customer_Dim!A:A,Customer_Dim!H:H,"False Data")</f>
        <v>Bronze</v>
      </c>
      <c r="S1602" t="str">
        <f>_xlfn.XLOOKUP(Table17[[#This Row],[Store_ID]],Store_Dim!A:A,Store_Dim!B:B)</f>
        <v>Hill, Wagner and Ballard</v>
      </c>
      <c r="T1602" t="str">
        <f>_xlfn.XLOOKUP(Table17[[#This Row],[Store_ID]],Store_Dim!A:A,Store_Dim!C:C)</f>
        <v>East</v>
      </c>
      <c r="U1602" t="str">
        <f>_xlfn.XLOOKUP(Table17[[#This Row],[Store_ID]],Store_Dim!A:A,Store_Dim!D:D)</f>
        <v>East Davidville</v>
      </c>
      <c r="V1602" t="str">
        <f>_xlfn.XLOOKUP(Table17[[#This Row],[Store_ID]],Store_Dim!A:A,Store_Dim!E:E)</f>
        <v>Online</v>
      </c>
      <c r="W1602" t="str">
        <f>_xlfn.XLOOKUP(Table17[[#This Row],[Product_ID]],Product_Dim!A:A,Product_Dim!B:B)</f>
        <v>Badminton Racket Set</v>
      </c>
      <c r="X1602" t="str">
        <f>_xlfn.XLOOKUP(Table17[[#This Row],[Product_ID]],Product_Dim!A:A,Product_Dim!C:C)</f>
        <v>Sports</v>
      </c>
      <c r="Y1602" t="str">
        <f>_xlfn.XLOOKUP(Table17[[#This Row],[Product_ID]],Product_Dim!A:A,Product_Dim!D:D)</f>
        <v>Equipment</v>
      </c>
      <c r="Z1602" t="str">
        <f>_xlfn.XLOOKUP(Table17[[#This Row],[Product_ID]],Product_Dim!A:A,Product_Dim!E:E)</f>
        <v>Robinson-Brown</v>
      </c>
      <c r="AA1602">
        <f>_xlfn.XLOOKUP(Table17[[#This Row],[Product_ID]],Product_Dim!A:A,Product_Dim!F:F)</f>
        <v>285.54000000000002</v>
      </c>
      <c r="AB1602">
        <f>_xlfn.XLOOKUP(Table17[[#This Row],[Product_ID]],Product_Dim!A:A,Product_Dim!G:G)</f>
        <v>358</v>
      </c>
    </row>
    <row r="1603" spans="1:28" x14ac:dyDescent="0.25">
      <c r="A1603" t="s">
        <v>3427</v>
      </c>
      <c r="B1603" s="1">
        <v>45664</v>
      </c>
      <c r="C1603" t="s">
        <v>247</v>
      </c>
      <c r="D1603" t="s">
        <v>1578</v>
      </c>
      <c r="E1603" t="s">
        <v>1813</v>
      </c>
      <c r="F1603">
        <v>1</v>
      </c>
      <c r="G1603">
        <v>336.51</v>
      </c>
      <c r="H1603">
        <v>0.11</v>
      </c>
      <c r="I1603" t="s">
        <v>1826</v>
      </c>
      <c r="J1603" s="12">
        <v>299.4939</v>
      </c>
      <c r="K1603" t="str">
        <f>_xlfn.XLOOKUP(Table17[[#This Row],[Customer_ID]],Customer_Dim!A:A,Customer_Dim!B:B,"False Data")</f>
        <v>Amber Mcclain</v>
      </c>
      <c r="L1603" s="5">
        <f>_xlfn.XLOOKUP(Table17[[#This Row],[Customer_ID]],Customer_Dim!A:A,Customer_Dim!C:C,"False Data")</f>
        <v>58</v>
      </c>
      <c r="M1603" s="5" t="str" cm="1">
        <f t="array" ref="M1603">_xlfn.IFS(Table9[[#This Row],[Age]]&lt;=35,"Youth",Table9[[#This Row],[Age]]&lt;=55,"Adult",Table9[[#This Row],[Age]]&gt;55,"Senior")</f>
        <v>Senior</v>
      </c>
      <c r="N1603" t="str">
        <f>_xlfn.XLOOKUP(Table17[[#This Row],[Customer_ID]],Customer_Dim!A:A,Customer_Dim!D:D,"False Data")</f>
        <v>Male</v>
      </c>
      <c r="O1603" t="str">
        <f>_xlfn.XLOOKUP(Table17[[#This Row],[Customer_ID]],Customer_Dim!A:A,Customer_Dim!E:E,"False Data")</f>
        <v>Brendaburgh</v>
      </c>
      <c r="P1603" t="str">
        <f>_xlfn.XLOOKUP(Table17[[#This Row],[Customer_ID]],Customer_Dim!A:A,Customer_Dim!F:F,"False Data")</f>
        <v>Florida</v>
      </c>
      <c r="Q1603" t="str">
        <f>_xlfn.XLOOKUP(Table17[[#This Row],[Customer_ID]],Customer_Dim!A:A,Customer_Dim!G:G,"False Data")</f>
        <v>USA</v>
      </c>
      <c r="R1603" t="str">
        <f>_xlfn.XLOOKUP(Table17[[#This Row],[Customer_ID]],Customer_Dim!A:A,Customer_Dim!H:H,"False Data")</f>
        <v>Silver</v>
      </c>
      <c r="S1603" t="str">
        <f>_xlfn.XLOOKUP(Table17[[#This Row],[Store_ID]],Store_Dim!A:A,Store_Dim!B:B)</f>
        <v>Mann-Austin</v>
      </c>
      <c r="T1603" t="str">
        <f>_xlfn.XLOOKUP(Table17[[#This Row],[Store_ID]],Store_Dim!A:A,Store_Dim!C:C)</f>
        <v>East</v>
      </c>
      <c r="U1603" t="str">
        <f>_xlfn.XLOOKUP(Table17[[#This Row],[Store_ID]],Store_Dim!A:A,Store_Dim!D:D)</f>
        <v>Vasquezborough</v>
      </c>
      <c r="V1603" t="str">
        <f>_xlfn.XLOOKUP(Table17[[#This Row],[Store_ID]],Store_Dim!A:A,Store_Dim!E:E)</f>
        <v>Online</v>
      </c>
      <c r="W1603" t="str">
        <f>_xlfn.XLOOKUP(Table17[[#This Row],[Product_ID]],Product_Dim!A:A,Product_Dim!B:B)</f>
        <v>4K Home Projector</v>
      </c>
      <c r="X1603" t="str">
        <f>_xlfn.XLOOKUP(Table17[[#This Row],[Product_ID]],Product_Dim!A:A,Product_Dim!C:C)</f>
        <v>Electronics</v>
      </c>
      <c r="Y1603" t="str">
        <f>_xlfn.XLOOKUP(Table17[[#This Row],[Product_ID]],Product_Dim!A:A,Product_Dim!D:D)</f>
        <v>Appliances</v>
      </c>
      <c r="Z1603" t="str">
        <f>_xlfn.XLOOKUP(Table17[[#This Row],[Product_ID]],Product_Dim!A:A,Product_Dim!E:E)</f>
        <v>Thomas LLC</v>
      </c>
      <c r="AA1603">
        <f>_xlfn.XLOOKUP(Table17[[#This Row],[Product_ID]],Product_Dim!A:A,Product_Dim!F:F)</f>
        <v>465.34</v>
      </c>
      <c r="AB1603">
        <f>_xlfn.XLOOKUP(Table17[[#This Row],[Product_ID]],Product_Dim!A:A,Product_Dim!G:G)</f>
        <v>301</v>
      </c>
    </row>
    <row r="1604" spans="1:28" x14ac:dyDescent="0.25">
      <c r="A1604" t="s">
        <v>3428</v>
      </c>
      <c r="B1604" s="1">
        <v>45313</v>
      </c>
      <c r="C1604" t="s">
        <v>598</v>
      </c>
      <c r="D1604" t="s">
        <v>1682</v>
      </c>
      <c r="E1604" t="s">
        <v>1752</v>
      </c>
      <c r="F1604">
        <v>1</v>
      </c>
      <c r="G1604">
        <v>305.70999999999998</v>
      </c>
      <c r="H1604">
        <v>0.26</v>
      </c>
      <c r="I1604" t="s">
        <v>1829</v>
      </c>
      <c r="J1604" s="12">
        <v>226.22540000000001</v>
      </c>
      <c r="K1604" t="str">
        <f>_xlfn.XLOOKUP(Table17[[#This Row],[Customer_ID]],Customer_Dim!A:A,Customer_Dim!B:B,"False Data")</f>
        <v>Erin Ward</v>
      </c>
      <c r="L1604" s="5">
        <f>_xlfn.XLOOKUP(Table17[[#This Row],[Customer_ID]],Customer_Dim!A:A,Customer_Dim!C:C,"False Data")</f>
        <v>60</v>
      </c>
      <c r="M1604" s="5" t="str" cm="1">
        <f t="array" ref="M1604">_xlfn.IFS(Table9[[#This Row],[Age]]&lt;=35,"Youth",Table9[[#This Row],[Age]]&lt;=55,"Adult",Table9[[#This Row],[Age]]&gt;55,"Senior")</f>
        <v>Senior</v>
      </c>
      <c r="N1604" t="str">
        <f>_xlfn.XLOOKUP(Table17[[#This Row],[Customer_ID]],Customer_Dim!A:A,Customer_Dim!D:D,"False Data")</f>
        <v>Male</v>
      </c>
      <c r="O1604" t="str">
        <f>_xlfn.XLOOKUP(Table17[[#This Row],[Customer_ID]],Customer_Dim!A:A,Customer_Dim!E:E,"False Data")</f>
        <v>New Brianchester</v>
      </c>
      <c r="P1604" t="str">
        <f>_xlfn.XLOOKUP(Table17[[#This Row],[Customer_ID]],Customer_Dim!A:A,Customer_Dim!F:F,"False Data")</f>
        <v>New York</v>
      </c>
      <c r="Q1604" t="str">
        <f>_xlfn.XLOOKUP(Table17[[#This Row],[Customer_ID]],Customer_Dim!A:A,Customer_Dim!G:G,"False Data")</f>
        <v>USA</v>
      </c>
      <c r="R1604" t="str">
        <f>_xlfn.XLOOKUP(Table17[[#This Row],[Customer_ID]],Customer_Dim!A:A,Customer_Dim!H:H,"False Data")</f>
        <v>Bronze</v>
      </c>
      <c r="S1604" t="str">
        <f>_xlfn.XLOOKUP(Table17[[#This Row],[Store_ID]],Store_Dim!A:A,Store_Dim!B:B)</f>
        <v>Rivera-Warner</v>
      </c>
      <c r="T1604" t="str">
        <f>_xlfn.XLOOKUP(Table17[[#This Row],[Store_ID]],Store_Dim!A:A,Store_Dim!C:C)</f>
        <v>East</v>
      </c>
      <c r="U1604" t="str">
        <f>_xlfn.XLOOKUP(Table17[[#This Row],[Store_ID]],Store_Dim!A:A,Store_Dim!D:D)</f>
        <v>Washingtonfurt</v>
      </c>
      <c r="V1604" t="str">
        <f>_xlfn.XLOOKUP(Table17[[#This Row],[Store_ID]],Store_Dim!A:A,Store_Dim!E:E)</f>
        <v>Flagship</v>
      </c>
      <c r="W1604" t="str">
        <f>_xlfn.XLOOKUP(Table17[[#This Row],[Product_ID]],Product_Dim!A:A,Product_Dim!B:B)</f>
        <v>Smart LED Light Strip</v>
      </c>
      <c r="X1604" t="str">
        <f>_xlfn.XLOOKUP(Table17[[#This Row],[Product_ID]],Product_Dim!A:A,Product_Dim!C:C)</f>
        <v>Electronics</v>
      </c>
      <c r="Y1604" t="str">
        <f>_xlfn.XLOOKUP(Table17[[#This Row],[Product_ID]],Product_Dim!A:A,Product_Dim!D:D)</f>
        <v>Accessories</v>
      </c>
      <c r="Z1604" t="str">
        <f>_xlfn.XLOOKUP(Table17[[#This Row],[Product_ID]],Product_Dim!A:A,Product_Dim!E:E)</f>
        <v>Flores-Davis</v>
      </c>
      <c r="AA1604">
        <f>_xlfn.XLOOKUP(Table17[[#This Row],[Product_ID]],Product_Dim!A:A,Product_Dim!F:F)</f>
        <v>349.17</v>
      </c>
      <c r="AB1604">
        <f>_xlfn.XLOOKUP(Table17[[#This Row],[Product_ID]],Product_Dim!A:A,Product_Dim!G:G)</f>
        <v>476</v>
      </c>
    </row>
    <row r="1605" spans="1:28" x14ac:dyDescent="0.25">
      <c r="A1605" t="s">
        <v>3429</v>
      </c>
      <c r="B1605" s="1">
        <v>45224</v>
      </c>
      <c r="C1605" t="s">
        <v>419</v>
      </c>
      <c r="D1605" t="s">
        <v>1568</v>
      </c>
      <c r="E1605" t="s">
        <v>1810</v>
      </c>
      <c r="F1605">
        <v>2</v>
      </c>
      <c r="G1605">
        <v>635.39</v>
      </c>
      <c r="H1605">
        <v>0.28999999999999998</v>
      </c>
      <c r="I1605" t="s">
        <v>1829</v>
      </c>
      <c r="J1605" s="12">
        <v>902.25379999999996</v>
      </c>
      <c r="K1605" t="str">
        <f>_xlfn.XLOOKUP(Table17[[#This Row],[Customer_ID]],Customer_Dim!A:A,Customer_Dim!B:B,"False Data")</f>
        <v>Joel Robinson</v>
      </c>
      <c r="L1605" s="5">
        <f>_xlfn.XLOOKUP(Table17[[#This Row],[Customer_ID]],Customer_Dim!A:A,Customer_Dim!C:C,"False Data")</f>
        <v>62</v>
      </c>
      <c r="M1605" s="5" t="str" cm="1">
        <f t="array" ref="M1605">_xlfn.IFS(Table9[[#This Row],[Age]]&lt;=35,"Youth",Table9[[#This Row],[Age]]&lt;=55,"Adult",Table9[[#This Row],[Age]]&gt;55,"Senior")</f>
        <v>Senior</v>
      </c>
      <c r="N1605" t="str">
        <f>_xlfn.XLOOKUP(Table17[[#This Row],[Customer_ID]],Customer_Dim!A:A,Customer_Dim!D:D,"False Data")</f>
        <v>Male</v>
      </c>
      <c r="O1605" t="str">
        <f>_xlfn.XLOOKUP(Table17[[#This Row],[Customer_ID]],Customer_Dim!A:A,Customer_Dim!E:E,"False Data")</f>
        <v>Lake Danielport</v>
      </c>
      <c r="P1605" t="str">
        <f>_xlfn.XLOOKUP(Table17[[#This Row],[Customer_ID]],Customer_Dim!A:A,Customer_Dim!F:F,"False Data")</f>
        <v>Hawaii</v>
      </c>
      <c r="Q1605" t="str">
        <f>_xlfn.XLOOKUP(Table17[[#This Row],[Customer_ID]],Customer_Dim!A:A,Customer_Dim!G:G,"False Data")</f>
        <v>USA</v>
      </c>
      <c r="R1605" t="str">
        <f>_xlfn.XLOOKUP(Table17[[#This Row],[Customer_ID]],Customer_Dim!A:A,Customer_Dim!H:H,"False Data")</f>
        <v>Platinum</v>
      </c>
      <c r="S1605" t="str">
        <f>_xlfn.XLOOKUP(Table17[[#This Row],[Store_ID]],Store_Dim!A:A,Store_Dim!B:B)</f>
        <v>Guerrero-Schmitt</v>
      </c>
      <c r="T1605" t="str">
        <f>_xlfn.XLOOKUP(Table17[[#This Row],[Store_ID]],Store_Dim!A:A,Store_Dim!C:C)</f>
        <v>East</v>
      </c>
      <c r="U1605" t="str">
        <f>_xlfn.XLOOKUP(Table17[[#This Row],[Store_ID]],Store_Dim!A:A,Store_Dim!D:D)</f>
        <v>East Stevechester</v>
      </c>
      <c r="V1605" t="str">
        <f>_xlfn.XLOOKUP(Table17[[#This Row],[Store_ID]],Store_Dim!A:A,Store_Dim!E:E)</f>
        <v>Flagship</v>
      </c>
      <c r="W1605" t="str">
        <f>_xlfn.XLOOKUP(Table17[[#This Row],[Product_ID]],Product_Dim!A:A,Product_Dim!B:B)</f>
        <v>Ceramic Kitchen Bowl Set</v>
      </c>
      <c r="X1605" t="str">
        <f>_xlfn.XLOOKUP(Table17[[#This Row],[Product_ID]],Product_Dim!A:A,Product_Dim!C:C)</f>
        <v>Home</v>
      </c>
      <c r="Y1605" t="str">
        <f>_xlfn.XLOOKUP(Table17[[#This Row],[Product_ID]],Product_Dim!A:A,Product_Dim!D:D)</f>
        <v>Kitchen</v>
      </c>
      <c r="Z1605" t="str">
        <f>_xlfn.XLOOKUP(Table17[[#This Row],[Product_ID]],Product_Dim!A:A,Product_Dim!E:E)</f>
        <v>Hamilton Group</v>
      </c>
      <c r="AA1605">
        <f>_xlfn.XLOOKUP(Table17[[#This Row],[Product_ID]],Product_Dim!A:A,Product_Dim!F:F)</f>
        <v>298.86</v>
      </c>
      <c r="AB1605">
        <f>_xlfn.XLOOKUP(Table17[[#This Row],[Product_ID]],Product_Dim!A:A,Product_Dim!G:G)</f>
        <v>308</v>
      </c>
    </row>
    <row r="1606" spans="1:28" x14ac:dyDescent="0.25">
      <c r="A1606" t="s">
        <v>3430</v>
      </c>
      <c r="B1606" s="1">
        <v>45491</v>
      </c>
      <c r="C1606" t="s">
        <v>405</v>
      </c>
      <c r="D1606" t="s">
        <v>1732</v>
      </c>
      <c r="E1606" t="s">
        <v>1813</v>
      </c>
      <c r="F1606">
        <v>2</v>
      </c>
      <c r="G1606">
        <v>253.87</v>
      </c>
      <c r="H1606">
        <v>0.23</v>
      </c>
      <c r="I1606" t="s">
        <v>1829</v>
      </c>
      <c r="J1606" s="12">
        <v>390.95979999999997</v>
      </c>
      <c r="K1606" t="str">
        <f>_xlfn.XLOOKUP(Table17[[#This Row],[Customer_ID]],Customer_Dim!A:A,Customer_Dim!B:B,"False Data")</f>
        <v>Anthony Phillips</v>
      </c>
      <c r="L1606" s="5">
        <f>_xlfn.XLOOKUP(Table17[[#This Row],[Customer_ID]],Customer_Dim!A:A,Customer_Dim!C:C,"False Data")</f>
        <v>18</v>
      </c>
      <c r="M1606" s="5" t="str" cm="1">
        <f t="array" ref="M1606">_xlfn.IFS(Table9[[#This Row],[Age]]&lt;=35,"Youth",Table9[[#This Row],[Age]]&lt;=55,"Adult",Table9[[#This Row],[Age]]&gt;55,"Senior")</f>
        <v>Youth</v>
      </c>
      <c r="N1606" t="str">
        <f>_xlfn.XLOOKUP(Table17[[#This Row],[Customer_ID]],Customer_Dim!A:A,Customer_Dim!D:D,"False Data")</f>
        <v>Female</v>
      </c>
      <c r="O1606" t="str">
        <f>_xlfn.XLOOKUP(Table17[[#This Row],[Customer_ID]],Customer_Dim!A:A,Customer_Dim!E:E,"False Data")</f>
        <v>North Davidport</v>
      </c>
      <c r="P1606" t="str">
        <f>_xlfn.XLOOKUP(Table17[[#This Row],[Customer_ID]],Customer_Dim!A:A,Customer_Dim!F:F,"False Data")</f>
        <v>Rhode Island</v>
      </c>
      <c r="Q1606" t="str">
        <f>_xlfn.XLOOKUP(Table17[[#This Row],[Customer_ID]],Customer_Dim!A:A,Customer_Dim!G:G,"False Data")</f>
        <v>USA</v>
      </c>
      <c r="R1606" t="str">
        <f>_xlfn.XLOOKUP(Table17[[#This Row],[Customer_ID]],Customer_Dim!A:A,Customer_Dim!H:H,"False Data")</f>
        <v>Platinum</v>
      </c>
      <c r="S1606" t="str">
        <f>_xlfn.XLOOKUP(Table17[[#This Row],[Store_ID]],Store_Dim!A:A,Store_Dim!B:B)</f>
        <v>Mann-Austin</v>
      </c>
      <c r="T1606" t="str">
        <f>_xlfn.XLOOKUP(Table17[[#This Row],[Store_ID]],Store_Dim!A:A,Store_Dim!C:C)</f>
        <v>East</v>
      </c>
      <c r="U1606" t="str">
        <f>_xlfn.XLOOKUP(Table17[[#This Row],[Store_ID]],Store_Dim!A:A,Store_Dim!D:D)</f>
        <v>Vasquezborough</v>
      </c>
      <c r="V1606" t="str">
        <f>_xlfn.XLOOKUP(Table17[[#This Row],[Store_ID]],Store_Dim!A:A,Store_Dim!E:E)</f>
        <v>Online</v>
      </c>
      <c r="W1606" t="str">
        <f>_xlfn.XLOOKUP(Table17[[#This Row],[Product_ID]],Product_Dim!A:A,Product_Dim!B:B)</f>
        <v>Microwave Oven</v>
      </c>
      <c r="X1606" t="str">
        <f>_xlfn.XLOOKUP(Table17[[#This Row],[Product_ID]],Product_Dim!A:A,Product_Dim!C:C)</f>
        <v>Home</v>
      </c>
      <c r="Y1606" t="str">
        <f>_xlfn.XLOOKUP(Table17[[#This Row],[Product_ID]],Product_Dim!A:A,Product_Dim!D:D)</f>
        <v>Appliances</v>
      </c>
      <c r="Z1606" t="str">
        <f>_xlfn.XLOOKUP(Table17[[#This Row],[Product_ID]],Product_Dim!A:A,Product_Dim!E:E)</f>
        <v>Green, Powell and Palmer</v>
      </c>
      <c r="AA1606">
        <f>_xlfn.XLOOKUP(Table17[[#This Row],[Product_ID]],Product_Dim!A:A,Product_Dim!F:F)</f>
        <v>447.43</v>
      </c>
      <c r="AB1606">
        <f>_xlfn.XLOOKUP(Table17[[#This Row],[Product_ID]],Product_Dim!A:A,Product_Dim!G:G)</f>
        <v>191</v>
      </c>
    </row>
    <row r="1607" spans="1:28" x14ac:dyDescent="0.25">
      <c r="A1607" t="s">
        <v>3431</v>
      </c>
      <c r="B1607" s="1">
        <v>45472</v>
      </c>
      <c r="C1607" t="s">
        <v>1489</v>
      </c>
      <c r="D1607" t="s">
        <v>1700</v>
      </c>
      <c r="E1607" t="s">
        <v>1807</v>
      </c>
      <c r="F1607">
        <v>3</v>
      </c>
      <c r="G1607">
        <v>915.81</v>
      </c>
      <c r="H1607">
        <v>0.17</v>
      </c>
      <c r="I1607" t="s">
        <v>1829</v>
      </c>
      <c r="J1607" s="12">
        <v>2280.3669</v>
      </c>
      <c r="K1607" t="str">
        <f>_xlfn.XLOOKUP(Table17[[#This Row],[Customer_ID]],Customer_Dim!A:A,Customer_Dim!B:B,"False Data")</f>
        <v>Jessica Castro</v>
      </c>
      <c r="L1607" s="5">
        <f>_xlfn.XLOOKUP(Table17[[#This Row],[Customer_ID]],Customer_Dim!A:A,Customer_Dim!C:C,"False Data")</f>
        <v>32</v>
      </c>
      <c r="M1607" s="5" t="str" cm="1">
        <f t="array" ref="M1607">_xlfn.IFS(Table9[[#This Row],[Age]]&lt;=35,"Youth",Table9[[#This Row],[Age]]&lt;=55,"Adult",Table9[[#This Row],[Age]]&gt;55,"Senior")</f>
        <v>Youth</v>
      </c>
      <c r="N1607" t="str">
        <f>_xlfn.XLOOKUP(Table17[[#This Row],[Customer_ID]],Customer_Dim!A:A,Customer_Dim!D:D,"False Data")</f>
        <v>Male</v>
      </c>
      <c r="O1607" t="str">
        <f>_xlfn.XLOOKUP(Table17[[#This Row],[Customer_ID]],Customer_Dim!A:A,Customer_Dim!E:E,"False Data")</f>
        <v>West Markton</v>
      </c>
      <c r="P1607" t="str">
        <f>_xlfn.XLOOKUP(Table17[[#This Row],[Customer_ID]],Customer_Dim!A:A,Customer_Dim!F:F,"False Data")</f>
        <v>Massachusetts</v>
      </c>
      <c r="Q1607" t="str">
        <f>_xlfn.XLOOKUP(Table17[[#This Row],[Customer_ID]],Customer_Dim!A:A,Customer_Dim!G:G,"False Data")</f>
        <v>USA</v>
      </c>
      <c r="R1607" t="str">
        <f>_xlfn.XLOOKUP(Table17[[#This Row],[Customer_ID]],Customer_Dim!A:A,Customer_Dim!H:H,"False Data")</f>
        <v>Bronze</v>
      </c>
      <c r="S1607" t="str">
        <f>_xlfn.XLOOKUP(Table17[[#This Row],[Store_ID]],Store_Dim!A:A,Store_Dim!B:B)</f>
        <v>Holloway Ltd</v>
      </c>
      <c r="T1607" t="str">
        <f>_xlfn.XLOOKUP(Table17[[#This Row],[Store_ID]],Store_Dim!A:A,Store_Dim!C:C)</f>
        <v>North</v>
      </c>
      <c r="U1607" t="str">
        <f>_xlfn.XLOOKUP(Table17[[#This Row],[Store_ID]],Store_Dim!A:A,Store_Dim!D:D)</f>
        <v>Bensonhaven</v>
      </c>
      <c r="V1607" t="str">
        <f>_xlfn.XLOOKUP(Table17[[#This Row],[Store_ID]],Store_Dim!A:A,Store_Dim!E:E)</f>
        <v>Flagship</v>
      </c>
      <c r="W1607" t="str">
        <f>_xlfn.XLOOKUP(Table17[[#This Row],[Product_ID]],Product_Dim!A:A,Product_Dim!B:B)</f>
        <v>Wireless Mouse</v>
      </c>
      <c r="X1607" t="str">
        <f>_xlfn.XLOOKUP(Table17[[#This Row],[Product_ID]],Product_Dim!A:A,Product_Dim!C:C)</f>
        <v>Electronics</v>
      </c>
      <c r="Y1607" t="str">
        <f>_xlfn.XLOOKUP(Table17[[#This Row],[Product_ID]],Product_Dim!A:A,Product_Dim!D:D)</f>
        <v>Computer</v>
      </c>
      <c r="Z1607" t="str">
        <f>_xlfn.XLOOKUP(Table17[[#This Row],[Product_ID]],Product_Dim!A:A,Product_Dim!E:E)</f>
        <v>Larson Ltd</v>
      </c>
      <c r="AA1607">
        <f>_xlfn.XLOOKUP(Table17[[#This Row],[Product_ID]],Product_Dim!A:A,Product_Dim!F:F)</f>
        <v>392.89</v>
      </c>
      <c r="AB1607">
        <f>_xlfn.XLOOKUP(Table17[[#This Row],[Product_ID]],Product_Dim!A:A,Product_Dim!G:G)</f>
        <v>320</v>
      </c>
    </row>
    <row r="1608" spans="1:28" x14ac:dyDescent="0.25">
      <c r="A1608" t="s">
        <v>3432</v>
      </c>
      <c r="B1608" s="1">
        <v>45795</v>
      </c>
      <c r="C1608" t="s">
        <v>681</v>
      </c>
      <c r="D1608" t="s">
        <v>1632</v>
      </c>
      <c r="E1608" t="s">
        <v>1782</v>
      </c>
      <c r="F1608">
        <v>3</v>
      </c>
      <c r="G1608">
        <v>779.5</v>
      </c>
      <c r="H1608">
        <v>0.02</v>
      </c>
      <c r="I1608" t="s">
        <v>1824</v>
      </c>
      <c r="J1608" s="12">
        <v>2291.73</v>
      </c>
      <c r="K1608" t="str">
        <f>_xlfn.XLOOKUP(Table17[[#This Row],[Customer_ID]],Customer_Dim!A:A,Customer_Dim!B:B,"False Data")</f>
        <v>Joan Johnson</v>
      </c>
      <c r="L1608" s="5">
        <f>_xlfn.XLOOKUP(Table17[[#This Row],[Customer_ID]],Customer_Dim!A:A,Customer_Dim!C:C,"False Data")</f>
        <v>50</v>
      </c>
      <c r="M1608" s="5" t="str" cm="1">
        <f t="array" ref="M1608">_xlfn.IFS(Table9[[#This Row],[Age]]&lt;=35,"Youth",Table9[[#This Row],[Age]]&lt;=55,"Adult",Table9[[#This Row],[Age]]&gt;55,"Senior")</f>
        <v>Adult</v>
      </c>
      <c r="N1608" t="str">
        <f>_xlfn.XLOOKUP(Table17[[#This Row],[Customer_ID]],Customer_Dim!A:A,Customer_Dim!D:D,"False Data")</f>
        <v>Female</v>
      </c>
      <c r="O1608" t="str">
        <f>_xlfn.XLOOKUP(Table17[[#This Row],[Customer_ID]],Customer_Dim!A:A,Customer_Dim!E:E,"False Data")</f>
        <v>Lake Josephport</v>
      </c>
      <c r="P1608" t="str">
        <f>_xlfn.XLOOKUP(Table17[[#This Row],[Customer_ID]],Customer_Dim!A:A,Customer_Dim!F:F,"False Data")</f>
        <v>Maine</v>
      </c>
      <c r="Q1608" t="str">
        <f>_xlfn.XLOOKUP(Table17[[#This Row],[Customer_ID]],Customer_Dim!A:A,Customer_Dim!G:G,"False Data")</f>
        <v>USA</v>
      </c>
      <c r="R1608" t="str">
        <f>_xlfn.XLOOKUP(Table17[[#This Row],[Customer_ID]],Customer_Dim!A:A,Customer_Dim!H:H,"False Data")</f>
        <v>Platinum</v>
      </c>
      <c r="S1608" t="str">
        <f>_xlfn.XLOOKUP(Table17[[#This Row],[Store_ID]],Store_Dim!A:A,Store_Dim!B:B)</f>
        <v>Bean, Jones and Park</v>
      </c>
      <c r="T1608" t="str">
        <f>_xlfn.XLOOKUP(Table17[[#This Row],[Store_ID]],Store_Dim!A:A,Store_Dim!C:C)</f>
        <v>West</v>
      </c>
      <c r="U1608" t="str">
        <f>_xlfn.XLOOKUP(Table17[[#This Row],[Store_ID]],Store_Dim!A:A,Store_Dim!D:D)</f>
        <v>Thompsonborough</v>
      </c>
      <c r="V1608" t="str">
        <f>_xlfn.XLOOKUP(Table17[[#This Row],[Store_ID]],Store_Dim!A:A,Store_Dim!E:E)</f>
        <v>Online</v>
      </c>
      <c r="W1608" t="str">
        <f>_xlfn.XLOOKUP(Table17[[#This Row],[Product_ID]],Product_Dim!A:A,Product_Dim!B:B)</f>
        <v>Smart Home WiFi Camera</v>
      </c>
      <c r="X1608" t="str">
        <f>_xlfn.XLOOKUP(Table17[[#This Row],[Product_ID]],Product_Dim!A:A,Product_Dim!C:C)</f>
        <v>Electronics</v>
      </c>
      <c r="Y1608" t="str">
        <f>_xlfn.XLOOKUP(Table17[[#This Row],[Product_ID]],Product_Dim!A:A,Product_Dim!D:D)</f>
        <v>Accessories</v>
      </c>
      <c r="Z1608" t="str">
        <f>_xlfn.XLOOKUP(Table17[[#This Row],[Product_ID]],Product_Dim!A:A,Product_Dim!E:E)</f>
        <v>Holmes LLC</v>
      </c>
      <c r="AA1608">
        <f>_xlfn.XLOOKUP(Table17[[#This Row],[Product_ID]],Product_Dim!A:A,Product_Dim!F:F)</f>
        <v>450.71</v>
      </c>
      <c r="AB1608">
        <f>_xlfn.XLOOKUP(Table17[[#This Row],[Product_ID]],Product_Dim!A:A,Product_Dim!G:G)</f>
        <v>389</v>
      </c>
    </row>
    <row r="1609" spans="1:28" x14ac:dyDescent="0.25">
      <c r="A1609" t="s">
        <v>3433</v>
      </c>
      <c r="B1609" s="1">
        <v>45470</v>
      </c>
      <c r="C1609" t="s">
        <v>1446</v>
      </c>
      <c r="D1609" t="s">
        <v>1670</v>
      </c>
      <c r="E1609" t="s">
        <v>1804</v>
      </c>
      <c r="F1609">
        <v>2</v>
      </c>
      <c r="G1609">
        <v>780.57</v>
      </c>
      <c r="H1609">
        <v>0.26</v>
      </c>
      <c r="I1609" t="s">
        <v>1824</v>
      </c>
      <c r="J1609" s="12">
        <v>1155.2436</v>
      </c>
      <c r="K1609" t="str">
        <f>_xlfn.XLOOKUP(Table17[[#This Row],[Customer_ID]],Customer_Dim!A:A,Customer_Dim!B:B,"False Data")</f>
        <v>James Foster</v>
      </c>
      <c r="L1609" s="5">
        <f>_xlfn.XLOOKUP(Table17[[#This Row],[Customer_ID]],Customer_Dim!A:A,Customer_Dim!C:C,"False Data")</f>
        <v>19</v>
      </c>
      <c r="M1609" s="5" t="str" cm="1">
        <f t="array" ref="M1609">_xlfn.IFS(Table9[[#This Row],[Age]]&lt;=35,"Youth",Table9[[#This Row],[Age]]&lt;=55,"Adult",Table9[[#This Row],[Age]]&gt;55,"Senior")</f>
        <v>Youth</v>
      </c>
      <c r="N1609" t="str">
        <f>_xlfn.XLOOKUP(Table17[[#This Row],[Customer_ID]],Customer_Dim!A:A,Customer_Dim!D:D,"False Data")</f>
        <v>Male</v>
      </c>
      <c r="O1609" t="str">
        <f>_xlfn.XLOOKUP(Table17[[#This Row],[Customer_ID]],Customer_Dim!A:A,Customer_Dim!E:E,"False Data")</f>
        <v>East Audrey</v>
      </c>
      <c r="P1609" t="str">
        <f>_xlfn.XLOOKUP(Table17[[#This Row],[Customer_ID]],Customer_Dim!A:A,Customer_Dim!F:F,"False Data")</f>
        <v>Utah</v>
      </c>
      <c r="Q1609" t="str">
        <f>_xlfn.XLOOKUP(Table17[[#This Row],[Customer_ID]],Customer_Dim!A:A,Customer_Dim!G:G,"False Data")</f>
        <v>USA</v>
      </c>
      <c r="R1609" t="str">
        <f>_xlfn.XLOOKUP(Table17[[#This Row],[Customer_ID]],Customer_Dim!A:A,Customer_Dim!H:H,"False Data")</f>
        <v>Gold</v>
      </c>
      <c r="S1609" t="str">
        <f>_xlfn.XLOOKUP(Table17[[#This Row],[Store_ID]],Store_Dim!A:A,Store_Dim!B:B)</f>
        <v>Frederick-Wright</v>
      </c>
      <c r="T1609" t="str">
        <f>_xlfn.XLOOKUP(Table17[[#This Row],[Store_ID]],Store_Dim!A:A,Store_Dim!C:C)</f>
        <v>West</v>
      </c>
      <c r="U1609" t="str">
        <f>_xlfn.XLOOKUP(Table17[[#This Row],[Store_ID]],Store_Dim!A:A,Store_Dim!D:D)</f>
        <v>New Jimmymouth</v>
      </c>
      <c r="V1609" t="str">
        <f>_xlfn.XLOOKUP(Table17[[#This Row],[Store_ID]],Store_Dim!A:A,Store_Dim!E:E)</f>
        <v>Flagship</v>
      </c>
      <c r="W1609" t="str">
        <f>_xlfn.XLOOKUP(Table17[[#This Row],[Product_ID]],Product_Dim!A:A,Product_Dim!B:B)</f>
        <v>Tennis Ball 3-Pack</v>
      </c>
      <c r="X1609" t="str">
        <f>_xlfn.XLOOKUP(Table17[[#This Row],[Product_ID]],Product_Dim!A:A,Product_Dim!C:C)</f>
        <v>Sports</v>
      </c>
      <c r="Y1609" t="str">
        <f>_xlfn.XLOOKUP(Table17[[#This Row],[Product_ID]],Product_Dim!A:A,Product_Dim!D:D)</f>
        <v>Equipment</v>
      </c>
      <c r="Z1609" t="str">
        <f>_xlfn.XLOOKUP(Table17[[#This Row],[Product_ID]],Product_Dim!A:A,Product_Dim!E:E)</f>
        <v>Lopez LLC</v>
      </c>
      <c r="AA1609">
        <f>_xlfn.XLOOKUP(Table17[[#This Row],[Product_ID]],Product_Dim!A:A,Product_Dim!F:F)</f>
        <v>103.45</v>
      </c>
      <c r="AB1609">
        <f>_xlfn.XLOOKUP(Table17[[#This Row],[Product_ID]],Product_Dim!A:A,Product_Dim!G:G)</f>
        <v>465</v>
      </c>
    </row>
    <row r="1610" spans="1:28" x14ac:dyDescent="0.25">
      <c r="A1610" t="s">
        <v>3434</v>
      </c>
      <c r="B1610" s="1">
        <v>45390</v>
      </c>
      <c r="C1610" t="s">
        <v>1196</v>
      </c>
      <c r="D1610" t="s">
        <v>1738</v>
      </c>
      <c r="E1610" t="s">
        <v>1813</v>
      </c>
      <c r="F1610">
        <v>1</v>
      </c>
      <c r="G1610">
        <v>511.35</v>
      </c>
      <c r="H1610">
        <v>0</v>
      </c>
      <c r="I1610" t="s">
        <v>1824</v>
      </c>
      <c r="J1610" s="12">
        <v>511.35</v>
      </c>
      <c r="K1610" t="str">
        <f>_xlfn.XLOOKUP(Table17[[#This Row],[Customer_ID]],Customer_Dim!A:A,Customer_Dim!B:B,"False Data")</f>
        <v>Kristine Higgins</v>
      </c>
      <c r="L1610" s="5">
        <f>_xlfn.XLOOKUP(Table17[[#This Row],[Customer_ID]],Customer_Dim!A:A,Customer_Dim!C:C,"False Data")</f>
        <v>27</v>
      </c>
      <c r="M1610" s="5" t="str" cm="1">
        <f t="array" ref="M1610">_xlfn.IFS(Table9[[#This Row],[Age]]&lt;=35,"Youth",Table9[[#This Row],[Age]]&lt;=55,"Adult",Table9[[#This Row],[Age]]&gt;55,"Senior")</f>
        <v>Youth</v>
      </c>
      <c r="N1610" t="str">
        <f>_xlfn.XLOOKUP(Table17[[#This Row],[Customer_ID]],Customer_Dim!A:A,Customer_Dim!D:D,"False Data")</f>
        <v>Female</v>
      </c>
      <c r="O1610" t="str">
        <f>_xlfn.XLOOKUP(Table17[[#This Row],[Customer_ID]],Customer_Dim!A:A,Customer_Dim!E:E,"False Data")</f>
        <v>Jennifertown</v>
      </c>
      <c r="P1610" t="str">
        <f>_xlfn.XLOOKUP(Table17[[#This Row],[Customer_ID]],Customer_Dim!A:A,Customer_Dim!F:F,"False Data")</f>
        <v>South Carolina</v>
      </c>
      <c r="Q1610" t="str">
        <f>_xlfn.XLOOKUP(Table17[[#This Row],[Customer_ID]],Customer_Dim!A:A,Customer_Dim!G:G,"False Data")</f>
        <v>USA</v>
      </c>
      <c r="R1610" t="str">
        <f>_xlfn.XLOOKUP(Table17[[#This Row],[Customer_ID]],Customer_Dim!A:A,Customer_Dim!H:H,"False Data")</f>
        <v>Silver</v>
      </c>
      <c r="S1610" t="str">
        <f>_xlfn.XLOOKUP(Table17[[#This Row],[Store_ID]],Store_Dim!A:A,Store_Dim!B:B)</f>
        <v>Mann-Austin</v>
      </c>
      <c r="T1610" t="str">
        <f>_xlfn.XLOOKUP(Table17[[#This Row],[Store_ID]],Store_Dim!A:A,Store_Dim!C:C)</f>
        <v>East</v>
      </c>
      <c r="U1610" t="str">
        <f>_xlfn.XLOOKUP(Table17[[#This Row],[Store_ID]],Store_Dim!A:A,Store_Dim!D:D)</f>
        <v>Vasquezborough</v>
      </c>
      <c r="V1610" t="str">
        <f>_xlfn.XLOOKUP(Table17[[#This Row],[Store_ID]],Store_Dim!A:A,Store_Dim!E:E)</f>
        <v>Online</v>
      </c>
      <c r="W1610" t="str">
        <f>_xlfn.XLOOKUP(Table17[[#This Row],[Product_ID]],Product_Dim!A:A,Product_Dim!B:B)</f>
        <v>Sports Stopwatch Basic</v>
      </c>
      <c r="X1610" t="str">
        <f>_xlfn.XLOOKUP(Table17[[#This Row],[Product_ID]],Product_Dim!A:A,Product_Dim!C:C)</f>
        <v>Sports</v>
      </c>
      <c r="Y1610" t="str">
        <f>_xlfn.XLOOKUP(Table17[[#This Row],[Product_ID]],Product_Dim!A:A,Product_Dim!D:D)</f>
        <v>Accessories</v>
      </c>
      <c r="Z1610" t="str">
        <f>_xlfn.XLOOKUP(Table17[[#This Row],[Product_ID]],Product_Dim!A:A,Product_Dim!E:E)</f>
        <v>Wilson Group</v>
      </c>
      <c r="AA1610">
        <f>_xlfn.XLOOKUP(Table17[[#This Row],[Product_ID]],Product_Dim!A:A,Product_Dim!F:F)</f>
        <v>60.65</v>
      </c>
      <c r="AB1610">
        <f>_xlfn.XLOOKUP(Table17[[#This Row],[Product_ID]],Product_Dim!A:A,Product_Dim!G:G)</f>
        <v>75</v>
      </c>
    </row>
    <row r="1611" spans="1:28" x14ac:dyDescent="0.25">
      <c r="A1611" t="s">
        <v>3435</v>
      </c>
      <c r="B1611" s="1">
        <v>45803</v>
      </c>
      <c r="C1611" t="s">
        <v>75</v>
      </c>
      <c r="D1611" t="s">
        <v>1742</v>
      </c>
      <c r="E1611" t="s">
        <v>1766</v>
      </c>
      <c r="F1611">
        <v>4</v>
      </c>
      <c r="G1611">
        <v>44.07</v>
      </c>
      <c r="H1611">
        <v>0.28999999999999998</v>
      </c>
      <c r="I1611" t="s">
        <v>1829</v>
      </c>
      <c r="J1611" s="12">
        <v>125.1588</v>
      </c>
      <c r="K1611" t="str">
        <f>_xlfn.XLOOKUP(Table17[[#This Row],[Customer_ID]],Customer_Dim!A:A,Customer_Dim!B:B,"False Data")</f>
        <v>John Scott</v>
      </c>
      <c r="L1611" s="5">
        <f>_xlfn.XLOOKUP(Table17[[#This Row],[Customer_ID]],Customer_Dim!A:A,Customer_Dim!C:C,"False Data")</f>
        <v>24</v>
      </c>
      <c r="M1611" s="5" t="str" cm="1">
        <f t="array" ref="M1611">_xlfn.IFS(Table9[[#This Row],[Age]]&lt;=35,"Youth",Table9[[#This Row],[Age]]&lt;=55,"Adult",Table9[[#This Row],[Age]]&gt;55,"Senior")</f>
        <v>Youth</v>
      </c>
      <c r="N1611" t="str">
        <f>_xlfn.XLOOKUP(Table17[[#This Row],[Customer_ID]],Customer_Dim!A:A,Customer_Dim!D:D,"False Data")</f>
        <v>Female</v>
      </c>
      <c r="O1611" t="str">
        <f>_xlfn.XLOOKUP(Table17[[#This Row],[Customer_ID]],Customer_Dim!A:A,Customer_Dim!E:E,"False Data")</f>
        <v>South Christopher</v>
      </c>
      <c r="P1611" t="str">
        <f>_xlfn.XLOOKUP(Table17[[#This Row],[Customer_ID]],Customer_Dim!A:A,Customer_Dim!F:F,"False Data")</f>
        <v>Pennsylvania</v>
      </c>
      <c r="Q1611" t="str">
        <f>_xlfn.XLOOKUP(Table17[[#This Row],[Customer_ID]],Customer_Dim!A:A,Customer_Dim!G:G,"False Data")</f>
        <v>USA</v>
      </c>
      <c r="R1611" t="str">
        <f>_xlfn.XLOOKUP(Table17[[#This Row],[Customer_ID]],Customer_Dim!A:A,Customer_Dim!H:H,"False Data")</f>
        <v>Bronze</v>
      </c>
      <c r="S1611" t="str">
        <f>_xlfn.XLOOKUP(Table17[[#This Row],[Store_ID]],Store_Dim!A:A,Store_Dim!B:B)</f>
        <v>Johnson-Wright</v>
      </c>
      <c r="T1611" t="str">
        <f>_xlfn.XLOOKUP(Table17[[#This Row],[Store_ID]],Store_Dim!A:A,Store_Dim!C:C)</f>
        <v>North</v>
      </c>
      <c r="U1611" t="str">
        <f>_xlfn.XLOOKUP(Table17[[#This Row],[Store_ID]],Store_Dim!A:A,Store_Dim!D:D)</f>
        <v>Hoodberg</v>
      </c>
      <c r="V1611" t="str">
        <f>_xlfn.XLOOKUP(Table17[[#This Row],[Store_ID]],Store_Dim!A:A,Store_Dim!E:E)</f>
        <v>Outlet</v>
      </c>
      <c r="W1611" t="str">
        <f>_xlfn.XLOOKUP(Table17[[#This Row],[Product_ID]],Product_Dim!A:A,Product_Dim!B:B)</f>
        <v>Cricket Bat</v>
      </c>
      <c r="X1611" t="str">
        <f>_xlfn.XLOOKUP(Table17[[#This Row],[Product_ID]],Product_Dim!A:A,Product_Dim!C:C)</f>
        <v>Sports</v>
      </c>
      <c r="Y1611" t="str">
        <f>_xlfn.XLOOKUP(Table17[[#This Row],[Product_ID]],Product_Dim!A:A,Product_Dim!D:D)</f>
        <v>Team Sports</v>
      </c>
      <c r="Z1611" t="str">
        <f>_xlfn.XLOOKUP(Table17[[#This Row],[Product_ID]],Product_Dim!A:A,Product_Dim!E:E)</f>
        <v>Khan LLC</v>
      </c>
      <c r="AA1611">
        <f>_xlfn.XLOOKUP(Table17[[#This Row],[Product_ID]],Product_Dim!A:A,Product_Dim!F:F)</f>
        <v>245.98</v>
      </c>
      <c r="AB1611">
        <f>_xlfn.XLOOKUP(Table17[[#This Row],[Product_ID]],Product_Dim!A:A,Product_Dim!G:G)</f>
        <v>471</v>
      </c>
    </row>
    <row r="1612" spans="1:28" x14ac:dyDescent="0.25">
      <c r="A1612" t="s">
        <v>3436</v>
      </c>
      <c r="B1612" s="1">
        <v>45320</v>
      </c>
      <c r="C1612" t="s">
        <v>646</v>
      </c>
      <c r="D1612" t="s">
        <v>1686</v>
      </c>
      <c r="E1612" t="s">
        <v>1792</v>
      </c>
      <c r="F1612">
        <v>2</v>
      </c>
      <c r="G1612">
        <v>895.92</v>
      </c>
      <c r="H1612">
        <v>0.15</v>
      </c>
      <c r="I1612" t="s">
        <v>1824</v>
      </c>
      <c r="J1612" s="12">
        <v>1523.0640000000001</v>
      </c>
      <c r="K1612" t="str">
        <f>_xlfn.XLOOKUP(Table17[[#This Row],[Customer_ID]],Customer_Dim!A:A,Customer_Dim!B:B,"False Data")</f>
        <v>Andrea Jacobs</v>
      </c>
      <c r="L1612" s="5">
        <f>_xlfn.XLOOKUP(Table17[[#This Row],[Customer_ID]],Customer_Dim!A:A,Customer_Dim!C:C,"False Data")</f>
        <v>45</v>
      </c>
      <c r="M1612" s="5" t="str" cm="1">
        <f t="array" ref="M1612">_xlfn.IFS(Table9[[#This Row],[Age]]&lt;=35,"Youth",Table9[[#This Row],[Age]]&lt;=55,"Adult",Table9[[#This Row],[Age]]&gt;55,"Senior")</f>
        <v>Adult</v>
      </c>
      <c r="N1612" t="str">
        <f>_xlfn.XLOOKUP(Table17[[#This Row],[Customer_ID]],Customer_Dim!A:A,Customer_Dim!D:D,"False Data")</f>
        <v>Female</v>
      </c>
      <c r="O1612" t="str">
        <f>_xlfn.XLOOKUP(Table17[[#This Row],[Customer_ID]],Customer_Dim!A:A,Customer_Dim!E:E,"False Data")</f>
        <v>Christopherland</v>
      </c>
      <c r="P1612" t="str">
        <f>_xlfn.XLOOKUP(Table17[[#This Row],[Customer_ID]],Customer_Dim!A:A,Customer_Dim!F:F,"False Data")</f>
        <v>Minnesota</v>
      </c>
      <c r="Q1612" t="str">
        <f>_xlfn.XLOOKUP(Table17[[#This Row],[Customer_ID]],Customer_Dim!A:A,Customer_Dim!G:G,"False Data")</f>
        <v>USA</v>
      </c>
      <c r="R1612" t="str">
        <f>_xlfn.XLOOKUP(Table17[[#This Row],[Customer_ID]],Customer_Dim!A:A,Customer_Dim!H:H,"False Data")</f>
        <v>Platinum</v>
      </c>
      <c r="S1612" t="str">
        <f>_xlfn.XLOOKUP(Table17[[#This Row],[Store_ID]],Store_Dim!A:A,Store_Dim!B:B)</f>
        <v>Aguirre-Keller</v>
      </c>
      <c r="T1612" t="str">
        <f>_xlfn.XLOOKUP(Table17[[#This Row],[Store_ID]],Store_Dim!A:A,Store_Dim!C:C)</f>
        <v>South</v>
      </c>
      <c r="U1612" t="str">
        <f>_xlfn.XLOOKUP(Table17[[#This Row],[Store_ID]],Store_Dim!A:A,Store_Dim!D:D)</f>
        <v>Lake Michael</v>
      </c>
      <c r="V1612" t="str">
        <f>_xlfn.XLOOKUP(Table17[[#This Row],[Store_ID]],Store_Dim!A:A,Store_Dim!E:E)</f>
        <v>Online</v>
      </c>
      <c r="W1612" t="str">
        <f>_xlfn.XLOOKUP(Table17[[#This Row],[Product_ID]],Product_Dim!A:A,Product_Dim!B:B)</f>
        <v>Men's Sports Shorts</v>
      </c>
      <c r="X1612" t="str">
        <f>_xlfn.XLOOKUP(Table17[[#This Row],[Product_ID]],Product_Dim!A:A,Product_Dim!C:C)</f>
        <v>Clothing</v>
      </c>
      <c r="Y1612" t="str">
        <f>_xlfn.XLOOKUP(Table17[[#This Row],[Product_ID]],Product_Dim!A:A,Product_Dim!D:D)</f>
        <v>Bottoms</v>
      </c>
      <c r="Z1612" t="str">
        <f>_xlfn.XLOOKUP(Table17[[#This Row],[Product_ID]],Product_Dim!A:A,Product_Dim!E:E)</f>
        <v>Fitzpatrick Ltd</v>
      </c>
      <c r="AA1612">
        <f>_xlfn.XLOOKUP(Table17[[#This Row],[Product_ID]],Product_Dim!A:A,Product_Dim!F:F)</f>
        <v>218.22</v>
      </c>
      <c r="AB1612">
        <f>_xlfn.XLOOKUP(Table17[[#This Row],[Product_ID]],Product_Dim!A:A,Product_Dim!G:G)</f>
        <v>224</v>
      </c>
    </row>
    <row r="1613" spans="1:28" x14ac:dyDescent="0.25">
      <c r="A1613" t="s">
        <v>3437</v>
      </c>
      <c r="B1613" s="1">
        <v>45619</v>
      </c>
      <c r="C1613" t="s">
        <v>963</v>
      </c>
      <c r="D1613" t="s">
        <v>1654</v>
      </c>
      <c r="E1613" t="s">
        <v>1761</v>
      </c>
      <c r="F1613">
        <v>4</v>
      </c>
      <c r="G1613">
        <v>456.32</v>
      </c>
      <c r="H1613">
        <v>0.22</v>
      </c>
      <c r="I1613" t="s">
        <v>1829</v>
      </c>
      <c r="J1613" s="12">
        <v>1423.7184</v>
      </c>
      <c r="K1613" t="str">
        <f>_xlfn.XLOOKUP(Table17[[#This Row],[Customer_ID]],Customer_Dim!A:A,Customer_Dim!B:B,"False Data")</f>
        <v>Roberta Green</v>
      </c>
      <c r="L1613" s="5">
        <f>_xlfn.XLOOKUP(Table17[[#This Row],[Customer_ID]],Customer_Dim!A:A,Customer_Dim!C:C,"False Data")</f>
        <v>64</v>
      </c>
      <c r="M1613" s="5" t="str" cm="1">
        <f t="array" ref="M1613">_xlfn.IFS(Table9[[#This Row],[Age]]&lt;=35,"Youth",Table9[[#This Row],[Age]]&lt;=55,"Adult",Table9[[#This Row],[Age]]&gt;55,"Senior")</f>
        <v>Senior</v>
      </c>
      <c r="N1613" t="str">
        <f>_xlfn.XLOOKUP(Table17[[#This Row],[Customer_ID]],Customer_Dim!A:A,Customer_Dim!D:D,"False Data")</f>
        <v>Male</v>
      </c>
      <c r="O1613" t="str">
        <f>_xlfn.XLOOKUP(Table17[[#This Row],[Customer_ID]],Customer_Dim!A:A,Customer_Dim!E:E,"False Data")</f>
        <v>West Joseph</v>
      </c>
      <c r="P1613" t="str">
        <f>_xlfn.XLOOKUP(Table17[[#This Row],[Customer_ID]],Customer_Dim!A:A,Customer_Dim!F:F,"False Data")</f>
        <v>Washington</v>
      </c>
      <c r="Q1613" t="str">
        <f>_xlfn.XLOOKUP(Table17[[#This Row],[Customer_ID]],Customer_Dim!A:A,Customer_Dim!G:G,"False Data")</f>
        <v>USA</v>
      </c>
      <c r="R1613" t="str">
        <f>_xlfn.XLOOKUP(Table17[[#This Row],[Customer_ID]],Customer_Dim!A:A,Customer_Dim!H:H,"False Data")</f>
        <v>Platinum</v>
      </c>
      <c r="S1613" t="str">
        <f>_xlfn.XLOOKUP(Table17[[#This Row],[Store_ID]],Store_Dim!A:A,Store_Dim!B:B)</f>
        <v>Black-Horn</v>
      </c>
      <c r="T1613" t="str">
        <f>_xlfn.XLOOKUP(Table17[[#This Row],[Store_ID]],Store_Dim!A:A,Store_Dim!C:C)</f>
        <v>South</v>
      </c>
      <c r="U1613" t="str">
        <f>_xlfn.XLOOKUP(Table17[[#This Row],[Store_ID]],Store_Dim!A:A,Store_Dim!D:D)</f>
        <v>North Nancyview</v>
      </c>
      <c r="V1613" t="str">
        <f>_xlfn.XLOOKUP(Table17[[#This Row],[Store_ID]],Store_Dim!A:A,Store_Dim!E:E)</f>
        <v>Outlet</v>
      </c>
      <c r="W1613" t="str">
        <f>_xlfn.XLOOKUP(Table17[[#This Row],[Product_ID]],Product_Dim!A:A,Product_Dim!B:B)</f>
        <v>Men's Track Pants</v>
      </c>
      <c r="X1613" t="str">
        <f>_xlfn.XLOOKUP(Table17[[#This Row],[Product_ID]],Product_Dim!A:A,Product_Dim!C:C)</f>
        <v>Clothing</v>
      </c>
      <c r="Y1613" t="str">
        <f>_xlfn.XLOOKUP(Table17[[#This Row],[Product_ID]],Product_Dim!A:A,Product_Dim!D:D)</f>
        <v>Bottoms</v>
      </c>
      <c r="Z1613" t="str">
        <f>_xlfn.XLOOKUP(Table17[[#This Row],[Product_ID]],Product_Dim!A:A,Product_Dim!E:E)</f>
        <v>Hamilton, Woods and Walker</v>
      </c>
      <c r="AA1613">
        <f>_xlfn.XLOOKUP(Table17[[#This Row],[Product_ID]],Product_Dim!A:A,Product_Dim!F:F)</f>
        <v>386.56</v>
      </c>
      <c r="AB1613">
        <f>_xlfn.XLOOKUP(Table17[[#This Row],[Product_ID]],Product_Dim!A:A,Product_Dim!G:G)</f>
        <v>125</v>
      </c>
    </row>
    <row r="1614" spans="1:28" x14ac:dyDescent="0.25">
      <c r="A1614" t="s">
        <v>3438</v>
      </c>
      <c r="B1614" s="1">
        <v>45777</v>
      </c>
      <c r="C1614" t="s">
        <v>1304</v>
      </c>
      <c r="D1614" t="s">
        <v>1616</v>
      </c>
      <c r="E1614" t="s">
        <v>1752</v>
      </c>
      <c r="F1614">
        <v>1</v>
      </c>
      <c r="G1614">
        <v>905.5</v>
      </c>
      <c r="H1614">
        <v>0.28999999999999998</v>
      </c>
      <c r="I1614" t="s">
        <v>1829</v>
      </c>
      <c r="J1614" s="12">
        <v>642.90499999999997</v>
      </c>
      <c r="K1614" t="str">
        <f>_xlfn.XLOOKUP(Table17[[#This Row],[Customer_ID]],Customer_Dim!A:A,Customer_Dim!B:B,"False Data")</f>
        <v>Dr. Tamara White Md</v>
      </c>
      <c r="L1614" s="5">
        <f>_xlfn.XLOOKUP(Table17[[#This Row],[Customer_ID]],Customer_Dim!A:A,Customer_Dim!C:C,"False Data")</f>
        <v>60</v>
      </c>
      <c r="M1614" s="5" t="str" cm="1">
        <f t="array" ref="M1614">_xlfn.IFS(Table9[[#This Row],[Age]]&lt;=35,"Youth",Table9[[#This Row],[Age]]&lt;=55,"Adult",Table9[[#This Row],[Age]]&gt;55,"Senior")</f>
        <v>Senior</v>
      </c>
      <c r="N1614" t="str">
        <f>_xlfn.XLOOKUP(Table17[[#This Row],[Customer_ID]],Customer_Dim!A:A,Customer_Dim!D:D,"False Data")</f>
        <v>Male</v>
      </c>
      <c r="O1614" t="str">
        <f>_xlfn.XLOOKUP(Table17[[#This Row],[Customer_ID]],Customer_Dim!A:A,Customer_Dim!E:E,"False Data")</f>
        <v>New Benjamin</v>
      </c>
      <c r="P1614" t="str">
        <f>_xlfn.XLOOKUP(Table17[[#This Row],[Customer_ID]],Customer_Dim!A:A,Customer_Dim!F:F,"False Data")</f>
        <v>North Carolina</v>
      </c>
      <c r="Q1614" t="str">
        <f>_xlfn.XLOOKUP(Table17[[#This Row],[Customer_ID]],Customer_Dim!A:A,Customer_Dim!G:G,"False Data")</f>
        <v>USA</v>
      </c>
      <c r="R1614" t="str">
        <f>_xlfn.XLOOKUP(Table17[[#This Row],[Customer_ID]],Customer_Dim!A:A,Customer_Dim!H:H,"False Data")</f>
        <v>Bronze</v>
      </c>
      <c r="S1614" t="str">
        <f>_xlfn.XLOOKUP(Table17[[#This Row],[Store_ID]],Store_Dim!A:A,Store_Dim!B:B)</f>
        <v>Rivera-Warner</v>
      </c>
      <c r="T1614" t="str">
        <f>_xlfn.XLOOKUP(Table17[[#This Row],[Store_ID]],Store_Dim!A:A,Store_Dim!C:C)</f>
        <v>East</v>
      </c>
      <c r="U1614" t="str">
        <f>_xlfn.XLOOKUP(Table17[[#This Row],[Store_ID]],Store_Dim!A:A,Store_Dim!D:D)</f>
        <v>Washingtonfurt</v>
      </c>
      <c r="V1614" t="str">
        <f>_xlfn.XLOOKUP(Table17[[#This Row],[Store_ID]],Store_Dim!A:A,Store_Dim!E:E)</f>
        <v>Flagship</v>
      </c>
      <c r="W1614" t="str">
        <f>_xlfn.XLOOKUP(Table17[[#This Row],[Product_ID]],Product_Dim!A:A,Product_Dim!B:B)</f>
        <v>Gaming Mechanical Keyboard</v>
      </c>
      <c r="X1614" t="str">
        <f>_xlfn.XLOOKUP(Table17[[#This Row],[Product_ID]],Product_Dim!A:A,Product_Dim!C:C)</f>
        <v>Electronics</v>
      </c>
      <c r="Y1614" t="str">
        <f>_xlfn.XLOOKUP(Table17[[#This Row],[Product_ID]],Product_Dim!A:A,Product_Dim!D:D)</f>
        <v>Computer</v>
      </c>
      <c r="Z1614" t="str">
        <f>_xlfn.XLOOKUP(Table17[[#This Row],[Product_ID]],Product_Dim!A:A,Product_Dim!E:E)</f>
        <v>Lucero LLC</v>
      </c>
      <c r="AA1614">
        <f>_xlfn.XLOOKUP(Table17[[#This Row],[Product_ID]],Product_Dim!A:A,Product_Dim!F:F)</f>
        <v>419.28</v>
      </c>
      <c r="AB1614">
        <f>_xlfn.XLOOKUP(Table17[[#This Row],[Product_ID]],Product_Dim!A:A,Product_Dim!G:G)</f>
        <v>86</v>
      </c>
    </row>
    <row r="1615" spans="1:28" x14ac:dyDescent="0.25">
      <c r="A1615" t="s">
        <v>3439</v>
      </c>
      <c r="B1615" s="1">
        <v>45523</v>
      </c>
      <c r="C1615" t="s">
        <v>666</v>
      </c>
      <c r="D1615" t="s">
        <v>1580</v>
      </c>
      <c r="E1615" t="s">
        <v>1797</v>
      </c>
      <c r="F1615">
        <v>3</v>
      </c>
      <c r="G1615">
        <v>63.19</v>
      </c>
      <c r="H1615">
        <v>0.08</v>
      </c>
      <c r="I1615" t="s">
        <v>1824</v>
      </c>
      <c r="J1615" s="12">
        <v>174.40440000000001</v>
      </c>
      <c r="K1615" t="str">
        <f>_xlfn.XLOOKUP(Table17[[#This Row],[Customer_ID]],Customer_Dim!A:A,Customer_Dim!B:B,"False Data")</f>
        <v>Tiffany Herrera</v>
      </c>
      <c r="L1615" s="5">
        <f>_xlfn.XLOOKUP(Table17[[#This Row],[Customer_ID]],Customer_Dim!A:A,Customer_Dim!C:C,"False Data")</f>
        <v>52</v>
      </c>
      <c r="M1615" s="5" t="str" cm="1">
        <f t="array" ref="M1615">_xlfn.IFS(Table9[[#This Row],[Age]]&lt;=35,"Youth",Table9[[#This Row],[Age]]&lt;=55,"Adult",Table9[[#This Row],[Age]]&gt;55,"Senior")</f>
        <v>Adult</v>
      </c>
      <c r="N1615" t="str">
        <f>_xlfn.XLOOKUP(Table17[[#This Row],[Customer_ID]],Customer_Dim!A:A,Customer_Dim!D:D,"False Data")</f>
        <v>Male</v>
      </c>
      <c r="O1615" t="str">
        <f>_xlfn.XLOOKUP(Table17[[#This Row],[Customer_ID]],Customer_Dim!A:A,Customer_Dim!E:E,"False Data")</f>
        <v>New Dianebury</v>
      </c>
      <c r="P1615" t="str">
        <f>_xlfn.XLOOKUP(Table17[[#This Row],[Customer_ID]],Customer_Dim!A:A,Customer_Dim!F:F,"False Data")</f>
        <v>Virginia</v>
      </c>
      <c r="Q1615" t="str">
        <f>_xlfn.XLOOKUP(Table17[[#This Row],[Customer_ID]],Customer_Dim!A:A,Customer_Dim!G:G,"False Data")</f>
        <v>USA</v>
      </c>
      <c r="R1615" t="str">
        <f>_xlfn.XLOOKUP(Table17[[#This Row],[Customer_ID]],Customer_Dim!A:A,Customer_Dim!H:H,"False Data")</f>
        <v>Platinum</v>
      </c>
      <c r="S1615" t="str">
        <f>_xlfn.XLOOKUP(Table17[[#This Row],[Store_ID]],Store_Dim!A:A,Store_Dim!B:B)</f>
        <v>Gardner, Humphrey and Contreras</v>
      </c>
      <c r="T1615" t="str">
        <f>_xlfn.XLOOKUP(Table17[[#This Row],[Store_ID]],Store_Dim!A:A,Store_Dim!C:C)</f>
        <v>East</v>
      </c>
      <c r="U1615" t="str">
        <f>_xlfn.XLOOKUP(Table17[[#This Row],[Store_ID]],Store_Dim!A:A,Store_Dim!D:D)</f>
        <v>Johnsonville</v>
      </c>
      <c r="V1615" t="str">
        <f>_xlfn.XLOOKUP(Table17[[#This Row],[Store_ID]],Store_Dim!A:A,Store_Dim!E:E)</f>
        <v>Flagship</v>
      </c>
      <c r="W1615" t="str">
        <f>_xlfn.XLOOKUP(Table17[[#This Row],[Product_ID]],Product_Dim!A:A,Product_Dim!B:B)</f>
        <v>Beard Grooming Kit</v>
      </c>
      <c r="X1615" t="str">
        <f>_xlfn.XLOOKUP(Table17[[#This Row],[Product_ID]],Product_Dim!A:A,Product_Dim!C:C)</f>
        <v>Beauty</v>
      </c>
      <c r="Y1615" t="str">
        <f>_xlfn.XLOOKUP(Table17[[#This Row],[Product_ID]],Product_Dim!A:A,Product_Dim!D:D)</f>
        <v>Grooming</v>
      </c>
      <c r="Z1615" t="str">
        <f>_xlfn.XLOOKUP(Table17[[#This Row],[Product_ID]],Product_Dim!A:A,Product_Dim!E:E)</f>
        <v>Erickson-Green</v>
      </c>
      <c r="AA1615">
        <f>_xlfn.XLOOKUP(Table17[[#This Row],[Product_ID]],Product_Dim!A:A,Product_Dim!F:F)</f>
        <v>337.42</v>
      </c>
      <c r="AB1615">
        <f>_xlfn.XLOOKUP(Table17[[#This Row],[Product_ID]],Product_Dim!A:A,Product_Dim!G:G)</f>
        <v>256</v>
      </c>
    </row>
    <row r="1616" spans="1:28" x14ac:dyDescent="0.25">
      <c r="A1616" t="s">
        <v>3440</v>
      </c>
      <c r="B1616" s="1">
        <v>45628</v>
      </c>
      <c r="C1616" t="s">
        <v>191</v>
      </c>
      <c r="D1616" t="s">
        <v>1688</v>
      </c>
      <c r="E1616" t="s">
        <v>1779</v>
      </c>
      <c r="F1616">
        <v>3</v>
      </c>
      <c r="G1616">
        <v>687.66</v>
      </c>
      <c r="H1616">
        <v>0.06</v>
      </c>
      <c r="I1616" t="s">
        <v>1826</v>
      </c>
      <c r="J1616" s="12">
        <v>1939.2012</v>
      </c>
      <c r="K1616" t="str">
        <f>_xlfn.XLOOKUP(Table17[[#This Row],[Customer_ID]],Customer_Dim!A:A,Customer_Dim!B:B,"False Data")</f>
        <v>Matthew Hunter Jr.</v>
      </c>
      <c r="L1616" s="5">
        <f>_xlfn.XLOOKUP(Table17[[#This Row],[Customer_ID]],Customer_Dim!A:A,Customer_Dim!C:C,"False Data")</f>
        <v>61</v>
      </c>
      <c r="M1616" s="5" t="str" cm="1">
        <f t="array" ref="M1616">_xlfn.IFS(Table9[[#This Row],[Age]]&lt;=35,"Youth",Table9[[#This Row],[Age]]&lt;=55,"Adult",Table9[[#This Row],[Age]]&gt;55,"Senior")</f>
        <v>Senior</v>
      </c>
      <c r="N1616" t="str">
        <f>_xlfn.XLOOKUP(Table17[[#This Row],[Customer_ID]],Customer_Dim!A:A,Customer_Dim!D:D,"False Data")</f>
        <v>Female</v>
      </c>
      <c r="O1616" t="str">
        <f>_xlfn.XLOOKUP(Table17[[#This Row],[Customer_ID]],Customer_Dim!A:A,Customer_Dim!E:E,"False Data")</f>
        <v>Gregoryview</v>
      </c>
      <c r="P1616" t="str">
        <f>_xlfn.XLOOKUP(Table17[[#This Row],[Customer_ID]],Customer_Dim!A:A,Customer_Dim!F:F,"False Data")</f>
        <v>Illinois</v>
      </c>
      <c r="Q1616" t="str">
        <f>_xlfn.XLOOKUP(Table17[[#This Row],[Customer_ID]],Customer_Dim!A:A,Customer_Dim!G:G,"False Data")</f>
        <v>USA</v>
      </c>
      <c r="R1616" t="str">
        <f>_xlfn.XLOOKUP(Table17[[#This Row],[Customer_ID]],Customer_Dim!A:A,Customer_Dim!H:H,"False Data")</f>
        <v>Gold</v>
      </c>
      <c r="S1616" t="str">
        <f>_xlfn.XLOOKUP(Table17[[#This Row],[Store_ID]],Store_Dim!A:A,Store_Dim!B:B)</f>
        <v>Martinez-Mullins</v>
      </c>
      <c r="T1616" t="str">
        <f>_xlfn.XLOOKUP(Table17[[#This Row],[Store_ID]],Store_Dim!A:A,Store_Dim!C:C)</f>
        <v>South</v>
      </c>
      <c r="U1616" t="str">
        <f>_xlfn.XLOOKUP(Table17[[#This Row],[Store_ID]],Store_Dim!A:A,Store_Dim!D:D)</f>
        <v>Williamsfurt</v>
      </c>
      <c r="V1616" t="str">
        <f>_xlfn.XLOOKUP(Table17[[#This Row],[Store_ID]],Store_Dim!A:A,Store_Dim!E:E)</f>
        <v>Online</v>
      </c>
      <c r="W1616" t="str">
        <f>_xlfn.XLOOKUP(Table17[[#This Row],[Product_ID]],Product_Dim!A:A,Product_Dim!B:B)</f>
        <v>Kitchen Storage Rack</v>
      </c>
      <c r="X1616" t="str">
        <f>_xlfn.XLOOKUP(Table17[[#This Row],[Product_ID]],Product_Dim!A:A,Product_Dim!C:C)</f>
        <v>Home</v>
      </c>
      <c r="Y1616" t="str">
        <f>_xlfn.XLOOKUP(Table17[[#This Row],[Product_ID]],Product_Dim!A:A,Product_Dim!D:D)</f>
        <v>Storage</v>
      </c>
      <c r="Z1616" t="str">
        <f>_xlfn.XLOOKUP(Table17[[#This Row],[Product_ID]],Product_Dim!A:A,Product_Dim!E:E)</f>
        <v>Duran Group</v>
      </c>
      <c r="AA1616">
        <f>_xlfn.XLOOKUP(Table17[[#This Row],[Product_ID]],Product_Dim!A:A,Product_Dim!F:F)</f>
        <v>138.05000000000001</v>
      </c>
      <c r="AB1616">
        <f>_xlfn.XLOOKUP(Table17[[#This Row],[Product_ID]],Product_Dim!A:A,Product_Dim!G:G)</f>
        <v>89</v>
      </c>
    </row>
    <row r="1617" spans="1:28" x14ac:dyDescent="0.25">
      <c r="A1617" t="s">
        <v>3441</v>
      </c>
      <c r="B1617" s="1">
        <v>45742</v>
      </c>
      <c r="C1617" t="s">
        <v>711</v>
      </c>
      <c r="D1617" t="s">
        <v>1634</v>
      </c>
      <c r="E1617" t="s">
        <v>1786</v>
      </c>
      <c r="F1617">
        <v>4</v>
      </c>
      <c r="G1617">
        <v>639.05999999999995</v>
      </c>
      <c r="H1617">
        <v>0.12</v>
      </c>
      <c r="I1617" t="s">
        <v>1826</v>
      </c>
      <c r="J1617" s="12">
        <v>2249.4911999999999</v>
      </c>
      <c r="K1617" t="str">
        <f>_xlfn.XLOOKUP(Table17[[#This Row],[Customer_ID]],Customer_Dim!A:A,Customer_Dim!B:B,"False Data")</f>
        <v>Jordan Wells</v>
      </c>
      <c r="L1617" s="5">
        <f>_xlfn.XLOOKUP(Table17[[#This Row],[Customer_ID]],Customer_Dim!A:A,Customer_Dim!C:C,"False Data")</f>
        <v>47</v>
      </c>
      <c r="M1617" s="5" t="str" cm="1">
        <f t="array" ref="M1617">_xlfn.IFS(Table9[[#This Row],[Age]]&lt;=35,"Youth",Table9[[#This Row],[Age]]&lt;=55,"Adult",Table9[[#This Row],[Age]]&gt;55,"Senior")</f>
        <v>Adult</v>
      </c>
      <c r="N1617" t="str">
        <f>_xlfn.XLOOKUP(Table17[[#This Row],[Customer_ID]],Customer_Dim!A:A,Customer_Dim!D:D,"False Data")</f>
        <v>Female</v>
      </c>
      <c r="O1617" t="str">
        <f>_xlfn.XLOOKUP(Table17[[#This Row],[Customer_ID]],Customer_Dim!A:A,Customer_Dim!E:E,"False Data")</f>
        <v xml:space="preserve">Phillipschester   </v>
      </c>
      <c r="P1617" t="str">
        <f>_xlfn.XLOOKUP(Table17[[#This Row],[Customer_ID]],Customer_Dim!A:A,Customer_Dim!F:F,"False Data")</f>
        <v>New Jersey</v>
      </c>
      <c r="Q1617" t="str">
        <f>_xlfn.XLOOKUP(Table17[[#This Row],[Customer_ID]],Customer_Dim!A:A,Customer_Dim!G:G,"False Data")</f>
        <v>USA</v>
      </c>
      <c r="R1617" t="str">
        <f>_xlfn.XLOOKUP(Table17[[#This Row],[Customer_ID]],Customer_Dim!A:A,Customer_Dim!H:H,"False Data")</f>
        <v>Gold</v>
      </c>
      <c r="S1617" t="str">
        <f>_xlfn.XLOOKUP(Table17[[#This Row],[Store_ID]],Store_Dim!A:A,Store_Dim!B:B)</f>
        <v>Moore, Padilla and Butler</v>
      </c>
      <c r="T1617" t="str">
        <f>_xlfn.XLOOKUP(Table17[[#This Row],[Store_ID]],Store_Dim!A:A,Store_Dim!C:C)</f>
        <v>South</v>
      </c>
      <c r="U1617" t="str">
        <f>_xlfn.XLOOKUP(Table17[[#This Row],[Store_ID]],Store_Dim!A:A,Store_Dim!D:D)</f>
        <v>East Johnstad</v>
      </c>
      <c r="V1617" t="str">
        <f>_xlfn.XLOOKUP(Table17[[#This Row],[Store_ID]],Store_Dim!A:A,Store_Dim!E:E)</f>
        <v>Flagship</v>
      </c>
      <c r="W1617" t="str">
        <f>_xlfn.XLOOKUP(Table17[[#This Row],[Product_ID]],Product_Dim!A:A,Product_Dim!B:B)</f>
        <v>USB External Hard Drive</v>
      </c>
      <c r="X1617" t="str">
        <f>_xlfn.XLOOKUP(Table17[[#This Row],[Product_ID]],Product_Dim!A:A,Product_Dim!C:C)</f>
        <v>Electronics</v>
      </c>
      <c r="Y1617" t="str">
        <f>_xlfn.XLOOKUP(Table17[[#This Row],[Product_ID]],Product_Dim!A:A,Product_Dim!D:D)</f>
        <v>Computer</v>
      </c>
      <c r="Z1617" t="str">
        <f>_xlfn.XLOOKUP(Table17[[#This Row],[Product_ID]],Product_Dim!A:A,Product_Dim!E:E)</f>
        <v>Robinson Inc</v>
      </c>
      <c r="AA1617">
        <f>_xlfn.XLOOKUP(Table17[[#This Row],[Product_ID]],Product_Dim!A:A,Product_Dim!F:F)</f>
        <v>253.33</v>
      </c>
      <c r="AB1617">
        <f>_xlfn.XLOOKUP(Table17[[#This Row],[Product_ID]],Product_Dim!A:A,Product_Dim!G:G)</f>
        <v>266</v>
      </c>
    </row>
    <row r="1618" spans="1:28" x14ac:dyDescent="0.25">
      <c r="A1618" t="s">
        <v>3442</v>
      </c>
      <c r="B1618" s="1">
        <v>45456</v>
      </c>
      <c r="C1618" t="s">
        <v>247</v>
      </c>
      <c r="D1618" t="s">
        <v>1690</v>
      </c>
      <c r="E1618" t="s">
        <v>1779</v>
      </c>
      <c r="F1618">
        <v>1</v>
      </c>
      <c r="G1618">
        <v>475.15</v>
      </c>
      <c r="H1618">
        <v>0.04</v>
      </c>
      <c r="I1618" t="s">
        <v>1829</v>
      </c>
      <c r="J1618" s="12">
        <v>456.14399999999989</v>
      </c>
      <c r="K1618" t="str">
        <f>_xlfn.XLOOKUP(Table17[[#This Row],[Customer_ID]],Customer_Dim!A:A,Customer_Dim!B:B,"False Data")</f>
        <v>Amber Mcclain</v>
      </c>
      <c r="L1618" s="5">
        <f>_xlfn.XLOOKUP(Table17[[#This Row],[Customer_ID]],Customer_Dim!A:A,Customer_Dim!C:C,"False Data")</f>
        <v>58</v>
      </c>
      <c r="M1618" s="5" t="str" cm="1">
        <f t="array" ref="M1618">_xlfn.IFS(Table9[[#This Row],[Age]]&lt;=35,"Youth",Table9[[#This Row],[Age]]&lt;=55,"Adult",Table9[[#This Row],[Age]]&gt;55,"Senior")</f>
        <v>Senior</v>
      </c>
      <c r="N1618" t="str">
        <f>_xlfn.XLOOKUP(Table17[[#This Row],[Customer_ID]],Customer_Dim!A:A,Customer_Dim!D:D,"False Data")</f>
        <v>Male</v>
      </c>
      <c r="O1618" t="str">
        <f>_xlfn.XLOOKUP(Table17[[#This Row],[Customer_ID]],Customer_Dim!A:A,Customer_Dim!E:E,"False Data")</f>
        <v>Brendaburgh</v>
      </c>
      <c r="P1618" t="str">
        <f>_xlfn.XLOOKUP(Table17[[#This Row],[Customer_ID]],Customer_Dim!A:A,Customer_Dim!F:F,"False Data")</f>
        <v>Florida</v>
      </c>
      <c r="Q1618" t="str">
        <f>_xlfn.XLOOKUP(Table17[[#This Row],[Customer_ID]],Customer_Dim!A:A,Customer_Dim!G:G,"False Data")</f>
        <v>USA</v>
      </c>
      <c r="R1618" t="str">
        <f>_xlfn.XLOOKUP(Table17[[#This Row],[Customer_ID]],Customer_Dim!A:A,Customer_Dim!H:H,"False Data")</f>
        <v>Silver</v>
      </c>
      <c r="S1618" t="str">
        <f>_xlfn.XLOOKUP(Table17[[#This Row],[Store_ID]],Store_Dim!A:A,Store_Dim!B:B)</f>
        <v>Martinez-Mullins</v>
      </c>
      <c r="T1618" t="str">
        <f>_xlfn.XLOOKUP(Table17[[#This Row],[Store_ID]],Store_Dim!A:A,Store_Dim!C:C)</f>
        <v>South</v>
      </c>
      <c r="U1618" t="str">
        <f>_xlfn.XLOOKUP(Table17[[#This Row],[Store_ID]],Store_Dim!A:A,Store_Dim!D:D)</f>
        <v>Williamsfurt</v>
      </c>
      <c r="V1618" t="str">
        <f>_xlfn.XLOOKUP(Table17[[#This Row],[Store_ID]],Store_Dim!A:A,Store_Dim!E:E)</f>
        <v>Online</v>
      </c>
      <c r="W1618" t="str">
        <f>_xlfn.XLOOKUP(Table17[[#This Row],[Product_ID]],Product_Dim!A:A,Product_Dim!B:B)</f>
        <v>Hair Repair Oil Treatment</v>
      </c>
      <c r="X1618" t="str">
        <f>_xlfn.XLOOKUP(Table17[[#This Row],[Product_ID]],Product_Dim!A:A,Product_Dim!C:C)</f>
        <v>Beauty</v>
      </c>
      <c r="Y1618" t="str">
        <f>_xlfn.XLOOKUP(Table17[[#This Row],[Product_ID]],Product_Dim!A:A,Product_Dim!D:D)</f>
        <v>Haircare</v>
      </c>
      <c r="Z1618" t="str">
        <f>_xlfn.XLOOKUP(Table17[[#This Row],[Product_ID]],Product_Dim!A:A,Product_Dim!E:E)</f>
        <v>Hopkins Ltd</v>
      </c>
      <c r="AA1618">
        <f>_xlfn.XLOOKUP(Table17[[#This Row],[Product_ID]],Product_Dim!A:A,Product_Dim!F:F)</f>
        <v>214.32</v>
      </c>
      <c r="AB1618">
        <f>_xlfn.XLOOKUP(Table17[[#This Row],[Product_ID]],Product_Dim!A:A,Product_Dim!G:G)</f>
        <v>383</v>
      </c>
    </row>
    <row r="1619" spans="1:28" x14ac:dyDescent="0.25">
      <c r="A1619" t="s">
        <v>3443</v>
      </c>
      <c r="B1619" s="1">
        <v>45534</v>
      </c>
      <c r="C1619" t="s">
        <v>625</v>
      </c>
      <c r="D1619" t="s">
        <v>1636</v>
      </c>
      <c r="E1619" t="s">
        <v>1776</v>
      </c>
      <c r="F1619">
        <v>1</v>
      </c>
      <c r="G1619">
        <v>62.38</v>
      </c>
      <c r="H1619">
        <v>0.08</v>
      </c>
      <c r="I1619" t="s">
        <v>1829</v>
      </c>
      <c r="J1619" s="12">
        <v>57.389600000000002</v>
      </c>
      <c r="K1619" t="str">
        <f>_xlfn.XLOOKUP(Table17[[#This Row],[Customer_ID]],Customer_Dim!A:A,Customer_Dim!B:B,"False Data")</f>
        <v>Christopher Stewart</v>
      </c>
      <c r="L1619" s="5">
        <f>_xlfn.XLOOKUP(Table17[[#This Row],[Customer_ID]],Customer_Dim!A:A,Customer_Dim!C:C,"False Data")</f>
        <v>21</v>
      </c>
      <c r="M1619" s="5" t="str" cm="1">
        <f t="array" ref="M1619">_xlfn.IFS(Table9[[#This Row],[Age]]&lt;=35,"Youth",Table9[[#This Row],[Age]]&lt;=55,"Adult",Table9[[#This Row],[Age]]&gt;55,"Senior")</f>
        <v>Youth</v>
      </c>
      <c r="N1619" t="str">
        <f>_xlfn.XLOOKUP(Table17[[#This Row],[Customer_ID]],Customer_Dim!A:A,Customer_Dim!D:D,"False Data")</f>
        <v>Male</v>
      </c>
      <c r="O1619" t="str">
        <f>_xlfn.XLOOKUP(Table17[[#This Row],[Customer_ID]],Customer_Dim!A:A,Customer_Dim!E:E,"False Data")</f>
        <v>Amandaside</v>
      </c>
      <c r="P1619" t="str">
        <f>_xlfn.XLOOKUP(Table17[[#This Row],[Customer_ID]],Customer_Dim!A:A,Customer_Dim!F:F,"False Data")</f>
        <v>New York</v>
      </c>
      <c r="Q1619" t="str">
        <f>_xlfn.XLOOKUP(Table17[[#This Row],[Customer_ID]],Customer_Dim!A:A,Customer_Dim!G:G,"False Data")</f>
        <v>USA</v>
      </c>
      <c r="R1619" t="str">
        <f>_xlfn.XLOOKUP(Table17[[#This Row],[Customer_ID]],Customer_Dim!A:A,Customer_Dim!H:H,"False Data")</f>
        <v>Bronze</v>
      </c>
      <c r="S1619" t="str">
        <f>_xlfn.XLOOKUP(Table17[[#This Row],[Store_ID]],Store_Dim!A:A,Store_Dim!B:B)</f>
        <v>Benson-Elliott</v>
      </c>
      <c r="T1619" t="str">
        <f>_xlfn.XLOOKUP(Table17[[#This Row],[Store_ID]],Store_Dim!A:A,Store_Dim!C:C)</f>
        <v>East</v>
      </c>
      <c r="U1619" t="str">
        <f>_xlfn.XLOOKUP(Table17[[#This Row],[Store_ID]],Store_Dim!A:A,Store_Dim!D:D)</f>
        <v>Port Josephberg</v>
      </c>
      <c r="V1619" t="str">
        <f>_xlfn.XLOOKUP(Table17[[#This Row],[Store_ID]],Store_Dim!A:A,Store_Dim!E:E)</f>
        <v>Online</v>
      </c>
      <c r="W1619" t="str">
        <f>_xlfn.XLOOKUP(Table17[[#This Row],[Product_ID]],Product_Dim!A:A,Product_Dim!B:B)</f>
        <v>Adjustable Jump Rope</v>
      </c>
      <c r="X1619" t="str">
        <f>_xlfn.XLOOKUP(Table17[[#This Row],[Product_ID]],Product_Dim!A:A,Product_Dim!C:C)</f>
        <v>Sports</v>
      </c>
      <c r="Y1619" t="str">
        <f>_xlfn.XLOOKUP(Table17[[#This Row],[Product_ID]],Product_Dim!A:A,Product_Dim!D:D)</f>
        <v>Fitness</v>
      </c>
      <c r="Z1619" t="str">
        <f>_xlfn.XLOOKUP(Table17[[#This Row],[Product_ID]],Product_Dim!A:A,Product_Dim!E:E)</f>
        <v>Cox Inc</v>
      </c>
      <c r="AA1619">
        <f>_xlfn.XLOOKUP(Table17[[#This Row],[Product_ID]],Product_Dim!A:A,Product_Dim!F:F)</f>
        <v>167.12</v>
      </c>
      <c r="AB1619">
        <f>_xlfn.XLOOKUP(Table17[[#This Row],[Product_ID]],Product_Dim!A:A,Product_Dim!G:G)</f>
        <v>316</v>
      </c>
    </row>
    <row r="1620" spans="1:28" x14ac:dyDescent="0.25">
      <c r="A1620" t="s">
        <v>3444</v>
      </c>
      <c r="B1620" s="1">
        <v>45375</v>
      </c>
      <c r="C1620" t="s">
        <v>1109</v>
      </c>
      <c r="D1620" t="s">
        <v>1578</v>
      </c>
      <c r="E1620" t="s">
        <v>1779</v>
      </c>
      <c r="F1620">
        <v>1</v>
      </c>
      <c r="G1620">
        <v>977.02</v>
      </c>
      <c r="H1620">
        <v>0.2</v>
      </c>
      <c r="I1620" t="s">
        <v>1829</v>
      </c>
      <c r="J1620" s="12">
        <v>781.61599999999999</v>
      </c>
      <c r="K1620" t="str">
        <f>_xlfn.XLOOKUP(Table17[[#This Row],[Customer_ID]],Customer_Dim!A:A,Customer_Dim!B:B,"False Data")</f>
        <v>Ryan Torres</v>
      </c>
      <c r="L1620" s="5">
        <f>_xlfn.XLOOKUP(Table17[[#This Row],[Customer_ID]],Customer_Dim!A:A,Customer_Dim!C:C,"False Data")</f>
        <v>38</v>
      </c>
      <c r="M1620" s="5" t="str" cm="1">
        <f t="array" ref="M1620">_xlfn.IFS(Table9[[#This Row],[Age]]&lt;=35,"Youth",Table9[[#This Row],[Age]]&lt;=55,"Adult",Table9[[#This Row],[Age]]&gt;55,"Senior")</f>
        <v>Adult</v>
      </c>
      <c r="N1620" t="str">
        <f>_xlfn.XLOOKUP(Table17[[#This Row],[Customer_ID]],Customer_Dim!A:A,Customer_Dim!D:D,"False Data")</f>
        <v>Male</v>
      </c>
      <c r="O1620" t="str">
        <f>_xlfn.XLOOKUP(Table17[[#This Row],[Customer_ID]],Customer_Dim!A:A,Customer_Dim!E:E,"False Data")</f>
        <v>Guerreroport</v>
      </c>
      <c r="P1620" t="str">
        <f>_xlfn.XLOOKUP(Table17[[#This Row],[Customer_ID]],Customer_Dim!A:A,Customer_Dim!F:F,"False Data")</f>
        <v>Connecticut</v>
      </c>
      <c r="Q1620" t="str">
        <f>_xlfn.XLOOKUP(Table17[[#This Row],[Customer_ID]],Customer_Dim!A:A,Customer_Dim!G:G,"False Data")</f>
        <v>USA</v>
      </c>
      <c r="R1620" t="str">
        <f>_xlfn.XLOOKUP(Table17[[#This Row],[Customer_ID]],Customer_Dim!A:A,Customer_Dim!H:H,"False Data")</f>
        <v>Silver</v>
      </c>
      <c r="S1620" t="str">
        <f>_xlfn.XLOOKUP(Table17[[#This Row],[Store_ID]],Store_Dim!A:A,Store_Dim!B:B)</f>
        <v>Martinez-Mullins</v>
      </c>
      <c r="T1620" t="str">
        <f>_xlfn.XLOOKUP(Table17[[#This Row],[Store_ID]],Store_Dim!A:A,Store_Dim!C:C)</f>
        <v>South</v>
      </c>
      <c r="U1620" t="str">
        <f>_xlfn.XLOOKUP(Table17[[#This Row],[Store_ID]],Store_Dim!A:A,Store_Dim!D:D)</f>
        <v>Williamsfurt</v>
      </c>
      <c r="V1620" t="str">
        <f>_xlfn.XLOOKUP(Table17[[#This Row],[Store_ID]],Store_Dim!A:A,Store_Dim!E:E)</f>
        <v>Online</v>
      </c>
      <c r="W1620" t="str">
        <f>_xlfn.XLOOKUP(Table17[[#This Row],[Product_ID]],Product_Dim!A:A,Product_Dim!B:B)</f>
        <v>4K Home Projector</v>
      </c>
      <c r="X1620" t="str">
        <f>_xlfn.XLOOKUP(Table17[[#This Row],[Product_ID]],Product_Dim!A:A,Product_Dim!C:C)</f>
        <v>Electronics</v>
      </c>
      <c r="Y1620" t="str">
        <f>_xlfn.XLOOKUP(Table17[[#This Row],[Product_ID]],Product_Dim!A:A,Product_Dim!D:D)</f>
        <v>Appliances</v>
      </c>
      <c r="Z1620" t="str">
        <f>_xlfn.XLOOKUP(Table17[[#This Row],[Product_ID]],Product_Dim!A:A,Product_Dim!E:E)</f>
        <v>Thomas LLC</v>
      </c>
      <c r="AA1620">
        <f>_xlfn.XLOOKUP(Table17[[#This Row],[Product_ID]],Product_Dim!A:A,Product_Dim!F:F)</f>
        <v>465.34</v>
      </c>
      <c r="AB1620">
        <f>_xlfn.XLOOKUP(Table17[[#This Row],[Product_ID]],Product_Dim!A:A,Product_Dim!G:G)</f>
        <v>301</v>
      </c>
    </row>
    <row r="1621" spans="1:28" x14ac:dyDescent="0.25">
      <c r="A1621" t="s">
        <v>3445</v>
      </c>
      <c r="B1621" s="1">
        <v>45546</v>
      </c>
      <c r="C1621" t="s">
        <v>271</v>
      </c>
      <c r="D1621" t="s">
        <v>1714</v>
      </c>
      <c r="E1621" t="s">
        <v>1769</v>
      </c>
      <c r="F1621">
        <v>2</v>
      </c>
      <c r="G1621">
        <v>898.81</v>
      </c>
      <c r="H1621">
        <v>0.25</v>
      </c>
      <c r="I1621" t="s">
        <v>1824</v>
      </c>
      <c r="J1621" s="12">
        <v>1348.2149999999999</v>
      </c>
      <c r="K1621" t="str">
        <f>_xlfn.XLOOKUP(Table17[[#This Row],[Customer_ID]],Customer_Dim!A:A,Customer_Dim!B:B,"False Data")</f>
        <v>John Mayer</v>
      </c>
      <c r="L1621" s="5">
        <f>_xlfn.XLOOKUP(Table17[[#This Row],[Customer_ID]],Customer_Dim!A:A,Customer_Dim!C:C,"False Data")</f>
        <v>58</v>
      </c>
      <c r="M1621" s="5" t="str" cm="1">
        <f t="array" ref="M1621">_xlfn.IFS(Table9[[#This Row],[Age]]&lt;=35,"Youth",Table9[[#This Row],[Age]]&lt;=55,"Adult",Table9[[#This Row],[Age]]&gt;55,"Senior")</f>
        <v>Senior</v>
      </c>
      <c r="N1621" t="str">
        <f>_xlfn.XLOOKUP(Table17[[#This Row],[Customer_ID]],Customer_Dim!A:A,Customer_Dim!D:D,"False Data")</f>
        <v>Male</v>
      </c>
      <c r="O1621" t="str">
        <f>_xlfn.XLOOKUP(Table17[[#This Row],[Customer_ID]],Customer_Dim!A:A,Customer_Dim!E:E,"False Data")</f>
        <v>Longport</v>
      </c>
      <c r="P1621" t="str">
        <f>_xlfn.XLOOKUP(Table17[[#This Row],[Customer_ID]],Customer_Dim!A:A,Customer_Dim!F:F,"False Data")</f>
        <v>Colorado</v>
      </c>
      <c r="Q1621" t="str">
        <f>_xlfn.XLOOKUP(Table17[[#This Row],[Customer_ID]],Customer_Dim!A:A,Customer_Dim!G:G,"False Data")</f>
        <v>USA</v>
      </c>
      <c r="R1621" t="str">
        <f>_xlfn.XLOOKUP(Table17[[#This Row],[Customer_ID]],Customer_Dim!A:A,Customer_Dim!H:H,"False Data")</f>
        <v>Bronze</v>
      </c>
      <c r="S1621" t="str">
        <f>_xlfn.XLOOKUP(Table17[[#This Row],[Store_ID]],Store_Dim!A:A,Store_Dim!B:B)</f>
        <v>Alexander Group</v>
      </c>
      <c r="T1621" t="str">
        <f>_xlfn.XLOOKUP(Table17[[#This Row],[Store_ID]],Store_Dim!A:A,Store_Dim!C:C)</f>
        <v>South</v>
      </c>
      <c r="U1621" t="str">
        <f>_xlfn.XLOOKUP(Table17[[#This Row],[Store_ID]],Store_Dim!A:A,Store_Dim!D:D)</f>
        <v>Port Sharon</v>
      </c>
      <c r="V1621" t="str">
        <f>_xlfn.XLOOKUP(Table17[[#This Row],[Store_ID]],Store_Dim!A:A,Store_Dim!E:E)</f>
        <v>Online</v>
      </c>
      <c r="W1621" t="str">
        <f>_xlfn.XLOOKUP(Table17[[#This Row],[Product_ID]],Product_Dim!A:A,Product_Dim!B:B)</f>
        <v>Hydrating Face Cleanser</v>
      </c>
      <c r="X1621" t="str">
        <f>_xlfn.XLOOKUP(Table17[[#This Row],[Product_ID]],Product_Dim!A:A,Product_Dim!C:C)</f>
        <v>Beauty</v>
      </c>
      <c r="Y1621" t="str">
        <f>_xlfn.XLOOKUP(Table17[[#This Row],[Product_ID]],Product_Dim!A:A,Product_Dim!D:D)</f>
        <v>Skincare</v>
      </c>
      <c r="Z1621" t="str">
        <f>_xlfn.XLOOKUP(Table17[[#This Row],[Product_ID]],Product_Dim!A:A,Product_Dim!E:E)</f>
        <v>Butler Group</v>
      </c>
      <c r="AA1621">
        <f>_xlfn.XLOOKUP(Table17[[#This Row],[Product_ID]],Product_Dim!A:A,Product_Dim!F:F)</f>
        <v>305.49</v>
      </c>
      <c r="AB1621">
        <f>_xlfn.XLOOKUP(Table17[[#This Row],[Product_ID]],Product_Dim!A:A,Product_Dim!G:G)</f>
        <v>159</v>
      </c>
    </row>
    <row r="1622" spans="1:28" x14ac:dyDescent="0.25">
      <c r="A1622" t="s">
        <v>3446</v>
      </c>
      <c r="B1622" s="1">
        <v>45769</v>
      </c>
      <c r="C1622" t="s">
        <v>1101</v>
      </c>
      <c r="D1622" t="s">
        <v>1662</v>
      </c>
      <c r="E1622" t="s">
        <v>1766</v>
      </c>
      <c r="F1622">
        <v>2</v>
      </c>
      <c r="G1622">
        <v>422.13</v>
      </c>
      <c r="H1622">
        <v>0.28000000000000003</v>
      </c>
      <c r="I1622" t="s">
        <v>1824</v>
      </c>
      <c r="J1622" s="12">
        <v>607.86720000000003</v>
      </c>
      <c r="K1622" t="str">
        <f>_xlfn.XLOOKUP(Table17[[#This Row],[Customer_ID]],Customer_Dim!A:A,Customer_Dim!B:B,"False Data")</f>
        <v>Jeffrey Mccarthy</v>
      </c>
      <c r="L1622" s="5">
        <f>_xlfn.XLOOKUP(Table17[[#This Row],[Customer_ID]],Customer_Dim!A:A,Customer_Dim!C:C,"False Data")</f>
        <v>25</v>
      </c>
      <c r="M1622" s="5" t="str" cm="1">
        <f t="array" ref="M1622">_xlfn.IFS(Table9[[#This Row],[Age]]&lt;=35,"Youth",Table9[[#This Row],[Age]]&lt;=55,"Adult",Table9[[#This Row],[Age]]&gt;55,"Senior")</f>
        <v>Youth</v>
      </c>
      <c r="N1622" t="str">
        <f>_xlfn.XLOOKUP(Table17[[#This Row],[Customer_ID]],Customer_Dim!A:A,Customer_Dim!D:D,"False Data")</f>
        <v>Female</v>
      </c>
      <c r="O1622" t="str">
        <f>_xlfn.XLOOKUP(Table17[[#This Row],[Customer_ID]],Customer_Dim!A:A,Customer_Dim!E:E,"False Data")</f>
        <v>North Samuel</v>
      </c>
      <c r="P1622" t="str">
        <f>_xlfn.XLOOKUP(Table17[[#This Row],[Customer_ID]],Customer_Dim!A:A,Customer_Dim!F:F,"False Data")</f>
        <v>Nebraska</v>
      </c>
      <c r="Q1622" t="str">
        <f>_xlfn.XLOOKUP(Table17[[#This Row],[Customer_ID]],Customer_Dim!A:A,Customer_Dim!G:G,"False Data")</f>
        <v>USA</v>
      </c>
      <c r="R1622" t="str">
        <f>_xlfn.XLOOKUP(Table17[[#This Row],[Customer_ID]],Customer_Dim!A:A,Customer_Dim!H:H,"False Data")</f>
        <v>Bronze</v>
      </c>
      <c r="S1622" t="str">
        <f>_xlfn.XLOOKUP(Table17[[#This Row],[Store_ID]],Store_Dim!A:A,Store_Dim!B:B)</f>
        <v>Johnson-Wright</v>
      </c>
      <c r="T1622" t="str">
        <f>_xlfn.XLOOKUP(Table17[[#This Row],[Store_ID]],Store_Dim!A:A,Store_Dim!C:C)</f>
        <v>North</v>
      </c>
      <c r="U1622" t="str">
        <f>_xlfn.XLOOKUP(Table17[[#This Row],[Store_ID]],Store_Dim!A:A,Store_Dim!D:D)</f>
        <v>Hoodberg</v>
      </c>
      <c r="V1622" t="str">
        <f>_xlfn.XLOOKUP(Table17[[#This Row],[Store_ID]],Store_Dim!A:A,Store_Dim!E:E)</f>
        <v>Outlet</v>
      </c>
      <c r="W1622" t="str">
        <f>_xlfn.XLOOKUP(Table17[[#This Row],[Product_ID]],Product_Dim!A:A,Product_Dim!B:B)</f>
        <v>Foam Roller</v>
      </c>
      <c r="X1622" t="str">
        <f>_xlfn.XLOOKUP(Table17[[#This Row],[Product_ID]],Product_Dim!A:A,Product_Dim!C:C)</f>
        <v>Sports</v>
      </c>
      <c r="Y1622" t="str">
        <f>_xlfn.XLOOKUP(Table17[[#This Row],[Product_ID]],Product_Dim!A:A,Product_Dim!D:D)</f>
        <v>Fitness</v>
      </c>
      <c r="Z1622" t="str">
        <f>_xlfn.XLOOKUP(Table17[[#This Row],[Product_ID]],Product_Dim!A:A,Product_Dim!E:E)</f>
        <v>Atkinson, Camacho and Oliver</v>
      </c>
      <c r="AA1622">
        <f>_xlfn.XLOOKUP(Table17[[#This Row],[Product_ID]],Product_Dim!A:A,Product_Dim!F:F)</f>
        <v>30.62</v>
      </c>
      <c r="AB1622">
        <f>_xlfn.XLOOKUP(Table17[[#This Row],[Product_ID]],Product_Dim!A:A,Product_Dim!G:G)</f>
        <v>138</v>
      </c>
    </row>
    <row r="1623" spans="1:28" x14ac:dyDescent="0.25">
      <c r="A1623" t="s">
        <v>3447</v>
      </c>
      <c r="B1623" s="1">
        <v>45524</v>
      </c>
      <c r="C1623" t="s">
        <v>191</v>
      </c>
      <c r="D1623" t="s">
        <v>1616</v>
      </c>
      <c r="E1623" t="s">
        <v>1792</v>
      </c>
      <c r="F1623">
        <v>1</v>
      </c>
      <c r="G1623">
        <v>324.56</v>
      </c>
      <c r="H1623">
        <v>0.03</v>
      </c>
      <c r="I1623" t="s">
        <v>1829</v>
      </c>
      <c r="J1623" s="12">
        <v>314.82319999999999</v>
      </c>
      <c r="K1623" t="str">
        <f>_xlfn.XLOOKUP(Table17[[#This Row],[Customer_ID]],Customer_Dim!A:A,Customer_Dim!B:B,"False Data")</f>
        <v>Matthew Hunter Jr.</v>
      </c>
      <c r="L1623" s="5">
        <f>_xlfn.XLOOKUP(Table17[[#This Row],[Customer_ID]],Customer_Dim!A:A,Customer_Dim!C:C,"False Data")</f>
        <v>61</v>
      </c>
      <c r="M1623" s="5" t="str" cm="1">
        <f t="array" ref="M1623">_xlfn.IFS(Table9[[#This Row],[Age]]&lt;=35,"Youth",Table9[[#This Row],[Age]]&lt;=55,"Adult",Table9[[#This Row],[Age]]&gt;55,"Senior")</f>
        <v>Senior</v>
      </c>
      <c r="N1623" t="str">
        <f>_xlfn.XLOOKUP(Table17[[#This Row],[Customer_ID]],Customer_Dim!A:A,Customer_Dim!D:D,"False Data")</f>
        <v>Female</v>
      </c>
      <c r="O1623" t="str">
        <f>_xlfn.XLOOKUP(Table17[[#This Row],[Customer_ID]],Customer_Dim!A:A,Customer_Dim!E:E,"False Data")</f>
        <v>Gregoryview</v>
      </c>
      <c r="P1623" t="str">
        <f>_xlfn.XLOOKUP(Table17[[#This Row],[Customer_ID]],Customer_Dim!A:A,Customer_Dim!F:F,"False Data")</f>
        <v>Illinois</v>
      </c>
      <c r="Q1623" t="str">
        <f>_xlfn.XLOOKUP(Table17[[#This Row],[Customer_ID]],Customer_Dim!A:A,Customer_Dim!G:G,"False Data")</f>
        <v>USA</v>
      </c>
      <c r="R1623" t="str">
        <f>_xlfn.XLOOKUP(Table17[[#This Row],[Customer_ID]],Customer_Dim!A:A,Customer_Dim!H:H,"False Data")</f>
        <v>Gold</v>
      </c>
      <c r="S1623" t="str">
        <f>_xlfn.XLOOKUP(Table17[[#This Row],[Store_ID]],Store_Dim!A:A,Store_Dim!B:B)</f>
        <v>Aguirre-Keller</v>
      </c>
      <c r="T1623" t="str">
        <f>_xlfn.XLOOKUP(Table17[[#This Row],[Store_ID]],Store_Dim!A:A,Store_Dim!C:C)</f>
        <v>South</v>
      </c>
      <c r="U1623" t="str">
        <f>_xlfn.XLOOKUP(Table17[[#This Row],[Store_ID]],Store_Dim!A:A,Store_Dim!D:D)</f>
        <v>Lake Michael</v>
      </c>
      <c r="V1623" t="str">
        <f>_xlfn.XLOOKUP(Table17[[#This Row],[Store_ID]],Store_Dim!A:A,Store_Dim!E:E)</f>
        <v>Online</v>
      </c>
      <c r="W1623" t="str">
        <f>_xlfn.XLOOKUP(Table17[[#This Row],[Product_ID]],Product_Dim!A:A,Product_Dim!B:B)</f>
        <v>Gaming Mechanical Keyboard</v>
      </c>
      <c r="X1623" t="str">
        <f>_xlfn.XLOOKUP(Table17[[#This Row],[Product_ID]],Product_Dim!A:A,Product_Dim!C:C)</f>
        <v>Electronics</v>
      </c>
      <c r="Y1623" t="str">
        <f>_xlfn.XLOOKUP(Table17[[#This Row],[Product_ID]],Product_Dim!A:A,Product_Dim!D:D)</f>
        <v>Computer</v>
      </c>
      <c r="Z1623" t="str">
        <f>_xlfn.XLOOKUP(Table17[[#This Row],[Product_ID]],Product_Dim!A:A,Product_Dim!E:E)</f>
        <v>Lucero LLC</v>
      </c>
      <c r="AA1623">
        <f>_xlfn.XLOOKUP(Table17[[#This Row],[Product_ID]],Product_Dim!A:A,Product_Dim!F:F)</f>
        <v>419.28</v>
      </c>
      <c r="AB1623">
        <f>_xlfn.XLOOKUP(Table17[[#This Row],[Product_ID]],Product_Dim!A:A,Product_Dim!G:G)</f>
        <v>86</v>
      </c>
    </row>
    <row r="1624" spans="1:28" x14ac:dyDescent="0.25">
      <c r="A1624" t="s">
        <v>3448</v>
      </c>
      <c r="B1624" s="1">
        <v>45531</v>
      </c>
      <c r="C1624" t="s">
        <v>1443</v>
      </c>
      <c r="D1624" t="s">
        <v>1658</v>
      </c>
      <c r="E1624" t="s">
        <v>1804</v>
      </c>
      <c r="F1624">
        <v>4</v>
      </c>
      <c r="G1624">
        <v>570.38</v>
      </c>
      <c r="H1624">
        <v>0.26</v>
      </c>
      <c r="I1624" t="s">
        <v>1826</v>
      </c>
      <c r="J1624" s="12">
        <v>1688.3248000000001</v>
      </c>
      <c r="K1624" t="str">
        <f>_xlfn.XLOOKUP(Table17[[#This Row],[Customer_ID]],Customer_Dim!A:A,Customer_Dim!B:B,"False Data")</f>
        <v>Gregory Curtis</v>
      </c>
      <c r="L1624" s="5">
        <f>_xlfn.XLOOKUP(Table17[[#This Row],[Customer_ID]],Customer_Dim!A:A,Customer_Dim!C:C,"False Data")</f>
        <v>45</v>
      </c>
      <c r="M1624" s="5" t="str" cm="1">
        <f t="array" ref="M1624">_xlfn.IFS(Table9[[#This Row],[Age]]&lt;=35,"Youth",Table9[[#This Row],[Age]]&lt;=55,"Adult",Table9[[#This Row],[Age]]&gt;55,"Senior")</f>
        <v>Adult</v>
      </c>
      <c r="N1624" t="str">
        <f>_xlfn.XLOOKUP(Table17[[#This Row],[Customer_ID]],Customer_Dim!A:A,Customer_Dim!D:D,"False Data")</f>
        <v>Male</v>
      </c>
      <c r="O1624" t="str">
        <f>_xlfn.XLOOKUP(Table17[[#This Row],[Customer_ID]],Customer_Dim!A:A,Customer_Dim!E:E,"False Data")</f>
        <v>Bergermouth</v>
      </c>
      <c r="P1624" t="str">
        <f>_xlfn.XLOOKUP(Table17[[#This Row],[Customer_ID]],Customer_Dim!A:A,Customer_Dim!F:F,"False Data")</f>
        <v>Vermont</v>
      </c>
      <c r="Q1624" t="str">
        <f>_xlfn.XLOOKUP(Table17[[#This Row],[Customer_ID]],Customer_Dim!A:A,Customer_Dim!G:G,"False Data")</f>
        <v>USA</v>
      </c>
      <c r="R1624" t="str">
        <f>_xlfn.XLOOKUP(Table17[[#This Row],[Customer_ID]],Customer_Dim!A:A,Customer_Dim!H:H,"False Data")</f>
        <v>Bronze</v>
      </c>
      <c r="S1624" t="str">
        <f>_xlfn.XLOOKUP(Table17[[#This Row],[Store_ID]],Store_Dim!A:A,Store_Dim!B:B)</f>
        <v>Frederick-Wright</v>
      </c>
      <c r="T1624" t="str">
        <f>_xlfn.XLOOKUP(Table17[[#This Row],[Store_ID]],Store_Dim!A:A,Store_Dim!C:C)</f>
        <v>West</v>
      </c>
      <c r="U1624" t="str">
        <f>_xlfn.XLOOKUP(Table17[[#This Row],[Store_ID]],Store_Dim!A:A,Store_Dim!D:D)</f>
        <v>New Jimmymouth</v>
      </c>
      <c r="V1624" t="str">
        <f>_xlfn.XLOOKUP(Table17[[#This Row],[Store_ID]],Store_Dim!A:A,Store_Dim!E:E)</f>
        <v>Flagship</v>
      </c>
      <c r="W1624" t="str">
        <f>_xlfn.XLOOKUP(Table17[[#This Row],[Product_ID]],Product_Dim!A:A,Product_Dim!B:B)</f>
        <v>Ceramic Plant Pot</v>
      </c>
      <c r="X1624" t="str">
        <f>_xlfn.XLOOKUP(Table17[[#This Row],[Product_ID]],Product_Dim!A:A,Product_Dim!C:C)</f>
        <v>Home</v>
      </c>
      <c r="Y1624" t="str">
        <f>_xlfn.XLOOKUP(Table17[[#This Row],[Product_ID]],Product_Dim!A:A,Product_Dim!D:D)</f>
        <v>Decor</v>
      </c>
      <c r="Z1624" t="str">
        <f>_xlfn.XLOOKUP(Table17[[#This Row],[Product_ID]],Product_Dim!A:A,Product_Dim!E:E)</f>
        <v>Hatfield, Baird and Torres</v>
      </c>
      <c r="AA1624">
        <f>_xlfn.XLOOKUP(Table17[[#This Row],[Product_ID]],Product_Dim!A:A,Product_Dim!F:F)</f>
        <v>81.75</v>
      </c>
      <c r="AB1624">
        <f>_xlfn.XLOOKUP(Table17[[#This Row],[Product_ID]],Product_Dim!A:A,Product_Dim!G:G)</f>
        <v>0</v>
      </c>
    </row>
    <row r="1625" spans="1:28" x14ac:dyDescent="0.25">
      <c r="A1625" t="s">
        <v>3449</v>
      </c>
      <c r="B1625" s="1">
        <v>45479</v>
      </c>
      <c r="C1625" t="s">
        <v>1229</v>
      </c>
      <c r="D1625" t="s">
        <v>1616</v>
      </c>
      <c r="E1625" t="s">
        <v>1801</v>
      </c>
      <c r="F1625">
        <v>2</v>
      </c>
      <c r="G1625">
        <v>223.73</v>
      </c>
      <c r="H1625">
        <v>0.11</v>
      </c>
      <c r="I1625" t="s">
        <v>1826</v>
      </c>
      <c r="J1625" s="12">
        <v>398.23939999999999</v>
      </c>
      <c r="K1625" t="str">
        <f>_xlfn.XLOOKUP(Table17[[#This Row],[Customer_ID]],Customer_Dim!A:A,Customer_Dim!B:B,"False Data")</f>
        <v>Alejandro Evans</v>
      </c>
      <c r="L1625" s="5">
        <f>_xlfn.XLOOKUP(Table17[[#This Row],[Customer_ID]],Customer_Dim!A:A,Customer_Dim!C:C,"False Data")</f>
        <v>43</v>
      </c>
      <c r="M1625" s="5" t="str" cm="1">
        <f t="array" ref="M1625">_xlfn.IFS(Table9[[#This Row],[Age]]&lt;=35,"Youth",Table9[[#This Row],[Age]]&lt;=55,"Adult",Table9[[#This Row],[Age]]&gt;55,"Senior")</f>
        <v>Adult</v>
      </c>
      <c r="N1625" t="str">
        <f>_xlfn.XLOOKUP(Table17[[#This Row],[Customer_ID]],Customer_Dim!A:A,Customer_Dim!D:D,"False Data")</f>
        <v>Female</v>
      </c>
      <c r="O1625" t="str">
        <f>_xlfn.XLOOKUP(Table17[[#This Row],[Customer_ID]],Customer_Dim!A:A,Customer_Dim!E:E,"False Data")</f>
        <v>Cannonberg</v>
      </c>
      <c r="P1625" t="str">
        <f>_xlfn.XLOOKUP(Table17[[#This Row],[Customer_ID]],Customer_Dim!A:A,Customer_Dim!F:F,"False Data")</f>
        <v>Connecticut</v>
      </c>
      <c r="Q1625" t="str">
        <f>_xlfn.XLOOKUP(Table17[[#This Row],[Customer_ID]],Customer_Dim!A:A,Customer_Dim!G:G,"False Data")</f>
        <v>USA</v>
      </c>
      <c r="R1625" t="str">
        <f>_xlfn.XLOOKUP(Table17[[#This Row],[Customer_ID]],Customer_Dim!A:A,Customer_Dim!H:H,"False Data")</f>
        <v>Bronze</v>
      </c>
      <c r="S1625" t="str">
        <f>_xlfn.XLOOKUP(Table17[[#This Row],[Store_ID]],Store_Dim!A:A,Store_Dim!B:B)</f>
        <v>Shelton PLC</v>
      </c>
      <c r="T1625" t="str">
        <f>_xlfn.XLOOKUP(Table17[[#This Row],[Store_ID]],Store_Dim!A:A,Store_Dim!C:C)</f>
        <v>North</v>
      </c>
      <c r="U1625" t="str">
        <f>_xlfn.XLOOKUP(Table17[[#This Row],[Store_ID]],Store_Dim!A:A,Store_Dim!D:D)</f>
        <v>East Jenniferstad</v>
      </c>
      <c r="V1625" t="str">
        <f>_xlfn.XLOOKUP(Table17[[#This Row],[Store_ID]],Store_Dim!A:A,Store_Dim!E:E)</f>
        <v>Flagship</v>
      </c>
      <c r="W1625" t="str">
        <f>_xlfn.XLOOKUP(Table17[[#This Row],[Product_ID]],Product_Dim!A:A,Product_Dim!B:B)</f>
        <v>Gaming Mechanical Keyboard</v>
      </c>
      <c r="X1625" t="str">
        <f>_xlfn.XLOOKUP(Table17[[#This Row],[Product_ID]],Product_Dim!A:A,Product_Dim!C:C)</f>
        <v>Electronics</v>
      </c>
      <c r="Y1625" t="str">
        <f>_xlfn.XLOOKUP(Table17[[#This Row],[Product_ID]],Product_Dim!A:A,Product_Dim!D:D)</f>
        <v>Computer</v>
      </c>
      <c r="Z1625" t="str">
        <f>_xlfn.XLOOKUP(Table17[[#This Row],[Product_ID]],Product_Dim!A:A,Product_Dim!E:E)</f>
        <v>Lucero LLC</v>
      </c>
      <c r="AA1625">
        <f>_xlfn.XLOOKUP(Table17[[#This Row],[Product_ID]],Product_Dim!A:A,Product_Dim!F:F)</f>
        <v>419.28</v>
      </c>
      <c r="AB1625">
        <f>_xlfn.XLOOKUP(Table17[[#This Row],[Product_ID]],Product_Dim!A:A,Product_Dim!G:G)</f>
        <v>86</v>
      </c>
    </row>
    <row r="1626" spans="1:28" x14ac:dyDescent="0.25">
      <c r="A1626" t="s">
        <v>3450</v>
      </c>
      <c r="B1626" s="1">
        <v>45868</v>
      </c>
      <c r="C1626" t="s">
        <v>1101</v>
      </c>
      <c r="D1626" t="s">
        <v>1720</v>
      </c>
      <c r="E1626" t="s">
        <v>1804</v>
      </c>
      <c r="F1626">
        <v>4</v>
      </c>
      <c r="G1626">
        <v>164.93</v>
      </c>
      <c r="H1626">
        <v>0.11</v>
      </c>
      <c r="I1626" t="s">
        <v>1824</v>
      </c>
      <c r="J1626" s="12">
        <v>587.1508</v>
      </c>
      <c r="K1626" t="str">
        <f>_xlfn.XLOOKUP(Table17[[#This Row],[Customer_ID]],Customer_Dim!A:A,Customer_Dim!B:B,"False Data")</f>
        <v>Jeffrey Mccarthy</v>
      </c>
      <c r="L1626" s="5">
        <f>_xlfn.XLOOKUP(Table17[[#This Row],[Customer_ID]],Customer_Dim!A:A,Customer_Dim!C:C,"False Data")</f>
        <v>25</v>
      </c>
      <c r="M1626" s="5" t="str" cm="1">
        <f t="array" ref="M1626">_xlfn.IFS(Table9[[#This Row],[Age]]&lt;=35,"Youth",Table9[[#This Row],[Age]]&lt;=55,"Adult",Table9[[#This Row],[Age]]&gt;55,"Senior")</f>
        <v>Youth</v>
      </c>
      <c r="N1626" t="str">
        <f>_xlfn.XLOOKUP(Table17[[#This Row],[Customer_ID]],Customer_Dim!A:A,Customer_Dim!D:D,"False Data")</f>
        <v>Female</v>
      </c>
      <c r="O1626" t="str">
        <f>_xlfn.XLOOKUP(Table17[[#This Row],[Customer_ID]],Customer_Dim!A:A,Customer_Dim!E:E,"False Data")</f>
        <v>North Samuel</v>
      </c>
      <c r="P1626" t="str">
        <f>_xlfn.XLOOKUP(Table17[[#This Row],[Customer_ID]],Customer_Dim!A:A,Customer_Dim!F:F,"False Data")</f>
        <v>Nebraska</v>
      </c>
      <c r="Q1626" t="str">
        <f>_xlfn.XLOOKUP(Table17[[#This Row],[Customer_ID]],Customer_Dim!A:A,Customer_Dim!G:G,"False Data")</f>
        <v>USA</v>
      </c>
      <c r="R1626" t="str">
        <f>_xlfn.XLOOKUP(Table17[[#This Row],[Customer_ID]],Customer_Dim!A:A,Customer_Dim!H:H,"False Data")</f>
        <v>Bronze</v>
      </c>
      <c r="S1626" t="str">
        <f>_xlfn.XLOOKUP(Table17[[#This Row],[Store_ID]],Store_Dim!A:A,Store_Dim!B:B)</f>
        <v>Frederick-Wright</v>
      </c>
      <c r="T1626" t="str">
        <f>_xlfn.XLOOKUP(Table17[[#This Row],[Store_ID]],Store_Dim!A:A,Store_Dim!C:C)</f>
        <v>West</v>
      </c>
      <c r="U1626" t="str">
        <f>_xlfn.XLOOKUP(Table17[[#This Row],[Store_ID]],Store_Dim!A:A,Store_Dim!D:D)</f>
        <v>New Jimmymouth</v>
      </c>
      <c r="V1626" t="str">
        <f>_xlfn.XLOOKUP(Table17[[#This Row],[Store_ID]],Store_Dim!A:A,Store_Dim!E:E)</f>
        <v>Flagship</v>
      </c>
      <c r="W1626" t="str">
        <f>_xlfn.XLOOKUP(Table17[[#This Row],[Product_ID]],Product_Dim!A:A,Product_Dim!B:B)</f>
        <v>Kitchen Cutting Board</v>
      </c>
      <c r="X1626" t="str">
        <f>_xlfn.XLOOKUP(Table17[[#This Row],[Product_ID]],Product_Dim!A:A,Product_Dim!C:C)</f>
        <v>Home</v>
      </c>
      <c r="Y1626" t="str">
        <f>_xlfn.XLOOKUP(Table17[[#This Row],[Product_ID]],Product_Dim!A:A,Product_Dim!D:D)</f>
        <v>Kitchen</v>
      </c>
      <c r="Z1626" t="str">
        <f>_xlfn.XLOOKUP(Table17[[#This Row],[Product_ID]],Product_Dim!A:A,Product_Dim!E:E)</f>
        <v>Taylor, Dodson and Johnston</v>
      </c>
      <c r="AA1626">
        <f>_xlfn.XLOOKUP(Table17[[#This Row],[Product_ID]],Product_Dim!A:A,Product_Dim!F:F)</f>
        <v>176.07</v>
      </c>
      <c r="AB1626">
        <f>_xlfn.XLOOKUP(Table17[[#This Row],[Product_ID]],Product_Dim!A:A,Product_Dim!G:G)</f>
        <v>82</v>
      </c>
    </row>
    <row r="1627" spans="1:28" x14ac:dyDescent="0.25">
      <c r="A1627" t="s">
        <v>3451</v>
      </c>
      <c r="B1627" s="1">
        <v>45569</v>
      </c>
      <c r="C1627" t="s">
        <v>797</v>
      </c>
      <c r="D1627" t="s">
        <v>1578</v>
      </c>
      <c r="E1627" t="s">
        <v>1779</v>
      </c>
      <c r="F1627">
        <v>3</v>
      </c>
      <c r="G1627">
        <v>326.66000000000003</v>
      </c>
      <c r="H1627">
        <v>0.28000000000000003</v>
      </c>
      <c r="I1627" t="s">
        <v>1829</v>
      </c>
      <c r="J1627" s="12">
        <v>705.5856</v>
      </c>
      <c r="K1627" t="str">
        <f>_xlfn.XLOOKUP(Table17[[#This Row],[Customer_ID]],Customer_Dim!A:A,Customer_Dim!B:B,"False Data")</f>
        <v>Lauren George</v>
      </c>
      <c r="L1627" s="5">
        <f>_xlfn.XLOOKUP(Table17[[#This Row],[Customer_ID]],Customer_Dim!A:A,Customer_Dim!C:C,"False Data")</f>
        <v>41</v>
      </c>
      <c r="M1627" s="5" t="str" cm="1">
        <f t="array" ref="M1627">_xlfn.IFS(Table9[[#This Row],[Age]]&lt;=35,"Youth",Table9[[#This Row],[Age]]&lt;=55,"Adult",Table9[[#This Row],[Age]]&gt;55,"Senior")</f>
        <v>Adult</v>
      </c>
      <c r="N1627" t="str">
        <f>_xlfn.XLOOKUP(Table17[[#This Row],[Customer_ID]],Customer_Dim!A:A,Customer_Dim!D:D,"False Data")</f>
        <v>Female</v>
      </c>
      <c r="O1627" t="str">
        <f>_xlfn.XLOOKUP(Table17[[#This Row],[Customer_ID]],Customer_Dim!A:A,Customer_Dim!E:E,"False Data")</f>
        <v>Garciamouth</v>
      </c>
      <c r="P1627" t="str">
        <f>_xlfn.XLOOKUP(Table17[[#This Row],[Customer_ID]],Customer_Dim!A:A,Customer_Dim!F:F,"False Data")</f>
        <v>New York</v>
      </c>
      <c r="Q1627" t="str">
        <f>_xlfn.XLOOKUP(Table17[[#This Row],[Customer_ID]],Customer_Dim!A:A,Customer_Dim!G:G,"False Data")</f>
        <v>USA</v>
      </c>
      <c r="R1627" t="str">
        <f>_xlfn.XLOOKUP(Table17[[#This Row],[Customer_ID]],Customer_Dim!A:A,Customer_Dim!H:H,"False Data")</f>
        <v>Gold</v>
      </c>
      <c r="S1627" t="str">
        <f>_xlfn.XLOOKUP(Table17[[#This Row],[Store_ID]],Store_Dim!A:A,Store_Dim!B:B)</f>
        <v>Martinez-Mullins</v>
      </c>
      <c r="T1627" t="str">
        <f>_xlfn.XLOOKUP(Table17[[#This Row],[Store_ID]],Store_Dim!A:A,Store_Dim!C:C)</f>
        <v>South</v>
      </c>
      <c r="U1627" t="str">
        <f>_xlfn.XLOOKUP(Table17[[#This Row],[Store_ID]],Store_Dim!A:A,Store_Dim!D:D)</f>
        <v>Williamsfurt</v>
      </c>
      <c r="V1627" t="str">
        <f>_xlfn.XLOOKUP(Table17[[#This Row],[Store_ID]],Store_Dim!A:A,Store_Dim!E:E)</f>
        <v>Online</v>
      </c>
      <c r="W1627" t="str">
        <f>_xlfn.XLOOKUP(Table17[[#This Row],[Product_ID]],Product_Dim!A:A,Product_Dim!B:B)</f>
        <v>4K Home Projector</v>
      </c>
      <c r="X1627" t="str">
        <f>_xlfn.XLOOKUP(Table17[[#This Row],[Product_ID]],Product_Dim!A:A,Product_Dim!C:C)</f>
        <v>Electronics</v>
      </c>
      <c r="Y1627" t="str">
        <f>_xlfn.XLOOKUP(Table17[[#This Row],[Product_ID]],Product_Dim!A:A,Product_Dim!D:D)</f>
        <v>Appliances</v>
      </c>
      <c r="Z1627" t="str">
        <f>_xlfn.XLOOKUP(Table17[[#This Row],[Product_ID]],Product_Dim!A:A,Product_Dim!E:E)</f>
        <v>Thomas LLC</v>
      </c>
      <c r="AA1627">
        <f>_xlfn.XLOOKUP(Table17[[#This Row],[Product_ID]],Product_Dim!A:A,Product_Dim!F:F)</f>
        <v>465.34</v>
      </c>
      <c r="AB1627">
        <f>_xlfn.XLOOKUP(Table17[[#This Row],[Product_ID]],Product_Dim!A:A,Product_Dim!G:G)</f>
        <v>301</v>
      </c>
    </row>
    <row r="1628" spans="1:28" x14ac:dyDescent="0.25">
      <c r="A1628" t="s">
        <v>3452</v>
      </c>
      <c r="B1628" s="1">
        <v>45382</v>
      </c>
      <c r="C1628" t="s">
        <v>601</v>
      </c>
      <c r="D1628" t="s">
        <v>1546</v>
      </c>
      <c r="E1628" t="s">
        <v>1801</v>
      </c>
      <c r="F1628">
        <v>2</v>
      </c>
      <c r="G1628">
        <v>462.93</v>
      </c>
      <c r="H1628">
        <v>0.17</v>
      </c>
      <c r="I1628" t="s">
        <v>1826</v>
      </c>
      <c r="J1628" s="12">
        <v>768.46379999999999</v>
      </c>
      <c r="K1628" t="str">
        <f>_xlfn.XLOOKUP(Table17[[#This Row],[Customer_ID]],Customer_Dim!A:A,Customer_Dim!B:B,"False Data")</f>
        <v>Melissa Hamilton</v>
      </c>
      <c r="L1628" s="5">
        <f>_xlfn.XLOOKUP(Table17[[#This Row],[Customer_ID]],Customer_Dim!A:A,Customer_Dim!C:C,"False Data")</f>
        <v>23</v>
      </c>
      <c r="M1628" s="5" t="str" cm="1">
        <f t="array" ref="M1628">_xlfn.IFS(Table9[[#This Row],[Age]]&lt;=35,"Youth",Table9[[#This Row],[Age]]&lt;=55,"Adult",Table9[[#This Row],[Age]]&gt;55,"Senior")</f>
        <v>Youth</v>
      </c>
      <c r="N1628" t="str">
        <f>_xlfn.XLOOKUP(Table17[[#This Row],[Customer_ID]],Customer_Dim!A:A,Customer_Dim!D:D,"False Data")</f>
        <v>Female</v>
      </c>
      <c r="O1628" t="str">
        <f>_xlfn.XLOOKUP(Table17[[#This Row],[Customer_ID]],Customer_Dim!A:A,Customer_Dim!E:E,"False Data")</f>
        <v>Hutchinsonville</v>
      </c>
      <c r="P1628" t="str">
        <f>_xlfn.XLOOKUP(Table17[[#This Row],[Customer_ID]],Customer_Dim!A:A,Customer_Dim!F:F,"False Data")</f>
        <v>Oklahoma</v>
      </c>
      <c r="Q1628" t="str">
        <f>_xlfn.XLOOKUP(Table17[[#This Row],[Customer_ID]],Customer_Dim!A:A,Customer_Dim!G:G,"False Data")</f>
        <v>USA</v>
      </c>
      <c r="R1628" t="str">
        <f>_xlfn.XLOOKUP(Table17[[#This Row],[Customer_ID]],Customer_Dim!A:A,Customer_Dim!H:H,"False Data")</f>
        <v>Silver</v>
      </c>
      <c r="S1628" t="str">
        <f>_xlfn.XLOOKUP(Table17[[#This Row],[Store_ID]],Store_Dim!A:A,Store_Dim!B:B)</f>
        <v>Shelton PLC</v>
      </c>
      <c r="T1628" t="str">
        <f>_xlfn.XLOOKUP(Table17[[#This Row],[Store_ID]],Store_Dim!A:A,Store_Dim!C:C)</f>
        <v>North</v>
      </c>
      <c r="U1628" t="str">
        <f>_xlfn.XLOOKUP(Table17[[#This Row],[Store_ID]],Store_Dim!A:A,Store_Dim!D:D)</f>
        <v>East Jenniferstad</v>
      </c>
      <c r="V1628" t="str">
        <f>_xlfn.XLOOKUP(Table17[[#This Row],[Store_ID]],Store_Dim!A:A,Store_Dim!E:E)</f>
        <v>Flagship</v>
      </c>
      <c r="W1628" t="str">
        <f>_xlfn.XLOOKUP(Table17[[#This Row],[Product_ID]],Product_Dim!A:A,Product_Dim!B:B)</f>
        <v>Men's Graphic T-Shirt</v>
      </c>
      <c r="X1628" t="str">
        <f>_xlfn.XLOOKUP(Table17[[#This Row],[Product_ID]],Product_Dim!A:A,Product_Dim!C:C)</f>
        <v>Clothing</v>
      </c>
      <c r="Y1628" t="str">
        <f>_xlfn.XLOOKUP(Table17[[#This Row],[Product_ID]],Product_Dim!A:A,Product_Dim!D:D)</f>
        <v>Tops</v>
      </c>
      <c r="Z1628" t="str">
        <f>_xlfn.XLOOKUP(Table17[[#This Row],[Product_ID]],Product_Dim!A:A,Product_Dim!E:E)</f>
        <v>Terry-Moore</v>
      </c>
      <c r="AA1628">
        <f>_xlfn.XLOOKUP(Table17[[#This Row],[Product_ID]],Product_Dim!A:A,Product_Dim!F:F)</f>
        <v>342.56</v>
      </c>
      <c r="AB1628">
        <f>_xlfn.XLOOKUP(Table17[[#This Row],[Product_ID]],Product_Dim!A:A,Product_Dim!G:G)</f>
        <v>181</v>
      </c>
    </row>
    <row r="1629" spans="1:28" x14ac:dyDescent="0.25">
      <c r="A1629" t="s">
        <v>3453</v>
      </c>
      <c r="B1629" s="1">
        <v>45885</v>
      </c>
      <c r="C1629" t="s">
        <v>496</v>
      </c>
      <c r="D1629" t="s">
        <v>1543</v>
      </c>
      <c r="E1629" t="s">
        <v>1804</v>
      </c>
      <c r="F1629">
        <v>3</v>
      </c>
      <c r="G1629">
        <v>60.26</v>
      </c>
      <c r="H1629">
        <v>0.04</v>
      </c>
      <c r="I1629" t="s">
        <v>1824</v>
      </c>
      <c r="J1629" s="12">
        <v>173.5488</v>
      </c>
      <c r="K1629" t="str">
        <f>_xlfn.XLOOKUP(Table17[[#This Row],[Customer_ID]],Customer_Dim!A:A,Customer_Dim!B:B,"False Data")</f>
        <v>Rhonda Young</v>
      </c>
      <c r="L1629" s="5">
        <f>_xlfn.XLOOKUP(Table17[[#This Row],[Customer_ID]],Customer_Dim!A:A,Customer_Dim!C:C,"False Data")</f>
        <v>49</v>
      </c>
      <c r="M1629" s="5" t="str" cm="1">
        <f t="array" ref="M1629">_xlfn.IFS(Table9[[#This Row],[Age]]&lt;=35,"Youth",Table9[[#This Row],[Age]]&lt;=55,"Adult",Table9[[#This Row],[Age]]&gt;55,"Senior")</f>
        <v>Adult</v>
      </c>
      <c r="N1629" t="str">
        <f>_xlfn.XLOOKUP(Table17[[#This Row],[Customer_ID]],Customer_Dim!A:A,Customer_Dim!D:D,"False Data")</f>
        <v>Female</v>
      </c>
      <c r="O1629" t="str">
        <f>_xlfn.XLOOKUP(Table17[[#This Row],[Customer_ID]],Customer_Dim!A:A,Customer_Dim!E:E,"False Data")</f>
        <v>Lake Nathanfort</v>
      </c>
      <c r="P1629" t="str">
        <f>_xlfn.XLOOKUP(Table17[[#This Row],[Customer_ID]],Customer_Dim!A:A,Customer_Dim!F:F,"False Data")</f>
        <v>Alaska</v>
      </c>
      <c r="Q1629" t="str">
        <f>_xlfn.XLOOKUP(Table17[[#This Row],[Customer_ID]],Customer_Dim!A:A,Customer_Dim!G:G,"False Data")</f>
        <v>USA</v>
      </c>
      <c r="R1629" t="str">
        <f>_xlfn.XLOOKUP(Table17[[#This Row],[Customer_ID]],Customer_Dim!A:A,Customer_Dim!H:H,"False Data")</f>
        <v>Platinum</v>
      </c>
      <c r="S1629" t="str">
        <f>_xlfn.XLOOKUP(Table17[[#This Row],[Store_ID]],Store_Dim!A:A,Store_Dim!B:B)</f>
        <v>Frederick-Wright</v>
      </c>
      <c r="T1629" t="str">
        <f>_xlfn.XLOOKUP(Table17[[#This Row],[Store_ID]],Store_Dim!A:A,Store_Dim!C:C)</f>
        <v>West</v>
      </c>
      <c r="U1629" t="str">
        <f>_xlfn.XLOOKUP(Table17[[#This Row],[Store_ID]],Store_Dim!A:A,Store_Dim!D:D)</f>
        <v>New Jimmymouth</v>
      </c>
      <c r="V1629" t="str">
        <f>_xlfn.XLOOKUP(Table17[[#This Row],[Store_ID]],Store_Dim!A:A,Store_Dim!E:E)</f>
        <v>Flagship</v>
      </c>
      <c r="W1629" t="str">
        <f>_xlfn.XLOOKUP(Table17[[#This Row],[Product_ID]],Product_Dim!A:A,Product_Dim!B:B)</f>
        <v>Brother Laser Printer</v>
      </c>
      <c r="X1629" t="str">
        <f>_xlfn.XLOOKUP(Table17[[#This Row],[Product_ID]],Product_Dim!A:A,Product_Dim!C:C)</f>
        <v>Electronics</v>
      </c>
      <c r="Y1629" t="str">
        <f>_xlfn.XLOOKUP(Table17[[#This Row],[Product_ID]],Product_Dim!A:A,Product_Dim!D:D)</f>
        <v>Computer</v>
      </c>
      <c r="Z1629" t="str">
        <f>_xlfn.XLOOKUP(Table17[[#This Row],[Product_ID]],Product_Dim!A:A,Product_Dim!E:E)</f>
        <v>Hunt Inc</v>
      </c>
      <c r="AA1629">
        <f>_xlfn.XLOOKUP(Table17[[#This Row],[Product_ID]],Product_Dim!A:A,Product_Dim!F:F)</f>
        <v>112.42</v>
      </c>
      <c r="AB1629">
        <f>_xlfn.XLOOKUP(Table17[[#This Row],[Product_ID]],Product_Dim!A:A,Product_Dim!G:G)</f>
        <v>416</v>
      </c>
    </row>
    <row r="1630" spans="1:28" x14ac:dyDescent="0.25">
      <c r="A1630" t="s">
        <v>3454</v>
      </c>
      <c r="B1630" s="1">
        <v>45829</v>
      </c>
      <c r="C1630" t="s">
        <v>261</v>
      </c>
      <c r="D1630" t="s">
        <v>1616</v>
      </c>
      <c r="E1630" t="s">
        <v>1786</v>
      </c>
      <c r="F1630">
        <v>3</v>
      </c>
      <c r="G1630">
        <v>109.5</v>
      </c>
      <c r="H1630">
        <v>0.06</v>
      </c>
      <c r="I1630" t="s">
        <v>1829</v>
      </c>
      <c r="J1630" s="12">
        <v>308.79000000000002</v>
      </c>
      <c r="K1630" t="str">
        <f>_xlfn.XLOOKUP(Table17[[#This Row],[Customer_ID]],Customer_Dim!A:A,Customer_Dim!B:B,"False Data")</f>
        <v>Andrea Perez</v>
      </c>
      <c r="L1630" s="5">
        <f>_xlfn.XLOOKUP(Table17[[#This Row],[Customer_ID]],Customer_Dim!A:A,Customer_Dim!C:C,"False Data")</f>
        <v>61</v>
      </c>
      <c r="M1630" s="5" t="str" cm="1">
        <f t="array" ref="M1630">_xlfn.IFS(Table9[[#This Row],[Age]]&lt;=35,"Youth",Table9[[#This Row],[Age]]&lt;=55,"Adult",Table9[[#This Row],[Age]]&gt;55,"Senior")</f>
        <v>Senior</v>
      </c>
      <c r="N1630" t="str">
        <f>_xlfn.XLOOKUP(Table17[[#This Row],[Customer_ID]],Customer_Dim!A:A,Customer_Dim!D:D,"False Data")</f>
        <v>Female</v>
      </c>
      <c r="O1630" t="str">
        <f>_xlfn.XLOOKUP(Table17[[#This Row],[Customer_ID]],Customer_Dim!A:A,Customer_Dim!E:E,"False Data")</f>
        <v>South Shaun</v>
      </c>
      <c r="P1630" t="str">
        <f>_xlfn.XLOOKUP(Table17[[#This Row],[Customer_ID]],Customer_Dim!A:A,Customer_Dim!F:F,"False Data")</f>
        <v>New Mexico</v>
      </c>
      <c r="Q1630" t="str">
        <f>_xlfn.XLOOKUP(Table17[[#This Row],[Customer_ID]],Customer_Dim!A:A,Customer_Dim!G:G,"False Data")</f>
        <v>USA</v>
      </c>
      <c r="R1630" t="str">
        <f>_xlfn.XLOOKUP(Table17[[#This Row],[Customer_ID]],Customer_Dim!A:A,Customer_Dim!H:H,"False Data")</f>
        <v>Gold</v>
      </c>
      <c r="S1630" t="str">
        <f>_xlfn.XLOOKUP(Table17[[#This Row],[Store_ID]],Store_Dim!A:A,Store_Dim!B:B)</f>
        <v>Moore, Padilla and Butler</v>
      </c>
      <c r="T1630" t="str">
        <f>_xlfn.XLOOKUP(Table17[[#This Row],[Store_ID]],Store_Dim!A:A,Store_Dim!C:C)</f>
        <v>South</v>
      </c>
      <c r="U1630" t="str">
        <f>_xlfn.XLOOKUP(Table17[[#This Row],[Store_ID]],Store_Dim!A:A,Store_Dim!D:D)</f>
        <v>East Johnstad</v>
      </c>
      <c r="V1630" t="str">
        <f>_xlfn.XLOOKUP(Table17[[#This Row],[Store_ID]],Store_Dim!A:A,Store_Dim!E:E)</f>
        <v>Flagship</v>
      </c>
      <c r="W1630" t="str">
        <f>_xlfn.XLOOKUP(Table17[[#This Row],[Product_ID]],Product_Dim!A:A,Product_Dim!B:B)</f>
        <v>Gaming Mechanical Keyboard</v>
      </c>
      <c r="X1630" t="str">
        <f>_xlfn.XLOOKUP(Table17[[#This Row],[Product_ID]],Product_Dim!A:A,Product_Dim!C:C)</f>
        <v>Electronics</v>
      </c>
      <c r="Y1630" t="str">
        <f>_xlfn.XLOOKUP(Table17[[#This Row],[Product_ID]],Product_Dim!A:A,Product_Dim!D:D)</f>
        <v>Computer</v>
      </c>
      <c r="Z1630" t="str">
        <f>_xlfn.XLOOKUP(Table17[[#This Row],[Product_ID]],Product_Dim!A:A,Product_Dim!E:E)</f>
        <v>Lucero LLC</v>
      </c>
      <c r="AA1630">
        <f>_xlfn.XLOOKUP(Table17[[#This Row],[Product_ID]],Product_Dim!A:A,Product_Dim!F:F)</f>
        <v>419.28</v>
      </c>
      <c r="AB1630">
        <f>_xlfn.XLOOKUP(Table17[[#This Row],[Product_ID]],Product_Dim!A:A,Product_Dim!G:G)</f>
        <v>86</v>
      </c>
    </row>
    <row r="1631" spans="1:28" x14ac:dyDescent="0.25">
      <c r="A1631" t="s">
        <v>3455</v>
      </c>
      <c r="B1631" s="1">
        <v>45721</v>
      </c>
      <c r="C1631" t="s">
        <v>1193</v>
      </c>
      <c r="D1631" t="s">
        <v>1688</v>
      </c>
      <c r="E1631" t="s">
        <v>1804</v>
      </c>
      <c r="F1631">
        <v>1</v>
      </c>
      <c r="G1631">
        <v>505.83</v>
      </c>
      <c r="H1631">
        <v>0.14000000000000001</v>
      </c>
      <c r="I1631" t="s">
        <v>1829</v>
      </c>
      <c r="J1631" s="12">
        <v>435.0138</v>
      </c>
      <c r="K1631" t="str">
        <f>_xlfn.XLOOKUP(Table17[[#This Row],[Customer_ID]],Customer_Dim!A:A,Customer_Dim!B:B,"False Data")</f>
        <v>Martha Brown</v>
      </c>
      <c r="L1631" s="5">
        <f>_xlfn.XLOOKUP(Table17[[#This Row],[Customer_ID]],Customer_Dim!A:A,Customer_Dim!C:C,"False Data")</f>
        <v>20</v>
      </c>
      <c r="M1631" s="5" t="str" cm="1">
        <f t="array" ref="M1631">_xlfn.IFS(Table9[[#This Row],[Age]]&lt;=35,"Youth",Table9[[#This Row],[Age]]&lt;=55,"Adult",Table9[[#This Row],[Age]]&gt;55,"Senior")</f>
        <v>Youth</v>
      </c>
      <c r="N1631" t="str">
        <f>_xlfn.XLOOKUP(Table17[[#This Row],[Customer_ID]],Customer_Dim!A:A,Customer_Dim!D:D,"False Data")</f>
        <v>Female</v>
      </c>
      <c r="O1631" t="str">
        <f>_xlfn.XLOOKUP(Table17[[#This Row],[Customer_ID]],Customer_Dim!A:A,Customer_Dim!E:E,"False Data")</f>
        <v>Novakstad</v>
      </c>
      <c r="P1631" t="str">
        <f>_xlfn.XLOOKUP(Table17[[#This Row],[Customer_ID]],Customer_Dim!A:A,Customer_Dim!F:F,"False Data")</f>
        <v>California</v>
      </c>
      <c r="Q1631" t="str">
        <f>_xlfn.XLOOKUP(Table17[[#This Row],[Customer_ID]],Customer_Dim!A:A,Customer_Dim!G:G,"False Data")</f>
        <v>USA</v>
      </c>
      <c r="R1631" t="str">
        <f>_xlfn.XLOOKUP(Table17[[#This Row],[Customer_ID]],Customer_Dim!A:A,Customer_Dim!H:H,"False Data")</f>
        <v>Gold</v>
      </c>
      <c r="S1631" t="str">
        <f>_xlfn.XLOOKUP(Table17[[#This Row],[Store_ID]],Store_Dim!A:A,Store_Dim!B:B)</f>
        <v>Frederick-Wright</v>
      </c>
      <c r="T1631" t="str">
        <f>_xlfn.XLOOKUP(Table17[[#This Row],[Store_ID]],Store_Dim!A:A,Store_Dim!C:C)</f>
        <v>West</v>
      </c>
      <c r="U1631" t="str">
        <f>_xlfn.XLOOKUP(Table17[[#This Row],[Store_ID]],Store_Dim!A:A,Store_Dim!D:D)</f>
        <v>New Jimmymouth</v>
      </c>
      <c r="V1631" t="str">
        <f>_xlfn.XLOOKUP(Table17[[#This Row],[Store_ID]],Store_Dim!A:A,Store_Dim!E:E)</f>
        <v>Flagship</v>
      </c>
      <c r="W1631" t="str">
        <f>_xlfn.XLOOKUP(Table17[[#This Row],[Product_ID]],Product_Dim!A:A,Product_Dim!B:B)</f>
        <v>Kitchen Storage Rack</v>
      </c>
      <c r="X1631" t="str">
        <f>_xlfn.XLOOKUP(Table17[[#This Row],[Product_ID]],Product_Dim!A:A,Product_Dim!C:C)</f>
        <v>Home</v>
      </c>
      <c r="Y1631" t="str">
        <f>_xlfn.XLOOKUP(Table17[[#This Row],[Product_ID]],Product_Dim!A:A,Product_Dim!D:D)</f>
        <v>Storage</v>
      </c>
      <c r="Z1631" t="str">
        <f>_xlfn.XLOOKUP(Table17[[#This Row],[Product_ID]],Product_Dim!A:A,Product_Dim!E:E)</f>
        <v>Duran Group</v>
      </c>
      <c r="AA1631">
        <f>_xlfn.XLOOKUP(Table17[[#This Row],[Product_ID]],Product_Dim!A:A,Product_Dim!F:F)</f>
        <v>138.05000000000001</v>
      </c>
      <c r="AB1631">
        <f>_xlfn.XLOOKUP(Table17[[#This Row],[Product_ID]],Product_Dim!A:A,Product_Dim!G:G)</f>
        <v>89</v>
      </c>
    </row>
    <row r="1632" spans="1:28" x14ac:dyDescent="0.25">
      <c r="A1632" t="s">
        <v>3456</v>
      </c>
      <c r="B1632" s="1">
        <v>45511</v>
      </c>
      <c r="C1632" t="s">
        <v>544</v>
      </c>
      <c r="D1632" t="s">
        <v>1744</v>
      </c>
      <c r="E1632" t="s">
        <v>1789</v>
      </c>
      <c r="F1632">
        <v>2</v>
      </c>
      <c r="G1632">
        <v>443.15</v>
      </c>
      <c r="H1632">
        <v>0.27</v>
      </c>
      <c r="I1632" t="s">
        <v>1826</v>
      </c>
      <c r="J1632" s="12">
        <v>646.99899999999991</v>
      </c>
      <c r="K1632" t="str">
        <f>_xlfn.XLOOKUP(Table17[[#This Row],[Customer_ID]],Customer_Dim!A:A,Customer_Dim!B:B,"False Data")</f>
        <v>Joseph Jones</v>
      </c>
      <c r="L1632" s="5">
        <f>_xlfn.XLOOKUP(Table17[[#This Row],[Customer_ID]],Customer_Dim!A:A,Customer_Dim!C:C,"False Data")</f>
        <v>21</v>
      </c>
      <c r="M1632" s="5" t="str" cm="1">
        <f t="array" ref="M1632">_xlfn.IFS(Table9[[#This Row],[Age]]&lt;=35,"Youth",Table9[[#This Row],[Age]]&lt;=55,"Adult",Table9[[#This Row],[Age]]&gt;55,"Senior")</f>
        <v>Youth</v>
      </c>
      <c r="N1632" t="str">
        <f>_xlfn.XLOOKUP(Table17[[#This Row],[Customer_ID]],Customer_Dim!A:A,Customer_Dim!D:D,"False Data")</f>
        <v>Male</v>
      </c>
      <c r="O1632" t="str">
        <f>_xlfn.XLOOKUP(Table17[[#This Row],[Customer_ID]],Customer_Dim!A:A,Customer_Dim!E:E,"False Data")</f>
        <v>North Matthew</v>
      </c>
      <c r="P1632" t="str">
        <f>_xlfn.XLOOKUP(Table17[[#This Row],[Customer_ID]],Customer_Dim!A:A,Customer_Dim!F:F,"False Data")</f>
        <v>Illinois</v>
      </c>
      <c r="Q1632" t="str">
        <f>_xlfn.XLOOKUP(Table17[[#This Row],[Customer_ID]],Customer_Dim!A:A,Customer_Dim!G:G,"False Data")</f>
        <v>USA</v>
      </c>
      <c r="R1632" t="str">
        <f>_xlfn.XLOOKUP(Table17[[#This Row],[Customer_ID]],Customer_Dim!A:A,Customer_Dim!H:H,"False Data")</f>
        <v>Bronze</v>
      </c>
      <c r="S1632" t="str">
        <f>_xlfn.XLOOKUP(Table17[[#This Row],[Store_ID]],Store_Dim!A:A,Store_Dim!B:B)</f>
        <v>Hill, Wagner and Ballard</v>
      </c>
      <c r="T1632" t="str">
        <f>_xlfn.XLOOKUP(Table17[[#This Row],[Store_ID]],Store_Dim!A:A,Store_Dim!C:C)</f>
        <v>East</v>
      </c>
      <c r="U1632" t="str">
        <f>_xlfn.XLOOKUP(Table17[[#This Row],[Store_ID]],Store_Dim!A:A,Store_Dim!D:D)</f>
        <v>East Davidville</v>
      </c>
      <c r="V1632" t="str">
        <f>_xlfn.XLOOKUP(Table17[[#This Row],[Store_ID]],Store_Dim!A:A,Store_Dim!E:E)</f>
        <v>Online</v>
      </c>
      <c r="W1632" t="str">
        <f>_xlfn.XLOOKUP(Table17[[#This Row],[Product_ID]],Product_Dim!A:A,Product_Dim!B:B)</f>
        <v>Portable Bluetooth Speaker</v>
      </c>
      <c r="X1632" t="str">
        <f>_xlfn.XLOOKUP(Table17[[#This Row],[Product_ID]],Product_Dim!A:A,Product_Dim!C:C)</f>
        <v>Electronics</v>
      </c>
      <c r="Y1632" t="str">
        <f>_xlfn.XLOOKUP(Table17[[#This Row],[Product_ID]],Product_Dim!A:A,Product_Dim!D:D)</f>
        <v>Audio</v>
      </c>
      <c r="Z1632" t="str">
        <f>_xlfn.XLOOKUP(Table17[[#This Row],[Product_ID]],Product_Dim!A:A,Product_Dim!E:E)</f>
        <v>Flores-King</v>
      </c>
      <c r="AA1632">
        <f>_xlfn.XLOOKUP(Table17[[#This Row],[Product_ID]],Product_Dim!A:A,Product_Dim!F:F)</f>
        <v>431.67</v>
      </c>
      <c r="AB1632">
        <f>_xlfn.XLOOKUP(Table17[[#This Row],[Product_ID]],Product_Dim!A:A,Product_Dim!G:G)</f>
        <v>73</v>
      </c>
    </row>
    <row r="1633" spans="1:28" x14ac:dyDescent="0.25">
      <c r="A1633" t="s">
        <v>3457</v>
      </c>
      <c r="B1633" s="1">
        <v>45739</v>
      </c>
      <c r="C1633" t="s">
        <v>1527</v>
      </c>
      <c r="D1633" t="s">
        <v>1560</v>
      </c>
      <c r="E1633" t="s">
        <v>1779</v>
      </c>
      <c r="F1633">
        <v>2</v>
      </c>
      <c r="G1633">
        <v>784.26</v>
      </c>
      <c r="H1633">
        <v>0.23</v>
      </c>
      <c r="I1633" t="s">
        <v>1826</v>
      </c>
      <c r="J1633" s="12">
        <v>1207.7603999999999</v>
      </c>
      <c r="K1633" t="str">
        <f>_xlfn.XLOOKUP(Table17[[#This Row],[Customer_ID]],Customer_Dim!A:A,Customer_Dim!B:B,"False Data")</f>
        <v>Sarah Marsh</v>
      </c>
      <c r="L1633" s="5">
        <f>_xlfn.XLOOKUP(Table17[[#This Row],[Customer_ID]],Customer_Dim!A:A,Customer_Dim!C:C,"False Data")</f>
        <v>47</v>
      </c>
      <c r="M1633" s="5" t="str" cm="1">
        <f t="array" ref="M1633">_xlfn.IFS(Table9[[#This Row],[Age]]&lt;=35,"Youth",Table9[[#This Row],[Age]]&lt;=55,"Adult",Table9[[#This Row],[Age]]&gt;55,"Senior")</f>
        <v>Adult</v>
      </c>
      <c r="N1633" t="str">
        <f>_xlfn.XLOOKUP(Table17[[#This Row],[Customer_ID]],Customer_Dim!A:A,Customer_Dim!D:D,"False Data")</f>
        <v>Female</v>
      </c>
      <c r="O1633" t="str">
        <f>_xlfn.XLOOKUP(Table17[[#This Row],[Customer_ID]],Customer_Dim!A:A,Customer_Dim!E:E,"False Data")</f>
        <v>Port William</v>
      </c>
      <c r="P1633" t="str">
        <f>_xlfn.XLOOKUP(Table17[[#This Row],[Customer_ID]],Customer_Dim!A:A,Customer_Dim!F:F,"False Data")</f>
        <v>New York</v>
      </c>
      <c r="Q1633" t="str">
        <f>_xlfn.XLOOKUP(Table17[[#This Row],[Customer_ID]],Customer_Dim!A:A,Customer_Dim!G:G,"False Data")</f>
        <v>USA</v>
      </c>
      <c r="R1633" t="str">
        <f>_xlfn.XLOOKUP(Table17[[#This Row],[Customer_ID]],Customer_Dim!A:A,Customer_Dim!H:H,"False Data")</f>
        <v>Gold</v>
      </c>
      <c r="S1633" t="str">
        <f>_xlfn.XLOOKUP(Table17[[#This Row],[Store_ID]],Store_Dim!A:A,Store_Dim!B:B)</f>
        <v>Martinez-Mullins</v>
      </c>
      <c r="T1633" t="str">
        <f>_xlfn.XLOOKUP(Table17[[#This Row],[Store_ID]],Store_Dim!A:A,Store_Dim!C:C)</f>
        <v>South</v>
      </c>
      <c r="U1633" t="str">
        <f>_xlfn.XLOOKUP(Table17[[#This Row],[Store_ID]],Store_Dim!A:A,Store_Dim!D:D)</f>
        <v>Williamsfurt</v>
      </c>
      <c r="V1633" t="str">
        <f>_xlfn.XLOOKUP(Table17[[#This Row],[Store_ID]],Store_Dim!A:A,Store_Dim!E:E)</f>
        <v>Online</v>
      </c>
      <c r="W1633" t="str">
        <f>_xlfn.XLOOKUP(Table17[[#This Row],[Product_ID]],Product_Dim!A:A,Product_Dim!B:B)</f>
        <v>LED Table Lamp</v>
      </c>
      <c r="X1633" t="str">
        <f>_xlfn.XLOOKUP(Table17[[#This Row],[Product_ID]],Product_Dim!A:A,Product_Dim!C:C)</f>
        <v>Home</v>
      </c>
      <c r="Y1633" t="str">
        <f>_xlfn.XLOOKUP(Table17[[#This Row],[Product_ID]],Product_Dim!A:A,Product_Dim!D:D)</f>
        <v>Lighting</v>
      </c>
      <c r="Z1633" t="str">
        <f>_xlfn.XLOOKUP(Table17[[#This Row],[Product_ID]],Product_Dim!A:A,Product_Dim!E:E)</f>
        <v>Harrell LLC</v>
      </c>
      <c r="AA1633">
        <f>_xlfn.XLOOKUP(Table17[[#This Row],[Product_ID]],Product_Dim!A:A,Product_Dim!F:F)</f>
        <v>218.86</v>
      </c>
      <c r="AB1633">
        <f>_xlfn.XLOOKUP(Table17[[#This Row],[Product_ID]],Product_Dim!A:A,Product_Dim!G:G)</f>
        <v>170</v>
      </c>
    </row>
    <row r="1634" spans="1:28" x14ac:dyDescent="0.25">
      <c r="A1634" t="s">
        <v>3458</v>
      </c>
      <c r="B1634" s="1">
        <v>45533</v>
      </c>
      <c r="C1634" t="s">
        <v>1405</v>
      </c>
      <c r="D1634" t="s">
        <v>1626</v>
      </c>
      <c r="E1634" t="s">
        <v>1792</v>
      </c>
      <c r="F1634">
        <v>3</v>
      </c>
      <c r="G1634">
        <v>590.30999999999995</v>
      </c>
      <c r="H1634">
        <v>0.17</v>
      </c>
      <c r="I1634" t="s">
        <v>1826</v>
      </c>
      <c r="J1634" s="12">
        <v>1469.8719000000001</v>
      </c>
      <c r="K1634" t="str">
        <f>_xlfn.XLOOKUP(Table17[[#This Row],[Customer_ID]],Customer_Dim!A:A,Customer_Dim!B:B,"False Data")</f>
        <v>Tyler Weber</v>
      </c>
      <c r="L1634" s="5">
        <f>_xlfn.XLOOKUP(Table17[[#This Row],[Customer_ID]],Customer_Dim!A:A,Customer_Dim!C:C,"False Data")</f>
        <v>54</v>
      </c>
      <c r="M1634" s="5" t="str" cm="1">
        <f t="array" ref="M1634">_xlfn.IFS(Table9[[#This Row],[Age]]&lt;=35,"Youth",Table9[[#This Row],[Age]]&lt;=55,"Adult",Table9[[#This Row],[Age]]&gt;55,"Senior")</f>
        <v>Adult</v>
      </c>
      <c r="N1634" t="str">
        <f>_xlfn.XLOOKUP(Table17[[#This Row],[Customer_ID]],Customer_Dim!A:A,Customer_Dim!D:D,"False Data")</f>
        <v>Male</v>
      </c>
      <c r="O1634" t="str">
        <f>_xlfn.XLOOKUP(Table17[[#This Row],[Customer_ID]],Customer_Dim!A:A,Customer_Dim!E:E,"False Data")</f>
        <v>East Yvette</v>
      </c>
      <c r="P1634" t="str">
        <f>_xlfn.XLOOKUP(Table17[[#This Row],[Customer_ID]],Customer_Dim!A:A,Customer_Dim!F:F,"False Data")</f>
        <v>Illinois</v>
      </c>
      <c r="Q1634" t="str">
        <f>_xlfn.XLOOKUP(Table17[[#This Row],[Customer_ID]],Customer_Dim!A:A,Customer_Dim!G:G,"False Data")</f>
        <v>USA</v>
      </c>
      <c r="R1634" t="str">
        <f>_xlfn.XLOOKUP(Table17[[#This Row],[Customer_ID]],Customer_Dim!A:A,Customer_Dim!H:H,"False Data")</f>
        <v>Gold</v>
      </c>
      <c r="S1634" t="str">
        <f>_xlfn.XLOOKUP(Table17[[#This Row],[Store_ID]],Store_Dim!A:A,Store_Dim!B:B)</f>
        <v>Aguirre-Keller</v>
      </c>
      <c r="T1634" t="str">
        <f>_xlfn.XLOOKUP(Table17[[#This Row],[Store_ID]],Store_Dim!A:A,Store_Dim!C:C)</f>
        <v>South</v>
      </c>
      <c r="U1634" t="str">
        <f>_xlfn.XLOOKUP(Table17[[#This Row],[Store_ID]],Store_Dim!A:A,Store_Dim!D:D)</f>
        <v>Lake Michael</v>
      </c>
      <c r="V1634" t="str">
        <f>_xlfn.XLOOKUP(Table17[[#This Row],[Store_ID]],Store_Dim!A:A,Store_Dim!E:E)</f>
        <v>Online</v>
      </c>
      <c r="W1634" t="str">
        <f>_xlfn.XLOOKUP(Table17[[#This Row],[Product_ID]],Product_Dim!A:A,Product_Dim!B:B)</f>
        <v>Portable Power Bank</v>
      </c>
      <c r="X1634" t="str">
        <f>_xlfn.XLOOKUP(Table17[[#This Row],[Product_ID]],Product_Dim!A:A,Product_Dim!C:C)</f>
        <v>Electronics</v>
      </c>
      <c r="Y1634" t="str">
        <f>_xlfn.XLOOKUP(Table17[[#This Row],[Product_ID]],Product_Dim!A:A,Product_Dim!D:D)</f>
        <v>Mobile</v>
      </c>
      <c r="Z1634" t="str">
        <f>_xlfn.XLOOKUP(Table17[[#This Row],[Product_ID]],Product_Dim!A:A,Product_Dim!E:E)</f>
        <v>Cummings and Sons</v>
      </c>
      <c r="AA1634">
        <f>_xlfn.XLOOKUP(Table17[[#This Row],[Product_ID]],Product_Dim!A:A,Product_Dim!F:F)</f>
        <v>326.06</v>
      </c>
      <c r="AB1634">
        <f>_xlfn.XLOOKUP(Table17[[#This Row],[Product_ID]],Product_Dim!A:A,Product_Dim!G:G)</f>
        <v>301</v>
      </c>
    </row>
    <row r="1635" spans="1:28" x14ac:dyDescent="0.25">
      <c r="A1635" t="s">
        <v>3459</v>
      </c>
      <c r="B1635" s="1">
        <v>45553</v>
      </c>
      <c r="C1635" t="s">
        <v>417</v>
      </c>
      <c r="D1635" t="s">
        <v>1686</v>
      </c>
      <c r="E1635" t="s">
        <v>1804</v>
      </c>
      <c r="F1635">
        <v>1</v>
      </c>
      <c r="G1635">
        <v>696.13</v>
      </c>
      <c r="H1635">
        <v>0.06</v>
      </c>
      <c r="I1635" t="s">
        <v>1829</v>
      </c>
      <c r="J1635" s="12">
        <v>654.36219999999992</v>
      </c>
      <c r="K1635" t="str">
        <f>_xlfn.XLOOKUP(Table17[[#This Row],[Customer_ID]],Customer_Dim!A:A,Customer_Dim!B:B,"False Data")</f>
        <v>Jacob Hopkins</v>
      </c>
      <c r="L1635" s="5">
        <f>_xlfn.XLOOKUP(Table17[[#This Row],[Customer_ID]],Customer_Dim!A:A,Customer_Dim!C:C,"False Data")</f>
        <v>44</v>
      </c>
      <c r="M1635" s="5" t="str" cm="1">
        <f t="array" ref="M1635">_xlfn.IFS(Table9[[#This Row],[Age]]&lt;=35,"Youth",Table9[[#This Row],[Age]]&lt;=55,"Adult",Table9[[#This Row],[Age]]&gt;55,"Senior")</f>
        <v>Adult</v>
      </c>
      <c r="N1635" t="str">
        <f>_xlfn.XLOOKUP(Table17[[#This Row],[Customer_ID]],Customer_Dim!A:A,Customer_Dim!D:D,"False Data")</f>
        <v>Female</v>
      </c>
      <c r="O1635" t="str">
        <f>_xlfn.XLOOKUP(Table17[[#This Row],[Customer_ID]],Customer_Dim!A:A,Customer_Dim!E:E,"False Data")</f>
        <v>lake tylerfort</v>
      </c>
      <c r="P1635" t="str">
        <f>_xlfn.XLOOKUP(Table17[[#This Row],[Customer_ID]],Customer_Dim!A:A,Customer_Dim!F:F,"False Data")</f>
        <v>Pennsylvania</v>
      </c>
      <c r="Q1635" t="str">
        <f>_xlfn.XLOOKUP(Table17[[#This Row],[Customer_ID]],Customer_Dim!A:A,Customer_Dim!G:G,"False Data")</f>
        <v>USA</v>
      </c>
      <c r="R1635" t="str">
        <f>_xlfn.XLOOKUP(Table17[[#This Row],[Customer_ID]],Customer_Dim!A:A,Customer_Dim!H:H,"False Data")</f>
        <v>Platinum</v>
      </c>
      <c r="S1635" t="str">
        <f>_xlfn.XLOOKUP(Table17[[#This Row],[Store_ID]],Store_Dim!A:A,Store_Dim!B:B)</f>
        <v>Frederick-Wright</v>
      </c>
      <c r="T1635" t="str">
        <f>_xlfn.XLOOKUP(Table17[[#This Row],[Store_ID]],Store_Dim!A:A,Store_Dim!C:C)</f>
        <v>West</v>
      </c>
      <c r="U1635" t="str">
        <f>_xlfn.XLOOKUP(Table17[[#This Row],[Store_ID]],Store_Dim!A:A,Store_Dim!D:D)</f>
        <v>New Jimmymouth</v>
      </c>
      <c r="V1635" t="str">
        <f>_xlfn.XLOOKUP(Table17[[#This Row],[Store_ID]],Store_Dim!A:A,Store_Dim!E:E)</f>
        <v>Flagship</v>
      </c>
      <c r="W1635" t="str">
        <f>_xlfn.XLOOKUP(Table17[[#This Row],[Product_ID]],Product_Dim!A:A,Product_Dim!B:B)</f>
        <v>Men's Sports Shorts</v>
      </c>
      <c r="X1635" t="str">
        <f>_xlfn.XLOOKUP(Table17[[#This Row],[Product_ID]],Product_Dim!A:A,Product_Dim!C:C)</f>
        <v>Clothing</v>
      </c>
      <c r="Y1635" t="str">
        <f>_xlfn.XLOOKUP(Table17[[#This Row],[Product_ID]],Product_Dim!A:A,Product_Dim!D:D)</f>
        <v>Bottoms</v>
      </c>
      <c r="Z1635" t="str">
        <f>_xlfn.XLOOKUP(Table17[[#This Row],[Product_ID]],Product_Dim!A:A,Product_Dim!E:E)</f>
        <v>Fitzpatrick Ltd</v>
      </c>
      <c r="AA1635">
        <f>_xlfn.XLOOKUP(Table17[[#This Row],[Product_ID]],Product_Dim!A:A,Product_Dim!F:F)</f>
        <v>218.22</v>
      </c>
      <c r="AB1635">
        <f>_xlfn.XLOOKUP(Table17[[#This Row],[Product_ID]],Product_Dim!A:A,Product_Dim!G:G)</f>
        <v>224</v>
      </c>
    </row>
    <row r="1636" spans="1:28" x14ac:dyDescent="0.25">
      <c r="A1636" t="s">
        <v>3460</v>
      </c>
      <c r="B1636" s="1">
        <v>45341</v>
      </c>
      <c r="C1636" t="s">
        <v>369</v>
      </c>
      <c r="D1636" t="s">
        <v>1650</v>
      </c>
      <c r="E1636" t="s">
        <v>1776</v>
      </c>
      <c r="F1636">
        <v>4</v>
      </c>
      <c r="G1636">
        <v>194.39</v>
      </c>
      <c r="H1636">
        <v>0.25</v>
      </c>
      <c r="I1636" t="s">
        <v>1824</v>
      </c>
      <c r="J1636" s="12">
        <v>583.16999999999996</v>
      </c>
      <c r="K1636" t="str">
        <f>_xlfn.XLOOKUP(Table17[[#This Row],[Customer_ID]],Customer_Dim!A:A,Customer_Dim!B:B,"False Data")</f>
        <v>Christopher Lester</v>
      </c>
      <c r="L1636" s="5">
        <f>_xlfn.XLOOKUP(Table17[[#This Row],[Customer_ID]],Customer_Dim!A:A,Customer_Dim!C:C,"False Data")</f>
        <v>64</v>
      </c>
      <c r="M1636" s="5" t="str" cm="1">
        <f t="array" ref="M1636">_xlfn.IFS(Table9[[#This Row],[Age]]&lt;=35,"Youth",Table9[[#This Row],[Age]]&lt;=55,"Adult",Table9[[#This Row],[Age]]&gt;55,"Senior")</f>
        <v>Senior</v>
      </c>
      <c r="N1636" t="str">
        <f>_xlfn.XLOOKUP(Table17[[#This Row],[Customer_ID]],Customer_Dim!A:A,Customer_Dim!D:D,"False Data")</f>
        <v>Male</v>
      </c>
      <c r="O1636" t="str">
        <f>_xlfn.XLOOKUP(Table17[[#This Row],[Customer_ID]],Customer_Dim!A:A,Customer_Dim!E:E,"False Data")</f>
        <v>South Jenniferville</v>
      </c>
      <c r="P1636" t="str">
        <f>_xlfn.XLOOKUP(Table17[[#This Row],[Customer_ID]],Customer_Dim!A:A,Customer_Dim!F:F,"False Data")</f>
        <v>Georgia</v>
      </c>
      <c r="Q1636" t="str">
        <f>_xlfn.XLOOKUP(Table17[[#This Row],[Customer_ID]],Customer_Dim!A:A,Customer_Dim!G:G,"False Data")</f>
        <v>USA</v>
      </c>
      <c r="R1636" t="str">
        <f>_xlfn.XLOOKUP(Table17[[#This Row],[Customer_ID]],Customer_Dim!A:A,Customer_Dim!H:H,"False Data")</f>
        <v>Silver</v>
      </c>
      <c r="S1636" t="str">
        <f>_xlfn.XLOOKUP(Table17[[#This Row],[Store_ID]],Store_Dim!A:A,Store_Dim!B:B)</f>
        <v>Benson-Elliott</v>
      </c>
      <c r="T1636" t="str">
        <f>_xlfn.XLOOKUP(Table17[[#This Row],[Store_ID]],Store_Dim!A:A,Store_Dim!C:C)</f>
        <v>East</v>
      </c>
      <c r="U1636" t="str">
        <f>_xlfn.XLOOKUP(Table17[[#This Row],[Store_ID]],Store_Dim!A:A,Store_Dim!D:D)</f>
        <v>Port Josephberg</v>
      </c>
      <c r="V1636" t="str">
        <f>_xlfn.XLOOKUP(Table17[[#This Row],[Store_ID]],Store_Dim!A:A,Store_Dim!E:E)</f>
        <v>Online</v>
      </c>
      <c r="W1636" t="str">
        <f>_xlfn.XLOOKUP(Table17[[#This Row],[Product_ID]],Product_Dim!A:A,Product_Dim!B:B)</f>
        <v>HDMI Cable – 2m</v>
      </c>
      <c r="X1636" t="str">
        <f>_xlfn.XLOOKUP(Table17[[#This Row],[Product_ID]],Product_Dim!A:A,Product_Dim!C:C)</f>
        <v>Electronics</v>
      </c>
      <c r="Y1636" t="str">
        <f>_xlfn.XLOOKUP(Table17[[#This Row],[Product_ID]],Product_Dim!A:A,Product_Dim!D:D)</f>
        <v>Accessories</v>
      </c>
      <c r="Z1636" t="str">
        <f>_xlfn.XLOOKUP(Table17[[#This Row],[Product_ID]],Product_Dim!A:A,Product_Dim!E:E)</f>
        <v>Bautista, Green and Hale</v>
      </c>
      <c r="AA1636">
        <f>_xlfn.XLOOKUP(Table17[[#This Row],[Product_ID]],Product_Dim!A:A,Product_Dim!F:F)</f>
        <v>88.49</v>
      </c>
      <c r="AB1636">
        <f>_xlfn.XLOOKUP(Table17[[#This Row],[Product_ID]],Product_Dim!A:A,Product_Dim!G:G)</f>
        <v>246</v>
      </c>
    </row>
    <row r="1637" spans="1:28" x14ac:dyDescent="0.25">
      <c r="A1637" t="s">
        <v>3461</v>
      </c>
      <c r="B1637" s="1">
        <v>45430</v>
      </c>
      <c r="C1637" t="s">
        <v>1038</v>
      </c>
      <c r="D1637" t="s">
        <v>1614</v>
      </c>
      <c r="E1637" t="s">
        <v>1757</v>
      </c>
      <c r="F1637">
        <v>1</v>
      </c>
      <c r="G1637">
        <v>339.7</v>
      </c>
      <c r="H1637">
        <v>0.1</v>
      </c>
      <c r="I1637" t="s">
        <v>1824</v>
      </c>
      <c r="J1637" s="12">
        <v>305.73</v>
      </c>
      <c r="K1637" t="str">
        <f>_xlfn.XLOOKUP(Table17[[#This Row],[Customer_ID]],Customer_Dim!A:A,Customer_Dim!B:B,"False Data")</f>
        <v>Pamela Mcguire</v>
      </c>
      <c r="L1637" s="5">
        <f>_xlfn.XLOOKUP(Table17[[#This Row],[Customer_ID]],Customer_Dim!A:A,Customer_Dim!C:C,"False Data")</f>
        <v>54</v>
      </c>
      <c r="M1637" s="5" t="str" cm="1">
        <f t="array" ref="M1637">_xlfn.IFS(Table9[[#This Row],[Age]]&lt;=35,"Youth",Table9[[#This Row],[Age]]&lt;=55,"Adult",Table9[[#This Row],[Age]]&gt;55,"Senior")</f>
        <v>Adult</v>
      </c>
      <c r="N1637" t="str">
        <f>_xlfn.XLOOKUP(Table17[[#This Row],[Customer_ID]],Customer_Dim!A:A,Customer_Dim!D:D,"False Data")</f>
        <v>Male</v>
      </c>
      <c r="O1637" t="str">
        <f>_xlfn.XLOOKUP(Table17[[#This Row],[Customer_ID]],Customer_Dim!A:A,Customer_Dim!E:E,"False Data")</f>
        <v>South Jasontown</v>
      </c>
      <c r="P1637" t="str">
        <f>_xlfn.XLOOKUP(Table17[[#This Row],[Customer_ID]],Customer_Dim!A:A,Customer_Dim!F:F,"False Data")</f>
        <v>Illinois</v>
      </c>
      <c r="Q1637" t="str">
        <f>_xlfn.XLOOKUP(Table17[[#This Row],[Customer_ID]],Customer_Dim!A:A,Customer_Dim!G:G,"False Data")</f>
        <v>USA</v>
      </c>
      <c r="R1637" t="str">
        <f>_xlfn.XLOOKUP(Table17[[#This Row],[Customer_ID]],Customer_Dim!A:A,Customer_Dim!H:H,"False Data")</f>
        <v>Platinum</v>
      </c>
      <c r="S1637" t="str">
        <f>_xlfn.XLOOKUP(Table17[[#This Row],[Store_ID]],Store_Dim!A:A,Store_Dim!B:B)</f>
        <v>Martinez, Adkins and Johnson</v>
      </c>
      <c r="T1637" t="str">
        <f>_xlfn.XLOOKUP(Table17[[#This Row],[Store_ID]],Store_Dim!A:A,Store_Dim!C:C)</f>
        <v>North</v>
      </c>
      <c r="U1637" t="str">
        <f>_xlfn.XLOOKUP(Table17[[#This Row],[Store_ID]],Store_Dim!A:A,Store_Dim!D:D)</f>
        <v>Danielmouth</v>
      </c>
      <c r="V1637" t="str">
        <f>_xlfn.XLOOKUP(Table17[[#This Row],[Store_ID]],Store_Dim!A:A,Store_Dim!E:E)</f>
        <v>Flagship</v>
      </c>
      <c r="W1637" t="str">
        <f>_xlfn.XLOOKUP(Table17[[#This Row],[Product_ID]],Product_Dim!A:A,Product_Dim!B:B)</f>
        <v>Modern Wall Clock</v>
      </c>
      <c r="X1637" t="str">
        <f>_xlfn.XLOOKUP(Table17[[#This Row],[Product_ID]],Product_Dim!A:A,Product_Dim!C:C)</f>
        <v>Home</v>
      </c>
      <c r="Y1637" t="str">
        <f>_xlfn.XLOOKUP(Table17[[#This Row],[Product_ID]],Product_Dim!A:A,Product_Dim!D:D)</f>
        <v>Decor</v>
      </c>
      <c r="Z1637" t="str">
        <f>_xlfn.XLOOKUP(Table17[[#This Row],[Product_ID]],Product_Dim!A:A,Product_Dim!E:E)</f>
        <v>Weiss-Watson</v>
      </c>
      <c r="AA1637">
        <f>_xlfn.XLOOKUP(Table17[[#This Row],[Product_ID]],Product_Dim!A:A,Product_Dim!F:F)</f>
        <v>179.77</v>
      </c>
      <c r="AB1637">
        <f>_xlfn.XLOOKUP(Table17[[#This Row],[Product_ID]],Product_Dim!A:A,Product_Dim!G:G)</f>
        <v>305</v>
      </c>
    </row>
    <row r="1638" spans="1:28" x14ac:dyDescent="0.25">
      <c r="A1638" t="s">
        <v>3462</v>
      </c>
      <c r="B1638" s="1">
        <v>45912</v>
      </c>
      <c r="C1638" t="s">
        <v>185</v>
      </c>
      <c r="D1638" t="s">
        <v>1684</v>
      </c>
      <c r="E1638" t="s">
        <v>1797</v>
      </c>
      <c r="F1638">
        <v>4</v>
      </c>
      <c r="G1638">
        <v>463.16</v>
      </c>
      <c r="H1638">
        <v>0.27</v>
      </c>
      <c r="I1638" t="s">
        <v>1826</v>
      </c>
      <c r="J1638" s="12">
        <v>1352.4272000000001</v>
      </c>
      <c r="K1638" t="str">
        <f>_xlfn.XLOOKUP(Table17[[#This Row],[Customer_ID]],Customer_Dim!A:A,Customer_Dim!B:B,"False Data")</f>
        <v>April Mullins</v>
      </c>
      <c r="L1638" s="5">
        <f>_xlfn.XLOOKUP(Table17[[#This Row],[Customer_ID]],Customer_Dim!A:A,Customer_Dim!C:C,"False Data")</f>
        <v>54</v>
      </c>
      <c r="M1638" s="5" t="str" cm="1">
        <f t="array" ref="M1638">_xlfn.IFS(Table9[[#This Row],[Age]]&lt;=35,"Youth",Table9[[#This Row],[Age]]&lt;=55,"Adult",Table9[[#This Row],[Age]]&gt;55,"Senior")</f>
        <v>Adult</v>
      </c>
      <c r="N1638" t="str">
        <f>_xlfn.XLOOKUP(Table17[[#This Row],[Customer_ID]],Customer_Dim!A:A,Customer_Dim!D:D,"False Data")</f>
        <v>Male</v>
      </c>
      <c r="O1638" t="str">
        <f>_xlfn.XLOOKUP(Table17[[#This Row],[Customer_ID]],Customer_Dim!A:A,Customer_Dim!E:E,"False Data")</f>
        <v>Dawsonbury</v>
      </c>
      <c r="P1638" t="str">
        <f>_xlfn.XLOOKUP(Table17[[#This Row],[Customer_ID]],Customer_Dim!A:A,Customer_Dim!F:F,"False Data")</f>
        <v>North Carolina</v>
      </c>
      <c r="Q1638" t="str">
        <f>_xlfn.XLOOKUP(Table17[[#This Row],[Customer_ID]],Customer_Dim!A:A,Customer_Dim!G:G,"False Data")</f>
        <v>USA</v>
      </c>
      <c r="R1638" t="str">
        <f>_xlfn.XLOOKUP(Table17[[#This Row],[Customer_ID]],Customer_Dim!A:A,Customer_Dim!H:H,"False Data")</f>
        <v>Platinum</v>
      </c>
      <c r="S1638" t="str">
        <f>_xlfn.XLOOKUP(Table17[[#This Row],[Store_ID]],Store_Dim!A:A,Store_Dim!B:B)</f>
        <v>Gardner, Humphrey and Contreras</v>
      </c>
      <c r="T1638" t="str">
        <f>_xlfn.XLOOKUP(Table17[[#This Row],[Store_ID]],Store_Dim!A:A,Store_Dim!C:C)</f>
        <v>East</v>
      </c>
      <c r="U1638" t="str">
        <f>_xlfn.XLOOKUP(Table17[[#This Row],[Store_ID]],Store_Dim!A:A,Store_Dim!D:D)</f>
        <v>Johnsonville</v>
      </c>
      <c r="V1638" t="str">
        <f>_xlfn.XLOOKUP(Table17[[#This Row],[Store_ID]],Store_Dim!A:A,Store_Dim!E:E)</f>
        <v>Flagship</v>
      </c>
      <c r="W1638" t="str">
        <f>_xlfn.XLOOKUP(Table17[[#This Row],[Product_ID]],Product_Dim!A:A,Product_Dim!B:B)</f>
        <v>Wooden Nightstand</v>
      </c>
      <c r="X1638" t="str">
        <f>_xlfn.XLOOKUP(Table17[[#This Row],[Product_ID]],Product_Dim!A:A,Product_Dim!C:C)</f>
        <v>Home</v>
      </c>
      <c r="Y1638" t="str">
        <f>_xlfn.XLOOKUP(Table17[[#This Row],[Product_ID]],Product_Dim!A:A,Product_Dim!D:D)</f>
        <v>Furniture</v>
      </c>
      <c r="Z1638" t="str">
        <f>_xlfn.XLOOKUP(Table17[[#This Row],[Product_ID]],Product_Dim!A:A,Product_Dim!E:E)</f>
        <v>Wolfe, Ross and Hester</v>
      </c>
      <c r="AA1638">
        <f>_xlfn.XLOOKUP(Table17[[#This Row],[Product_ID]],Product_Dim!A:A,Product_Dim!F:F)</f>
        <v>243.7</v>
      </c>
      <c r="AB1638">
        <f>_xlfn.XLOOKUP(Table17[[#This Row],[Product_ID]],Product_Dim!A:A,Product_Dim!G:G)</f>
        <v>130</v>
      </c>
    </row>
    <row r="1639" spans="1:28" x14ac:dyDescent="0.25">
      <c r="A1639" t="s">
        <v>3463</v>
      </c>
      <c r="B1639" s="1">
        <v>45709</v>
      </c>
      <c r="C1639" t="s">
        <v>378</v>
      </c>
      <c r="D1639" t="s">
        <v>1555</v>
      </c>
      <c r="E1639" t="s">
        <v>1789</v>
      </c>
      <c r="F1639">
        <v>2</v>
      </c>
      <c r="G1639">
        <v>824.91</v>
      </c>
      <c r="H1639">
        <v>0.09</v>
      </c>
      <c r="I1639" t="s">
        <v>1824</v>
      </c>
      <c r="J1639" s="12">
        <v>1501.3362</v>
      </c>
      <c r="K1639" t="str">
        <f>_xlfn.XLOOKUP(Table17[[#This Row],[Customer_ID]],Customer_Dim!A:A,Customer_Dim!B:B,"False Data")</f>
        <v>Erica Carney</v>
      </c>
      <c r="L1639" s="5">
        <f>_xlfn.XLOOKUP(Table17[[#This Row],[Customer_ID]],Customer_Dim!A:A,Customer_Dim!C:C,"False Data")</f>
        <v>62</v>
      </c>
      <c r="M1639" s="5" t="str" cm="1">
        <f t="array" ref="M1639">_xlfn.IFS(Table9[[#This Row],[Age]]&lt;=35,"Youth",Table9[[#This Row],[Age]]&lt;=55,"Adult",Table9[[#This Row],[Age]]&gt;55,"Senior")</f>
        <v>Senior</v>
      </c>
      <c r="N1639" t="str">
        <f>_xlfn.XLOOKUP(Table17[[#This Row],[Customer_ID]],Customer_Dim!A:A,Customer_Dim!D:D,"False Data")</f>
        <v>Female</v>
      </c>
      <c r="O1639" t="str">
        <f>_xlfn.XLOOKUP(Table17[[#This Row],[Customer_ID]],Customer_Dim!A:A,Customer_Dim!E:E,"False Data")</f>
        <v>North Justin</v>
      </c>
      <c r="P1639" t="str">
        <f>_xlfn.XLOOKUP(Table17[[#This Row],[Customer_ID]],Customer_Dim!A:A,Customer_Dim!F:F,"False Data")</f>
        <v>North Dakota</v>
      </c>
      <c r="Q1639" t="str">
        <f>_xlfn.XLOOKUP(Table17[[#This Row],[Customer_ID]],Customer_Dim!A:A,Customer_Dim!G:G,"False Data")</f>
        <v>USA</v>
      </c>
      <c r="R1639" t="str">
        <f>_xlfn.XLOOKUP(Table17[[#This Row],[Customer_ID]],Customer_Dim!A:A,Customer_Dim!H:H,"False Data")</f>
        <v>Platinum</v>
      </c>
      <c r="S1639" t="str">
        <f>_xlfn.XLOOKUP(Table17[[#This Row],[Store_ID]],Store_Dim!A:A,Store_Dim!B:B)</f>
        <v>Hill, Wagner and Ballard</v>
      </c>
      <c r="T1639" t="str">
        <f>_xlfn.XLOOKUP(Table17[[#This Row],[Store_ID]],Store_Dim!A:A,Store_Dim!C:C)</f>
        <v>East</v>
      </c>
      <c r="U1639" t="str">
        <f>_xlfn.XLOOKUP(Table17[[#This Row],[Store_ID]],Store_Dim!A:A,Store_Dim!D:D)</f>
        <v>East Davidville</v>
      </c>
      <c r="V1639" t="str">
        <f>_xlfn.XLOOKUP(Table17[[#This Row],[Store_ID]],Store_Dim!A:A,Store_Dim!E:E)</f>
        <v>Online</v>
      </c>
      <c r="W1639" t="str">
        <f>_xlfn.XLOOKUP(Table17[[#This Row],[Product_ID]],Product_Dim!A:A,Product_Dim!B:B)</f>
        <v>Men's Leather Belt</v>
      </c>
      <c r="X1639" t="str">
        <f>_xlfn.XLOOKUP(Table17[[#This Row],[Product_ID]],Product_Dim!A:A,Product_Dim!C:C)</f>
        <v>Clothing</v>
      </c>
      <c r="Y1639" t="str">
        <f>_xlfn.XLOOKUP(Table17[[#This Row],[Product_ID]],Product_Dim!A:A,Product_Dim!D:D)</f>
        <v>Accessories</v>
      </c>
      <c r="Z1639" t="str">
        <f>_xlfn.XLOOKUP(Table17[[#This Row],[Product_ID]],Product_Dim!A:A,Product_Dim!E:E)</f>
        <v>Baldwin, Garza and Gonzalez</v>
      </c>
      <c r="AA1639">
        <f>_xlfn.XLOOKUP(Table17[[#This Row],[Product_ID]],Product_Dim!A:A,Product_Dim!F:F)</f>
        <v>261</v>
      </c>
      <c r="AB1639">
        <f>_xlfn.XLOOKUP(Table17[[#This Row],[Product_ID]],Product_Dim!A:A,Product_Dim!G:G)</f>
        <v>59</v>
      </c>
    </row>
    <row r="1640" spans="1:28" x14ac:dyDescent="0.25">
      <c r="A1640" t="s">
        <v>3464</v>
      </c>
      <c r="B1640" s="1">
        <v>45520</v>
      </c>
      <c r="C1640" t="s">
        <v>258</v>
      </c>
      <c r="D1640" t="s">
        <v>1555</v>
      </c>
      <c r="E1640" t="s">
        <v>1761</v>
      </c>
      <c r="F1640">
        <v>4</v>
      </c>
      <c r="G1640">
        <v>796.89</v>
      </c>
      <c r="H1640">
        <v>0.17</v>
      </c>
      <c r="I1640" t="s">
        <v>1824</v>
      </c>
      <c r="J1640" s="12">
        <v>2645.6747999999998</v>
      </c>
      <c r="K1640" t="str">
        <f>_xlfn.XLOOKUP(Table17[[#This Row],[Customer_ID]],Customer_Dim!A:A,Customer_Dim!B:B,"False Data")</f>
        <v>Eric Singh</v>
      </c>
      <c r="L1640" s="5">
        <f>_xlfn.XLOOKUP(Table17[[#This Row],[Customer_ID]],Customer_Dim!A:A,Customer_Dim!C:C,"False Data")</f>
        <v>29</v>
      </c>
      <c r="M1640" s="5" t="str" cm="1">
        <f t="array" ref="M1640">_xlfn.IFS(Table9[[#This Row],[Age]]&lt;=35,"Youth",Table9[[#This Row],[Age]]&lt;=55,"Adult",Table9[[#This Row],[Age]]&gt;55,"Senior")</f>
        <v>Youth</v>
      </c>
      <c r="N1640" t="str">
        <f>_xlfn.XLOOKUP(Table17[[#This Row],[Customer_ID]],Customer_Dim!A:A,Customer_Dim!D:D,"False Data")</f>
        <v>Female</v>
      </c>
      <c r="O1640" t="str">
        <f>_xlfn.XLOOKUP(Table17[[#This Row],[Customer_ID]],Customer_Dim!A:A,Customer_Dim!E:E,"False Data")</f>
        <v>Port Lisa</v>
      </c>
      <c r="P1640" t="str">
        <f>_xlfn.XLOOKUP(Table17[[#This Row],[Customer_ID]],Customer_Dim!A:A,Customer_Dim!F:F,"False Data")</f>
        <v>New Mexico</v>
      </c>
      <c r="Q1640" t="str">
        <f>_xlfn.XLOOKUP(Table17[[#This Row],[Customer_ID]],Customer_Dim!A:A,Customer_Dim!G:G,"False Data")</f>
        <v>USA</v>
      </c>
      <c r="R1640" t="str">
        <f>_xlfn.XLOOKUP(Table17[[#This Row],[Customer_ID]],Customer_Dim!A:A,Customer_Dim!H:H,"False Data")</f>
        <v>Gold</v>
      </c>
      <c r="S1640" t="str">
        <f>_xlfn.XLOOKUP(Table17[[#This Row],[Store_ID]],Store_Dim!A:A,Store_Dim!B:B)</f>
        <v>Black-Horn</v>
      </c>
      <c r="T1640" t="str">
        <f>_xlfn.XLOOKUP(Table17[[#This Row],[Store_ID]],Store_Dim!A:A,Store_Dim!C:C)</f>
        <v>South</v>
      </c>
      <c r="U1640" t="str">
        <f>_xlfn.XLOOKUP(Table17[[#This Row],[Store_ID]],Store_Dim!A:A,Store_Dim!D:D)</f>
        <v>North Nancyview</v>
      </c>
      <c r="V1640" t="str">
        <f>_xlfn.XLOOKUP(Table17[[#This Row],[Store_ID]],Store_Dim!A:A,Store_Dim!E:E)</f>
        <v>Outlet</v>
      </c>
      <c r="W1640" t="str">
        <f>_xlfn.XLOOKUP(Table17[[#This Row],[Product_ID]],Product_Dim!A:A,Product_Dim!B:B)</f>
        <v>Men's Leather Belt</v>
      </c>
      <c r="X1640" t="str">
        <f>_xlfn.XLOOKUP(Table17[[#This Row],[Product_ID]],Product_Dim!A:A,Product_Dim!C:C)</f>
        <v>Clothing</v>
      </c>
      <c r="Y1640" t="str">
        <f>_xlfn.XLOOKUP(Table17[[#This Row],[Product_ID]],Product_Dim!A:A,Product_Dim!D:D)</f>
        <v>Accessories</v>
      </c>
      <c r="Z1640" t="str">
        <f>_xlfn.XLOOKUP(Table17[[#This Row],[Product_ID]],Product_Dim!A:A,Product_Dim!E:E)</f>
        <v>Baldwin, Garza and Gonzalez</v>
      </c>
      <c r="AA1640">
        <f>_xlfn.XLOOKUP(Table17[[#This Row],[Product_ID]],Product_Dim!A:A,Product_Dim!F:F)</f>
        <v>261</v>
      </c>
      <c r="AB1640">
        <f>_xlfn.XLOOKUP(Table17[[#This Row],[Product_ID]],Product_Dim!A:A,Product_Dim!G:G)</f>
        <v>59</v>
      </c>
    </row>
    <row r="1641" spans="1:28" x14ac:dyDescent="0.25">
      <c r="A1641" t="s">
        <v>3465</v>
      </c>
      <c r="B1641" s="1">
        <v>45478</v>
      </c>
      <c r="C1641" t="s">
        <v>770</v>
      </c>
      <c r="D1641" t="s">
        <v>1600</v>
      </c>
      <c r="E1641" t="s">
        <v>1807</v>
      </c>
      <c r="F1641">
        <v>3</v>
      </c>
      <c r="G1641">
        <v>543.92999999999995</v>
      </c>
      <c r="H1641">
        <v>0.3</v>
      </c>
      <c r="I1641" t="s">
        <v>1829</v>
      </c>
      <c r="J1641" s="12">
        <v>1142.2529999999999</v>
      </c>
      <c r="K1641" t="str">
        <f>_xlfn.XLOOKUP(Table17[[#This Row],[Customer_ID]],Customer_Dim!A:A,Customer_Dim!B:B,"False Data")</f>
        <v>William Hull</v>
      </c>
      <c r="L1641" s="5">
        <f>_xlfn.XLOOKUP(Table17[[#This Row],[Customer_ID]],Customer_Dim!A:A,Customer_Dim!C:C,"False Data")</f>
        <v>59</v>
      </c>
      <c r="M1641" s="5" t="str" cm="1">
        <f t="array" ref="M1641">_xlfn.IFS(Table9[[#This Row],[Age]]&lt;=35,"Youth",Table9[[#This Row],[Age]]&lt;=55,"Adult",Table9[[#This Row],[Age]]&gt;55,"Senior")</f>
        <v>Senior</v>
      </c>
      <c r="N1641" t="str">
        <f>_xlfn.XLOOKUP(Table17[[#This Row],[Customer_ID]],Customer_Dim!A:A,Customer_Dim!D:D,"False Data")</f>
        <v>Female</v>
      </c>
      <c r="O1641" t="str">
        <f>_xlfn.XLOOKUP(Table17[[#This Row],[Customer_ID]],Customer_Dim!A:A,Customer_Dim!E:E,"False Data")</f>
        <v>Heathfort</v>
      </c>
      <c r="P1641" t="str">
        <f>_xlfn.XLOOKUP(Table17[[#This Row],[Customer_ID]],Customer_Dim!A:A,Customer_Dim!F:F,"False Data")</f>
        <v>Michigan</v>
      </c>
      <c r="Q1641" t="str">
        <f>_xlfn.XLOOKUP(Table17[[#This Row],[Customer_ID]],Customer_Dim!A:A,Customer_Dim!G:G,"False Data")</f>
        <v>USA</v>
      </c>
      <c r="R1641" t="str">
        <f>_xlfn.XLOOKUP(Table17[[#This Row],[Customer_ID]],Customer_Dim!A:A,Customer_Dim!H:H,"False Data")</f>
        <v>Platinum</v>
      </c>
      <c r="S1641" t="str">
        <f>_xlfn.XLOOKUP(Table17[[#This Row],[Store_ID]],Store_Dim!A:A,Store_Dim!B:B)</f>
        <v>Holloway Ltd</v>
      </c>
      <c r="T1641" t="str">
        <f>_xlfn.XLOOKUP(Table17[[#This Row],[Store_ID]],Store_Dim!A:A,Store_Dim!C:C)</f>
        <v>North</v>
      </c>
      <c r="U1641" t="str">
        <f>_xlfn.XLOOKUP(Table17[[#This Row],[Store_ID]],Store_Dim!A:A,Store_Dim!D:D)</f>
        <v>Bensonhaven</v>
      </c>
      <c r="V1641" t="str">
        <f>_xlfn.XLOOKUP(Table17[[#This Row],[Store_ID]],Store_Dim!A:A,Store_Dim!E:E)</f>
        <v>Flagship</v>
      </c>
      <c r="W1641" t="str">
        <f>_xlfn.XLOOKUP(Table17[[#This Row],[Product_ID]],Product_Dim!A:A,Product_Dim!B:B)</f>
        <v>Wireless Bluetooth Speaker</v>
      </c>
      <c r="X1641" t="str">
        <f>_xlfn.XLOOKUP(Table17[[#This Row],[Product_ID]],Product_Dim!A:A,Product_Dim!C:C)</f>
        <v>Electronics</v>
      </c>
      <c r="Y1641" t="str">
        <f>_xlfn.XLOOKUP(Table17[[#This Row],[Product_ID]],Product_Dim!A:A,Product_Dim!D:D)</f>
        <v>Audio</v>
      </c>
      <c r="Z1641" t="str">
        <f>_xlfn.XLOOKUP(Table17[[#This Row],[Product_ID]],Product_Dim!A:A,Product_Dim!E:E)</f>
        <v>Reed-Schmidt</v>
      </c>
      <c r="AA1641">
        <f>_xlfn.XLOOKUP(Table17[[#This Row],[Product_ID]],Product_Dim!A:A,Product_Dim!F:F)</f>
        <v>322.41000000000003</v>
      </c>
      <c r="AB1641">
        <f>_xlfn.XLOOKUP(Table17[[#This Row],[Product_ID]],Product_Dim!A:A,Product_Dim!G:G)</f>
        <v>213</v>
      </c>
    </row>
    <row r="1642" spans="1:28" x14ac:dyDescent="0.25">
      <c r="A1642" t="s">
        <v>3466</v>
      </c>
      <c r="B1642" s="1">
        <v>45496</v>
      </c>
      <c r="C1642" t="s">
        <v>574</v>
      </c>
      <c r="D1642" t="s">
        <v>1576</v>
      </c>
      <c r="E1642" t="s">
        <v>1779</v>
      </c>
      <c r="F1642">
        <v>2</v>
      </c>
      <c r="G1642">
        <v>44.65</v>
      </c>
      <c r="H1642">
        <v>0.03</v>
      </c>
      <c r="I1642" t="s">
        <v>1826</v>
      </c>
      <c r="J1642" s="12">
        <v>86.620999999999995</v>
      </c>
      <c r="K1642" t="str">
        <f>_xlfn.XLOOKUP(Table17[[#This Row],[Customer_ID]],Customer_Dim!A:A,Customer_Dim!B:B,"False Data")</f>
        <v>Teresa Stokes</v>
      </c>
      <c r="L1642" s="5">
        <f>_xlfn.XLOOKUP(Table17[[#This Row],[Customer_ID]],Customer_Dim!A:A,Customer_Dim!C:C,"False Data")</f>
        <v>41</v>
      </c>
      <c r="M1642" s="5" t="str" cm="1">
        <f t="array" ref="M1642">_xlfn.IFS(Table9[[#This Row],[Age]]&lt;=35,"Youth",Table9[[#This Row],[Age]]&lt;=55,"Adult",Table9[[#This Row],[Age]]&gt;55,"Senior")</f>
        <v>Adult</v>
      </c>
      <c r="N1642" t="str">
        <f>_xlfn.XLOOKUP(Table17[[#This Row],[Customer_ID]],Customer_Dim!A:A,Customer_Dim!D:D,"False Data")</f>
        <v>Female</v>
      </c>
      <c r="O1642" t="str">
        <f>_xlfn.XLOOKUP(Table17[[#This Row],[Customer_ID]],Customer_Dim!A:A,Customer_Dim!E:E,"False Data")</f>
        <v>New William</v>
      </c>
      <c r="P1642" t="str">
        <f>_xlfn.XLOOKUP(Table17[[#This Row],[Customer_ID]],Customer_Dim!A:A,Customer_Dim!F:F,"False Data")</f>
        <v>Iowa</v>
      </c>
      <c r="Q1642" t="str">
        <f>_xlfn.XLOOKUP(Table17[[#This Row],[Customer_ID]],Customer_Dim!A:A,Customer_Dim!G:G,"False Data")</f>
        <v>usa</v>
      </c>
      <c r="R1642" t="str">
        <f>_xlfn.XLOOKUP(Table17[[#This Row],[Customer_ID]],Customer_Dim!A:A,Customer_Dim!H:H,"False Data")</f>
        <v>Platinum</v>
      </c>
      <c r="S1642" t="str">
        <f>_xlfn.XLOOKUP(Table17[[#This Row],[Store_ID]],Store_Dim!A:A,Store_Dim!B:B)</f>
        <v>Martinez-Mullins</v>
      </c>
      <c r="T1642" t="str">
        <f>_xlfn.XLOOKUP(Table17[[#This Row],[Store_ID]],Store_Dim!A:A,Store_Dim!C:C)</f>
        <v>South</v>
      </c>
      <c r="U1642" t="str">
        <f>_xlfn.XLOOKUP(Table17[[#This Row],[Store_ID]],Store_Dim!A:A,Store_Dim!D:D)</f>
        <v>Williamsfurt</v>
      </c>
      <c r="V1642" t="str">
        <f>_xlfn.XLOOKUP(Table17[[#This Row],[Store_ID]],Store_Dim!A:A,Store_Dim!E:E)</f>
        <v>Online</v>
      </c>
      <c r="W1642" t="str">
        <f>_xlfn.XLOOKUP(Table17[[#This Row],[Product_ID]],Product_Dim!A:A,Product_Dim!B:B)</f>
        <v>Decorative Wall Mirror</v>
      </c>
      <c r="X1642" t="str">
        <f>_xlfn.XLOOKUP(Table17[[#This Row],[Product_ID]],Product_Dim!A:A,Product_Dim!C:C)</f>
        <v>Home</v>
      </c>
      <c r="Y1642" t="str">
        <f>_xlfn.XLOOKUP(Table17[[#This Row],[Product_ID]],Product_Dim!A:A,Product_Dim!D:D)</f>
        <v>Decor</v>
      </c>
      <c r="Z1642" t="str">
        <f>_xlfn.XLOOKUP(Table17[[#This Row],[Product_ID]],Product_Dim!A:A,Product_Dim!E:E)</f>
        <v>Luna, Anderson and Bowman</v>
      </c>
      <c r="AA1642">
        <f>_xlfn.XLOOKUP(Table17[[#This Row],[Product_ID]],Product_Dim!A:A,Product_Dim!F:F)</f>
        <v>48.01</v>
      </c>
      <c r="AB1642">
        <f>_xlfn.XLOOKUP(Table17[[#This Row],[Product_ID]],Product_Dim!A:A,Product_Dim!G:G)</f>
        <v>439</v>
      </c>
    </row>
    <row r="1643" spans="1:28" x14ac:dyDescent="0.25">
      <c r="A1643" t="s">
        <v>3467</v>
      </c>
      <c r="B1643" s="1">
        <v>45742</v>
      </c>
      <c r="C1643" t="s">
        <v>800</v>
      </c>
      <c r="D1643" t="s">
        <v>1660</v>
      </c>
      <c r="E1643" t="s">
        <v>1752</v>
      </c>
      <c r="F1643">
        <v>4</v>
      </c>
      <c r="G1643">
        <v>827.39</v>
      </c>
      <c r="H1643">
        <v>0.06</v>
      </c>
      <c r="I1643" t="s">
        <v>1829</v>
      </c>
      <c r="J1643" s="12">
        <v>3110.9863999999998</v>
      </c>
      <c r="K1643" t="str">
        <f>_xlfn.XLOOKUP(Table17[[#This Row],[Customer_ID]],Customer_Dim!A:A,Customer_Dim!B:B,"False Data")</f>
        <v>Veronica Newman</v>
      </c>
      <c r="L1643" s="5">
        <f>_xlfn.XLOOKUP(Table17[[#This Row],[Customer_ID]],Customer_Dim!A:A,Customer_Dim!C:C,"False Data")</f>
        <v>48</v>
      </c>
      <c r="M1643" s="5" t="str" cm="1">
        <f t="array" ref="M1643">_xlfn.IFS(Table9[[#This Row],[Age]]&lt;=35,"Youth",Table9[[#This Row],[Age]]&lt;=55,"Adult",Table9[[#This Row],[Age]]&gt;55,"Senior")</f>
        <v>Adult</v>
      </c>
      <c r="N1643" t="str">
        <f>_xlfn.XLOOKUP(Table17[[#This Row],[Customer_ID]],Customer_Dim!A:A,Customer_Dim!D:D,"False Data")</f>
        <v>Male</v>
      </c>
      <c r="O1643" t="str">
        <f>_xlfn.XLOOKUP(Table17[[#This Row],[Customer_ID]],Customer_Dim!A:A,Customer_Dim!E:E,"False Data")</f>
        <v>New Daniel</v>
      </c>
      <c r="P1643" t="str">
        <f>_xlfn.XLOOKUP(Table17[[#This Row],[Customer_ID]],Customer_Dim!A:A,Customer_Dim!F:F,"False Data")</f>
        <v>Delaware</v>
      </c>
      <c r="Q1643" t="str">
        <f>_xlfn.XLOOKUP(Table17[[#This Row],[Customer_ID]],Customer_Dim!A:A,Customer_Dim!G:G,"False Data")</f>
        <v>USA</v>
      </c>
      <c r="R1643" t="str">
        <f>_xlfn.XLOOKUP(Table17[[#This Row],[Customer_ID]],Customer_Dim!A:A,Customer_Dim!H:H,"False Data")</f>
        <v>Platinum</v>
      </c>
      <c r="S1643" t="str">
        <f>_xlfn.XLOOKUP(Table17[[#This Row],[Store_ID]],Store_Dim!A:A,Store_Dim!B:B)</f>
        <v>Rivera-Warner</v>
      </c>
      <c r="T1643" t="str">
        <f>_xlfn.XLOOKUP(Table17[[#This Row],[Store_ID]],Store_Dim!A:A,Store_Dim!C:C)</f>
        <v>East</v>
      </c>
      <c r="U1643" t="str">
        <f>_xlfn.XLOOKUP(Table17[[#This Row],[Store_ID]],Store_Dim!A:A,Store_Dim!D:D)</f>
        <v>Washingtonfurt</v>
      </c>
      <c r="V1643" t="str">
        <f>_xlfn.XLOOKUP(Table17[[#This Row],[Store_ID]],Store_Dim!A:A,Store_Dim!E:E)</f>
        <v>Flagship</v>
      </c>
      <c r="W1643" t="str">
        <f>_xlfn.XLOOKUP(Table17[[#This Row],[Product_ID]],Product_Dim!A:A,Product_Dim!B:B)</f>
        <v>Premium Blanket Throw</v>
      </c>
      <c r="X1643" t="str">
        <f>_xlfn.XLOOKUP(Table17[[#This Row],[Product_ID]],Product_Dim!A:A,Product_Dim!C:C)</f>
        <v>Home</v>
      </c>
      <c r="Y1643" t="str">
        <f>_xlfn.XLOOKUP(Table17[[#This Row],[Product_ID]],Product_Dim!A:A,Product_Dim!D:D)</f>
        <v>Decor</v>
      </c>
      <c r="Z1643" t="str">
        <f>_xlfn.XLOOKUP(Table17[[#This Row],[Product_ID]],Product_Dim!A:A,Product_Dim!E:E)</f>
        <v>Hernandez, Kennedy and Porter</v>
      </c>
      <c r="AA1643">
        <f>_xlfn.XLOOKUP(Table17[[#This Row],[Product_ID]],Product_Dim!A:A,Product_Dim!F:F)</f>
        <v>461.47</v>
      </c>
      <c r="AB1643">
        <f>_xlfn.XLOOKUP(Table17[[#This Row],[Product_ID]],Product_Dim!A:A,Product_Dim!G:G)</f>
        <v>190</v>
      </c>
    </row>
    <row r="1644" spans="1:28" x14ac:dyDescent="0.25">
      <c r="A1644" t="s">
        <v>3468</v>
      </c>
      <c r="B1644" s="1">
        <v>45301</v>
      </c>
      <c r="C1644" t="s">
        <v>972</v>
      </c>
      <c r="D1644" t="s">
        <v>1576</v>
      </c>
      <c r="E1644" t="s">
        <v>1794</v>
      </c>
      <c r="F1644">
        <v>2</v>
      </c>
      <c r="G1644">
        <v>403.2</v>
      </c>
      <c r="H1644">
        <v>0.21</v>
      </c>
      <c r="I1644" t="s">
        <v>1826</v>
      </c>
      <c r="J1644" s="12">
        <v>637.05600000000004</v>
      </c>
      <c r="K1644" t="str">
        <f>_xlfn.XLOOKUP(Table17[[#This Row],[Customer_ID]],Customer_Dim!A:A,Customer_Dim!B:B,"False Data")</f>
        <v>Jennifer Zamora</v>
      </c>
      <c r="L1644" s="5">
        <f>_xlfn.XLOOKUP(Table17[[#This Row],[Customer_ID]],Customer_Dim!A:A,Customer_Dim!C:C,"False Data")</f>
        <v>60</v>
      </c>
      <c r="M1644" s="5" t="str" cm="1">
        <f t="array" ref="M1644">_xlfn.IFS(Table9[[#This Row],[Age]]&lt;=35,"Youth",Table9[[#This Row],[Age]]&lt;=55,"Adult",Table9[[#This Row],[Age]]&gt;55,"Senior")</f>
        <v>Senior</v>
      </c>
      <c r="N1644" t="str">
        <f>_xlfn.XLOOKUP(Table17[[#This Row],[Customer_ID]],Customer_Dim!A:A,Customer_Dim!D:D,"False Data")</f>
        <v>Female</v>
      </c>
      <c r="O1644" t="str">
        <f>_xlfn.XLOOKUP(Table17[[#This Row],[Customer_ID]],Customer_Dim!A:A,Customer_Dim!E:E,"False Data")</f>
        <v>Sarahland</v>
      </c>
      <c r="P1644" t="str">
        <f>_xlfn.XLOOKUP(Table17[[#This Row],[Customer_ID]],Customer_Dim!A:A,Customer_Dim!F:F,"False Data")</f>
        <v>Iowa</v>
      </c>
      <c r="Q1644" t="str">
        <f>_xlfn.XLOOKUP(Table17[[#This Row],[Customer_ID]],Customer_Dim!A:A,Customer_Dim!G:G,"False Data")</f>
        <v>USA</v>
      </c>
      <c r="R1644" t="str">
        <f>_xlfn.XLOOKUP(Table17[[#This Row],[Customer_ID]],Customer_Dim!A:A,Customer_Dim!H:H,"False Data")</f>
        <v>Gold</v>
      </c>
      <c r="S1644" t="str">
        <f>_xlfn.XLOOKUP(Table17[[#This Row],[Store_ID]],Store_Dim!A:A,Store_Dim!B:B)</f>
        <v>Thomas, Bridges and Harris</v>
      </c>
      <c r="T1644" t="str">
        <f>_xlfn.XLOOKUP(Table17[[#This Row],[Store_ID]],Store_Dim!A:A,Store_Dim!C:C)</f>
        <v>North</v>
      </c>
      <c r="U1644" t="str">
        <f>_xlfn.XLOOKUP(Table17[[#This Row],[Store_ID]],Store_Dim!A:A,Store_Dim!D:D)</f>
        <v>Sabrinatown</v>
      </c>
      <c r="V1644" t="str">
        <f>_xlfn.XLOOKUP(Table17[[#This Row],[Store_ID]],Store_Dim!A:A,Store_Dim!E:E)</f>
        <v>Online</v>
      </c>
      <c r="W1644" t="str">
        <f>_xlfn.XLOOKUP(Table17[[#This Row],[Product_ID]],Product_Dim!A:A,Product_Dim!B:B)</f>
        <v>Decorative Wall Mirror</v>
      </c>
      <c r="X1644" t="str">
        <f>_xlfn.XLOOKUP(Table17[[#This Row],[Product_ID]],Product_Dim!A:A,Product_Dim!C:C)</f>
        <v>Home</v>
      </c>
      <c r="Y1644" t="str">
        <f>_xlfn.XLOOKUP(Table17[[#This Row],[Product_ID]],Product_Dim!A:A,Product_Dim!D:D)</f>
        <v>Decor</v>
      </c>
      <c r="Z1644" t="str">
        <f>_xlfn.XLOOKUP(Table17[[#This Row],[Product_ID]],Product_Dim!A:A,Product_Dim!E:E)</f>
        <v>Luna, Anderson and Bowman</v>
      </c>
      <c r="AA1644">
        <f>_xlfn.XLOOKUP(Table17[[#This Row],[Product_ID]],Product_Dim!A:A,Product_Dim!F:F)</f>
        <v>48.01</v>
      </c>
      <c r="AB1644">
        <f>_xlfn.XLOOKUP(Table17[[#This Row],[Product_ID]],Product_Dim!A:A,Product_Dim!G:G)</f>
        <v>439</v>
      </c>
    </row>
    <row r="1645" spans="1:28" x14ac:dyDescent="0.25">
      <c r="A1645" t="s">
        <v>3469</v>
      </c>
      <c r="B1645" s="1">
        <v>45547</v>
      </c>
      <c r="C1645" t="s">
        <v>78</v>
      </c>
      <c r="D1645" t="s">
        <v>1720</v>
      </c>
      <c r="E1645" t="s">
        <v>1797</v>
      </c>
      <c r="F1645">
        <v>4</v>
      </c>
      <c r="G1645">
        <v>292.31</v>
      </c>
      <c r="H1645">
        <v>0.27</v>
      </c>
      <c r="I1645" t="s">
        <v>1826</v>
      </c>
      <c r="J1645" s="12">
        <v>853.54520000000002</v>
      </c>
      <c r="K1645" t="str">
        <f>_xlfn.XLOOKUP(Table17[[#This Row],[Customer_ID]],Customer_Dim!A:A,Customer_Dim!B:B,"False Data")</f>
        <v>Adam Cruz</v>
      </c>
      <c r="L1645" s="5">
        <f>_xlfn.XLOOKUP(Table17[[#This Row],[Customer_ID]],Customer_Dim!A:A,Customer_Dim!C:C,"False Data")</f>
        <v>60</v>
      </c>
      <c r="M1645" s="5" t="str" cm="1">
        <f t="array" ref="M1645">_xlfn.IFS(Table9[[#This Row],[Age]]&lt;=35,"Youth",Table9[[#This Row],[Age]]&lt;=55,"Adult",Table9[[#This Row],[Age]]&gt;55,"Senior")</f>
        <v>Senior</v>
      </c>
      <c r="N1645" t="str">
        <f>_xlfn.XLOOKUP(Table17[[#This Row],[Customer_ID]],Customer_Dim!A:A,Customer_Dim!D:D,"False Data")</f>
        <v>Female</v>
      </c>
      <c r="O1645" t="str">
        <f>_xlfn.XLOOKUP(Table17[[#This Row],[Customer_ID]],Customer_Dim!A:A,Customer_Dim!E:E,"False Data")</f>
        <v>Brandonville</v>
      </c>
      <c r="P1645" t="str">
        <f>_xlfn.XLOOKUP(Table17[[#This Row],[Customer_ID]],Customer_Dim!A:A,Customer_Dim!F:F,"False Data")</f>
        <v>Georgia</v>
      </c>
      <c r="Q1645" t="str">
        <f>_xlfn.XLOOKUP(Table17[[#This Row],[Customer_ID]],Customer_Dim!A:A,Customer_Dim!G:G,"False Data")</f>
        <v>USA</v>
      </c>
      <c r="R1645" t="str">
        <f>_xlfn.XLOOKUP(Table17[[#This Row],[Customer_ID]],Customer_Dim!A:A,Customer_Dim!H:H,"False Data")</f>
        <v>Platinum</v>
      </c>
      <c r="S1645" t="str">
        <f>_xlfn.XLOOKUP(Table17[[#This Row],[Store_ID]],Store_Dim!A:A,Store_Dim!B:B)</f>
        <v>Gardner, Humphrey and Contreras</v>
      </c>
      <c r="T1645" t="str">
        <f>_xlfn.XLOOKUP(Table17[[#This Row],[Store_ID]],Store_Dim!A:A,Store_Dim!C:C)</f>
        <v>East</v>
      </c>
      <c r="U1645" t="str">
        <f>_xlfn.XLOOKUP(Table17[[#This Row],[Store_ID]],Store_Dim!A:A,Store_Dim!D:D)</f>
        <v>Johnsonville</v>
      </c>
      <c r="V1645" t="str">
        <f>_xlfn.XLOOKUP(Table17[[#This Row],[Store_ID]],Store_Dim!A:A,Store_Dim!E:E)</f>
        <v>Flagship</v>
      </c>
      <c r="W1645" t="str">
        <f>_xlfn.XLOOKUP(Table17[[#This Row],[Product_ID]],Product_Dim!A:A,Product_Dim!B:B)</f>
        <v>Kitchen Cutting Board</v>
      </c>
      <c r="X1645" t="str">
        <f>_xlfn.XLOOKUP(Table17[[#This Row],[Product_ID]],Product_Dim!A:A,Product_Dim!C:C)</f>
        <v>Home</v>
      </c>
      <c r="Y1645" t="str">
        <f>_xlfn.XLOOKUP(Table17[[#This Row],[Product_ID]],Product_Dim!A:A,Product_Dim!D:D)</f>
        <v>Kitchen</v>
      </c>
      <c r="Z1645" t="str">
        <f>_xlfn.XLOOKUP(Table17[[#This Row],[Product_ID]],Product_Dim!A:A,Product_Dim!E:E)</f>
        <v>Taylor, Dodson and Johnston</v>
      </c>
      <c r="AA1645">
        <f>_xlfn.XLOOKUP(Table17[[#This Row],[Product_ID]],Product_Dim!A:A,Product_Dim!F:F)</f>
        <v>176.07</v>
      </c>
      <c r="AB1645">
        <f>_xlfn.XLOOKUP(Table17[[#This Row],[Product_ID]],Product_Dim!A:A,Product_Dim!G:G)</f>
        <v>82</v>
      </c>
    </row>
    <row r="1646" spans="1:28" x14ac:dyDescent="0.25">
      <c r="A1646" t="s">
        <v>3470</v>
      </c>
      <c r="B1646" s="1">
        <v>45806</v>
      </c>
      <c r="C1646" t="s">
        <v>1513</v>
      </c>
      <c r="D1646" t="s">
        <v>1549</v>
      </c>
      <c r="E1646" t="s">
        <v>1789</v>
      </c>
      <c r="F1646">
        <v>1</v>
      </c>
      <c r="G1646">
        <v>948.33</v>
      </c>
      <c r="H1646">
        <v>0.11</v>
      </c>
      <c r="I1646" t="s">
        <v>1824</v>
      </c>
      <c r="J1646" s="12">
        <v>844.01370000000009</v>
      </c>
      <c r="K1646" t="str">
        <f>_xlfn.XLOOKUP(Table17[[#This Row],[Customer_ID]],Customer_Dim!A:A,Customer_Dim!B:B,"False Data")</f>
        <v>Darrell Miller</v>
      </c>
      <c r="L1646" s="5">
        <f>_xlfn.XLOOKUP(Table17[[#This Row],[Customer_ID]],Customer_Dim!A:A,Customer_Dim!C:C,"False Data")</f>
        <v>59</v>
      </c>
      <c r="M1646" s="5" t="str" cm="1">
        <f t="array" ref="M1646">_xlfn.IFS(Table9[[#This Row],[Age]]&lt;=35,"Youth",Table9[[#This Row],[Age]]&lt;=55,"Adult",Table9[[#This Row],[Age]]&gt;55,"Senior")</f>
        <v>Senior</v>
      </c>
      <c r="N1646" t="str">
        <f>_xlfn.XLOOKUP(Table17[[#This Row],[Customer_ID]],Customer_Dim!A:A,Customer_Dim!D:D,"False Data")</f>
        <v>Female</v>
      </c>
      <c r="O1646" t="str">
        <f>_xlfn.XLOOKUP(Table17[[#This Row],[Customer_ID]],Customer_Dim!A:A,Customer_Dim!E:E,"False Data")</f>
        <v>Port Carol</v>
      </c>
      <c r="P1646" t="str">
        <f>_xlfn.XLOOKUP(Table17[[#This Row],[Customer_ID]],Customer_Dim!A:A,Customer_Dim!F:F,"False Data")</f>
        <v>Florida</v>
      </c>
      <c r="Q1646" t="str">
        <f>_xlfn.XLOOKUP(Table17[[#This Row],[Customer_ID]],Customer_Dim!A:A,Customer_Dim!G:G,"False Data")</f>
        <v>USA</v>
      </c>
      <c r="R1646" t="str">
        <f>_xlfn.XLOOKUP(Table17[[#This Row],[Customer_ID]],Customer_Dim!A:A,Customer_Dim!H:H,"False Data")</f>
        <v>Platinum</v>
      </c>
      <c r="S1646" t="str">
        <f>_xlfn.XLOOKUP(Table17[[#This Row],[Store_ID]],Store_Dim!A:A,Store_Dim!B:B)</f>
        <v>Hill, Wagner and Ballard</v>
      </c>
      <c r="T1646" t="str">
        <f>_xlfn.XLOOKUP(Table17[[#This Row],[Store_ID]],Store_Dim!A:A,Store_Dim!C:C)</f>
        <v>East</v>
      </c>
      <c r="U1646" t="str">
        <f>_xlfn.XLOOKUP(Table17[[#This Row],[Store_ID]],Store_Dim!A:A,Store_Dim!D:D)</f>
        <v>East Davidville</v>
      </c>
      <c r="V1646" t="str">
        <f>_xlfn.XLOOKUP(Table17[[#This Row],[Store_ID]],Store_Dim!A:A,Store_Dim!E:E)</f>
        <v>Online</v>
      </c>
      <c r="W1646" t="str">
        <f>_xlfn.XLOOKUP(Table17[[#This Row],[Product_ID]],Product_Dim!A:A,Product_Dim!B:B)</f>
        <v>Women's Casual Hoodie</v>
      </c>
      <c r="X1646" t="str">
        <f>_xlfn.XLOOKUP(Table17[[#This Row],[Product_ID]],Product_Dim!A:A,Product_Dim!C:C)</f>
        <v>Clothing</v>
      </c>
      <c r="Y1646" t="str">
        <f>_xlfn.XLOOKUP(Table17[[#This Row],[Product_ID]],Product_Dim!A:A,Product_Dim!D:D)</f>
        <v>Outerwear</v>
      </c>
      <c r="Z1646" t="str">
        <f>_xlfn.XLOOKUP(Table17[[#This Row],[Product_ID]],Product_Dim!A:A,Product_Dim!E:E)</f>
        <v>Sims Inc</v>
      </c>
      <c r="AA1646">
        <f>_xlfn.XLOOKUP(Table17[[#This Row],[Product_ID]],Product_Dim!A:A,Product_Dim!F:F)</f>
        <v>167.34</v>
      </c>
      <c r="AB1646">
        <f>_xlfn.XLOOKUP(Table17[[#This Row],[Product_ID]],Product_Dim!A:A,Product_Dim!G:G)</f>
        <v>352</v>
      </c>
    </row>
    <row r="1647" spans="1:28" x14ac:dyDescent="0.25">
      <c r="A1647" t="s">
        <v>3471</v>
      </c>
      <c r="B1647" s="1">
        <v>45294</v>
      </c>
      <c r="C1647" t="s">
        <v>1077</v>
      </c>
      <c r="D1647" t="s">
        <v>1626</v>
      </c>
      <c r="E1647" t="s">
        <v>1773</v>
      </c>
      <c r="F1647">
        <v>1</v>
      </c>
      <c r="G1647">
        <v>702.27</v>
      </c>
      <c r="H1647">
        <v>0.17</v>
      </c>
      <c r="I1647" t="s">
        <v>1829</v>
      </c>
      <c r="J1647" s="12">
        <v>582.88409999999999</v>
      </c>
      <c r="K1647" t="str">
        <f>_xlfn.XLOOKUP(Table17[[#This Row],[Customer_ID]],Customer_Dim!A:A,Customer_Dim!B:B,"False Data")</f>
        <v>Ryan Moore</v>
      </c>
      <c r="L1647" s="5">
        <f>_xlfn.XLOOKUP(Table17[[#This Row],[Customer_ID]],Customer_Dim!A:A,Customer_Dim!C:C,"False Data")</f>
        <v>38</v>
      </c>
      <c r="M1647" s="5" t="str" cm="1">
        <f t="array" ref="M1647">_xlfn.IFS(Table9[[#This Row],[Age]]&lt;=35,"Youth",Table9[[#This Row],[Age]]&lt;=55,"Adult",Table9[[#This Row],[Age]]&gt;55,"Senior")</f>
        <v>Adult</v>
      </c>
      <c r="N1647" t="str">
        <f>_xlfn.XLOOKUP(Table17[[#This Row],[Customer_ID]],Customer_Dim!A:A,Customer_Dim!D:D,"False Data")</f>
        <v>Male</v>
      </c>
      <c r="O1647" t="str">
        <f>_xlfn.XLOOKUP(Table17[[#This Row],[Customer_ID]],Customer_Dim!A:A,Customer_Dim!E:E,"False Data")</f>
        <v>Cartershire</v>
      </c>
      <c r="P1647" t="str">
        <f>_xlfn.XLOOKUP(Table17[[#This Row],[Customer_ID]],Customer_Dim!A:A,Customer_Dim!F:F,"False Data")</f>
        <v>Virginia</v>
      </c>
      <c r="Q1647" t="str">
        <f>_xlfn.XLOOKUP(Table17[[#This Row],[Customer_ID]],Customer_Dim!A:A,Customer_Dim!G:G,"False Data")</f>
        <v>USA</v>
      </c>
      <c r="R1647" t="str">
        <f>_xlfn.XLOOKUP(Table17[[#This Row],[Customer_ID]],Customer_Dim!A:A,Customer_Dim!H:H,"False Data")</f>
        <v>Bronze</v>
      </c>
      <c r="S1647" t="str">
        <f>_xlfn.XLOOKUP(Table17[[#This Row],[Store_ID]],Store_Dim!A:A,Store_Dim!B:B)</f>
        <v>Gray Ltd</v>
      </c>
      <c r="T1647" t="str">
        <f>_xlfn.XLOOKUP(Table17[[#This Row],[Store_ID]],Store_Dim!A:A,Store_Dim!C:C)</f>
        <v>North</v>
      </c>
      <c r="U1647" t="str">
        <f>_xlfn.XLOOKUP(Table17[[#This Row],[Store_ID]],Store_Dim!A:A,Store_Dim!D:D)</f>
        <v>New Michaelchester</v>
      </c>
      <c r="V1647" t="str">
        <f>_xlfn.XLOOKUP(Table17[[#This Row],[Store_ID]],Store_Dim!A:A,Store_Dim!E:E)</f>
        <v>Outlet</v>
      </c>
      <c r="W1647" t="str">
        <f>_xlfn.XLOOKUP(Table17[[#This Row],[Product_ID]],Product_Dim!A:A,Product_Dim!B:B)</f>
        <v>Portable Power Bank</v>
      </c>
      <c r="X1647" t="str">
        <f>_xlfn.XLOOKUP(Table17[[#This Row],[Product_ID]],Product_Dim!A:A,Product_Dim!C:C)</f>
        <v>Electronics</v>
      </c>
      <c r="Y1647" t="str">
        <f>_xlfn.XLOOKUP(Table17[[#This Row],[Product_ID]],Product_Dim!A:A,Product_Dim!D:D)</f>
        <v>Mobile</v>
      </c>
      <c r="Z1647" t="str">
        <f>_xlfn.XLOOKUP(Table17[[#This Row],[Product_ID]],Product_Dim!A:A,Product_Dim!E:E)</f>
        <v>Cummings and Sons</v>
      </c>
      <c r="AA1647">
        <f>_xlfn.XLOOKUP(Table17[[#This Row],[Product_ID]],Product_Dim!A:A,Product_Dim!F:F)</f>
        <v>326.06</v>
      </c>
      <c r="AB1647">
        <f>_xlfn.XLOOKUP(Table17[[#This Row],[Product_ID]],Product_Dim!A:A,Product_Dim!G:G)</f>
        <v>301</v>
      </c>
    </row>
    <row r="1648" spans="1:28" x14ac:dyDescent="0.25">
      <c r="A1648" t="s">
        <v>3472</v>
      </c>
      <c r="B1648" s="1">
        <v>45875</v>
      </c>
      <c r="C1648" t="s">
        <v>160</v>
      </c>
      <c r="D1648" t="s">
        <v>1608</v>
      </c>
      <c r="E1648" t="s">
        <v>1766</v>
      </c>
      <c r="F1648">
        <v>2</v>
      </c>
      <c r="G1648">
        <v>379.28</v>
      </c>
      <c r="H1648">
        <v>0.26</v>
      </c>
      <c r="I1648" t="s">
        <v>1824</v>
      </c>
      <c r="J1648" s="12">
        <v>561.33439999999996</v>
      </c>
      <c r="K1648" t="str">
        <f>_xlfn.XLOOKUP(Table17[[#This Row],[Customer_ID]],Customer_Dim!A:A,Customer_Dim!B:B,"False Data")</f>
        <v>James Gibbs</v>
      </c>
      <c r="L1648" s="5">
        <f>_xlfn.XLOOKUP(Table17[[#This Row],[Customer_ID]],Customer_Dim!A:A,Customer_Dim!C:C,"False Data")</f>
        <v>21</v>
      </c>
      <c r="M1648" s="5" t="str" cm="1">
        <f t="array" ref="M1648">_xlfn.IFS(Table9[[#This Row],[Age]]&lt;=35,"Youth",Table9[[#This Row],[Age]]&lt;=55,"Adult",Table9[[#This Row],[Age]]&gt;55,"Senior")</f>
        <v>Youth</v>
      </c>
      <c r="N1648" t="str">
        <f>_xlfn.XLOOKUP(Table17[[#This Row],[Customer_ID]],Customer_Dim!A:A,Customer_Dim!D:D,"False Data")</f>
        <v>Male</v>
      </c>
      <c r="O1648" t="str">
        <f>_xlfn.XLOOKUP(Table17[[#This Row],[Customer_ID]],Customer_Dim!A:A,Customer_Dim!E:E,"False Data")</f>
        <v>Mooneyshire</v>
      </c>
      <c r="P1648" t="str">
        <f>_xlfn.XLOOKUP(Table17[[#This Row],[Customer_ID]],Customer_Dim!A:A,Customer_Dim!F:F,"False Data")</f>
        <v>Alaska</v>
      </c>
      <c r="Q1648" t="str">
        <f>_xlfn.XLOOKUP(Table17[[#This Row],[Customer_ID]],Customer_Dim!A:A,Customer_Dim!G:G,"False Data")</f>
        <v>USA</v>
      </c>
      <c r="R1648" t="str">
        <f>_xlfn.XLOOKUP(Table17[[#This Row],[Customer_ID]],Customer_Dim!A:A,Customer_Dim!H:H,"False Data")</f>
        <v>Platinum</v>
      </c>
      <c r="S1648" t="str">
        <f>_xlfn.XLOOKUP(Table17[[#This Row],[Store_ID]],Store_Dim!A:A,Store_Dim!B:B)</f>
        <v>Johnson-Wright</v>
      </c>
      <c r="T1648" t="str">
        <f>_xlfn.XLOOKUP(Table17[[#This Row],[Store_ID]],Store_Dim!A:A,Store_Dim!C:C)</f>
        <v>North</v>
      </c>
      <c r="U1648" t="str">
        <f>_xlfn.XLOOKUP(Table17[[#This Row],[Store_ID]],Store_Dim!A:A,Store_Dim!D:D)</f>
        <v>Hoodberg</v>
      </c>
      <c r="V1648" t="str">
        <f>_xlfn.XLOOKUP(Table17[[#This Row],[Store_ID]],Store_Dim!A:A,Store_Dim!E:E)</f>
        <v>Outlet</v>
      </c>
      <c r="W1648" t="str">
        <f>_xlfn.XLOOKUP(Table17[[#This Row],[Product_ID]],Product_Dim!A:A,Product_Dim!B:B)</f>
        <v>Stainless Steel Cutlery Set</v>
      </c>
      <c r="X1648" t="str">
        <f>_xlfn.XLOOKUP(Table17[[#This Row],[Product_ID]],Product_Dim!A:A,Product_Dim!C:C)</f>
        <v>Home</v>
      </c>
      <c r="Y1648" t="str">
        <f>_xlfn.XLOOKUP(Table17[[#This Row],[Product_ID]],Product_Dim!A:A,Product_Dim!D:D)</f>
        <v>Kitchen</v>
      </c>
      <c r="Z1648" t="str">
        <f>_xlfn.XLOOKUP(Table17[[#This Row],[Product_ID]],Product_Dim!A:A,Product_Dim!E:E)</f>
        <v>Stevens, Fernandez and Martin</v>
      </c>
      <c r="AA1648">
        <f>_xlfn.XLOOKUP(Table17[[#This Row],[Product_ID]],Product_Dim!A:A,Product_Dim!F:F)</f>
        <v>19.52</v>
      </c>
      <c r="AB1648">
        <f>_xlfn.XLOOKUP(Table17[[#This Row],[Product_ID]],Product_Dim!A:A,Product_Dim!G:G)</f>
        <v>57</v>
      </c>
    </row>
    <row r="1649" spans="1:28" x14ac:dyDescent="0.25">
      <c r="A1649" t="s">
        <v>3473</v>
      </c>
      <c r="B1649" s="1">
        <v>45669</v>
      </c>
      <c r="C1649" t="s">
        <v>452</v>
      </c>
      <c r="D1649" t="s">
        <v>1642</v>
      </c>
      <c r="E1649" t="s">
        <v>1752</v>
      </c>
      <c r="F1649">
        <v>4</v>
      </c>
      <c r="G1649">
        <v>92.35</v>
      </c>
      <c r="H1649">
        <v>0.15</v>
      </c>
      <c r="I1649" t="s">
        <v>1824</v>
      </c>
      <c r="J1649" s="12">
        <v>313.99</v>
      </c>
      <c r="K1649" t="str">
        <f>_xlfn.XLOOKUP(Table17[[#This Row],[Customer_ID]],Customer_Dim!A:A,Customer_Dim!B:B,"False Data")</f>
        <v>Miguel Reynolds</v>
      </c>
      <c r="L1649" s="5">
        <f>_xlfn.XLOOKUP(Table17[[#This Row],[Customer_ID]],Customer_Dim!A:A,Customer_Dim!C:C,"False Data")</f>
        <v>57</v>
      </c>
      <c r="M1649" s="5" t="str" cm="1">
        <f t="array" ref="M1649">_xlfn.IFS(Table9[[#This Row],[Age]]&lt;=35,"Youth",Table9[[#This Row],[Age]]&lt;=55,"Adult",Table9[[#This Row],[Age]]&gt;55,"Senior")</f>
        <v>Senior</v>
      </c>
      <c r="N1649" t="str">
        <f>_xlfn.XLOOKUP(Table17[[#This Row],[Customer_ID]],Customer_Dim!A:A,Customer_Dim!D:D,"False Data")</f>
        <v>Female</v>
      </c>
      <c r="O1649" t="str">
        <f>_xlfn.XLOOKUP(Table17[[#This Row],[Customer_ID]],Customer_Dim!A:A,Customer_Dim!E:E,"False Data")</f>
        <v>Taylorberg</v>
      </c>
      <c r="P1649" t="str">
        <f>_xlfn.XLOOKUP(Table17[[#This Row],[Customer_ID]],Customer_Dim!A:A,Customer_Dim!F:F,"False Data")</f>
        <v>Ohio</v>
      </c>
      <c r="Q1649" t="str">
        <f>_xlfn.XLOOKUP(Table17[[#This Row],[Customer_ID]],Customer_Dim!A:A,Customer_Dim!G:G,"False Data")</f>
        <v>USA</v>
      </c>
      <c r="R1649" t="str">
        <f>_xlfn.XLOOKUP(Table17[[#This Row],[Customer_ID]],Customer_Dim!A:A,Customer_Dim!H:H,"False Data")</f>
        <v>Gold</v>
      </c>
      <c r="S1649" t="str">
        <f>_xlfn.XLOOKUP(Table17[[#This Row],[Store_ID]],Store_Dim!A:A,Store_Dim!B:B)</f>
        <v>Rivera-Warner</v>
      </c>
      <c r="T1649" t="str">
        <f>_xlfn.XLOOKUP(Table17[[#This Row],[Store_ID]],Store_Dim!A:A,Store_Dim!C:C)</f>
        <v>East</v>
      </c>
      <c r="U1649" t="str">
        <f>_xlfn.XLOOKUP(Table17[[#This Row],[Store_ID]],Store_Dim!A:A,Store_Dim!D:D)</f>
        <v>Washingtonfurt</v>
      </c>
      <c r="V1649" t="str">
        <f>_xlfn.XLOOKUP(Table17[[#This Row],[Store_ID]],Store_Dim!A:A,Store_Dim!E:E)</f>
        <v>Flagship</v>
      </c>
      <c r="W1649" t="str">
        <f>_xlfn.XLOOKUP(Table17[[#This Row],[Product_ID]],Product_Dim!A:A,Product_Dim!B:B)</f>
        <v>Makeup Brush Set</v>
      </c>
      <c r="X1649" t="str">
        <f>_xlfn.XLOOKUP(Table17[[#This Row],[Product_ID]],Product_Dim!A:A,Product_Dim!C:C)</f>
        <v>Beauty</v>
      </c>
      <c r="Y1649" t="str">
        <f>_xlfn.XLOOKUP(Table17[[#This Row],[Product_ID]],Product_Dim!A:A,Product_Dim!D:D)</f>
        <v>Makeup</v>
      </c>
      <c r="Z1649" t="str">
        <f>_xlfn.XLOOKUP(Table17[[#This Row],[Product_ID]],Product_Dim!A:A,Product_Dim!E:E)</f>
        <v>Cook Inc</v>
      </c>
      <c r="AA1649">
        <f>_xlfn.XLOOKUP(Table17[[#This Row],[Product_ID]],Product_Dim!A:A,Product_Dim!F:F)</f>
        <v>241</v>
      </c>
      <c r="AB1649">
        <f>_xlfn.XLOOKUP(Table17[[#This Row],[Product_ID]],Product_Dim!A:A,Product_Dim!G:G)</f>
        <v>431</v>
      </c>
    </row>
    <row r="1650" spans="1:28" x14ac:dyDescent="0.25">
      <c r="A1650" t="s">
        <v>3474</v>
      </c>
      <c r="B1650" s="1">
        <v>45606</v>
      </c>
      <c r="C1650" t="s">
        <v>711</v>
      </c>
      <c r="D1650" t="s">
        <v>1626</v>
      </c>
      <c r="E1650" t="s">
        <v>1794</v>
      </c>
      <c r="F1650">
        <v>4</v>
      </c>
      <c r="G1650">
        <v>721.54</v>
      </c>
      <c r="H1650">
        <v>0.21</v>
      </c>
      <c r="I1650" t="s">
        <v>1824</v>
      </c>
      <c r="J1650" s="12">
        <v>2280.0664000000002</v>
      </c>
      <c r="K1650" t="str">
        <f>_xlfn.XLOOKUP(Table17[[#This Row],[Customer_ID]],Customer_Dim!A:A,Customer_Dim!B:B,"False Data")</f>
        <v>Jordan Wells</v>
      </c>
      <c r="L1650" s="5">
        <f>_xlfn.XLOOKUP(Table17[[#This Row],[Customer_ID]],Customer_Dim!A:A,Customer_Dim!C:C,"False Data")</f>
        <v>47</v>
      </c>
      <c r="M1650" s="5" t="str" cm="1">
        <f t="array" ref="M1650">_xlfn.IFS(Table9[[#This Row],[Age]]&lt;=35,"Youth",Table9[[#This Row],[Age]]&lt;=55,"Adult",Table9[[#This Row],[Age]]&gt;55,"Senior")</f>
        <v>Adult</v>
      </c>
      <c r="N1650" t="str">
        <f>_xlfn.XLOOKUP(Table17[[#This Row],[Customer_ID]],Customer_Dim!A:A,Customer_Dim!D:D,"False Data")</f>
        <v>Female</v>
      </c>
      <c r="O1650" t="str">
        <f>_xlfn.XLOOKUP(Table17[[#This Row],[Customer_ID]],Customer_Dim!A:A,Customer_Dim!E:E,"False Data")</f>
        <v xml:space="preserve">Phillipschester   </v>
      </c>
      <c r="P1650" t="str">
        <f>_xlfn.XLOOKUP(Table17[[#This Row],[Customer_ID]],Customer_Dim!A:A,Customer_Dim!F:F,"False Data")</f>
        <v>New Jersey</v>
      </c>
      <c r="Q1650" t="str">
        <f>_xlfn.XLOOKUP(Table17[[#This Row],[Customer_ID]],Customer_Dim!A:A,Customer_Dim!G:G,"False Data")</f>
        <v>USA</v>
      </c>
      <c r="R1650" t="str">
        <f>_xlfn.XLOOKUP(Table17[[#This Row],[Customer_ID]],Customer_Dim!A:A,Customer_Dim!H:H,"False Data")</f>
        <v>Gold</v>
      </c>
      <c r="S1650" t="str">
        <f>_xlfn.XLOOKUP(Table17[[#This Row],[Store_ID]],Store_Dim!A:A,Store_Dim!B:B)</f>
        <v>Thomas, Bridges and Harris</v>
      </c>
      <c r="T1650" t="str">
        <f>_xlfn.XLOOKUP(Table17[[#This Row],[Store_ID]],Store_Dim!A:A,Store_Dim!C:C)</f>
        <v>North</v>
      </c>
      <c r="U1650" t="str">
        <f>_xlfn.XLOOKUP(Table17[[#This Row],[Store_ID]],Store_Dim!A:A,Store_Dim!D:D)</f>
        <v>Sabrinatown</v>
      </c>
      <c r="V1650" t="str">
        <f>_xlfn.XLOOKUP(Table17[[#This Row],[Store_ID]],Store_Dim!A:A,Store_Dim!E:E)</f>
        <v>Online</v>
      </c>
      <c r="W1650" t="str">
        <f>_xlfn.XLOOKUP(Table17[[#This Row],[Product_ID]],Product_Dim!A:A,Product_Dim!B:B)</f>
        <v>Portable Power Bank</v>
      </c>
      <c r="X1650" t="str">
        <f>_xlfn.XLOOKUP(Table17[[#This Row],[Product_ID]],Product_Dim!A:A,Product_Dim!C:C)</f>
        <v>Electronics</v>
      </c>
      <c r="Y1650" t="str">
        <f>_xlfn.XLOOKUP(Table17[[#This Row],[Product_ID]],Product_Dim!A:A,Product_Dim!D:D)</f>
        <v>Mobile</v>
      </c>
      <c r="Z1650" t="str">
        <f>_xlfn.XLOOKUP(Table17[[#This Row],[Product_ID]],Product_Dim!A:A,Product_Dim!E:E)</f>
        <v>Cummings and Sons</v>
      </c>
      <c r="AA1650">
        <f>_xlfn.XLOOKUP(Table17[[#This Row],[Product_ID]],Product_Dim!A:A,Product_Dim!F:F)</f>
        <v>326.06</v>
      </c>
      <c r="AB1650">
        <f>_xlfn.XLOOKUP(Table17[[#This Row],[Product_ID]],Product_Dim!A:A,Product_Dim!G:G)</f>
        <v>301</v>
      </c>
    </row>
    <row r="1651" spans="1:28" x14ac:dyDescent="0.25">
      <c r="A1651" t="s">
        <v>3475</v>
      </c>
      <c r="B1651" s="1">
        <v>45787</v>
      </c>
      <c r="C1651" t="s">
        <v>202</v>
      </c>
      <c r="D1651" t="s">
        <v>1624</v>
      </c>
      <c r="E1651" t="s">
        <v>1786</v>
      </c>
      <c r="F1651">
        <v>1</v>
      </c>
      <c r="G1651">
        <v>228.69</v>
      </c>
      <c r="H1651">
        <v>0.14000000000000001</v>
      </c>
      <c r="I1651" t="s">
        <v>1824</v>
      </c>
      <c r="J1651" s="12">
        <v>196.67339999999999</v>
      </c>
      <c r="K1651" t="str">
        <f>_xlfn.XLOOKUP(Table17[[#This Row],[Customer_ID]],Customer_Dim!A:A,Customer_Dim!B:B,"False Data")</f>
        <v>Sharon Brown</v>
      </c>
      <c r="L1651" s="5">
        <f>_xlfn.XLOOKUP(Table17[[#This Row],[Customer_ID]],Customer_Dim!A:A,Customer_Dim!C:C,"False Data")</f>
        <v>37</v>
      </c>
      <c r="M1651" s="5" t="str" cm="1">
        <f t="array" ref="M1651">_xlfn.IFS(Table9[[#This Row],[Age]]&lt;=35,"Youth",Table9[[#This Row],[Age]]&lt;=55,"Adult",Table9[[#This Row],[Age]]&gt;55,"Senior")</f>
        <v>Adult</v>
      </c>
      <c r="N1651" t="str">
        <f>_xlfn.XLOOKUP(Table17[[#This Row],[Customer_ID]],Customer_Dim!A:A,Customer_Dim!D:D,"False Data")</f>
        <v>Female</v>
      </c>
      <c r="O1651" t="str">
        <f>_xlfn.XLOOKUP(Table17[[#This Row],[Customer_ID]],Customer_Dim!A:A,Customer_Dim!E:E,"False Data")</f>
        <v>East Andrea</v>
      </c>
      <c r="P1651" t="str">
        <f>_xlfn.XLOOKUP(Table17[[#This Row],[Customer_ID]],Customer_Dim!A:A,Customer_Dim!F:F,"False Data")</f>
        <v>Michigan</v>
      </c>
      <c r="Q1651" t="str">
        <f>_xlfn.XLOOKUP(Table17[[#This Row],[Customer_ID]],Customer_Dim!A:A,Customer_Dim!G:G,"False Data")</f>
        <v>USA</v>
      </c>
      <c r="R1651" t="str">
        <f>_xlfn.XLOOKUP(Table17[[#This Row],[Customer_ID]],Customer_Dim!A:A,Customer_Dim!H:H,"False Data")</f>
        <v>Gold</v>
      </c>
      <c r="S1651" t="str">
        <f>_xlfn.XLOOKUP(Table17[[#This Row],[Store_ID]],Store_Dim!A:A,Store_Dim!B:B)</f>
        <v>Moore, Padilla and Butler</v>
      </c>
      <c r="T1651" t="str">
        <f>_xlfn.XLOOKUP(Table17[[#This Row],[Store_ID]],Store_Dim!A:A,Store_Dim!C:C)</f>
        <v>South</v>
      </c>
      <c r="U1651" t="str">
        <f>_xlfn.XLOOKUP(Table17[[#This Row],[Store_ID]],Store_Dim!A:A,Store_Dim!D:D)</f>
        <v>East Johnstad</v>
      </c>
      <c r="V1651" t="str">
        <f>_xlfn.XLOOKUP(Table17[[#This Row],[Store_ID]],Store_Dim!A:A,Store_Dim!E:E)</f>
        <v>Flagship</v>
      </c>
      <c r="W1651" t="str">
        <f>_xlfn.XLOOKUP(Table17[[#This Row],[Product_ID]],Product_Dim!A:A,Product_Dim!B:B)</f>
        <v>Sports Water Hydration Pack</v>
      </c>
      <c r="X1651" t="str">
        <f>_xlfn.XLOOKUP(Table17[[#This Row],[Product_ID]],Product_Dim!A:A,Product_Dim!C:C)</f>
        <v>Sports</v>
      </c>
      <c r="Y1651" t="str">
        <f>_xlfn.XLOOKUP(Table17[[#This Row],[Product_ID]],Product_Dim!A:A,Product_Dim!D:D)</f>
        <v>Outdoor</v>
      </c>
      <c r="Z1651" t="str">
        <f>_xlfn.XLOOKUP(Table17[[#This Row],[Product_ID]],Product_Dim!A:A,Product_Dim!E:E)</f>
        <v>Sims-Smith</v>
      </c>
      <c r="AA1651">
        <f>_xlfn.XLOOKUP(Table17[[#This Row],[Product_ID]],Product_Dim!A:A,Product_Dim!F:F)</f>
        <v>135.61000000000001</v>
      </c>
      <c r="AB1651">
        <f>_xlfn.XLOOKUP(Table17[[#This Row],[Product_ID]],Product_Dim!A:A,Product_Dim!G:G)</f>
        <v>394</v>
      </c>
    </row>
    <row r="1652" spans="1:28" x14ac:dyDescent="0.25">
      <c r="A1652" t="s">
        <v>3476</v>
      </c>
      <c r="B1652" s="1">
        <v>45929</v>
      </c>
      <c r="C1652" t="s">
        <v>1112</v>
      </c>
      <c r="D1652" t="s">
        <v>1654</v>
      </c>
      <c r="E1652" t="s">
        <v>1789</v>
      </c>
      <c r="F1652">
        <v>1</v>
      </c>
      <c r="G1652">
        <v>899.09</v>
      </c>
      <c r="H1652">
        <v>0.2</v>
      </c>
      <c r="I1652" t="s">
        <v>1826</v>
      </c>
      <c r="J1652" s="12">
        <v>719.27200000000005</v>
      </c>
      <c r="K1652" t="str">
        <f>_xlfn.XLOOKUP(Table17[[#This Row],[Customer_ID]],Customer_Dim!A:A,Customer_Dim!B:B,"False Data")</f>
        <v>Carlos Flores</v>
      </c>
      <c r="L1652" s="5">
        <f>_xlfn.XLOOKUP(Table17[[#This Row],[Customer_ID]],Customer_Dim!A:A,Customer_Dim!C:C,"False Data")</f>
        <v>20</v>
      </c>
      <c r="M1652" s="5" t="str" cm="1">
        <f t="array" ref="M1652">_xlfn.IFS(Table9[[#This Row],[Age]]&lt;=35,"Youth",Table9[[#This Row],[Age]]&lt;=55,"Adult",Table9[[#This Row],[Age]]&gt;55,"Senior")</f>
        <v>Youth</v>
      </c>
      <c r="N1652" t="str">
        <f>_xlfn.XLOOKUP(Table17[[#This Row],[Customer_ID]],Customer_Dim!A:A,Customer_Dim!D:D,"False Data")</f>
        <v>Male</v>
      </c>
      <c r="O1652" t="str">
        <f>_xlfn.XLOOKUP(Table17[[#This Row],[Customer_ID]],Customer_Dim!A:A,Customer_Dim!E:E,"False Data")</f>
        <v>North Johnfurt</v>
      </c>
      <c r="P1652" t="str">
        <f>_xlfn.XLOOKUP(Table17[[#This Row],[Customer_ID]],Customer_Dim!A:A,Customer_Dim!F:F,"False Data")</f>
        <v>Washington</v>
      </c>
      <c r="Q1652" t="str">
        <f>_xlfn.XLOOKUP(Table17[[#This Row],[Customer_ID]],Customer_Dim!A:A,Customer_Dim!G:G,"False Data")</f>
        <v>USA</v>
      </c>
      <c r="R1652" t="str">
        <f>_xlfn.XLOOKUP(Table17[[#This Row],[Customer_ID]],Customer_Dim!A:A,Customer_Dim!H:H,"False Data")</f>
        <v>Gold</v>
      </c>
      <c r="S1652" t="str">
        <f>_xlfn.XLOOKUP(Table17[[#This Row],[Store_ID]],Store_Dim!A:A,Store_Dim!B:B)</f>
        <v>Hill, Wagner and Ballard</v>
      </c>
      <c r="T1652" t="str">
        <f>_xlfn.XLOOKUP(Table17[[#This Row],[Store_ID]],Store_Dim!A:A,Store_Dim!C:C)</f>
        <v>East</v>
      </c>
      <c r="U1652" t="str">
        <f>_xlfn.XLOOKUP(Table17[[#This Row],[Store_ID]],Store_Dim!A:A,Store_Dim!D:D)</f>
        <v>East Davidville</v>
      </c>
      <c r="V1652" t="str">
        <f>_xlfn.XLOOKUP(Table17[[#This Row],[Store_ID]],Store_Dim!A:A,Store_Dim!E:E)</f>
        <v>Online</v>
      </c>
      <c r="W1652" t="str">
        <f>_xlfn.XLOOKUP(Table17[[#This Row],[Product_ID]],Product_Dim!A:A,Product_Dim!B:B)</f>
        <v>Men's Track Pants</v>
      </c>
      <c r="X1652" t="str">
        <f>_xlfn.XLOOKUP(Table17[[#This Row],[Product_ID]],Product_Dim!A:A,Product_Dim!C:C)</f>
        <v>Clothing</v>
      </c>
      <c r="Y1652" t="str">
        <f>_xlfn.XLOOKUP(Table17[[#This Row],[Product_ID]],Product_Dim!A:A,Product_Dim!D:D)</f>
        <v>Bottoms</v>
      </c>
      <c r="Z1652" t="str">
        <f>_xlfn.XLOOKUP(Table17[[#This Row],[Product_ID]],Product_Dim!A:A,Product_Dim!E:E)</f>
        <v>Hamilton, Woods and Walker</v>
      </c>
      <c r="AA1652">
        <f>_xlfn.XLOOKUP(Table17[[#This Row],[Product_ID]],Product_Dim!A:A,Product_Dim!F:F)</f>
        <v>386.56</v>
      </c>
      <c r="AB1652">
        <f>_xlfn.XLOOKUP(Table17[[#This Row],[Product_ID]],Product_Dim!A:A,Product_Dim!G:G)</f>
        <v>125</v>
      </c>
    </row>
    <row r="1653" spans="1:28" x14ac:dyDescent="0.25">
      <c r="A1653" t="s">
        <v>3477</v>
      </c>
      <c r="B1653" s="1">
        <v>45379</v>
      </c>
      <c r="C1653" t="s">
        <v>1199</v>
      </c>
      <c r="D1653" t="s">
        <v>1562</v>
      </c>
      <c r="E1653" t="s">
        <v>1782</v>
      </c>
      <c r="F1653">
        <v>4</v>
      </c>
      <c r="G1653">
        <v>195.75</v>
      </c>
      <c r="H1653">
        <v>0.17</v>
      </c>
      <c r="I1653" t="s">
        <v>1824</v>
      </c>
      <c r="J1653" s="12">
        <v>649.89</v>
      </c>
      <c r="K1653" t="str">
        <f>_xlfn.XLOOKUP(Table17[[#This Row],[Customer_ID]],Customer_Dim!A:A,Customer_Dim!B:B,"False Data")</f>
        <v>Andrew Mason</v>
      </c>
      <c r="L1653" s="5">
        <f>_xlfn.XLOOKUP(Table17[[#This Row],[Customer_ID]],Customer_Dim!A:A,Customer_Dim!C:C,"False Data")</f>
        <v>52</v>
      </c>
      <c r="M1653" s="5" t="str" cm="1">
        <f t="array" ref="M1653">_xlfn.IFS(Table9[[#This Row],[Age]]&lt;=35,"Youth",Table9[[#This Row],[Age]]&lt;=55,"Adult",Table9[[#This Row],[Age]]&gt;55,"Senior")</f>
        <v>Adult</v>
      </c>
      <c r="N1653" t="str">
        <f>_xlfn.XLOOKUP(Table17[[#This Row],[Customer_ID]],Customer_Dim!A:A,Customer_Dim!D:D,"False Data")</f>
        <v>Female</v>
      </c>
      <c r="O1653" t="str">
        <f>_xlfn.XLOOKUP(Table17[[#This Row],[Customer_ID]],Customer_Dim!A:A,Customer_Dim!E:E,"False Data")</f>
        <v>North Michael</v>
      </c>
      <c r="P1653" t="str">
        <f>_xlfn.XLOOKUP(Table17[[#This Row],[Customer_ID]],Customer_Dim!A:A,Customer_Dim!F:F,"False Data")</f>
        <v>Iowa</v>
      </c>
      <c r="Q1653" t="str">
        <f>_xlfn.XLOOKUP(Table17[[#This Row],[Customer_ID]],Customer_Dim!A:A,Customer_Dim!G:G,"False Data")</f>
        <v>USA</v>
      </c>
      <c r="R1653" t="str">
        <f>_xlfn.XLOOKUP(Table17[[#This Row],[Customer_ID]],Customer_Dim!A:A,Customer_Dim!H:H,"False Data")</f>
        <v>Bronze</v>
      </c>
      <c r="S1653" t="str">
        <f>_xlfn.XLOOKUP(Table17[[#This Row],[Store_ID]],Store_Dim!A:A,Store_Dim!B:B)</f>
        <v>Bean, Jones and Park</v>
      </c>
      <c r="T1653" t="str">
        <f>_xlfn.XLOOKUP(Table17[[#This Row],[Store_ID]],Store_Dim!A:A,Store_Dim!C:C)</f>
        <v>West</v>
      </c>
      <c r="U1653" t="str">
        <f>_xlfn.XLOOKUP(Table17[[#This Row],[Store_ID]],Store_Dim!A:A,Store_Dim!D:D)</f>
        <v>Thompsonborough</v>
      </c>
      <c r="V1653" t="str">
        <f>_xlfn.XLOOKUP(Table17[[#This Row],[Store_ID]],Store_Dim!A:A,Store_Dim!E:E)</f>
        <v>Online</v>
      </c>
      <c r="W1653" t="str">
        <f>_xlfn.XLOOKUP(Table17[[#This Row],[Product_ID]],Product_Dim!A:A,Product_Dim!B:B)</f>
        <v>Wireless Bluetooth Earbuds</v>
      </c>
      <c r="X1653" t="str">
        <f>_xlfn.XLOOKUP(Table17[[#This Row],[Product_ID]],Product_Dim!A:A,Product_Dim!C:C)</f>
        <v>Electronics</v>
      </c>
      <c r="Y1653" t="str">
        <f>_xlfn.XLOOKUP(Table17[[#This Row],[Product_ID]],Product_Dim!A:A,Product_Dim!D:D)</f>
        <v>Audio</v>
      </c>
      <c r="Z1653" t="str">
        <f>_xlfn.XLOOKUP(Table17[[#This Row],[Product_ID]],Product_Dim!A:A,Product_Dim!E:E)</f>
        <v>Perez-Johnston</v>
      </c>
      <c r="AA1653">
        <f>_xlfn.XLOOKUP(Table17[[#This Row],[Product_ID]],Product_Dim!A:A,Product_Dim!F:F)</f>
        <v>439.07</v>
      </c>
      <c r="AB1653">
        <f>_xlfn.XLOOKUP(Table17[[#This Row],[Product_ID]],Product_Dim!A:A,Product_Dim!G:G)</f>
        <v>142</v>
      </c>
    </row>
    <row r="1654" spans="1:28" x14ac:dyDescent="0.25">
      <c r="A1654" t="s">
        <v>3478</v>
      </c>
      <c r="B1654" s="1">
        <v>45532</v>
      </c>
      <c r="C1654" t="s">
        <v>1322</v>
      </c>
      <c r="D1654" t="s">
        <v>1734</v>
      </c>
      <c r="E1654" t="s">
        <v>1801</v>
      </c>
      <c r="F1654">
        <v>3</v>
      </c>
      <c r="G1654">
        <v>199.13</v>
      </c>
      <c r="H1654">
        <v>0.24</v>
      </c>
      <c r="I1654" t="s">
        <v>1824</v>
      </c>
      <c r="J1654" s="12">
        <v>454.01639999999998</v>
      </c>
      <c r="K1654" t="str">
        <f>_xlfn.XLOOKUP(Table17[[#This Row],[Customer_ID]],Customer_Dim!A:A,Customer_Dim!B:B,"False Data")</f>
        <v>Jeanette Nichols</v>
      </c>
      <c r="L1654" s="5">
        <f>_xlfn.XLOOKUP(Table17[[#This Row],[Customer_ID]],Customer_Dim!A:A,Customer_Dim!C:C,"False Data")</f>
        <v>28</v>
      </c>
      <c r="M1654" s="5" t="str" cm="1">
        <f t="array" ref="M1654">_xlfn.IFS(Table9[[#This Row],[Age]]&lt;=35,"Youth",Table9[[#This Row],[Age]]&lt;=55,"Adult",Table9[[#This Row],[Age]]&gt;55,"Senior")</f>
        <v>Youth</v>
      </c>
      <c r="N1654" t="str">
        <f>_xlfn.XLOOKUP(Table17[[#This Row],[Customer_ID]],Customer_Dim!A:A,Customer_Dim!D:D,"False Data")</f>
        <v>Male</v>
      </c>
      <c r="O1654" t="str">
        <f>_xlfn.XLOOKUP(Table17[[#This Row],[Customer_ID]],Customer_Dim!A:A,Customer_Dim!E:E,"False Data")</f>
        <v>Aguilarland</v>
      </c>
      <c r="P1654" t="str">
        <f>_xlfn.XLOOKUP(Table17[[#This Row],[Customer_ID]],Customer_Dim!A:A,Customer_Dim!F:F,"False Data")</f>
        <v>North Carolina</v>
      </c>
      <c r="Q1654" t="str">
        <f>_xlfn.XLOOKUP(Table17[[#This Row],[Customer_ID]],Customer_Dim!A:A,Customer_Dim!G:G,"False Data")</f>
        <v>USA</v>
      </c>
      <c r="R1654" t="str">
        <f>_xlfn.XLOOKUP(Table17[[#This Row],[Customer_ID]],Customer_Dim!A:A,Customer_Dim!H:H,"False Data")</f>
        <v>Platinum</v>
      </c>
      <c r="S1654" t="str">
        <f>_xlfn.XLOOKUP(Table17[[#This Row],[Store_ID]],Store_Dim!A:A,Store_Dim!B:B)</f>
        <v>Shelton PLC</v>
      </c>
      <c r="T1654" t="str">
        <f>_xlfn.XLOOKUP(Table17[[#This Row],[Store_ID]],Store_Dim!A:A,Store_Dim!C:C)</f>
        <v>North</v>
      </c>
      <c r="U1654" t="str">
        <f>_xlfn.XLOOKUP(Table17[[#This Row],[Store_ID]],Store_Dim!A:A,Store_Dim!D:D)</f>
        <v>East Jenniferstad</v>
      </c>
      <c r="V1654" t="str">
        <f>_xlfn.XLOOKUP(Table17[[#This Row],[Store_ID]],Store_Dim!A:A,Store_Dim!E:E)</f>
        <v>Flagship</v>
      </c>
      <c r="W1654" t="str">
        <f>_xlfn.XLOOKUP(Table17[[#This Row],[Product_ID]],Product_Dim!A:A,Product_Dim!B:B)</f>
        <v>USB-C Laptop Charger</v>
      </c>
      <c r="X1654" t="str">
        <f>_xlfn.XLOOKUP(Table17[[#This Row],[Product_ID]],Product_Dim!A:A,Product_Dim!C:C)</f>
        <v>Electronics</v>
      </c>
      <c r="Y1654" t="str">
        <f>_xlfn.XLOOKUP(Table17[[#This Row],[Product_ID]],Product_Dim!A:A,Product_Dim!D:D)</f>
        <v>Computer</v>
      </c>
      <c r="Z1654" t="str">
        <f>_xlfn.XLOOKUP(Table17[[#This Row],[Product_ID]],Product_Dim!A:A,Product_Dim!E:E)</f>
        <v>Martin LLC</v>
      </c>
      <c r="AA1654">
        <f>_xlfn.XLOOKUP(Table17[[#This Row],[Product_ID]],Product_Dim!A:A,Product_Dim!F:F)</f>
        <v>377.52</v>
      </c>
      <c r="AB1654">
        <f>_xlfn.XLOOKUP(Table17[[#This Row],[Product_ID]],Product_Dim!A:A,Product_Dim!G:G)</f>
        <v>485</v>
      </c>
    </row>
    <row r="1655" spans="1:28" x14ac:dyDescent="0.25">
      <c r="A1655" t="s">
        <v>3479</v>
      </c>
      <c r="B1655" s="1">
        <v>45466</v>
      </c>
      <c r="C1655" t="s">
        <v>535</v>
      </c>
      <c r="D1655" t="s">
        <v>1592</v>
      </c>
      <c r="E1655" t="s">
        <v>1799</v>
      </c>
      <c r="F1655">
        <v>2</v>
      </c>
      <c r="G1655">
        <v>833.62</v>
      </c>
      <c r="H1655">
        <v>0.18</v>
      </c>
      <c r="I1655" t="s">
        <v>1824</v>
      </c>
      <c r="J1655" s="12">
        <v>1367.1368</v>
      </c>
      <c r="K1655" t="str">
        <f>_xlfn.XLOOKUP(Table17[[#This Row],[Customer_ID]],Customer_Dim!A:A,Customer_Dim!B:B,"False Data")</f>
        <v>John Lawson</v>
      </c>
      <c r="L1655" s="5">
        <f>_xlfn.XLOOKUP(Table17[[#This Row],[Customer_ID]],Customer_Dim!A:A,Customer_Dim!C:C,"False Data")</f>
        <v>41</v>
      </c>
      <c r="M1655" s="5" t="str" cm="1">
        <f t="array" ref="M1655">_xlfn.IFS(Table9[[#This Row],[Age]]&lt;=35,"Youth",Table9[[#This Row],[Age]]&lt;=55,"Adult",Table9[[#This Row],[Age]]&gt;55,"Senior")</f>
        <v>Adult</v>
      </c>
      <c r="N1655" t="str">
        <f>_xlfn.XLOOKUP(Table17[[#This Row],[Customer_ID]],Customer_Dim!A:A,Customer_Dim!D:D,"False Data")</f>
        <v>Female</v>
      </c>
      <c r="O1655" t="str">
        <f>_xlfn.XLOOKUP(Table17[[#This Row],[Customer_ID]],Customer_Dim!A:A,Customer_Dim!E:E,"False Data")</f>
        <v>New Juliemouth</v>
      </c>
      <c r="P1655" t="str">
        <f>_xlfn.XLOOKUP(Table17[[#This Row],[Customer_ID]],Customer_Dim!A:A,Customer_Dim!F:F,"False Data")</f>
        <v>North Carolina</v>
      </c>
      <c r="Q1655" t="str">
        <f>_xlfn.XLOOKUP(Table17[[#This Row],[Customer_ID]],Customer_Dim!A:A,Customer_Dim!G:G,"False Data")</f>
        <v>USA</v>
      </c>
      <c r="R1655" t="str">
        <f>_xlfn.XLOOKUP(Table17[[#This Row],[Customer_ID]],Customer_Dim!A:A,Customer_Dim!H:H,"False Data")</f>
        <v>Platinum</v>
      </c>
      <c r="S1655" t="str">
        <f>_xlfn.XLOOKUP(Table17[[#This Row],[Store_ID]],Store_Dim!A:A,Store_Dim!B:B)</f>
        <v>Mcdonald Inc</v>
      </c>
      <c r="T1655" t="str">
        <f>_xlfn.XLOOKUP(Table17[[#This Row],[Store_ID]],Store_Dim!A:A,Store_Dim!C:C)</f>
        <v>South</v>
      </c>
      <c r="U1655" t="str">
        <f>_xlfn.XLOOKUP(Table17[[#This Row],[Store_ID]],Store_Dim!A:A,Store_Dim!D:D)</f>
        <v>Christopherland</v>
      </c>
      <c r="V1655" t="str">
        <f>_xlfn.XLOOKUP(Table17[[#This Row],[Store_ID]],Store_Dim!A:A,Store_Dim!E:E)</f>
        <v>Outlet</v>
      </c>
      <c r="W1655" t="str">
        <f>_xlfn.XLOOKUP(Table17[[#This Row],[Product_ID]],Product_Dim!A:A,Product_Dim!B:B)</f>
        <v>Carbon Fiber Tennis Racket</v>
      </c>
      <c r="X1655" t="str">
        <f>_xlfn.XLOOKUP(Table17[[#This Row],[Product_ID]],Product_Dim!A:A,Product_Dim!C:C)</f>
        <v>Sports</v>
      </c>
      <c r="Y1655" t="str">
        <f>_xlfn.XLOOKUP(Table17[[#This Row],[Product_ID]],Product_Dim!A:A,Product_Dim!D:D)</f>
        <v>Equipment</v>
      </c>
      <c r="Z1655" t="str">
        <f>_xlfn.XLOOKUP(Table17[[#This Row],[Product_ID]],Product_Dim!A:A,Product_Dim!E:E)</f>
        <v>Flores, Pineda and Rodriguez</v>
      </c>
      <c r="AA1655">
        <f>_xlfn.XLOOKUP(Table17[[#This Row],[Product_ID]],Product_Dim!A:A,Product_Dim!F:F)</f>
        <v>484.62</v>
      </c>
      <c r="AB1655">
        <f>_xlfn.XLOOKUP(Table17[[#This Row],[Product_ID]],Product_Dim!A:A,Product_Dim!G:G)</f>
        <v>432</v>
      </c>
    </row>
    <row r="1656" spans="1:28" x14ac:dyDescent="0.25">
      <c r="A1656" t="s">
        <v>3480</v>
      </c>
      <c r="B1656" s="1">
        <v>45395</v>
      </c>
      <c r="C1656" t="s">
        <v>1489</v>
      </c>
      <c r="D1656" t="s">
        <v>1698</v>
      </c>
      <c r="E1656" t="s">
        <v>1752</v>
      </c>
      <c r="F1656">
        <v>1</v>
      </c>
      <c r="G1656">
        <v>676.26</v>
      </c>
      <c r="H1656">
        <v>0.14000000000000001</v>
      </c>
      <c r="I1656" t="s">
        <v>1824</v>
      </c>
      <c r="J1656" s="12">
        <v>581.58359999999993</v>
      </c>
      <c r="K1656" t="str">
        <f>_xlfn.XLOOKUP(Table17[[#This Row],[Customer_ID]],Customer_Dim!A:A,Customer_Dim!B:B,"False Data")</f>
        <v>Jessica Castro</v>
      </c>
      <c r="L1656" s="5">
        <f>_xlfn.XLOOKUP(Table17[[#This Row],[Customer_ID]],Customer_Dim!A:A,Customer_Dim!C:C,"False Data")</f>
        <v>32</v>
      </c>
      <c r="M1656" s="5" t="str" cm="1">
        <f t="array" ref="M1656">_xlfn.IFS(Table9[[#This Row],[Age]]&lt;=35,"Youth",Table9[[#This Row],[Age]]&lt;=55,"Adult",Table9[[#This Row],[Age]]&gt;55,"Senior")</f>
        <v>Youth</v>
      </c>
      <c r="N1656" t="str">
        <f>_xlfn.XLOOKUP(Table17[[#This Row],[Customer_ID]],Customer_Dim!A:A,Customer_Dim!D:D,"False Data")</f>
        <v>Male</v>
      </c>
      <c r="O1656" t="str">
        <f>_xlfn.XLOOKUP(Table17[[#This Row],[Customer_ID]],Customer_Dim!A:A,Customer_Dim!E:E,"False Data")</f>
        <v>West Markton</v>
      </c>
      <c r="P1656" t="str">
        <f>_xlfn.XLOOKUP(Table17[[#This Row],[Customer_ID]],Customer_Dim!A:A,Customer_Dim!F:F,"False Data")</f>
        <v>Massachusetts</v>
      </c>
      <c r="Q1656" t="str">
        <f>_xlfn.XLOOKUP(Table17[[#This Row],[Customer_ID]],Customer_Dim!A:A,Customer_Dim!G:G,"False Data")</f>
        <v>USA</v>
      </c>
      <c r="R1656" t="str">
        <f>_xlfn.XLOOKUP(Table17[[#This Row],[Customer_ID]],Customer_Dim!A:A,Customer_Dim!H:H,"False Data")</f>
        <v>Bronze</v>
      </c>
      <c r="S1656" t="str">
        <f>_xlfn.XLOOKUP(Table17[[#This Row],[Store_ID]],Store_Dim!A:A,Store_Dim!B:B)</f>
        <v>Rivera-Warner</v>
      </c>
      <c r="T1656" t="str">
        <f>_xlfn.XLOOKUP(Table17[[#This Row],[Store_ID]],Store_Dim!A:A,Store_Dim!C:C)</f>
        <v>East</v>
      </c>
      <c r="U1656" t="str">
        <f>_xlfn.XLOOKUP(Table17[[#This Row],[Store_ID]],Store_Dim!A:A,Store_Dim!D:D)</f>
        <v>Washingtonfurt</v>
      </c>
      <c r="V1656" t="str">
        <f>_xlfn.XLOOKUP(Table17[[#This Row],[Store_ID]],Store_Dim!A:A,Store_Dim!E:E)</f>
        <v>Flagship</v>
      </c>
      <c r="W1656" t="str">
        <f>_xlfn.XLOOKUP(Table17[[#This Row],[Product_ID]],Product_Dim!A:A,Product_Dim!B:B)</f>
        <v>Women's Ankle Boots</v>
      </c>
      <c r="X1656" t="str">
        <f>_xlfn.XLOOKUP(Table17[[#This Row],[Product_ID]],Product_Dim!A:A,Product_Dim!C:C)</f>
        <v>Clothing</v>
      </c>
      <c r="Y1656" t="str">
        <f>_xlfn.XLOOKUP(Table17[[#This Row],[Product_ID]],Product_Dim!A:A,Product_Dim!D:D)</f>
        <v>Footwear</v>
      </c>
      <c r="Z1656" t="str">
        <f>_xlfn.XLOOKUP(Table17[[#This Row],[Product_ID]],Product_Dim!A:A,Product_Dim!E:E)</f>
        <v>Poole PLC</v>
      </c>
      <c r="AA1656">
        <f>_xlfn.XLOOKUP(Table17[[#This Row],[Product_ID]],Product_Dim!A:A,Product_Dim!F:F)</f>
        <v>158.13999999999999</v>
      </c>
      <c r="AB1656">
        <f>_xlfn.XLOOKUP(Table17[[#This Row],[Product_ID]],Product_Dim!A:A,Product_Dim!G:G)</f>
        <v>82</v>
      </c>
    </row>
    <row r="1657" spans="1:28" x14ac:dyDescent="0.25">
      <c r="A1657" t="s">
        <v>3481</v>
      </c>
      <c r="B1657" s="1">
        <v>45708</v>
      </c>
      <c r="C1657" t="s">
        <v>130</v>
      </c>
      <c r="D1657" t="s">
        <v>1668</v>
      </c>
      <c r="E1657" t="s">
        <v>1786</v>
      </c>
      <c r="F1657">
        <v>2</v>
      </c>
      <c r="G1657">
        <v>666.49</v>
      </c>
      <c r="H1657">
        <v>0.06</v>
      </c>
      <c r="I1657" t="s">
        <v>1824</v>
      </c>
      <c r="J1657" s="12">
        <v>1253.0011999999999</v>
      </c>
      <c r="K1657" t="str">
        <f>_xlfn.XLOOKUP(Table17[[#This Row],[Customer_ID]],Customer_Dim!A:A,Customer_Dim!B:B,"False Data")</f>
        <v>Mike Jennings</v>
      </c>
      <c r="L1657" s="5">
        <f>_xlfn.XLOOKUP(Table17[[#This Row],[Customer_ID]],Customer_Dim!A:A,Customer_Dim!C:C,"False Data")</f>
        <v>48</v>
      </c>
      <c r="M1657" s="5" t="str" cm="1">
        <f t="array" ref="M1657">_xlfn.IFS(Table9[[#This Row],[Age]]&lt;=35,"Youth",Table9[[#This Row],[Age]]&lt;=55,"Adult",Table9[[#This Row],[Age]]&gt;55,"Senior")</f>
        <v>Adult</v>
      </c>
      <c r="N1657" t="str">
        <f>_xlfn.XLOOKUP(Table17[[#This Row],[Customer_ID]],Customer_Dim!A:A,Customer_Dim!D:D,"False Data")</f>
        <v>Female</v>
      </c>
      <c r="O1657" t="str">
        <f>_xlfn.XLOOKUP(Table17[[#This Row],[Customer_ID]],Customer_Dim!A:A,Customer_Dim!E:E,"False Data")</f>
        <v>Fostermouth</v>
      </c>
      <c r="P1657" t="str">
        <f>_xlfn.XLOOKUP(Table17[[#This Row],[Customer_ID]],Customer_Dim!A:A,Customer_Dim!F:F,"False Data")</f>
        <v>Arizona</v>
      </c>
      <c r="Q1657" t="str">
        <f>_xlfn.XLOOKUP(Table17[[#This Row],[Customer_ID]],Customer_Dim!A:A,Customer_Dim!G:G,"False Data")</f>
        <v>USA</v>
      </c>
      <c r="R1657" t="str">
        <f>_xlfn.XLOOKUP(Table17[[#This Row],[Customer_ID]],Customer_Dim!A:A,Customer_Dim!H:H,"False Data")</f>
        <v>Gold</v>
      </c>
      <c r="S1657" t="str">
        <f>_xlfn.XLOOKUP(Table17[[#This Row],[Store_ID]],Store_Dim!A:A,Store_Dim!B:B)</f>
        <v>Moore, Padilla and Butler</v>
      </c>
      <c r="T1657" t="str">
        <f>_xlfn.XLOOKUP(Table17[[#This Row],[Store_ID]],Store_Dim!A:A,Store_Dim!C:C)</f>
        <v>South</v>
      </c>
      <c r="U1657" t="str">
        <f>_xlfn.XLOOKUP(Table17[[#This Row],[Store_ID]],Store_Dim!A:A,Store_Dim!D:D)</f>
        <v>East Johnstad</v>
      </c>
      <c r="V1657" t="str">
        <f>_xlfn.XLOOKUP(Table17[[#This Row],[Store_ID]],Store_Dim!A:A,Store_Dim!E:E)</f>
        <v>Flagship</v>
      </c>
      <c r="W1657" t="str">
        <f>_xlfn.XLOOKUP(Table17[[#This Row],[Product_ID]],Product_Dim!A:A,Product_Dim!B:B)</f>
        <v>Luxury Perfume Spray</v>
      </c>
      <c r="X1657" t="str">
        <f>_xlfn.XLOOKUP(Table17[[#This Row],[Product_ID]],Product_Dim!A:A,Product_Dim!C:C)</f>
        <v>Beauty</v>
      </c>
      <c r="Y1657" t="str">
        <f>_xlfn.XLOOKUP(Table17[[#This Row],[Product_ID]],Product_Dim!A:A,Product_Dim!D:D)</f>
        <v>Fragrance</v>
      </c>
      <c r="Z1657" t="str">
        <f>_xlfn.XLOOKUP(Table17[[#This Row],[Product_ID]],Product_Dim!A:A,Product_Dim!E:E)</f>
        <v>Gibson, Green and Lopez</v>
      </c>
      <c r="AA1657">
        <f>_xlfn.XLOOKUP(Table17[[#This Row],[Product_ID]],Product_Dim!A:A,Product_Dim!F:F)</f>
        <v>482.75</v>
      </c>
      <c r="AB1657">
        <f>_xlfn.XLOOKUP(Table17[[#This Row],[Product_ID]],Product_Dim!A:A,Product_Dim!G:G)</f>
        <v>444</v>
      </c>
    </row>
    <row r="1658" spans="1:28" x14ac:dyDescent="0.25">
      <c r="A1658" t="s">
        <v>3482</v>
      </c>
      <c r="B1658" s="1">
        <v>45735</v>
      </c>
      <c r="C1658" t="s">
        <v>1419</v>
      </c>
      <c r="D1658" t="s">
        <v>1578</v>
      </c>
      <c r="E1658" t="s">
        <v>1769</v>
      </c>
      <c r="F1658">
        <v>3</v>
      </c>
      <c r="G1658">
        <v>471.19</v>
      </c>
      <c r="H1658">
        <v>0.28000000000000003</v>
      </c>
      <c r="I1658" t="s">
        <v>1829</v>
      </c>
      <c r="J1658" s="12">
        <v>1017.7704</v>
      </c>
      <c r="K1658" t="str">
        <f>_xlfn.XLOOKUP(Table17[[#This Row],[Customer_ID]],Customer_Dim!A:A,Customer_Dim!B:B,"False Data")</f>
        <v>Justin Johnson</v>
      </c>
      <c r="L1658" s="5">
        <f>_xlfn.XLOOKUP(Table17[[#This Row],[Customer_ID]],Customer_Dim!A:A,Customer_Dim!C:C,"False Data")</f>
        <v>35</v>
      </c>
      <c r="M1658" s="5" t="str" cm="1">
        <f t="array" ref="M1658">_xlfn.IFS(Table9[[#This Row],[Age]]&lt;=35,"Youth",Table9[[#This Row],[Age]]&lt;=55,"Adult",Table9[[#This Row],[Age]]&gt;55,"Senior")</f>
        <v>Youth</v>
      </c>
      <c r="N1658" t="str">
        <f>_xlfn.XLOOKUP(Table17[[#This Row],[Customer_ID]],Customer_Dim!A:A,Customer_Dim!D:D,"False Data")</f>
        <v>Male</v>
      </c>
      <c r="O1658" t="str">
        <f>_xlfn.XLOOKUP(Table17[[#This Row],[Customer_ID]],Customer_Dim!A:A,Customer_Dim!E:E,"False Data")</f>
        <v>Hughesview</v>
      </c>
      <c r="P1658" t="str">
        <f>_xlfn.XLOOKUP(Table17[[#This Row],[Customer_ID]],Customer_Dim!A:A,Customer_Dim!F:F,"False Data")</f>
        <v>Iowa</v>
      </c>
      <c r="Q1658" t="str">
        <f>_xlfn.XLOOKUP(Table17[[#This Row],[Customer_ID]],Customer_Dim!A:A,Customer_Dim!G:G,"False Data")</f>
        <v>USA</v>
      </c>
      <c r="R1658" t="str">
        <f>_xlfn.XLOOKUP(Table17[[#This Row],[Customer_ID]],Customer_Dim!A:A,Customer_Dim!H:H,"False Data")</f>
        <v>Gold</v>
      </c>
      <c r="S1658" t="str">
        <f>_xlfn.XLOOKUP(Table17[[#This Row],[Store_ID]],Store_Dim!A:A,Store_Dim!B:B)</f>
        <v>Alexander Group</v>
      </c>
      <c r="T1658" t="str">
        <f>_xlfn.XLOOKUP(Table17[[#This Row],[Store_ID]],Store_Dim!A:A,Store_Dim!C:C)</f>
        <v>South</v>
      </c>
      <c r="U1658" t="str">
        <f>_xlfn.XLOOKUP(Table17[[#This Row],[Store_ID]],Store_Dim!A:A,Store_Dim!D:D)</f>
        <v>Port Sharon</v>
      </c>
      <c r="V1658" t="str">
        <f>_xlfn.XLOOKUP(Table17[[#This Row],[Store_ID]],Store_Dim!A:A,Store_Dim!E:E)</f>
        <v>Online</v>
      </c>
      <c r="W1658" t="str">
        <f>_xlfn.XLOOKUP(Table17[[#This Row],[Product_ID]],Product_Dim!A:A,Product_Dim!B:B)</f>
        <v>4K Home Projector</v>
      </c>
      <c r="X1658" t="str">
        <f>_xlfn.XLOOKUP(Table17[[#This Row],[Product_ID]],Product_Dim!A:A,Product_Dim!C:C)</f>
        <v>Electronics</v>
      </c>
      <c r="Y1658" t="str">
        <f>_xlfn.XLOOKUP(Table17[[#This Row],[Product_ID]],Product_Dim!A:A,Product_Dim!D:D)</f>
        <v>Appliances</v>
      </c>
      <c r="Z1658" t="str">
        <f>_xlfn.XLOOKUP(Table17[[#This Row],[Product_ID]],Product_Dim!A:A,Product_Dim!E:E)</f>
        <v>Thomas LLC</v>
      </c>
      <c r="AA1658">
        <f>_xlfn.XLOOKUP(Table17[[#This Row],[Product_ID]],Product_Dim!A:A,Product_Dim!F:F)</f>
        <v>465.34</v>
      </c>
      <c r="AB1658">
        <f>_xlfn.XLOOKUP(Table17[[#This Row],[Product_ID]],Product_Dim!A:A,Product_Dim!G:G)</f>
        <v>301</v>
      </c>
    </row>
    <row r="1659" spans="1:28" x14ac:dyDescent="0.25">
      <c r="A1659" t="s">
        <v>3483</v>
      </c>
      <c r="B1659" s="1">
        <v>45237</v>
      </c>
      <c r="C1659" t="s">
        <v>414</v>
      </c>
      <c r="D1659" t="s">
        <v>1562</v>
      </c>
      <c r="E1659" t="s">
        <v>1766</v>
      </c>
      <c r="F1659">
        <v>4</v>
      </c>
      <c r="G1659">
        <v>555.65</v>
      </c>
      <c r="H1659">
        <v>0.25</v>
      </c>
      <c r="I1659" t="s">
        <v>1829</v>
      </c>
      <c r="J1659" s="12">
        <v>1666.95</v>
      </c>
      <c r="K1659" t="str">
        <f>_xlfn.XLOOKUP(Table17[[#This Row],[Customer_ID]],Customer_Dim!A:A,Customer_Dim!B:B,"False Data")</f>
        <v>Michael Jones</v>
      </c>
      <c r="L1659" s="5">
        <f>_xlfn.XLOOKUP(Table17[[#This Row],[Customer_ID]],Customer_Dim!A:A,Customer_Dim!C:C,"False Data")</f>
        <v>40</v>
      </c>
      <c r="M1659" s="5" t="str" cm="1">
        <f t="array" ref="M1659">_xlfn.IFS(Table9[[#This Row],[Age]]&lt;=35,"Youth",Table9[[#This Row],[Age]]&lt;=55,"Adult",Table9[[#This Row],[Age]]&gt;55,"Senior")</f>
        <v>Adult</v>
      </c>
      <c r="N1659" t="str">
        <f>_xlfn.XLOOKUP(Table17[[#This Row],[Customer_ID]],Customer_Dim!A:A,Customer_Dim!D:D,"False Data")</f>
        <v>Male</v>
      </c>
      <c r="O1659" t="str">
        <f>_xlfn.XLOOKUP(Table17[[#This Row],[Customer_ID]],Customer_Dim!A:A,Customer_Dim!E:E,"False Data")</f>
        <v>North Edwardton</v>
      </c>
      <c r="P1659" t="str">
        <f>_xlfn.XLOOKUP(Table17[[#This Row],[Customer_ID]],Customer_Dim!A:A,Customer_Dim!F:F,"False Data")</f>
        <v>Tennessee</v>
      </c>
      <c r="Q1659" t="str">
        <f>_xlfn.XLOOKUP(Table17[[#This Row],[Customer_ID]],Customer_Dim!A:A,Customer_Dim!G:G,"False Data")</f>
        <v>USA</v>
      </c>
      <c r="R1659" t="str">
        <f>_xlfn.XLOOKUP(Table17[[#This Row],[Customer_ID]],Customer_Dim!A:A,Customer_Dim!H:H,"False Data")</f>
        <v>Bronze</v>
      </c>
      <c r="S1659" t="str">
        <f>_xlfn.XLOOKUP(Table17[[#This Row],[Store_ID]],Store_Dim!A:A,Store_Dim!B:B)</f>
        <v>Johnson-Wright</v>
      </c>
      <c r="T1659" t="str">
        <f>_xlfn.XLOOKUP(Table17[[#This Row],[Store_ID]],Store_Dim!A:A,Store_Dim!C:C)</f>
        <v>North</v>
      </c>
      <c r="U1659" t="str">
        <f>_xlfn.XLOOKUP(Table17[[#This Row],[Store_ID]],Store_Dim!A:A,Store_Dim!D:D)</f>
        <v>Hoodberg</v>
      </c>
      <c r="V1659" t="str">
        <f>_xlfn.XLOOKUP(Table17[[#This Row],[Store_ID]],Store_Dim!A:A,Store_Dim!E:E)</f>
        <v>Outlet</v>
      </c>
      <c r="W1659" t="str">
        <f>_xlfn.XLOOKUP(Table17[[#This Row],[Product_ID]],Product_Dim!A:A,Product_Dim!B:B)</f>
        <v>Wireless Bluetooth Earbuds</v>
      </c>
      <c r="X1659" t="str">
        <f>_xlfn.XLOOKUP(Table17[[#This Row],[Product_ID]],Product_Dim!A:A,Product_Dim!C:C)</f>
        <v>Electronics</v>
      </c>
      <c r="Y1659" t="str">
        <f>_xlfn.XLOOKUP(Table17[[#This Row],[Product_ID]],Product_Dim!A:A,Product_Dim!D:D)</f>
        <v>Audio</v>
      </c>
      <c r="Z1659" t="str">
        <f>_xlfn.XLOOKUP(Table17[[#This Row],[Product_ID]],Product_Dim!A:A,Product_Dim!E:E)</f>
        <v>Perez-Johnston</v>
      </c>
      <c r="AA1659">
        <f>_xlfn.XLOOKUP(Table17[[#This Row],[Product_ID]],Product_Dim!A:A,Product_Dim!F:F)</f>
        <v>439.07</v>
      </c>
      <c r="AB1659">
        <f>_xlfn.XLOOKUP(Table17[[#This Row],[Product_ID]],Product_Dim!A:A,Product_Dim!G:G)</f>
        <v>142</v>
      </c>
    </row>
    <row r="1660" spans="1:28" x14ac:dyDescent="0.25">
      <c r="A1660" t="s">
        <v>3484</v>
      </c>
      <c r="B1660" s="1">
        <v>45282</v>
      </c>
      <c r="C1660" t="s">
        <v>141</v>
      </c>
      <c r="D1660" t="s">
        <v>1738</v>
      </c>
      <c r="E1660" t="s">
        <v>1799</v>
      </c>
      <c r="F1660">
        <v>2</v>
      </c>
      <c r="G1660">
        <v>100.42</v>
      </c>
      <c r="H1660">
        <v>0.06</v>
      </c>
      <c r="I1660" t="s">
        <v>1824</v>
      </c>
      <c r="J1660" s="12">
        <v>188.78960000000001</v>
      </c>
      <c r="K1660" t="str">
        <f>_xlfn.XLOOKUP(Table17[[#This Row],[Customer_ID]],Customer_Dim!A:A,Customer_Dim!B:B,"False Data")</f>
        <v>Rachel Myers</v>
      </c>
      <c r="L1660" s="5">
        <f>_xlfn.XLOOKUP(Table17[[#This Row],[Customer_ID]],Customer_Dim!A:A,Customer_Dim!C:C,"False Data")</f>
        <v>52</v>
      </c>
      <c r="M1660" s="5" t="str" cm="1">
        <f t="array" ref="M1660">_xlfn.IFS(Table9[[#This Row],[Age]]&lt;=35,"Youth",Table9[[#This Row],[Age]]&lt;=55,"Adult",Table9[[#This Row],[Age]]&gt;55,"Senior")</f>
        <v>Adult</v>
      </c>
      <c r="N1660" t="str">
        <f>_xlfn.XLOOKUP(Table17[[#This Row],[Customer_ID]],Customer_Dim!A:A,Customer_Dim!D:D,"False Data")</f>
        <v>Male</v>
      </c>
      <c r="O1660" t="str">
        <f>_xlfn.XLOOKUP(Table17[[#This Row],[Customer_ID]],Customer_Dim!A:A,Customer_Dim!E:E,"False Data")</f>
        <v>Robertberg</v>
      </c>
      <c r="P1660" t="str">
        <f>_xlfn.XLOOKUP(Table17[[#This Row],[Customer_ID]],Customer_Dim!A:A,Customer_Dim!F:F,"False Data")</f>
        <v>North Dakota</v>
      </c>
      <c r="Q1660" t="str">
        <f>_xlfn.XLOOKUP(Table17[[#This Row],[Customer_ID]],Customer_Dim!A:A,Customer_Dim!G:G,"False Data")</f>
        <v>USA</v>
      </c>
      <c r="R1660" t="str">
        <f>_xlfn.XLOOKUP(Table17[[#This Row],[Customer_ID]],Customer_Dim!A:A,Customer_Dim!H:H,"False Data")</f>
        <v>Silver</v>
      </c>
      <c r="S1660" t="str">
        <f>_xlfn.XLOOKUP(Table17[[#This Row],[Store_ID]],Store_Dim!A:A,Store_Dim!B:B)</f>
        <v>Mcdonald Inc</v>
      </c>
      <c r="T1660" t="str">
        <f>_xlfn.XLOOKUP(Table17[[#This Row],[Store_ID]],Store_Dim!A:A,Store_Dim!C:C)</f>
        <v>South</v>
      </c>
      <c r="U1660" t="str">
        <f>_xlfn.XLOOKUP(Table17[[#This Row],[Store_ID]],Store_Dim!A:A,Store_Dim!D:D)</f>
        <v>Christopherland</v>
      </c>
      <c r="V1660" t="str">
        <f>_xlfn.XLOOKUP(Table17[[#This Row],[Store_ID]],Store_Dim!A:A,Store_Dim!E:E)</f>
        <v>Outlet</v>
      </c>
      <c r="W1660" t="str">
        <f>_xlfn.XLOOKUP(Table17[[#This Row],[Product_ID]],Product_Dim!A:A,Product_Dim!B:B)</f>
        <v>Sports Stopwatch Basic</v>
      </c>
      <c r="X1660" t="str">
        <f>_xlfn.XLOOKUP(Table17[[#This Row],[Product_ID]],Product_Dim!A:A,Product_Dim!C:C)</f>
        <v>Sports</v>
      </c>
      <c r="Y1660" t="str">
        <f>_xlfn.XLOOKUP(Table17[[#This Row],[Product_ID]],Product_Dim!A:A,Product_Dim!D:D)</f>
        <v>Accessories</v>
      </c>
      <c r="Z1660" t="str">
        <f>_xlfn.XLOOKUP(Table17[[#This Row],[Product_ID]],Product_Dim!A:A,Product_Dim!E:E)</f>
        <v>Wilson Group</v>
      </c>
      <c r="AA1660">
        <f>_xlfn.XLOOKUP(Table17[[#This Row],[Product_ID]],Product_Dim!A:A,Product_Dim!F:F)</f>
        <v>60.65</v>
      </c>
      <c r="AB1660">
        <f>_xlfn.XLOOKUP(Table17[[#This Row],[Product_ID]],Product_Dim!A:A,Product_Dim!G:G)</f>
        <v>75</v>
      </c>
    </row>
    <row r="1661" spans="1:28" x14ac:dyDescent="0.25">
      <c r="A1661" t="s">
        <v>3485</v>
      </c>
      <c r="B1661" s="1">
        <v>45337</v>
      </c>
      <c r="C1661" t="s">
        <v>191</v>
      </c>
      <c r="D1661" t="s">
        <v>1744</v>
      </c>
      <c r="E1661" t="s">
        <v>1810</v>
      </c>
      <c r="F1661">
        <v>3</v>
      </c>
      <c r="G1661">
        <v>981.69</v>
      </c>
      <c r="H1661">
        <v>0.05</v>
      </c>
      <c r="I1661" t="s">
        <v>1829</v>
      </c>
      <c r="J1661" s="12">
        <v>2797.8164999999999</v>
      </c>
      <c r="K1661" t="str">
        <f>_xlfn.XLOOKUP(Table17[[#This Row],[Customer_ID]],Customer_Dim!A:A,Customer_Dim!B:B,"False Data")</f>
        <v>Matthew Hunter Jr.</v>
      </c>
      <c r="L1661" s="5">
        <f>_xlfn.XLOOKUP(Table17[[#This Row],[Customer_ID]],Customer_Dim!A:A,Customer_Dim!C:C,"False Data")</f>
        <v>61</v>
      </c>
      <c r="M1661" s="5" t="str" cm="1">
        <f t="array" ref="M1661">_xlfn.IFS(Table9[[#This Row],[Age]]&lt;=35,"Youth",Table9[[#This Row],[Age]]&lt;=55,"Adult",Table9[[#This Row],[Age]]&gt;55,"Senior")</f>
        <v>Senior</v>
      </c>
      <c r="N1661" t="str">
        <f>_xlfn.XLOOKUP(Table17[[#This Row],[Customer_ID]],Customer_Dim!A:A,Customer_Dim!D:D,"False Data")</f>
        <v>Female</v>
      </c>
      <c r="O1661" t="str">
        <f>_xlfn.XLOOKUP(Table17[[#This Row],[Customer_ID]],Customer_Dim!A:A,Customer_Dim!E:E,"False Data")</f>
        <v>Gregoryview</v>
      </c>
      <c r="P1661" t="str">
        <f>_xlfn.XLOOKUP(Table17[[#This Row],[Customer_ID]],Customer_Dim!A:A,Customer_Dim!F:F,"False Data")</f>
        <v>Illinois</v>
      </c>
      <c r="Q1661" t="str">
        <f>_xlfn.XLOOKUP(Table17[[#This Row],[Customer_ID]],Customer_Dim!A:A,Customer_Dim!G:G,"False Data")</f>
        <v>USA</v>
      </c>
      <c r="R1661" t="str">
        <f>_xlfn.XLOOKUP(Table17[[#This Row],[Customer_ID]],Customer_Dim!A:A,Customer_Dim!H:H,"False Data")</f>
        <v>Gold</v>
      </c>
      <c r="S1661" t="str">
        <f>_xlfn.XLOOKUP(Table17[[#This Row],[Store_ID]],Store_Dim!A:A,Store_Dim!B:B)</f>
        <v>Guerrero-Schmitt</v>
      </c>
      <c r="T1661" t="str">
        <f>_xlfn.XLOOKUP(Table17[[#This Row],[Store_ID]],Store_Dim!A:A,Store_Dim!C:C)</f>
        <v>East</v>
      </c>
      <c r="U1661" t="str">
        <f>_xlfn.XLOOKUP(Table17[[#This Row],[Store_ID]],Store_Dim!A:A,Store_Dim!D:D)</f>
        <v>East Stevechester</v>
      </c>
      <c r="V1661" t="str">
        <f>_xlfn.XLOOKUP(Table17[[#This Row],[Store_ID]],Store_Dim!A:A,Store_Dim!E:E)</f>
        <v>Flagship</v>
      </c>
      <c r="W1661" t="str">
        <f>_xlfn.XLOOKUP(Table17[[#This Row],[Product_ID]],Product_Dim!A:A,Product_Dim!B:B)</f>
        <v>Portable Bluetooth Speaker</v>
      </c>
      <c r="X1661" t="str">
        <f>_xlfn.XLOOKUP(Table17[[#This Row],[Product_ID]],Product_Dim!A:A,Product_Dim!C:C)</f>
        <v>Electronics</v>
      </c>
      <c r="Y1661" t="str">
        <f>_xlfn.XLOOKUP(Table17[[#This Row],[Product_ID]],Product_Dim!A:A,Product_Dim!D:D)</f>
        <v>Audio</v>
      </c>
      <c r="Z1661" t="str">
        <f>_xlfn.XLOOKUP(Table17[[#This Row],[Product_ID]],Product_Dim!A:A,Product_Dim!E:E)</f>
        <v>Flores-King</v>
      </c>
      <c r="AA1661">
        <f>_xlfn.XLOOKUP(Table17[[#This Row],[Product_ID]],Product_Dim!A:A,Product_Dim!F:F)</f>
        <v>431.67</v>
      </c>
      <c r="AB1661">
        <f>_xlfn.XLOOKUP(Table17[[#This Row],[Product_ID]],Product_Dim!A:A,Product_Dim!G:G)</f>
        <v>73</v>
      </c>
    </row>
    <row r="1662" spans="1:28" x14ac:dyDescent="0.25">
      <c r="A1662" t="s">
        <v>3486</v>
      </c>
      <c r="B1662" s="1">
        <v>45310</v>
      </c>
      <c r="C1662" t="s">
        <v>1029</v>
      </c>
      <c r="D1662" t="s">
        <v>1568</v>
      </c>
      <c r="E1662" t="s">
        <v>1804</v>
      </c>
      <c r="F1662">
        <v>2</v>
      </c>
      <c r="G1662">
        <v>848.87</v>
      </c>
      <c r="H1662">
        <v>0.09</v>
      </c>
      <c r="I1662" t="s">
        <v>1829</v>
      </c>
      <c r="J1662" s="12">
        <v>1544.9434000000001</v>
      </c>
      <c r="K1662" t="str">
        <f>_xlfn.XLOOKUP(Table17[[#This Row],[Customer_ID]],Customer_Dim!A:A,Customer_Dim!B:B,"False Data")</f>
        <v>Reginald Willis</v>
      </c>
      <c r="L1662" s="5">
        <f>_xlfn.XLOOKUP(Table17[[#This Row],[Customer_ID]],Customer_Dim!A:A,Customer_Dim!C:C,"False Data")</f>
        <v>62</v>
      </c>
      <c r="M1662" s="5" t="str" cm="1">
        <f t="array" ref="M1662">_xlfn.IFS(Table9[[#This Row],[Age]]&lt;=35,"Youth",Table9[[#This Row],[Age]]&lt;=55,"Adult",Table9[[#This Row],[Age]]&gt;55,"Senior")</f>
        <v>Senior</v>
      </c>
      <c r="N1662" t="str">
        <f>_xlfn.XLOOKUP(Table17[[#This Row],[Customer_ID]],Customer_Dim!A:A,Customer_Dim!D:D,"False Data")</f>
        <v>Female</v>
      </c>
      <c r="O1662" t="str">
        <f>_xlfn.XLOOKUP(Table17[[#This Row],[Customer_ID]],Customer_Dim!A:A,Customer_Dim!E:E,"False Data")</f>
        <v>Kellybury</v>
      </c>
      <c r="P1662" t="str">
        <f>_xlfn.XLOOKUP(Table17[[#This Row],[Customer_ID]],Customer_Dim!A:A,Customer_Dim!F:F,"False Data")</f>
        <v>New York</v>
      </c>
      <c r="Q1662" t="str">
        <f>_xlfn.XLOOKUP(Table17[[#This Row],[Customer_ID]],Customer_Dim!A:A,Customer_Dim!G:G,"False Data")</f>
        <v>USA</v>
      </c>
      <c r="R1662" t="str">
        <f>_xlfn.XLOOKUP(Table17[[#This Row],[Customer_ID]],Customer_Dim!A:A,Customer_Dim!H:H,"False Data")</f>
        <v>Bronze</v>
      </c>
      <c r="S1662" t="str">
        <f>_xlfn.XLOOKUP(Table17[[#This Row],[Store_ID]],Store_Dim!A:A,Store_Dim!B:B)</f>
        <v>Frederick-Wright</v>
      </c>
      <c r="T1662" t="str">
        <f>_xlfn.XLOOKUP(Table17[[#This Row],[Store_ID]],Store_Dim!A:A,Store_Dim!C:C)</f>
        <v>West</v>
      </c>
      <c r="U1662" t="str">
        <f>_xlfn.XLOOKUP(Table17[[#This Row],[Store_ID]],Store_Dim!A:A,Store_Dim!D:D)</f>
        <v>New Jimmymouth</v>
      </c>
      <c r="V1662" t="str">
        <f>_xlfn.XLOOKUP(Table17[[#This Row],[Store_ID]],Store_Dim!A:A,Store_Dim!E:E)</f>
        <v>Flagship</v>
      </c>
      <c r="W1662" t="str">
        <f>_xlfn.XLOOKUP(Table17[[#This Row],[Product_ID]],Product_Dim!A:A,Product_Dim!B:B)</f>
        <v>Ceramic Kitchen Bowl Set</v>
      </c>
      <c r="X1662" t="str">
        <f>_xlfn.XLOOKUP(Table17[[#This Row],[Product_ID]],Product_Dim!A:A,Product_Dim!C:C)</f>
        <v>Home</v>
      </c>
      <c r="Y1662" t="str">
        <f>_xlfn.XLOOKUP(Table17[[#This Row],[Product_ID]],Product_Dim!A:A,Product_Dim!D:D)</f>
        <v>Kitchen</v>
      </c>
      <c r="Z1662" t="str">
        <f>_xlfn.XLOOKUP(Table17[[#This Row],[Product_ID]],Product_Dim!A:A,Product_Dim!E:E)</f>
        <v>Hamilton Group</v>
      </c>
      <c r="AA1662">
        <f>_xlfn.XLOOKUP(Table17[[#This Row],[Product_ID]],Product_Dim!A:A,Product_Dim!F:F)</f>
        <v>298.86</v>
      </c>
      <c r="AB1662">
        <f>_xlfn.XLOOKUP(Table17[[#This Row],[Product_ID]],Product_Dim!A:A,Product_Dim!G:G)</f>
        <v>308</v>
      </c>
    </row>
    <row r="1663" spans="1:28" x14ac:dyDescent="0.25">
      <c r="A1663" t="s">
        <v>3487</v>
      </c>
      <c r="B1663" s="1">
        <v>45230</v>
      </c>
      <c r="C1663" t="s">
        <v>1172</v>
      </c>
      <c r="D1663" t="s">
        <v>1740</v>
      </c>
      <c r="E1663" t="s">
        <v>1789</v>
      </c>
      <c r="F1663">
        <v>3</v>
      </c>
      <c r="G1663">
        <v>582.32000000000005</v>
      </c>
      <c r="H1663">
        <v>0</v>
      </c>
      <c r="I1663" t="s">
        <v>1826</v>
      </c>
      <c r="J1663" s="12">
        <v>1746.96</v>
      </c>
      <c r="K1663" t="str">
        <f>_xlfn.XLOOKUP(Table17[[#This Row],[Customer_ID]],Customer_Dim!A:A,Customer_Dim!B:B,"False Data")</f>
        <v>Joshua Bell</v>
      </c>
      <c r="L1663" s="5">
        <f>_xlfn.XLOOKUP(Table17[[#This Row],[Customer_ID]],Customer_Dim!A:A,Customer_Dim!C:C,"False Data")</f>
        <v>26</v>
      </c>
      <c r="M1663" s="5" t="str" cm="1">
        <f t="array" ref="M1663">_xlfn.IFS(Table9[[#This Row],[Age]]&lt;=35,"Youth",Table9[[#This Row],[Age]]&lt;=55,"Adult",Table9[[#This Row],[Age]]&gt;55,"Senior")</f>
        <v>Youth</v>
      </c>
      <c r="N1663" t="str">
        <f>_xlfn.XLOOKUP(Table17[[#This Row],[Customer_ID]],Customer_Dim!A:A,Customer_Dim!D:D,"False Data")</f>
        <v>Male</v>
      </c>
      <c r="O1663" t="str">
        <f>_xlfn.XLOOKUP(Table17[[#This Row],[Customer_ID]],Customer_Dim!A:A,Customer_Dim!E:E,"False Data")</f>
        <v>Port Richardshire</v>
      </c>
      <c r="P1663" t="str">
        <f>_xlfn.XLOOKUP(Table17[[#This Row],[Customer_ID]],Customer_Dim!A:A,Customer_Dim!F:F,"False Data")</f>
        <v>Minnesota</v>
      </c>
      <c r="Q1663" t="str">
        <f>_xlfn.XLOOKUP(Table17[[#This Row],[Customer_ID]],Customer_Dim!A:A,Customer_Dim!G:G,"False Data")</f>
        <v>USA</v>
      </c>
      <c r="R1663" t="str">
        <f>_xlfn.XLOOKUP(Table17[[#This Row],[Customer_ID]],Customer_Dim!A:A,Customer_Dim!H:H,"False Data")</f>
        <v>Platinum</v>
      </c>
      <c r="S1663" t="str">
        <f>_xlfn.XLOOKUP(Table17[[#This Row],[Store_ID]],Store_Dim!A:A,Store_Dim!B:B)</f>
        <v>Hill, Wagner and Ballard</v>
      </c>
      <c r="T1663" t="str">
        <f>_xlfn.XLOOKUP(Table17[[#This Row],[Store_ID]],Store_Dim!A:A,Store_Dim!C:C)</f>
        <v>East</v>
      </c>
      <c r="U1663" t="str">
        <f>_xlfn.XLOOKUP(Table17[[#This Row],[Store_ID]],Store_Dim!A:A,Store_Dim!D:D)</f>
        <v>East Davidville</v>
      </c>
      <c r="V1663" t="str">
        <f>_xlfn.XLOOKUP(Table17[[#This Row],[Store_ID]],Store_Dim!A:A,Store_Dim!E:E)</f>
        <v>Online</v>
      </c>
      <c r="W1663" t="str">
        <f>_xlfn.XLOOKUP(Table17[[#This Row],[Product_ID]],Product_Dim!A:A,Product_Dim!B:B)</f>
        <v>Women's Formal Blazer</v>
      </c>
      <c r="X1663" t="str">
        <f>_xlfn.XLOOKUP(Table17[[#This Row],[Product_ID]],Product_Dim!A:A,Product_Dim!C:C)</f>
        <v>Clothing</v>
      </c>
      <c r="Y1663" t="str">
        <f>_xlfn.XLOOKUP(Table17[[#This Row],[Product_ID]],Product_Dim!A:A,Product_Dim!D:D)</f>
        <v>Outerwear</v>
      </c>
      <c r="Z1663" t="str">
        <f>_xlfn.XLOOKUP(Table17[[#This Row],[Product_ID]],Product_Dim!A:A,Product_Dim!E:E)</f>
        <v>Phillips and Sons</v>
      </c>
      <c r="AA1663">
        <f>_xlfn.XLOOKUP(Table17[[#This Row],[Product_ID]],Product_Dim!A:A,Product_Dim!F:F)</f>
        <v>358.47</v>
      </c>
      <c r="AB1663">
        <f>_xlfn.XLOOKUP(Table17[[#This Row],[Product_ID]],Product_Dim!A:A,Product_Dim!G:G)</f>
        <v>143</v>
      </c>
    </row>
    <row r="1664" spans="1:28" x14ac:dyDescent="0.25">
      <c r="A1664" t="s">
        <v>3488</v>
      </c>
      <c r="B1664" s="1">
        <v>45341</v>
      </c>
      <c r="C1664" t="s">
        <v>568</v>
      </c>
      <c r="D1664" t="s">
        <v>1646</v>
      </c>
      <c r="E1664" t="s">
        <v>1807</v>
      </c>
      <c r="F1664">
        <v>2</v>
      </c>
      <c r="G1664">
        <v>869.43</v>
      </c>
      <c r="H1664">
        <v>0.24</v>
      </c>
      <c r="I1664" t="s">
        <v>1829</v>
      </c>
      <c r="J1664" s="12">
        <v>1321.5336</v>
      </c>
      <c r="K1664" t="str">
        <f>_xlfn.XLOOKUP(Table17[[#This Row],[Customer_ID]],Customer_Dim!A:A,Customer_Dim!B:B,"False Data")</f>
        <v>Amy Wilson</v>
      </c>
      <c r="L1664" s="5">
        <f>_xlfn.XLOOKUP(Table17[[#This Row],[Customer_ID]],Customer_Dim!A:A,Customer_Dim!C:C,"False Data")</f>
        <v>44</v>
      </c>
      <c r="M1664" s="5" t="str" cm="1">
        <f t="array" ref="M1664">_xlfn.IFS(Table9[[#This Row],[Age]]&lt;=35,"Youth",Table9[[#This Row],[Age]]&lt;=55,"Adult",Table9[[#This Row],[Age]]&gt;55,"Senior")</f>
        <v>Adult</v>
      </c>
      <c r="N1664" t="str">
        <f>_xlfn.XLOOKUP(Table17[[#This Row],[Customer_ID]],Customer_Dim!A:A,Customer_Dim!D:D,"False Data")</f>
        <v>Female</v>
      </c>
      <c r="O1664" t="str">
        <f>_xlfn.XLOOKUP(Table17[[#This Row],[Customer_ID]],Customer_Dim!A:A,Customer_Dim!E:E,"False Data")</f>
        <v>Morrisburgh</v>
      </c>
      <c r="P1664" t="str">
        <f>_xlfn.XLOOKUP(Table17[[#This Row],[Customer_ID]],Customer_Dim!A:A,Customer_Dim!F:F,"False Data")</f>
        <v>Indiana</v>
      </c>
      <c r="Q1664" t="str">
        <f>_xlfn.XLOOKUP(Table17[[#This Row],[Customer_ID]],Customer_Dim!A:A,Customer_Dim!G:G,"False Data")</f>
        <v>USA</v>
      </c>
      <c r="R1664" t="str">
        <f>_xlfn.XLOOKUP(Table17[[#This Row],[Customer_ID]],Customer_Dim!A:A,Customer_Dim!H:H,"False Data")</f>
        <v>Platinum</v>
      </c>
      <c r="S1664" t="str">
        <f>_xlfn.XLOOKUP(Table17[[#This Row],[Store_ID]],Store_Dim!A:A,Store_Dim!B:B)</f>
        <v>Holloway Ltd</v>
      </c>
      <c r="T1664" t="str">
        <f>_xlfn.XLOOKUP(Table17[[#This Row],[Store_ID]],Store_Dim!A:A,Store_Dim!C:C)</f>
        <v>North</v>
      </c>
      <c r="U1664" t="str">
        <f>_xlfn.XLOOKUP(Table17[[#This Row],[Store_ID]],Store_Dim!A:A,Store_Dim!D:D)</f>
        <v>Bensonhaven</v>
      </c>
      <c r="V1664" t="str">
        <f>_xlfn.XLOOKUP(Table17[[#This Row],[Store_ID]],Store_Dim!A:A,Store_Dim!E:E)</f>
        <v>Flagship</v>
      </c>
      <c r="W1664" t="str">
        <f>_xlfn.XLOOKUP(Table17[[#This Row],[Product_ID]],Product_Dim!A:A,Product_Dim!B:B)</f>
        <v>Men's Roll-On Perfume</v>
      </c>
      <c r="X1664" t="str">
        <f>_xlfn.XLOOKUP(Table17[[#This Row],[Product_ID]],Product_Dim!A:A,Product_Dim!C:C)</f>
        <v>Beauty</v>
      </c>
      <c r="Y1664" t="str">
        <f>_xlfn.XLOOKUP(Table17[[#This Row],[Product_ID]],Product_Dim!A:A,Product_Dim!D:D)</f>
        <v>Fragrance</v>
      </c>
      <c r="Z1664" t="str">
        <f>_xlfn.XLOOKUP(Table17[[#This Row],[Product_ID]],Product_Dim!A:A,Product_Dim!E:E)</f>
        <v>Sullivan and Sons</v>
      </c>
      <c r="AA1664">
        <f>_xlfn.XLOOKUP(Table17[[#This Row],[Product_ID]],Product_Dim!A:A,Product_Dim!F:F)</f>
        <v>43.29</v>
      </c>
      <c r="AB1664">
        <f>_xlfn.XLOOKUP(Table17[[#This Row],[Product_ID]],Product_Dim!A:A,Product_Dim!G:G)</f>
        <v>267</v>
      </c>
    </row>
    <row r="1665" spans="1:28" x14ac:dyDescent="0.25">
      <c r="A1665" t="s">
        <v>3489</v>
      </c>
      <c r="B1665" s="1">
        <v>45440</v>
      </c>
      <c r="C1665" t="s">
        <v>93</v>
      </c>
      <c r="D1665" t="s">
        <v>1656</v>
      </c>
      <c r="E1665" t="s">
        <v>1769</v>
      </c>
      <c r="F1665">
        <v>1</v>
      </c>
      <c r="G1665">
        <v>62.26</v>
      </c>
      <c r="H1665">
        <v>0.03</v>
      </c>
      <c r="I1665" t="s">
        <v>1829</v>
      </c>
      <c r="J1665" s="12">
        <v>60.392200000000003</v>
      </c>
      <c r="K1665" t="str">
        <f>_xlfn.XLOOKUP(Table17[[#This Row],[Customer_ID]],Customer_Dim!A:A,Customer_Dim!B:B,"False Data")</f>
        <v>Jeff Martinez</v>
      </c>
      <c r="L1665" s="5">
        <f>_xlfn.XLOOKUP(Table17[[#This Row],[Customer_ID]],Customer_Dim!A:A,Customer_Dim!C:C,"False Data")</f>
        <v>36</v>
      </c>
      <c r="M1665" s="5" t="str" cm="1">
        <f t="array" ref="M1665">_xlfn.IFS(Table9[[#This Row],[Age]]&lt;=35,"Youth",Table9[[#This Row],[Age]]&lt;=55,"Adult",Table9[[#This Row],[Age]]&gt;55,"Senior")</f>
        <v>Adult</v>
      </c>
      <c r="N1665" t="str">
        <f>_xlfn.XLOOKUP(Table17[[#This Row],[Customer_ID]],Customer_Dim!A:A,Customer_Dim!D:D,"False Data")</f>
        <v>Female</v>
      </c>
      <c r="O1665" t="str">
        <f>_xlfn.XLOOKUP(Table17[[#This Row],[Customer_ID]],Customer_Dim!A:A,Customer_Dim!E:E,"False Data")</f>
        <v>Smithburgh</v>
      </c>
      <c r="P1665" t="str">
        <f>_xlfn.XLOOKUP(Table17[[#This Row],[Customer_ID]],Customer_Dim!A:A,Customer_Dim!F:F,"False Data")</f>
        <v>Oklahoma</v>
      </c>
      <c r="Q1665" t="str">
        <f>_xlfn.XLOOKUP(Table17[[#This Row],[Customer_ID]],Customer_Dim!A:A,Customer_Dim!G:G,"False Data")</f>
        <v>USA</v>
      </c>
      <c r="R1665" t="str">
        <f>_xlfn.XLOOKUP(Table17[[#This Row],[Customer_ID]],Customer_Dim!A:A,Customer_Dim!H:H,"False Data")</f>
        <v>Gold</v>
      </c>
      <c r="S1665" t="str">
        <f>_xlfn.XLOOKUP(Table17[[#This Row],[Store_ID]],Store_Dim!A:A,Store_Dim!B:B)</f>
        <v>Alexander Group</v>
      </c>
      <c r="T1665" t="str">
        <f>_xlfn.XLOOKUP(Table17[[#This Row],[Store_ID]],Store_Dim!A:A,Store_Dim!C:C)</f>
        <v>South</v>
      </c>
      <c r="U1665" t="str">
        <f>_xlfn.XLOOKUP(Table17[[#This Row],[Store_ID]],Store_Dim!A:A,Store_Dim!D:D)</f>
        <v>Port Sharon</v>
      </c>
      <c r="V1665" t="str">
        <f>_xlfn.XLOOKUP(Table17[[#This Row],[Store_ID]],Store_Dim!A:A,Store_Dim!E:E)</f>
        <v>Online</v>
      </c>
      <c r="W1665" t="str">
        <f>_xlfn.XLOOKUP(Table17[[#This Row],[Product_ID]],Product_Dim!A:A,Product_Dim!B:B)</f>
        <v>Sports Stopwatch Pro</v>
      </c>
      <c r="X1665" t="str">
        <f>_xlfn.XLOOKUP(Table17[[#This Row],[Product_ID]],Product_Dim!A:A,Product_Dim!C:C)</f>
        <v>Sports</v>
      </c>
      <c r="Y1665" t="str">
        <f>_xlfn.XLOOKUP(Table17[[#This Row],[Product_ID]],Product_Dim!A:A,Product_Dim!D:D)</f>
        <v>Accessories</v>
      </c>
      <c r="Z1665" t="str">
        <f>_xlfn.XLOOKUP(Table17[[#This Row],[Product_ID]],Product_Dim!A:A,Product_Dim!E:E)</f>
        <v>Thompson-French</v>
      </c>
      <c r="AA1665">
        <f>_xlfn.XLOOKUP(Table17[[#This Row],[Product_ID]],Product_Dim!A:A,Product_Dim!F:F)</f>
        <v>434.84</v>
      </c>
      <c r="AB1665">
        <f>_xlfn.XLOOKUP(Table17[[#This Row],[Product_ID]],Product_Dim!A:A,Product_Dim!G:G)</f>
        <v>185</v>
      </c>
    </row>
    <row r="1666" spans="1:28" x14ac:dyDescent="0.25">
      <c r="A1666" t="s">
        <v>3490</v>
      </c>
      <c r="B1666" s="1">
        <v>45798</v>
      </c>
      <c r="C1666" t="s">
        <v>511</v>
      </c>
      <c r="D1666" t="s">
        <v>1626</v>
      </c>
      <c r="E1666" t="s">
        <v>1799</v>
      </c>
      <c r="F1666">
        <v>3</v>
      </c>
      <c r="G1666">
        <v>343.97</v>
      </c>
      <c r="H1666">
        <v>0.04</v>
      </c>
      <c r="I1666" t="s">
        <v>1829</v>
      </c>
      <c r="J1666" s="12">
        <v>990.6336</v>
      </c>
      <c r="K1666" t="str">
        <f>_xlfn.XLOOKUP(Table17[[#This Row],[Customer_ID]],Customer_Dim!A:A,Customer_Dim!B:B,"False Data")</f>
        <v>Patrick Roberts</v>
      </c>
      <c r="L1666" s="5">
        <f>_xlfn.XLOOKUP(Table17[[#This Row],[Customer_ID]],Customer_Dim!A:A,Customer_Dim!C:C,"False Data")</f>
        <v>41</v>
      </c>
      <c r="M1666" s="5" t="str" cm="1">
        <f t="array" ref="M1666">_xlfn.IFS(Table9[[#This Row],[Age]]&lt;=35,"Youth",Table9[[#This Row],[Age]]&lt;=55,"Adult",Table9[[#This Row],[Age]]&gt;55,"Senior")</f>
        <v>Adult</v>
      </c>
      <c r="N1666" t="str">
        <f>_xlfn.XLOOKUP(Table17[[#This Row],[Customer_ID]],Customer_Dim!A:A,Customer_Dim!D:D,"False Data")</f>
        <v>Female</v>
      </c>
      <c r="O1666" t="str">
        <f>_xlfn.XLOOKUP(Table17[[#This Row],[Customer_ID]],Customer_Dim!A:A,Customer_Dim!E:E,"False Data")</f>
        <v>Jaredville</v>
      </c>
      <c r="P1666" t="str">
        <f>_xlfn.XLOOKUP(Table17[[#This Row],[Customer_ID]],Customer_Dim!A:A,Customer_Dim!F:F,"False Data")</f>
        <v>Missouri</v>
      </c>
      <c r="Q1666" t="str">
        <f>_xlfn.XLOOKUP(Table17[[#This Row],[Customer_ID]],Customer_Dim!A:A,Customer_Dim!G:G,"False Data")</f>
        <v>USA</v>
      </c>
      <c r="R1666" t="str">
        <f>_xlfn.XLOOKUP(Table17[[#This Row],[Customer_ID]],Customer_Dim!A:A,Customer_Dim!H:H,"False Data")</f>
        <v>Platinum</v>
      </c>
      <c r="S1666" t="str">
        <f>_xlfn.XLOOKUP(Table17[[#This Row],[Store_ID]],Store_Dim!A:A,Store_Dim!B:B)</f>
        <v>Mcdonald Inc</v>
      </c>
      <c r="T1666" t="str">
        <f>_xlfn.XLOOKUP(Table17[[#This Row],[Store_ID]],Store_Dim!A:A,Store_Dim!C:C)</f>
        <v>South</v>
      </c>
      <c r="U1666" t="str">
        <f>_xlfn.XLOOKUP(Table17[[#This Row],[Store_ID]],Store_Dim!A:A,Store_Dim!D:D)</f>
        <v>Christopherland</v>
      </c>
      <c r="V1666" t="str">
        <f>_xlfn.XLOOKUP(Table17[[#This Row],[Store_ID]],Store_Dim!A:A,Store_Dim!E:E)</f>
        <v>Outlet</v>
      </c>
      <c r="W1666" t="str">
        <f>_xlfn.XLOOKUP(Table17[[#This Row],[Product_ID]],Product_Dim!A:A,Product_Dim!B:B)</f>
        <v>Portable Power Bank</v>
      </c>
      <c r="X1666" t="str">
        <f>_xlfn.XLOOKUP(Table17[[#This Row],[Product_ID]],Product_Dim!A:A,Product_Dim!C:C)</f>
        <v>Electronics</v>
      </c>
      <c r="Y1666" t="str">
        <f>_xlfn.XLOOKUP(Table17[[#This Row],[Product_ID]],Product_Dim!A:A,Product_Dim!D:D)</f>
        <v>Mobile</v>
      </c>
      <c r="Z1666" t="str">
        <f>_xlfn.XLOOKUP(Table17[[#This Row],[Product_ID]],Product_Dim!A:A,Product_Dim!E:E)</f>
        <v>Cummings and Sons</v>
      </c>
      <c r="AA1666">
        <f>_xlfn.XLOOKUP(Table17[[#This Row],[Product_ID]],Product_Dim!A:A,Product_Dim!F:F)</f>
        <v>326.06</v>
      </c>
      <c r="AB1666">
        <f>_xlfn.XLOOKUP(Table17[[#This Row],[Product_ID]],Product_Dim!A:A,Product_Dim!G:G)</f>
        <v>301</v>
      </c>
    </row>
    <row r="1667" spans="1:28" x14ac:dyDescent="0.25">
      <c r="A1667" t="s">
        <v>3491</v>
      </c>
      <c r="B1667" s="1">
        <v>45293</v>
      </c>
      <c r="C1667" t="s">
        <v>957</v>
      </c>
      <c r="D1667" t="s">
        <v>1596</v>
      </c>
      <c r="E1667" t="s">
        <v>1794</v>
      </c>
      <c r="F1667">
        <v>3</v>
      </c>
      <c r="G1667">
        <v>304.67</v>
      </c>
      <c r="H1667">
        <v>0.11</v>
      </c>
      <c r="I1667" t="s">
        <v>1824</v>
      </c>
      <c r="J1667" s="12">
        <v>813.46889999999996</v>
      </c>
      <c r="K1667" t="str">
        <f>_xlfn.XLOOKUP(Table17[[#This Row],[Customer_ID]],Customer_Dim!A:A,Customer_Dim!B:B,"False Data")</f>
        <v>John Sloan</v>
      </c>
      <c r="L1667" s="5">
        <f>_xlfn.XLOOKUP(Table17[[#This Row],[Customer_ID]],Customer_Dim!A:A,Customer_Dim!C:C,"False Data")</f>
        <v>23</v>
      </c>
      <c r="M1667" s="5" t="str" cm="1">
        <f t="array" ref="M1667">_xlfn.IFS(Table9[[#This Row],[Age]]&lt;=35,"Youth",Table9[[#This Row],[Age]]&lt;=55,"Adult",Table9[[#This Row],[Age]]&gt;55,"Senior")</f>
        <v>Youth</v>
      </c>
      <c r="N1667" t="str">
        <f>_xlfn.XLOOKUP(Table17[[#This Row],[Customer_ID]],Customer_Dim!A:A,Customer_Dim!D:D,"False Data")</f>
        <v>Female</v>
      </c>
      <c r="O1667" t="str">
        <f>_xlfn.XLOOKUP(Table17[[#This Row],[Customer_ID]],Customer_Dim!A:A,Customer_Dim!E:E,"False Data")</f>
        <v>East Johntown</v>
      </c>
      <c r="P1667" t="str">
        <f>_xlfn.XLOOKUP(Table17[[#This Row],[Customer_ID]],Customer_Dim!A:A,Customer_Dim!F:F,"False Data")</f>
        <v>Delaware</v>
      </c>
      <c r="Q1667" t="str">
        <f>_xlfn.XLOOKUP(Table17[[#This Row],[Customer_ID]],Customer_Dim!A:A,Customer_Dim!G:G,"False Data")</f>
        <v>USA</v>
      </c>
      <c r="R1667" t="str">
        <f>_xlfn.XLOOKUP(Table17[[#This Row],[Customer_ID]],Customer_Dim!A:A,Customer_Dim!H:H,"False Data")</f>
        <v>Platinum</v>
      </c>
      <c r="S1667" t="str">
        <f>_xlfn.XLOOKUP(Table17[[#This Row],[Store_ID]],Store_Dim!A:A,Store_Dim!B:B)</f>
        <v>Thomas, Bridges and Harris</v>
      </c>
      <c r="T1667" t="str">
        <f>_xlfn.XLOOKUP(Table17[[#This Row],[Store_ID]],Store_Dim!A:A,Store_Dim!C:C)</f>
        <v>North</v>
      </c>
      <c r="U1667" t="str">
        <f>_xlfn.XLOOKUP(Table17[[#This Row],[Store_ID]],Store_Dim!A:A,Store_Dim!D:D)</f>
        <v>Sabrinatown</v>
      </c>
      <c r="V1667" t="str">
        <f>_xlfn.XLOOKUP(Table17[[#This Row],[Store_ID]],Store_Dim!A:A,Store_Dim!E:E)</f>
        <v>Online</v>
      </c>
      <c r="W1667" t="str">
        <f>_xlfn.XLOOKUP(Table17[[#This Row],[Product_ID]],Product_Dim!A:A,Product_Dim!B:B)</f>
        <v>Foldable Camping Chair</v>
      </c>
      <c r="X1667" t="str">
        <f>_xlfn.XLOOKUP(Table17[[#This Row],[Product_ID]],Product_Dim!A:A,Product_Dim!C:C)</f>
        <v>Sports</v>
      </c>
      <c r="Y1667" t="str">
        <f>_xlfn.XLOOKUP(Table17[[#This Row],[Product_ID]],Product_Dim!A:A,Product_Dim!D:D)</f>
        <v>Outdoor</v>
      </c>
      <c r="Z1667" t="str">
        <f>_xlfn.XLOOKUP(Table17[[#This Row],[Product_ID]],Product_Dim!A:A,Product_Dim!E:E)</f>
        <v>Cook Ltd</v>
      </c>
      <c r="AA1667">
        <f>_xlfn.XLOOKUP(Table17[[#This Row],[Product_ID]],Product_Dim!A:A,Product_Dim!F:F)</f>
        <v>166.06</v>
      </c>
      <c r="AB1667">
        <f>_xlfn.XLOOKUP(Table17[[#This Row],[Product_ID]],Product_Dim!A:A,Product_Dim!G:G)</f>
        <v>340</v>
      </c>
    </row>
    <row r="1668" spans="1:28" x14ac:dyDescent="0.25">
      <c r="A1668" t="s">
        <v>3492</v>
      </c>
      <c r="B1668" s="1">
        <v>45296</v>
      </c>
      <c r="C1668" t="s">
        <v>1142</v>
      </c>
      <c r="D1668" t="s">
        <v>1602</v>
      </c>
      <c r="E1668" t="s">
        <v>1786</v>
      </c>
      <c r="F1668">
        <v>4</v>
      </c>
      <c r="G1668">
        <v>208.34</v>
      </c>
      <c r="H1668">
        <v>0.01</v>
      </c>
      <c r="I1668" t="s">
        <v>1826</v>
      </c>
      <c r="J1668" s="12">
        <v>825.02639999999997</v>
      </c>
      <c r="K1668" t="str">
        <f>_xlfn.XLOOKUP(Table17[[#This Row],[Customer_ID]],Customer_Dim!A:A,Customer_Dim!B:B,"False Data")</f>
        <v>Brandon Mcbride</v>
      </c>
      <c r="L1668" s="5">
        <f>_xlfn.XLOOKUP(Table17[[#This Row],[Customer_ID]],Customer_Dim!A:A,Customer_Dim!C:C,"False Data")</f>
        <v>63</v>
      </c>
      <c r="M1668" s="5" t="str" cm="1">
        <f t="array" ref="M1668">_xlfn.IFS(Table9[[#This Row],[Age]]&lt;=35,"Youth",Table9[[#This Row],[Age]]&lt;=55,"Adult",Table9[[#This Row],[Age]]&gt;55,"Senior")</f>
        <v>Senior</v>
      </c>
      <c r="N1668" t="str">
        <f>_xlfn.XLOOKUP(Table17[[#This Row],[Customer_ID]],Customer_Dim!A:A,Customer_Dim!D:D,"False Data")</f>
        <v>Female</v>
      </c>
      <c r="O1668" t="str">
        <f>_xlfn.XLOOKUP(Table17[[#This Row],[Customer_ID]],Customer_Dim!A:A,Customer_Dim!E:E,"False Data")</f>
        <v>Kellyside</v>
      </c>
      <c r="P1668" t="str">
        <f>_xlfn.XLOOKUP(Table17[[#This Row],[Customer_ID]],Customer_Dim!A:A,Customer_Dim!F:F,"False Data")</f>
        <v>Alaska</v>
      </c>
      <c r="Q1668" t="str">
        <f>_xlfn.XLOOKUP(Table17[[#This Row],[Customer_ID]],Customer_Dim!A:A,Customer_Dim!G:G,"False Data")</f>
        <v>USA</v>
      </c>
      <c r="R1668" t="str">
        <f>_xlfn.XLOOKUP(Table17[[#This Row],[Customer_ID]],Customer_Dim!A:A,Customer_Dim!H:H,"False Data")</f>
        <v>Platinum</v>
      </c>
      <c r="S1668" t="str">
        <f>_xlfn.XLOOKUP(Table17[[#This Row],[Store_ID]],Store_Dim!A:A,Store_Dim!B:B)</f>
        <v>Moore, Padilla and Butler</v>
      </c>
      <c r="T1668" t="str">
        <f>_xlfn.XLOOKUP(Table17[[#This Row],[Store_ID]],Store_Dim!A:A,Store_Dim!C:C)</f>
        <v>South</v>
      </c>
      <c r="U1668" t="str">
        <f>_xlfn.XLOOKUP(Table17[[#This Row],[Store_ID]],Store_Dim!A:A,Store_Dim!D:D)</f>
        <v>East Johnstad</v>
      </c>
      <c r="V1668" t="str">
        <f>_xlfn.XLOOKUP(Table17[[#This Row],[Store_ID]],Store_Dim!A:A,Store_Dim!E:E)</f>
        <v>Flagship</v>
      </c>
      <c r="W1668" t="str">
        <f>_xlfn.XLOOKUP(Table17[[#This Row],[Product_ID]],Product_Dim!A:A,Product_Dim!B:B)</f>
        <v>Decorative Floor Vase</v>
      </c>
      <c r="X1668" t="str">
        <f>_xlfn.XLOOKUP(Table17[[#This Row],[Product_ID]],Product_Dim!A:A,Product_Dim!C:C)</f>
        <v>Home</v>
      </c>
      <c r="Y1668" t="str">
        <f>_xlfn.XLOOKUP(Table17[[#This Row],[Product_ID]],Product_Dim!A:A,Product_Dim!D:D)</f>
        <v>Decor</v>
      </c>
      <c r="Z1668" t="str">
        <f>_xlfn.XLOOKUP(Table17[[#This Row],[Product_ID]],Product_Dim!A:A,Product_Dim!E:E)</f>
        <v>Khan, Jones and Paul</v>
      </c>
      <c r="AA1668">
        <f>_xlfn.XLOOKUP(Table17[[#This Row],[Product_ID]],Product_Dim!A:A,Product_Dim!F:F)</f>
        <v>81.75</v>
      </c>
      <c r="AB1668">
        <f>_xlfn.XLOOKUP(Table17[[#This Row],[Product_ID]],Product_Dim!A:A,Product_Dim!G:G)</f>
        <v>378</v>
      </c>
    </row>
    <row r="1669" spans="1:28" x14ac:dyDescent="0.25">
      <c r="A1669" t="s">
        <v>3493</v>
      </c>
      <c r="B1669" s="1">
        <v>45860</v>
      </c>
      <c r="C1669" t="s">
        <v>984</v>
      </c>
      <c r="D1669" t="s">
        <v>1720</v>
      </c>
      <c r="E1669" t="s">
        <v>1757</v>
      </c>
      <c r="F1669">
        <v>1</v>
      </c>
      <c r="G1669">
        <v>119.04</v>
      </c>
      <c r="H1669">
        <v>0.13</v>
      </c>
      <c r="I1669" t="s">
        <v>1829</v>
      </c>
      <c r="J1669" s="12">
        <v>103.56480000000001</v>
      </c>
      <c r="K1669" t="str">
        <f>_xlfn.XLOOKUP(Table17[[#This Row],[Customer_ID]],Customer_Dim!A:A,Customer_Dim!B:B,"False Data")</f>
        <v>Jason Mullins</v>
      </c>
      <c r="L1669" s="5">
        <f>_xlfn.XLOOKUP(Table17[[#This Row],[Customer_ID]],Customer_Dim!A:A,Customer_Dim!C:C,"False Data")</f>
        <v>47</v>
      </c>
      <c r="M1669" s="5" t="str" cm="1">
        <f t="array" ref="M1669">_xlfn.IFS(Table9[[#This Row],[Age]]&lt;=35,"Youth",Table9[[#This Row],[Age]]&lt;=55,"Adult",Table9[[#This Row],[Age]]&gt;55,"Senior")</f>
        <v>Adult</v>
      </c>
      <c r="N1669" t="str">
        <f>_xlfn.XLOOKUP(Table17[[#This Row],[Customer_ID]],Customer_Dim!A:A,Customer_Dim!D:D,"False Data")</f>
        <v>Female</v>
      </c>
      <c r="O1669" t="str">
        <f>_xlfn.XLOOKUP(Table17[[#This Row],[Customer_ID]],Customer_Dim!A:A,Customer_Dim!E:E,"False Data")</f>
        <v>Brianchester</v>
      </c>
      <c r="P1669" t="str">
        <f>_xlfn.XLOOKUP(Table17[[#This Row],[Customer_ID]],Customer_Dim!A:A,Customer_Dim!F:F,"False Data")</f>
        <v>Delaware</v>
      </c>
      <c r="Q1669" t="str">
        <f>_xlfn.XLOOKUP(Table17[[#This Row],[Customer_ID]],Customer_Dim!A:A,Customer_Dim!G:G,"False Data")</f>
        <v>USA</v>
      </c>
      <c r="R1669" t="str">
        <f>_xlfn.XLOOKUP(Table17[[#This Row],[Customer_ID]],Customer_Dim!A:A,Customer_Dim!H:H,"False Data")</f>
        <v>Silver</v>
      </c>
      <c r="S1669" t="str">
        <f>_xlfn.XLOOKUP(Table17[[#This Row],[Store_ID]],Store_Dim!A:A,Store_Dim!B:B)</f>
        <v>Martinez, Adkins and Johnson</v>
      </c>
      <c r="T1669" t="str">
        <f>_xlfn.XLOOKUP(Table17[[#This Row],[Store_ID]],Store_Dim!A:A,Store_Dim!C:C)</f>
        <v>North</v>
      </c>
      <c r="U1669" t="str">
        <f>_xlfn.XLOOKUP(Table17[[#This Row],[Store_ID]],Store_Dim!A:A,Store_Dim!D:D)</f>
        <v>Danielmouth</v>
      </c>
      <c r="V1669" t="str">
        <f>_xlfn.XLOOKUP(Table17[[#This Row],[Store_ID]],Store_Dim!A:A,Store_Dim!E:E)</f>
        <v>Flagship</v>
      </c>
      <c r="W1669" t="str">
        <f>_xlfn.XLOOKUP(Table17[[#This Row],[Product_ID]],Product_Dim!A:A,Product_Dim!B:B)</f>
        <v>Kitchen Cutting Board</v>
      </c>
      <c r="X1669" t="str">
        <f>_xlfn.XLOOKUP(Table17[[#This Row],[Product_ID]],Product_Dim!A:A,Product_Dim!C:C)</f>
        <v>Home</v>
      </c>
      <c r="Y1669" t="str">
        <f>_xlfn.XLOOKUP(Table17[[#This Row],[Product_ID]],Product_Dim!A:A,Product_Dim!D:D)</f>
        <v>Kitchen</v>
      </c>
      <c r="Z1669" t="str">
        <f>_xlfn.XLOOKUP(Table17[[#This Row],[Product_ID]],Product_Dim!A:A,Product_Dim!E:E)</f>
        <v>Taylor, Dodson and Johnston</v>
      </c>
      <c r="AA1669">
        <f>_xlfn.XLOOKUP(Table17[[#This Row],[Product_ID]],Product_Dim!A:A,Product_Dim!F:F)</f>
        <v>176.07</v>
      </c>
      <c r="AB1669">
        <f>_xlfn.XLOOKUP(Table17[[#This Row],[Product_ID]],Product_Dim!A:A,Product_Dim!G:G)</f>
        <v>82</v>
      </c>
    </row>
    <row r="1670" spans="1:28" x14ac:dyDescent="0.25">
      <c r="A1670" t="s">
        <v>3494</v>
      </c>
      <c r="B1670" s="1">
        <v>45843</v>
      </c>
      <c r="C1670" t="s">
        <v>1011</v>
      </c>
      <c r="D1670" t="s">
        <v>1636</v>
      </c>
      <c r="E1670" t="s">
        <v>1786</v>
      </c>
      <c r="F1670">
        <v>4</v>
      </c>
      <c r="G1670">
        <v>791.65</v>
      </c>
      <c r="H1670">
        <v>0.06</v>
      </c>
      <c r="I1670" t="s">
        <v>1829</v>
      </c>
      <c r="J1670" s="12">
        <v>2976.6039999999998</v>
      </c>
      <c r="K1670" t="str">
        <f>_xlfn.XLOOKUP(Table17[[#This Row],[Customer_ID]],Customer_Dim!A:A,Customer_Dim!B:B,"False Data")</f>
        <v>Darren Burton</v>
      </c>
      <c r="L1670" s="5">
        <f>_xlfn.XLOOKUP(Table17[[#This Row],[Customer_ID]],Customer_Dim!A:A,Customer_Dim!C:C,"False Data")</f>
        <v>21</v>
      </c>
      <c r="M1670" s="5" t="str" cm="1">
        <f t="array" ref="M1670">_xlfn.IFS(Table9[[#This Row],[Age]]&lt;=35,"Youth",Table9[[#This Row],[Age]]&lt;=55,"Adult",Table9[[#This Row],[Age]]&gt;55,"Senior")</f>
        <v>Youth</v>
      </c>
      <c r="N1670" t="str">
        <f>_xlfn.XLOOKUP(Table17[[#This Row],[Customer_ID]],Customer_Dim!A:A,Customer_Dim!D:D,"False Data")</f>
        <v>Female</v>
      </c>
      <c r="O1670" t="str">
        <f>_xlfn.XLOOKUP(Table17[[#This Row],[Customer_ID]],Customer_Dim!A:A,Customer_Dim!E:E,"False Data")</f>
        <v>Lake Alice</v>
      </c>
      <c r="P1670" t="str">
        <f>_xlfn.XLOOKUP(Table17[[#This Row],[Customer_ID]],Customer_Dim!A:A,Customer_Dim!F:F,"False Data")</f>
        <v>Tennessee</v>
      </c>
      <c r="Q1670" t="str">
        <f>_xlfn.XLOOKUP(Table17[[#This Row],[Customer_ID]],Customer_Dim!A:A,Customer_Dim!G:G,"False Data")</f>
        <v>USA</v>
      </c>
      <c r="R1670" t="str">
        <f>_xlfn.XLOOKUP(Table17[[#This Row],[Customer_ID]],Customer_Dim!A:A,Customer_Dim!H:H,"False Data")</f>
        <v>Bronze</v>
      </c>
      <c r="S1670" t="str">
        <f>_xlfn.XLOOKUP(Table17[[#This Row],[Store_ID]],Store_Dim!A:A,Store_Dim!B:B)</f>
        <v>Moore, Padilla and Butler</v>
      </c>
      <c r="T1670" t="str">
        <f>_xlfn.XLOOKUP(Table17[[#This Row],[Store_ID]],Store_Dim!A:A,Store_Dim!C:C)</f>
        <v>South</v>
      </c>
      <c r="U1670" t="str">
        <f>_xlfn.XLOOKUP(Table17[[#This Row],[Store_ID]],Store_Dim!A:A,Store_Dim!D:D)</f>
        <v>East Johnstad</v>
      </c>
      <c r="V1670" t="str">
        <f>_xlfn.XLOOKUP(Table17[[#This Row],[Store_ID]],Store_Dim!A:A,Store_Dim!E:E)</f>
        <v>Flagship</v>
      </c>
      <c r="W1670" t="str">
        <f>_xlfn.XLOOKUP(Table17[[#This Row],[Product_ID]],Product_Dim!A:A,Product_Dim!B:B)</f>
        <v>Adjustable Jump Rope</v>
      </c>
      <c r="X1670" t="str">
        <f>_xlfn.XLOOKUP(Table17[[#This Row],[Product_ID]],Product_Dim!A:A,Product_Dim!C:C)</f>
        <v>Sports</v>
      </c>
      <c r="Y1670" t="str">
        <f>_xlfn.XLOOKUP(Table17[[#This Row],[Product_ID]],Product_Dim!A:A,Product_Dim!D:D)</f>
        <v>Fitness</v>
      </c>
      <c r="Z1670" t="str">
        <f>_xlfn.XLOOKUP(Table17[[#This Row],[Product_ID]],Product_Dim!A:A,Product_Dim!E:E)</f>
        <v>Cox Inc</v>
      </c>
      <c r="AA1670">
        <f>_xlfn.XLOOKUP(Table17[[#This Row],[Product_ID]],Product_Dim!A:A,Product_Dim!F:F)</f>
        <v>167.12</v>
      </c>
      <c r="AB1670">
        <f>_xlfn.XLOOKUP(Table17[[#This Row],[Product_ID]],Product_Dim!A:A,Product_Dim!G:G)</f>
        <v>316</v>
      </c>
    </row>
    <row r="1671" spans="1:28" x14ac:dyDescent="0.25">
      <c r="A1671" t="s">
        <v>3495</v>
      </c>
      <c r="B1671" s="1">
        <v>45862</v>
      </c>
      <c r="C1671" t="s">
        <v>198</v>
      </c>
      <c r="D1671" t="s">
        <v>1576</v>
      </c>
      <c r="E1671" t="s">
        <v>1761</v>
      </c>
      <c r="F1671">
        <v>2</v>
      </c>
      <c r="G1671">
        <v>414.86</v>
      </c>
      <c r="H1671">
        <v>0.23</v>
      </c>
      <c r="I1671" t="s">
        <v>1824</v>
      </c>
      <c r="J1671" s="12">
        <v>638.88440000000003</v>
      </c>
      <c r="K1671" t="str">
        <f>_xlfn.XLOOKUP(Table17[[#This Row],[Customer_ID]],Customer_Dim!A:A,Customer_Dim!B:B,"False Data")</f>
        <v>Debra Liu</v>
      </c>
      <c r="L1671" s="5">
        <f>_xlfn.XLOOKUP(Table17[[#This Row],[Customer_ID]],Customer_Dim!A:A,Customer_Dim!C:C,"False Data")</f>
        <v>55</v>
      </c>
      <c r="M1671" s="5" t="str" cm="1">
        <f t="array" ref="M1671">_xlfn.IFS(Table9[[#This Row],[Age]]&lt;=35,"Youth",Table9[[#This Row],[Age]]&lt;=55,"Adult",Table9[[#This Row],[Age]]&gt;55,"Senior")</f>
        <v>Adult</v>
      </c>
      <c r="N1671" t="str">
        <f>_xlfn.XLOOKUP(Table17[[#This Row],[Customer_ID]],Customer_Dim!A:A,Customer_Dim!D:D,"False Data")</f>
        <v>Male</v>
      </c>
      <c r="O1671" t="str">
        <f>_xlfn.XLOOKUP(Table17[[#This Row],[Customer_ID]],Customer_Dim!A:A,Customer_Dim!E:E,"False Data")</f>
        <v>South Timtown</v>
      </c>
      <c r="P1671" t="str">
        <f>_xlfn.XLOOKUP(Table17[[#This Row],[Customer_ID]],Customer_Dim!A:A,Customer_Dim!F:F,"False Data")</f>
        <v>Minnesota</v>
      </c>
      <c r="Q1671" t="str">
        <f>_xlfn.XLOOKUP(Table17[[#This Row],[Customer_ID]],Customer_Dim!A:A,Customer_Dim!G:G,"False Data")</f>
        <v>USA</v>
      </c>
      <c r="R1671" t="str">
        <f>_xlfn.XLOOKUP(Table17[[#This Row],[Customer_ID]],Customer_Dim!A:A,Customer_Dim!H:H,"False Data")</f>
        <v>Bronze</v>
      </c>
      <c r="S1671" t="str">
        <f>_xlfn.XLOOKUP(Table17[[#This Row],[Store_ID]],Store_Dim!A:A,Store_Dim!B:B)</f>
        <v>Black-Horn</v>
      </c>
      <c r="T1671" t="str">
        <f>_xlfn.XLOOKUP(Table17[[#This Row],[Store_ID]],Store_Dim!A:A,Store_Dim!C:C)</f>
        <v>South</v>
      </c>
      <c r="U1671" t="str">
        <f>_xlfn.XLOOKUP(Table17[[#This Row],[Store_ID]],Store_Dim!A:A,Store_Dim!D:D)</f>
        <v>North Nancyview</v>
      </c>
      <c r="V1671" t="str">
        <f>_xlfn.XLOOKUP(Table17[[#This Row],[Store_ID]],Store_Dim!A:A,Store_Dim!E:E)</f>
        <v>Outlet</v>
      </c>
      <c r="W1671" t="str">
        <f>_xlfn.XLOOKUP(Table17[[#This Row],[Product_ID]],Product_Dim!A:A,Product_Dim!B:B)</f>
        <v>Decorative Wall Mirror</v>
      </c>
      <c r="X1671" t="str">
        <f>_xlfn.XLOOKUP(Table17[[#This Row],[Product_ID]],Product_Dim!A:A,Product_Dim!C:C)</f>
        <v>Home</v>
      </c>
      <c r="Y1671" t="str">
        <f>_xlfn.XLOOKUP(Table17[[#This Row],[Product_ID]],Product_Dim!A:A,Product_Dim!D:D)</f>
        <v>Decor</v>
      </c>
      <c r="Z1671" t="str">
        <f>_xlfn.XLOOKUP(Table17[[#This Row],[Product_ID]],Product_Dim!A:A,Product_Dim!E:E)</f>
        <v>Luna, Anderson and Bowman</v>
      </c>
      <c r="AA1671">
        <f>_xlfn.XLOOKUP(Table17[[#This Row],[Product_ID]],Product_Dim!A:A,Product_Dim!F:F)</f>
        <v>48.01</v>
      </c>
      <c r="AB1671">
        <f>_xlfn.XLOOKUP(Table17[[#This Row],[Product_ID]],Product_Dim!A:A,Product_Dim!G:G)</f>
        <v>439</v>
      </c>
    </row>
    <row r="1672" spans="1:28" x14ac:dyDescent="0.25">
      <c r="A1672" t="s">
        <v>3496</v>
      </c>
      <c r="B1672" s="1">
        <v>45385</v>
      </c>
      <c r="C1672" t="s">
        <v>1472</v>
      </c>
      <c r="D1672" t="s">
        <v>1624</v>
      </c>
      <c r="E1672" t="s">
        <v>1794</v>
      </c>
      <c r="F1672">
        <v>2</v>
      </c>
      <c r="G1672">
        <v>960.81</v>
      </c>
      <c r="H1672">
        <v>0.28000000000000003</v>
      </c>
      <c r="I1672" t="s">
        <v>1826</v>
      </c>
      <c r="J1672" s="12">
        <v>1383.5663999999999</v>
      </c>
      <c r="K1672" t="str">
        <f>_xlfn.XLOOKUP(Table17[[#This Row],[Customer_ID]],Customer_Dim!A:A,Customer_Dim!B:B,"False Data")</f>
        <v>Earl Smith Dds</v>
      </c>
      <c r="L1672" s="5">
        <f>_xlfn.XLOOKUP(Table17[[#This Row],[Customer_ID]],Customer_Dim!A:A,Customer_Dim!C:C,"False Data")</f>
        <v>59</v>
      </c>
      <c r="M1672" s="5" t="str" cm="1">
        <f t="array" ref="M1672">_xlfn.IFS(Table9[[#This Row],[Age]]&lt;=35,"Youth",Table9[[#This Row],[Age]]&lt;=55,"Adult",Table9[[#This Row],[Age]]&gt;55,"Senior")</f>
        <v>Senior</v>
      </c>
      <c r="N1672" t="str">
        <f>_xlfn.XLOOKUP(Table17[[#This Row],[Customer_ID]],Customer_Dim!A:A,Customer_Dim!D:D,"False Data")</f>
        <v>Male</v>
      </c>
      <c r="O1672" t="str">
        <f>_xlfn.XLOOKUP(Table17[[#This Row],[Customer_ID]],Customer_Dim!A:A,Customer_Dim!E:E,"False Data")</f>
        <v>West Sarah</v>
      </c>
      <c r="P1672" t="str">
        <f>_xlfn.XLOOKUP(Table17[[#This Row],[Customer_ID]],Customer_Dim!A:A,Customer_Dim!F:F,"False Data")</f>
        <v>South Dakota</v>
      </c>
      <c r="Q1672" t="str">
        <f>_xlfn.XLOOKUP(Table17[[#This Row],[Customer_ID]],Customer_Dim!A:A,Customer_Dim!G:G,"False Data")</f>
        <v>USA</v>
      </c>
      <c r="R1672" t="str">
        <f>_xlfn.XLOOKUP(Table17[[#This Row],[Customer_ID]],Customer_Dim!A:A,Customer_Dim!H:H,"False Data")</f>
        <v>Gold</v>
      </c>
      <c r="S1672" t="str">
        <f>_xlfn.XLOOKUP(Table17[[#This Row],[Store_ID]],Store_Dim!A:A,Store_Dim!B:B)</f>
        <v>Thomas, Bridges and Harris</v>
      </c>
      <c r="T1672" t="str">
        <f>_xlfn.XLOOKUP(Table17[[#This Row],[Store_ID]],Store_Dim!A:A,Store_Dim!C:C)</f>
        <v>North</v>
      </c>
      <c r="U1672" t="str">
        <f>_xlfn.XLOOKUP(Table17[[#This Row],[Store_ID]],Store_Dim!A:A,Store_Dim!D:D)</f>
        <v>Sabrinatown</v>
      </c>
      <c r="V1672" t="str">
        <f>_xlfn.XLOOKUP(Table17[[#This Row],[Store_ID]],Store_Dim!A:A,Store_Dim!E:E)</f>
        <v>Online</v>
      </c>
      <c r="W1672" t="str">
        <f>_xlfn.XLOOKUP(Table17[[#This Row],[Product_ID]],Product_Dim!A:A,Product_Dim!B:B)</f>
        <v>Sports Water Hydration Pack</v>
      </c>
      <c r="X1672" t="str">
        <f>_xlfn.XLOOKUP(Table17[[#This Row],[Product_ID]],Product_Dim!A:A,Product_Dim!C:C)</f>
        <v>Sports</v>
      </c>
      <c r="Y1672" t="str">
        <f>_xlfn.XLOOKUP(Table17[[#This Row],[Product_ID]],Product_Dim!A:A,Product_Dim!D:D)</f>
        <v>Outdoor</v>
      </c>
      <c r="Z1672" t="str">
        <f>_xlfn.XLOOKUP(Table17[[#This Row],[Product_ID]],Product_Dim!A:A,Product_Dim!E:E)</f>
        <v>Sims-Smith</v>
      </c>
      <c r="AA1672">
        <f>_xlfn.XLOOKUP(Table17[[#This Row],[Product_ID]],Product_Dim!A:A,Product_Dim!F:F)</f>
        <v>135.61000000000001</v>
      </c>
      <c r="AB1672">
        <f>_xlfn.XLOOKUP(Table17[[#This Row],[Product_ID]],Product_Dim!A:A,Product_Dim!G:G)</f>
        <v>394</v>
      </c>
    </row>
    <row r="1673" spans="1:28" x14ac:dyDescent="0.25">
      <c r="A1673" t="s">
        <v>3497</v>
      </c>
      <c r="B1673" s="1">
        <v>45668</v>
      </c>
      <c r="C1673" t="s">
        <v>690</v>
      </c>
      <c r="D1673" t="s">
        <v>1648</v>
      </c>
      <c r="E1673" t="s">
        <v>1769</v>
      </c>
      <c r="F1673">
        <v>4</v>
      </c>
      <c r="G1673">
        <v>943.36</v>
      </c>
      <c r="H1673">
        <v>0.18</v>
      </c>
      <c r="I1673" t="s">
        <v>1826</v>
      </c>
      <c r="J1673" s="12">
        <v>3094.2208000000001</v>
      </c>
      <c r="K1673" t="str">
        <f>_xlfn.XLOOKUP(Table17[[#This Row],[Customer_ID]],Customer_Dim!A:A,Customer_Dim!B:B,"False Data")</f>
        <v>Blake Harrison</v>
      </c>
      <c r="L1673" s="5">
        <f>_xlfn.XLOOKUP(Table17[[#This Row],[Customer_ID]],Customer_Dim!A:A,Customer_Dim!C:C,"False Data")</f>
        <v>63</v>
      </c>
      <c r="M1673" s="5" t="str" cm="1">
        <f t="array" ref="M1673">_xlfn.IFS(Table9[[#This Row],[Age]]&lt;=35,"Youth",Table9[[#This Row],[Age]]&lt;=55,"Adult",Table9[[#This Row],[Age]]&gt;55,"Senior")</f>
        <v>Senior</v>
      </c>
      <c r="N1673" t="str">
        <f>_xlfn.XLOOKUP(Table17[[#This Row],[Customer_ID]],Customer_Dim!A:A,Customer_Dim!D:D,"False Data")</f>
        <v>Female</v>
      </c>
      <c r="O1673" t="str">
        <f>_xlfn.XLOOKUP(Table17[[#This Row],[Customer_ID]],Customer_Dim!A:A,Customer_Dim!E:E,"False Data")</f>
        <v>Lyonsfort</v>
      </c>
      <c r="P1673" t="str">
        <f>_xlfn.XLOOKUP(Table17[[#This Row],[Customer_ID]],Customer_Dim!A:A,Customer_Dim!F:F,"False Data")</f>
        <v>Washington</v>
      </c>
      <c r="Q1673" t="str">
        <f>_xlfn.XLOOKUP(Table17[[#This Row],[Customer_ID]],Customer_Dim!A:A,Customer_Dim!G:G,"False Data")</f>
        <v>USA</v>
      </c>
      <c r="R1673" t="str">
        <f>_xlfn.XLOOKUP(Table17[[#This Row],[Customer_ID]],Customer_Dim!A:A,Customer_Dim!H:H,"False Data")</f>
        <v>Platinum</v>
      </c>
      <c r="S1673" t="str">
        <f>_xlfn.XLOOKUP(Table17[[#This Row],[Store_ID]],Store_Dim!A:A,Store_Dim!B:B)</f>
        <v>Alexander Group</v>
      </c>
      <c r="T1673" t="str">
        <f>_xlfn.XLOOKUP(Table17[[#This Row],[Store_ID]],Store_Dim!A:A,Store_Dim!C:C)</f>
        <v>South</v>
      </c>
      <c r="U1673" t="str">
        <f>_xlfn.XLOOKUP(Table17[[#This Row],[Store_ID]],Store_Dim!A:A,Store_Dim!D:D)</f>
        <v>Port Sharon</v>
      </c>
      <c r="V1673" t="str">
        <f>_xlfn.XLOOKUP(Table17[[#This Row],[Store_ID]],Store_Dim!A:A,Store_Dim!E:E)</f>
        <v>Online</v>
      </c>
      <c r="W1673" t="str">
        <f>_xlfn.XLOOKUP(Table17[[#This Row],[Product_ID]],Product_Dim!A:A,Product_Dim!B:B)</f>
        <v>Boxing Hand Wraps</v>
      </c>
      <c r="X1673" t="str">
        <f>_xlfn.XLOOKUP(Table17[[#This Row],[Product_ID]],Product_Dim!A:A,Product_Dim!C:C)</f>
        <v>Sports</v>
      </c>
      <c r="Y1673" t="str">
        <f>_xlfn.XLOOKUP(Table17[[#This Row],[Product_ID]],Product_Dim!A:A,Product_Dim!D:D)</f>
        <v>Fitness</v>
      </c>
      <c r="Z1673" t="str">
        <f>_xlfn.XLOOKUP(Table17[[#This Row],[Product_ID]],Product_Dim!A:A,Product_Dim!E:E)</f>
        <v>Smith-King</v>
      </c>
      <c r="AA1673">
        <f>_xlfn.XLOOKUP(Table17[[#This Row],[Product_ID]],Product_Dim!A:A,Product_Dim!F:F)</f>
        <v>190.29</v>
      </c>
      <c r="AB1673">
        <f>_xlfn.XLOOKUP(Table17[[#This Row],[Product_ID]],Product_Dim!A:A,Product_Dim!G:G)</f>
        <v>260</v>
      </c>
    </row>
    <row r="1674" spans="1:28" x14ac:dyDescent="0.25">
      <c r="A1674" t="s">
        <v>3498</v>
      </c>
      <c r="B1674" s="1">
        <v>45561</v>
      </c>
      <c r="C1674" t="s">
        <v>693</v>
      </c>
      <c r="D1674" t="s">
        <v>1551</v>
      </c>
      <c r="E1674" t="s">
        <v>1797</v>
      </c>
      <c r="F1674">
        <v>1</v>
      </c>
      <c r="G1674">
        <v>830.42</v>
      </c>
      <c r="H1674">
        <v>0.26</v>
      </c>
      <c r="I1674" t="s">
        <v>1829</v>
      </c>
      <c r="J1674" s="12">
        <v>614.51080000000002</v>
      </c>
      <c r="K1674" t="str">
        <f>_xlfn.XLOOKUP(Table17[[#This Row],[Customer_ID]],Customer_Dim!A:A,Customer_Dim!B:B,"False Data")</f>
        <v>Stuart Johnson</v>
      </c>
      <c r="L1674" s="5">
        <f>_xlfn.XLOOKUP(Table17[[#This Row],[Customer_ID]],Customer_Dim!A:A,Customer_Dim!C:C,"False Data")</f>
        <v>42</v>
      </c>
      <c r="M1674" s="5" t="str" cm="1">
        <f t="array" ref="M1674">_xlfn.IFS(Table9[[#This Row],[Age]]&lt;=35,"Youth",Table9[[#This Row],[Age]]&lt;=55,"Adult",Table9[[#This Row],[Age]]&gt;55,"Senior")</f>
        <v>Adult</v>
      </c>
      <c r="N1674" t="str">
        <f>_xlfn.XLOOKUP(Table17[[#This Row],[Customer_ID]],Customer_Dim!A:A,Customer_Dim!D:D,"False Data")</f>
        <v>Female</v>
      </c>
      <c r="O1674" t="str">
        <f>_xlfn.XLOOKUP(Table17[[#This Row],[Customer_ID]],Customer_Dim!A:A,Customer_Dim!E:E,"False Data")</f>
        <v>West Markport</v>
      </c>
      <c r="P1674" t="str">
        <f>_xlfn.XLOOKUP(Table17[[#This Row],[Customer_ID]],Customer_Dim!A:A,Customer_Dim!F:F,"False Data")</f>
        <v>North Dakota</v>
      </c>
      <c r="Q1674" t="str">
        <f>_xlfn.XLOOKUP(Table17[[#This Row],[Customer_ID]],Customer_Dim!A:A,Customer_Dim!G:G,"False Data")</f>
        <v>USA</v>
      </c>
      <c r="R1674" t="str">
        <f>_xlfn.XLOOKUP(Table17[[#This Row],[Customer_ID]],Customer_Dim!A:A,Customer_Dim!H:H,"False Data")</f>
        <v>Platinum</v>
      </c>
      <c r="S1674" t="str">
        <f>_xlfn.XLOOKUP(Table17[[#This Row],[Store_ID]],Store_Dim!A:A,Store_Dim!B:B)</f>
        <v>Gardner, Humphrey and Contreras</v>
      </c>
      <c r="T1674" t="str">
        <f>_xlfn.XLOOKUP(Table17[[#This Row],[Store_ID]],Store_Dim!A:A,Store_Dim!C:C)</f>
        <v>East</v>
      </c>
      <c r="U1674" t="str">
        <f>_xlfn.XLOOKUP(Table17[[#This Row],[Store_ID]],Store_Dim!A:A,Store_Dim!D:D)</f>
        <v>Johnsonville</v>
      </c>
      <c r="V1674" t="str">
        <f>_xlfn.XLOOKUP(Table17[[#This Row],[Store_ID]],Store_Dim!A:A,Store_Dim!E:E)</f>
        <v>Flagship</v>
      </c>
      <c r="W1674" t="str">
        <f>_xlfn.XLOOKUP(Table17[[#This Row],[Product_ID]],Product_Dim!A:A,Product_Dim!B:B)</f>
        <v>Men's Running Jacket</v>
      </c>
      <c r="X1674" t="str">
        <f>_xlfn.XLOOKUP(Table17[[#This Row],[Product_ID]],Product_Dim!A:A,Product_Dim!C:C)</f>
        <v>Clothing</v>
      </c>
      <c r="Y1674" t="str">
        <f>_xlfn.XLOOKUP(Table17[[#This Row],[Product_ID]],Product_Dim!A:A,Product_Dim!D:D)</f>
        <v>Outerwear</v>
      </c>
      <c r="Z1674" t="str">
        <f>_xlfn.XLOOKUP(Table17[[#This Row],[Product_ID]],Product_Dim!A:A,Product_Dim!E:E)</f>
        <v>Pineda Ltd</v>
      </c>
      <c r="AA1674">
        <f>_xlfn.XLOOKUP(Table17[[#This Row],[Product_ID]],Product_Dim!A:A,Product_Dim!F:F)</f>
        <v>364.67</v>
      </c>
      <c r="AB1674">
        <f>_xlfn.XLOOKUP(Table17[[#This Row],[Product_ID]],Product_Dim!A:A,Product_Dim!G:G)</f>
        <v>452</v>
      </c>
    </row>
    <row r="1675" spans="1:28" x14ac:dyDescent="0.25">
      <c r="A1675" t="s">
        <v>3499</v>
      </c>
      <c r="B1675" s="1">
        <v>45637</v>
      </c>
      <c r="C1675" t="s">
        <v>1107</v>
      </c>
      <c r="D1675" t="s">
        <v>1682</v>
      </c>
      <c r="E1675" t="s">
        <v>1807</v>
      </c>
      <c r="F1675">
        <v>1</v>
      </c>
      <c r="G1675">
        <v>762.55</v>
      </c>
      <c r="H1675">
        <v>0.19</v>
      </c>
      <c r="I1675" t="s">
        <v>1824</v>
      </c>
      <c r="J1675" s="12">
        <v>617.66549999999995</v>
      </c>
      <c r="K1675" t="str">
        <f>_xlfn.XLOOKUP(Table17[[#This Row],[Customer_ID]],Customer_Dim!A:A,Customer_Dim!B:B,"False Data")</f>
        <v>Laura Green</v>
      </c>
      <c r="L1675" s="5">
        <f>_xlfn.XLOOKUP(Table17[[#This Row],[Customer_ID]],Customer_Dim!A:A,Customer_Dim!C:C,"False Data")</f>
        <v>56</v>
      </c>
      <c r="M1675" s="5" t="str" cm="1">
        <f t="array" ref="M1675">_xlfn.IFS(Table9[[#This Row],[Age]]&lt;=35,"Youth",Table9[[#This Row],[Age]]&lt;=55,"Adult",Table9[[#This Row],[Age]]&gt;55,"Senior")</f>
        <v>Senior</v>
      </c>
      <c r="N1675" t="str">
        <f>_xlfn.XLOOKUP(Table17[[#This Row],[Customer_ID]],Customer_Dim!A:A,Customer_Dim!D:D,"False Data")</f>
        <v>Female</v>
      </c>
      <c r="O1675" t="str">
        <f>_xlfn.XLOOKUP(Table17[[#This Row],[Customer_ID]],Customer_Dim!A:A,Customer_Dim!E:E,"False Data")</f>
        <v>Westbury</v>
      </c>
      <c r="P1675" t="str">
        <f>_xlfn.XLOOKUP(Table17[[#This Row],[Customer_ID]],Customer_Dim!A:A,Customer_Dim!F:F,"False Data")</f>
        <v>Oregon</v>
      </c>
      <c r="Q1675" t="str">
        <f>_xlfn.XLOOKUP(Table17[[#This Row],[Customer_ID]],Customer_Dim!A:A,Customer_Dim!G:G,"False Data")</f>
        <v>USA</v>
      </c>
      <c r="R1675" t="str">
        <f>_xlfn.XLOOKUP(Table17[[#This Row],[Customer_ID]],Customer_Dim!A:A,Customer_Dim!H:H,"False Data")</f>
        <v>Platinum</v>
      </c>
      <c r="S1675" t="str">
        <f>_xlfn.XLOOKUP(Table17[[#This Row],[Store_ID]],Store_Dim!A:A,Store_Dim!B:B)</f>
        <v>Holloway Ltd</v>
      </c>
      <c r="T1675" t="str">
        <f>_xlfn.XLOOKUP(Table17[[#This Row],[Store_ID]],Store_Dim!A:A,Store_Dim!C:C)</f>
        <v>North</v>
      </c>
      <c r="U1675" t="str">
        <f>_xlfn.XLOOKUP(Table17[[#This Row],[Store_ID]],Store_Dim!A:A,Store_Dim!D:D)</f>
        <v>Bensonhaven</v>
      </c>
      <c r="V1675" t="str">
        <f>_xlfn.XLOOKUP(Table17[[#This Row],[Store_ID]],Store_Dim!A:A,Store_Dim!E:E)</f>
        <v>Flagship</v>
      </c>
      <c r="W1675" t="str">
        <f>_xlfn.XLOOKUP(Table17[[#This Row],[Product_ID]],Product_Dim!A:A,Product_Dim!B:B)</f>
        <v>Smart LED Light Strip</v>
      </c>
      <c r="X1675" t="str">
        <f>_xlfn.XLOOKUP(Table17[[#This Row],[Product_ID]],Product_Dim!A:A,Product_Dim!C:C)</f>
        <v>Electronics</v>
      </c>
      <c r="Y1675" t="str">
        <f>_xlfn.XLOOKUP(Table17[[#This Row],[Product_ID]],Product_Dim!A:A,Product_Dim!D:D)</f>
        <v>Accessories</v>
      </c>
      <c r="Z1675" t="str">
        <f>_xlfn.XLOOKUP(Table17[[#This Row],[Product_ID]],Product_Dim!A:A,Product_Dim!E:E)</f>
        <v>Flores-Davis</v>
      </c>
      <c r="AA1675">
        <f>_xlfn.XLOOKUP(Table17[[#This Row],[Product_ID]],Product_Dim!A:A,Product_Dim!F:F)</f>
        <v>349.17</v>
      </c>
      <c r="AB1675">
        <f>_xlfn.XLOOKUP(Table17[[#This Row],[Product_ID]],Product_Dim!A:A,Product_Dim!G:G)</f>
        <v>476</v>
      </c>
    </row>
    <row r="1676" spans="1:28" x14ac:dyDescent="0.25">
      <c r="A1676" t="s">
        <v>3500</v>
      </c>
      <c r="B1676" s="1">
        <v>45839</v>
      </c>
      <c r="C1676" t="s">
        <v>1077</v>
      </c>
      <c r="D1676" t="s">
        <v>1696</v>
      </c>
      <c r="E1676" t="s">
        <v>1810</v>
      </c>
      <c r="F1676">
        <v>2</v>
      </c>
      <c r="G1676">
        <v>464.43</v>
      </c>
      <c r="H1676">
        <v>0.24</v>
      </c>
      <c r="I1676" t="s">
        <v>1829</v>
      </c>
      <c r="J1676" s="12">
        <v>705.93360000000007</v>
      </c>
      <c r="K1676" t="str">
        <f>_xlfn.XLOOKUP(Table17[[#This Row],[Customer_ID]],Customer_Dim!A:A,Customer_Dim!B:B,"False Data")</f>
        <v>Ryan Moore</v>
      </c>
      <c r="L1676" s="5">
        <f>_xlfn.XLOOKUP(Table17[[#This Row],[Customer_ID]],Customer_Dim!A:A,Customer_Dim!C:C,"False Data")</f>
        <v>38</v>
      </c>
      <c r="M1676" s="5" t="str" cm="1">
        <f t="array" ref="M1676">_xlfn.IFS(Table9[[#This Row],[Age]]&lt;=35,"Youth",Table9[[#This Row],[Age]]&lt;=55,"Adult",Table9[[#This Row],[Age]]&gt;55,"Senior")</f>
        <v>Adult</v>
      </c>
      <c r="N1676" t="str">
        <f>_xlfn.XLOOKUP(Table17[[#This Row],[Customer_ID]],Customer_Dim!A:A,Customer_Dim!D:D,"False Data")</f>
        <v>Male</v>
      </c>
      <c r="O1676" t="str">
        <f>_xlfn.XLOOKUP(Table17[[#This Row],[Customer_ID]],Customer_Dim!A:A,Customer_Dim!E:E,"False Data")</f>
        <v>Cartershire</v>
      </c>
      <c r="P1676" t="str">
        <f>_xlfn.XLOOKUP(Table17[[#This Row],[Customer_ID]],Customer_Dim!A:A,Customer_Dim!F:F,"False Data")</f>
        <v>Virginia</v>
      </c>
      <c r="Q1676" t="str">
        <f>_xlfn.XLOOKUP(Table17[[#This Row],[Customer_ID]],Customer_Dim!A:A,Customer_Dim!G:G,"False Data")</f>
        <v>USA</v>
      </c>
      <c r="R1676" t="str">
        <f>_xlfn.XLOOKUP(Table17[[#This Row],[Customer_ID]],Customer_Dim!A:A,Customer_Dim!H:H,"False Data")</f>
        <v>Bronze</v>
      </c>
      <c r="S1676" t="str">
        <f>_xlfn.XLOOKUP(Table17[[#This Row],[Store_ID]],Store_Dim!A:A,Store_Dim!B:B)</f>
        <v>Guerrero-Schmitt</v>
      </c>
      <c r="T1676" t="str">
        <f>_xlfn.XLOOKUP(Table17[[#This Row],[Store_ID]],Store_Dim!A:A,Store_Dim!C:C)</f>
        <v>East</v>
      </c>
      <c r="U1676" t="str">
        <f>_xlfn.XLOOKUP(Table17[[#This Row],[Store_ID]],Store_Dim!A:A,Store_Dim!D:D)</f>
        <v>East Stevechester</v>
      </c>
      <c r="V1676" t="str">
        <f>_xlfn.XLOOKUP(Table17[[#This Row],[Store_ID]],Store_Dim!A:A,Store_Dim!E:E)</f>
        <v>Flagship</v>
      </c>
      <c r="W1676" t="str">
        <f>_xlfn.XLOOKUP(Table17[[#This Row],[Product_ID]],Product_Dim!A:A,Product_Dim!B:B)</f>
        <v>Bluetooth Car Audio System</v>
      </c>
      <c r="X1676" t="str">
        <f>_xlfn.XLOOKUP(Table17[[#This Row],[Product_ID]],Product_Dim!A:A,Product_Dim!C:C)</f>
        <v>Electronics</v>
      </c>
      <c r="Y1676" t="str">
        <f>_xlfn.XLOOKUP(Table17[[#This Row],[Product_ID]],Product_Dim!A:A,Product_Dim!D:D)</f>
        <v>Audio</v>
      </c>
      <c r="Z1676" t="str">
        <f>_xlfn.XLOOKUP(Table17[[#This Row],[Product_ID]],Product_Dim!A:A,Product_Dim!E:E)</f>
        <v>Bruce-Bowen</v>
      </c>
      <c r="AA1676">
        <f>_xlfn.XLOOKUP(Table17[[#This Row],[Product_ID]],Product_Dim!A:A,Product_Dim!F:F)</f>
        <v>403.71</v>
      </c>
      <c r="AB1676">
        <f>_xlfn.XLOOKUP(Table17[[#This Row],[Product_ID]],Product_Dim!A:A,Product_Dim!G:G)</f>
        <v>159</v>
      </c>
    </row>
    <row r="1677" spans="1:28" x14ac:dyDescent="0.25">
      <c r="A1677" t="s">
        <v>3501</v>
      </c>
      <c r="B1677" s="1">
        <v>45851</v>
      </c>
      <c r="C1677" t="s">
        <v>75</v>
      </c>
      <c r="D1677" t="s">
        <v>1676</v>
      </c>
      <c r="E1677" t="s">
        <v>1810</v>
      </c>
      <c r="F1677">
        <v>1</v>
      </c>
      <c r="G1677">
        <v>711.08</v>
      </c>
      <c r="H1677">
        <v>0.24</v>
      </c>
      <c r="I1677" t="s">
        <v>1826</v>
      </c>
      <c r="J1677" s="12">
        <v>540.42079999999999</v>
      </c>
      <c r="K1677" t="str">
        <f>_xlfn.XLOOKUP(Table17[[#This Row],[Customer_ID]],Customer_Dim!A:A,Customer_Dim!B:B,"False Data")</f>
        <v>John Scott</v>
      </c>
      <c r="L1677" s="5">
        <f>_xlfn.XLOOKUP(Table17[[#This Row],[Customer_ID]],Customer_Dim!A:A,Customer_Dim!C:C,"False Data")</f>
        <v>24</v>
      </c>
      <c r="M1677" s="5" t="str" cm="1">
        <f t="array" ref="M1677">_xlfn.IFS(Table9[[#This Row],[Age]]&lt;=35,"Youth",Table9[[#This Row],[Age]]&lt;=55,"Adult",Table9[[#This Row],[Age]]&gt;55,"Senior")</f>
        <v>Youth</v>
      </c>
      <c r="N1677" t="str">
        <f>_xlfn.XLOOKUP(Table17[[#This Row],[Customer_ID]],Customer_Dim!A:A,Customer_Dim!D:D,"False Data")</f>
        <v>Female</v>
      </c>
      <c r="O1677" t="str">
        <f>_xlfn.XLOOKUP(Table17[[#This Row],[Customer_ID]],Customer_Dim!A:A,Customer_Dim!E:E,"False Data")</f>
        <v>South Christopher</v>
      </c>
      <c r="P1677" t="str">
        <f>_xlfn.XLOOKUP(Table17[[#This Row],[Customer_ID]],Customer_Dim!A:A,Customer_Dim!F:F,"False Data")</f>
        <v>Pennsylvania</v>
      </c>
      <c r="Q1677" t="str">
        <f>_xlfn.XLOOKUP(Table17[[#This Row],[Customer_ID]],Customer_Dim!A:A,Customer_Dim!G:G,"False Data")</f>
        <v>USA</v>
      </c>
      <c r="R1677" t="str">
        <f>_xlfn.XLOOKUP(Table17[[#This Row],[Customer_ID]],Customer_Dim!A:A,Customer_Dim!H:H,"False Data")</f>
        <v>Bronze</v>
      </c>
      <c r="S1677" t="str">
        <f>_xlfn.XLOOKUP(Table17[[#This Row],[Store_ID]],Store_Dim!A:A,Store_Dim!B:B)</f>
        <v>Guerrero-Schmitt</v>
      </c>
      <c r="T1677" t="str">
        <f>_xlfn.XLOOKUP(Table17[[#This Row],[Store_ID]],Store_Dim!A:A,Store_Dim!C:C)</f>
        <v>East</v>
      </c>
      <c r="U1677" t="str">
        <f>_xlfn.XLOOKUP(Table17[[#This Row],[Store_ID]],Store_Dim!A:A,Store_Dim!D:D)</f>
        <v>East Stevechester</v>
      </c>
      <c r="V1677" t="str">
        <f>_xlfn.XLOOKUP(Table17[[#This Row],[Store_ID]],Store_Dim!A:A,Store_Dim!E:E)</f>
        <v>Flagship</v>
      </c>
      <c r="W1677" t="str">
        <f>_xlfn.XLOOKUP(Table17[[#This Row],[Product_ID]],Product_Dim!A:A,Product_Dim!B:B)</f>
        <v>Matte Lipstick Set</v>
      </c>
      <c r="X1677" t="str">
        <f>_xlfn.XLOOKUP(Table17[[#This Row],[Product_ID]],Product_Dim!A:A,Product_Dim!C:C)</f>
        <v>Beauty</v>
      </c>
      <c r="Y1677" t="str">
        <f>_xlfn.XLOOKUP(Table17[[#This Row],[Product_ID]],Product_Dim!A:A,Product_Dim!D:D)</f>
        <v>Makeup</v>
      </c>
      <c r="Z1677" t="str">
        <f>_xlfn.XLOOKUP(Table17[[#This Row],[Product_ID]],Product_Dim!A:A,Product_Dim!E:E)</f>
        <v>Zhang Inc</v>
      </c>
      <c r="AA1677">
        <f>_xlfn.XLOOKUP(Table17[[#This Row],[Product_ID]],Product_Dim!A:A,Product_Dim!F:F)</f>
        <v>299.11</v>
      </c>
      <c r="AB1677">
        <f>_xlfn.XLOOKUP(Table17[[#This Row],[Product_ID]],Product_Dim!A:A,Product_Dim!G:G)</f>
        <v>118</v>
      </c>
    </row>
    <row r="1678" spans="1:28" x14ac:dyDescent="0.25">
      <c r="A1678" t="s">
        <v>3502</v>
      </c>
      <c r="B1678" s="1">
        <v>45656</v>
      </c>
      <c r="C1678" t="s">
        <v>803</v>
      </c>
      <c r="D1678" t="s">
        <v>1638</v>
      </c>
      <c r="E1678" t="s">
        <v>1799</v>
      </c>
      <c r="F1678">
        <v>2</v>
      </c>
      <c r="G1678">
        <v>984.96</v>
      </c>
      <c r="H1678">
        <v>0.16</v>
      </c>
      <c r="I1678" t="s">
        <v>1826</v>
      </c>
      <c r="J1678" s="12">
        <v>1654.7328</v>
      </c>
      <c r="K1678" t="str">
        <f>_xlfn.XLOOKUP(Table17[[#This Row],[Customer_ID]],Customer_Dim!A:A,Customer_Dim!B:B,"False Data")</f>
        <v>Tyler Garner</v>
      </c>
      <c r="L1678" s="5">
        <f>_xlfn.XLOOKUP(Table17[[#This Row],[Customer_ID]],Customer_Dim!A:A,Customer_Dim!C:C,"False Data")</f>
        <v>64</v>
      </c>
      <c r="M1678" s="5" t="str" cm="1">
        <f t="array" ref="M1678">_xlfn.IFS(Table9[[#This Row],[Age]]&lt;=35,"Youth",Table9[[#This Row],[Age]]&lt;=55,"Adult",Table9[[#This Row],[Age]]&gt;55,"Senior")</f>
        <v>Senior</v>
      </c>
      <c r="N1678" t="str">
        <f>_xlfn.XLOOKUP(Table17[[#This Row],[Customer_ID]],Customer_Dim!A:A,Customer_Dim!D:D,"False Data")</f>
        <v>Male</v>
      </c>
      <c r="O1678" t="str">
        <f>_xlfn.XLOOKUP(Table17[[#This Row],[Customer_ID]],Customer_Dim!A:A,Customer_Dim!E:E,"False Data")</f>
        <v>Port Coreyfort</v>
      </c>
      <c r="P1678" t="str">
        <f>_xlfn.XLOOKUP(Table17[[#This Row],[Customer_ID]],Customer_Dim!A:A,Customer_Dim!F:F,"False Data")</f>
        <v>Alabama</v>
      </c>
      <c r="Q1678" t="str">
        <f>_xlfn.XLOOKUP(Table17[[#This Row],[Customer_ID]],Customer_Dim!A:A,Customer_Dim!G:G,"False Data")</f>
        <v>USA</v>
      </c>
      <c r="R1678" t="str">
        <f>_xlfn.XLOOKUP(Table17[[#This Row],[Customer_ID]],Customer_Dim!A:A,Customer_Dim!H:H,"False Data")</f>
        <v>Silver</v>
      </c>
      <c r="S1678" t="str">
        <f>_xlfn.XLOOKUP(Table17[[#This Row],[Store_ID]],Store_Dim!A:A,Store_Dim!B:B)</f>
        <v>Mcdonald Inc</v>
      </c>
      <c r="T1678" t="str">
        <f>_xlfn.XLOOKUP(Table17[[#This Row],[Store_ID]],Store_Dim!A:A,Store_Dim!C:C)</f>
        <v>South</v>
      </c>
      <c r="U1678" t="str">
        <f>_xlfn.XLOOKUP(Table17[[#This Row],[Store_ID]],Store_Dim!A:A,Store_Dim!D:D)</f>
        <v>Christopherland</v>
      </c>
      <c r="V1678" t="str">
        <f>_xlfn.XLOOKUP(Table17[[#This Row],[Store_ID]],Store_Dim!A:A,Store_Dim!E:E)</f>
        <v>Outlet</v>
      </c>
      <c r="W1678" t="str">
        <f>_xlfn.XLOOKUP(Table17[[#This Row],[Product_ID]],Product_Dim!A:A,Product_Dim!B:B)</f>
        <v>High-Grip Football</v>
      </c>
      <c r="X1678" t="str">
        <f>_xlfn.XLOOKUP(Table17[[#This Row],[Product_ID]],Product_Dim!A:A,Product_Dim!C:C)</f>
        <v>Sports</v>
      </c>
      <c r="Y1678" t="str">
        <f>_xlfn.XLOOKUP(Table17[[#This Row],[Product_ID]],Product_Dim!A:A,Product_Dim!D:D)</f>
        <v>Team Sports</v>
      </c>
      <c r="Z1678" t="str">
        <f>_xlfn.XLOOKUP(Table17[[#This Row],[Product_ID]],Product_Dim!A:A,Product_Dim!E:E)</f>
        <v>Bridges, Banks and Cummings</v>
      </c>
      <c r="AA1678">
        <f>_xlfn.XLOOKUP(Table17[[#This Row],[Product_ID]],Product_Dim!A:A,Product_Dim!F:F)</f>
        <v>318.91000000000003</v>
      </c>
      <c r="AB1678">
        <f>_xlfn.XLOOKUP(Table17[[#This Row],[Product_ID]],Product_Dim!A:A,Product_Dim!G:G)</f>
        <v>114</v>
      </c>
    </row>
    <row r="1679" spans="1:28" x14ac:dyDescent="0.25">
      <c r="A1679" t="s">
        <v>3503</v>
      </c>
      <c r="B1679" s="1">
        <v>45759</v>
      </c>
      <c r="C1679" t="s">
        <v>1077</v>
      </c>
      <c r="D1679" t="s">
        <v>1624</v>
      </c>
      <c r="E1679" t="s">
        <v>1794</v>
      </c>
      <c r="F1679">
        <v>1</v>
      </c>
      <c r="G1679">
        <v>21.14</v>
      </c>
      <c r="H1679">
        <v>0.06</v>
      </c>
      <c r="I1679" t="s">
        <v>1829</v>
      </c>
      <c r="J1679" s="12">
        <v>19.871600000000001</v>
      </c>
      <c r="K1679" t="str">
        <f>_xlfn.XLOOKUP(Table17[[#This Row],[Customer_ID]],Customer_Dim!A:A,Customer_Dim!B:B,"False Data")</f>
        <v>Ryan Moore</v>
      </c>
      <c r="L1679" s="5">
        <f>_xlfn.XLOOKUP(Table17[[#This Row],[Customer_ID]],Customer_Dim!A:A,Customer_Dim!C:C,"False Data")</f>
        <v>38</v>
      </c>
      <c r="M1679" s="5" t="str" cm="1">
        <f t="array" ref="M1679">_xlfn.IFS(Table9[[#This Row],[Age]]&lt;=35,"Youth",Table9[[#This Row],[Age]]&lt;=55,"Adult",Table9[[#This Row],[Age]]&gt;55,"Senior")</f>
        <v>Adult</v>
      </c>
      <c r="N1679" t="str">
        <f>_xlfn.XLOOKUP(Table17[[#This Row],[Customer_ID]],Customer_Dim!A:A,Customer_Dim!D:D,"False Data")</f>
        <v>Male</v>
      </c>
      <c r="O1679" t="str">
        <f>_xlfn.XLOOKUP(Table17[[#This Row],[Customer_ID]],Customer_Dim!A:A,Customer_Dim!E:E,"False Data")</f>
        <v>Cartershire</v>
      </c>
      <c r="P1679" t="str">
        <f>_xlfn.XLOOKUP(Table17[[#This Row],[Customer_ID]],Customer_Dim!A:A,Customer_Dim!F:F,"False Data")</f>
        <v>Virginia</v>
      </c>
      <c r="Q1679" t="str">
        <f>_xlfn.XLOOKUP(Table17[[#This Row],[Customer_ID]],Customer_Dim!A:A,Customer_Dim!G:G,"False Data")</f>
        <v>USA</v>
      </c>
      <c r="R1679" t="str">
        <f>_xlfn.XLOOKUP(Table17[[#This Row],[Customer_ID]],Customer_Dim!A:A,Customer_Dim!H:H,"False Data")</f>
        <v>Bronze</v>
      </c>
      <c r="S1679" t="str">
        <f>_xlfn.XLOOKUP(Table17[[#This Row],[Store_ID]],Store_Dim!A:A,Store_Dim!B:B)</f>
        <v>Thomas, Bridges and Harris</v>
      </c>
      <c r="T1679" t="str">
        <f>_xlfn.XLOOKUP(Table17[[#This Row],[Store_ID]],Store_Dim!A:A,Store_Dim!C:C)</f>
        <v>North</v>
      </c>
      <c r="U1679" t="str">
        <f>_xlfn.XLOOKUP(Table17[[#This Row],[Store_ID]],Store_Dim!A:A,Store_Dim!D:D)</f>
        <v>Sabrinatown</v>
      </c>
      <c r="V1679" t="str">
        <f>_xlfn.XLOOKUP(Table17[[#This Row],[Store_ID]],Store_Dim!A:A,Store_Dim!E:E)</f>
        <v>Online</v>
      </c>
      <c r="W1679" t="str">
        <f>_xlfn.XLOOKUP(Table17[[#This Row],[Product_ID]],Product_Dim!A:A,Product_Dim!B:B)</f>
        <v>Sports Water Hydration Pack</v>
      </c>
      <c r="X1679" t="str">
        <f>_xlfn.XLOOKUP(Table17[[#This Row],[Product_ID]],Product_Dim!A:A,Product_Dim!C:C)</f>
        <v>Sports</v>
      </c>
      <c r="Y1679" t="str">
        <f>_xlfn.XLOOKUP(Table17[[#This Row],[Product_ID]],Product_Dim!A:A,Product_Dim!D:D)</f>
        <v>Outdoor</v>
      </c>
      <c r="Z1679" t="str">
        <f>_xlfn.XLOOKUP(Table17[[#This Row],[Product_ID]],Product_Dim!A:A,Product_Dim!E:E)</f>
        <v>Sims-Smith</v>
      </c>
      <c r="AA1679">
        <f>_xlfn.XLOOKUP(Table17[[#This Row],[Product_ID]],Product_Dim!A:A,Product_Dim!F:F)</f>
        <v>135.61000000000001</v>
      </c>
      <c r="AB1679">
        <f>_xlfn.XLOOKUP(Table17[[#This Row],[Product_ID]],Product_Dim!A:A,Product_Dim!G:G)</f>
        <v>394</v>
      </c>
    </row>
    <row r="1680" spans="1:28" x14ac:dyDescent="0.25">
      <c r="A1680" t="s">
        <v>3504</v>
      </c>
      <c r="B1680" s="1">
        <v>45679</v>
      </c>
      <c r="C1680" t="s">
        <v>375</v>
      </c>
      <c r="D1680" t="s">
        <v>1744</v>
      </c>
      <c r="E1680" t="s">
        <v>1782</v>
      </c>
      <c r="F1680">
        <v>1</v>
      </c>
      <c r="G1680">
        <v>343.03</v>
      </c>
      <c r="H1680">
        <v>0.16</v>
      </c>
      <c r="I1680" t="s">
        <v>1824</v>
      </c>
      <c r="J1680" s="12">
        <v>288.14519999999999</v>
      </c>
      <c r="K1680" t="str">
        <f>_xlfn.XLOOKUP(Table17[[#This Row],[Customer_ID]],Customer_Dim!A:A,Customer_Dim!B:B,"False Data")</f>
        <v>Howard Summers</v>
      </c>
      <c r="L1680" s="5">
        <f>_xlfn.XLOOKUP(Table17[[#This Row],[Customer_ID]],Customer_Dim!A:A,Customer_Dim!C:C,"False Data")</f>
        <v>53</v>
      </c>
      <c r="M1680" s="5" t="str" cm="1">
        <f t="array" ref="M1680">_xlfn.IFS(Table9[[#This Row],[Age]]&lt;=35,"Youth",Table9[[#This Row],[Age]]&lt;=55,"Adult",Table9[[#This Row],[Age]]&gt;55,"Senior")</f>
        <v>Adult</v>
      </c>
      <c r="N1680" t="str">
        <f>_xlfn.XLOOKUP(Table17[[#This Row],[Customer_ID]],Customer_Dim!A:A,Customer_Dim!D:D,"False Data")</f>
        <v>Female</v>
      </c>
      <c r="O1680" t="str">
        <f>_xlfn.XLOOKUP(Table17[[#This Row],[Customer_ID]],Customer_Dim!A:A,Customer_Dim!E:E,"False Data")</f>
        <v>East Linda</v>
      </c>
      <c r="P1680" t="str">
        <f>_xlfn.XLOOKUP(Table17[[#This Row],[Customer_ID]],Customer_Dim!A:A,Customer_Dim!F:F,"False Data")</f>
        <v>Rhode Island</v>
      </c>
      <c r="Q1680" t="str">
        <f>_xlfn.XLOOKUP(Table17[[#This Row],[Customer_ID]],Customer_Dim!A:A,Customer_Dim!G:G,"False Data")</f>
        <v>USA</v>
      </c>
      <c r="R1680" t="str">
        <f>_xlfn.XLOOKUP(Table17[[#This Row],[Customer_ID]],Customer_Dim!A:A,Customer_Dim!H:H,"False Data")</f>
        <v>Bronze</v>
      </c>
      <c r="S1680" t="str">
        <f>_xlfn.XLOOKUP(Table17[[#This Row],[Store_ID]],Store_Dim!A:A,Store_Dim!B:B)</f>
        <v>Bean, Jones and Park</v>
      </c>
      <c r="T1680" t="str">
        <f>_xlfn.XLOOKUP(Table17[[#This Row],[Store_ID]],Store_Dim!A:A,Store_Dim!C:C)</f>
        <v>West</v>
      </c>
      <c r="U1680" t="str">
        <f>_xlfn.XLOOKUP(Table17[[#This Row],[Store_ID]],Store_Dim!A:A,Store_Dim!D:D)</f>
        <v>Thompsonborough</v>
      </c>
      <c r="V1680" t="str">
        <f>_xlfn.XLOOKUP(Table17[[#This Row],[Store_ID]],Store_Dim!A:A,Store_Dim!E:E)</f>
        <v>Online</v>
      </c>
      <c r="W1680" t="str">
        <f>_xlfn.XLOOKUP(Table17[[#This Row],[Product_ID]],Product_Dim!A:A,Product_Dim!B:B)</f>
        <v>Portable Bluetooth Speaker</v>
      </c>
      <c r="X1680" t="str">
        <f>_xlfn.XLOOKUP(Table17[[#This Row],[Product_ID]],Product_Dim!A:A,Product_Dim!C:C)</f>
        <v>Electronics</v>
      </c>
      <c r="Y1680" t="str">
        <f>_xlfn.XLOOKUP(Table17[[#This Row],[Product_ID]],Product_Dim!A:A,Product_Dim!D:D)</f>
        <v>Audio</v>
      </c>
      <c r="Z1680" t="str">
        <f>_xlfn.XLOOKUP(Table17[[#This Row],[Product_ID]],Product_Dim!A:A,Product_Dim!E:E)</f>
        <v>Flores-King</v>
      </c>
      <c r="AA1680">
        <f>_xlfn.XLOOKUP(Table17[[#This Row],[Product_ID]],Product_Dim!A:A,Product_Dim!F:F)</f>
        <v>431.67</v>
      </c>
      <c r="AB1680">
        <f>_xlfn.XLOOKUP(Table17[[#This Row],[Product_ID]],Product_Dim!A:A,Product_Dim!G:G)</f>
        <v>73</v>
      </c>
    </row>
    <row r="1681" spans="1:28" x14ac:dyDescent="0.25">
      <c r="A1681" t="s">
        <v>3505</v>
      </c>
      <c r="B1681" s="1">
        <v>45237</v>
      </c>
      <c r="C1681" t="s">
        <v>791</v>
      </c>
      <c r="D1681" t="s">
        <v>1588</v>
      </c>
      <c r="E1681" t="s">
        <v>1810</v>
      </c>
      <c r="F1681">
        <v>3</v>
      </c>
      <c r="G1681">
        <v>94.83</v>
      </c>
      <c r="H1681">
        <v>0.16</v>
      </c>
      <c r="I1681" t="s">
        <v>1829</v>
      </c>
      <c r="J1681" s="12">
        <v>238.9716</v>
      </c>
      <c r="K1681" t="str">
        <f>_xlfn.XLOOKUP(Table17[[#This Row],[Customer_ID]],Customer_Dim!A:A,Customer_Dim!B:B,"False Data")</f>
        <v>Douglas Rhodes</v>
      </c>
      <c r="L1681" s="5">
        <f>_xlfn.XLOOKUP(Table17[[#This Row],[Customer_ID]],Customer_Dim!A:A,Customer_Dim!C:C,"False Data")</f>
        <v>32</v>
      </c>
      <c r="M1681" s="5" t="str" cm="1">
        <f t="array" ref="M1681">_xlfn.IFS(Table9[[#This Row],[Age]]&lt;=35,"Youth",Table9[[#This Row],[Age]]&lt;=55,"Adult",Table9[[#This Row],[Age]]&gt;55,"Senior")</f>
        <v>Youth</v>
      </c>
      <c r="N1681" t="str">
        <f>_xlfn.XLOOKUP(Table17[[#This Row],[Customer_ID]],Customer_Dim!A:A,Customer_Dim!D:D,"False Data")</f>
        <v>Male</v>
      </c>
      <c r="O1681" t="str">
        <f>_xlfn.XLOOKUP(Table17[[#This Row],[Customer_ID]],Customer_Dim!A:A,Customer_Dim!E:E,"False Data")</f>
        <v>Mikehaven</v>
      </c>
      <c r="P1681" t="str">
        <f>_xlfn.XLOOKUP(Table17[[#This Row],[Customer_ID]],Customer_Dim!A:A,Customer_Dim!F:F,"False Data")</f>
        <v>New Hampshire</v>
      </c>
      <c r="Q1681" t="str">
        <f>_xlfn.XLOOKUP(Table17[[#This Row],[Customer_ID]],Customer_Dim!A:A,Customer_Dim!G:G,"False Data")</f>
        <v>USA</v>
      </c>
      <c r="R1681" t="str">
        <f>_xlfn.XLOOKUP(Table17[[#This Row],[Customer_ID]],Customer_Dim!A:A,Customer_Dim!H:H,"False Data")</f>
        <v>Platinum</v>
      </c>
      <c r="S1681" t="str">
        <f>_xlfn.XLOOKUP(Table17[[#This Row],[Store_ID]],Store_Dim!A:A,Store_Dim!B:B)</f>
        <v>Guerrero-Schmitt</v>
      </c>
      <c r="T1681" t="str">
        <f>_xlfn.XLOOKUP(Table17[[#This Row],[Store_ID]],Store_Dim!A:A,Store_Dim!C:C)</f>
        <v>East</v>
      </c>
      <c r="U1681" t="str">
        <f>_xlfn.XLOOKUP(Table17[[#This Row],[Store_ID]],Store_Dim!A:A,Store_Dim!D:D)</f>
        <v>East Stevechester</v>
      </c>
      <c r="V1681" t="str">
        <f>_xlfn.XLOOKUP(Table17[[#This Row],[Store_ID]],Store_Dim!A:A,Store_Dim!E:E)</f>
        <v>Flagship</v>
      </c>
      <c r="W1681" t="str">
        <f>_xlfn.XLOOKUP(Table17[[#This Row],[Product_ID]],Product_Dim!A:A,Product_Dim!B:B)</f>
        <v>Outdoor Sports Water Bottle</v>
      </c>
      <c r="X1681" t="str">
        <f>_xlfn.XLOOKUP(Table17[[#This Row],[Product_ID]],Product_Dim!A:A,Product_Dim!C:C)</f>
        <v>Sports</v>
      </c>
      <c r="Y1681" t="str">
        <f>_xlfn.XLOOKUP(Table17[[#This Row],[Product_ID]],Product_Dim!A:A,Product_Dim!D:D)</f>
        <v>Accessories</v>
      </c>
      <c r="Z1681" t="str">
        <f>_xlfn.XLOOKUP(Table17[[#This Row],[Product_ID]],Product_Dim!A:A,Product_Dim!E:E)</f>
        <v>Soto-Ellis</v>
      </c>
      <c r="AA1681">
        <f>_xlfn.XLOOKUP(Table17[[#This Row],[Product_ID]],Product_Dim!A:A,Product_Dim!F:F)</f>
        <v>131.51</v>
      </c>
      <c r="AB1681">
        <f>_xlfn.XLOOKUP(Table17[[#This Row],[Product_ID]],Product_Dim!A:A,Product_Dim!G:G)</f>
        <v>0</v>
      </c>
    </row>
    <row r="1682" spans="1:28" x14ac:dyDescent="0.25">
      <c r="A1682" t="s">
        <v>3506</v>
      </c>
      <c r="B1682" s="1">
        <v>45790</v>
      </c>
      <c r="C1682" t="s">
        <v>82</v>
      </c>
      <c r="D1682" t="s">
        <v>1686</v>
      </c>
      <c r="E1682" t="s">
        <v>1813</v>
      </c>
      <c r="F1682">
        <v>3</v>
      </c>
      <c r="G1682">
        <v>74.66</v>
      </c>
      <c r="H1682">
        <v>0.03</v>
      </c>
      <c r="I1682" t="s">
        <v>1826</v>
      </c>
      <c r="J1682" s="12">
        <v>217.26060000000001</v>
      </c>
      <c r="K1682" t="str">
        <f>_xlfn.XLOOKUP(Table17[[#This Row],[Customer_ID]],Customer_Dim!A:A,Customer_Dim!B:B,"False Data")</f>
        <v>Rhonda Moss</v>
      </c>
      <c r="L1682" s="5">
        <f>_xlfn.XLOOKUP(Table17[[#This Row],[Customer_ID]],Customer_Dim!A:A,Customer_Dim!C:C,"False Data")</f>
        <v>43</v>
      </c>
      <c r="M1682" s="5" t="str" cm="1">
        <f t="array" ref="M1682">_xlfn.IFS(Table9[[#This Row],[Age]]&lt;=35,"Youth",Table9[[#This Row],[Age]]&lt;=55,"Adult",Table9[[#This Row],[Age]]&gt;55,"Senior")</f>
        <v>Adult</v>
      </c>
      <c r="N1682" t="str">
        <f>_xlfn.XLOOKUP(Table17[[#This Row],[Customer_ID]],Customer_Dim!A:A,Customer_Dim!D:D,"False Data")</f>
        <v>Male</v>
      </c>
      <c r="O1682" t="str">
        <f>_xlfn.XLOOKUP(Table17[[#This Row],[Customer_ID]],Customer_Dim!A:A,Customer_Dim!E:E,"False Data")</f>
        <v>South William</v>
      </c>
      <c r="P1682" t="str">
        <f>_xlfn.XLOOKUP(Table17[[#This Row],[Customer_ID]],Customer_Dim!A:A,Customer_Dim!F:F,"False Data")</f>
        <v>Kansas</v>
      </c>
      <c r="Q1682" t="str">
        <f>_xlfn.XLOOKUP(Table17[[#This Row],[Customer_ID]],Customer_Dim!A:A,Customer_Dim!G:G,"False Data")</f>
        <v>USA</v>
      </c>
      <c r="R1682" t="str">
        <f>_xlfn.XLOOKUP(Table17[[#This Row],[Customer_ID]],Customer_Dim!A:A,Customer_Dim!H:H,"False Data")</f>
        <v>Platinum</v>
      </c>
      <c r="S1682" t="str">
        <f>_xlfn.XLOOKUP(Table17[[#This Row],[Store_ID]],Store_Dim!A:A,Store_Dim!B:B)</f>
        <v>Mann-Austin</v>
      </c>
      <c r="T1682" t="str">
        <f>_xlfn.XLOOKUP(Table17[[#This Row],[Store_ID]],Store_Dim!A:A,Store_Dim!C:C)</f>
        <v>East</v>
      </c>
      <c r="U1682" t="str">
        <f>_xlfn.XLOOKUP(Table17[[#This Row],[Store_ID]],Store_Dim!A:A,Store_Dim!D:D)</f>
        <v>Vasquezborough</v>
      </c>
      <c r="V1682" t="str">
        <f>_xlfn.XLOOKUP(Table17[[#This Row],[Store_ID]],Store_Dim!A:A,Store_Dim!E:E)</f>
        <v>Online</v>
      </c>
      <c r="W1682" t="str">
        <f>_xlfn.XLOOKUP(Table17[[#This Row],[Product_ID]],Product_Dim!A:A,Product_Dim!B:B)</f>
        <v>Men's Sports Shorts</v>
      </c>
      <c r="X1682" t="str">
        <f>_xlfn.XLOOKUP(Table17[[#This Row],[Product_ID]],Product_Dim!A:A,Product_Dim!C:C)</f>
        <v>Clothing</v>
      </c>
      <c r="Y1682" t="str">
        <f>_xlfn.XLOOKUP(Table17[[#This Row],[Product_ID]],Product_Dim!A:A,Product_Dim!D:D)</f>
        <v>Bottoms</v>
      </c>
      <c r="Z1682" t="str">
        <f>_xlfn.XLOOKUP(Table17[[#This Row],[Product_ID]],Product_Dim!A:A,Product_Dim!E:E)</f>
        <v>Fitzpatrick Ltd</v>
      </c>
      <c r="AA1682">
        <f>_xlfn.XLOOKUP(Table17[[#This Row],[Product_ID]],Product_Dim!A:A,Product_Dim!F:F)</f>
        <v>218.22</v>
      </c>
      <c r="AB1682">
        <f>_xlfn.XLOOKUP(Table17[[#This Row],[Product_ID]],Product_Dim!A:A,Product_Dim!G:G)</f>
        <v>224</v>
      </c>
    </row>
    <row r="1683" spans="1:28" x14ac:dyDescent="0.25">
      <c r="A1683" t="s">
        <v>3507</v>
      </c>
      <c r="B1683" s="1">
        <v>45268</v>
      </c>
      <c r="C1683" t="s">
        <v>464</v>
      </c>
      <c r="D1683" t="s">
        <v>1622</v>
      </c>
      <c r="E1683" t="s">
        <v>1801</v>
      </c>
      <c r="F1683">
        <v>3</v>
      </c>
      <c r="G1683">
        <v>281.95999999999998</v>
      </c>
      <c r="H1683">
        <v>0.01</v>
      </c>
      <c r="I1683" t="s">
        <v>1829</v>
      </c>
      <c r="J1683" s="12">
        <v>837.42119999999989</v>
      </c>
      <c r="K1683" t="str">
        <f>_xlfn.XLOOKUP(Table17[[#This Row],[Customer_ID]],Customer_Dim!A:A,Customer_Dim!B:B,"False Data")</f>
        <v>Patrick Coleman</v>
      </c>
      <c r="L1683" s="5">
        <f>_xlfn.XLOOKUP(Table17[[#This Row],[Customer_ID]],Customer_Dim!A:A,Customer_Dim!C:C,"False Data")</f>
        <v>29</v>
      </c>
      <c r="M1683" s="5" t="str" cm="1">
        <f t="array" ref="M1683">_xlfn.IFS(Table9[[#This Row],[Age]]&lt;=35,"Youth",Table9[[#This Row],[Age]]&lt;=55,"Adult",Table9[[#This Row],[Age]]&gt;55,"Senior")</f>
        <v>Youth</v>
      </c>
      <c r="N1683" t="str">
        <f>_xlfn.XLOOKUP(Table17[[#This Row],[Customer_ID]],Customer_Dim!A:A,Customer_Dim!D:D,"False Data")</f>
        <v>Male</v>
      </c>
      <c r="O1683" t="str">
        <f>_xlfn.XLOOKUP(Table17[[#This Row],[Customer_ID]],Customer_Dim!A:A,Customer_Dim!E:E,"False Data")</f>
        <v>New Jeffrey</v>
      </c>
      <c r="P1683" t="str">
        <f>_xlfn.XLOOKUP(Table17[[#This Row],[Customer_ID]],Customer_Dim!A:A,Customer_Dim!F:F,"False Data")</f>
        <v>Nebraska</v>
      </c>
      <c r="Q1683" t="str">
        <f>_xlfn.XLOOKUP(Table17[[#This Row],[Customer_ID]],Customer_Dim!A:A,Customer_Dim!G:G,"False Data")</f>
        <v>USA</v>
      </c>
      <c r="R1683" t="str">
        <f>_xlfn.XLOOKUP(Table17[[#This Row],[Customer_ID]],Customer_Dim!A:A,Customer_Dim!H:H,"False Data")</f>
        <v>Silver</v>
      </c>
      <c r="S1683" t="str">
        <f>_xlfn.XLOOKUP(Table17[[#This Row],[Store_ID]],Store_Dim!A:A,Store_Dim!B:B)</f>
        <v>Shelton PLC</v>
      </c>
      <c r="T1683" t="str">
        <f>_xlfn.XLOOKUP(Table17[[#This Row],[Store_ID]],Store_Dim!A:A,Store_Dim!C:C)</f>
        <v>North</v>
      </c>
      <c r="U1683" t="str">
        <f>_xlfn.XLOOKUP(Table17[[#This Row],[Store_ID]],Store_Dim!A:A,Store_Dim!D:D)</f>
        <v>East Jenniferstad</v>
      </c>
      <c r="V1683" t="str">
        <f>_xlfn.XLOOKUP(Table17[[#This Row],[Store_ID]],Store_Dim!A:A,Store_Dim!E:E)</f>
        <v>Flagship</v>
      </c>
      <c r="W1683" t="str">
        <f>_xlfn.XLOOKUP(Table17[[#This Row],[Product_ID]],Product_Dim!A:A,Product_Dim!B:B)</f>
        <v>Men's Casual Sneakers</v>
      </c>
      <c r="X1683" t="str">
        <f>_xlfn.XLOOKUP(Table17[[#This Row],[Product_ID]],Product_Dim!A:A,Product_Dim!C:C)</f>
        <v>Clothing</v>
      </c>
      <c r="Y1683" t="str">
        <f>_xlfn.XLOOKUP(Table17[[#This Row],[Product_ID]],Product_Dim!A:A,Product_Dim!D:D)</f>
        <v>Footwear</v>
      </c>
      <c r="Z1683" t="str">
        <f>_xlfn.XLOOKUP(Table17[[#This Row],[Product_ID]],Product_Dim!A:A,Product_Dim!E:E)</f>
        <v>Hogan-Lee</v>
      </c>
      <c r="AA1683">
        <f>_xlfn.XLOOKUP(Table17[[#This Row],[Product_ID]],Product_Dim!A:A,Product_Dim!F:F)</f>
        <v>353.47</v>
      </c>
      <c r="AB1683">
        <f>_xlfn.XLOOKUP(Table17[[#This Row],[Product_ID]],Product_Dim!A:A,Product_Dim!G:G)</f>
        <v>214</v>
      </c>
    </row>
    <row r="1684" spans="1:28" x14ac:dyDescent="0.25">
      <c r="A1684" t="s">
        <v>3508</v>
      </c>
      <c r="B1684" s="1">
        <v>45664</v>
      </c>
      <c r="C1684" t="s">
        <v>758</v>
      </c>
      <c r="D1684" t="s">
        <v>1690</v>
      </c>
      <c r="E1684" t="s">
        <v>1810</v>
      </c>
      <c r="F1684">
        <v>4</v>
      </c>
      <c r="G1684">
        <v>622.27</v>
      </c>
      <c r="H1684">
        <v>0.02</v>
      </c>
      <c r="I1684" t="s">
        <v>1826</v>
      </c>
      <c r="J1684" s="12">
        <v>2439.2984000000001</v>
      </c>
      <c r="K1684" t="str">
        <f>_xlfn.XLOOKUP(Table17[[#This Row],[Customer_ID]],Customer_Dim!A:A,Customer_Dim!B:B,"False Data")</f>
        <v>Joshua Wilson</v>
      </c>
      <c r="L1684" s="5">
        <f>_xlfn.XLOOKUP(Table17[[#This Row],[Customer_ID]],Customer_Dim!A:A,Customer_Dim!C:C,"False Data")</f>
        <v>42</v>
      </c>
      <c r="M1684" s="5" t="str" cm="1">
        <f t="array" ref="M1684">_xlfn.IFS(Table9[[#This Row],[Age]]&lt;=35,"Youth",Table9[[#This Row],[Age]]&lt;=55,"Adult",Table9[[#This Row],[Age]]&gt;55,"Senior")</f>
        <v>Adult</v>
      </c>
      <c r="N1684" t="str">
        <f>_xlfn.XLOOKUP(Table17[[#This Row],[Customer_ID]],Customer_Dim!A:A,Customer_Dim!D:D,"False Data")</f>
        <v>Female</v>
      </c>
      <c r="O1684" t="str">
        <f>_xlfn.XLOOKUP(Table17[[#This Row],[Customer_ID]],Customer_Dim!A:A,Customer_Dim!E:E,"False Data")</f>
        <v>North Larryport</v>
      </c>
      <c r="P1684" t="str">
        <f>_xlfn.XLOOKUP(Table17[[#This Row],[Customer_ID]],Customer_Dim!A:A,Customer_Dim!F:F,"False Data")</f>
        <v>Virginia</v>
      </c>
      <c r="Q1684" t="str">
        <f>_xlfn.XLOOKUP(Table17[[#This Row],[Customer_ID]],Customer_Dim!A:A,Customer_Dim!G:G,"False Data")</f>
        <v>USA</v>
      </c>
      <c r="R1684" t="str">
        <f>_xlfn.XLOOKUP(Table17[[#This Row],[Customer_ID]],Customer_Dim!A:A,Customer_Dim!H:H,"False Data")</f>
        <v>Bronze</v>
      </c>
      <c r="S1684" t="str">
        <f>_xlfn.XLOOKUP(Table17[[#This Row],[Store_ID]],Store_Dim!A:A,Store_Dim!B:B)</f>
        <v>Guerrero-Schmitt</v>
      </c>
      <c r="T1684" t="str">
        <f>_xlfn.XLOOKUP(Table17[[#This Row],[Store_ID]],Store_Dim!A:A,Store_Dim!C:C)</f>
        <v>East</v>
      </c>
      <c r="U1684" t="str">
        <f>_xlfn.XLOOKUP(Table17[[#This Row],[Store_ID]],Store_Dim!A:A,Store_Dim!D:D)</f>
        <v>East Stevechester</v>
      </c>
      <c r="V1684" t="str">
        <f>_xlfn.XLOOKUP(Table17[[#This Row],[Store_ID]],Store_Dim!A:A,Store_Dim!E:E)</f>
        <v>Flagship</v>
      </c>
      <c r="W1684" t="str">
        <f>_xlfn.XLOOKUP(Table17[[#This Row],[Product_ID]],Product_Dim!A:A,Product_Dim!B:B)</f>
        <v>Hair Repair Oil Treatment</v>
      </c>
      <c r="X1684" t="str">
        <f>_xlfn.XLOOKUP(Table17[[#This Row],[Product_ID]],Product_Dim!A:A,Product_Dim!C:C)</f>
        <v>Beauty</v>
      </c>
      <c r="Y1684" t="str">
        <f>_xlfn.XLOOKUP(Table17[[#This Row],[Product_ID]],Product_Dim!A:A,Product_Dim!D:D)</f>
        <v>Haircare</v>
      </c>
      <c r="Z1684" t="str">
        <f>_xlfn.XLOOKUP(Table17[[#This Row],[Product_ID]],Product_Dim!A:A,Product_Dim!E:E)</f>
        <v>Hopkins Ltd</v>
      </c>
      <c r="AA1684">
        <f>_xlfn.XLOOKUP(Table17[[#This Row],[Product_ID]],Product_Dim!A:A,Product_Dim!F:F)</f>
        <v>214.32</v>
      </c>
      <c r="AB1684">
        <f>_xlfn.XLOOKUP(Table17[[#This Row],[Product_ID]],Product_Dim!A:A,Product_Dim!G:G)</f>
        <v>383</v>
      </c>
    </row>
    <row r="1685" spans="1:28" x14ac:dyDescent="0.25">
      <c r="A1685" t="s">
        <v>3509</v>
      </c>
      <c r="B1685" s="1">
        <v>45475</v>
      </c>
      <c r="C1685" t="s">
        <v>363</v>
      </c>
      <c r="D1685" t="s">
        <v>1622</v>
      </c>
      <c r="E1685" t="s">
        <v>1779</v>
      </c>
      <c r="F1685">
        <v>2</v>
      </c>
      <c r="G1685">
        <v>78.27</v>
      </c>
      <c r="H1685">
        <v>0.28999999999999998</v>
      </c>
      <c r="I1685" t="s">
        <v>1829</v>
      </c>
      <c r="J1685" s="12">
        <v>111.1434</v>
      </c>
      <c r="K1685" t="str">
        <f>_xlfn.XLOOKUP(Table17[[#This Row],[Customer_ID]],Customer_Dim!A:A,Customer_Dim!B:B,"False Data")</f>
        <v>Sarah Schneider</v>
      </c>
      <c r="L1685" s="5">
        <f>_xlfn.XLOOKUP(Table17[[#This Row],[Customer_ID]],Customer_Dim!A:A,Customer_Dim!C:C,"False Data")</f>
        <v>34</v>
      </c>
      <c r="M1685" s="5" t="str" cm="1">
        <f t="array" ref="M1685">_xlfn.IFS(Table9[[#This Row],[Age]]&lt;=35,"Youth",Table9[[#This Row],[Age]]&lt;=55,"Adult",Table9[[#This Row],[Age]]&gt;55,"Senior")</f>
        <v>Youth</v>
      </c>
      <c r="N1685" t="str">
        <f>_xlfn.XLOOKUP(Table17[[#This Row],[Customer_ID]],Customer_Dim!A:A,Customer_Dim!D:D,"False Data")</f>
        <v>Female</v>
      </c>
      <c r="O1685" t="str">
        <f>_xlfn.XLOOKUP(Table17[[#This Row],[Customer_ID]],Customer_Dim!A:A,Customer_Dim!E:E,"False Data")</f>
        <v>Port Joshuachester</v>
      </c>
      <c r="P1685" t="str">
        <f>_xlfn.XLOOKUP(Table17[[#This Row],[Customer_ID]],Customer_Dim!A:A,Customer_Dim!F:F,"False Data")</f>
        <v>Pennsylvania</v>
      </c>
      <c r="Q1685" t="str">
        <f>_xlfn.XLOOKUP(Table17[[#This Row],[Customer_ID]],Customer_Dim!A:A,Customer_Dim!G:G,"False Data")</f>
        <v>USA</v>
      </c>
      <c r="R1685" t="str">
        <f>_xlfn.XLOOKUP(Table17[[#This Row],[Customer_ID]],Customer_Dim!A:A,Customer_Dim!H:H,"False Data")</f>
        <v>Bronze</v>
      </c>
      <c r="S1685" t="str">
        <f>_xlfn.XLOOKUP(Table17[[#This Row],[Store_ID]],Store_Dim!A:A,Store_Dim!B:B)</f>
        <v>Martinez-Mullins</v>
      </c>
      <c r="T1685" t="str">
        <f>_xlfn.XLOOKUP(Table17[[#This Row],[Store_ID]],Store_Dim!A:A,Store_Dim!C:C)</f>
        <v>South</v>
      </c>
      <c r="U1685" t="str">
        <f>_xlfn.XLOOKUP(Table17[[#This Row],[Store_ID]],Store_Dim!A:A,Store_Dim!D:D)</f>
        <v>Williamsfurt</v>
      </c>
      <c r="V1685" t="str">
        <f>_xlfn.XLOOKUP(Table17[[#This Row],[Store_ID]],Store_Dim!A:A,Store_Dim!E:E)</f>
        <v>Online</v>
      </c>
      <c r="W1685" t="str">
        <f>_xlfn.XLOOKUP(Table17[[#This Row],[Product_ID]],Product_Dim!A:A,Product_Dim!B:B)</f>
        <v>Men's Casual Sneakers</v>
      </c>
      <c r="X1685" t="str">
        <f>_xlfn.XLOOKUP(Table17[[#This Row],[Product_ID]],Product_Dim!A:A,Product_Dim!C:C)</f>
        <v>Clothing</v>
      </c>
      <c r="Y1685" t="str">
        <f>_xlfn.XLOOKUP(Table17[[#This Row],[Product_ID]],Product_Dim!A:A,Product_Dim!D:D)</f>
        <v>Footwear</v>
      </c>
      <c r="Z1685" t="str">
        <f>_xlfn.XLOOKUP(Table17[[#This Row],[Product_ID]],Product_Dim!A:A,Product_Dim!E:E)</f>
        <v>Hogan-Lee</v>
      </c>
      <c r="AA1685">
        <f>_xlfn.XLOOKUP(Table17[[#This Row],[Product_ID]],Product_Dim!A:A,Product_Dim!F:F)</f>
        <v>353.47</v>
      </c>
      <c r="AB1685">
        <f>_xlfn.XLOOKUP(Table17[[#This Row],[Product_ID]],Product_Dim!A:A,Product_Dim!G:G)</f>
        <v>214</v>
      </c>
    </row>
    <row r="1686" spans="1:28" x14ac:dyDescent="0.25">
      <c r="A1686" t="s">
        <v>3510</v>
      </c>
      <c r="B1686" s="1">
        <v>45845</v>
      </c>
      <c r="C1686" t="s">
        <v>59</v>
      </c>
      <c r="D1686" t="s">
        <v>1672</v>
      </c>
      <c r="E1686" t="s">
        <v>1797</v>
      </c>
      <c r="F1686">
        <v>4</v>
      </c>
      <c r="G1686">
        <v>676.58</v>
      </c>
      <c r="H1686">
        <v>0.23</v>
      </c>
      <c r="I1686" t="s">
        <v>1829</v>
      </c>
      <c r="J1686" s="12">
        <v>2083.8663999999999</v>
      </c>
      <c r="K1686" t="str">
        <f>_xlfn.XLOOKUP(Table17[[#This Row],[Customer_ID]],Customer_Dim!A:A,Customer_Dim!B:B,"False Data")</f>
        <v>Kenneth Lambert</v>
      </c>
      <c r="L1686" s="5">
        <f>_xlfn.XLOOKUP(Table17[[#This Row],[Customer_ID]],Customer_Dim!A:A,Customer_Dim!C:C,"False Data")</f>
        <v>55</v>
      </c>
      <c r="M1686" s="5" t="str" cm="1">
        <f t="array" ref="M1686">_xlfn.IFS(Table9[[#This Row],[Age]]&lt;=35,"Youth",Table9[[#This Row],[Age]]&lt;=55,"Adult",Table9[[#This Row],[Age]]&gt;55,"Senior")</f>
        <v>Adult</v>
      </c>
      <c r="N1686" t="str">
        <f>_xlfn.XLOOKUP(Table17[[#This Row],[Customer_ID]],Customer_Dim!A:A,Customer_Dim!D:D,"False Data")</f>
        <v>Female</v>
      </c>
      <c r="O1686" t="str">
        <f>_xlfn.XLOOKUP(Table17[[#This Row],[Customer_ID]],Customer_Dim!A:A,Customer_Dim!E:E,"False Data")</f>
        <v>North Kathryn</v>
      </c>
      <c r="P1686" t="str">
        <f>_xlfn.XLOOKUP(Table17[[#This Row],[Customer_ID]],Customer_Dim!A:A,Customer_Dim!F:F,"False Data")</f>
        <v>Kansas</v>
      </c>
      <c r="Q1686" t="str">
        <f>_xlfn.XLOOKUP(Table17[[#This Row],[Customer_ID]],Customer_Dim!A:A,Customer_Dim!G:G,"False Data")</f>
        <v>USA</v>
      </c>
      <c r="R1686" t="str">
        <f>_xlfn.XLOOKUP(Table17[[#This Row],[Customer_ID]],Customer_Dim!A:A,Customer_Dim!H:H,"False Data")</f>
        <v>Platinum</v>
      </c>
      <c r="S1686" t="str">
        <f>_xlfn.XLOOKUP(Table17[[#This Row],[Store_ID]],Store_Dim!A:A,Store_Dim!B:B)</f>
        <v>Gardner, Humphrey and Contreras</v>
      </c>
      <c r="T1686" t="str">
        <f>_xlfn.XLOOKUP(Table17[[#This Row],[Store_ID]],Store_Dim!A:A,Store_Dim!C:C)</f>
        <v>East</v>
      </c>
      <c r="U1686" t="str">
        <f>_xlfn.XLOOKUP(Table17[[#This Row],[Store_ID]],Store_Dim!A:A,Store_Dim!D:D)</f>
        <v>Johnsonville</v>
      </c>
      <c r="V1686" t="str">
        <f>_xlfn.XLOOKUP(Table17[[#This Row],[Store_ID]],Store_Dim!A:A,Store_Dim!E:E)</f>
        <v>Flagship</v>
      </c>
      <c r="W1686" t="str">
        <f>_xlfn.XLOOKUP(Table17[[#This Row],[Product_ID]],Product_Dim!A:A,Product_Dim!B:B)</f>
        <v>Laptop Cooling Pad</v>
      </c>
      <c r="X1686" t="str">
        <f>_xlfn.XLOOKUP(Table17[[#This Row],[Product_ID]],Product_Dim!A:A,Product_Dim!C:C)</f>
        <v>Electronics</v>
      </c>
      <c r="Y1686" t="str">
        <f>_xlfn.XLOOKUP(Table17[[#This Row],[Product_ID]],Product_Dim!A:A,Product_Dim!D:D)</f>
        <v>Computer</v>
      </c>
      <c r="Z1686" t="str">
        <f>_xlfn.XLOOKUP(Table17[[#This Row],[Product_ID]],Product_Dim!A:A,Product_Dim!E:E)</f>
        <v>Murray, Gould and Ware</v>
      </c>
      <c r="AA1686">
        <f>_xlfn.XLOOKUP(Table17[[#This Row],[Product_ID]],Product_Dim!A:A,Product_Dim!F:F)</f>
        <v>86.42</v>
      </c>
      <c r="AB1686">
        <f>_xlfn.XLOOKUP(Table17[[#This Row],[Product_ID]],Product_Dim!A:A,Product_Dim!G:G)</f>
        <v>222</v>
      </c>
    </row>
    <row r="1687" spans="1:28" x14ac:dyDescent="0.25">
      <c r="A1687" t="s">
        <v>3511</v>
      </c>
      <c r="B1687" s="1">
        <v>45446</v>
      </c>
      <c r="C1687" t="s">
        <v>1495</v>
      </c>
      <c r="D1687" t="s">
        <v>1610</v>
      </c>
      <c r="E1687" t="s">
        <v>1757</v>
      </c>
      <c r="F1687">
        <v>2</v>
      </c>
      <c r="G1687">
        <v>938.6</v>
      </c>
      <c r="H1687">
        <v>0.04</v>
      </c>
      <c r="I1687" t="s">
        <v>1826</v>
      </c>
      <c r="J1687" s="12">
        <v>1802.1120000000001</v>
      </c>
      <c r="K1687" t="str">
        <f>_xlfn.XLOOKUP(Table17[[#This Row],[Customer_ID]],Customer_Dim!A:A,Customer_Dim!B:B,"False Data")</f>
        <v>Eric Lee</v>
      </c>
      <c r="L1687" s="5">
        <f>_xlfn.XLOOKUP(Table17[[#This Row],[Customer_ID]],Customer_Dim!A:A,Customer_Dim!C:C,"False Data")</f>
        <v>22</v>
      </c>
      <c r="M1687" s="5" t="str" cm="1">
        <f t="array" ref="M1687">_xlfn.IFS(Table9[[#This Row],[Age]]&lt;=35,"Youth",Table9[[#This Row],[Age]]&lt;=55,"Adult",Table9[[#This Row],[Age]]&gt;55,"Senior")</f>
        <v>Youth</v>
      </c>
      <c r="N1687" t="str">
        <f>_xlfn.XLOOKUP(Table17[[#This Row],[Customer_ID]],Customer_Dim!A:A,Customer_Dim!D:D,"False Data")</f>
        <v>Female</v>
      </c>
      <c r="O1687" t="str">
        <f>_xlfn.XLOOKUP(Table17[[#This Row],[Customer_ID]],Customer_Dim!A:A,Customer_Dim!E:E,"False Data")</f>
        <v>Lake April</v>
      </c>
      <c r="P1687" t="str">
        <f>_xlfn.XLOOKUP(Table17[[#This Row],[Customer_ID]],Customer_Dim!A:A,Customer_Dim!F:F,"False Data")</f>
        <v>Vermont</v>
      </c>
      <c r="Q1687" t="str">
        <f>_xlfn.XLOOKUP(Table17[[#This Row],[Customer_ID]],Customer_Dim!A:A,Customer_Dim!G:G,"False Data")</f>
        <v>USA</v>
      </c>
      <c r="R1687" t="str">
        <f>_xlfn.XLOOKUP(Table17[[#This Row],[Customer_ID]],Customer_Dim!A:A,Customer_Dim!H:H,"False Data")</f>
        <v>Bronze</v>
      </c>
      <c r="S1687" t="str">
        <f>_xlfn.XLOOKUP(Table17[[#This Row],[Store_ID]],Store_Dim!A:A,Store_Dim!B:B)</f>
        <v>Martinez, Adkins and Johnson</v>
      </c>
      <c r="T1687" t="str">
        <f>_xlfn.XLOOKUP(Table17[[#This Row],[Store_ID]],Store_Dim!A:A,Store_Dim!C:C)</f>
        <v>North</v>
      </c>
      <c r="U1687" t="str">
        <f>_xlfn.XLOOKUP(Table17[[#This Row],[Store_ID]],Store_Dim!A:A,Store_Dim!D:D)</f>
        <v>Danielmouth</v>
      </c>
      <c r="V1687" t="str">
        <f>_xlfn.XLOOKUP(Table17[[#This Row],[Store_ID]],Store_Dim!A:A,Store_Dim!E:E)</f>
        <v>Flagship</v>
      </c>
      <c r="W1687" t="str">
        <f>_xlfn.XLOOKUP(Table17[[#This Row],[Product_ID]],Product_Dim!A:A,Product_Dim!B:B)</f>
        <v>Basketball</v>
      </c>
      <c r="X1687" t="str">
        <f>_xlfn.XLOOKUP(Table17[[#This Row],[Product_ID]],Product_Dim!A:A,Product_Dim!C:C)</f>
        <v>Sports</v>
      </c>
      <c r="Y1687" t="str">
        <f>_xlfn.XLOOKUP(Table17[[#This Row],[Product_ID]],Product_Dim!A:A,Product_Dim!D:D)</f>
        <v>Team Sports</v>
      </c>
      <c r="Z1687" t="str">
        <f>_xlfn.XLOOKUP(Table17[[#This Row],[Product_ID]],Product_Dim!A:A,Product_Dim!E:E)</f>
        <v>Nolan-Snow</v>
      </c>
      <c r="AA1687">
        <f>_xlfn.XLOOKUP(Table17[[#This Row],[Product_ID]],Product_Dim!A:A,Product_Dim!F:F)</f>
        <v>204.39</v>
      </c>
      <c r="AB1687">
        <f>_xlfn.XLOOKUP(Table17[[#This Row],[Product_ID]],Product_Dim!A:A,Product_Dim!G:G)</f>
        <v>281</v>
      </c>
    </row>
    <row r="1688" spans="1:28" x14ac:dyDescent="0.25">
      <c r="A1688" t="s">
        <v>3512</v>
      </c>
      <c r="B1688" s="1">
        <v>45761</v>
      </c>
      <c r="C1688" t="s">
        <v>1112</v>
      </c>
      <c r="D1688" t="s">
        <v>1574</v>
      </c>
      <c r="E1688" t="s">
        <v>1799</v>
      </c>
      <c r="F1688">
        <v>2</v>
      </c>
      <c r="G1688">
        <v>859.47</v>
      </c>
      <c r="H1688">
        <v>0.01</v>
      </c>
      <c r="I1688" t="s">
        <v>1824</v>
      </c>
      <c r="J1688" s="12">
        <v>1701.7506000000001</v>
      </c>
      <c r="K1688" t="str">
        <f>_xlfn.XLOOKUP(Table17[[#This Row],[Customer_ID]],Customer_Dim!A:A,Customer_Dim!B:B,"False Data")</f>
        <v>Carlos Flores</v>
      </c>
      <c r="L1688" s="5">
        <f>_xlfn.XLOOKUP(Table17[[#This Row],[Customer_ID]],Customer_Dim!A:A,Customer_Dim!C:C,"False Data")</f>
        <v>20</v>
      </c>
      <c r="M1688" s="5" t="str" cm="1">
        <f t="array" ref="M1688">_xlfn.IFS(Table9[[#This Row],[Age]]&lt;=35,"Youth",Table9[[#This Row],[Age]]&lt;=55,"Adult",Table9[[#This Row],[Age]]&gt;55,"Senior")</f>
        <v>Youth</v>
      </c>
      <c r="N1688" t="str">
        <f>_xlfn.XLOOKUP(Table17[[#This Row],[Customer_ID]],Customer_Dim!A:A,Customer_Dim!D:D,"False Data")</f>
        <v>Male</v>
      </c>
      <c r="O1688" t="str">
        <f>_xlfn.XLOOKUP(Table17[[#This Row],[Customer_ID]],Customer_Dim!A:A,Customer_Dim!E:E,"False Data")</f>
        <v>North Johnfurt</v>
      </c>
      <c r="P1688" t="str">
        <f>_xlfn.XLOOKUP(Table17[[#This Row],[Customer_ID]],Customer_Dim!A:A,Customer_Dim!F:F,"False Data")</f>
        <v>Washington</v>
      </c>
      <c r="Q1688" t="str">
        <f>_xlfn.XLOOKUP(Table17[[#This Row],[Customer_ID]],Customer_Dim!A:A,Customer_Dim!G:G,"False Data")</f>
        <v>USA</v>
      </c>
      <c r="R1688" t="str">
        <f>_xlfn.XLOOKUP(Table17[[#This Row],[Customer_ID]],Customer_Dim!A:A,Customer_Dim!H:H,"False Data")</f>
        <v>Gold</v>
      </c>
      <c r="S1688" t="str">
        <f>_xlfn.XLOOKUP(Table17[[#This Row],[Store_ID]],Store_Dim!A:A,Store_Dim!B:B)</f>
        <v>Mcdonald Inc</v>
      </c>
      <c r="T1688" t="str">
        <f>_xlfn.XLOOKUP(Table17[[#This Row],[Store_ID]],Store_Dim!A:A,Store_Dim!C:C)</f>
        <v>South</v>
      </c>
      <c r="U1688" t="str">
        <f>_xlfn.XLOOKUP(Table17[[#This Row],[Store_ID]],Store_Dim!A:A,Store_Dim!D:D)</f>
        <v>Christopherland</v>
      </c>
      <c r="V1688" t="str">
        <f>_xlfn.XLOOKUP(Table17[[#This Row],[Store_ID]],Store_Dim!A:A,Store_Dim!E:E)</f>
        <v>Outlet</v>
      </c>
      <c r="W1688" t="str">
        <f>_xlfn.XLOOKUP(Table17[[#This Row],[Product_ID]],Product_Dim!A:A,Product_Dim!B:B)</f>
        <v>USB-C Fast Charger</v>
      </c>
      <c r="X1688" t="str">
        <f>_xlfn.XLOOKUP(Table17[[#This Row],[Product_ID]],Product_Dim!A:A,Product_Dim!C:C)</f>
        <v>Electronics</v>
      </c>
      <c r="Y1688" t="str">
        <f>_xlfn.XLOOKUP(Table17[[#This Row],[Product_ID]],Product_Dim!A:A,Product_Dim!D:D)</f>
        <v>Accessories</v>
      </c>
      <c r="Z1688" t="str">
        <f>_xlfn.XLOOKUP(Table17[[#This Row],[Product_ID]],Product_Dim!A:A,Product_Dim!E:E)</f>
        <v>Dawson-Perkins</v>
      </c>
      <c r="AA1688">
        <f>_xlfn.XLOOKUP(Table17[[#This Row],[Product_ID]],Product_Dim!A:A,Product_Dim!F:F)</f>
        <v>242.23</v>
      </c>
      <c r="AB1688">
        <f>_xlfn.XLOOKUP(Table17[[#This Row],[Product_ID]],Product_Dim!A:A,Product_Dim!G:G)</f>
        <v>453</v>
      </c>
    </row>
    <row r="1689" spans="1:28" x14ac:dyDescent="0.25">
      <c r="A1689" t="s">
        <v>3513</v>
      </c>
      <c r="B1689" s="1">
        <v>45363</v>
      </c>
      <c r="C1689" t="s">
        <v>214</v>
      </c>
      <c r="D1689" t="s">
        <v>1602</v>
      </c>
      <c r="E1689" t="s">
        <v>1799</v>
      </c>
      <c r="F1689">
        <v>3</v>
      </c>
      <c r="G1689">
        <v>672.98</v>
      </c>
      <c r="H1689">
        <v>0.23</v>
      </c>
      <c r="I1689" t="s">
        <v>1826</v>
      </c>
      <c r="J1689" s="12">
        <v>1554.5838000000001</v>
      </c>
      <c r="K1689" t="str">
        <f>_xlfn.XLOOKUP(Table17[[#This Row],[Customer_ID]],Customer_Dim!A:A,Customer_Dim!B:B,"False Data")</f>
        <v>Jay Patel</v>
      </c>
      <c r="L1689" s="5">
        <f>_xlfn.XLOOKUP(Table17[[#This Row],[Customer_ID]],Customer_Dim!A:A,Customer_Dim!C:C,"False Data")</f>
        <v>43</v>
      </c>
      <c r="M1689" s="5" t="str" cm="1">
        <f t="array" ref="M1689">_xlfn.IFS(Table9[[#This Row],[Age]]&lt;=35,"Youth",Table9[[#This Row],[Age]]&lt;=55,"Adult",Table9[[#This Row],[Age]]&gt;55,"Senior")</f>
        <v>Adult</v>
      </c>
      <c r="N1689" t="str">
        <f>_xlfn.XLOOKUP(Table17[[#This Row],[Customer_ID]],Customer_Dim!A:A,Customer_Dim!D:D,"False Data")</f>
        <v>Female</v>
      </c>
      <c r="O1689" t="str">
        <f>_xlfn.XLOOKUP(Table17[[#This Row],[Customer_ID]],Customer_Dim!A:A,Customer_Dim!E:E,"False Data")</f>
        <v>Morrisbury</v>
      </c>
      <c r="P1689" t="str">
        <f>_xlfn.XLOOKUP(Table17[[#This Row],[Customer_ID]],Customer_Dim!A:A,Customer_Dim!F:F,"False Data")</f>
        <v>Rhode Island</v>
      </c>
      <c r="Q1689" t="str">
        <f>_xlfn.XLOOKUP(Table17[[#This Row],[Customer_ID]],Customer_Dim!A:A,Customer_Dim!G:G,"False Data")</f>
        <v>USA</v>
      </c>
      <c r="R1689" t="str">
        <f>_xlfn.XLOOKUP(Table17[[#This Row],[Customer_ID]],Customer_Dim!A:A,Customer_Dim!H:H,"False Data")</f>
        <v>Platinum</v>
      </c>
      <c r="S1689" t="str">
        <f>_xlfn.XLOOKUP(Table17[[#This Row],[Store_ID]],Store_Dim!A:A,Store_Dim!B:B)</f>
        <v>Mcdonald Inc</v>
      </c>
      <c r="T1689" t="str">
        <f>_xlfn.XLOOKUP(Table17[[#This Row],[Store_ID]],Store_Dim!A:A,Store_Dim!C:C)</f>
        <v>South</v>
      </c>
      <c r="U1689" t="str">
        <f>_xlfn.XLOOKUP(Table17[[#This Row],[Store_ID]],Store_Dim!A:A,Store_Dim!D:D)</f>
        <v>Christopherland</v>
      </c>
      <c r="V1689" t="str">
        <f>_xlfn.XLOOKUP(Table17[[#This Row],[Store_ID]],Store_Dim!A:A,Store_Dim!E:E)</f>
        <v>Outlet</v>
      </c>
      <c r="W1689" t="str">
        <f>_xlfn.XLOOKUP(Table17[[#This Row],[Product_ID]],Product_Dim!A:A,Product_Dim!B:B)</f>
        <v>Decorative Floor Vase</v>
      </c>
      <c r="X1689" t="str">
        <f>_xlfn.XLOOKUP(Table17[[#This Row],[Product_ID]],Product_Dim!A:A,Product_Dim!C:C)</f>
        <v>Home</v>
      </c>
      <c r="Y1689" t="str">
        <f>_xlfn.XLOOKUP(Table17[[#This Row],[Product_ID]],Product_Dim!A:A,Product_Dim!D:D)</f>
        <v>Decor</v>
      </c>
      <c r="Z1689" t="str">
        <f>_xlfn.XLOOKUP(Table17[[#This Row],[Product_ID]],Product_Dim!A:A,Product_Dim!E:E)</f>
        <v>Khan, Jones and Paul</v>
      </c>
      <c r="AA1689">
        <f>_xlfn.XLOOKUP(Table17[[#This Row],[Product_ID]],Product_Dim!A:A,Product_Dim!F:F)</f>
        <v>81.75</v>
      </c>
      <c r="AB1689">
        <f>_xlfn.XLOOKUP(Table17[[#This Row],[Product_ID]],Product_Dim!A:A,Product_Dim!G:G)</f>
        <v>378</v>
      </c>
    </row>
    <row r="1690" spans="1:28" x14ac:dyDescent="0.25">
      <c r="A1690" t="s">
        <v>3514</v>
      </c>
      <c r="B1690" s="1">
        <v>45420</v>
      </c>
      <c r="C1690" t="s">
        <v>672</v>
      </c>
      <c r="D1690" t="s">
        <v>1660</v>
      </c>
      <c r="E1690" t="s">
        <v>1810</v>
      </c>
      <c r="F1690">
        <v>1</v>
      </c>
      <c r="G1690">
        <v>75.8</v>
      </c>
      <c r="H1690">
        <v>0.28999999999999998</v>
      </c>
      <c r="I1690" t="s">
        <v>1826</v>
      </c>
      <c r="J1690" s="12">
        <v>53.817999999999998</v>
      </c>
      <c r="K1690" t="str">
        <f>_xlfn.XLOOKUP(Table17[[#This Row],[Customer_ID]],Customer_Dim!A:A,Customer_Dim!B:B,"False Data")</f>
        <v>Ronald Jones</v>
      </c>
      <c r="L1690" s="5">
        <f>_xlfn.XLOOKUP(Table17[[#This Row],[Customer_ID]],Customer_Dim!A:A,Customer_Dim!C:C,"False Data")</f>
        <v>26</v>
      </c>
      <c r="M1690" s="5" t="str" cm="1">
        <f t="array" ref="M1690">_xlfn.IFS(Table9[[#This Row],[Age]]&lt;=35,"Youth",Table9[[#This Row],[Age]]&lt;=55,"Adult",Table9[[#This Row],[Age]]&gt;55,"Senior")</f>
        <v>Youth</v>
      </c>
      <c r="N1690" t="str">
        <f>_xlfn.XLOOKUP(Table17[[#This Row],[Customer_ID]],Customer_Dim!A:A,Customer_Dim!D:D,"False Data")</f>
        <v>Female</v>
      </c>
      <c r="O1690" t="str">
        <f>_xlfn.XLOOKUP(Table17[[#This Row],[Customer_ID]],Customer_Dim!A:A,Customer_Dim!E:E,"False Data")</f>
        <v>Brownshire</v>
      </c>
      <c r="P1690" t="str">
        <f>_xlfn.XLOOKUP(Table17[[#This Row],[Customer_ID]],Customer_Dim!A:A,Customer_Dim!F:F,"False Data")</f>
        <v>Tennessee</v>
      </c>
      <c r="Q1690" t="str">
        <f>_xlfn.XLOOKUP(Table17[[#This Row],[Customer_ID]],Customer_Dim!A:A,Customer_Dim!G:G,"False Data")</f>
        <v>USA</v>
      </c>
      <c r="R1690" t="str">
        <f>_xlfn.XLOOKUP(Table17[[#This Row],[Customer_ID]],Customer_Dim!A:A,Customer_Dim!H:H,"False Data")</f>
        <v>Silver</v>
      </c>
      <c r="S1690" t="str">
        <f>_xlfn.XLOOKUP(Table17[[#This Row],[Store_ID]],Store_Dim!A:A,Store_Dim!B:B)</f>
        <v>Guerrero-Schmitt</v>
      </c>
      <c r="T1690" t="str">
        <f>_xlfn.XLOOKUP(Table17[[#This Row],[Store_ID]],Store_Dim!A:A,Store_Dim!C:C)</f>
        <v>East</v>
      </c>
      <c r="U1690" t="str">
        <f>_xlfn.XLOOKUP(Table17[[#This Row],[Store_ID]],Store_Dim!A:A,Store_Dim!D:D)</f>
        <v>East Stevechester</v>
      </c>
      <c r="V1690" t="str">
        <f>_xlfn.XLOOKUP(Table17[[#This Row],[Store_ID]],Store_Dim!A:A,Store_Dim!E:E)</f>
        <v>Flagship</v>
      </c>
      <c r="W1690" t="str">
        <f>_xlfn.XLOOKUP(Table17[[#This Row],[Product_ID]],Product_Dim!A:A,Product_Dim!B:B)</f>
        <v>Premium Blanket Throw</v>
      </c>
      <c r="X1690" t="str">
        <f>_xlfn.XLOOKUP(Table17[[#This Row],[Product_ID]],Product_Dim!A:A,Product_Dim!C:C)</f>
        <v>Home</v>
      </c>
      <c r="Y1690" t="str">
        <f>_xlfn.XLOOKUP(Table17[[#This Row],[Product_ID]],Product_Dim!A:A,Product_Dim!D:D)</f>
        <v>Decor</v>
      </c>
      <c r="Z1690" t="str">
        <f>_xlfn.XLOOKUP(Table17[[#This Row],[Product_ID]],Product_Dim!A:A,Product_Dim!E:E)</f>
        <v>Hernandez, Kennedy and Porter</v>
      </c>
      <c r="AA1690">
        <f>_xlfn.XLOOKUP(Table17[[#This Row],[Product_ID]],Product_Dim!A:A,Product_Dim!F:F)</f>
        <v>461.47</v>
      </c>
      <c r="AB1690">
        <f>_xlfn.XLOOKUP(Table17[[#This Row],[Product_ID]],Product_Dim!A:A,Product_Dim!G:G)</f>
        <v>190</v>
      </c>
    </row>
    <row r="1691" spans="1:28" x14ac:dyDescent="0.25">
      <c r="A1691" t="s">
        <v>3515</v>
      </c>
      <c r="B1691" s="1">
        <v>45536</v>
      </c>
      <c r="C1691" t="s">
        <v>137</v>
      </c>
      <c r="D1691" t="s">
        <v>1582</v>
      </c>
      <c r="E1691" t="s">
        <v>1801</v>
      </c>
      <c r="F1691">
        <v>4</v>
      </c>
      <c r="G1691">
        <v>742.15</v>
      </c>
      <c r="H1691">
        <v>0.1</v>
      </c>
      <c r="I1691" t="s">
        <v>1829</v>
      </c>
      <c r="J1691" s="12">
        <v>2671.74</v>
      </c>
      <c r="K1691" t="str">
        <f>_xlfn.XLOOKUP(Table17[[#This Row],[Customer_ID]],Customer_Dim!A:A,Customer_Dim!B:B,"False Data")</f>
        <v>Christopher Olson</v>
      </c>
      <c r="L1691" s="5">
        <f>_xlfn.XLOOKUP(Table17[[#This Row],[Customer_ID]],Customer_Dim!A:A,Customer_Dim!C:C,"False Data")</f>
        <v>27</v>
      </c>
      <c r="M1691" s="5" t="str" cm="1">
        <f t="array" ref="M1691">_xlfn.IFS(Table9[[#This Row],[Age]]&lt;=35,"Youth",Table9[[#This Row],[Age]]&lt;=55,"Adult",Table9[[#This Row],[Age]]&gt;55,"Senior")</f>
        <v>Youth</v>
      </c>
      <c r="N1691" t="str">
        <f>_xlfn.XLOOKUP(Table17[[#This Row],[Customer_ID]],Customer_Dim!A:A,Customer_Dim!D:D,"False Data")</f>
        <v>Female</v>
      </c>
      <c r="O1691" t="str">
        <f>_xlfn.XLOOKUP(Table17[[#This Row],[Customer_ID]],Customer_Dim!A:A,Customer_Dim!E:E,"False Data")</f>
        <v>West Richard</v>
      </c>
      <c r="P1691" t="str">
        <f>_xlfn.XLOOKUP(Table17[[#This Row],[Customer_ID]],Customer_Dim!A:A,Customer_Dim!F:F,"False Data")</f>
        <v>Maryland</v>
      </c>
      <c r="Q1691" t="str">
        <f>_xlfn.XLOOKUP(Table17[[#This Row],[Customer_ID]],Customer_Dim!A:A,Customer_Dim!G:G,"False Data")</f>
        <v>USA</v>
      </c>
      <c r="R1691" t="str">
        <f>_xlfn.XLOOKUP(Table17[[#This Row],[Customer_ID]],Customer_Dim!A:A,Customer_Dim!H:H,"False Data")</f>
        <v>Platinum</v>
      </c>
      <c r="S1691" t="str">
        <f>_xlfn.XLOOKUP(Table17[[#This Row],[Store_ID]],Store_Dim!A:A,Store_Dim!B:B)</f>
        <v>Shelton PLC</v>
      </c>
      <c r="T1691" t="str">
        <f>_xlfn.XLOOKUP(Table17[[#This Row],[Store_ID]],Store_Dim!A:A,Store_Dim!C:C)</f>
        <v>North</v>
      </c>
      <c r="U1691" t="str">
        <f>_xlfn.XLOOKUP(Table17[[#This Row],[Store_ID]],Store_Dim!A:A,Store_Dim!D:D)</f>
        <v>East Jenniferstad</v>
      </c>
      <c r="V1691" t="str">
        <f>_xlfn.XLOOKUP(Table17[[#This Row],[Store_ID]],Store_Dim!A:A,Store_Dim!E:E)</f>
        <v>Flagship</v>
      </c>
      <c r="W1691" t="str">
        <f>_xlfn.XLOOKUP(Table17[[#This Row],[Product_ID]],Product_Dim!A:A,Product_Dim!B:B)</f>
        <v>Soccer Training Cone Set</v>
      </c>
      <c r="X1691" t="str">
        <f>_xlfn.XLOOKUP(Table17[[#This Row],[Product_ID]],Product_Dim!A:A,Product_Dim!C:C)</f>
        <v>Sports</v>
      </c>
      <c r="Y1691" t="str">
        <f>_xlfn.XLOOKUP(Table17[[#This Row],[Product_ID]],Product_Dim!A:A,Product_Dim!D:D)</f>
        <v>Accessories</v>
      </c>
      <c r="Z1691" t="str">
        <f>_xlfn.XLOOKUP(Table17[[#This Row],[Product_ID]],Product_Dim!A:A,Product_Dim!E:E)</f>
        <v>Ford, Murphy and Wilson</v>
      </c>
      <c r="AA1691">
        <f>_xlfn.XLOOKUP(Table17[[#This Row],[Product_ID]],Product_Dim!A:A,Product_Dim!F:F)</f>
        <v>144.53</v>
      </c>
      <c r="AB1691">
        <f>_xlfn.XLOOKUP(Table17[[#This Row],[Product_ID]],Product_Dim!A:A,Product_Dim!G:G)</f>
        <v>367</v>
      </c>
    </row>
    <row r="1692" spans="1:28" x14ac:dyDescent="0.25">
      <c r="A1692" t="s">
        <v>3516</v>
      </c>
      <c r="B1692" s="1">
        <v>45445</v>
      </c>
      <c r="C1692" t="s">
        <v>264</v>
      </c>
      <c r="D1692" t="s">
        <v>1608</v>
      </c>
      <c r="E1692" t="s">
        <v>1779</v>
      </c>
      <c r="F1692">
        <v>1</v>
      </c>
      <c r="G1692">
        <v>637.39</v>
      </c>
      <c r="H1692">
        <v>0.22</v>
      </c>
      <c r="I1692" t="s">
        <v>1826</v>
      </c>
      <c r="J1692" s="12">
        <v>497.16419999999999</v>
      </c>
      <c r="K1692" t="str">
        <f>_xlfn.XLOOKUP(Table17[[#This Row],[Customer_ID]],Customer_Dim!A:A,Customer_Dim!B:B,"False Data")</f>
        <v>Tonya Burch</v>
      </c>
      <c r="L1692" s="5">
        <f>_xlfn.XLOOKUP(Table17[[#This Row],[Customer_ID]],Customer_Dim!A:A,Customer_Dim!C:C,"False Data")</f>
        <v>39</v>
      </c>
      <c r="M1692" s="5" t="str" cm="1">
        <f t="array" ref="M1692">_xlfn.IFS(Table9[[#This Row],[Age]]&lt;=35,"Youth",Table9[[#This Row],[Age]]&lt;=55,"Adult",Table9[[#This Row],[Age]]&gt;55,"Senior")</f>
        <v>Adult</v>
      </c>
      <c r="N1692" t="str">
        <f>_xlfn.XLOOKUP(Table17[[#This Row],[Customer_ID]],Customer_Dim!A:A,Customer_Dim!D:D,"False Data")</f>
        <v>Female</v>
      </c>
      <c r="O1692" t="str">
        <f>_xlfn.XLOOKUP(Table17[[#This Row],[Customer_ID]],Customer_Dim!A:A,Customer_Dim!E:E,"False Data")</f>
        <v>Olsonhaven</v>
      </c>
      <c r="P1692" t="str">
        <f>_xlfn.XLOOKUP(Table17[[#This Row],[Customer_ID]],Customer_Dim!A:A,Customer_Dim!F:F,"False Data")</f>
        <v>Iowa</v>
      </c>
      <c r="Q1692" t="str">
        <f>_xlfn.XLOOKUP(Table17[[#This Row],[Customer_ID]],Customer_Dim!A:A,Customer_Dim!G:G,"False Data")</f>
        <v>USA</v>
      </c>
      <c r="R1692" t="str">
        <f>_xlfn.XLOOKUP(Table17[[#This Row],[Customer_ID]],Customer_Dim!A:A,Customer_Dim!H:H,"False Data")</f>
        <v>Gold</v>
      </c>
      <c r="S1692" t="str">
        <f>_xlfn.XLOOKUP(Table17[[#This Row],[Store_ID]],Store_Dim!A:A,Store_Dim!B:B)</f>
        <v>Martinez-Mullins</v>
      </c>
      <c r="T1692" t="str">
        <f>_xlfn.XLOOKUP(Table17[[#This Row],[Store_ID]],Store_Dim!A:A,Store_Dim!C:C)</f>
        <v>South</v>
      </c>
      <c r="U1692" t="str">
        <f>_xlfn.XLOOKUP(Table17[[#This Row],[Store_ID]],Store_Dim!A:A,Store_Dim!D:D)</f>
        <v>Williamsfurt</v>
      </c>
      <c r="V1692" t="str">
        <f>_xlfn.XLOOKUP(Table17[[#This Row],[Store_ID]],Store_Dim!A:A,Store_Dim!E:E)</f>
        <v>Online</v>
      </c>
      <c r="W1692" t="str">
        <f>_xlfn.XLOOKUP(Table17[[#This Row],[Product_ID]],Product_Dim!A:A,Product_Dim!B:B)</f>
        <v>Stainless Steel Cutlery Set</v>
      </c>
      <c r="X1692" t="str">
        <f>_xlfn.XLOOKUP(Table17[[#This Row],[Product_ID]],Product_Dim!A:A,Product_Dim!C:C)</f>
        <v>Home</v>
      </c>
      <c r="Y1692" t="str">
        <f>_xlfn.XLOOKUP(Table17[[#This Row],[Product_ID]],Product_Dim!A:A,Product_Dim!D:D)</f>
        <v>Kitchen</v>
      </c>
      <c r="Z1692" t="str">
        <f>_xlfn.XLOOKUP(Table17[[#This Row],[Product_ID]],Product_Dim!A:A,Product_Dim!E:E)</f>
        <v>Stevens, Fernandez and Martin</v>
      </c>
      <c r="AA1692">
        <f>_xlfn.XLOOKUP(Table17[[#This Row],[Product_ID]],Product_Dim!A:A,Product_Dim!F:F)</f>
        <v>19.52</v>
      </c>
      <c r="AB1692">
        <f>_xlfn.XLOOKUP(Table17[[#This Row],[Product_ID]],Product_Dim!A:A,Product_Dim!G:G)</f>
        <v>57</v>
      </c>
    </row>
    <row r="1693" spans="1:28" x14ac:dyDescent="0.25">
      <c r="A1693" t="s">
        <v>3517</v>
      </c>
      <c r="B1693" s="1">
        <v>45230</v>
      </c>
      <c r="C1693" t="s">
        <v>1220</v>
      </c>
      <c r="D1693" t="s">
        <v>1557</v>
      </c>
      <c r="E1693" t="s">
        <v>1807</v>
      </c>
      <c r="F1693">
        <v>1</v>
      </c>
      <c r="G1693">
        <v>631</v>
      </c>
      <c r="H1693">
        <v>0.04</v>
      </c>
      <c r="I1693" t="s">
        <v>1824</v>
      </c>
      <c r="J1693" s="12">
        <v>605.76</v>
      </c>
      <c r="K1693" t="str">
        <f>_xlfn.XLOOKUP(Table17[[#This Row],[Customer_ID]],Customer_Dim!A:A,Customer_Dim!B:B,"False Data")</f>
        <v>Heidi Tyler</v>
      </c>
      <c r="L1693" s="5">
        <f>_xlfn.XLOOKUP(Table17[[#This Row],[Customer_ID]],Customer_Dim!A:A,Customer_Dim!C:C,"False Data")</f>
        <v>40</v>
      </c>
      <c r="M1693" s="5" t="str" cm="1">
        <f t="array" ref="M1693">_xlfn.IFS(Table9[[#This Row],[Age]]&lt;=35,"Youth",Table9[[#This Row],[Age]]&lt;=55,"Adult",Table9[[#This Row],[Age]]&gt;55,"Senior")</f>
        <v>Adult</v>
      </c>
      <c r="N1693" t="str">
        <f>_xlfn.XLOOKUP(Table17[[#This Row],[Customer_ID]],Customer_Dim!A:A,Customer_Dim!D:D,"False Data")</f>
        <v>Female</v>
      </c>
      <c r="O1693" t="str">
        <f>_xlfn.XLOOKUP(Table17[[#This Row],[Customer_ID]],Customer_Dim!A:A,Customer_Dim!E:E,"False Data")</f>
        <v>Dawnstad</v>
      </c>
      <c r="P1693" t="str">
        <f>_xlfn.XLOOKUP(Table17[[#This Row],[Customer_ID]],Customer_Dim!A:A,Customer_Dim!F:F,"False Data")</f>
        <v>Oregon</v>
      </c>
      <c r="Q1693" t="str">
        <f>_xlfn.XLOOKUP(Table17[[#This Row],[Customer_ID]],Customer_Dim!A:A,Customer_Dim!G:G,"False Data")</f>
        <v>USA</v>
      </c>
      <c r="R1693" t="str">
        <f>_xlfn.XLOOKUP(Table17[[#This Row],[Customer_ID]],Customer_Dim!A:A,Customer_Dim!H:H,"False Data")</f>
        <v>Bronze</v>
      </c>
      <c r="S1693" t="str">
        <f>_xlfn.XLOOKUP(Table17[[#This Row],[Store_ID]],Store_Dim!A:A,Store_Dim!B:B)</f>
        <v>Holloway Ltd</v>
      </c>
      <c r="T1693" t="str">
        <f>_xlfn.XLOOKUP(Table17[[#This Row],[Store_ID]],Store_Dim!A:A,Store_Dim!C:C)</f>
        <v>North</v>
      </c>
      <c r="U1693" t="str">
        <f>_xlfn.XLOOKUP(Table17[[#This Row],[Store_ID]],Store_Dim!A:A,Store_Dim!D:D)</f>
        <v>Bensonhaven</v>
      </c>
      <c r="V1693" t="str">
        <f>_xlfn.XLOOKUP(Table17[[#This Row],[Store_ID]],Store_Dim!A:A,Store_Dim!E:E)</f>
        <v>Flagship</v>
      </c>
      <c r="W1693" t="str">
        <f>_xlfn.XLOOKUP(Table17[[#This Row],[Product_ID]],Product_Dim!A:A,Product_Dim!B:B)</f>
        <v>Herbal Face Moisturizer</v>
      </c>
      <c r="X1693" t="str">
        <f>_xlfn.XLOOKUP(Table17[[#This Row],[Product_ID]],Product_Dim!A:A,Product_Dim!C:C)</f>
        <v>Beauty</v>
      </c>
      <c r="Y1693" t="str">
        <f>_xlfn.XLOOKUP(Table17[[#This Row],[Product_ID]],Product_Dim!A:A,Product_Dim!D:D)</f>
        <v>Skincare</v>
      </c>
      <c r="Z1693" t="str">
        <f>_xlfn.XLOOKUP(Table17[[#This Row],[Product_ID]],Product_Dim!A:A,Product_Dim!E:E)</f>
        <v>Davidson PLC</v>
      </c>
      <c r="AA1693">
        <f>_xlfn.XLOOKUP(Table17[[#This Row],[Product_ID]],Product_Dim!A:A,Product_Dim!F:F)</f>
        <v>312.8</v>
      </c>
      <c r="AB1693">
        <f>_xlfn.XLOOKUP(Table17[[#This Row],[Product_ID]],Product_Dim!A:A,Product_Dim!G:G)</f>
        <v>350</v>
      </c>
    </row>
    <row r="1694" spans="1:28" x14ac:dyDescent="0.25">
      <c r="A1694" t="s">
        <v>3518</v>
      </c>
      <c r="B1694" s="1">
        <v>45916</v>
      </c>
      <c r="C1694" t="s">
        <v>1226</v>
      </c>
      <c r="D1694" t="s">
        <v>1708</v>
      </c>
      <c r="E1694" t="s">
        <v>1766</v>
      </c>
      <c r="F1694">
        <v>4</v>
      </c>
      <c r="G1694">
        <v>983.98</v>
      </c>
      <c r="H1694">
        <v>0.11</v>
      </c>
      <c r="I1694" t="s">
        <v>1829</v>
      </c>
      <c r="J1694" s="12">
        <v>3502.9688000000001</v>
      </c>
      <c r="K1694" t="str">
        <f>_xlfn.XLOOKUP(Table17[[#This Row],[Customer_ID]],Customer_Dim!A:A,Customer_Dim!B:B,"False Data")</f>
        <v>Michael Mcneil</v>
      </c>
      <c r="L1694" s="5">
        <f>_xlfn.XLOOKUP(Table17[[#This Row],[Customer_ID]],Customer_Dim!A:A,Customer_Dim!C:C,"False Data")</f>
        <v>46</v>
      </c>
      <c r="M1694" s="5" t="str" cm="1">
        <f t="array" ref="M1694">_xlfn.IFS(Table9[[#This Row],[Age]]&lt;=35,"Youth",Table9[[#This Row],[Age]]&lt;=55,"Adult",Table9[[#This Row],[Age]]&gt;55,"Senior")</f>
        <v>Adult</v>
      </c>
      <c r="N1694" t="str">
        <f>_xlfn.XLOOKUP(Table17[[#This Row],[Customer_ID]],Customer_Dim!A:A,Customer_Dim!D:D,"False Data")</f>
        <v>Male</v>
      </c>
      <c r="O1694" t="str">
        <f>_xlfn.XLOOKUP(Table17[[#This Row],[Customer_ID]],Customer_Dim!A:A,Customer_Dim!E:E,"False Data")</f>
        <v>Stewartchester</v>
      </c>
      <c r="P1694" t="str">
        <f>_xlfn.XLOOKUP(Table17[[#This Row],[Customer_ID]],Customer_Dim!A:A,Customer_Dim!F:F,"False Data")</f>
        <v>Utah</v>
      </c>
      <c r="Q1694" t="str">
        <f>_xlfn.XLOOKUP(Table17[[#This Row],[Customer_ID]],Customer_Dim!A:A,Customer_Dim!G:G,"False Data")</f>
        <v>USA</v>
      </c>
      <c r="R1694" t="str">
        <f>_xlfn.XLOOKUP(Table17[[#This Row],[Customer_ID]],Customer_Dim!A:A,Customer_Dim!H:H,"False Data")</f>
        <v>Bronze</v>
      </c>
      <c r="S1694" t="str">
        <f>_xlfn.XLOOKUP(Table17[[#This Row],[Store_ID]],Store_Dim!A:A,Store_Dim!B:B)</f>
        <v>Johnson-Wright</v>
      </c>
      <c r="T1694" t="str">
        <f>_xlfn.XLOOKUP(Table17[[#This Row],[Store_ID]],Store_Dim!A:A,Store_Dim!C:C)</f>
        <v>North</v>
      </c>
      <c r="U1694" t="str">
        <f>_xlfn.XLOOKUP(Table17[[#This Row],[Store_ID]],Store_Dim!A:A,Store_Dim!D:D)</f>
        <v>Hoodberg</v>
      </c>
      <c r="V1694" t="str">
        <f>_xlfn.XLOOKUP(Table17[[#This Row],[Store_ID]],Store_Dim!A:A,Store_Dim!E:E)</f>
        <v>Outlet</v>
      </c>
      <c r="W1694" t="str">
        <f>_xlfn.XLOOKUP(Table17[[#This Row],[Product_ID]],Product_Dim!A:A,Product_Dim!B:B)</f>
        <v>Wall-Mounted Spice Rack</v>
      </c>
      <c r="X1694" t="str">
        <f>_xlfn.XLOOKUP(Table17[[#This Row],[Product_ID]],Product_Dim!A:A,Product_Dim!C:C)</f>
        <v>Home</v>
      </c>
      <c r="Y1694" t="str">
        <f>_xlfn.XLOOKUP(Table17[[#This Row],[Product_ID]],Product_Dim!A:A,Product_Dim!D:D)</f>
        <v>Kitchen</v>
      </c>
      <c r="Z1694" t="str">
        <f>_xlfn.XLOOKUP(Table17[[#This Row],[Product_ID]],Product_Dim!A:A,Product_Dim!E:E)</f>
        <v>Allison Ltd</v>
      </c>
      <c r="AA1694">
        <f>_xlfn.XLOOKUP(Table17[[#This Row],[Product_ID]],Product_Dim!A:A,Product_Dim!F:F)</f>
        <v>143.43</v>
      </c>
      <c r="AB1694">
        <f>_xlfn.XLOOKUP(Table17[[#This Row],[Product_ID]],Product_Dim!A:A,Product_Dim!G:G)</f>
        <v>58</v>
      </c>
    </row>
    <row r="1695" spans="1:28" x14ac:dyDescent="0.25">
      <c r="A1695" t="s">
        <v>3519</v>
      </c>
      <c r="B1695" s="1">
        <v>45353</v>
      </c>
      <c r="C1695" t="s">
        <v>205</v>
      </c>
      <c r="D1695" t="s">
        <v>1658</v>
      </c>
      <c r="E1695" t="s">
        <v>1792</v>
      </c>
      <c r="F1695">
        <v>4</v>
      </c>
      <c r="G1695">
        <v>73.69</v>
      </c>
      <c r="H1695">
        <v>0.08</v>
      </c>
      <c r="I1695" t="s">
        <v>1824</v>
      </c>
      <c r="J1695" s="12">
        <v>271.17919999999998</v>
      </c>
      <c r="K1695" t="str">
        <f>_xlfn.XLOOKUP(Table17[[#This Row],[Customer_ID]],Customer_Dim!A:A,Customer_Dim!B:B,"False Data")</f>
        <v>Katherine Dorsey</v>
      </c>
      <c r="L1695" s="5">
        <f>_xlfn.XLOOKUP(Table17[[#This Row],[Customer_ID]],Customer_Dim!A:A,Customer_Dim!C:C,"False Data")</f>
        <v>24</v>
      </c>
      <c r="M1695" s="5" t="str" cm="1">
        <f t="array" ref="M1695">_xlfn.IFS(Table9[[#This Row],[Age]]&lt;=35,"Youth",Table9[[#This Row],[Age]]&lt;=55,"Adult",Table9[[#This Row],[Age]]&gt;55,"Senior")</f>
        <v>Youth</v>
      </c>
      <c r="N1695" t="str">
        <f>_xlfn.XLOOKUP(Table17[[#This Row],[Customer_ID]],Customer_Dim!A:A,Customer_Dim!D:D,"False Data")</f>
        <v>Male</v>
      </c>
      <c r="O1695" t="str">
        <f>_xlfn.XLOOKUP(Table17[[#This Row],[Customer_ID]],Customer_Dim!A:A,Customer_Dim!E:E,"False Data")</f>
        <v>Christopherland</v>
      </c>
      <c r="P1695" t="str">
        <f>_xlfn.XLOOKUP(Table17[[#This Row],[Customer_ID]],Customer_Dim!A:A,Customer_Dim!F:F,"False Data")</f>
        <v>Oklahoma</v>
      </c>
      <c r="Q1695" t="str">
        <f>_xlfn.XLOOKUP(Table17[[#This Row],[Customer_ID]],Customer_Dim!A:A,Customer_Dim!G:G,"False Data")</f>
        <v>USA</v>
      </c>
      <c r="R1695" t="str">
        <f>_xlfn.XLOOKUP(Table17[[#This Row],[Customer_ID]],Customer_Dim!A:A,Customer_Dim!H:H,"False Data")</f>
        <v>Platinum</v>
      </c>
      <c r="S1695" t="str">
        <f>_xlfn.XLOOKUP(Table17[[#This Row],[Store_ID]],Store_Dim!A:A,Store_Dim!B:B)</f>
        <v>Aguirre-Keller</v>
      </c>
      <c r="T1695" t="str">
        <f>_xlfn.XLOOKUP(Table17[[#This Row],[Store_ID]],Store_Dim!A:A,Store_Dim!C:C)</f>
        <v>South</v>
      </c>
      <c r="U1695" t="str">
        <f>_xlfn.XLOOKUP(Table17[[#This Row],[Store_ID]],Store_Dim!A:A,Store_Dim!D:D)</f>
        <v>Lake Michael</v>
      </c>
      <c r="V1695" t="str">
        <f>_xlfn.XLOOKUP(Table17[[#This Row],[Store_ID]],Store_Dim!A:A,Store_Dim!E:E)</f>
        <v>Online</v>
      </c>
      <c r="W1695" t="str">
        <f>_xlfn.XLOOKUP(Table17[[#This Row],[Product_ID]],Product_Dim!A:A,Product_Dim!B:B)</f>
        <v>Ceramic Plant Pot</v>
      </c>
      <c r="X1695" t="str">
        <f>_xlfn.XLOOKUP(Table17[[#This Row],[Product_ID]],Product_Dim!A:A,Product_Dim!C:C)</f>
        <v>Home</v>
      </c>
      <c r="Y1695" t="str">
        <f>_xlfn.XLOOKUP(Table17[[#This Row],[Product_ID]],Product_Dim!A:A,Product_Dim!D:D)</f>
        <v>Decor</v>
      </c>
      <c r="Z1695" t="str">
        <f>_xlfn.XLOOKUP(Table17[[#This Row],[Product_ID]],Product_Dim!A:A,Product_Dim!E:E)</f>
        <v>Hatfield, Baird and Torres</v>
      </c>
      <c r="AA1695">
        <f>_xlfn.XLOOKUP(Table17[[#This Row],[Product_ID]],Product_Dim!A:A,Product_Dim!F:F)</f>
        <v>81.75</v>
      </c>
      <c r="AB1695">
        <f>_xlfn.XLOOKUP(Table17[[#This Row],[Product_ID]],Product_Dim!A:A,Product_Dim!G:G)</f>
        <v>0</v>
      </c>
    </row>
    <row r="1696" spans="1:28" x14ac:dyDescent="0.25">
      <c r="A1696" t="s">
        <v>3520</v>
      </c>
      <c r="B1696" s="1">
        <v>45490</v>
      </c>
      <c r="C1696" t="s">
        <v>1343</v>
      </c>
      <c r="D1696" t="s">
        <v>1570</v>
      </c>
      <c r="E1696" t="s">
        <v>1779</v>
      </c>
      <c r="F1696">
        <v>3</v>
      </c>
      <c r="G1696">
        <v>110.99</v>
      </c>
      <c r="H1696">
        <v>0.21</v>
      </c>
      <c r="I1696" t="s">
        <v>1824</v>
      </c>
      <c r="J1696" s="12">
        <v>263.04629999999997</v>
      </c>
      <c r="K1696" t="str">
        <f>_xlfn.XLOOKUP(Table17[[#This Row],[Customer_ID]],Customer_Dim!A:A,Customer_Dim!B:B,"False Data")</f>
        <v>Thomas Moore</v>
      </c>
      <c r="L1696" s="5">
        <f>_xlfn.XLOOKUP(Table17[[#This Row],[Customer_ID]],Customer_Dim!A:A,Customer_Dim!C:C,"False Data")</f>
        <v>51</v>
      </c>
      <c r="M1696" s="5" t="str" cm="1">
        <f t="array" ref="M1696">_xlfn.IFS(Table9[[#This Row],[Age]]&lt;=35,"Youth",Table9[[#This Row],[Age]]&lt;=55,"Adult",Table9[[#This Row],[Age]]&gt;55,"Senior")</f>
        <v>Adult</v>
      </c>
      <c r="N1696" t="str">
        <f>_xlfn.XLOOKUP(Table17[[#This Row],[Customer_ID]],Customer_Dim!A:A,Customer_Dim!D:D,"False Data")</f>
        <v>Female</v>
      </c>
      <c r="O1696" t="str">
        <f>_xlfn.XLOOKUP(Table17[[#This Row],[Customer_ID]],Customer_Dim!A:A,Customer_Dim!E:E,"False Data")</f>
        <v>Williamsberg</v>
      </c>
      <c r="P1696" t="str">
        <f>_xlfn.XLOOKUP(Table17[[#This Row],[Customer_ID]],Customer_Dim!A:A,Customer_Dim!F:F,"False Data")</f>
        <v>New York</v>
      </c>
      <c r="Q1696" t="str">
        <f>_xlfn.XLOOKUP(Table17[[#This Row],[Customer_ID]],Customer_Dim!A:A,Customer_Dim!G:G,"False Data")</f>
        <v>USA</v>
      </c>
      <c r="R1696" t="str">
        <f>_xlfn.XLOOKUP(Table17[[#This Row],[Customer_ID]],Customer_Dim!A:A,Customer_Dim!H:H,"False Data")</f>
        <v>Silver</v>
      </c>
      <c r="S1696" t="str">
        <f>_xlfn.XLOOKUP(Table17[[#This Row],[Store_ID]],Store_Dim!A:A,Store_Dim!B:B)</f>
        <v>Martinez-Mullins</v>
      </c>
      <c r="T1696" t="str">
        <f>_xlfn.XLOOKUP(Table17[[#This Row],[Store_ID]],Store_Dim!A:A,Store_Dim!C:C)</f>
        <v>South</v>
      </c>
      <c r="U1696" t="str">
        <f>_xlfn.XLOOKUP(Table17[[#This Row],[Store_ID]],Store_Dim!A:A,Store_Dim!D:D)</f>
        <v>Williamsfurt</v>
      </c>
      <c r="V1696" t="str">
        <f>_xlfn.XLOOKUP(Table17[[#This Row],[Store_ID]],Store_Dim!A:A,Store_Dim!E:E)</f>
        <v>Online</v>
      </c>
      <c r="W1696" t="str">
        <f>_xlfn.XLOOKUP(Table17[[#This Row],[Product_ID]],Product_Dim!A:A,Product_Dim!B:B)</f>
        <v>HD Smart TV Stick</v>
      </c>
      <c r="X1696" t="str">
        <f>_xlfn.XLOOKUP(Table17[[#This Row],[Product_ID]],Product_Dim!A:A,Product_Dim!C:C)</f>
        <v>Electronics</v>
      </c>
      <c r="Y1696" t="str">
        <f>_xlfn.XLOOKUP(Table17[[#This Row],[Product_ID]],Product_Dim!A:A,Product_Dim!D:D)</f>
        <v>Accessories</v>
      </c>
      <c r="Z1696" t="str">
        <f>_xlfn.XLOOKUP(Table17[[#This Row],[Product_ID]],Product_Dim!A:A,Product_Dim!E:E)</f>
        <v>Gibson, Hobbs and Weaver</v>
      </c>
      <c r="AA1696">
        <f>_xlfn.XLOOKUP(Table17[[#This Row],[Product_ID]],Product_Dim!A:A,Product_Dim!F:F)</f>
        <v>449.4</v>
      </c>
      <c r="AB1696">
        <f>_xlfn.XLOOKUP(Table17[[#This Row],[Product_ID]],Product_Dim!A:A,Product_Dim!G:G)</f>
        <v>0</v>
      </c>
    </row>
    <row r="1697" spans="1:28" x14ac:dyDescent="0.25">
      <c r="A1697" t="s">
        <v>3521</v>
      </c>
      <c r="B1697" s="1">
        <v>45850</v>
      </c>
      <c r="C1697" t="s">
        <v>301</v>
      </c>
      <c r="D1697" t="s">
        <v>1568</v>
      </c>
      <c r="E1697" t="s">
        <v>1779</v>
      </c>
      <c r="F1697">
        <v>1</v>
      </c>
      <c r="G1697">
        <v>66.86</v>
      </c>
      <c r="H1697">
        <v>0.22</v>
      </c>
      <c r="I1697" t="s">
        <v>1829</v>
      </c>
      <c r="J1697" s="12">
        <v>52.150799999999997</v>
      </c>
      <c r="K1697" t="str">
        <f>_xlfn.XLOOKUP(Table17[[#This Row],[Customer_ID]],Customer_Dim!A:A,Customer_Dim!B:B,"False Data")</f>
        <v>Thomas Robinson</v>
      </c>
      <c r="L1697" s="5">
        <f>_xlfn.XLOOKUP(Table17[[#This Row],[Customer_ID]],Customer_Dim!A:A,Customer_Dim!C:C,"False Data")</f>
        <v>48</v>
      </c>
      <c r="M1697" s="5" t="str" cm="1">
        <f t="array" ref="M1697">_xlfn.IFS(Table9[[#This Row],[Age]]&lt;=35,"Youth",Table9[[#This Row],[Age]]&lt;=55,"Adult",Table9[[#This Row],[Age]]&gt;55,"Senior")</f>
        <v>Adult</v>
      </c>
      <c r="N1697" t="str">
        <f>_xlfn.XLOOKUP(Table17[[#This Row],[Customer_ID]],Customer_Dim!A:A,Customer_Dim!D:D,"False Data")</f>
        <v>Female</v>
      </c>
      <c r="O1697" t="str">
        <f>_xlfn.XLOOKUP(Table17[[#This Row],[Customer_ID]],Customer_Dim!A:A,Customer_Dim!E:E,"False Data")</f>
        <v>Nicholastown</v>
      </c>
      <c r="P1697" t="str">
        <f>_xlfn.XLOOKUP(Table17[[#This Row],[Customer_ID]],Customer_Dim!A:A,Customer_Dim!F:F,"False Data")</f>
        <v>Georgia</v>
      </c>
      <c r="Q1697" t="str">
        <f>_xlfn.XLOOKUP(Table17[[#This Row],[Customer_ID]],Customer_Dim!A:A,Customer_Dim!G:G,"False Data")</f>
        <v>USA</v>
      </c>
      <c r="R1697" t="str">
        <f>_xlfn.XLOOKUP(Table17[[#This Row],[Customer_ID]],Customer_Dim!A:A,Customer_Dim!H:H,"False Data")</f>
        <v>Bronze</v>
      </c>
      <c r="S1697" t="str">
        <f>_xlfn.XLOOKUP(Table17[[#This Row],[Store_ID]],Store_Dim!A:A,Store_Dim!B:B)</f>
        <v>Martinez-Mullins</v>
      </c>
      <c r="T1697" t="str">
        <f>_xlfn.XLOOKUP(Table17[[#This Row],[Store_ID]],Store_Dim!A:A,Store_Dim!C:C)</f>
        <v>South</v>
      </c>
      <c r="U1697" t="str">
        <f>_xlfn.XLOOKUP(Table17[[#This Row],[Store_ID]],Store_Dim!A:A,Store_Dim!D:D)</f>
        <v>Williamsfurt</v>
      </c>
      <c r="V1697" t="str">
        <f>_xlfn.XLOOKUP(Table17[[#This Row],[Store_ID]],Store_Dim!A:A,Store_Dim!E:E)</f>
        <v>Online</v>
      </c>
      <c r="W1697" t="str">
        <f>_xlfn.XLOOKUP(Table17[[#This Row],[Product_ID]],Product_Dim!A:A,Product_Dim!B:B)</f>
        <v>Ceramic Kitchen Bowl Set</v>
      </c>
      <c r="X1697" t="str">
        <f>_xlfn.XLOOKUP(Table17[[#This Row],[Product_ID]],Product_Dim!A:A,Product_Dim!C:C)</f>
        <v>Home</v>
      </c>
      <c r="Y1697" t="str">
        <f>_xlfn.XLOOKUP(Table17[[#This Row],[Product_ID]],Product_Dim!A:A,Product_Dim!D:D)</f>
        <v>Kitchen</v>
      </c>
      <c r="Z1697" t="str">
        <f>_xlfn.XLOOKUP(Table17[[#This Row],[Product_ID]],Product_Dim!A:A,Product_Dim!E:E)</f>
        <v>Hamilton Group</v>
      </c>
      <c r="AA1697">
        <f>_xlfn.XLOOKUP(Table17[[#This Row],[Product_ID]],Product_Dim!A:A,Product_Dim!F:F)</f>
        <v>298.86</v>
      </c>
      <c r="AB1697">
        <f>_xlfn.XLOOKUP(Table17[[#This Row],[Product_ID]],Product_Dim!A:A,Product_Dim!G:G)</f>
        <v>308</v>
      </c>
    </row>
    <row r="1698" spans="1:28" x14ac:dyDescent="0.25">
      <c r="A1698" t="s">
        <v>3522</v>
      </c>
      <c r="B1698" s="1">
        <v>45515</v>
      </c>
      <c r="C1698" t="s">
        <v>1295</v>
      </c>
      <c r="D1698" t="s">
        <v>1682</v>
      </c>
      <c r="E1698" t="s">
        <v>1810</v>
      </c>
      <c r="F1698">
        <v>1</v>
      </c>
      <c r="G1698">
        <v>980.26</v>
      </c>
      <c r="H1698">
        <v>0.14000000000000001</v>
      </c>
      <c r="I1698" t="s">
        <v>1826</v>
      </c>
      <c r="J1698" s="12">
        <v>843.02359999999999</v>
      </c>
      <c r="K1698" t="str">
        <f>_xlfn.XLOOKUP(Table17[[#This Row],[Customer_ID]],Customer_Dim!A:A,Customer_Dim!B:B,"False Data")</f>
        <v>Karen King</v>
      </c>
      <c r="L1698" s="5">
        <f>_xlfn.XLOOKUP(Table17[[#This Row],[Customer_ID]],Customer_Dim!A:A,Customer_Dim!C:C,"False Data")</f>
        <v>64</v>
      </c>
      <c r="M1698" s="5" t="str" cm="1">
        <f t="array" ref="M1698">_xlfn.IFS(Table9[[#This Row],[Age]]&lt;=35,"Youth",Table9[[#This Row],[Age]]&lt;=55,"Adult",Table9[[#This Row],[Age]]&gt;55,"Senior")</f>
        <v>Senior</v>
      </c>
      <c r="N1698" t="str">
        <f>_xlfn.XLOOKUP(Table17[[#This Row],[Customer_ID]],Customer_Dim!A:A,Customer_Dim!D:D,"False Data")</f>
        <v>Female</v>
      </c>
      <c r="O1698" t="str">
        <f>_xlfn.XLOOKUP(Table17[[#This Row],[Customer_ID]],Customer_Dim!A:A,Customer_Dim!E:E,"False Data")</f>
        <v>Kimburgh</v>
      </c>
      <c r="P1698" t="str">
        <f>_xlfn.XLOOKUP(Table17[[#This Row],[Customer_ID]],Customer_Dim!A:A,Customer_Dim!F:F,"False Data")</f>
        <v>North Carolina</v>
      </c>
      <c r="Q1698" t="str">
        <f>_xlfn.XLOOKUP(Table17[[#This Row],[Customer_ID]],Customer_Dim!A:A,Customer_Dim!G:G,"False Data")</f>
        <v>USA</v>
      </c>
      <c r="R1698" t="str">
        <f>_xlfn.XLOOKUP(Table17[[#This Row],[Customer_ID]],Customer_Dim!A:A,Customer_Dim!H:H,"False Data")</f>
        <v>Bronze</v>
      </c>
      <c r="S1698" t="str">
        <f>_xlfn.XLOOKUP(Table17[[#This Row],[Store_ID]],Store_Dim!A:A,Store_Dim!B:B)</f>
        <v>Guerrero-Schmitt</v>
      </c>
      <c r="T1698" t="str">
        <f>_xlfn.XLOOKUP(Table17[[#This Row],[Store_ID]],Store_Dim!A:A,Store_Dim!C:C)</f>
        <v>East</v>
      </c>
      <c r="U1698" t="str">
        <f>_xlfn.XLOOKUP(Table17[[#This Row],[Store_ID]],Store_Dim!A:A,Store_Dim!D:D)</f>
        <v>East Stevechester</v>
      </c>
      <c r="V1698" t="str">
        <f>_xlfn.XLOOKUP(Table17[[#This Row],[Store_ID]],Store_Dim!A:A,Store_Dim!E:E)</f>
        <v>Flagship</v>
      </c>
      <c r="W1698" t="str">
        <f>_xlfn.XLOOKUP(Table17[[#This Row],[Product_ID]],Product_Dim!A:A,Product_Dim!B:B)</f>
        <v>Smart LED Light Strip</v>
      </c>
      <c r="X1698" t="str">
        <f>_xlfn.XLOOKUP(Table17[[#This Row],[Product_ID]],Product_Dim!A:A,Product_Dim!C:C)</f>
        <v>Electronics</v>
      </c>
      <c r="Y1698" t="str">
        <f>_xlfn.XLOOKUP(Table17[[#This Row],[Product_ID]],Product_Dim!A:A,Product_Dim!D:D)</f>
        <v>Accessories</v>
      </c>
      <c r="Z1698" t="str">
        <f>_xlfn.XLOOKUP(Table17[[#This Row],[Product_ID]],Product_Dim!A:A,Product_Dim!E:E)</f>
        <v>Flores-Davis</v>
      </c>
      <c r="AA1698">
        <f>_xlfn.XLOOKUP(Table17[[#This Row],[Product_ID]],Product_Dim!A:A,Product_Dim!F:F)</f>
        <v>349.17</v>
      </c>
      <c r="AB1698">
        <f>_xlfn.XLOOKUP(Table17[[#This Row],[Product_ID]],Product_Dim!A:A,Product_Dim!G:G)</f>
        <v>476</v>
      </c>
    </row>
    <row r="1699" spans="1:28" x14ac:dyDescent="0.25">
      <c r="A1699" t="s">
        <v>3523</v>
      </c>
      <c r="B1699" s="1">
        <v>45322</v>
      </c>
      <c r="C1699" t="s">
        <v>147</v>
      </c>
      <c r="D1699" t="s">
        <v>1584</v>
      </c>
      <c r="E1699" t="s">
        <v>1810</v>
      </c>
      <c r="F1699">
        <v>1</v>
      </c>
      <c r="G1699">
        <v>235.28</v>
      </c>
      <c r="H1699">
        <v>0.05</v>
      </c>
      <c r="I1699" t="s">
        <v>1826</v>
      </c>
      <c r="J1699" s="12">
        <v>223.51599999999999</v>
      </c>
      <c r="K1699" t="str">
        <f>_xlfn.XLOOKUP(Table17[[#This Row],[Customer_ID]],Customer_Dim!A:A,Customer_Dim!B:B,"False Data")</f>
        <v>Christopher Carter</v>
      </c>
      <c r="L1699" s="5">
        <f>_xlfn.XLOOKUP(Table17[[#This Row],[Customer_ID]],Customer_Dim!A:A,Customer_Dim!C:C,"False Data")</f>
        <v>27</v>
      </c>
      <c r="M1699" s="5" t="str" cm="1">
        <f t="array" ref="M1699">_xlfn.IFS(Table9[[#This Row],[Age]]&lt;=35,"Youth",Table9[[#This Row],[Age]]&lt;=55,"Adult",Table9[[#This Row],[Age]]&gt;55,"Senior")</f>
        <v>Youth</v>
      </c>
      <c r="N1699" t="str">
        <f>_xlfn.XLOOKUP(Table17[[#This Row],[Customer_ID]],Customer_Dim!A:A,Customer_Dim!D:D,"False Data")</f>
        <v>Female</v>
      </c>
      <c r="O1699" t="str">
        <f>_xlfn.XLOOKUP(Table17[[#This Row],[Customer_ID]],Customer_Dim!A:A,Customer_Dim!E:E,"False Data")</f>
        <v>Brendastad</v>
      </c>
      <c r="P1699" t="str">
        <f>_xlfn.XLOOKUP(Table17[[#This Row],[Customer_ID]],Customer_Dim!A:A,Customer_Dim!F:F,"False Data")</f>
        <v>South Dakota</v>
      </c>
      <c r="Q1699" t="str">
        <f>_xlfn.XLOOKUP(Table17[[#This Row],[Customer_ID]],Customer_Dim!A:A,Customer_Dim!G:G,"False Data")</f>
        <v>USA</v>
      </c>
      <c r="R1699" t="str">
        <f>_xlfn.XLOOKUP(Table17[[#This Row],[Customer_ID]],Customer_Dim!A:A,Customer_Dim!H:H,"False Data")</f>
        <v>Silver</v>
      </c>
      <c r="S1699" t="str">
        <f>_xlfn.XLOOKUP(Table17[[#This Row],[Store_ID]],Store_Dim!A:A,Store_Dim!B:B)</f>
        <v>Guerrero-Schmitt</v>
      </c>
      <c r="T1699" t="str">
        <f>_xlfn.XLOOKUP(Table17[[#This Row],[Store_ID]],Store_Dim!A:A,Store_Dim!C:C)</f>
        <v>East</v>
      </c>
      <c r="U1699" t="str">
        <f>_xlfn.XLOOKUP(Table17[[#This Row],[Store_ID]],Store_Dim!A:A,Store_Dim!D:D)</f>
        <v>East Stevechester</v>
      </c>
      <c r="V1699" t="str">
        <f>_xlfn.XLOOKUP(Table17[[#This Row],[Store_ID]],Store_Dim!A:A,Store_Dim!E:E)</f>
        <v>Flagship</v>
      </c>
      <c r="W1699" t="str">
        <f>_xlfn.XLOOKUP(Table17[[#This Row],[Product_ID]],Product_Dim!A:A,Product_Dim!B:B)</f>
        <v>Women's Denim Jeans</v>
      </c>
      <c r="X1699" t="str">
        <f>_xlfn.XLOOKUP(Table17[[#This Row],[Product_ID]],Product_Dim!A:A,Product_Dim!C:C)</f>
        <v>Clothing</v>
      </c>
      <c r="Y1699" t="str">
        <f>_xlfn.XLOOKUP(Table17[[#This Row],[Product_ID]],Product_Dim!A:A,Product_Dim!D:D)</f>
        <v>Bottoms</v>
      </c>
      <c r="Z1699" t="str">
        <f>_xlfn.XLOOKUP(Table17[[#This Row],[Product_ID]],Product_Dim!A:A,Product_Dim!E:E)</f>
        <v>Guerra-Hendrix</v>
      </c>
      <c r="AA1699">
        <f>_xlfn.XLOOKUP(Table17[[#This Row],[Product_ID]],Product_Dim!A:A,Product_Dim!F:F)</f>
        <v>303.74</v>
      </c>
      <c r="AB1699">
        <f>_xlfn.XLOOKUP(Table17[[#This Row],[Product_ID]],Product_Dim!A:A,Product_Dim!G:G)</f>
        <v>343</v>
      </c>
    </row>
    <row r="1700" spans="1:28" x14ac:dyDescent="0.25">
      <c r="A1700" t="s">
        <v>3524</v>
      </c>
      <c r="B1700" s="1">
        <v>45542</v>
      </c>
      <c r="C1700" t="s">
        <v>1292</v>
      </c>
      <c r="D1700" t="s">
        <v>1543</v>
      </c>
      <c r="E1700" t="s">
        <v>1801</v>
      </c>
      <c r="F1700">
        <v>3</v>
      </c>
      <c r="G1700">
        <v>407.39</v>
      </c>
      <c r="H1700">
        <v>0.08</v>
      </c>
      <c r="I1700" t="s">
        <v>1826</v>
      </c>
      <c r="J1700" s="12">
        <v>1124.3964000000001</v>
      </c>
      <c r="K1700" t="str">
        <f>_xlfn.XLOOKUP(Table17[[#This Row],[Customer_ID]],Customer_Dim!A:A,Customer_Dim!B:B,"False Data")</f>
        <v>Jennifer Myers</v>
      </c>
      <c r="L1700" s="5">
        <f>_xlfn.XLOOKUP(Table17[[#This Row],[Customer_ID]],Customer_Dim!A:A,Customer_Dim!C:C,"False Data")</f>
        <v>46</v>
      </c>
      <c r="M1700" s="5" t="str" cm="1">
        <f t="array" ref="M1700">_xlfn.IFS(Table9[[#This Row],[Age]]&lt;=35,"Youth",Table9[[#This Row],[Age]]&lt;=55,"Adult",Table9[[#This Row],[Age]]&gt;55,"Senior")</f>
        <v>Adult</v>
      </c>
      <c r="N1700" t="str">
        <f>_xlfn.XLOOKUP(Table17[[#This Row],[Customer_ID]],Customer_Dim!A:A,Customer_Dim!D:D,"False Data")</f>
        <v>Male</v>
      </c>
      <c r="O1700" t="str">
        <f>_xlfn.XLOOKUP(Table17[[#This Row],[Customer_ID]],Customer_Dim!A:A,Customer_Dim!E:E,"False Data")</f>
        <v>Marthaborough</v>
      </c>
      <c r="P1700" t="str">
        <f>_xlfn.XLOOKUP(Table17[[#This Row],[Customer_ID]],Customer_Dim!A:A,Customer_Dim!F:F,"False Data")</f>
        <v>Wisconsin</v>
      </c>
      <c r="Q1700" t="str">
        <f>_xlfn.XLOOKUP(Table17[[#This Row],[Customer_ID]],Customer_Dim!A:A,Customer_Dim!G:G,"False Data")</f>
        <v>USA</v>
      </c>
      <c r="R1700" t="str">
        <f>_xlfn.XLOOKUP(Table17[[#This Row],[Customer_ID]],Customer_Dim!A:A,Customer_Dim!H:H,"False Data")</f>
        <v>Platinum</v>
      </c>
      <c r="S1700" t="str">
        <f>_xlfn.XLOOKUP(Table17[[#This Row],[Store_ID]],Store_Dim!A:A,Store_Dim!B:B)</f>
        <v>Shelton PLC</v>
      </c>
      <c r="T1700" t="str">
        <f>_xlfn.XLOOKUP(Table17[[#This Row],[Store_ID]],Store_Dim!A:A,Store_Dim!C:C)</f>
        <v>North</v>
      </c>
      <c r="U1700" t="str">
        <f>_xlfn.XLOOKUP(Table17[[#This Row],[Store_ID]],Store_Dim!A:A,Store_Dim!D:D)</f>
        <v>East Jenniferstad</v>
      </c>
      <c r="V1700" t="str">
        <f>_xlfn.XLOOKUP(Table17[[#This Row],[Store_ID]],Store_Dim!A:A,Store_Dim!E:E)</f>
        <v>Flagship</v>
      </c>
      <c r="W1700" t="str">
        <f>_xlfn.XLOOKUP(Table17[[#This Row],[Product_ID]],Product_Dim!A:A,Product_Dim!B:B)</f>
        <v>Brother Laser Printer</v>
      </c>
      <c r="X1700" t="str">
        <f>_xlfn.XLOOKUP(Table17[[#This Row],[Product_ID]],Product_Dim!A:A,Product_Dim!C:C)</f>
        <v>Electronics</v>
      </c>
      <c r="Y1700" t="str">
        <f>_xlfn.XLOOKUP(Table17[[#This Row],[Product_ID]],Product_Dim!A:A,Product_Dim!D:D)</f>
        <v>Computer</v>
      </c>
      <c r="Z1700" t="str">
        <f>_xlfn.XLOOKUP(Table17[[#This Row],[Product_ID]],Product_Dim!A:A,Product_Dim!E:E)</f>
        <v>Hunt Inc</v>
      </c>
      <c r="AA1700">
        <f>_xlfn.XLOOKUP(Table17[[#This Row],[Product_ID]],Product_Dim!A:A,Product_Dim!F:F)</f>
        <v>112.42</v>
      </c>
      <c r="AB1700">
        <f>_xlfn.XLOOKUP(Table17[[#This Row],[Product_ID]],Product_Dim!A:A,Product_Dim!G:G)</f>
        <v>416</v>
      </c>
    </row>
    <row r="1701" spans="1:28" x14ac:dyDescent="0.25">
      <c r="A1701" t="s">
        <v>3525</v>
      </c>
      <c r="B1701" s="1">
        <v>45675</v>
      </c>
      <c r="C1701" t="s">
        <v>251</v>
      </c>
      <c r="D1701" t="s">
        <v>1602</v>
      </c>
      <c r="E1701" t="s">
        <v>1799</v>
      </c>
      <c r="F1701">
        <v>4</v>
      </c>
      <c r="G1701">
        <v>459.83</v>
      </c>
      <c r="H1701">
        <v>0.12</v>
      </c>
      <c r="I1701" t="s">
        <v>1829</v>
      </c>
      <c r="J1701" s="12">
        <v>1618.6016</v>
      </c>
      <c r="K1701" t="str">
        <f>_xlfn.XLOOKUP(Table17[[#This Row],[Customer_ID]],Customer_Dim!A:A,Customer_Dim!B:B,"False Data")</f>
        <v>Mr. Mark Beasley</v>
      </c>
      <c r="L1701" s="5">
        <f>_xlfn.XLOOKUP(Table17[[#This Row],[Customer_ID]],Customer_Dim!A:A,Customer_Dim!C:C,"False Data")</f>
        <v>24</v>
      </c>
      <c r="M1701" s="5" t="str" cm="1">
        <f t="array" ref="M1701">_xlfn.IFS(Table9[[#This Row],[Age]]&lt;=35,"Youth",Table9[[#This Row],[Age]]&lt;=55,"Adult",Table9[[#This Row],[Age]]&gt;55,"Senior")</f>
        <v>Youth</v>
      </c>
      <c r="N1701" t="str">
        <f>_xlfn.XLOOKUP(Table17[[#This Row],[Customer_ID]],Customer_Dim!A:A,Customer_Dim!D:D,"False Data")</f>
        <v>Female</v>
      </c>
      <c r="O1701" t="str">
        <f>_xlfn.XLOOKUP(Table17[[#This Row],[Customer_ID]],Customer_Dim!A:A,Customer_Dim!E:E,"False Data")</f>
        <v>West Johnchester</v>
      </c>
      <c r="P1701" t="str">
        <f>_xlfn.XLOOKUP(Table17[[#This Row],[Customer_ID]],Customer_Dim!A:A,Customer_Dim!F:F,"False Data")</f>
        <v>Indiana</v>
      </c>
      <c r="Q1701" t="str">
        <f>_xlfn.XLOOKUP(Table17[[#This Row],[Customer_ID]],Customer_Dim!A:A,Customer_Dim!G:G,"False Data")</f>
        <v>USA</v>
      </c>
      <c r="R1701" t="str">
        <f>_xlfn.XLOOKUP(Table17[[#This Row],[Customer_ID]],Customer_Dim!A:A,Customer_Dim!H:H,"False Data")</f>
        <v>Silver</v>
      </c>
      <c r="S1701" t="str">
        <f>_xlfn.XLOOKUP(Table17[[#This Row],[Store_ID]],Store_Dim!A:A,Store_Dim!B:B)</f>
        <v>Mcdonald Inc</v>
      </c>
      <c r="T1701" t="str">
        <f>_xlfn.XLOOKUP(Table17[[#This Row],[Store_ID]],Store_Dim!A:A,Store_Dim!C:C)</f>
        <v>South</v>
      </c>
      <c r="U1701" t="str">
        <f>_xlfn.XLOOKUP(Table17[[#This Row],[Store_ID]],Store_Dim!A:A,Store_Dim!D:D)</f>
        <v>Christopherland</v>
      </c>
      <c r="V1701" t="str">
        <f>_xlfn.XLOOKUP(Table17[[#This Row],[Store_ID]],Store_Dim!A:A,Store_Dim!E:E)</f>
        <v>Outlet</v>
      </c>
      <c r="W1701" t="str">
        <f>_xlfn.XLOOKUP(Table17[[#This Row],[Product_ID]],Product_Dim!A:A,Product_Dim!B:B)</f>
        <v>Decorative Floor Vase</v>
      </c>
      <c r="X1701" t="str">
        <f>_xlfn.XLOOKUP(Table17[[#This Row],[Product_ID]],Product_Dim!A:A,Product_Dim!C:C)</f>
        <v>Home</v>
      </c>
      <c r="Y1701" t="str">
        <f>_xlfn.XLOOKUP(Table17[[#This Row],[Product_ID]],Product_Dim!A:A,Product_Dim!D:D)</f>
        <v>Decor</v>
      </c>
      <c r="Z1701" t="str">
        <f>_xlfn.XLOOKUP(Table17[[#This Row],[Product_ID]],Product_Dim!A:A,Product_Dim!E:E)</f>
        <v>Khan, Jones and Paul</v>
      </c>
      <c r="AA1701">
        <f>_xlfn.XLOOKUP(Table17[[#This Row],[Product_ID]],Product_Dim!A:A,Product_Dim!F:F)</f>
        <v>81.75</v>
      </c>
      <c r="AB1701">
        <f>_xlfn.XLOOKUP(Table17[[#This Row],[Product_ID]],Product_Dim!A:A,Product_Dim!G:G)</f>
        <v>378</v>
      </c>
    </row>
    <row r="1702" spans="1:28" x14ac:dyDescent="0.25">
      <c r="A1702" t="s">
        <v>3526</v>
      </c>
      <c r="B1702" s="1">
        <v>45333</v>
      </c>
      <c r="C1702" t="s">
        <v>496</v>
      </c>
      <c r="D1702" t="s">
        <v>1734</v>
      </c>
      <c r="E1702" t="s">
        <v>1769</v>
      </c>
      <c r="F1702">
        <v>3</v>
      </c>
      <c r="G1702">
        <v>706.6</v>
      </c>
      <c r="H1702">
        <v>0.17</v>
      </c>
      <c r="I1702" t="s">
        <v>1826</v>
      </c>
      <c r="J1702" s="12">
        <v>1759.434</v>
      </c>
      <c r="K1702" t="str">
        <f>_xlfn.XLOOKUP(Table17[[#This Row],[Customer_ID]],Customer_Dim!A:A,Customer_Dim!B:B,"False Data")</f>
        <v>Rhonda Young</v>
      </c>
      <c r="L1702" s="5">
        <f>_xlfn.XLOOKUP(Table17[[#This Row],[Customer_ID]],Customer_Dim!A:A,Customer_Dim!C:C,"False Data")</f>
        <v>49</v>
      </c>
      <c r="M1702" s="5" t="str" cm="1">
        <f t="array" ref="M1702">_xlfn.IFS(Table9[[#This Row],[Age]]&lt;=35,"Youth",Table9[[#This Row],[Age]]&lt;=55,"Adult",Table9[[#This Row],[Age]]&gt;55,"Senior")</f>
        <v>Adult</v>
      </c>
      <c r="N1702" t="str">
        <f>_xlfn.XLOOKUP(Table17[[#This Row],[Customer_ID]],Customer_Dim!A:A,Customer_Dim!D:D,"False Data")</f>
        <v>Female</v>
      </c>
      <c r="O1702" t="str">
        <f>_xlfn.XLOOKUP(Table17[[#This Row],[Customer_ID]],Customer_Dim!A:A,Customer_Dim!E:E,"False Data")</f>
        <v>Lake Nathanfort</v>
      </c>
      <c r="P1702" t="str">
        <f>_xlfn.XLOOKUP(Table17[[#This Row],[Customer_ID]],Customer_Dim!A:A,Customer_Dim!F:F,"False Data")</f>
        <v>Alaska</v>
      </c>
      <c r="Q1702" t="str">
        <f>_xlfn.XLOOKUP(Table17[[#This Row],[Customer_ID]],Customer_Dim!A:A,Customer_Dim!G:G,"False Data")</f>
        <v>USA</v>
      </c>
      <c r="R1702" t="str">
        <f>_xlfn.XLOOKUP(Table17[[#This Row],[Customer_ID]],Customer_Dim!A:A,Customer_Dim!H:H,"False Data")</f>
        <v>Platinum</v>
      </c>
      <c r="S1702" t="str">
        <f>_xlfn.XLOOKUP(Table17[[#This Row],[Store_ID]],Store_Dim!A:A,Store_Dim!B:B)</f>
        <v>Alexander Group</v>
      </c>
      <c r="T1702" t="str">
        <f>_xlfn.XLOOKUP(Table17[[#This Row],[Store_ID]],Store_Dim!A:A,Store_Dim!C:C)</f>
        <v>South</v>
      </c>
      <c r="U1702" t="str">
        <f>_xlfn.XLOOKUP(Table17[[#This Row],[Store_ID]],Store_Dim!A:A,Store_Dim!D:D)</f>
        <v>Port Sharon</v>
      </c>
      <c r="V1702" t="str">
        <f>_xlfn.XLOOKUP(Table17[[#This Row],[Store_ID]],Store_Dim!A:A,Store_Dim!E:E)</f>
        <v>Online</v>
      </c>
      <c r="W1702" t="str">
        <f>_xlfn.XLOOKUP(Table17[[#This Row],[Product_ID]],Product_Dim!A:A,Product_Dim!B:B)</f>
        <v>USB-C Laptop Charger</v>
      </c>
      <c r="X1702" t="str">
        <f>_xlfn.XLOOKUP(Table17[[#This Row],[Product_ID]],Product_Dim!A:A,Product_Dim!C:C)</f>
        <v>Electronics</v>
      </c>
      <c r="Y1702" t="str">
        <f>_xlfn.XLOOKUP(Table17[[#This Row],[Product_ID]],Product_Dim!A:A,Product_Dim!D:D)</f>
        <v>Computer</v>
      </c>
      <c r="Z1702" t="str">
        <f>_xlfn.XLOOKUP(Table17[[#This Row],[Product_ID]],Product_Dim!A:A,Product_Dim!E:E)</f>
        <v>Martin LLC</v>
      </c>
      <c r="AA1702">
        <f>_xlfn.XLOOKUP(Table17[[#This Row],[Product_ID]],Product_Dim!A:A,Product_Dim!F:F)</f>
        <v>377.52</v>
      </c>
      <c r="AB1702">
        <f>_xlfn.XLOOKUP(Table17[[#This Row],[Product_ID]],Product_Dim!A:A,Product_Dim!G:G)</f>
        <v>485</v>
      </c>
    </row>
    <row r="1703" spans="1:28" x14ac:dyDescent="0.25">
      <c r="A1703" t="s">
        <v>3527</v>
      </c>
      <c r="B1703" s="1">
        <v>45819</v>
      </c>
      <c r="C1703" t="s">
        <v>1425</v>
      </c>
      <c r="D1703" t="s">
        <v>1730</v>
      </c>
      <c r="E1703" t="s">
        <v>1813</v>
      </c>
      <c r="F1703">
        <v>3</v>
      </c>
      <c r="G1703">
        <v>811.16</v>
      </c>
      <c r="H1703">
        <v>0.1</v>
      </c>
      <c r="I1703" t="s">
        <v>1829</v>
      </c>
      <c r="J1703" s="12">
        <v>2190.1320000000001</v>
      </c>
      <c r="K1703" t="str">
        <f>_xlfn.XLOOKUP(Table17[[#This Row],[Customer_ID]],Customer_Dim!A:A,Customer_Dim!B:B,"False Data")</f>
        <v>Beth Martin</v>
      </c>
      <c r="L1703" s="5">
        <f>_xlfn.XLOOKUP(Table17[[#This Row],[Customer_ID]],Customer_Dim!A:A,Customer_Dim!C:C,"False Data")</f>
        <v>34</v>
      </c>
      <c r="M1703" s="5" t="str" cm="1">
        <f t="array" ref="M1703">_xlfn.IFS(Table9[[#This Row],[Age]]&lt;=35,"Youth",Table9[[#This Row],[Age]]&lt;=55,"Adult",Table9[[#This Row],[Age]]&gt;55,"Senior")</f>
        <v>Youth</v>
      </c>
      <c r="N1703" t="str">
        <f>_xlfn.XLOOKUP(Table17[[#This Row],[Customer_ID]],Customer_Dim!A:A,Customer_Dim!D:D,"False Data")</f>
        <v>Female</v>
      </c>
      <c r="O1703" t="str">
        <f>_xlfn.XLOOKUP(Table17[[#This Row],[Customer_ID]],Customer_Dim!A:A,Customer_Dim!E:E,"False Data")</f>
        <v>Burkefurt</v>
      </c>
      <c r="P1703" t="str">
        <f>_xlfn.XLOOKUP(Table17[[#This Row],[Customer_ID]],Customer_Dim!A:A,Customer_Dim!F:F,"False Data")</f>
        <v>West Virginia</v>
      </c>
      <c r="Q1703" t="str">
        <f>_xlfn.XLOOKUP(Table17[[#This Row],[Customer_ID]],Customer_Dim!A:A,Customer_Dim!G:G,"False Data")</f>
        <v>USA</v>
      </c>
      <c r="R1703" t="str">
        <f>_xlfn.XLOOKUP(Table17[[#This Row],[Customer_ID]],Customer_Dim!A:A,Customer_Dim!H:H,"False Data")</f>
        <v>Silver</v>
      </c>
      <c r="S1703" t="str">
        <f>_xlfn.XLOOKUP(Table17[[#This Row],[Store_ID]],Store_Dim!A:A,Store_Dim!B:B)</f>
        <v>Mann-Austin</v>
      </c>
      <c r="T1703" t="str">
        <f>_xlfn.XLOOKUP(Table17[[#This Row],[Store_ID]],Store_Dim!A:A,Store_Dim!C:C)</f>
        <v>East</v>
      </c>
      <c r="U1703" t="str">
        <f>_xlfn.XLOOKUP(Table17[[#This Row],[Store_ID]],Store_Dim!A:A,Store_Dim!D:D)</f>
        <v>Vasquezborough</v>
      </c>
      <c r="V1703" t="str">
        <f>_xlfn.XLOOKUP(Table17[[#This Row],[Store_ID]],Store_Dim!A:A,Store_Dim!E:E)</f>
        <v>Online</v>
      </c>
      <c r="W1703" t="str">
        <f>_xlfn.XLOOKUP(Table17[[#This Row],[Product_ID]],Product_Dim!A:A,Product_Dim!B:B)</f>
        <v>Women's High Heels</v>
      </c>
      <c r="X1703" t="str">
        <f>_xlfn.XLOOKUP(Table17[[#This Row],[Product_ID]],Product_Dim!A:A,Product_Dim!C:C)</f>
        <v>Clothing</v>
      </c>
      <c r="Y1703" t="str">
        <f>_xlfn.XLOOKUP(Table17[[#This Row],[Product_ID]],Product_Dim!A:A,Product_Dim!D:D)</f>
        <v>Footwear</v>
      </c>
      <c r="Z1703" t="str">
        <f>_xlfn.XLOOKUP(Table17[[#This Row],[Product_ID]],Product_Dim!A:A,Product_Dim!E:E)</f>
        <v>Smith-Charles</v>
      </c>
      <c r="AA1703">
        <f>_xlfn.XLOOKUP(Table17[[#This Row],[Product_ID]],Product_Dim!A:A,Product_Dim!F:F)</f>
        <v>438.25</v>
      </c>
      <c r="AB1703">
        <f>_xlfn.XLOOKUP(Table17[[#This Row],[Product_ID]],Product_Dim!A:A,Product_Dim!G:G)</f>
        <v>496</v>
      </c>
    </row>
    <row r="1704" spans="1:28" x14ac:dyDescent="0.25">
      <c r="A1704" t="s">
        <v>3528</v>
      </c>
      <c r="B1704" s="1">
        <v>45268</v>
      </c>
      <c r="C1704" t="s">
        <v>705</v>
      </c>
      <c r="D1704" t="s">
        <v>1622</v>
      </c>
      <c r="E1704" t="s">
        <v>1779</v>
      </c>
      <c r="F1704">
        <v>2</v>
      </c>
      <c r="G1704">
        <v>985.79</v>
      </c>
      <c r="H1704">
        <v>0.04</v>
      </c>
      <c r="I1704" t="s">
        <v>1826</v>
      </c>
      <c r="J1704" s="12">
        <v>1892.7167999999999</v>
      </c>
      <c r="K1704" t="str">
        <f>_xlfn.XLOOKUP(Table17[[#This Row],[Customer_ID]],Customer_Dim!A:A,Customer_Dim!B:B,"False Data")</f>
        <v>Kathy Copeland</v>
      </c>
      <c r="L1704" s="5">
        <f>_xlfn.XLOOKUP(Table17[[#This Row],[Customer_ID]],Customer_Dim!A:A,Customer_Dim!C:C,"False Data")</f>
        <v>42</v>
      </c>
      <c r="M1704" s="5" t="str" cm="1">
        <f t="array" ref="M1704">_xlfn.IFS(Table9[[#This Row],[Age]]&lt;=35,"Youth",Table9[[#This Row],[Age]]&lt;=55,"Adult",Table9[[#This Row],[Age]]&gt;55,"Senior")</f>
        <v>Adult</v>
      </c>
      <c r="N1704" t="str">
        <f>_xlfn.XLOOKUP(Table17[[#This Row],[Customer_ID]],Customer_Dim!A:A,Customer_Dim!D:D,"False Data")</f>
        <v>Male</v>
      </c>
      <c r="O1704" t="str">
        <f>_xlfn.XLOOKUP(Table17[[#This Row],[Customer_ID]],Customer_Dim!A:A,Customer_Dim!E:E,"False Data")</f>
        <v>North Christinemouth</v>
      </c>
      <c r="P1704" t="str">
        <f>_xlfn.XLOOKUP(Table17[[#This Row],[Customer_ID]],Customer_Dim!A:A,Customer_Dim!F:F,"False Data")</f>
        <v>Missouri</v>
      </c>
      <c r="Q1704" t="str">
        <f>_xlfn.XLOOKUP(Table17[[#This Row],[Customer_ID]],Customer_Dim!A:A,Customer_Dim!G:G,"False Data")</f>
        <v>USA</v>
      </c>
      <c r="R1704" t="str">
        <f>_xlfn.XLOOKUP(Table17[[#This Row],[Customer_ID]],Customer_Dim!A:A,Customer_Dim!H:H,"False Data")</f>
        <v>Silver</v>
      </c>
      <c r="S1704" t="str">
        <f>_xlfn.XLOOKUP(Table17[[#This Row],[Store_ID]],Store_Dim!A:A,Store_Dim!B:B)</f>
        <v>Martinez-Mullins</v>
      </c>
      <c r="T1704" t="str">
        <f>_xlfn.XLOOKUP(Table17[[#This Row],[Store_ID]],Store_Dim!A:A,Store_Dim!C:C)</f>
        <v>South</v>
      </c>
      <c r="U1704" t="str">
        <f>_xlfn.XLOOKUP(Table17[[#This Row],[Store_ID]],Store_Dim!A:A,Store_Dim!D:D)</f>
        <v>Williamsfurt</v>
      </c>
      <c r="V1704" t="str">
        <f>_xlfn.XLOOKUP(Table17[[#This Row],[Store_ID]],Store_Dim!A:A,Store_Dim!E:E)</f>
        <v>Online</v>
      </c>
      <c r="W1704" t="str">
        <f>_xlfn.XLOOKUP(Table17[[#This Row],[Product_ID]],Product_Dim!A:A,Product_Dim!B:B)</f>
        <v>Men's Casual Sneakers</v>
      </c>
      <c r="X1704" t="str">
        <f>_xlfn.XLOOKUP(Table17[[#This Row],[Product_ID]],Product_Dim!A:A,Product_Dim!C:C)</f>
        <v>Clothing</v>
      </c>
      <c r="Y1704" t="str">
        <f>_xlfn.XLOOKUP(Table17[[#This Row],[Product_ID]],Product_Dim!A:A,Product_Dim!D:D)</f>
        <v>Footwear</v>
      </c>
      <c r="Z1704" t="str">
        <f>_xlfn.XLOOKUP(Table17[[#This Row],[Product_ID]],Product_Dim!A:A,Product_Dim!E:E)</f>
        <v>Hogan-Lee</v>
      </c>
      <c r="AA1704">
        <f>_xlfn.XLOOKUP(Table17[[#This Row],[Product_ID]],Product_Dim!A:A,Product_Dim!F:F)</f>
        <v>353.47</v>
      </c>
      <c r="AB1704">
        <f>_xlfn.XLOOKUP(Table17[[#This Row],[Product_ID]],Product_Dim!A:A,Product_Dim!G:G)</f>
        <v>214</v>
      </c>
    </row>
    <row r="1705" spans="1:28" x14ac:dyDescent="0.25">
      <c r="A1705" t="s">
        <v>3529</v>
      </c>
      <c r="B1705" s="1">
        <v>45521</v>
      </c>
      <c r="C1705" t="s">
        <v>616</v>
      </c>
      <c r="D1705" t="s">
        <v>1614</v>
      </c>
      <c r="E1705" t="s">
        <v>1799</v>
      </c>
      <c r="F1705">
        <v>1</v>
      </c>
      <c r="G1705">
        <v>255.02</v>
      </c>
      <c r="H1705">
        <v>0.3</v>
      </c>
      <c r="I1705" t="s">
        <v>1824</v>
      </c>
      <c r="J1705" s="12">
        <v>178.51400000000001</v>
      </c>
      <c r="K1705" t="str">
        <f>_xlfn.XLOOKUP(Table17[[#This Row],[Customer_ID]],Customer_Dim!A:A,Customer_Dim!B:B,"False Data")</f>
        <v>Dr. Suzanne Bullock</v>
      </c>
      <c r="L1705" s="5">
        <f>_xlfn.XLOOKUP(Table17[[#This Row],[Customer_ID]],Customer_Dim!A:A,Customer_Dim!C:C,"False Data")</f>
        <v>60</v>
      </c>
      <c r="M1705" s="5" t="str" cm="1">
        <f t="array" ref="M1705">_xlfn.IFS(Table9[[#This Row],[Age]]&lt;=35,"Youth",Table9[[#This Row],[Age]]&lt;=55,"Adult",Table9[[#This Row],[Age]]&gt;55,"Senior")</f>
        <v>Senior</v>
      </c>
      <c r="N1705" t="str">
        <f>_xlfn.XLOOKUP(Table17[[#This Row],[Customer_ID]],Customer_Dim!A:A,Customer_Dim!D:D,"False Data")</f>
        <v>Female</v>
      </c>
      <c r="O1705" t="str">
        <f>_xlfn.XLOOKUP(Table17[[#This Row],[Customer_ID]],Customer_Dim!A:A,Customer_Dim!E:E,"False Data")</f>
        <v>Lake Blaketon</v>
      </c>
      <c r="P1705" t="str">
        <f>_xlfn.XLOOKUP(Table17[[#This Row],[Customer_ID]],Customer_Dim!A:A,Customer_Dim!F:F,"False Data")</f>
        <v>Alabama</v>
      </c>
      <c r="Q1705" t="str">
        <f>_xlfn.XLOOKUP(Table17[[#This Row],[Customer_ID]],Customer_Dim!A:A,Customer_Dim!G:G,"False Data")</f>
        <v>USA</v>
      </c>
      <c r="R1705" t="str">
        <f>_xlfn.XLOOKUP(Table17[[#This Row],[Customer_ID]],Customer_Dim!A:A,Customer_Dim!H:H,"False Data")</f>
        <v>Platinum</v>
      </c>
      <c r="S1705" t="str">
        <f>_xlfn.XLOOKUP(Table17[[#This Row],[Store_ID]],Store_Dim!A:A,Store_Dim!B:B)</f>
        <v>Mcdonald Inc</v>
      </c>
      <c r="T1705" t="str">
        <f>_xlfn.XLOOKUP(Table17[[#This Row],[Store_ID]],Store_Dim!A:A,Store_Dim!C:C)</f>
        <v>South</v>
      </c>
      <c r="U1705" t="str">
        <f>_xlfn.XLOOKUP(Table17[[#This Row],[Store_ID]],Store_Dim!A:A,Store_Dim!D:D)</f>
        <v>Christopherland</v>
      </c>
      <c r="V1705" t="str">
        <f>_xlfn.XLOOKUP(Table17[[#This Row],[Store_ID]],Store_Dim!A:A,Store_Dim!E:E)</f>
        <v>Outlet</v>
      </c>
      <c r="W1705" t="str">
        <f>_xlfn.XLOOKUP(Table17[[#This Row],[Product_ID]],Product_Dim!A:A,Product_Dim!B:B)</f>
        <v>Modern Wall Clock</v>
      </c>
      <c r="X1705" t="str">
        <f>_xlfn.XLOOKUP(Table17[[#This Row],[Product_ID]],Product_Dim!A:A,Product_Dim!C:C)</f>
        <v>Home</v>
      </c>
      <c r="Y1705" t="str">
        <f>_xlfn.XLOOKUP(Table17[[#This Row],[Product_ID]],Product_Dim!A:A,Product_Dim!D:D)</f>
        <v>Decor</v>
      </c>
      <c r="Z1705" t="str">
        <f>_xlfn.XLOOKUP(Table17[[#This Row],[Product_ID]],Product_Dim!A:A,Product_Dim!E:E)</f>
        <v>Weiss-Watson</v>
      </c>
      <c r="AA1705">
        <f>_xlfn.XLOOKUP(Table17[[#This Row],[Product_ID]],Product_Dim!A:A,Product_Dim!F:F)</f>
        <v>179.77</v>
      </c>
      <c r="AB1705">
        <f>_xlfn.XLOOKUP(Table17[[#This Row],[Product_ID]],Product_Dim!A:A,Product_Dim!G:G)</f>
        <v>305</v>
      </c>
    </row>
    <row r="1706" spans="1:28" x14ac:dyDescent="0.25">
      <c r="A1706" t="s">
        <v>3530</v>
      </c>
      <c r="B1706" s="1">
        <v>45693</v>
      </c>
      <c r="C1706" t="s">
        <v>341</v>
      </c>
      <c r="D1706" t="s">
        <v>1586</v>
      </c>
      <c r="E1706" t="s">
        <v>1782</v>
      </c>
      <c r="F1706">
        <v>1</v>
      </c>
      <c r="G1706">
        <v>153.57</v>
      </c>
      <c r="H1706">
        <v>0.01</v>
      </c>
      <c r="I1706" t="s">
        <v>1826</v>
      </c>
      <c r="J1706" s="12">
        <v>152.0343</v>
      </c>
      <c r="K1706" t="str">
        <f>_xlfn.XLOOKUP(Table17[[#This Row],[Customer_ID]],Customer_Dim!A:A,Customer_Dim!B:B,"False Data")</f>
        <v>Amy Fowler</v>
      </c>
      <c r="L1706" s="5">
        <f>_xlfn.XLOOKUP(Table17[[#This Row],[Customer_ID]],Customer_Dim!A:A,Customer_Dim!C:C,"False Data")</f>
        <v>62</v>
      </c>
      <c r="M1706" s="5" t="str" cm="1">
        <f t="array" ref="M1706">_xlfn.IFS(Table9[[#This Row],[Age]]&lt;=35,"Youth",Table9[[#This Row],[Age]]&lt;=55,"Adult",Table9[[#This Row],[Age]]&gt;55,"Senior")</f>
        <v>Senior</v>
      </c>
      <c r="N1706" t="str">
        <f>_xlfn.XLOOKUP(Table17[[#This Row],[Customer_ID]],Customer_Dim!A:A,Customer_Dim!D:D,"False Data")</f>
        <v>Female</v>
      </c>
      <c r="O1706" t="str">
        <f>_xlfn.XLOOKUP(Table17[[#This Row],[Customer_ID]],Customer_Dim!A:A,Customer_Dim!E:E,"False Data")</f>
        <v>West Bobbyshire</v>
      </c>
      <c r="P1706" t="str">
        <f>_xlfn.XLOOKUP(Table17[[#This Row],[Customer_ID]],Customer_Dim!A:A,Customer_Dim!F:F,"False Data")</f>
        <v>New York</v>
      </c>
      <c r="Q1706" t="str">
        <f>_xlfn.XLOOKUP(Table17[[#This Row],[Customer_ID]],Customer_Dim!A:A,Customer_Dim!G:G,"False Data")</f>
        <v>USA</v>
      </c>
      <c r="R1706" t="str">
        <f>_xlfn.XLOOKUP(Table17[[#This Row],[Customer_ID]],Customer_Dim!A:A,Customer_Dim!H:H,"False Data")</f>
        <v>Platinum</v>
      </c>
      <c r="S1706" t="str">
        <f>_xlfn.XLOOKUP(Table17[[#This Row],[Store_ID]],Store_Dim!A:A,Store_Dim!B:B)</f>
        <v>Bean, Jones and Park</v>
      </c>
      <c r="T1706" t="str">
        <f>_xlfn.XLOOKUP(Table17[[#This Row],[Store_ID]],Store_Dim!A:A,Store_Dim!C:C)</f>
        <v>West</v>
      </c>
      <c r="U1706" t="str">
        <f>_xlfn.XLOOKUP(Table17[[#This Row],[Store_ID]],Store_Dim!A:A,Store_Dim!D:D)</f>
        <v>Thompsonborough</v>
      </c>
      <c r="V1706" t="str">
        <f>_xlfn.XLOOKUP(Table17[[#This Row],[Store_ID]],Store_Dim!A:A,Store_Dim!E:E)</f>
        <v>Online</v>
      </c>
      <c r="W1706" t="str">
        <f>_xlfn.XLOOKUP(Table17[[#This Row],[Product_ID]],Product_Dim!A:A,Product_Dim!B:B)</f>
        <v>Knee Support Brace</v>
      </c>
      <c r="X1706" t="str">
        <f>_xlfn.XLOOKUP(Table17[[#This Row],[Product_ID]],Product_Dim!A:A,Product_Dim!C:C)</f>
        <v>Sports</v>
      </c>
      <c r="Y1706" t="str">
        <f>_xlfn.XLOOKUP(Table17[[#This Row],[Product_ID]],Product_Dim!A:A,Product_Dim!D:D)</f>
        <v>Equipment</v>
      </c>
      <c r="Z1706" t="str">
        <f>_xlfn.XLOOKUP(Table17[[#This Row],[Product_ID]],Product_Dim!A:A,Product_Dim!E:E)</f>
        <v>May-Reese</v>
      </c>
      <c r="AA1706">
        <f>_xlfn.XLOOKUP(Table17[[#This Row],[Product_ID]],Product_Dim!A:A,Product_Dim!F:F)</f>
        <v>21.34</v>
      </c>
      <c r="AB1706">
        <f>_xlfn.XLOOKUP(Table17[[#This Row],[Product_ID]],Product_Dim!A:A,Product_Dim!G:G)</f>
        <v>65</v>
      </c>
    </row>
    <row r="1707" spans="1:28" x14ac:dyDescent="0.25">
      <c r="A1707" t="s">
        <v>3531</v>
      </c>
      <c r="B1707" s="1">
        <v>45734</v>
      </c>
      <c r="C1707" t="s">
        <v>809</v>
      </c>
      <c r="D1707" t="s">
        <v>1634</v>
      </c>
      <c r="E1707" t="s">
        <v>1810</v>
      </c>
      <c r="F1707">
        <v>3</v>
      </c>
      <c r="G1707">
        <v>962.98</v>
      </c>
      <c r="H1707">
        <v>0.21</v>
      </c>
      <c r="I1707" t="s">
        <v>1824</v>
      </c>
      <c r="J1707" s="12">
        <v>2282.2626</v>
      </c>
      <c r="K1707" t="str">
        <f>_xlfn.XLOOKUP(Table17[[#This Row],[Customer_ID]],Customer_Dim!A:A,Customer_Dim!B:B,"False Data")</f>
        <v>Dr. Ashley Yates Md</v>
      </c>
      <c r="L1707" s="5">
        <f>_xlfn.XLOOKUP(Table17[[#This Row],[Customer_ID]],Customer_Dim!A:A,Customer_Dim!C:C,"False Data")</f>
        <v>32</v>
      </c>
      <c r="M1707" s="5" t="str" cm="1">
        <f t="array" ref="M1707">_xlfn.IFS(Table9[[#This Row],[Age]]&lt;=35,"Youth",Table9[[#This Row],[Age]]&lt;=55,"Adult",Table9[[#This Row],[Age]]&gt;55,"Senior")</f>
        <v>Youth</v>
      </c>
      <c r="N1707" t="str">
        <f>_xlfn.XLOOKUP(Table17[[#This Row],[Customer_ID]],Customer_Dim!A:A,Customer_Dim!D:D,"False Data")</f>
        <v>Male</v>
      </c>
      <c r="O1707" t="str">
        <f>_xlfn.XLOOKUP(Table17[[#This Row],[Customer_ID]],Customer_Dim!A:A,Customer_Dim!E:E,"False Data")</f>
        <v>New Maria</v>
      </c>
      <c r="P1707" t="str">
        <f>_xlfn.XLOOKUP(Table17[[#This Row],[Customer_ID]],Customer_Dim!A:A,Customer_Dim!F:F,"False Data")</f>
        <v>Wisconsin</v>
      </c>
      <c r="Q1707" t="str">
        <f>_xlfn.XLOOKUP(Table17[[#This Row],[Customer_ID]],Customer_Dim!A:A,Customer_Dim!G:G,"False Data")</f>
        <v>USA</v>
      </c>
      <c r="R1707" t="str">
        <f>_xlfn.XLOOKUP(Table17[[#This Row],[Customer_ID]],Customer_Dim!A:A,Customer_Dim!H:H,"False Data")</f>
        <v>Bronze</v>
      </c>
      <c r="S1707" t="str">
        <f>_xlfn.XLOOKUP(Table17[[#This Row],[Store_ID]],Store_Dim!A:A,Store_Dim!B:B)</f>
        <v>Guerrero-Schmitt</v>
      </c>
      <c r="T1707" t="str">
        <f>_xlfn.XLOOKUP(Table17[[#This Row],[Store_ID]],Store_Dim!A:A,Store_Dim!C:C)</f>
        <v>East</v>
      </c>
      <c r="U1707" t="str">
        <f>_xlfn.XLOOKUP(Table17[[#This Row],[Store_ID]],Store_Dim!A:A,Store_Dim!D:D)</f>
        <v>East Stevechester</v>
      </c>
      <c r="V1707" t="str">
        <f>_xlfn.XLOOKUP(Table17[[#This Row],[Store_ID]],Store_Dim!A:A,Store_Dim!E:E)</f>
        <v>Flagship</v>
      </c>
      <c r="W1707" t="str">
        <f>_xlfn.XLOOKUP(Table17[[#This Row],[Product_ID]],Product_Dim!A:A,Product_Dim!B:B)</f>
        <v>USB External Hard Drive</v>
      </c>
      <c r="X1707" t="str">
        <f>_xlfn.XLOOKUP(Table17[[#This Row],[Product_ID]],Product_Dim!A:A,Product_Dim!C:C)</f>
        <v>Electronics</v>
      </c>
      <c r="Y1707" t="str">
        <f>_xlfn.XLOOKUP(Table17[[#This Row],[Product_ID]],Product_Dim!A:A,Product_Dim!D:D)</f>
        <v>Computer</v>
      </c>
      <c r="Z1707" t="str">
        <f>_xlfn.XLOOKUP(Table17[[#This Row],[Product_ID]],Product_Dim!A:A,Product_Dim!E:E)</f>
        <v>Robinson Inc</v>
      </c>
      <c r="AA1707">
        <f>_xlfn.XLOOKUP(Table17[[#This Row],[Product_ID]],Product_Dim!A:A,Product_Dim!F:F)</f>
        <v>253.33</v>
      </c>
      <c r="AB1707">
        <f>_xlfn.XLOOKUP(Table17[[#This Row],[Product_ID]],Product_Dim!A:A,Product_Dim!G:G)</f>
        <v>266</v>
      </c>
    </row>
    <row r="1708" spans="1:28" x14ac:dyDescent="0.25">
      <c r="A1708" t="s">
        <v>3532</v>
      </c>
      <c r="B1708" s="1">
        <v>45377</v>
      </c>
      <c r="C1708" t="s">
        <v>214</v>
      </c>
      <c r="D1708" t="s">
        <v>1636</v>
      </c>
      <c r="E1708" t="s">
        <v>1782</v>
      </c>
      <c r="F1708">
        <v>3</v>
      </c>
      <c r="G1708">
        <v>884.46</v>
      </c>
      <c r="H1708">
        <v>0.25</v>
      </c>
      <c r="I1708" t="s">
        <v>1824</v>
      </c>
      <c r="J1708" s="12">
        <v>1990.0350000000001</v>
      </c>
      <c r="K1708" t="str">
        <f>_xlfn.XLOOKUP(Table17[[#This Row],[Customer_ID]],Customer_Dim!A:A,Customer_Dim!B:B,"False Data")</f>
        <v>Jay Patel</v>
      </c>
      <c r="L1708" s="5">
        <f>_xlfn.XLOOKUP(Table17[[#This Row],[Customer_ID]],Customer_Dim!A:A,Customer_Dim!C:C,"False Data")</f>
        <v>43</v>
      </c>
      <c r="M1708" s="5" t="str" cm="1">
        <f t="array" ref="M1708">_xlfn.IFS(Table9[[#This Row],[Age]]&lt;=35,"Youth",Table9[[#This Row],[Age]]&lt;=55,"Adult",Table9[[#This Row],[Age]]&gt;55,"Senior")</f>
        <v>Adult</v>
      </c>
      <c r="N1708" t="str">
        <f>_xlfn.XLOOKUP(Table17[[#This Row],[Customer_ID]],Customer_Dim!A:A,Customer_Dim!D:D,"False Data")</f>
        <v>Female</v>
      </c>
      <c r="O1708" t="str">
        <f>_xlfn.XLOOKUP(Table17[[#This Row],[Customer_ID]],Customer_Dim!A:A,Customer_Dim!E:E,"False Data")</f>
        <v>Morrisbury</v>
      </c>
      <c r="P1708" t="str">
        <f>_xlfn.XLOOKUP(Table17[[#This Row],[Customer_ID]],Customer_Dim!A:A,Customer_Dim!F:F,"False Data")</f>
        <v>Rhode Island</v>
      </c>
      <c r="Q1708" t="str">
        <f>_xlfn.XLOOKUP(Table17[[#This Row],[Customer_ID]],Customer_Dim!A:A,Customer_Dim!G:G,"False Data")</f>
        <v>USA</v>
      </c>
      <c r="R1708" t="str">
        <f>_xlfn.XLOOKUP(Table17[[#This Row],[Customer_ID]],Customer_Dim!A:A,Customer_Dim!H:H,"False Data")</f>
        <v>Platinum</v>
      </c>
      <c r="S1708" t="str">
        <f>_xlfn.XLOOKUP(Table17[[#This Row],[Store_ID]],Store_Dim!A:A,Store_Dim!B:B)</f>
        <v>Bean, Jones and Park</v>
      </c>
      <c r="T1708" t="str">
        <f>_xlfn.XLOOKUP(Table17[[#This Row],[Store_ID]],Store_Dim!A:A,Store_Dim!C:C)</f>
        <v>West</v>
      </c>
      <c r="U1708" t="str">
        <f>_xlfn.XLOOKUP(Table17[[#This Row],[Store_ID]],Store_Dim!A:A,Store_Dim!D:D)</f>
        <v>Thompsonborough</v>
      </c>
      <c r="V1708" t="str">
        <f>_xlfn.XLOOKUP(Table17[[#This Row],[Store_ID]],Store_Dim!A:A,Store_Dim!E:E)</f>
        <v>Online</v>
      </c>
      <c r="W1708" t="str">
        <f>_xlfn.XLOOKUP(Table17[[#This Row],[Product_ID]],Product_Dim!A:A,Product_Dim!B:B)</f>
        <v>Adjustable Jump Rope</v>
      </c>
      <c r="X1708" t="str">
        <f>_xlfn.XLOOKUP(Table17[[#This Row],[Product_ID]],Product_Dim!A:A,Product_Dim!C:C)</f>
        <v>Sports</v>
      </c>
      <c r="Y1708" t="str">
        <f>_xlfn.XLOOKUP(Table17[[#This Row],[Product_ID]],Product_Dim!A:A,Product_Dim!D:D)</f>
        <v>Fitness</v>
      </c>
      <c r="Z1708" t="str">
        <f>_xlfn.XLOOKUP(Table17[[#This Row],[Product_ID]],Product_Dim!A:A,Product_Dim!E:E)</f>
        <v>Cox Inc</v>
      </c>
      <c r="AA1708">
        <f>_xlfn.XLOOKUP(Table17[[#This Row],[Product_ID]],Product_Dim!A:A,Product_Dim!F:F)</f>
        <v>167.12</v>
      </c>
      <c r="AB1708">
        <f>_xlfn.XLOOKUP(Table17[[#This Row],[Product_ID]],Product_Dim!A:A,Product_Dim!G:G)</f>
        <v>316</v>
      </c>
    </row>
    <row r="1709" spans="1:28" x14ac:dyDescent="0.25">
      <c r="A1709" t="s">
        <v>3533</v>
      </c>
      <c r="B1709" s="1">
        <v>45778</v>
      </c>
      <c r="C1709" t="s">
        <v>1355</v>
      </c>
      <c r="D1709" t="s">
        <v>1682</v>
      </c>
      <c r="E1709" t="s">
        <v>1789</v>
      </c>
      <c r="F1709">
        <v>4</v>
      </c>
      <c r="G1709">
        <v>359.71</v>
      </c>
      <c r="H1709">
        <v>0.05</v>
      </c>
      <c r="I1709" t="s">
        <v>1826</v>
      </c>
      <c r="J1709" s="12">
        <v>1366.8979999999999</v>
      </c>
      <c r="K1709" t="str">
        <f>_xlfn.XLOOKUP(Table17[[#This Row],[Customer_ID]],Customer_Dim!A:A,Customer_Dim!B:B,"False Data")</f>
        <v>Melinda Rivera</v>
      </c>
      <c r="L1709" s="5">
        <f>_xlfn.XLOOKUP(Table17[[#This Row],[Customer_ID]],Customer_Dim!A:A,Customer_Dim!C:C,"False Data")</f>
        <v>47</v>
      </c>
      <c r="M1709" s="5" t="str" cm="1">
        <f t="array" ref="M1709">_xlfn.IFS(Table9[[#This Row],[Age]]&lt;=35,"Youth",Table9[[#This Row],[Age]]&lt;=55,"Adult",Table9[[#This Row],[Age]]&gt;55,"Senior")</f>
        <v>Adult</v>
      </c>
      <c r="N1709" t="str">
        <f>_xlfn.XLOOKUP(Table17[[#This Row],[Customer_ID]],Customer_Dim!A:A,Customer_Dim!D:D,"False Data")</f>
        <v>Female</v>
      </c>
      <c r="O1709" t="str">
        <f>_xlfn.XLOOKUP(Table17[[#This Row],[Customer_ID]],Customer_Dim!A:A,Customer_Dim!E:E,"False Data")</f>
        <v>East Davidmouth</v>
      </c>
      <c r="P1709" t="str">
        <f>_xlfn.XLOOKUP(Table17[[#This Row],[Customer_ID]],Customer_Dim!A:A,Customer_Dim!F:F,"False Data")</f>
        <v>New Hampshire</v>
      </c>
      <c r="Q1709" t="str">
        <f>_xlfn.XLOOKUP(Table17[[#This Row],[Customer_ID]],Customer_Dim!A:A,Customer_Dim!G:G,"False Data")</f>
        <v>USA</v>
      </c>
      <c r="R1709" t="str">
        <f>_xlfn.XLOOKUP(Table17[[#This Row],[Customer_ID]],Customer_Dim!A:A,Customer_Dim!H:H,"False Data")</f>
        <v>Platinum</v>
      </c>
      <c r="S1709" t="str">
        <f>_xlfn.XLOOKUP(Table17[[#This Row],[Store_ID]],Store_Dim!A:A,Store_Dim!B:B)</f>
        <v>Hill, Wagner and Ballard</v>
      </c>
      <c r="T1709" t="str">
        <f>_xlfn.XLOOKUP(Table17[[#This Row],[Store_ID]],Store_Dim!A:A,Store_Dim!C:C)</f>
        <v>East</v>
      </c>
      <c r="U1709" t="str">
        <f>_xlfn.XLOOKUP(Table17[[#This Row],[Store_ID]],Store_Dim!A:A,Store_Dim!D:D)</f>
        <v>East Davidville</v>
      </c>
      <c r="V1709" t="str">
        <f>_xlfn.XLOOKUP(Table17[[#This Row],[Store_ID]],Store_Dim!A:A,Store_Dim!E:E)</f>
        <v>Online</v>
      </c>
      <c r="W1709" t="str">
        <f>_xlfn.XLOOKUP(Table17[[#This Row],[Product_ID]],Product_Dim!A:A,Product_Dim!B:B)</f>
        <v>Smart LED Light Strip</v>
      </c>
      <c r="X1709" t="str">
        <f>_xlfn.XLOOKUP(Table17[[#This Row],[Product_ID]],Product_Dim!A:A,Product_Dim!C:C)</f>
        <v>Electronics</v>
      </c>
      <c r="Y1709" t="str">
        <f>_xlfn.XLOOKUP(Table17[[#This Row],[Product_ID]],Product_Dim!A:A,Product_Dim!D:D)</f>
        <v>Accessories</v>
      </c>
      <c r="Z1709" t="str">
        <f>_xlfn.XLOOKUP(Table17[[#This Row],[Product_ID]],Product_Dim!A:A,Product_Dim!E:E)</f>
        <v>Flores-Davis</v>
      </c>
      <c r="AA1709">
        <f>_xlfn.XLOOKUP(Table17[[#This Row],[Product_ID]],Product_Dim!A:A,Product_Dim!F:F)</f>
        <v>349.17</v>
      </c>
      <c r="AB1709">
        <f>_xlfn.XLOOKUP(Table17[[#This Row],[Product_ID]],Product_Dim!A:A,Product_Dim!G:G)</f>
        <v>476</v>
      </c>
    </row>
    <row r="1710" spans="1:28" x14ac:dyDescent="0.25">
      <c r="A1710" t="s">
        <v>3534</v>
      </c>
      <c r="B1710" s="1">
        <v>45715</v>
      </c>
      <c r="C1710" t="s">
        <v>195</v>
      </c>
      <c r="D1710" t="s">
        <v>1648</v>
      </c>
      <c r="E1710" t="s">
        <v>1769</v>
      </c>
      <c r="F1710">
        <v>3</v>
      </c>
      <c r="G1710">
        <v>766.47</v>
      </c>
      <c r="H1710">
        <v>0.18</v>
      </c>
      <c r="I1710" t="s">
        <v>1824</v>
      </c>
      <c r="J1710" s="12">
        <v>1885.5162</v>
      </c>
      <c r="K1710" t="str">
        <f>_xlfn.XLOOKUP(Table17[[#This Row],[Customer_ID]],Customer_Dim!A:A,Customer_Dim!B:B,"False Data")</f>
        <v>Sarah Rodgers</v>
      </c>
      <c r="L1710" s="5">
        <f>_xlfn.XLOOKUP(Table17[[#This Row],[Customer_ID]],Customer_Dim!A:A,Customer_Dim!C:C,"False Data")</f>
        <v>23</v>
      </c>
      <c r="M1710" s="5" t="str" cm="1">
        <f t="array" ref="M1710">_xlfn.IFS(Table9[[#This Row],[Age]]&lt;=35,"Youth",Table9[[#This Row],[Age]]&lt;=55,"Adult",Table9[[#This Row],[Age]]&gt;55,"Senior")</f>
        <v>Youth</v>
      </c>
      <c r="N1710" t="str">
        <f>_xlfn.XLOOKUP(Table17[[#This Row],[Customer_ID]],Customer_Dim!A:A,Customer_Dim!D:D,"False Data")</f>
        <v>Female</v>
      </c>
      <c r="O1710" t="str">
        <f>_xlfn.XLOOKUP(Table17[[#This Row],[Customer_ID]],Customer_Dim!A:A,Customer_Dim!E:E,"False Data")</f>
        <v>New Julia</v>
      </c>
      <c r="P1710" t="str">
        <f>_xlfn.XLOOKUP(Table17[[#This Row],[Customer_ID]],Customer_Dim!A:A,Customer_Dim!F:F,"False Data")</f>
        <v>West Virginia</v>
      </c>
      <c r="Q1710" t="str">
        <f>_xlfn.XLOOKUP(Table17[[#This Row],[Customer_ID]],Customer_Dim!A:A,Customer_Dim!G:G,"False Data")</f>
        <v>USA</v>
      </c>
      <c r="R1710" t="str">
        <f>_xlfn.XLOOKUP(Table17[[#This Row],[Customer_ID]],Customer_Dim!A:A,Customer_Dim!H:H,"False Data")</f>
        <v>Gold</v>
      </c>
      <c r="S1710" t="str">
        <f>_xlfn.XLOOKUP(Table17[[#This Row],[Store_ID]],Store_Dim!A:A,Store_Dim!B:B)</f>
        <v>Alexander Group</v>
      </c>
      <c r="T1710" t="str">
        <f>_xlfn.XLOOKUP(Table17[[#This Row],[Store_ID]],Store_Dim!A:A,Store_Dim!C:C)</f>
        <v>South</v>
      </c>
      <c r="U1710" t="str">
        <f>_xlfn.XLOOKUP(Table17[[#This Row],[Store_ID]],Store_Dim!A:A,Store_Dim!D:D)</f>
        <v>Port Sharon</v>
      </c>
      <c r="V1710" t="str">
        <f>_xlfn.XLOOKUP(Table17[[#This Row],[Store_ID]],Store_Dim!A:A,Store_Dim!E:E)</f>
        <v>Online</v>
      </c>
      <c r="W1710" t="str">
        <f>_xlfn.XLOOKUP(Table17[[#This Row],[Product_ID]],Product_Dim!A:A,Product_Dim!B:B)</f>
        <v>Boxing Hand Wraps</v>
      </c>
      <c r="X1710" t="str">
        <f>_xlfn.XLOOKUP(Table17[[#This Row],[Product_ID]],Product_Dim!A:A,Product_Dim!C:C)</f>
        <v>Sports</v>
      </c>
      <c r="Y1710" t="str">
        <f>_xlfn.XLOOKUP(Table17[[#This Row],[Product_ID]],Product_Dim!A:A,Product_Dim!D:D)</f>
        <v>Fitness</v>
      </c>
      <c r="Z1710" t="str">
        <f>_xlfn.XLOOKUP(Table17[[#This Row],[Product_ID]],Product_Dim!A:A,Product_Dim!E:E)</f>
        <v>Smith-King</v>
      </c>
      <c r="AA1710">
        <f>_xlfn.XLOOKUP(Table17[[#This Row],[Product_ID]],Product_Dim!A:A,Product_Dim!F:F)</f>
        <v>190.29</v>
      </c>
      <c r="AB1710">
        <f>_xlfn.XLOOKUP(Table17[[#This Row],[Product_ID]],Product_Dim!A:A,Product_Dim!G:G)</f>
        <v>260</v>
      </c>
    </row>
    <row r="1711" spans="1:28" x14ac:dyDescent="0.25">
      <c r="A1711" t="s">
        <v>3535</v>
      </c>
      <c r="B1711" s="1">
        <v>45492</v>
      </c>
      <c r="C1711" t="s">
        <v>722</v>
      </c>
      <c r="D1711" t="s">
        <v>1660</v>
      </c>
      <c r="E1711" t="s">
        <v>1810</v>
      </c>
      <c r="F1711">
        <v>1</v>
      </c>
      <c r="G1711">
        <v>772.07</v>
      </c>
      <c r="H1711">
        <v>0.26</v>
      </c>
      <c r="I1711" t="s">
        <v>1826</v>
      </c>
      <c r="J1711" s="12">
        <v>571.33180000000004</v>
      </c>
      <c r="K1711" t="str">
        <f>_xlfn.XLOOKUP(Table17[[#This Row],[Customer_ID]],Customer_Dim!A:A,Customer_Dim!B:B,"False Data")</f>
        <v>Robert Harris</v>
      </c>
      <c r="L1711" s="5">
        <f>_xlfn.XLOOKUP(Table17[[#This Row],[Customer_ID]],Customer_Dim!A:A,Customer_Dim!C:C,"False Data")</f>
        <v>50</v>
      </c>
      <c r="M1711" s="5" t="str" cm="1">
        <f t="array" ref="M1711">_xlfn.IFS(Table9[[#This Row],[Age]]&lt;=35,"Youth",Table9[[#This Row],[Age]]&lt;=55,"Adult",Table9[[#This Row],[Age]]&gt;55,"Senior")</f>
        <v>Adult</v>
      </c>
      <c r="N1711" t="str">
        <f>_xlfn.XLOOKUP(Table17[[#This Row],[Customer_ID]],Customer_Dim!A:A,Customer_Dim!D:D,"False Data")</f>
        <v>Male</v>
      </c>
      <c r="O1711" t="str">
        <f>_xlfn.XLOOKUP(Table17[[#This Row],[Customer_ID]],Customer_Dim!A:A,Customer_Dim!E:E,"False Data")</f>
        <v>East jeremy</v>
      </c>
      <c r="P1711" t="str">
        <f>_xlfn.XLOOKUP(Table17[[#This Row],[Customer_ID]],Customer_Dim!A:A,Customer_Dim!F:F,"False Data")</f>
        <v>Iowa</v>
      </c>
      <c r="Q1711" t="str">
        <f>_xlfn.XLOOKUP(Table17[[#This Row],[Customer_ID]],Customer_Dim!A:A,Customer_Dim!G:G,"False Data")</f>
        <v>USA</v>
      </c>
      <c r="R1711" t="str">
        <f>_xlfn.XLOOKUP(Table17[[#This Row],[Customer_ID]],Customer_Dim!A:A,Customer_Dim!H:H,"False Data")</f>
        <v>Platinum</v>
      </c>
      <c r="S1711" t="str">
        <f>_xlfn.XLOOKUP(Table17[[#This Row],[Store_ID]],Store_Dim!A:A,Store_Dim!B:B)</f>
        <v>Guerrero-Schmitt</v>
      </c>
      <c r="T1711" t="str">
        <f>_xlfn.XLOOKUP(Table17[[#This Row],[Store_ID]],Store_Dim!A:A,Store_Dim!C:C)</f>
        <v>East</v>
      </c>
      <c r="U1711" t="str">
        <f>_xlfn.XLOOKUP(Table17[[#This Row],[Store_ID]],Store_Dim!A:A,Store_Dim!D:D)</f>
        <v>East Stevechester</v>
      </c>
      <c r="V1711" t="str">
        <f>_xlfn.XLOOKUP(Table17[[#This Row],[Store_ID]],Store_Dim!A:A,Store_Dim!E:E)</f>
        <v>Flagship</v>
      </c>
      <c r="W1711" t="str">
        <f>_xlfn.XLOOKUP(Table17[[#This Row],[Product_ID]],Product_Dim!A:A,Product_Dim!B:B)</f>
        <v>Premium Blanket Throw</v>
      </c>
      <c r="X1711" t="str">
        <f>_xlfn.XLOOKUP(Table17[[#This Row],[Product_ID]],Product_Dim!A:A,Product_Dim!C:C)</f>
        <v>Home</v>
      </c>
      <c r="Y1711" t="str">
        <f>_xlfn.XLOOKUP(Table17[[#This Row],[Product_ID]],Product_Dim!A:A,Product_Dim!D:D)</f>
        <v>Decor</v>
      </c>
      <c r="Z1711" t="str">
        <f>_xlfn.XLOOKUP(Table17[[#This Row],[Product_ID]],Product_Dim!A:A,Product_Dim!E:E)</f>
        <v>Hernandez, Kennedy and Porter</v>
      </c>
      <c r="AA1711">
        <f>_xlfn.XLOOKUP(Table17[[#This Row],[Product_ID]],Product_Dim!A:A,Product_Dim!F:F)</f>
        <v>461.47</v>
      </c>
      <c r="AB1711">
        <f>_xlfn.XLOOKUP(Table17[[#This Row],[Product_ID]],Product_Dim!A:A,Product_Dim!G:G)</f>
        <v>190</v>
      </c>
    </row>
    <row r="1712" spans="1:28" x14ac:dyDescent="0.25">
      <c r="A1712" t="s">
        <v>3536</v>
      </c>
      <c r="B1712" s="1">
        <v>45292</v>
      </c>
      <c r="C1712" t="s">
        <v>881</v>
      </c>
      <c r="D1712" t="s">
        <v>1586</v>
      </c>
      <c r="E1712" t="s">
        <v>1773</v>
      </c>
      <c r="F1712">
        <v>3</v>
      </c>
      <c r="G1712">
        <v>108.31</v>
      </c>
      <c r="H1712">
        <v>0.26</v>
      </c>
      <c r="I1712" t="s">
        <v>1829</v>
      </c>
      <c r="J1712" s="12">
        <v>240.44820000000001</v>
      </c>
      <c r="K1712" t="str">
        <f>_xlfn.XLOOKUP(Table17[[#This Row],[Customer_ID]],Customer_Dim!A:A,Customer_Dim!B:B,"False Data")</f>
        <v>Jeffrey Gomez</v>
      </c>
      <c r="L1712" s="5">
        <f>_xlfn.XLOOKUP(Table17[[#This Row],[Customer_ID]],Customer_Dim!A:A,Customer_Dim!C:C,"False Data")</f>
        <v>22</v>
      </c>
      <c r="M1712" s="5" t="str" cm="1">
        <f t="array" ref="M1712">_xlfn.IFS(Table9[[#This Row],[Age]]&lt;=35,"Youth",Table9[[#This Row],[Age]]&lt;=55,"Adult",Table9[[#This Row],[Age]]&gt;55,"Senior")</f>
        <v>Youth</v>
      </c>
      <c r="N1712" t="str">
        <f>_xlfn.XLOOKUP(Table17[[#This Row],[Customer_ID]],Customer_Dim!A:A,Customer_Dim!D:D,"False Data")</f>
        <v>Female</v>
      </c>
      <c r="O1712" t="str">
        <f>_xlfn.XLOOKUP(Table17[[#This Row],[Customer_ID]],Customer_Dim!A:A,Customer_Dim!E:E,"False Data")</f>
        <v>Lake Nicole</v>
      </c>
      <c r="P1712" t="str">
        <f>_xlfn.XLOOKUP(Table17[[#This Row],[Customer_ID]],Customer_Dim!A:A,Customer_Dim!F:F,"False Data")</f>
        <v>Colorado</v>
      </c>
      <c r="Q1712" t="str">
        <f>_xlfn.XLOOKUP(Table17[[#This Row],[Customer_ID]],Customer_Dim!A:A,Customer_Dim!G:G,"False Data")</f>
        <v>USA</v>
      </c>
      <c r="R1712" t="str">
        <f>_xlfn.XLOOKUP(Table17[[#This Row],[Customer_ID]],Customer_Dim!A:A,Customer_Dim!H:H,"False Data")</f>
        <v>Platinum</v>
      </c>
      <c r="S1712" t="str">
        <f>_xlfn.XLOOKUP(Table17[[#This Row],[Store_ID]],Store_Dim!A:A,Store_Dim!B:B)</f>
        <v>Gray Ltd</v>
      </c>
      <c r="T1712" t="str">
        <f>_xlfn.XLOOKUP(Table17[[#This Row],[Store_ID]],Store_Dim!A:A,Store_Dim!C:C)</f>
        <v>North</v>
      </c>
      <c r="U1712" t="str">
        <f>_xlfn.XLOOKUP(Table17[[#This Row],[Store_ID]],Store_Dim!A:A,Store_Dim!D:D)</f>
        <v>New Michaelchester</v>
      </c>
      <c r="V1712" t="str">
        <f>_xlfn.XLOOKUP(Table17[[#This Row],[Store_ID]],Store_Dim!A:A,Store_Dim!E:E)</f>
        <v>Outlet</v>
      </c>
      <c r="W1712" t="str">
        <f>_xlfn.XLOOKUP(Table17[[#This Row],[Product_ID]],Product_Dim!A:A,Product_Dim!B:B)</f>
        <v>Knee Support Brace</v>
      </c>
      <c r="X1712" t="str">
        <f>_xlfn.XLOOKUP(Table17[[#This Row],[Product_ID]],Product_Dim!A:A,Product_Dim!C:C)</f>
        <v>Sports</v>
      </c>
      <c r="Y1712" t="str">
        <f>_xlfn.XLOOKUP(Table17[[#This Row],[Product_ID]],Product_Dim!A:A,Product_Dim!D:D)</f>
        <v>Equipment</v>
      </c>
      <c r="Z1712" t="str">
        <f>_xlfn.XLOOKUP(Table17[[#This Row],[Product_ID]],Product_Dim!A:A,Product_Dim!E:E)</f>
        <v>May-Reese</v>
      </c>
      <c r="AA1712">
        <f>_xlfn.XLOOKUP(Table17[[#This Row],[Product_ID]],Product_Dim!A:A,Product_Dim!F:F)</f>
        <v>21.34</v>
      </c>
      <c r="AB1712">
        <f>_xlfn.XLOOKUP(Table17[[#This Row],[Product_ID]],Product_Dim!A:A,Product_Dim!G:G)</f>
        <v>65</v>
      </c>
    </row>
    <row r="1713" spans="1:28" x14ac:dyDescent="0.25">
      <c r="A1713" t="s">
        <v>3537</v>
      </c>
      <c r="B1713" s="1">
        <v>45316</v>
      </c>
      <c r="C1713" t="s">
        <v>708</v>
      </c>
      <c r="D1713" t="s">
        <v>1706</v>
      </c>
      <c r="E1713" t="s">
        <v>1776</v>
      </c>
      <c r="F1713">
        <v>1</v>
      </c>
      <c r="G1713">
        <v>502.53</v>
      </c>
      <c r="H1713">
        <v>0</v>
      </c>
      <c r="I1713" t="s">
        <v>1826</v>
      </c>
      <c r="J1713" s="12">
        <v>502.53</v>
      </c>
      <c r="K1713" t="str">
        <f>_xlfn.XLOOKUP(Table17[[#This Row],[Customer_ID]],Customer_Dim!A:A,Customer_Dim!B:B,"False Data")</f>
        <v>Julia Jackson</v>
      </c>
      <c r="L1713" s="5">
        <f>_xlfn.XLOOKUP(Table17[[#This Row],[Customer_ID]],Customer_Dim!A:A,Customer_Dim!C:C,"False Data")</f>
        <v>46</v>
      </c>
      <c r="M1713" s="5" t="str" cm="1">
        <f t="array" ref="M1713">_xlfn.IFS(Table9[[#This Row],[Age]]&lt;=35,"Youth",Table9[[#This Row],[Age]]&lt;=55,"Adult",Table9[[#This Row],[Age]]&gt;55,"Senior")</f>
        <v>Adult</v>
      </c>
      <c r="N1713" t="str">
        <f>_xlfn.XLOOKUP(Table17[[#This Row],[Customer_ID]],Customer_Dim!A:A,Customer_Dim!D:D,"False Data")</f>
        <v>Male</v>
      </c>
      <c r="O1713" t="str">
        <f>_xlfn.XLOOKUP(Table17[[#This Row],[Customer_ID]],Customer_Dim!A:A,Customer_Dim!E:E,"False Data")</f>
        <v>Edwardland</v>
      </c>
      <c r="P1713" t="str">
        <f>_xlfn.XLOOKUP(Table17[[#This Row],[Customer_ID]],Customer_Dim!A:A,Customer_Dim!F:F,"False Data")</f>
        <v>California</v>
      </c>
      <c r="Q1713" t="str">
        <f>_xlfn.XLOOKUP(Table17[[#This Row],[Customer_ID]],Customer_Dim!A:A,Customer_Dim!G:G,"False Data")</f>
        <v>USA</v>
      </c>
      <c r="R1713" t="str">
        <f>_xlfn.XLOOKUP(Table17[[#This Row],[Customer_ID]],Customer_Dim!A:A,Customer_Dim!H:H,"False Data")</f>
        <v>Platinum</v>
      </c>
      <c r="S1713" t="str">
        <f>_xlfn.XLOOKUP(Table17[[#This Row],[Store_ID]],Store_Dim!A:A,Store_Dim!B:B)</f>
        <v>Benson-Elliott</v>
      </c>
      <c r="T1713" t="str">
        <f>_xlfn.XLOOKUP(Table17[[#This Row],[Store_ID]],Store_Dim!A:A,Store_Dim!C:C)</f>
        <v>East</v>
      </c>
      <c r="U1713" t="str">
        <f>_xlfn.XLOOKUP(Table17[[#This Row],[Store_ID]],Store_Dim!A:A,Store_Dim!D:D)</f>
        <v>Port Josephberg</v>
      </c>
      <c r="V1713" t="str">
        <f>_xlfn.XLOOKUP(Table17[[#This Row],[Store_ID]],Store_Dim!A:A,Store_Dim!E:E)</f>
        <v>Online</v>
      </c>
      <c r="W1713" t="str">
        <f>_xlfn.XLOOKUP(Table17[[#This Row],[Product_ID]],Product_Dim!A:A,Product_Dim!B:B)</f>
        <v>Decorative Lamp Shade</v>
      </c>
      <c r="X1713" t="str">
        <f>_xlfn.XLOOKUP(Table17[[#This Row],[Product_ID]],Product_Dim!A:A,Product_Dim!C:C)</f>
        <v>Home</v>
      </c>
      <c r="Y1713" t="str">
        <f>_xlfn.XLOOKUP(Table17[[#This Row],[Product_ID]],Product_Dim!A:A,Product_Dim!D:D)</f>
        <v>Lighting</v>
      </c>
      <c r="Z1713" t="str">
        <f>_xlfn.XLOOKUP(Table17[[#This Row],[Product_ID]],Product_Dim!A:A,Product_Dim!E:E)</f>
        <v>Ramirez-Hanson</v>
      </c>
      <c r="AA1713">
        <f>_xlfn.XLOOKUP(Table17[[#This Row],[Product_ID]],Product_Dim!A:A,Product_Dim!F:F)</f>
        <v>228.53</v>
      </c>
      <c r="AB1713">
        <f>_xlfn.XLOOKUP(Table17[[#This Row],[Product_ID]],Product_Dim!A:A,Product_Dim!G:G)</f>
        <v>469</v>
      </c>
    </row>
    <row r="1714" spans="1:28" x14ac:dyDescent="0.25">
      <c r="A1714" t="s">
        <v>3538</v>
      </c>
      <c r="B1714" s="1">
        <v>45548</v>
      </c>
      <c r="C1714" t="s">
        <v>278</v>
      </c>
      <c r="D1714" t="s">
        <v>1546</v>
      </c>
      <c r="E1714" t="s">
        <v>1804</v>
      </c>
      <c r="F1714">
        <v>2</v>
      </c>
      <c r="G1714">
        <v>508.52</v>
      </c>
      <c r="H1714">
        <v>0.11</v>
      </c>
      <c r="I1714" t="s">
        <v>1829</v>
      </c>
      <c r="J1714" s="12">
        <v>905.16559999999993</v>
      </c>
      <c r="K1714" t="str">
        <f>_xlfn.XLOOKUP(Table17[[#This Row],[Customer_ID]],Customer_Dim!A:A,Customer_Dim!B:B,"False Data")</f>
        <v>Nathan Campbell</v>
      </c>
      <c r="L1714" s="5">
        <f>_xlfn.XLOOKUP(Table17[[#This Row],[Customer_ID]],Customer_Dim!A:A,Customer_Dim!C:C,"False Data")</f>
        <v>37</v>
      </c>
      <c r="M1714" s="5" t="str" cm="1">
        <f t="array" ref="M1714">_xlfn.IFS(Table9[[#This Row],[Age]]&lt;=35,"Youth",Table9[[#This Row],[Age]]&lt;=55,"Adult",Table9[[#This Row],[Age]]&gt;55,"Senior")</f>
        <v>Adult</v>
      </c>
      <c r="N1714" t="str">
        <f>_xlfn.XLOOKUP(Table17[[#This Row],[Customer_ID]],Customer_Dim!A:A,Customer_Dim!D:D,"False Data")</f>
        <v>Male</v>
      </c>
      <c r="O1714" t="str">
        <f>_xlfn.XLOOKUP(Table17[[#This Row],[Customer_ID]],Customer_Dim!A:A,Customer_Dim!E:E,"False Data")</f>
        <v>Rodrigueztown</v>
      </c>
      <c r="P1714" t="str">
        <f>_xlfn.XLOOKUP(Table17[[#This Row],[Customer_ID]],Customer_Dim!A:A,Customer_Dim!F:F,"False Data")</f>
        <v>Oklahoma</v>
      </c>
      <c r="Q1714" t="str">
        <f>_xlfn.XLOOKUP(Table17[[#This Row],[Customer_ID]],Customer_Dim!A:A,Customer_Dim!G:G,"False Data")</f>
        <v>USA</v>
      </c>
      <c r="R1714" t="str">
        <f>_xlfn.XLOOKUP(Table17[[#This Row],[Customer_ID]],Customer_Dim!A:A,Customer_Dim!H:H,"False Data")</f>
        <v>Gold</v>
      </c>
      <c r="S1714" t="str">
        <f>_xlfn.XLOOKUP(Table17[[#This Row],[Store_ID]],Store_Dim!A:A,Store_Dim!B:B)</f>
        <v>Frederick-Wright</v>
      </c>
      <c r="T1714" t="str">
        <f>_xlfn.XLOOKUP(Table17[[#This Row],[Store_ID]],Store_Dim!A:A,Store_Dim!C:C)</f>
        <v>West</v>
      </c>
      <c r="U1714" t="str">
        <f>_xlfn.XLOOKUP(Table17[[#This Row],[Store_ID]],Store_Dim!A:A,Store_Dim!D:D)</f>
        <v>New Jimmymouth</v>
      </c>
      <c r="V1714" t="str">
        <f>_xlfn.XLOOKUP(Table17[[#This Row],[Store_ID]],Store_Dim!A:A,Store_Dim!E:E)</f>
        <v>Flagship</v>
      </c>
      <c r="W1714" t="str">
        <f>_xlfn.XLOOKUP(Table17[[#This Row],[Product_ID]],Product_Dim!A:A,Product_Dim!B:B)</f>
        <v>Men's Graphic T-Shirt</v>
      </c>
      <c r="X1714" t="str">
        <f>_xlfn.XLOOKUP(Table17[[#This Row],[Product_ID]],Product_Dim!A:A,Product_Dim!C:C)</f>
        <v>Clothing</v>
      </c>
      <c r="Y1714" t="str">
        <f>_xlfn.XLOOKUP(Table17[[#This Row],[Product_ID]],Product_Dim!A:A,Product_Dim!D:D)</f>
        <v>Tops</v>
      </c>
      <c r="Z1714" t="str">
        <f>_xlfn.XLOOKUP(Table17[[#This Row],[Product_ID]],Product_Dim!A:A,Product_Dim!E:E)</f>
        <v>Terry-Moore</v>
      </c>
      <c r="AA1714">
        <f>_xlfn.XLOOKUP(Table17[[#This Row],[Product_ID]],Product_Dim!A:A,Product_Dim!F:F)</f>
        <v>342.56</v>
      </c>
      <c r="AB1714">
        <f>_xlfn.XLOOKUP(Table17[[#This Row],[Product_ID]],Product_Dim!A:A,Product_Dim!G:G)</f>
        <v>181</v>
      </c>
    </row>
    <row r="1715" spans="1:28" x14ac:dyDescent="0.25">
      <c r="A1715" t="s">
        <v>3539</v>
      </c>
      <c r="B1715" s="1">
        <v>45572</v>
      </c>
      <c r="C1715" t="s">
        <v>1443</v>
      </c>
      <c r="D1715" t="s">
        <v>1696</v>
      </c>
      <c r="E1715" t="s">
        <v>1766</v>
      </c>
      <c r="F1715">
        <v>1</v>
      </c>
      <c r="G1715">
        <v>492</v>
      </c>
      <c r="H1715">
        <v>0.26</v>
      </c>
      <c r="I1715" t="s">
        <v>1826</v>
      </c>
      <c r="J1715" s="12">
        <v>364.08</v>
      </c>
      <c r="K1715" t="str">
        <f>_xlfn.XLOOKUP(Table17[[#This Row],[Customer_ID]],Customer_Dim!A:A,Customer_Dim!B:B,"False Data")</f>
        <v>Gregory Curtis</v>
      </c>
      <c r="L1715" s="5">
        <f>_xlfn.XLOOKUP(Table17[[#This Row],[Customer_ID]],Customer_Dim!A:A,Customer_Dim!C:C,"False Data")</f>
        <v>45</v>
      </c>
      <c r="M1715" s="5" t="str" cm="1">
        <f t="array" ref="M1715">_xlfn.IFS(Table9[[#This Row],[Age]]&lt;=35,"Youth",Table9[[#This Row],[Age]]&lt;=55,"Adult",Table9[[#This Row],[Age]]&gt;55,"Senior")</f>
        <v>Adult</v>
      </c>
      <c r="N1715" t="str">
        <f>_xlfn.XLOOKUP(Table17[[#This Row],[Customer_ID]],Customer_Dim!A:A,Customer_Dim!D:D,"False Data")</f>
        <v>Male</v>
      </c>
      <c r="O1715" t="str">
        <f>_xlfn.XLOOKUP(Table17[[#This Row],[Customer_ID]],Customer_Dim!A:A,Customer_Dim!E:E,"False Data")</f>
        <v>Bergermouth</v>
      </c>
      <c r="P1715" t="str">
        <f>_xlfn.XLOOKUP(Table17[[#This Row],[Customer_ID]],Customer_Dim!A:A,Customer_Dim!F:F,"False Data")</f>
        <v>Vermont</v>
      </c>
      <c r="Q1715" t="str">
        <f>_xlfn.XLOOKUP(Table17[[#This Row],[Customer_ID]],Customer_Dim!A:A,Customer_Dim!G:G,"False Data")</f>
        <v>USA</v>
      </c>
      <c r="R1715" t="str">
        <f>_xlfn.XLOOKUP(Table17[[#This Row],[Customer_ID]],Customer_Dim!A:A,Customer_Dim!H:H,"False Data")</f>
        <v>Bronze</v>
      </c>
      <c r="S1715" t="str">
        <f>_xlfn.XLOOKUP(Table17[[#This Row],[Store_ID]],Store_Dim!A:A,Store_Dim!B:B)</f>
        <v>Johnson-Wright</v>
      </c>
      <c r="T1715" t="str">
        <f>_xlfn.XLOOKUP(Table17[[#This Row],[Store_ID]],Store_Dim!A:A,Store_Dim!C:C)</f>
        <v>North</v>
      </c>
      <c r="U1715" t="str">
        <f>_xlfn.XLOOKUP(Table17[[#This Row],[Store_ID]],Store_Dim!A:A,Store_Dim!D:D)</f>
        <v>Hoodberg</v>
      </c>
      <c r="V1715" t="str">
        <f>_xlfn.XLOOKUP(Table17[[#This Row],[Store_ID]],Store_Dim!A:A,Store_Dim!E:E)</f>
        <v>Outlet</v>
      </c>
      <c r="W1715" t="str">
        <f>_xlfn.XLOOKUP(Table17[[#This Row],[Product_ID]],Product_Dim!A:A,Product_Dim!B:B)</f>
        <v>Bluetooth Car Audio System</v>
      </c>
      <c r="X1715" t="str">
        <f>_xlfn.XLOOKUP(Table17[[#This Row],[Product_ID]],Product_Dim!A:A,Product_Dim!C:C)</f>
        <v>Electronics</v>
      </c>
      <c r="Y1715" t="str">
        <f>_xlfn.XLOOKUP(Table17[[#This Row],[Product_ID]],Product_Dim!A:A,Product_Dim!D:D)</f>
        <v>Audio</v>
      </c>
      <c r="Z1715" t="str">
        <f>_xlfn.XLOOKUP(Table17[[#This Row],[Product_ID]],Product_Dim!A:A,Product_Dim!E:E)</f>
        <v>Bruce-Bowen</v>
      </c>
      <c r="AA1715">
        <f>_xlfn.XLOOKUP(Table17[[#This Row],[Product_ID]],Product_Dim!A:A,Product_Dim!F:F)</f>
        <v>403.71</v>
      </c>
      <c r="AB1715">
        <f>_xlfn.XLOOKUP(Table17[[#This Row],[Product_ID]],Product_Dim!A:A,Product_Dim!G:G)</f>
        <v>159</v>
      </c>
    </row>
    <row r="1716" spans="1:28" x14ac:dyDescent="0.25">
      <c r="A1716" t="s">
        <v>3540</v>
      </c>
      <c r="B1716" s="1">
        <v>45347</v>
      </c>
      <c r="C1716" t="s">
        <v>1492</v>
      </c>
      <c r="D1716" t="s">
        <v>1622</v>
      </c>
      <c r="E1716" t="s">
        <v>1799</v>
      </c>
      <c r="F1716">
        <v>4</v>
      </c>
      <c r="G1716">
        <v>746.36</v>
      </c>
      <c r="H1716">
        <v>0.02</v>
      </c>
      <c r="I1716" t="s">
        <v>1824</v>
      </c>
      <c r="J1716" s="12">
        <v>2925.7312000000002</v>
      </c>
      <c r="K1716" t="str">
        <f>_xlfn.XLOOKUP(Table17[[#This Row],[Customer_ID]],Customer_Dim!A:A,Customer_Dim!B:B,"False Data")</f>
        <v>Sara Ingram</v>
      </c>
      <c r="L1716" s="5">
        <f>_xlfn.XLOOKUP(Table17[[#This Row],[Customer_ID]],Customer_Dim!A:A,Customer_Dim!C:C,"False Data")</f>
        <v>46</v>
      </c>
      <c r="M1716" s="5" t="str" cm="1">
        <f t="array" ref="M1716">_xlfn.IFS(Table9[[#This Row],[Age]]&lt;=35,"Youth",Table9[[#This Row],[Age]]&lt;=55,"Adult",Table9[[#This Row],[Age]]&gt;55,"Senior")</f>
        <v>Adult</v>
      </c>
      <c r="N1716" t="str">
        <f>_xlfn.XLOOKUP(Table17[[#This Row],[Customer_ID]],Customer_Dim!A:A,Customer_Dim!D:D,"False Data")</f>
        <v>Female</v>
      </c>
      <c r="O1716" t="str">
        <f>_xlfn.XLOOKUP(Table17[[#This Row],[Customer_ID]],Customer_Dim!A:A,Customer_Dim!E:E,"False Data")</f>
        <v>East Dillonview</v>
      </c>
      <c r="P1716" t="str">
        <f>_xlfn.XLOOKUP(Table17[[#This Row],[Customer_ID]],Customer_Dim!A:A,Customer_Dim!F:F,"False Data")</f>
        <v>Virginia</v>
      </c>
      <c r="Q1716" t="str">
        <f>_xlfn.XLOOKUP(Table17[[#This Row],[Customer_ID]],Customer_Dim!A:A,Customer_Dim!G:G,"False Data")</f>
        <v>USA</v>
      </c>
      <c r="R1716" t="str">
        <f>_xlfn.XLOOKUP(Table17[[#This Row],[Customer_ID]],Customer_Dim!A:A,Customer_Dim!H:H,"False Data")</f>
        <v>Bronze</v>
      </c>
      <c r="S1716" t="str">
        <f>_xlfn.XLOOKUP(Table17[[#This Row],[Store_ID]],Store_Dim!A:A,Store_Dim!B:B)</f>
        <v>Mcdonald Inc</v>
      </c>
      <c r="T1716" t="str">
        <f>_xlfn.XLOOKUP(Table17[[#This Row],[Store_ID]],Store_Dim!A:A,Store_Dim!C:C)</f>
        <v>South</v>
      </c>
      <c r="U1716" t="str">
        <f>_xlfn.XLOOKUP(Table17[[#This Row],[Store_ID]],Store_Dim!A:A,Store_Dim!D:D)</f>
        <v>Christopherland</v>
      </c>
      <c r="V1716" t="str">
        <f>_xlfn.XLOOKUP(Table17[[#This Row],[Store_ID]],Store_Dim!A:A,Store_Dim!E:E)</f>
        <v>Outlet</v>
      </c>
      <c r="W1716" t="str">
        <f>_xlfn.XLOOKUP(Table17[[#This Row],[Product_ID]],Product_Dim!A:A,Product_Dim!B:B)</f>
        <v>Men's Casual Sneakers</v>
      </c>
      <c r="X1716" t="str">
        <f>_xlfn.XLOOKUP(Table17[[#This Row],[Product_ID]],Product_Dim!A:A,Product_Dim!C:C)</f>
        <v>Clothing</v>
      </c>
      <c r="Y1716" t="str">
        <f>_xlfn.XLOOKUP(Table17[[#This Row],[Product_ID]],Product_Dim!A:A,Product_Dim!D:D)</f>
        <v>Footwear</v>
      </c>
      <c r="Z1716" t="str">
        <f>_xlfn.XLOOKUP(Table17[[#This Row],[Product_ID]],Product_Dim!A:A,Product_Dim!E:E)</f>
        <v>Hogan-Lee</v>
      </c>
      <c r="AA1716">
        <f>_xlfn.XLOOKUP(Table17[[#This Row],[Product_ID]],Product_Dim!A:A,Product_Dim!F:F)</f>
        <v>353.47</v>
      </c>
      <c r="AB1716">
        <f>_xlfn.XLOOKUP(Table17[[#This Row],[Product_ID]],Product_Dim!A:A,Product_Dim!G:G)</f>
        <v>214</v>
      </c>
    </row>
    <row r="1717" spans="1:28" x14ac:dyDescent="0.25">
      <c r="A1717" t="s">
        <v>3541</v>
      </c>
      <c r="B1717" s="1">
        <v>45823</v>
      </c>
      <c r="C1717" t="s">
        <v>1343</v>
      </c>
      <c r="D1717" t="s">
        <v>1572</v>
      </c>
      <c r="E1717" t="s">
        <v>1757</v>
      </c>
      <c r="F1717">
        <v>1</v>
      </c>
      <c r="G1717">
        <v>120.83</v>
      </c>
      <c r="H1717">
        <v>0.08</v>
      </c>
      <c r="I1717" t="s">
        <v>1824</v>
      </c>
      <c r="J1717" s="12">
        <v>111.1636</v>
      </c>
      <c r="K1717" t="str">
        <f>_xlfn.XLOOKUP(Table17[[#This Row],[Customer_ID]],Customer_Dim!A:A,Customer_Dim!B:B,"False Data")</f>
        <v>Thomas Moore</v>
      </c>
      <c r="L1717" s="5">
        <f>_xlfn.XLOOKUP(Table17[[#This Row],[Customer_ID]],Customer_Dim!A:A,Customer_Dim!C:C,"False Data")</f>
        <v>51</v>
      </c>
      <c r="M1717" s="5" t="str" cm="1">
        <f t="array" ref="M1717">_xlfn.IFS(Table9[[#This Row],[Age]]&lt;=35,"Youth",Table9[[#This Row],[Age]]&lt;=55,"Adult",Table9[[#This Row],[Age]]&gt;55,"Senior")</f>
        <v>Adult</v>
      </c>
      <c r="N1717" t="str">
        <f>_xlfn.XLOOKUP(Table17[[#This Row],[Customer_ID]],Customer_Dim!A:A,Customer_Dim!D:D,"False Data")</f>
        <v>Female</v>
      </c>
      <c r="O1717" t="str">
        <f>_xlfn.XLOOKUP(Table17[[#This Row],[Customer_ID]],Customer_Dim!A:A,Customer_Dim!E:E,"False Data")</f>
        <v>Williamsberg</v>
      </c>
      <c r="P1717" t="str">
        <f>_xlfn.XLOOKUP(Table17[[#This Row],[Customer_ID]],Customer_Dim!A:A,Customer_Dim!F:F,"False Data")</f>
        <v>New York</v>
      </c>
      <c r="Q1717" t="str">
        <f>_xlfn.XLOOKUP(Table17[[#This Row],[Customer_ID]],Customer_Dim!A:A,Customer_Dim!G:G,"False Data")</f>
        <v>USA</v>
      </c>
      <c r="R1717" t="str">
        <f>_xlfn.XLOOKUP(Table17[[#This Row],[Customer_ID]],Customer_Dim!A:A,Customer_Dim!H:H,"False Data")</f>
        <v>Silver</v>
      </c>
      <c r="S1717" t="str">
        <f>_xlfn.XLOOKUP(Table17[[#This Row],[Store_ID]],Store_Dim!A:A,Store_Dim!B:B)</f>
        <v>Martinez, Adkins and Johnson</v>
      </c>
      <c r="T1717" t="str">
        <f>_xlfn.XLOOKUP(Table17[[#This Row],[Store_ID]],Store_Dim!A:A,Store_Dim!C:C)</f>
        <v>North</v>
      </c>
      <c r="U1717" t="str">
        <f>_xlfn.XLOOKUP(Table17[[#This Row],[Store_ID]],Store_Dim!A:A,Store_Dim!D:D)</f>
        <v>Danielmouth</v>
      </c>
      <c r="V1717" t="str">
        <f>_xlfn.XLOOKUP(Table17[[#This Row],[Store_ID]],Store_Dim!A:A,Store_Dim!E:E)</f>
        <v>Flagship</v>
      </c>
      <c r="W1717" t="str">
        <f>_xlfn.XLOOKUP(Table17[[#This Row],[Product_ID]],Product_Dim!A:A,Product_Dim!B:B)</f>
        <v>Hair Strengthening Shampoo</v>
      </c>
      <c r="X1717" t="str">
        <f>_xlfn.XLOOKUP(Table17[[#This Row],[Product_ID]],Product_Dim!A:A,Product_Dim!C:C)</f>
        <v>Beauty</v>
      </c>
      <c r="Y1717" t="str">
        <f>_xlfn.XLOOKUP(Table17[[#This Row],[Product_ID]],Product_Dim!A:A,Product_Dim!D:D)</f>
        <v>Haircare</v>
      </c>
      <c r="Z1717" t="str">
        <f>_xlfn.XLOOKUP(Table17[[#This Row],[Product_ID]],Product_Dim!A:A,Product_Dim!E:E)</f>
        <v>Rice LLC</v>
      </c>
      <c r="AA1717">
        <f>_xlfn.XLOOKUP(Table17[[#This Row],[Product_ID]],Product_Dim!A:A,Product_Dim!F:F)</f>
        <v>115.82</v>
      </c>
      <c r="AB1717">
        <f>_xlfn.XLOOKUP(Table17[[#This Row],[Product_ID]],Product_Dim!A:A,Product_Dim!G:G)</f>
        <v>460</v>
      </c>
    </row>
    <row r="1718" spans="1:28" x14ac:dyDescent="0.25">
      <c r="A1718" t="s">
        <v>3542</v>
      </c>
      <c r="B1718" s="1">
        <v>45394</v>
      </c>
      <c r="C1718" t="s">
        <v>1243</v>
      </c>
      <c r="D1718" t="s">
        <v>1702</v>
      </c>
      <c r="E1718" t="s">
        <v>1810</v>
      </c>
      <c r="F1718">
        <v>2</v>
      </c>
      <c r="G1718">
        <v>68.31</v>
      </c>
      <c r="H1718">
        <v>0.28999999999999998</v>
      </c>
      <c r="I1718" t="s">
        <v>1829</v>
      </c>
      <c r="J1718" s="12">
        <v>97.000199999999992</v>
      </c>
      <c r="K1718" t="str">
        <f>_xlfn.XLOOKUP(Table17[[#This Row],[Customer_ID]],Customer_Dim!A:A,Customer_Dim!B:B,"False Data")</f>
        <v>John Donaldson</v>
      </c>
      <c r="L1718" s="5">
        <f>_xlfn.XLOOKUP(Table17[[#This Row],[Customer_ID]],Customer_Dim!A:A,Customer_Dim!C:C,"False Data")</f>
        <v>27</v>
      </c>
      <c r="M1718" s="5" t="str" cm="1">
        <f t="array" ref="M1718">_xlfn.IFS(Table9[[#This Row],[Age]]&lt;=35,"Youth",Table9[[#This Row],[Age]]&lt;=55,"Adult",Table9[[#This Row],[Age]]&gt;55,"Senior")</f>
        <v>Youth</v>
      </c>
      <c r="N1718" t="str">
        <f>_xlfn.XLOOKUP(Table17[[#This Row],[Customer_ID]],Customer_Dim!A:A,Customer_Dim!D:D,"False Data")</f>
        <v>Male</v>
      </c>
      <c r="O1718" t="str">
        <f>_xlfn.XLOOKUP(Table17[[#This Row],[Customer_ID]],Customer_Dim!A:A,Customer_Dim!E:E,"False Data")</f>
        <v>New Edward</v>
      </c>
      <c r="P1718" t="str">
        <f>_xlfn.XLOOKUP(Table17[[#This Row],[Customer_ID]],Customer_Dim!A:A,Customer_Dim!F:F,"False Data")</f>
        <v>Maine</v>
      </c>
      <c r="Q1718" t="str">
        <f>_xlfn.XLOOKUP(Table17[[#This Row],[Customer_ID]],Customer_Dim!A:A,Customer_Dim!G:G,"False Data")</f>
        <v>USA</v>
      </c>
      <c r="R1718" t="str">
        <f>_xlfn.XLOOKUP(Table17[[#This Row],[Customer_ID]],Customer_Dim!A:A,Customer_Dim!H:H,"False Data")</f>
        <v>Bronze</v>
      </c>
      <c r="S1718" t="str">
        <f>_xlfn.XLOOKUP(Table17[[#This Row],[Store_ID]],Store_Dim!A:A,Store_Dim!B:B)</f>
        <v>Guerrero-Schmitt</v>
      </c>
      <c r="T1718" t="str">
        <f>_xlfn.XLOOKUP(Table17[[#This Row],[Store_ID]],Store_Dim!A:A,Store_Dim!C:C)</f>
        <v>East</v>
      </c>
      <c r="U1718" t="str">
        <f>_xlfn.XLOOKUP(Table17[[#This Row],[Store_ID]],Store_Dim!A:A,Store_Dim!D:D)</f>
        <v>East Stevechester</v>
      </c>
      <c r="V1718" t="str">
        <f>_xlfn.XLOOKUP(Table17[[#This Row],[Store_ID]],Store_Dim!A:A,Store_Dim!E:E)</f>
        <v>Flagship</v>
      </c>
      <c r="W1718" t="str">
        <f>_xlfn.XLOOKUP(Table17[[#This Row],[Product_ID]],Product_Dim!A:A,Product_Dim!B:B)</f>
        <v>WiFi Mesh Router</v>
      </c>
      <c r="X1718" t="str">
        <f>_xlfn.XLOOKUP(Table17[[#This Row],[Product_ID]],Product_Dim!A:A,Product_Dim!C:C)</f>
        <v>Electronics</v>
      </c>
      <c r="Y1718" t="str">
        <f>_xlfn.XLOOKUP(Table17[[#This Row],[Product_ID]],Product_Dim!A:A,Product_Dim!D:D)</f>
        <v>Appliances</v>
      </c>
      <c r="Z1718" t="str">
        <f>_xlfn.XLOOKUP(Table17[[#This Row],[Product_ID]],Product_Dim!A:A,Product_Dim!E:E)</f>
        <v>White, Reeves and Woods</v>
      </c>
      <c r="AA1718">
        <f>_xlfn.XLOOKUP(Table17[[#This Row],[Product_ID]],Product_Dim!A:A,Product_Dim!F:F)</f>
        <v>480.9</v>
      </c>
      <c r="AB1718">
        <f>_xlfn.XLOOKUP(Table17[[#This Row],[Product_ID]],Product_Dim!A:A,Product_Dim!G:G)</f>
        <v>104</v>
      </c>
    </row>
    <row r="1719" spans="1:28" x14ac:dyDescent="0.25">
      <c r="A1719" t="s">
        <v>3543</v>
      </c>
      <c r="B1719" s="1">
        <v>45265</v>
      </c>
      <c r="C1719" t="s">
        <v>230</v>
      </c>
      <c r="D1719" t="s">
        <v>1592</v>
      </c>
      <c r="E1719" t="s">
        <v>1810</v>
      </c>
      <c r="F1719">
        <v>2</v>
      </c>
      <c r="G1719">
        <v>761.71</v>
      </c>
      <c r="H1719">
        <v>0.02</v>
      </c>
      <c r="I1719" t="s">
        <v>1826</v>
      </c>
      <c r="J1719" s="12">
        <v>1492.9516000000001</v>
      </c>
      <c r="K1719" t="str">
        <f>_xlfn.XLOOKUP(Table17[[#This Row],[Customer_ID]],Customer_Dim!A:A,Customer_Dim!B:B,"False Data")</f>
        <v>James Bean</v>
      </c>
      <c r="L1719" s="5">
        <f>_xlfn.XLOOKUP(Table17[[#This Row],[Customer_ID]],Customer_Dim!A:A,Customer_Dim!C:C,"False Data")</f>
        <v>50</v>
      </c>
      <c r="M1719" s="5" t="str" cm="1">
        <f t="array" ref="M1719">_xlfn.IFS(Table9[[#This Row],[Age]]&lt;=35,"Youth",Table9[[#This Row],[Age]]&lt;=55,"Adult",Table9[[#This Row],[Age]]&gt;55,"Senior")</f>
        <v>Adult</v>
      </c>
      <c r="N1719" t="str">
        <f>_xlfn.XLOOKUP(Table17[[#This Row],[Customer_ID]],Customer_Dim!A:A,Customer_Dim!D:D,"False Data")</f>
        <v>Male</v>
      </c>
      <c r="O1719" t="str">
        <f>_xlfn.XLOOKUP(Table17[[#This Row],[Customer_ID]],Customer_Dim!A:A,Customer_Dim!E:E,"False Data")</f>
        <v>Stevensonton</v>
      </c>
      <c r="P1719" t="str">
        <f>_xlfn.XLOOKUP(Table17[[#This Row],[Customer_ID]],Customer_Dim!A:A,Customer_Dim!F:F,"False Data")</f>
        <v>New Mexico</v>
      </c>
      <c r="Q1719" t="str">
        <f>_xlfn.XLOOKUP(Table17[[#This Row],[Customer_ID]],Customer_Dim!A:A,Customer_Dim!G:G,"False Data")</f>
        <v>USA</v>
      </c>
      <c r="R1719" t="str">
        <f>_xlfn.XLOOKUP(Table17[[#This Row],[Customer_ID]],Customer_Dim!A:A,Customer_Dim!H:H,"False Data")</f>
        <v>Bronze</v>
      </c>
      <c r="S1719" t="str">
        <f>_xlfn.XLOOKUP(Table17[[#This Row],[Store_ID]],Store_Dim!A:A,Store_Dim!B:B)</f>
        <v>Guerrero-Schmitt</v>
      </c>
      <c r="T1719" t="str">
        <f>_xlfn.XLOOKUP(Table17[[#This Row],[Store_ID]],Store_Dim!A:A,Store_Dim!C:C)</f>
        <v>East</v>
      </c>
      <c r="U1719" t="str">
        <f>_xlfn.XLOOKUP(Table17[[#This Row],[Store_ID]],Store_Dim!A:A,Store_Dim!D:D)</f>
        <v>East Stevechester</v>
      </c>
      <c r="V1719" t="str">
        <f>_xlfn.XLOOKUP(Table17[[#This Row],[Store_ID]],Store_Dim!A:A,Store_Dim!E:E)</f>
        <v>Flagship</v>
      </c>
      <c r="W1719" t="str">
        <f>_xlfn.XLOOKUP(Table17[[#This Row],[Product_ID]],Product_Dim!A:A,Product_Dim!B:B)</f>
        <v>Carbon Fiber Tennis Racket</v>
      </c>
      <c r="X1719" t="str">
        <f>_xlfn.XLOOKUP(Table17[[#This Row],[Product_ID]],Product_Dim!A:A,Product_Dim!C:C)</f>
        <v>Sports</v>
      </c>
      <c r="Y1719" t="str">
        <f>_xlfn.XLOOKUP(Table17[[#This Row],[Product_ID]],Product_Dim!A:A,Product_Dim!D:D)</f>
        <v>Equipment</v>
      </c>
      <c r="Z1719" t="str">
        <f>_xlfn.XLOOKUP(Table17[[#This Row],[Product_ID]],Product_Dim!A:A,Product_Dim!E:E)</f>
        <v>Flores, Pineda and Rodriguez</v>
      </c>
      <c r="AA1719">
        <f>_xlfn.XLOOKUP(Table17[[#This Row],[Product_ID]],Product_Dim!A:A,Product_Dim!F:F)</f>
        <v>484.62</v>
      </c>
      <c r="AB1719">
        <f>_xlfn.XLOOKUP(Table17[[#This Row],[Product_ID]],Product_Dim!A:A,Product_Dim!G:G)</f>
        <v>432</v>
      </c>
    </row>
    <row r="1720" spans="1:28" x14ac:dyDescent="0.25">
      <c r="A1720" t="s">
        <v>3544</v>
      </c>
      <c r="B1720" s="1">
        <v>45261</v>
      </c>
      <c r="C1720" t="s">
        <v>244</v>
      </c>
      <c r="D1720" t="s">
        <v>1704</v>
      </c>
      <c r="E1720" t="s">
        <v>1766</v>
      </c>
      <c r="F1720">
        <v>4</v>
      </c>
      <c r="G1720">
        <v>346.37</v>
      </c>
      <c r="H1720">
        <v>0.18</v>
      </c>
      <c r="I1720" t="s">
        <v>1829</v>
      </c>
      <c r="J1720" s="12">
        <v>1136.0935999999999</v>
      </c>
      <c r="K1720" t="str">
        <f>_xlfn.XLOOKUP(Table17[[#This Row],[Customer_ID]],Customer_Dim!A:A,Customer_Dim!B:B,"False Data")</f>
        <v>Cody Diaz</v>
      </c>
      <c r="L1720" s="5">
        <f>_xlfn.XLOOKUP(Table17[[#This Row],[Customer_ID]],Customer_Dim!A:A,Customer_Dim!C:C,"False Data")</f>
        <v>27</v>
      </c>
      <c r="M1720" s="5" t="str" cm="1">
        <f t="array" ref="M1720">_xlfn.IFS(Table9[[#This Row],[Age]]&lt;=35,"Youth",Table9[[#This Row],[Age]]&lt;=55,"Adult",Table9[[#This Row],[Age]]&gt;55,"Senior")</f>
        <v>Youth</v>
      </c>
      <c r="N1720" t="str">
        <f>_xlfn.XLOOKUP(Table17[[#This Row],[Customer_ID]],Customer_Dim!A:A,Customer_Dim!D:D,"False Data")</f>
        <v>Female</v>
      </c>
      <c r="O1720" t="str">
        <f>_xlfn.XLOOKUP(Table17[[#This Row],[Customer_ID]],Customer_Dim!A:A,Customer_Dim!E:E,"False Data")</f>
        <v>South Aaronside</v>
      </c>
      <c r="P1720" t="str">
        <f>_xlfn.XLOOKUP(Table17[[#This Row],[Customer_ID]],Customer_Dim!A:A,Customer_Dim!F:F,"False Data")</f>
        <v>New Hampshire</v>
      </c>
      <c r="Q1720" t="str">
        <f>_xlfn.XLOOKUP(Table17[[#This Row],[Customer_ID]],Customer_Dim!A:A,Customer_Dim!G:G,"False Data")</f>
        <v>USA</v>
      </c>
      <c r="R1720" t="str">
        <f>_xlfn.XLOOKUP(Table17[[#This Row],[Customer_ID]],Customer_Dim!A:A,Customer_Dim!H:H,"False Data")</f>
        <v>Silver</v>
      </c>
      <c r="S1720" t="str">
        <f>_xlfn.XLOOKUP(Table17[[#This Row],[Store_ID]],Store_Dim!A:A,Store_Dim!B:B)</f>
        <v>Johnson-Wright</v>
      </c>
      <c r="T1720" t="str">
        <f>_xlfn.XLOOKUP(Table17[[#This Row],[Store_ID]],Store_Dim!A:A,Store_Dim!C:C)</f>
        <v>North</v>
      </c>
      <c r="U1720" t="str">
        <f>_xlfn.XLOOKUP(Table17[[#This Row],[Store_ID]],Store_Dim!A:A,Store_Dim!D:D)</f>
        <v>Hoodberg</v>
      </c>
      <c r="V1720" t="str">
        <f>_xlfn.XLOOKUP(Table17[[#This Row],[Store_ID]],Store_Dim!A:A,Store_Dim!E:E)</f>
        <v>Outlet</v>
      </c>
      <c r="W1720" t="str">
        <f>_xlfn.XLOOKUP(Table17[[#This Row],[Product_ID]],Product_Dim!A:A,Product_Dim!B:B)</f>
        <v>Essential Oil Diffuser</v>
      </c>
      <c r="X1720" t="str">
        <f>_xlfn.XLOOKUP(Table17[[#This Row],[Product_ID]],Product_Dim!A:A,Product_Dim!C:C)</f>
        <v>Home</v>
      </c>
      <c r="Y1720" t="str">
        <f>_xlfn.XLOOKUP(Table17[[#This Row],[Product_ID]],Product_Dim!A:A,Product_Dim!D:D)</f>
        <v>Decor</v>
      </c>
      <c r="Z1720" t="str">
        <f>_xlfn.XLOOKUP(Table17[[#This Row],[Product_ID]],Product_Dim!A:A,Product_Dim!E:E)</f>
        <v>Hernandez Inc</v>
      </c>
      <c r="AA1720">
        <f>_xlfn.XLOOKUP(Table17[[#This Row],[Product_ID]],Product_Dim!A:A,Product_Dim!F:F)</f>
        <v>325.26</v>
      </c>
      <c r="AB1720">
        <f>_xlfn.XLOOKUP(Table17[[#This Row],[Product_ID]],Product_Dim!A:A,Product_Dim!G:G)</f>
        <v>400</v>
      </c>
    </row>
    <row r="1721" spans="1:28" x14ac:dyDescent="0.25">
      <c r="A1721" t="s">
        <v>3545</v>
      </c>
      <c r="B1721" s="1">
        <v>45702</v>
      </c>
      <c r="C1721" t="s">
        <v>40</v>
      </c>
      <c r="D1721" t="s">
        <v>1658</v>
      </c>
      <c r="E1721" t="s">
        <v>1794</v>
      </c>
      <c r="F1721">
        <v>1</v>
      </c>
      <c r="G1721">
        <v>846.3</v>
      </c>
      <c r="H1721">
        <v>0.14000000000000001</v>
      </c>
      <c r="I1721" t="s">
        <v>1826</v>
      </c>
      <c r="J1721" s="12">
        <v>727.81799999999998</v>
      </c>
      <c r="K1721" t="str">
        <f>_xlfn.XLOOKUP(Table17[[#This Row],[Customer_ID]],Customer_Dim!A:A,Customer_Dim!B:B,"False Data")</f>
        <v>Daniel Boyd</v>
      </c>
      <c r="L1721" s="5">
        <f>_xlfn.XLOOKUP(Table17[[#This Row],[Customer_ID]],Customer_Dim!A:A,Customer_Dim!C:C,"False Data")</f>
        <v>29</v>
      </c>
      <c r="M1721" s="5" t="str" cm="1">
        <f t="array" ref="M1721">_xlfn.IFS(Table9[[#This Row],[Age]]&lt;=35,"Youth",Table9[[#This Row],[Age]]&lt;=55,"Adult",Table9[[#This Row],[Age]]&gt;55,"Senior")</f>
        <v>Youth</v>
      </c>
      <c r="N1721" t="str">
        <f>_xlfn.XLOOKUP(Table17[[#This Row],[Customer_ID]],Customer_Dim!A:A,Customer_Dim!D:D,"False Data")</f>
        <v>Female</v>
      </c>
      <c r="O1721" t="str">
        <f>_xlfn.XLOOKUP(Table17[[#This Row],[Customer_ID]],Customer_Dim!A:A,Customer_Dim!E:E,"False Data")</f>
        <v>West Pamelafurt</v>
      </c>
      <c r="P1721" t="str">
        <f>_xlfn.XLOOKUP(Table17[[#This Row],[Customer_ID]],Customer_Dim!A:A,Customer_Dim!F:F,"False Data")</f>
        <v>West Virginia</v>
      </c>
      <c r="Q1721" t="str">
        <f>_xlfn.XLOOKUP(Table17[[#This Row],[Customer_ID]],Customer_Dim!A:A,Customer_Dim!G:G,"False Data")</f>
        <v>USA</v>
      </c>
      <c r="R1721" t="str">
        <f>_xlfn.XLOOKUP(Table17[[#This Row],[Customer_ID]],Customer_Dim!A:A,Customer_Dim!H:H,"False Data")</f>
        <v>Bronze</v>
      </c>
      <c r="S1721" t="str">
        <f>_xlfn.XLOOKUP(Table17[[#This Row],[Store_ID]],Store_Dim!A:A,Store_Dim!B:B)</f>
        <v>Thomas, Bridges and Harris</v>
      </c>
      <c r="T1721" t="str">
        <f>_xlfn.XLOOKUP(Table17[[#This Row],[Store_ID]],Store_Dim!A:A,Store_Dim!C:C)</f>
        <v>North</v>
      </c>
      <c r="U1721" t="str">
        <f>_xlfn.XLOOKUP(Table17[[#This Row],[Store_ID]],Store_Dim!A:A,Store_Dim!D:D)</f>
        <v>Sabrinatown</v>
      </c>
      <c r="V1721" t="str">
        <f>_xlfn.XLOOKUP(Table17[[#This Row],[Store_ID]],Store_Dim!A:A,Store_Dim!E:E)</f>
        <v>Online</v>
      </c>
      <c r="W1721" t="str">
        <f>_xlfn.XLOOKUP(Table17[[#This Row],[Product_ID]],Product_Dim!A:A,Product_Dim!B:B)</f>
        <v>Ceramic Plant Pot</v>
      </c>
      <c r="X1721" t="str">
        <f>_xlfn.XLOOKUP(Table17[[#This Row],[Product_ID]],Product_Dim!A:A,Product_Dim!C:C)</f>
        <v>Home</v>
      </c>
      <c r="Y1721" t="str">
        <f>_xlfn.XLOOKUP(Table17[[#This Row],[Product_ID]],Product_Dim!A:A,Product_Dim!D:D)</f>
        <v>Decor</v>
      </c>
      <c r="Z1721" t="str">
        <f>_xlfn.XLOOKUP(Table17[[#This Row],[Product_ID]],Product_Dim!A:A,Product_Dim!E:E)</f>
        <v>Hatfield, Baird and Torres</v>
      </c>
      <c r="AA1721">
        <f>_xlfn.XLOOKUP(Table17[[#This Row],[Product_ID]],Product_Dim!A:A,Product_Dim!F:F)</f>
        <v>81.75</v>
      </c>
      <c r="AB1721">
        <f>_xlfn.XLOOKUP(Table17[[#This Row],[Product_ID]],Product_Dim!A:A,Product_Dim!G:G)</f>
        <v>0</v>
      </c>
    </row>
    <row r="1722" spans="1:28" x14ac:dyDescent="0.25">
      <c r="A1722" t="s">
        <v>3546</v>
      </c>
      <c r="B1722" s="1">
        <v>45624</v>
      </c>
      <c r="C1722" t="s">
        <v>1340</v>
      </c>
      <c r="D1722" t="s">
        <v>1543</v>
      </c>
      <c r="E1722" t="s">
        <v>1813</v>
      </c>
      <c r="F1722">
        <v>1</v>
      </c>
      <c r="G1722">
        <v>458.97</v>
      </c>
      <c r="H1722">
        <v>0.1</v>
      </c>
      <c r="I1722" t="s">
        <v>1826</v>
      </c>
      <c r="J1722" s="12">
        <v>413.07299999999998</v>
      </c>
      <c r="K1722" t="str">
        <f>_xlfn.XLOOKUP(Table17[[#This Row],[Customer_ID]],Customer_Dim!A:A,Customer_Dim!B:B,"False Data")</f>
        <v>Summer Weiss</v>
      </c>
      <c r="L1722" s="5">
        <f>_xlfn.XLOOKUP(Table17[[#This Row],[Customer_ID]],Customer_Dim!A:A,Customer_Dim!C:C,"False Data")</f>
        <v>37</v>
      </c>
      <c r="M1722" s="5" t="str" cm="1">
        <f t="array" ref="M1722">_xlfn.IFS(Table9[[#This Row],[Age]]&lt;=35,"Youth",Table9[[#This Row],[Age]]&lt;=55,"Adult",Table9[[#This Row],[Age]]&gt;55,"Senior")</f>
        <v>Adult</v>
      </c>
      <c r="N1722" t="str">
        <f>_xlfn.XLOOKUP(Table17[[#This Row],[Customer_ID]],Customer_Dim!A:A,Customer_Dim!D:D,"False Data")</f>
        <v>Male</v>
      </c>
      <c r="O1722" t="str">
        <f>_xlfn.XLOOKUP(Table17[[#This Row],[Customer_ID]],Customer_Dim!A:A,Customer_Dim!E:E,"False Data")</f>
        <v>Phyllisport</v>
      </c>
      <c r="P1722" t="str">
        <f>_xlfn.XLOOKUP(Table17[[#This Row],[Customer_ID]],Customer_Dim!A:A,Customer_Dim!F:F,"False Data")</f>
        <v>New Jersey</v>
      </c>
      <c r="Q1722" t="str">
        <f>_xlfn.XLOOKUP(Table17[[#This Row],[Customer_ID]],Customer_Dim!A:A,Customer_Dim!G:G,"False Data")</f>
        <v>USA</v>
      </c>
      <c r="R1722" t="str">
        <f>_xlfn.XLOOKUP(Table17[[#This Row],[Customer_ID]],Customer_Dim!A:A,Customer_Dim!H:H,"False Data")</f>
        <v>Bronze</v>
      </c>
      <c r="S1722" t="str">
        <f>_xlfn.XLOOKUP(Table17[[#This Row],[Store_ID]],Store_Dim!A:A,Store_Dim!B:B)</f>
        <v>Mann-Austin</v>
      </c>
      <c r="T1722" t="str">
        <f>_xlfn.XLOOKUP(Table17[[#This Row],[Store_ID]],Store_Dim!A:A,Store_Dim!C:C)</f>
        <v>East</v>
      </c>
      <c r="U1722" t="str">
        <f>_xlfn.XLOOKUP(Table17[[#This Row],[Store_ID]],Store_Dim!A:A,Store_Dim!D:D)</f>
        <v>Vasquezborough</v>
      </c>
      <c r="V1722" t="str">
        <f>_xlfn.XLOOKUP(Table17[[#This Row],[Store_ID]],Store_Dim!A:A,Store_Dim!E:E)</f>
        <v>Online</v>
      </c>
      <c r="W1722" t="str">
        <f>_xlfn.XLOOKUP(Table17[[#This Row],[Product_ID]],Product_Dim!A:A,Product_Dim!B:B)</f>
        <v>Brother Laser Printer</v>
      </c>
      <c r="X1722" t="str">
        <f>_xlfn.XLOOKUP(Table17[[#This Row],[Product_ID]],Product_Dim!A:A,Product_Dim!C:C)</f>
        <v>Electronics</v>
      </c>
      <c r="Y1722" t="str">
        <f>_xlfn.XLOOKUP(Table17[[#This Row],[Product_ID]],Product_Dim!A:A,Product_Dim!D:D)</f>
        <v>Computer</v>
      </c>
      <c r="Z1722" t="str">
        <f>_xlfn.XLOOKUP(Table17[[#This Row],[Product_ID]],Product_Dim!A:A,Product_Dim!E:E)</f>
        <v>Hunt Inc</v>
      </c>
      <c r="AA1722">
        <f>_xlfn.XLOOKUP(Table17[[#This Row],[Product_ID]],Product_Dim!A:A,Product_Dim!F:F)</f>
        <v>112.42</v>
      </c>
      <c r="AB1722">
        <f>_xlfn.XLOOKUP(Table17[[#This Row],[Product_ID]],Product_Dim!A:A,Product_Dim!G:G)</f>
        <v>416</v>
      </c>
    </row>
    <row r="1723" spans="1:28" x14ac:dyDescent="0.25">
      <c r="A1723" t="s">
        <v>3547</v>
      </c>
      <c r="B1723" s="1">
        <v>45736</v>
      </c>
      <c r="C1723" t="s">
        <v>917</v>
      </c>
      <c r="D1723" t="s">
        <v>1634</v>
      </c>
      <c r="E1723" t="s">
        <v>1779</v>
      </c>
      <c r="F1723">
        <v>2</v>
      </c>
      <c r="G1723">
        <v>536.61</v>
      </c>
      <c r="H1723">
        <v>0.14000000000000001</v>
      </c>
      <c r="I1723" t="s">
        <v>1824</v>
      </c>
      <c r="J1723" s="12">
        <v>922.9692</v>
      </c>
      <c r="K1723" t="str">
        <f>_xlfn.XLOOKUP(Table17[[#This Row],[Customer_ID]],Customer_Dim!A:A,Customer_Dim!B:B,"False Data")</f>
        <v>Jennifer Figueroa</v>
      </c>
      <c r="L1723" s="5">
        <f>_xlfn.XLOOKUP(Table17[[#This Row],[Customer_ID]],Customer_Dim!A:A,Customer_Dim!C:C,"False Data")</f>
        <v>45</v>
      </c>
      <c r="M1723" s="5" t="str" cm="1">
        <f t="array" ref="M1723">_xlfn.IFS(Table9[[#This Row],[Age]]&lt;=35,"Youth",Table9[[#This Row],[Age]]&lt;=55,"Adult",Table9[[#This Row],[Age]]&gt;55,"Senior")</f>
        <v>Adult</v>
      </c>
      <c r="N1723" t="str">
        <f>_xlfn.XLOOKUP(Table17[[#This Row],[Customer_ID]],Customer_Dim!A:A,Customer_Dim!D:D,"False Data")</f>
        <v>Male</v>
      </c>
      <c r="O1723" t="str">
        <f>_xlfn.XLOOKUP(Table17[[#This Row],[Customer_ID]],Customer_Dim!A:A,Customer_Dim!E:E,"False Data")</f>
        <v>North Brookestad</v>
      </c>
      <c r="P1723" t="str">
        <f>_xlfn.XLOOKUP(Table17[[#This Row],[Customer_ID]],Customer_Dim!A:A,Customer_Dim!F:F,"False Data")</f>
        <v>Ohio</v>
      </c>
      <c r="Q1723" t="str">
        <f>_xlfn.XLOOKUP(Table17[[#This Row],[Customer_ID]],Customer_Dim!A:A,Customer_Dim!G:G,"False Data")</f>
        <v>USA</v>
      </c>
      <c r="R1723" t="str">
        <f>_xlfn.XLOOKUP(Table17[[#This Row],[Customer_ID]],Customer_Dim!A:A,Customer_Dim!H:H,"False Data")</f>
        <v>Bronze</v>
      </c>
      <c r="S1723" t="str">
        <f>_xlfn.XLOOKUP(Table17[[#This Row],[Store_ID]],Store_Dim!A:A,Store_Dim!B:B)</f>
        <v>Martinez-Mullins</v>
      </c>
      <c r="T1723" t="str">
        <f>_xlfn.XLOOKUP(Table17[[#This Row],[Store_ID]],Store_Dim!A:A,Store_Dim!C:C)</f>
        <v>South</v>
      </c>
      <c r="U1723" t="str">
        <f>_xlfn.XLOOKUP(Table17[[#This Row],[Store_ID]],Store_Dim!A:A,Store_Dim!D:D)</f>
        <v>Williamsfurt</v>
      </c>
      <c r="V1723" t="str">
        <f>_xlfn.XLOOKUP(Table17[[#This Row],[Store_ID]],Store_Dim!A:A,Store_Dim!E:E)</f>
        <v>Online</v>
      </c>
      <c r="W1723" t="str">
        <f>_xlfn.XLOOKUP(Table17[[#This Row],[Product_ID]],Product_Dim!A:A,Product_Dim!B:B)</f>
        <v>USB External Hard Drive</v>
      </c>
      <c r="X1723" t="str">
        <f>_xlfn.XLOOKUP(Table17[[#This Row],[Product_ID]],Product_Dim!A:A,Product_Dim!C:C)</f>
        <v>Electronics</v>
      </c>
      <c r="Y1723" t="str">
        <f>_xlfn.XLOOKUP(Table17[[#This Row],[Product_ID]],Product_Dim!A:A,Product_Dim!D:D)</f>
        <v>Computer</v>
      </c>
      <c r="Z1723" t="str">
        <f>_xlfn.XLOOKUP(Table17[[#This Row],[Product_ID]],Product_Dim!A:A,Product_Dim!E:E)</f>
        <v>Robinson Inc</v>
      </c>
      <c r="AA1723">
        <f>_xlfn.XLOOKUP(Table17[[#This Row],[Product_ID]],Product_Dim!A:A,Product_Dim!F:F)</f>
        <v>253.33</v>
      </c>
      <c r="AB1723">
        <f>_xlfn.XLOOKUP(Table17[[#This Row],[Product_ID]],Product_Dim!A:A,Product_Dim!G:G)</f>
        <v>266</v>
      </c>
    </row>
    <row r="1724" spans="1:28" x14ac:dyDescent="0.25">
      <c r="A1724" t="s">
        <v>3548</v>
      </c>
      <c r="B1724" s="1">
        <v>45709</v>
      </c>
      <c r="C1724" t="s">
        <v>1304</v>
      </c>
      <c r="D1724" t="s">
        <v>1664</v>
      </c>
      <c r="E1724" t="s">
        <v>1752</v>
      </c>
      <c r="F1724">
        <v>3</v>
      </c>
      <c r="G1724">
        <v>130.41</v>
      </c>
      <c r="H1724">
        <v>0.14000000000000001</v>
      </c>
      <c r="I1724" t="s">
        <v>1826</v>
      </c>
      <c r="J1724" s="12">
        <v>336.45780000000002</v>
      </c>
      <c r="K1724" t="str">
        <f>_xlfn.XLOOKUP(Table17[[#This Row],[Customer_ID]],Customer_Dim!A:A,Customer_Dim!B:B,"False Data")</f>
        <v>Dr. Tamara White Md</v>
      </c>
      <c r="L1724" s="5">
        <f>_xlfn.XLOOKUP(Table17[[#This Row],[Customer_ID]],Customer_Dim!A:A,Customer_Dim!C:C,"False Data")</f>
        <v>60</v>
      </c>
      <c r="M1724" s="5" t="str" cm="1">
        <f t="array" ref="M1724">_xlfn.IFS(Table9[[#This Row],[Age]]&lt;=35,"Youth",Table9[[#This Row],[Age]]&lt;=55,"Adult",Table9[[#This Row],[Age]]&gt;55,"Senior")</f>
        <v>Senior</v>
      </c>
      <c r="N1724" t="str">
        <f>_xlfn.XLOOKUP(Table17[[#This Row],[Customer_ID]],Customer_Dim!A:A,Customer_Dim!D:D,"False Data")</f>
        <v>Male</v>
      </c>
      <c r="O1724" t="str">
        <f>_xlfn.XLOOKUP(Table17[[#This Row],[Customer_ID]],Customer_Dim!A:A,Customer_Dim!E:E,"False Data")</f>
        <v>New Benjamin</v>
      </c>
      <c r="P1724" t="str">
        <f>_xlfn.XLOOKUP(Table17[[#This Row],[Customer_ID]],Customer_Dim!A:A,Customer_Dim!F:F,"False Data")</f>
        <v>North Carolina</v>
      </c>
      <c r="Q1724" t="str">
        <f>_xlfn.XLOOKUP(Table17[[#This Row],[Customer_ID]],Customer_Dim!A:A,Customer_Dim!G:G,"False Data")</f>
        <v>USA</v>
      </c>
      <c r="R1724" t="str">
        <f>_xlfn.XLOOKUP(Table17[[#This Row],[Customer_ID]],Customer_Dim!A:A,Customer_Dim!H:H,"False Data")</f>
        <v>Bronze</v>
      </c>
      <c r="S1724" t="str">
        <f>_xlfn.XLOOKUP(Table17[[#This Row],[Store_ID]],Store_Dim!A:A,Store_Dim!B:B)</f>
        <v>Rivera-Warner</v>
      </c>
      <c r="T1724" t="str">
        <f>_xlfn.XLOOKUP(Table17[[#This Row],[Store_ID]],Store_Dim!A:A,Store_Dim!C:C)</f>
        <v>East</v>
      </c>
      <c r="U1724" t="str">
        <f>_xlfn.XLOOKUP(Table17[[#This Row],[Store_ID]],Store_Dim!A:A,Store_Dim!D:D)</f>
        <v>Washingtonfurt</v>
      </c>
      <c r="V1724" t="str">
        <f>_xlfn.XLOOKUP(Table17[[#This Row],[Store_ID]],Store_Dim!A:A,Store_Dim!E:E)</f>
        <v>Flagship</v>
      </c>
      <c r="W1724" t="str">
        <f>_xlfn.XLOOKUP(Table17[[#This Row],[Product_ID]],Product_Dim!A:A,Product_Dim!B:B)</f>
        <v>Womens Cotton Scarf</v>
      </c>
      <c r="X1724" t="str">
        <f>_xlfn.XLOOKUP(Table17[[#This Row],[Product_ID]],Product_Dim!A:A,Product_Dim!C:C)</f>
        <v>Clothing</v>
      </c>
      <c r="Y1724" t="str">
        <f>_xlfn.XLOOKUP(Table17[[#This Row],[Product_ID]],Product_Dim!A:A,Product_Dim!D:D)</f>
        <v>Accessories</v>
      </c>
      <c r="Z1724" t="str">
        <f>_xlfn.XLOOKUP(Table17[[#This Row],[Product_ID]],Product_Dim!A:A,Product_Dim!E:E)</f>
        <v>Shepherd-Gould</v>
      </c>
      <c r="AA1724">
        <f>_xlfn.XLOOKUP(Table17[[#This Row],[Product_ID]],Product_Dim!A:A,Product_Dim!F:F)</f>
        <v>113.83</v>
      </c>
      <c r="AB1724">
        <f>_xlfn.XLOOKUP(Table17[[#This Row],[Product_ID]],Product_Dim!A:A,Product_Dim!G:G)</f>
        <v>485</v>
      </c>
    </row>
    <row r="1725" spans="1:28" x14ac:dyDescent="0.25">
      <c r="A1725" t="s">
        <v>3549</v>
      </c>
      <c r="B1725" s="1">
        <v>45738</v>
      </c>
      <c r="C1725" t="s">
        <v>1524</v>
      </c>
      <c r="D1725" t="s">
        <v>1726</v>
      </c>
      <c r="E1725" t="s">
        <v>1794</v>
      </c>
      <c r="F1725">
        <v>4</v>
      </c>
      <c r="G1725">
        <v>706.67</v>
      </c>
      <c r="H1725">
        <v>0.01</v>
      </c>
      <c r="I1725" t="s">
        <v>1824</v>
      </c>
      <c r="J1725" s="12">
        <v>2798.4132</v>
      </c>
      <c r="K1725" t="str">
        <f>_xlfn.XLOOKUP(Table17[[#This Row],[Customer_ID]],Customer_Dim!A:A,Customer_Dim!B:B,"False Data")</f>
        <v>Christopher Ford</v>
      </c>
      <c r="L1725" s="5">
        <f>_xlfn.XLOOKUP(Table17[[#This Row],[Customer_ID]],Customer_Dim!A:A,Customer_Dim!C:C,"False Data")</f>
        <v>56</v>
      </c>
      <c r="M1725" s="5" t="str" cm="1">
        <f t="array" ref="M1725">_xlfn.IFS(Table9[[#This Row],[Age]]&lt;=35,"Youth",Table9[[#This Row],[Age]]&lt;=55,"Adult",Table9[[#This Row],[Age]]&gt;55,"Senior")</f>
        <v>Senior</v>
      </c>
      <c r="N1725" t="str">
        <f>_xlfn.XLOOKUP(Table17[[#This Row],[Customer_ID]],Customer_Dim!A:A,Customer_Dim!D:D,"False Data")</f>
        <v>Male</v>
      </c>
      <c r="O1725" t="str">
        <f>_xlfn.XLOOKUP(Table17[[#This Row],[Customer_ID]],Customer_Dim!A:A,Customer_Dim!E:E,"False Data")</f>
        <v>North Seanfurt</v>
      </c>
      <c r="P1725" t="str">
        <f>_xlfn.XLOOKUP(Table17[[#This Row],[Customer_ID]],Customer_Dim!A:A,Customer_Dim!F:F,"False Data")</f>
        <v>Ohio</v>
      </c>
      <c r="Q1725" t="str">
        <f>_xlfn.XLOOKUP(Table17[[#This Row],[Customer_ID]],Customer_Dim!A:A,Customer_Dim!G:G,"False Data")</f>
        <v>USA</v>
      </c>
      <c r="R1725" t="str">
        <f>_xlfn.XLOOKUP(Table17[[#This Row],[Customer_ID]],Customer_Dim!A:A,Customer_Dim!H:H,"False Data")</f>
        <v>Bronze</v>
      </c>
      <c r="S1725" t="str">
        <f>_xlfn.XLOOKUP(Table17[[#This Row],[Store_ID]],Store_Dim!A:A,Store_Dim!B:B)</f>
        <v>Thomas, Bridges and Harris</v>
      </c>
      <c r="T1725" t="str">
        <f>_xlfn.XLOOKUP(Table17[[#This Row],[Store_ID]],Store_Dim!A:A,Store_Dim!C:C)</f>
        <v>North</v>
      </c>
      <c r="U1725" t="str">
        <f>_xlfn.XLOOKUP(Table17[[#This Row],[Store_ID]],Store_Dim!A:A,Store_Dim!D:D)</f>
        <v>Sabrinatown</v>
      </c>
      <c r="V1725" t="str">
        <f>_xlfn.XLOOKUP(Table17[[#This Row],[Store_ID]],Store_Dim!A:A,Store_Dim!E:E)</f>
        <v>Online</v>
      </c>
      <c r="W1725" t="str">
        <f>_xlfn.XLOOKUP(Table17[[#This Row],[Product_ID]],Product_Dim!A:A,Product_Dim!B:B)</f>
        <v>Face Foundation Kit</v>
      </c>
      <c r="X1725" t="str">
        <f>_xlfn.XLOOKUP(Table17[[#This Row],[Product_ID]],Product_Dim!A:A,Product_Dim!C:C)</f>
        <v>Beauty</v>
      </c>
      <c r="Y1725" t="str">
        <f>_xlfn.XLOOKUP(Table17[[#This Row],[Product_ID]],Product_Dim!A:A,Product_Dim!D:D)</f>
        <v>Makeup</v>
      </c>
      <c r="Z1725" t="str">
        <f>_xlfn.XLOOKUP(Table17[[#This Row],[Product_ID]],Product_Dim!A:A,Product_Dim!E:E)</f>
        <v>Taylor-Elliott</v>
      </c>
      <c r="AA1725">
        <f>_xlfn.XLOOKUP(Table17[[#This Row],[Product_ID]],Product_Dim!A:A,Product_Dim!F:F)</f>
        <v>183.04</v>
      </c>
      <c r="AB1725">
        <f>_xlfn.XLOOKUP(Table17[[#This Row],[Product_ID]],Product_Dim!A:A,Product_Dim!G:G)</f>
        <v>457</v>
      </c>
    </row>
    <row r="1726" spans="1:28" x14ac:dyDescent="0.25">
      <c r="A1726" t="s">
        <v>3550</v>
      </c>
      <c r="B1726" s="1">
        <v>45685</v>
      </c>
      <c r="C1726" t="s">
        <v>1223</v>
      </c>
      <c r="D1726" t="s">
        <v>1602</v>
      </c>
      <c r="E1726" t="s">
        <v>1766</v>
      </c>
      <c r="F1726">
        <v>3</v>
      </c>
      <c r="G1726">
        <v>523.45000000000005</v>
      </c>
      <c r="H1726">
        <v>0.17</v>
      </c>
      <c r="I1726" t="s">
        <v>1824</v>
      </c>
      <c r="J1726" s="12">
        <v>1303.3905</v>
      </c>
      <c r="K1726" t="str">
        <f>_xlfn.XLOOKUP(Table17[[#This Row],[Customer_ID]],Customer_Dim!A:A,Customer_Dim!B:B,"False Data")</f>
        <v>Jacqueline Payne</v>
      </c>
      <c r="L1726" s="5">
        <f>_xlfn.XLOOKUP(Table17[[#This Row],[Customer_ID]],Customer_Dim!A:A,Customer_Dim!C:C,"False Data")</f>
        <v>46</v>
      </c>
      <c r="M1726" s="5" t="str" cm="1">
        <f t="array" ref="M1726">_xlfn.IFS(Table9[[#This Row],[Age]]&lt;=35,"Youth",Table9[[#This Row],[Age]]&lt;=55,"Adult",Table9[[#This Row],[Age]]&gt;55,"Senior")</f>
        <v>Adult</v>
      </c>
      <c r="N1726" t="str">
        <f>_xlfn.XLOOKUP(Table17[[#This Row],[Customer_ID]],Customer_Dim!A:A,Customer_Dim!D:D,"False Data")</f>
        <v>Male</v>
      </c>
      <c r="O1726" t="str">
        <f>_xlfn.XLOOKUP(Table17[[#This Row],[Customer_ID]],Customer_Dim!A:A,Customer_Dim!E:E,"False Data")</f>
        <v>Gutierrezstad</v>
      </c>
      <c r="P1726" t="str">
        <f>_xlfn.XLOOKUP(Table17[[#This Row],[Customer_ID]],Customer_Dim!A:A,Customer_Dim!F:F,"False Data")</f>
        <v>Missouri</v>
      </c>
      <c r="Q1726" t="str">
        <f>_xlfn.XLOOKUP(Table17[[#This Row],[Customer_ID]],Customer_Dim!A:A,Customer_Dim!G:G,"False Data")</f>
        <v>USA</v>
      </c>
      <c r="R1726" t="str">
        <f>_xlfn.XLOOKUP(Table17[[#This Row],[Customer_ID]],Customer_Dim!A:A,Customer_Dim!H:H,"False Data")</f>
        <v>Gold</v>
      </c>
      <c r="S1726" t="str">
        <f>_xlfn.XLOOKUP(Table17[[#This Row],[Store_ID]],Store_Dim!A:A,Store_Dim!B:B)</f>
        <v>Johnson-Wright</v>
      </c>
      <c r="T1726" t="str">
        <f>_xlfn.XLOOKUP(Table17[[#This Row],[Store_ID]],Store_Dim!A:A,Store_Dim!C:C)</f>
        <v>North</v>
      </c>
      <c r="U1726" t="str">
        <f>_xlfn.XLOOKUP(Table17[[#This Row],[Store_ID]],Store_Dim!A:A,Store_Dim!D:D)</f>
        <v>Hoodberg</v>
      </c>
      <c r="V1726" t="str">
        <f>_xlfn.XLOOKUP(Table17[[#This Row],[Store_ID]],Store_Dim!A:A,Store_Dim!E:E)</f>
        <v>Outlet</v>
      </c>
      <c r="W1726" t="str">
        <f>_xlfn.XLOOKUP(Table17[[#This Row],[Product_ID]],Product_Dim!A:A,Product_Dim!B:B)</f>
        <v>Decorative Floor Vase</v>
      </c>
      <c r="X1726" t="str">
        <f>_xlfn.XLOOKUP(Table17[[#This Row],[Product_ID]],Product_Dim!A:A,Product_Dim!C:C)</f>
        <v>Home</v>
      </c>
      <c r="Y1726" t="str">
        <f>_xlfn.XLOOKUP(Table17[[#This Row],[Product_ID]],Product_Dim!A:A,Product_Dim!D:D)</f>
        <v>Decor</v>
      </c>
      <c r="Z1726" t="str">
        <f>_xlfn.XLOOKUP(Table17[[#This Row],[Product_ID]],Product_Dim!A:A,Product_Dim!E:E)</f>
        <v>Khan, Jones and Paul</v>
      </c>
      <c r="AA1726">
        <f>_xlfn.XLOOKUP(Table17[[#This Row],[Product_ID]],Product_Dim!A:A,Product_Dim!F:F)</f>
        <v>81.75</v>
      </c>
      <c r="AB1726">
        <f>_xlfn.XLOOKUP(Table17[[#This Row],[Product_ID]],Product_Dim!A:A,Product_Dim!G:G)</f>
        <v>378</v>
      </c>
    </row>
    <row r="1727" spans="1:28" x14ac:dyDescent="0.25">
      <c r="A1727" t="s">
        <v>3551</v>
      </c>
      <c r="B1727" s="1">
        <v>45701</v>
      </c>
      <c r="C1727" t="s">
        <v>48</v>
      </c>
      <c r="D1727" t="s">
        <v>1730</v>
      </c>
      <c r="E1727" t="s">
        <v>1810</v>
      </c>
      <c r="F1727">
        <v>3</v>
      </c>
      <c r="G1727">
        <v>482.2</v>
      </c>
      <c r="H1727">
        <v>0.23</v>
      </c>
      <c r="I1727" t="s">
        <v>1829</v>
      </c>
      <c r="J1727" s="12">
        <v>1113.8820000000001</v>
      </c>
      <c r="K1727" t="str">
        <f>_xlfn.XLOOKUP(Table17[[#This Row],[Customer_ID]],Customer_Dim!A:A,Customer_Dim!B:B,"False Data")</f>
        <v>Ms. Maria Leach</v>
      </c>
      <c r="L1727" s="5">
        <f>_xlfn.XLOOKUP(Table17[[#This Row],[Customer_ID]],Customer_Dim!A:A,Customer_Dim!C:C,"False Data")</f>
        <v>64</v>
      </c>
      <c r="M1727" s="5" t="str" cm="1">
        <f t="array" ref="M1727">_xlfn.IFS(Table9[[#This Row],[Age]]&lt;=35,"Youth",Table9[[#This Row],[Age]]&lt;=55,"Adult",Table9[[#This Row],[Age]]&gt;55,"Senior")</f>
        <v>Senior</v>
      </c>
      <c r="N1727" t="str">
        <f>_xlfn.XLOOKUP(Table17[[#This Row],[Customer_ID]],Customer_Dim!A:A,Customer_Dim!D:D,"False Data")</f>
        <v>Male</v>
      </c>
      <c r="O1727" t="str">
        <f>_xlfn.XLOOKUP(Table17[[#This Row],[Customer_ID]],Customer_Dim!A:A,Customer_Dim!E:E,"False Data")</f>
        <v>Melissashire</v>
      </c>
      <c r="P1727" t="str">
        <f>_xlfn.XLOOKUP(Table17[[#This Row],[Customer_ID]],Customer_Dim!A:A,Customer_Dim!F:F,"False Data")</f>
        <v>Pennsylvania</v>
      </c>
      <c r="Q1727" t="str">
        <f>_xlfn.XLOOKUP(Table17[[#This Row],[Customer_ID]],Customer_Dim!A:A,Customer_Dim!G:G,"False Data")</f>
        <v>USA</v>
      </c>
      <c r="R1727" t="str">
        <f>_xlfn.XLOOKUP(Table17[[#This Row],[Customer_ID]],Customer_Dim!A:A,Customer_Dim!H:H,"False Data")</f>
        <v>Platinum</v>
      </c>
      <c r="S1727" t="str">
        <f>_xlfn.XLOOKUP(Table17[[#This Row],[Store_ID]],Store_Dim!A:A,Store_Dim!B:B)</f>
        <v>Guerrero-Schmitt</v>
      </c>
      <c r="T1727" t="str">
        <f>_xlfn.XLOOKUP(Table17[[#This Row],[Store_ID]],Store_Dim!A:A,Store_Dim!C:C)</f>
        <v>East</v>
      </c>
      <c r="U1727" t="str">
        <f>_xlfn.XLOOKUP(Table17[[#This Row],[Store_ID]],Store_Dim!A:A,Store_Dim!D:D)</f>
        <v>East Stevechester</v>
      </c>
      <c r="V1727" t="str">
        <f>_xlfn.XLOOKUP(Table17[[#This Row],[Store_ID]],Store_Dim!A:A,Store_Dim!E:E)</f>
        <v>Flagship</v>
      </c>
      <c r="W1727" t="str">
        <f>_xlfn.XLOOKUP(Table17[[#This Row],[Product_ID]],Product_Dim!A:A,Product_Dim!B:B)</f>
        <v>Women's High Heels</v>
      </c>
      <c r="X1727" t="str">
        <f>_xlfn.XLOOKUP(Table17[[#This Row],[Product_ID]],Product_Dim!A:A,Product_Dim!C:C)</f>
        <v>Clothing</v>
      </c>
      <c r="Y1727" t="str">
        <f>_xlfn.XLOOKUP(Table17[[#This Row],[Product_ID]],Product_Dim!A:A,Product_Dim!D:D)</f>
        <v>Footwear</v>
      </c>
      <c r="Z1727" t="str">
        <f>_xlfn.XLOOKUP(Table17[[#This Row],[Product_ID]],Product_Dim!A:A,Product_Dim!E:E)</f>
        <v>Smith-Charles</v>
      </c>
      <c r="AA1727">
        <f>_xlfn.XLOOKUP(Table17[[#This Row],[Product_ID]],Product_Dim!A:A,Product_Dim!F:F)</f>
        <v>438.25</v>
      </c>
      <c r="AB1727">
        <f>_xlfn.XLOOKUP(Table17[[#This Row],[Product_ID]],Product_Dim!A:A,Product_Dim!G:G)</f>
        <v>496</v>
      </c>
    </row>
    <row r="1728" spans="1:28" x14ac:dyDescent="0.25">
      <c r="A1728" t="s">
        <v>3552</v>
      </c>
      <c r="B1728" s="1">
        <v>45745</v>
      </c>
      <c r="C1728" t="s">
        <v>428</v>
      </c>
      <c r="D1728" t="s">
        <v>1674</v>
      </c>
      <c r="E1728" t="s">
        <v>1773</v>
      </c>
      <c r="F1728">
        <v>4</v>
      </c>
      <c r="G1728">
        <v>688.86</v>
      </c>
      <c r="H1728">
        <v>0.02</v>
      </c>
      <c r="I1728" t="s">
        <v>1829</v>
      </c>
      <c r="J1728" s="12">
        <v>2700.3312000000001</v>
      </c>
      <c r="K1728" t="str">
        <f>_xlfn.XLOOKUP(Table17[[#This Row],[Customer_ID]],Customer_Dim!A:A,Customer_Dim!B:B,"False Data")</f>
        <v>Donald Lee</v>
      </c>
      <c r="L1728" s="5">
        <f>_xlfn.XLOOKUP(Table17[[#This Row],[Customer_ID]],Customer_Dim!A:A,Customer_Dim!C:C,"False Data")</f>
        <v>26</v>
      </c>
      <c r="M1728" s="5" t="str" cm="1">
        <f t="array" ref="M1728">_xlfn.IFS(Table9[[#This Row],[Age]]&lt;=35,"Youth",Table9[[#This Row],[Age]]&lt;=55,"Adult",Table9[[#This Row],[Age]]&gt;55,"Senior")</f>
        <v>Youth</v>
      </c>
      <c r="N1728" t="str">
        <f>_xlfn.XLOOKUP(Table17[[#This Row],[Customer_ID]],Customer_Dim!A:A,Customer_Dim!D:D,"False Data")</f>
        <v>Male</v>
      </c>
      <c r="O1728" t="str">
        <f>_xlfn.XLOOKUP(Table17[[#This Row],[Customer_ID]],Customer_Dim!A:A,Customer_Dim!E:E,"False Data")</f>
        <v>Wongberg</v>
      </c>
      <c r="P1728" t="str">
        <f>_xlfn.XLOOKUP(Table17[[#This Row],[Customer_ID]],Customer_Dim!A:A,Customer_Dim!F:F,"False Data")</f>
        <v>Illinois</v>
      </c>
      <c r="Q1728" t="str">
        <f>_xlfn.XLOOKUP(Table17[[#This Row],[Customer_ID]],Customer_Dim!A:A,Customer_Dim!G:G,"False Data")</f>
        <v>USA</v>
      </c>
      <c r="R1728" t="str">
        <f>_xlfn.XLOOKUP(Table17[[#This Row],[Customer_ID]],Customer_Dim!A:A,Customer_Dim!H:H,"False Data")</f>
        <v>Bronze</v>
      </c>
      <c r="S1728" t="str">
        <f>_xlfn.XLOOKUP(Table17[[#This Row],[Store_ID]],Store_Dim!A:A,Store_Dim!B:B)</f>
        <v>Gray Ltd</v>
      </c>
      <c r="T1728" t="str">
        <f>_xlfn.XLOOKUP(Table17[[#This Row],[Store_ID]],Store_Dim!A:A,Store_Dim!C:C)</f>
        <v>North</v>
      </c>
      <c r="U1728" t="str">
        <f>_xlfn.XLOOKUP(Table17[[#This Row],[Store_ID]],Store_Dim!A:A,Store_Dim!D:D)</f>
        <v>New Michaelchester</v>
      </c>
      <c r="V1728" t="str">
        <f>_xlfn.XLOOKUP(Table17[[#This Row],[Store_ID]],Store_Dim!A:A,Store_Dim!E:E)</f>
        <v>Outlet</v>
      </c>
      <c r="W1728" t="str">
        <f>_xlfn.XLOOKUP(Table17[[#This Row],[Product_ID]],Product_Dim!A:A,Product_Dim!B:B)</f>
        <v>Organic Sunscreen Lotion</v>
      </c>
      <c r="X1728" t="str">
        <f>_xlfn.XLOOKUP(Table17[[#This Row],[Product_ID]],Product_Dim!A:A,Product_Dim!C:C)</f>
        <v>Beauty</v>
      </c>
      <c r="Y1728" t="str">
        <f>_xlfn.XLOOKUP(Table17[[#This Row],[Product_ID]],Product_Dim!A:A,Product_Dim!D:D)</f>
        <v>Skincare</v>
      </c>
      <c r="Z1728" t="str">
        <f>_xlfn.XLOOKUP(Table17[[#This Row],[Product_ID]],Product_Dim!A:A,Product_Dim!E:E)</f>
        <v>Anderson-Riley</v>
      </c>
      <c r="AA1728">
        <f>_xlfn.XLOOKUP(Table17[[#This Row],[Product_ID]],Product_Dim!A:A,Product_Dim!F:F)</f>
        <v>266.86</v>
      </c>
      <c r="AB1728">
        <f>_xlfn.XLOOKUP(Table17[[#This Row],[Product_ID]],Product_Dim!A:A,Product_Dim!G:G)</f>
        <v>458</v>
      </c>
    </row>
    <row r="1729" spans="1:28" x14ac:dyDescent="0.25">
      <c r="A1729" t="s">
        <v>3553</v>
      </c>
      <c r="B1729" s="1">
        <v>45214</v>
      </c>
      <c r="C1729" t="s">
        <v>100</v>
      </c>
      <c r="D1729" t="s">
        <v>1572</v>
      </c>
      <c r="E1729" t="s">
        <v>1752</v>
      </c>
      <c r="F1729">
        <v>1</v>
      </c>
      <c r="G1729">
        <v>145.47999999999999</v>
      </c>
      <c r="H1729">
        <v>0.1</v>
      </c>
      <c r="I1729" t="s">
        <v>1829</v>
      </c>
      <c r="J1729" s="12">
        <v>130.93199999999999</v>
      </c>
      <c r="K1729" t="str">
        <f>_xlfn.XLOOKUP(Table17[[#This Row],[Customer_ID]],Customer_Dim!A:A,Customer_Dim!B:B,"False Data")</f>
        <v>Jonathan Steele</v>
      </c>
      <c r="L1729" s="5">
        <f>_xlfn.XLOOKUP(Table17[[#This Row],[Customer_ID]],Customer_Dim!A:A,Customer_Dim!C:C,"False Data")</f>
        <v>52</v>
      </c>
      <c r="M1729" s="5" t="str" cm="1">
        <f t="array" ref="M1729">_xlfn.IFS(Table9[[#This Row],[Age]]&lt;=35,"Youth",Table9[[#This Row],[Age]]&lt;=55,"Adult",Table9[[#This Row],[Age]]&gt;55,"Senior")</f>
        <v>Adult</v>
      </c>
      <c r="N1729" t="str">
        <f>_xlfn.XLOOKUP(Table17[[#This Row],[Customer_ID]],Customer_Dim!A:A,Customer_Dim!D:D,"False Data")</f>
        <v>Female</v>
      </c>
      <c r="O1729" t="str">
        <f>_xlfn.XLOOKUP(Table17[[#This Row],[Customer_ID]],Customer_Dim!A:A,Customer_Dim!E:E,"False Data")</f>
        <v>Molinabury</v>
      </c>
      <c r="P1729" t="str">
        <f>_xlfn.XLOOKUP(Table17[[#This Row],[Customer_ID]],Customer_Dim!A:A,Customer_Dim!F:F,"False Data")</f>
        <v>Oregon</v>
      </c>
      <c r="Q1729" t="str">
        <f>_xlfn.XLOOKUP(Table17[[#This Row],[Customer_ID]],Customer_Dim!A:A,Customer_Dim!G:G,"False Data")</f>
        <v>USA</v>
      </c>
      <c r="R1729" t="str">
        <f>_xlfn.XLOOKUP(Table17[[#This Row],[Customer_ID]],Customer_Dim!A:A,Customer_Dim!H:H,"False Data")</f>
        <v>Silver</v>
      </c>
      <c r="S1729" t="str">
        <f>_xlfn.XLOOKUP(Table17[[#This Row],[Store_ID]],Store_Dim!A:A,Store_Dim!B:B)</f>
        <v>Rivera-Warner</v>
      </c>
      <c r="T1729" t="str">
        <f>_xlfn.XLOOKUP(Table17[[#This Row],[Store_ID]],Store_Dim!A:A,Store_Dim!C:C)</f>
        <v>East</v>
      </c>
      <c r="U1729" t="str">
        <f>_xlfn.XLOOKUP(Table17[[#This Row],[Store_ID]],Store_Dim!A:A,Store_Dim!D:D)</f>
        <v>Washingtonfurt</v>
      </c>
      <c r="V1729" t="str">
        <f>_xlfn.XLOOKUP(Table17[[#This Row],[Store_ID]],Store_Dim!A:A,Store_Dim!E:E)</f>
        <v>Flagship</v>
      </c>
      <c r="W1729" t="str">
        <f>_xlfn.XLOOKUP(Table17[[#This Row],[Product_ID]],Product_Dim!A:A,Product_Dim!B:B)</f>
        <v>Hair Strengthening Shampoo</v>
      </c>
      <c r="X1729" t="str">
        <f>_xlfn.XLOOKUP(Table17[[#This Row],[Product_ID]],Product_Dim!A:A,Product_Dim!C:C)</f>
        <v>Beauty</v>
      </c>
      <c r="Y1729" t="str">
        <f>_xlfn.XLOOKUP(Table17[[#This Row],[Product_ID]],Product_Dim!A:A,Product_Dim!D:D)</f>
        <v>Haircare</v>
      </c>
      <c r="Z1729" t="str">
        <f>_xlfn.XLOOKUP(Table17[[#This Row],[Product_ID]],Product_Dim!A:A,Product_Dim!E:E)</f>
        <v>Rice LLC</v>
      </c>
      <c r="AA1729">
        <f>_xlfn.XLOOKUP(Table17[[#This Row],[Product_ID]],Product_Dim!A:A,Product_Dim!F:F)</f>
        <v>115.82</v>
      </c>
      <c r="AB1729">
        <f>_xlfn.XLOOKUP(Table17[[#This Row],[Product_ID]],Product_Dim!A:A,Product_Dim!G:G)</f>
        <v>460</v>
      </c>
    </row>
    <row r="1730" spans="1:28" x14ac:dyDescent="0.25">
      <c r="A1730" t="s">
        <v>3554</v>
      </c>
      <c r="B1730" s="1">
        <v>45547</v>
      </c>
      <c r="C1730" t="s">
        <v>198</v>
      </c>
      <c r="D1730" t="s">
        <v>1610</v>
      </c>
      <c r="E1730" t="s">
        <v>1792</v>
      </c>
      <c r="F1730">
        <v>4</v>
      </c>
      <c r="G1730">
        <v>862.25</v>
      </c>
      <c r="H1730">
        <v>0.28000000000000003</v>
      </c>
      <c r="I1730" t="s">
        <v>1826</v>
      </c>
      <c r="J1730" s="12">
        <v>2483.2800000000002</v>
      </c>
      <c r="K1730" t="str">
        <f>_xlfn.XLOOKUP(Table17[[#This Row],[Customer_ID]],Customer_Dim!A:A,Customer_Dim!B:B,"False Data")</f>
        <v>Debra Liu</v>
      </c>
      <c r="L1730" s="5">
        <f>_xlfn.XLOOKUP(Table17[[#This Row],[Customer_ID]],Customer_Dim!A:A,Customer_Dim!C:C,"False Data")</f>
        <v>55</v>
      </c>
      <c r="M1730" s="5" t="str" cm="1">
        <f t="array" ref="M1730">_xlfn.IFS(Table9[[#This Row],[Age]]&lt;=35,"Youth",Table9[[#This Row],[Age]]&lt;=55,"Adult",Table9[[#This Row],[Age]]&gt;55,"Senior")</f>
        <v>Adult</v>
      </c>
      <c r="N1730" t="str">
        <f>_xlfn.XLOOKUP(Table17[[#This Row],[Customer_ID]],Customer_Dim!A:A,Customer_Dim!D:D,"False Data")</f>
        <v>Male</v>
      </c>
      <c r="O1730" t="str">
        <f>_xlfn.XLOOKUP(Table17[[#This Row],[Customer_ID]],Customer_Dim!A:A,Customer_Dim!E:E,"False Data")</f>
        <v>South Timtown</v>
      </c>
      <c r="P1730" t="str">
        <f>_xlfn.XLOOKUP(Table17[[#This Row],[Customer_ID]],Customer_Dim!A:A,Customer_Dim!F:F,"False Data")</f>
        <v>Minnesota</v>
      </c>
      <c r="Q1730" t="str">
        <f>_xlfn.XLOOKUP(Table17[[#This Row],[Customer_ID]],Customer_Dim!A:A,Customer_Dim!G:G,"False Data")</f>
        <v>USA</v>
      </c>
      <c r="R1730" t="str">
        <f>_xlfn.XLOOKUP(Table17[[#This Row],[Customer_ID]],Customer_Dim!A:A,Customer_Dim!H:H,"False Data")</f>
        <v>Bronze</v>
      </c>
      <c r="S1730" t="str">
        <f>_xlfn.XLOOKUP(Table17[[#This Row],[Store_ID]],Store_Dim!A:A,Store_Dim!B:B)</f>
        <v>Aguirre-Keller</v>
      </c>
      <c r="T1730" t="str">
        <f>_xlfn.XLOOKUP(Table17[[#This Row],[Store_ID]],Store_Dim!A:A,Store_Dim!C:C)</f>
        <v>South</v>
      </c>
      <c r="U1730" t="str">
        <f>_xlfn.XLOOKUP(Table17[[#This Row],[Store_ID]],Store_Dim!A:A,Store_Dim!D:D)</f>
        <v>Lake Michael</v>
      </c>
      <c r="V1730" t="str">
        <f>_xlfn.XLOOKUP(Table17[[#This Row],[Store_ID]],Store_Dim!A:A,Store_Dim!E:E)</f>
        <v>Online</v>
      </c>
      <c r="W1730" t="str">
        <f>_xlfn.XLOOKUP(Table17[[#This Row],[Product_ID]],Product_Dim!A:A,Product_Dim!B:B)</f>
        <v>Basketball</v>
      </c>
      <c r="X1730" t="str">
        <f>_xlfn.XLOOKUP(Table17[[#This Row],[Product_ID]],Product_Dim!A:A,Product_Dim!C:C)</f>
        <v>Sports</v>
      </c>
      <c r="Y1730" t="str">
        <f>_xlfn.XLOOKUP(Table17[[#This Row],[Product_ID]],Product_Dim!A:A,Product_Dim!D:D)</f>
        <v>Team Sports</v>
      </c>
      <c r="Z1730" t="str">
        <f>_xlfn.XLOOKUP(Table17[[#This Row],[Product_ID]],Product_Dim!A:A,Product_Dim!E:E)</f>
        <v>Nolan-Snow</v>
      </c>
      <c r="AA1730">
        <f>_xlfn.XLOOKUP(Table17[[#This Row],[Product_ID]],Product_Dim!A:A,Product_Dim!F:F)</f>
        <v>204.39</v>
      </c>
      <c r="AB1730">
        <f>_xlfn.XLOOKUP(Table17[[#This Row],[Product_ID]],Product_Dim!A:A,Product_Dim!G:G)</f>
        <v>281</v>
      </c>
    </row>
    <row r="1731" spans="1:28" x14ac:dyDescent="0.25">
      <c r="A1731" t="s">
        <v>3555</v>
      </c>
      <c r="B1731" s="1">
        <v>45296</v>
      </c>
      <c r="C1731" t="s">
        <v>926</v>
      </c>
      <c r="D1731" t="s">
        <v>1546</v>
      </c>
      <c r="E1731" t="s">
        <v>1799</v>
      </c>
      <c r="F1731">
        <v>4</v>
      </c>
      <c r="G1731">
        <v>146.12</v>
      </c>
      <c r="H1731">
        <v>0.12</v>
      </c>
      <c r="I1731" t="s">
        <v>1829</v>
      </c>
      <c r="J1731" s="12">
        <v>514.3424</v>
      </c>
      <c r="K1731" t="str">
        <f>_xlfn.XLOOKUP(Table17[[#This Row],[Customer_ID]],Customer_Dim!A:A,Customer_Dim!B:B,"False Data")</f>
        <v>Ricardo Jones</v>
      </c>
      <c r="L1731" s="5">
        <f>_xlfn.XLOOKUP(Table17[[#This Row],[Customer_ID]],Customer_Dim!A:A,Customer_Dim!C:C,"False Data")</f>
        <v>30</v>
      </c>
      <c r="M1731" s="5" t="str" cm="1">
        <f t="array" ref="M1731">_xlfn.IFS(Table9[[#This Row],[Age]]&lt;=35,"Youth",Table9[[#This Row],[Age]]&lt;=55,"Adult",Table9[[#This Row],[Age]]&gt;55,"Senior")</f>
        <v>Youth</v>
      </c>
      <c r="N1731" t="str">
        <f>_xlfn.XLOOKUP(Table17[[#This Row],[Customer_ID]],Customer_Dim!A:A,Customer_Dim!D:D,"False Data")</f>
        <v>Male</v>
      </c>
      <c r="O1731" t="str">
        <f>_xlfn.XLOOKUP(Table17[[#This Row],[Customer_ID]],Customer_Dim!A:A,Customer_Dim!E:E,"False Data")</f>
        <v>Danielland</v>
      </c>
      <c r="P1731" t="str">
        <f>_xlfn.XLOOKUP(Table17[[#This Row],[Customer_ID]],Customer_Dim!A:A,Customer_Dim!F:F,"False Data")</f>
        <v>Minnesota</v>
      </c>
      <c r="Q1731" t="str">
        <f>_xlfn.XLOOKUP(Table17[[#This Row],[Customer_ID]],Customer_Dim!A:A,Customer_Dim!G:G,"False Data")</f>
        <v>USA</v>
      </c>
      <c r="R1731" t="str">
        <f>_xlfn.XLOOKUP(Table17[[#This Row],[Customer_ID]],Customer_Dim!A:A,Customer_Dim!H:H,"False Data")</f>
        <v>Silver</v>
      </c>
      <c r="S1731" t="str">
        <f>_xlfn.XLOOKUP(Table17[[#This Row],[Store_ID]],Store_Dim!A:A,Store_Dim!B:B)</f>
        <v>Mcdonald Inc</v>
      </c>
      <c r="T1731" t="str">
        <f>_xlfn.XLOOKUP(Table17[[#This Row],[Store_ID]],Store_Dim!A:A,Store_Dim!C:C)</f>
        <v>South</v>
      </c>
      <c r="U1731" t="str">
        <f>_xlfn.XLOOKUP(Table17[[#This Row],[Store_ID]],Store_Dim!A:A,Store_Dim!D:D)</f>
        <v>Christopherland</v>
      </c>
      <c r="V1731" t="str">
        <f>_xlfn.XLOOKUP(Table17[[#This Row],[Store_ID]],Store_Dim!A:A,Store_Dim!E:E)</f>
        <v>Outlet</v>
      </c>
      <c r="W1731" t="str">
        <f>_xlfn.XLOOKUP(Table17[[#This Row],[Product_ID]],Product_Dim!A:A,Product_Dim!B:B)</f>
        <v>Men's Graphic T-Shirt</v>
      </c>
      <c r="X1731" t="str">
        <f>_xlfn.XLOOKUP(Table17[[#This Row],[Product_ID]],Product_Dim!A:A,Product_Dim!C:C)</f>
        <v>Clothing</v>
      </c>
      <c r="Y1731" t="str">
        <f>_xlfn.XLOOKUP(Table17[[#This Row],[Product_ID]],Product_Dim!A:A,Product_Dim!D:D)</f>
        <v>Tops</v>
      </c>
      <c r="Z1731" t="str">
        <f>_xlfn.XLOOKUP(Table17[[#This Row],[Product_ID]],Product_Dim!A:A,Product_Dim!E:E)</f>
        <v>Terry-Moore</v>
      </c>
      <c r="AA1731">
        <f>_xlfn.XLOOKUP(Table17[[#This Row],[Product_ID]],Product_Dim!A:A,Product_Dim!F:F)</f>
        <v>342.56</v>
      </c>
      <c r="AB1731">
        <f>_xlfn.XLOOKUP(Table17[[#This Row],[Product_ID]],Product_Dim!A:A,Product_Dim!G:G)</f>
        <v>181</v>
      </c>
    </row>
    <row r="1732" spans="1:28" x14ac:dyDescent="0.25">
      <c r="A1732" t="s">
        <v>3556</v>
      </c>
      <c r="B1732" s="1">
        <v>45549</v>
      </c>
      <c r="C1732" t="s">
        <v>1472</v>
      </c>
      <c r="D1732" t="s">
        <v>1610</v>
      </c>
      <c r="E1732" t="s">
        <v>1810</v>
      </c>
      <c r="F1732">
        <v>2</v>
      </c>
      <c r="G1732">
        <v>695.02</v>
      </c>
      <c r="H1732">
        <v>0.3</v>
      </c>
      <c r="I1732" t="s">
        <v>1829</v>
      </c>
      <c r="J1732" s="12">
        <v>973.02799999999991</v>
      </c>
      <c r="K1732" t="str">
        <f>_xlfn.XLOOKUP(Table17[[#This Row],[Customer_ID]],Customer_Dim!A:A,Customer_Dim!B:B,"False Data")</f>
        <v>Earl Smith Dds</v>
      </c>
      <c r="L1732" s="5">
        <f>_xlfn.XLOOKUP(Table17[[#This Row],[Customer_ID]],Customer_Dim!A:A,Customer_Dim!C:C,"False Data")</f>
        <v>59</v>
      </c>
      <c r="M1732" s="5" t="str" cm="1">
        <f t="array" ref="M1732">_xlfn.IFS(Table9[[#This Row],[Age]]&lt;=35,"Youth",Table9[[#This Row],[Age]]&lt;=55,"Adult",Table9[[#This Row],[Age]]&gt;55,"Senior")</f>
        <v>Senior</v>
      </c>
      <c r="N1732" t="str">
        <f>_xlfn.XLOOKUP(Table17[[#This Row],[Customer_ID]],Customer_Dim!A:A,Customer_Dim!D:D,"False Data")</f>
        <v>Male</v>
      </c>
      <c r="O1732" t="str">
        <f>_xlfn.XLOOKUP(Table17[[#This Row],[Customer_ID]],Customer_Dim!A:A,Customer_Dim!E:E,"False Data")</f>
        <v>West Sarah</v>
      </c>
      <c r="P1732" t="str">
        <f>_xlfn.XLOOKUP(Table17[[#This Row],[Customer_ID]],Customer_Dim!A:A,Customer_Dim!F:F,"False Data")</f>
        <v>South Dakota</v>
      </c>
      <c r="Q1732" t="str">
        <f>_xlfn.XLOOKUP(Table17[[#This Row],[Customer_ID]],Customer_Dim!A:A,Customer_Dim!G:G,"False Data")</f>
        <v>USA</v>
      </c>
      <c r="R1732" t="str">
        <f>_xlfn.XLOOKUP(Table17[[#This Row],[Customer_ID]],Customer_Dim!A:A,Customer_Dim!H:H,"False Data")</f>
        <v>Gold</v>
      </c>
      <c r="S1732" t="str">
        <f>_xlfn.XLOOKUP(Table17[[#This Row],[Store_ID]],Store_Dim!A:A,Store_Dim!B:B)</f>
        <v>Guerrero-Schmitt</v>
      </c>
      <c r="T1732" t="str">
        <f>_xlfn.XLOOKUP(Table17[[#This Row],[Store_ID]],Store_Dim!A:A,Store_Dim!C:C)</f>
        <v>East</v>
      </c>
      <c r="U1732" t="str">
        <f>_xlfn.XLOOKUP(Table17[[#This Row],[Store_ID]],Store_Dim!A:A,Store_Dim!D:D)</f>
        <v>East Stevechester</v>
      </c>
      <c r="V1732" t="str">
        <f>_xlfn.XLOOKUP(Table17[[#This Row],[Store_ID]],Store_Dim!A:A,Store_Dim!E:E)</f>
        <v>Flagship</v>
      </c>
      <c r="W1732" t="str">
        <f>_xlfn.XLOOKUP(Table17[[#This Row],[Product_ID]],Product_Dim!A:A,Product_Dim!B:B)</f>
        <v>Basketball</v>
      </c>
      <c r="X1732" t="str">
        <f>_xlfn.XLOOKUP(Table17[[#This Row],[Product_ID]],Product_Dim!A:A,Product_Dim!C:C)</f>
        <v>Sports</v>
      </c>
      <c r="Y1732" t="str">
        <f>_xlfn.XLOOKUP(Table17[[#This Row],[Product_ID]],Product_Dim!A:A,Product_Dim!D:D)</f>
        <v>Team Sports</v>
      </c>
      <c r="Z1732" t="str">
        <f>_xlfn.XLOOKUP(Table17[[#This Row],[Product_ID]],Product_Dim!A:A,Product_Dim!E:E)</f>
        <v>Nolan-Snow</v>
      </c>
      <c r="AA1732">
        <f>_xlfn.XLOOKUP(Table17[[#This Row],[Product_ID]],Product_Dim!A:A,Product_Dim!F:F)</f>
        <v>204.39</v>
      </c>
      <c r="AB1732">
        <f>_xlfn.XLOOKUP(Table17[[#This Row],[Product_ID]],Product_Dim!A:A,Product_Dim!G:G)</f>
        <v>281</v>
      </c>
    </row>
    <row r="1733" spans="1:28" x14ac:dyDescent="0.25">
      <c r="A1733" t="s">
        <v>3557</v>
      </c>
      <c r="B1733" s="1">
        <v>45231</v>
      </c>
      <c r="C1733" t="s">
        <v>711</v>
      </c>
      <c r="D1733" t="s">
        <v>1736</v>
      </c>
      <c r="E1733" t="s">
        <v>1789</v>
      </c>
      <c r="F1733">
        <v>2</v>
      </c>
      <c r="G1733">
        <v>886.67</v>
      </c>
      <c r="H1733">
        <v>0.24</v>
      </c>
      <c r="I1733" t="s">
        <v>1826</v>
      </c>
      <c r="J1733" s="12">
        <v>1347.7384</v>
      </c>
      <c r="K1733" t="str">
        <f>_xlfn.XLOOKUP(Table17[[#This Row],[Customer_ID]],Customer_Dim!A:A,Customer_Dim!B:B,"False Data")</f>
        <v>Jordan Wells</v>
      </c>
      <c r="L1733" s="5">
        <f>_xlfn.XLOOKUP(Table17[[#This Row],[Customer_ID]],Customer_Dim!A:A,Customer_Dim!C:C,"False Data")</f>
        <v>47</v>
      </c>
      <c r="M1733" s="5" t="str" cm="1">
        <f t="array" ref="M1733">_xlfn.IFS(Table9[[#This Row],[Age]]&lt;=35,"Youth",Table9[[#This Row],[Age]]&lt;=55,"Adult",Table9[[#This Row],[Age]]&gt;55,"Senior")</f>
        <v>Adult</v>
      </c>
      <c r="N1733" t="str">
        <f>_xlfn.XLOOKUP(Table17[[#This Row],[Customer_ID]],Customer_Dim!A:A,Customer_Dim!D:D,"False Data")</f>
        <v>Female</v>
      </c>
      <c r="O1733" t="str">
        <f>_xlfn.XLOOKUP(Table17[[#This Row],[Customer_ID]],Customer_Dim!A:A,Customer_Dim!E:E,"False Data")</f>
        <v xml:space="preserve">Phillipschester   </v>
      </c>
      <c r="P1733" t="str">
        <f>_xlfn.XLOOKUP(Table17[[#This Row],[Customer_ID]],Customer_Dim!A:A,Customer_Dim!F:F,"False Data")</f>
        <v>New Jersey</v>
      </c>
      <c r="Q1733" t="str">
        <f>_xlfn.XLOOKUP(Table17[[#This Row],[Customer_ID]],Customer_Dim!A:A,Customer_Dim!G:G,"False Data")</f>
        <v>USA</v>
      </c>
      <c r="R1733" t="str">
        <f>_xlfn.XLOOKUP(Table17[[#This Row],[Customer_ID]],Customer_Dim!A:A,Customer_Dim!H:H,"False Data")</f>
        <v>Gold</v>
      </c>
      <c r="S1733" t="str">
        <f>_xlfn.XLOOKUP(Table17[[#This Row],[Store_ID]],Store_Dim!A:A,Store_Dim!B:B)</f>
        <v>Hill, Wagner and Ballard</v>
      </c>
      <c r="T1733" t="str">
        <f>_xlfn.XLOOKUP(Table17[[#This Row],[Store_ID]],Store_Dim!A:A,Store_Dim!C:C)</f>
        <v>East</v>
      </c>
      <c r="U1733" t="str">
        <f>_xlfn.XLOOKUP(Table17[[#This Row],[Store_ID]],Store_Dim!A:A,Store_Dim!D:D)</f>
        <v>East Davidville</v>
      </c>
      <c r="V1733" t="str">
        <f>_xlfn.XLOOKUP(Table17[[#This Row],[Store_ID]],Store_Dim!A:A,Store_Dim!E:E)</f>
        <v>Online</v>
      </c>
      <c r="W1733" t="str">
        <f>_xlfn.XLOOKUP(Table17[[#This Row],[Product_ID]],Product_Dim!A:A,Product_Dim!B:B)</f>
        <v>Vitamin E Body Lotion</v>
      </c>
      <c r="X1733" t="str">
        <f>_xlfn.XLOOKUP(Table17[[#This Row],[Product_ID]],Product_Dim!A:A,Product_Dim!C:C)</f>
        <v>Beauty</v>
      </c>
      <c r="Y1733" t="str">
        <f>_xlfn.XLOOKUP(Table17[[#This Row],[Product_ID]],Product_Dim!A:A,Product_Dim!D:D)</f>
        <v>Skincare</v>
      </c>
      <c r="Z1733" t="str">
        <f>_xlfn.XLOOKUP(Table17[[#This Row],[Product_ID]],Product_Dim!A:A,Product_Dim!E:E)</f>
        <v>Hoffman-Williams</v>
      </c>
      <c r="AA1733">
        <f>_xlfn.XLOOKUP(Table17[[#This Row],[Product_ID]],Product_Dim!A:A,Product_Dim!F:F)</f>
        <v>358.47</v>
      </c>
      <c r="AB1733">
        <f>_xlfn.XLOOKUP(Table17[[#This Row],[Product_ID]],Product_Dim!A:A,Product_Dim!G:G)</f>
        <v>213</v>
      </c>
    </row>
    <row r="1734" spans="1:28" x14ac:dyDescent="0.25">
      <c r="A1734" t="s">
        <v>3558</v>
      </c>
      <c r="B1734" s="1">
        <v>45628</v>
      </c>
      <c r="C1734" t="s">
        <v>205</v>
      </c>
      <c r="D1734" t="s">
        <v>1680</v>
      </c>
      <c r="E1734" t="s">
        <v>1810</v>
      </c>
      <c r="F1734">
        <v>2</v>
      </c>
      <c r="G1734">
        <v>864.09</v>
      </c>
      <c r="H1734">
        <v>0.06</v>
      </c>
      <c r="I1734" t="s">
        <v>1829</v>
      </c>
      <c r="J1734" s="12">
        <v>1624.4892</v>
      </c>
      <c r="K1734" t="str">
        <f>_xlfn.XLOOKUP(Table17[[#This Row],[Customer_ID]],Customer_Dim!A:A,Customer_Dim!B:B,"False Data")</f>
        <v>Katherine Dorsey</v>
      </c>
      <c r="L1734" s="5">
        <f>_xlfn.XLOOKUP(Table17[[#This Row],[Customer_ID]],Customer_Dim!A:A,Customer_Dim!C:C,"False Data")</f>
        <v>24</v>
      </c>
      <c r="M1734" s="5" t="str" cm="1">
        <f t="array" ref="M1734">_xlfn.IFS(Table9[[#This Row],[Age]]&lt;=35,"Youth",Table9[[#This Row],[Age]]&lt;=55,"Adult",Table9[[#This Row],[Age]]&gt;55,"Senior")</f>
        <v>Youth</v>
      </c>
      <c r="N1734" t="str">
        <f>_xlfn.XLOOKUP(Table17[[#This Row],[Customer_ID]],Customer_Dim!A:A,Customer_Dim!D:D,"False Data")</f>
        <v>Male</v>
      </c>
      <c r="O1734" t="str">
        <f>_xlfn.XLOOKUP(Table17[[#This Row],[Customer_ID]],Customer_Dim!A:A,Customer_Dim!E:E,"False Data")</f>
        <v>Christopherland</v>
      </c>
      <c r="P1734" t="str">
        <f>_xlfn.XLOOKUP(Table17[[#This Row],[Customer_ID]],Customer_Dim!A:A,Customer_Dim!F:F,"False Data")</f>
        <v>Oklahoma</v>
      </c>
      <c r="Q1734" t="str">
        <f>_xlfn.XLOOKUP(Table17[[#This Row],[Customer_ID]],Customer_Dim!A:A,Customer_Dim!G:G,"False Data")</f>
        <v>USA</v>
      </c>
      <c r="R1734" t="str">
        <f>_xlfn.XLOOKUP(Table17[[#This Row],[Customer_ID]],Customer_Dim!A:A,Customer_Dim!H:H,"False Data")</f>
        <v>Platinum</v>
      </c>
      <c r="S1734" t="str">
        <f>_xlfn.XLOOKUP(Table17[[#This Row],[Store_ID]],Store_Dim!A:A,Store_Dim!B:B)</f>
        <v>Guerrero-Schmitt</v>
      </c>
      <c r="T1734" t="str">
        <f>_xlfn.XLOOKUP(Table17[[#This Row],[Store_ID]],Store_Dim!A:A,Store_Dim!C:C)</f>
        <v>East</v>
      </c>
      <c r="U1734" t="str">
        <f>_xlfn.XLOOKUP(Table17[[#This Row],[Store_ID]],Store_Dim!A:A,Store_Dim!D:D)</f>
        <v>East Stevechester</v>
      </c>
      <c r="V1734" t="str">
        <f>_xlfn.XLOOKUP(Table17[[#This Row],[Store_ID]],Store_Dim!A:A,Store_Dim!E:E)</f>
        <v>Flagship</v>
      </c>
      <c r="W1734" t="str">
        <f>_xlfn.XLOOKUP(Table17[[#This Row],[Product_ID]],Product_Dim!A:A,Product_Dim!B:B)</f>
        <v>Women's Hair Dryer Brush</v>
      </c>
      <c r="X1734" t="str">
        <f>_xlfn.XLOOKUP(Table17[[#This Row],[Product_ID]],Product_Dim!A:A,Product_Dim!C:C)</f>
        <v>Beauty</v>
      </c>
      <c r="Y1734" t="str">
        <f>_xlfn.XLOOKUP(Table17[[#This Row],[Product_ID]],Product_Dim!A:A,Product_Dim!D:D)</f>
        <v>Haircare</v>
      </c>
      <c r="Z1734" t="str">
        <f>_xlfn.XLOOKUP(Table17[[#This Row],[Product_ID]],Product_Dim!A:A,Product_Dim!E:E)</f>
        <v>Torres, Spencer and Potter</v>
      </c>
      <c r="AA1734">
        <f>_xlfn.XLOOKUP(Table17[[#This Row],[Product_ID]],Product_Dim!A:A,Product_Dim!F:F)</f>
        <v>340.39</v>
      </c>
      <c r="AB1734">
        <f>_xlfn.XLOOKUP(Table17[[#This Row],[Product_ID]],Product_Dim!A:A,Product_Dim!G:G)</f>
        <v>177</v>
      </c>
    </row>
    <row r="1735" spans="1:28" x14ac:dyDescent="0.25">
      <c r="A1735" t="s">
        <v>3559</v>
      </c>
      <c r="B1735" s="1">
        <v>45862</v>
      </c>
      <c r="C1735" t="s">
        <v>23</v>
      </c>
      <c r="D1735" t="s">
        <v>1572</v>
      </c>
      <c r="E1735" t="s">
        <v>1786</v>
      </c>
      <c r="F1735">
        <v>1</v>
      </c>
      <c r="G1735">
        <v>437.65</v>
      </c>
      <c r="H1735">
        <v>0.02</v>
      </c>
      <c r="I1735" t="s">
        <v>1826</v>
      </c>
      <c r="J1735" s="12">
        <v>428.89699999999999</v>
      </c>
      <c r="K1735" t="str">
        <f>_xlfn.XLOOKUP(Table17[[#This Row],[Customer_ID]],Customer_Dim!A:A,Customer_Dim!B:B,"False Data")</f>
        <v>Jeremy Harris</v>
      </c>
      <c r="L1735" s="5">
        <f>_xlfn.XLOOKUP(Table17[[#This Row],[Customer_ID]],Customer_Dim!A:A,Customer_Dim!C:C,"False Data")</f>
        <v>59</v>
      </c>
      <c r="M1735" s="5" t="str" cm="1">
        <f t="array" ref="M1735">_xlfn.IFS(Table9[[#This Row],[Age]]&lt;=35,"Youth",Table9[[#This Row],[Age]]&lt;=55,"Adult",Table9[[#This Row],[Age]]&gt;55,"Senior")</f>
        <v>Senior</v>
      </c>
      <c r="N1735" t="str">
        <f>_xlfn.XLOOKUP(Table17[[#This Row],[Customer_ID]],Customer_Dim!A:A,Customer_Dim!D:D,"False Data")</f>
        <v>Female</v>
      </c>
      <c r="O1735" t="str">
        <f>_xlfn.XLOOKUP(Table17[[#This Row],[Customer_ID]],Customer_Dim!A:A,Customer_Dim!E:E,"False Data")</f>
        <v>Thomastown</v>
      </c>
      <c r="P1735" t="str">
        <f>_xlfn.XLOOKUP(Table17[[#This Row],[Customer_ID]],Customer_Dim!A:A,Customer_Dim!F:F,"False Data")</f>
        <v>Ohio</v>
      </c>
      <c r="Q1735" t="str">
        <f>_xlfn.XLOOKUP(Table17[[#This Row],[Customer_ID]],Customer_Dim!A:A,Customer_Dim!G:G,"False Data")</f>
        <v>USA</v>
      </c>
      <c r="R1735" t="str">
        <f>_xlfn.XLOOKUP(Table17[[#This Row],[Customer_ID]],Customer_Dim!A:A,Customer_Dim!H:H,"False Data")</f>
        <v>Bronze</v>
      </c>
      <c r="S1735" t="str">
        <f>_xlfn.XLOOKUP(Table17[[#This Row],[Store_ID]],Store_Dim!A:A,Store_Dim!B:B)</f>
        <v>Moore, Padilla and Butler</v>
      </c>
      <c r="T1735" t="str">
        <f>_xlfn.XLOOKUP(Table17[[#This Row],[Store_ID]],Store_Dim!A:A,Store_Dim!C:C)</f>
        <v>South</v>
      </c>
      <c r="U1735" t="str">
        <f>_xlfn.XLOOKUP(Table17[[#This Row],[Store_ID]],Store_Dim!A:A,Store_Dim!D:D)</f>
        <v>East Johnstad</v>
      </c>
      <c r="V1735" t="str">
        <f>_xlfn.XLOOKUP(Table17[[#This Row],[Store_ID]],Store_Dim!A:A,Store_Dim!E:E)</f>
        <v>Flagship</v>
      </c>
      <c r="W1735" t="str">
        <f>_xlfn.XLOOKUP(Table17[[#This Row],[Product_ID]],Product_Dim!A:A,Product_Dim!B:B)</f>
        <v>Hair Strengthening Shampoo</v>
      </c>
      <c r="X1735" t="str">
        <f>_xlfn.XLOOKUP(Table17[[#This Row],[Product_ID]],Product_Dim!A:A,Product_Dim!C:C)</f>
        <v>Beauty</v>
      </c>
      <c r="Y1735" t="str">
        <f>_xlfn.XLOOKUP(Table17[[#This Row],[Product_ID]],Product_Dim!A:A,Product_Dim!D:D)</f>
        <v>Haircare</v>
      </c>
      <c r="Z1735" t="str">
        <f>_xlfn.XLOOKUP(Table17[[#This Row],[Product_ID]],Product_Dim!A:A,Product_Dim!E:E)</f>
        <v>Rice LLC</v>
      </c>
      <c r="AA1735">
        <f>_xlfn.XLOOKUP(Table17[[#This Row],[Product_ID]],Product_Dim!A:A,Product_Dim!F:F)</f>
        <v>115.82</v>
      </c>
      <c r="AB1735">
        <f>_xlfn.XLOOKUP(Table17[[#This Row],[Product_ID]],Product_Dim!A:A,Product_Dim!G:G)</f>
        <v>460</v>
      </c>
    </row>
    <row r="1736" spans="1:28" x14ac:dyDescent="0.25">
      <c r="A1736" t="s">
        <v>3560</v>
      </c>
      <c r="B1736" s="1">
        <v>45843</v>
      </c>
      <c r="C1736" t="s">
        <v>660</v>
      </c>
      <c r="D1736" t="s">
        <v>1620</v>
      </c>
      <c r="E1736" t="s">
        <v>1797</v>
      </c>
      <c r="F1736">
        <v>2</v>
      </c>
      <c r="G1736">
        <v>208.09</v>
      </c>
      <c r="H1736">
        <v>0.27</v>
      </c>
      <c r="I1736" t="s">
        <v>1824</v>
      </c>
      <c r="J1736" s="12">
        <v>303.81139999999999</v>
      </c>
      <c r="K1736" t="str">
        <f>_xlfn.XLOOKUP(Table17[[#This Row],[Customer_ID]],Customer_Dim!A:A,Customer_Dim!B:B,"False Data")</f>
        <v>Christina Garcia</v>
      </c>
      <c r="L1736" s="5">
        <f>_xlfn.XLOOKUP(Table17[[#This Row],[Customer_ID]],Customer_Dim!A:A,Customer_Dim!C:C,"False Data")</f>
        <v>37</v>
      </c>
      <c r="M1736" s="5" t="str" cm="1">
        <f t="array" ref="M1736">_xlfn.IFS(Table9[[#This Row],[Age]]&lt;=35,"Youth",Table9[[#This Row],[Age]]&lt;=55,"Adult",Table9[[#This Row],[Age]]&gt;55,"Senior")</f>
        <v>Adult</v>
      </c>
      <c r="N1736" t="str">
        <f>_xlfn.XLOOKUP(Table17[[#This Row],[Customer_ID]],Customer_Dim!A:A,Customer_Dim!D:D,"False Data")</f>
        <v>Female</v>
      </c>
      <c r="O1736" t="str">
        <f>_xlfn.XLOOKUP(Table17[[#This Row],[Customer_ID]],Customer_Dim!A:A,Customer_Dim!E:E,"False Data")</f>
        <v>Clarkeside</v>
      </c>
      <c r="P1736" t="str">
        <f>_xlfn.XLOOKUP(Table17[[#This Row],[Customer_ID]],Customer_Dim!A:A,Customer_Dim!F:F,"False Data")</f>
        <v>Kansas</v>
      </c>
      <c r="Q1736" t="str">
        <f>_xlfn.XLOOKUP(Table17[[#This Row],[Customer_ID]],Customer_Dim!A:A,Customer_Dim!G:G,"False Data")</f>
        <v>USA</v>
      </c>
      <c r="R1736" t="str">
        <f>_xlfn.XLOOKUP(Table17[[#This Row],[Customer_ID]],Customer_Dim!A:A,Customer_Dim!H:H,"False Data")</f>
        <v>Platinum</v>
      </c>
      <c r="S1736" t="str">
        <f>_xlfn.XLOOKUP(Table17[[#This Row],[Store_ID]],Store_Dim!A:A,Store_Dim!B:B)</f>
        <v>Gardner, Humphrey and Contreras</v>
      </c>
      <c r="T1736" t="str">
        <f>_xlfn.XLOOKUP(Table17[[#This Row],[Store_ID]],Store_Dim!A:A,Store_Dim!C:C)</f>
        <v>East</v>
      </c>
      <c r="U1736" t="str">
        <f>_xlfn.XLOOKUP(Table17[[#This Row],[Store_ID]],Store_Dim!A:A,Store_Dim!D:D)</f>
        <v>Johnsonville</v>
      </c>
      <c r="V1736" t="str">
        <f>_xlfn.XLOOKUP(Table17[[#This Row],[Store_ID]],Store_Dim!A:A,Store_Dim!E:E)</f>
        <v>Flagship</v>
      </c>
      <c r="W1736" t="str">
        <f>_xlfn.XLOOKUP(Table17[[#This Row],[Product_ID]],Product_Dim!A:A,Product_Dim!B:B)</f>
        <v>Women's Summer Dress</v>
      </c>
      <c r="X1736" t="str">
        <f>_xlfn.XLOOKUP(Table17[[#This Row],[Product_ID]],Product_Dim!A:A,Product_Dim!C:C)</f>
        <v>Clothing</v>
      </c>
      <c r="Y1736" t="str">
        <f>_xlfn.XLOOKUP(Table17[[#This Row],[Product_ID]],Product_Dim!A:A,Product_Dim!D:D)</f>
        <v>Tops</v>
      </c>
      <c r="Z1736" t="str">
        <f>_xlfn.XLOOKUP(Table17[[#This Row],[Product_ID]],Product_Dim!A:A,Product_Dim!E:E)</f>
        <v>Smith-Mills</v>
      </c>
      <c r="AA1736">
        <f>_xlfn.XLOOKUP(Table17[[#This Row],[Product_ID]],Product_Dim!A:A,Product_Dim!F:F)</f>
        <v>223.43</v>
      </c>
      <c r="AB1736">
        <f>_xlfn.XLOOKUP(Table17[[#This Row],[Product_ID]],Product_Dim!A:A,Product_Dim!G:G)</f>
        <v>154</v>
      </c>
    </row>
    <row r="1737" spans="1:28" x14ac:dyDescent="0.25">
      <c r="A1737" t="s">
        <v>3561</v>
      </c>
      <c r="B1737" s="1">
        <v>45482</v>
      </c>
      <c r="C1737" t="s">
        <v>205</v>
      </c>
      <c r="D1737" t="s">
        <v>1734</v>
      </c>
      <c r="E1737" t="s">
        <v>1807</v>
      </c>
      <c r="F1737">
        <v>4</v>
      </c>
      <c r="G1737">
        <v>825.78</v>
      </c>
      <c r="H1737">
        <v>0.02</v>
      </c>
      <c r="I1737" t="s">
        <v>1824</v>
      </c>
      <c r="J1737" s="12">
        <v>3237.0576000000001</v>
      </c>
      <c r="K1737" t="str">
        <f>_xlfn.XLOOKUP(Table17[[#This Row],[Customer_ID]],Customer_Dim!A:A,Customer_Dim!B:B,"False Data")</f>
        <v>Katherine Dorsey</v>
      </c>
      <c r="L1737" s="5">
        <f>_xlfn.XLOOKUP(Table17[[#This Row],[Customer_ID]],Customer_Dim!A:A,Customer_Dim!C:C,"False Data")</f>
        <v>24</v>
      </c>
      <c r="M1737" s="5" t="str" cm="1">
        <f t="array" ref="M1737">_xlfn.IFS(Table9[[#This Row],[Age]]&lt;=35,"Youth",Table9[[#This Row],[Age]]&lt;=55,"Adult",Table9[[#This Row],[Age]]&gt;55,"Senior")</f>
        <v>Youth</v>
      </c>
      <c r="N1737" t="str">
        <f>_xlfn.XLOOKUP(Table17[[#This Row],[Customer_ID]],Customer_Dim!A:A,Customer_Dim!D:D,"False Data")</f>
        <v>Male</v>
      </c>
      <c r="O1737" t="str">
        <f>_xlfn.XLOOKUP(Table17[[#This Row],[Customer_ID]],Customer_Dim!A:A,Customer_Dim!E:E,"False Data")</f>
        <v>Christopherland</v>
      </c>
      <c r="P1737" t="str">
        <f>_xlfn.XLOOKUP(Table17[[#This Row],[Customer_ID]],Customer_Dim!A:A,Customer_Dim!F:F,"False Data")</f>
        <v>Oklahoma</v>
      </c>
      <c r="Q1737" t="str">
        <f>_xlfn.XLOOKUP(Table17[[#This Row],[Customer_ID]],Customer_Dim!A:A,Customer_Dim!G:G,"False Data")</f>
        <v>USA</v>
      </c>
      <c r="R1737" t="str">
        <f>_xlfn.XLOOKUP(Table17[[#This Row],[Customer_ID]],Customer_Dim!A:A,Customer_Dim!H:H,"False Data")</f>
        <v>Platinum</v>
      </c>
      <c r="S1737" t="str">
        <f>_xlfn.XLOOKUP(Table17[[#This Row],[Store_ID]],Store_Dim!A:A,Store_Dim!B:B)</f>
        <v>Holloway Ltd</v>
      </c>
      <c r="T1737" t="str">
        <f>_xlfn.XLOOKUP(Table17[[#This Row],[Store_ID]],Store_Dim!A:A,Store_Dim!C:C)</f>
        <v>North</v>
      </c>
      <c r="U1737" t="str">
        <f>_xlfn.XLOOKUP(Table17[[#This Row],[Store_ID]],Store_Dim!A:A,Store_Dim!D:D)</f>
        <v>Bensonhaven</v>
      </c>
      <c r="V1737" t="str">
        <f>_xlfn.XLOOKUP(Table17[[#This Row],[Store_ID]],Store_Dim!A:A,Store_Dim!E:E)</f>
        <v>Flagship</v>
      </c>
      <c r="W1737" t="str">
        <f>_xlfn.XLOOKUP(Table17[[#This Row],[Product_ID]],Product_Dim!A:A,Product_Dim!B:B)</f>
        <v>USB-C Laptop Charger</v>
      </c>
      <c r="X1737" t="str">
        <f>_xlfn.XLOOKUP(Table17[[#This Row],[Product_ID]],Product_Dim!A:A,Product_Dim!C:C)</f>
        <v>Electronics</v>
      </c>
      <c r="Y1737" t="str">
        <f>_xlfn.XLOOKUP(Table17[[#This Row],[Product_ID]],Product_Dim!A:A,Product_Dim!D:D)</f>
        <v>Computer</v>
      </c>
      <c r="Z1737" t="str">
        <f>_xlfn.XLOOKUP(Table17[[#This Row],[Product_ID]],Product_Dim!A:A,Product_Dim!E:E)</f>
        <v>Martin LLC</v>
      </c>
      <c r="AA1737">
        <f>_xlfn.XLOOKUP(Table17[[#This Row],[Product_ID]],Product_Dim!A:A,Product_Dim!F:F)</f>
        <v>377.52</v>
      </c>
      <c r="AB1737">
        <f>_xlfn.XLOOKUP(Table17[[#This Row],[Product_ID]],Product_Dim!A:A,Product_Dim!G:G)</f>
        <v>485</v>
      </c>
    </row>
    <row r="1738" spans="1:28" x14ac:dyDescent="0.25">
      <c r="A1738" t="s">
        <v>3562</v>
      </c>
      <c r="B1738" s="1">
        <v>45313</v>
      </c>
      <c r="C1738" t="s">
        <v>405</v>
      </c>
      <c r="D1738" t="s">
        <v>1598</v>
      </c>
      <c r="E1738" t="s">
        <v>1807</v>
      </c>
      <c r="F1738">
        <v>3</v>
      </c>
      <c r="G1738">
        <v>849.77</v>
      </c>
      <c r="H1738">
        <v>0.12</v>
      </c>
      <c r="I1738" t="s">
        <v>1826</v>
      </c>
      <c r="J1738" s="12">
        <v>2243.3928000000001</v>
      </c>
      <c r="K1738" t="str">
        <f>_xlfn.XLOOKUP(Table17[[#This Row],[Customer_ID]],Customer_Dim!A:A,Customer_Dim!B:B,"False Data")</f>
        <v>Anthony Phillips</v>
      </c>
      <c r="L1738" s="5">
        <f>_xlfn.XLOOKUP(Table17[[#This Row],[Customer_ID]],Customer_Dim!A:A,Customer_Dim!C:C,"False Data")</f>
        <v>18</v>
      </c>
      <c r="M1738" s="5" t="str" cm="1">
        <f t="array" ref="M1738">_xlfn.IFS(Table9[[#This Row],[Age]]&lt;=35,"Youth",Table9[[#This Row],[Age]]&lt;=55,"Adult",Table9[[#This Row],[Age]]&gt;55,"Senior")</f>
        <v>Youth</v>
      </c>
      <c r="N1738" t="str">
        <f>_xlfn.XLOOKUP(Table17[[#This Row],[Customer_ID]],Customer_Dim!A:A,Customer_Dim!D:D,"False Data")</f>
        <v>Female</v>
      </c>
      <c r="O1738" t="str">
        <f>_xlfn.XLOOKUP(Table17[[#This Row],[Customer_ID]],Customer_Dim!A:A,Customer_Dim!E:E,"False Data")</f>
        <v>North Davidport</v>
      </c>
      <c r="P1738" t="str">
        <f>_xlfn.XLOOKUP(Table17[[#This Row],[Customer_ID]],Customer_Dim!A:A,Customer_Dim!F:F,"False Data")</f>
        <v>Rhode Island</v>
      </c>
      <c r="Q1738" t="str">
        <f>_xlfn.XLOOKUP(Table17[[#This Row],[Customer_ID]],Customer_Dim!A:A,Customer_Dim!G:G,"False Data")</f>
        <v>USA</v>
      </c>
      <c r="R1738" t="str">
        <f>_xlfn.XLOOKUP(Table17[[#This Row],[Customer_ID]],Customer_Dim!A:A,Customer_Dim!H:H,"False Data")</f>
        <v>Platinum</v>
      </c>
      <c r="S1738" t="str">
        <f>_xlfn.XLOOKUP(Table17[[#This Row],[Store_ID]],Store_Dim!A:A,Store_Dim!B:B)</f>
        <v>Holloway Ltd</v>
      </c>
      <c r="T1738" t="str">
        <f>_xlfn.XLOOKUP(Table17[[#This Row],[Store_ID]],Store_Dim!A:A,Store_Dim!C:C)</f>
        <v>North</v>
      </c>
      <c r="U1738" t="str">
        <f>_xlfn.XLOOKUP(Table17[[#This Row],[Store_ID]],Store_Dim!A:A,Store_Dim!D:D)</f>
        <v>Bensonhaven</v>
      </c>
      <c r="V1738" t="str">
        <f>_xlfn.XLOOKUP(Table17[[#This Row],[Store_ID]],Store_Dim!A:A,Store_Dim!E:E)</f>
        <v>Flagship</v>
      </c>
      <c r="W1738" t="str">
        <f>_xlfn.XLOOKUP(Table17[[#This Row],[Product_ID]],Product_Dim!A:A,Product_Dim!B:B)</f>
        <v>Women's Scarf Set</v>
      </c>
      <c r="X1738" t="str">
        <f>_xlfn.XLOOKUP(Table17[[#This Row],[Product_ID]],Product_Dim!A:A,Product_Dim!C:C)</f>
        <v>Clothing</v>
      </c>
      <c r="Y1738" t="str">
        <f>_xlfn.XLOOKUP(Table17[[#This Row],[Product_ID]],Product_Dim!A:A,Product_Dim!D:D)</f>
        <v>Accessories</v>
      </c>
      <c r="Z1738" t="str">
        <f>_xlfn.XLOOKUP(Table17[[#This Row],[Product_ID]],Product_Dim!A:A,Product_Dim!E:E)</f>
        <v>Brown and Sons</v>
      </c>
      <c r="AA1738">
        <f>_xlfn.XLOOKUP(Table17[[#This Row],[Product_ID]],Product_Dim!A:A,Product_Dim!F:F)</f>
        <v>174.02</v>
      </c>
      <c r="AB1738">
        <f>_xlfn.XLOOKUP(Table17[[#This Row],[Product_ID]],Product_Dim!A:A,Product_Dim!G:G)</f>
        <v>268</v>
      </c>
    </row>
    <row r="1739" spans="1:28" x14ac:dyDescent="0.25">
      <c r="A1739" t="s">
        <v>3563</v>
      </c>
      <c r="B1739" s="1">
        <v>45314</v>
      </c>
      <c r="C1739" t="s">
        <v>1080</v>
      </c>
      <c r="D1739" t="s">
        <v>1668</v>
      </c>
      <c r="E1739" t="s">
        <v>1769</v>
      </c>
      <c r="F1739">
        <v>1</v>
      </c>
      <c r="G1739">
        <v>88.78</v>
      </c>
      <c r="H1739">
        <v>0.18</v>
      </c>
      <c r="I1739" t="s">
        <v>1824</v>
      </c>
      <c r="J1739" s="12">
        <v>72.799600000000012</v>
      </c>
      <c r="K1739" t="str">
        <f>_xlfn.XLOOKUP(Table17[[#This Row],[Customer_ID]],Customer_Dim!A:A,Customer_Dim!B:B,"False Data")</f>
        <v>Evelyn Brown</v>
      </c>
      <c r="L1739" s="5">
        <f>_xlfn.XLOOKUP(Table17[[#This Row],[Customer_ID]],Customer_Dim!A:A,Customer_Dim!C:C,"False Data")</f>
        <v>39</v>
      </c>
      <c r="M1739" s="5" t="str" cm="1">
        <f t="array" ref="M1739">_xlfn.IFS(Table9[[#This Row],[Age]]&lt;=35,"Youth",Table9[[#This Row],[Age]]&lt;=55,"Adult",Table9[[#This Row],[Age]]&gt;55,"Senior")</f>
        <v>Adult</v>
      </c>
      <c r="N1739" t="str">
        <f>_xlfn.XLOOKUP(Table17[[#This Row],[Customer_ID]],Customer_Dim!A:A,Customer_Dim!D:D,"False Data")</f>
        <v>Male</v>
      </c>
      <c r="O1739" t="str">
        <f>_xlfn.XLOOKUP(Table17[[#This Row],[Customer_ID]],Customer_Dim!A:A,Customer_Dim!E:E,"False Data")</f>
        <v>West Victoriaborough</v>
      </c>
      <c r="P1739" t="str">
        <f>_xlfn.XLOOKUP(Table17[[#This Row],[Customer_ID]],Customer_Dim!A:A,Customer_Dim!F:F,"False Data")</f>
        <v>New Mexico</v>
      </c>
      <c r="Q1739" t="str">
        <f>_xlfn.XLOOKUP(Table17[[#This Row],[Customer_ID]],Customer_Dim!A:A,Customer_Dim!G:G,"False Data")</f>
        <v>USA</v>
      </c>
      <c r="R1739" t="str">
        <f>_xlfn.XLOOKUP(Table17[[#This Row],[Customer_ID]],Customer_Dim!A:A,Customer_Dim!H:H,"False Data")</f>
        <v>Gold</v>
      </c>
      <c r="S1739" t="str">
        <f>_xlfn.XLOOKUP(Table17[[#This Row],[Store_ID]],Store_Dim!A:A,Store_Dim!B:B)</f>
        <v>Alexander Group</v>
      </c>
      <c r="T1739" t="str">
        <f>_xlfn.XLOOKUP(Table17[[#This Row],[Store_ID]],Store_Dim!A:A,Store_Dim!C:C)</f>
        <v>South</v>
      </c>
      <c r="U1739" t="str">
        <f>_xlfn.XLOOKUP(Table17[[#This Row],[Store_ID]],Store_Dim!A:A,Store_Dim!D:D)</f>
        <v>Port Sharon</v>
      </c>
      <c r="V1739" t="str">
        <f>_xlfn.XLOOKUP(Table17[[#This Row],[Store_ID]],Store_Dim!A:A,Store_Dim!E:E)</f>
        <v>Online</v>
      </c>
      <c r="W1739" t="str">
        <f>_xlfn.XLOOKUP(Table17[[#This Row],[Product_ID]],Product_Dim!A:A,Product_Dim!B:B)</f>
        <v>Luxury Perfume Spray</v>
      </c>
      <c r="X1739" t="str">
        <f>_xlfn.XLOOKUP(Table17[[#This Row],[Product_ID]],Product_Dim!A:A,Product_Dim!C:C)</f>
        <v>Beauty</v>
      </c>
      <c r="Y1739" t="str">
        <f>_xlfn.XLOOKUP(Table17[[#This Row],[Product_ID]],Product_Dim!A:A,Product_Dim!D:D)</f>
        <v>Fragrance</v>
      </c>
      <c r="Z1739" t="str">
        <f>_xlfn.XLOOKUP(Table17[[#This Row],[Product_ID]],Product_Dim!A:A,Product_Dim!E:E)</f>
        <v>Gibson, Green and Lopez</v>
      </c>
      <c r="AA1739">
        <f>_xlfn.XLOOKUP(Table17[[#This Row],[Product_ID]],Product_Dim!A:A,Product_Dim!F:F)</f>
        <v>482.75</v>
      </c>
      <c r="AB1739">
        <f>_xlfn.XLOOKUP(Table17[[#This Row],[Product_ID]],Product_Dim!A:A,Product_Dim!G:G)</f>
        <v>444</v>
      </c>
    </row>
    <row r="1740" spans="1:28" x14ac:dyDescent="0.25">
      <c r="A1740" t="s">
        <v>3564</v>
      </c>
      <c r="B1740" s="1">
        <v>45526</v>
      </c>
      <c r="C1740" t="s">
        <v>628</v>
      </c>
      <c r="D1740" t="s">
        <v>1704</v>
      </c>
      <c r="E1740" t="s">
        <v>1769</v>
      </c>
      <c r="F1740">
        <v>4</v>
      </c>
      <c r="G1740">
        <v>507.22</v>
      </c>
      <c r="H1740">
        <v>0.14000000000000001</v>
      </c>
      <c r="I1740" t="s">
        <v>1826</v>
      </c>
      <c r="J1740" s="12">
        <v>1744.8368</v>
      </c>
      <c r="K1740" t="str">
        <f>_xlfn.XLOOKUP(Table17[[#This Row],[Customer_ID]],Customer_Dim!A:A,Customer_Dim!B:B,"False Data")</f>
        <v>Todd Poole</v>
      </c>
      <c r="L1740" s="5">
        <f>_xlfn.XLOOKUP(Table17[[#This Row],[Customer_ID]],Customer_Dim!A:A,Customer_Dim!C:C,"False Data")</f>
        <v>29</v>
      </c>
      <c r="M1740" s="5" t="str" cm="1">
        <f t="array" ref="M1740">_xlfn.IFS(Table9[[#This Row],[Age]]&lt;=35,"Youth",Table9[[#This Row],[Age]]&lt;=55,"Adult",Table9[[#This Row],[Age]]&gt;55,"Senior")</f>
        <v>Youth</v>
      </c>
      <c r="N1740" t="str">
        <f>_xlfn.XLOOKUP(Table17[[#This Row],[Customer_ID]],Customer_Dim!A:A,Customer_Dim!D:D,"False Data")</f>
        <v>Female</v>
      </c>
      <c r="O1740" t="str">
        <f>_xlfn.XLOOKUP(Table17[[#This Row],[Customer_ID]],Customer_Dim!A:A,Customer_Dim!E:E,"False Data")</f>
        <v>Johnsonshire</v>
      </c>
      <c r="P1740" t="str">
        <f>_xlfn.XLOOKUP(Table17[[#This Row],[Customer_ID]],Customer_Dim!A:A,Customer_Dim!F:F,"False Data")</f>
        <v>Ohio</v>
      </c>
      <c r="Q1740" t="str">
        <f>_xlfn.XLOOKUP(Table17[[#This Row],[Customer_ID]],Customer_Dim!A:A,Customer_Dim!G:G,"False Data")</f>
        <v>USA</v>
      </c>
      <c r="R1740" t="str">
        <f>_xlfn.XLOOKUP(Table17[[#This Row],[Customer_ID]],Customer_Dim!A:A,Customer_Dim!H:H,"False Data")</f>
        <v>Bronze</v>
      </c>
      <c r="S1740" t="str">
        <f>_xlfn.XLOOKUP(Table17[[#This Row],[Store_ID]],Store_Dim!A:A,Store_Dim!B:B)</f>
        <v>Alexander Group</v>
      </c>
      <c r="T1740" t="str">
        <f>_xlfn.XLOOKUP(Table17[[#This Row],[Store_ID]],Store_Dim!A:A,Store_Dim!C:C)</f>
        <v>South</v>
      </c>
      <c r="U1740" t="str">
        <f>_xlfn.XLOOKUP(Table17[[#This Row],[Store_ID]],Store_Dim!A:A,Store_Dim!D:D)</f>
        <v>Port Sharon</v>
      </c>
      <c r="V1740" t="str">
        <f>_xlfn.XLOOKUP(Table17[[#This Row],[Store_ID]],Store_Dim!A:A,Store_Dim!E:E)</f>
        <v>Online</v>
      </c>
      <c r="W1740" t="str">
        <f>_xlfn.XLOOKUP(Table17[[#This Row],[Product_ID]],Product_Dim!A:A,Product_Dim!B:B)</f>
        <v>Essential Oil Diffuser</v>
      </c>
      <c r="X1740" t="str">
        <f>_xlfn.XLOOKUP(Table17[[#This Row],[Product_ID]],Product_Dim!A:A,Product_Dim!C:C)</f>
        <v>Home</v>
      </c>
      <c r="Y1740" t="str">
        <f>_xlfn.XLOOKUP(Table17[[#This Row],[Product_ID]],Product_Dim!A:A,Product_Dim!D:D)</f>
        <v>Decor</v>
      </c>
      <c r="Z1740" t="str">
        <f>_xlfn.XLOOKUP(Table17[[#This Row],[Product_ID]],Product_Dim!A:A,Product_Dim!E:E)</f>
        <v>Hernandez Inc</v>
      </c>
      <c r="AA1740">
        <f>_xlfn.XLOOKUP(Table17[[#This Row],[Product_ID]],Product_Dim!A:A,Product_Dim!F:F)</f>
        <v>325.26</v>
      </c>
      <c r="AB1740">
        <f>_xlfn.XLOOKUP(Table17[[#This Row],[Product_ID]],Product_Dim!A:A,Product_Dim!G:G)</f>
        <v>400</v>
      </c>
    </row>
    <row r="1741" spans="1:28" x14ac:dyDescent="0.25">
      <c r="A1741" t="s">
        <v>3565</v>
      </c>
      <c r="B1741" s="1">
        <v>45887</v>
      </c>
      <c r="C1741" t="s">
        <v>996</v>
      </c>
      <c r="D1741" t="s">
        <v>1740</v>
      </c>
      <c r="E1741" t="s">
        <v>1752</v>
      </c>
      <c r="F1741">
        <v>3</v>
      </c>
      <c r="G1741">
        <v>330.98</v>
      </c>
      <c r="H1741">
        <v>0.11</v>
      </c>
      <c r="I1741" t="s">
        <v>1824</v>
      </c>
      <c r="J1741" s="12">
        <v>883.71660000000008</v>
      </c>
      <c r="K1741" t="str">
        <f>_xlfn.XLOOKUP(Table17[[#This Row],[Customer_ID]],Customer_Dim!A:A,Customer_Dim!B:B,"False Data")</f>
        <v>Robert House</v>
      </c>
      <c r="L1741" s="5">
        <f>_xlfn.XLOOKUP(Table17[[#This Row],[Customer_ID]],Customer_Dim!A:A,Customer_Dim!C:C,"False Data")</f>
        <v>34</v>
      </c>
      <c r="M1741" s="5" t="str" cm="1">
        <f t="array" ref="M1741">_xlfn.IFS(Table9[[#This Row],[Age]]&lt;=35,"Youth",Table9[[#This Row],[Age]]&lt;=55,"Adult",Table9[[#This Row],[Age]]&gt;55,"Senior")</f>
        <v>Youth</v>
      </c>
      <c r="N1741" t="str">
        <f>_xlfn.XLOOKUP(Table17[[#This Row],[Customer_ID]],Customer_Dim!A:A,Customer_Dim!D:D,"False Data")</f>
        <v>Male</v>
      </c>
      <c r="O1741" t="str">
        <f>_xlfn.XLOOKUP(Table17[[#This Row],[Customer_ID]],Customer_Dim!A:A,Customer_Dim!E:E,"False Data")</f>
        <v>Lake James</v>
      </c>
      <c r="P1741" t="str">
        <f>_xlfn.XLOOKUP(Table17[[#This Row],[Customer_ID]],Customer_Dim!A:A,Customer_Dim!F:F,"False Data")</f>
        <v>Maryland</v>
      </c>
      <c r="Q1741" t="str">
        <f>_xlfn.XLOOKUP(Table17[[#This Row],[Customer_ID]],Customer_Dim!A:A,Customer_Dim!G:G,"False Data")</f>
        <v>USA</v>
      </c>
      <c r="R1741" t="str">
        <f>_xlfn.XLOOKUP(Table17[[#This Row],[Customer_ID]],Customer_Dim!A:A,Customer_Dim!H:H,"False Data")</f>
        <v>Gold</v>
      </c>
      <c r="S1741" t="str">
        <f>_xlfn.XLOOKUP(Table17[[#This Row],[Store_ID]],Store_Dim!A:A,Store_Dim!B:B)</f>
        <v>Rivera-Warner</v>
      </c>
      <c r="T1741" t="str">
        <f>_xlfn.XLOOKUP(Table17[[#This Row],[Store_ID]],Store_Dim!A:A,Store_Dim!C:C)</f>
        <v>East</v>
      </c>
      <c r="U1741" t="str">
        <f>_xlfn.XLOOKUP(Table17[[#This Row],[Store_ID]],Store_Dim!A:A,Store_Dim!D:D)</f>
        <v>Washingtonfurt</v>
      </c>
      <c r="V1741" t="str">
        <f>_xlfn.XLOOKUP(Table17[[#This Row],[Store_ID]],Store_Dim!A:A,Store_Dim!E:E)</f>
        <v>Flagship</v>
      </c>
      <c r="W1741" t="str">
        <f>_xlfn.XLOOKUP(Table17[[#This Row],[Product_ID]],Product_Dim!A:A,Product_Dim!B:B)</f>
        <v>Women's Formal Blazer</v>
      </c>
      <c r="X1741" t="str">
        <f>_xlfn.XLOOKUP(Table17[[#This Row],[Product_ID]],Product_Dim!A:A,Product_Dim!C:C)</f>
        <v>Clothing</v>
      </c>
      <c r="Y1741" t="str">
        <f>_xlfn.XLOOKUP(Table17[[#This Row],[Product_ID]],Product_Dim!A:A,Product_Dim!D:D)</f>
        <v>Outerwear</v>
      </c>
      <c r="Z1741" t="str">
        <f>_xlfn.XLOOKUP(Table17[[#This Row],[Product_ID]],Product_Dim!A:A,Product_Dim!E:E)</f>
        <v>Phillips and Sons</v>
      </c>
      <c r="AA1741">
        <f>_xlfn.XLOOKUP(Table17[[#This Row],[Product_ID]],Product_Dim!A:A,Product_Dim!F:F)</f>
        <v>358.47</v>
      </c>
      <c r="AB1741">
        <f>_xlfn.XLOOKUP(Table17[[#This Row],[Product_ID]],Product_Dim!A:A,Product_Dim!G:G)</f>
        <v>143</v>
      </c>
    </row>
    <row r="1742" spans="1:28" x14ac:dyDescent="0.25">
      <c r="A1742" t="s">
        <v>3566</v>
      </c>
      <c r="B1742" s="1">
        <v>45562</v>
      </c>
      <c r="C1742" t="s">
        <v>195</v>
      </c>
      <c r="D1742" t="s">
        <v>1622</v>
      </c>
      <c r="E1742" t="s">
        <v>1813</v>
      </c>
      <c r="F1742">
        <v>4</v>
      </c>
      <c r="G1742">
        <v>442.87</v>
      </c>
      <c r="H1742">
        <v>0.08</v>
      </c>
      <c r="I1742" t="s">
        <v>1824</v>
      </c>
      <c r="J1742" s="12">
        <v>1629.7616</v>
      </c>
      <c r="K1742" t="str">
        <f>_xlfn.XLOOKUP(Table17[[#This Row],[Customer_ID]],Customer_Dim!A:A,Customer_Dim!B:B,"False Data")</f>
        <v>Sarah Rodgers</v>
      </c>
      <c r="L1742" s="5">
        <f>_xlfn.XLOOKUP(Table17[[#This Row],[Customer_ID]],Customer_Dim!A:A,Customer_Dim!C:C,"False Data")</f>
        <v>23</v>
      </c>
      <c r="M1742" s="5" t="str" cm="1">
        <f t="array" ref="M1742">_xlfn.IFS(Table9[[#This Row],[Age]]&lt;=35,"Youth",Table9[[#This Row],[Age]]&lt;=55,"Adult",Table9[[#This Row],[Age]]&gt;55,"Senior")</f>
        <v>Youth</v>
      </c>
      <c r="N1742" t="str">
        <f>_xlfn.XLOOKUP(Table17[[#This Row],[Customer_ID]],Customer_Dim!A:A,Customer_Dim!D:D,"False Data")</f>
        <v>Female</v>
      </c>
      <c r="O1742" t="str">
        <f>_xlfn.XLOOKUP(Table17[[#This Row],[Customer_ID]],Customer_Dim!A:A,Customer_Dim!E:E,"False Data")</f>
        <v>New Julia</v>
      </c>
      <c r="P1742" t="str">
        <f>_xlfn.XLOOKUP(Table17[[#This Row],[Customer_ID]],Customer_Dim!A:A,Customer_Dim!F:F,"False Data")</f>
        <v>West Virginia</v>
      </c>
      <c r="Q1742" t="str">
        <f>_xlfn.XLOOKUP(Table17[[#This Row],[Customer_ID]],Customer_Dim!A:A,Customer_Dim!G:G,"False Data")</f>
        <v>USA</v>
      </c>
      <c r="R1742" t="str">
        <f>_xlfn.XLOOKUP(Table17[[#This Row],[Customer_ID]],Customer_Dim!A:A,Customer_Dim!H:H,"False Data")</f>
        <v>Gold</v>
      </c>
      <c r="S1742" t="str">
        <f>_xlfn.XLOOKUP(Table17[[#This Row],[Store_ID]],Store_Dim!A:A,Store_Dim!B:B)</f>
        <v>Mann-Austin</v>
      </c>
      <c r="T1742" t="str">
        <f>_xlfn.XLOOKUP(Table17[[#This Row],[Store_ID]],Store_Dim!A:A,Store_Dim!C:C)</f>
        <v>East</v>
      </c>
      <c r="U1742" t="str">
        <f>_xlfn.XLOOKUP(Table17[[#This Row],[Store_ID]],Store_Dim!A:A,Store_Dim!D:D)</f>
        <v>Vasquezborough</v>
      </c>
      <c r="V1742" t="str">
        <f>_xlfn.XLOOKUP(Table17[[#This Row],[Store_ID]],Store_Dim!A:A,Store_Dim!E:E)</f>
        <v>Online</v>
      </c>
      <c r="W1742" t="str">
        <f>_xlfn.XLOOKUP(Table17[[#This Row],[Product_ID]],Product_Dim!A:A,Product_Dim!B:B)</f>
        <v>Men's Casual Sneakers</v>
      </c>
      <c r="X1742" t="str">
        <f>_xlfn.XLOOKUP(Table17[[#This Row],[Product_ID]],Product_Dim!A:A,Product_Dim!C:C)</f>
        <v>Clothing</v>
      </c>
      <c r="Y1742" t="str">
        <f>_xlfn.XLOOKUP(Table17[[#This Row],[Product_ID]],Product_Dim!A:A,Product_Dim!D:D)</f>
        <v>Footwear</v>
      </c>
      <c r="Z1742" t="str">
        <f>_xlfn.XLOOKUP(Table17[[#This Row],[Product_ID]],Product_Dim!A:A,Product_Dim!E:E)</f>
        <v>Hogan-Lee</v>
      </c>
      <c r="AA1742">
        <f>_xlfn.XLOOKUP(Table17[[#This Row],[Product_ID]],Product_Dim!A:A,Product_Dim!F:F)</f>
        <v>353.47</v>
      </c>
      <c r="AB1742">
        <f>_xlfn.XLOOKUP(Table17[[#This Row],[Product_ID]],Product_Dim!A:A,Product_Dim!G:G)</f>
        <v>214</v>
      </c>
    </row>
    <row r="1743" spans="1:28" x14ac:dyDescent="0.25">
      <c r="A1743" t="s">
        <v>3567</v>
      </c>
      <c r="B1743" s="1">
        <v>45880</v>
      </c>
      <c r="C1743" t="s">
        <v>48</v>
      </c>
      <c r="D1743" t="s">
        <v>1740</v>
      </c>
      <c r="E1743" t="s">
        <v>1761</v>
      </c>
      <c r="F1743">
        <v>2</v>
      </c>
      <c r="G1743">
        <v>939.66</v>
      </c>
      <c r="H1743">
        <v>0.14000000000000001</v>
      </c>
      <c r="I1743" t="s">
        <v>1826</v>
      </c>
      <c r="J1743" s="12">
        <v>1616.2152000000001</v>
      </c>
      <c r="K1743" t="str">
        <f>_xlfn.XLOOKUP(Table17[[#This Row],[Customer_ID]],Customer_Dim!A:A,Customer_Dim!B:B,"False Data")</f>
        <v>Ms. Maria Leach</v>
      </c>
      <c r="L1743" s="5">
        <f>_xlfn.XLOOKUP(Table17[[#This Row],[Customer_ID]],Customer_Dim!A:A,Customer_Dim!C:C,"False Data")</f>
        <v>64</v>
      </c>
      <c r="M1743" s="5" t="str" cm="1">
        <f t="array" ref="M1743">_xlfn.IFS(Table9[[#This Row],[Age]]&lt;=35,"Youth",Table9[[#This Row],[Age]]&lt;=55,"Adult",Table9[[#This Row],[Age]]&gt;55,"Senior")</f>
        <v>Senior</v>
      </c>
      <c r="N1743" t="str">
        <f>_xlfn.XLOOKUP(Table17[[#This Row],[Customer_ID]],Customer_Dim!A:A,Customer_Dim!D:D,"False Data")</f>
        <v>Male</v>
      </c>
      <c r="O1743" t="str">
        <f>_xlfn.XLOOKUP(Table17[[#This Row],[Customer_ID]],Customer_Dim!A:A,Customer_Dim!E:E,"False Data")</f>
        <v>Melissashire</v>
      </c>
      <c r="P1743" t="str">
        <f>_xlfn.XLOOKUP(Table17[[#This Row],[Customer_ID]],Customer_Dim!A:A,Customer_Dim!F:F,"False Data")</f>
        <v>Pennsylvania</v>
      </c>
      <c r="Q1743" t="str">
        <f>_xlfn.XLOOKUP(Table17[[#This Row],[Customer_ID]],Customer_Dim!A:A,Customer_Dim!G:G,"False Data")</f>
        <v>USA</v>
      </c>
      <c r="R1743" t="str">
        <f>_xlfn.XLOOKUP(Table17[[#This Row],[Customer_ID]],Customer_Dim!A:A,Customer_Dim!H:H,"False Data")</f>
        <v>Platinum</v>
      </c>
      <c r="S1743" t="str">
        <f>_xlfn.XLOOKUP(Table17[[#This Row],[Store_ID]],Store_Dim!A:A,Store_Dim!B:B)</f>
        <v>Black-Horn</v>
      </c>
      <c r="T1743" t="str">
        <f>_xlfn.XLOOKUP(Table17[[#This Row],[Store_ID]],Store_Dim!A:A,Store_Dim!C:C)</f>
        <v>South</v>
      </c>
      <c r="U1743" t="str">
        <f>_xlfn.XLOOKUP(Table17[[#This Row],[Store_ID]],Store_Dim!A:A,Store_Dim!D:D)</f>
        <v>North Nancyview</v>
      </c>
      <c r="V1743" t="str">
        <f>_xlfn.XLOOKUP(Table17[[#This Row],[Store_ID]],Store_Dim!A:A,Store_Dim!E:E)</f>
        <v>Outlet</v>
      </c>
      <c r="W1743" t="str">
        <f>_xlfn.XLOOKUP(Table17[[#This Row],[Product_ID]],Product_Dim!A:A,Product_Dim!B:B)</f>
        <v>Women's Formal Blazer</v>
      </c>
      <c r="X1743" t="str">
        <f>_xlfn.XLOOKUP(Table17[[#This Row],[Product_ID]],Product_Dim!A:A,Product_Dim!C:C)</f>
        <v>Clothing</v>
      </c>
      <c r="Y1743" t="str">
        <f>_xlfn.XLOOKUP(Table17[[#This Row],[Product_ID]],Product_Dim!A:A,Product_Dim!D:D)</f>
        <v>Outerwear</v>
      </c>
      <c r="Z1743" t="str">
        <f>_xlfn.XLOOKUP(Table17[[#This Row],[Product_ID]],Product_Dim!A:A,Product_Dim!E:E)</f>
        <v>Phillips and Sons</v>
      </c>
      <c r="AA1743">
        <f>_xlfn.XLOOKUP(Table17[[#This Row],[Product_ID]],Product_Dim!A:A,Product_Dim!F:F)</f>
        <v>358.47</v>
      </c>
      <c r="AB1743">
        <f>_xlfn.XLOOKUP(Table17[[#This Row],[Product_ID]],Product_Dim!A:A,Product_Dim!G:G)</f>
        <v>143</v>
      </c>
    </row>
    <row r="1744" spans="1:28" x14ac:dyDescent="0.25">
      <c r="A1744" t="s">
        <v>3568</v>
      </c>
      <c r="B1744" s="1">
        <v>45556</v>
      </c>
      <c r="C1744" t="s">
        <v>929</v>
      </c>
      <c r="D1744" t="s">
        <v>1694</v>
      </c>
      <c r="E1744" t="s">
        <v>1766</v>
      </c>
      <c r="F1744">
        <v>1</v>
      </c>
      <c r="G1744">
        <v>24.13</v>
      </c>
      <c r="H1744">
        <v>0</v>
      </c>
      <c r="I1744" t="s">
        <v>1824</v>
      </c>
      <c r="J1744" s="12">
        <v>24.13</v>
      </c>
      <c r="K1744" t="str">
        <f>_xlfn.XLOOKUP(Table17[[#This Row],[Customer_ID]],Customer_Dim!A:A,Customer_Dim!B:B,"False Data")</f>
        <v>Gloria Taylor</v>
      </c>
      <c r="L1744" s="5">
        <f>_xlfn.XLOOKUP(Table17[[#This Row],[Customer_ID]],Customer_Dim!A:A,Customer_Dim!C:C,"False Data")</f>
        <v>56</v>
      </c>
      <c r="M1744" s="5" t="str" cm="1">
        <f t="array" ref="M1744">_xlfn.IFS(Table9[[#This Row],[Age]]&lt;=35,"Youth",Table9[[#This Row],[Age]]&lt;=55,"Adult",Table9[[#This Row],[Age]]&gt;55,"Senior")</f>
        <v>Senior</v>
      </c>
      <c r="N1744" t="str">
        <f>_xlfn.XLOOKUP(Table17[[#This Row],[Customer_ID]],Customer_Dim!A:A,Customer_Dim!D:D,"False Data")</f>
        <v>Female</v>
      </c>
      <c r="O1744" t="str">
        <f>_xlfn.XLOOKUP(Table17[[#This Row],[Customer_ID]],Customer_Dim!A:A,Customer_Dim!E:E,"False Data")</f>
        <v>North Daniel</v>
      </c>
      <c r="P1744" t="str">
        <f>_xlfn.XLOOKUP(Table17[[#This Row],[Customer_ID]],Customer_Dim!A:A,Customer_Dim!F:F,"False Data")</f>
        <v>Louisiana</v>
      </c>
      <c r="Q1744" t="str">
        <f>_xlfn.XLOOKUP(Table17[[#This Row],[Customer_ID]],Customer_Dim!A:A,Customer_Dim!G:G,"False Data")</f>
        <v>USA</v>
      </c>
      <c r="R1744" t="str">
        <f>_xlfn.XLOOKUP(Table17[[#This Row],[Customer_ID]],Customer_Dim!A:A,Customer_Dim!H:H,"False Data")</f>
        <v>Platinum</v>
      </c>
      <c r="S1744" t="str">
        <f>_xlfn.XLOOKUP(Table17[[#This Row],[Store_ID]],Store_Dim!A:A,Store_Dim!B:B)</f>
        <v>Johnson-Wright</v>
      </c>
      <c r="T1744" t="str">
        <f>_xlfn.XLOOKUP(Table17[[#This Row],[Store_ID]],Store_Dim!A:A,Store_Dim!C:C)</f>
        <v>North</v>
      </c>
      <c r="U1744" t="str">
        <f>_xlfn.XLOOKUP(Table17[[#This Row],[Store_ID]],Store_Dim!A:A,Store_Dim!D:D)</f>
        <v>Hoodberg</v>
      </c>
      <c r="V1744" t="str">
        <f>_xlfn.XLOOKUP(Table17[[#This Row],[Store_ID]],Store_Dim!A:A,Store_Dim!E:E)</f>
        <v>Outlet</v>
      </c>
      <c r="W1744" t="str">
        <f>_xlfn.XLOOKUP(Table17[[#This Row],[Product_ID]],Product_Dim!A:A,Product_Dim!B:B)</f>
        <v>Shin Guards – Adult</v>
      </c>
      <c r="X1744" t="str">
        <f>_xlfn.XLOOKUP(Table17[[#This Row],[Product_ID]],Product_Dim!A:A,Product_Dim!C:C)</f>
        <v>Sports</v>
      </c>
      <c r="Y1744" t="str">
        <f>_xlfn.XLOOKUP(Table17[[#This Row],[Product_ID]],Product_Dim!A:A,Product_Dim!D:D)</f>
        <v>Team Sports</v>
      </c>
      <c r="Z1744" t="str">
        <f>_xlfn.XLOOKUP(Table17[[#This Row],[Product_ID]],Product_Dim!A:A,Product_Dim!E:E)</f>
        <v>French Ltd</v>
      </c>
      <c r="AA1744">
        <f>_xlfn.XLOOKUP(Table17[[#This Row],[Product_ID]],Product_Dim!A:A,Product_Dim!F:F)</f>
        <v>107.06</v>
      </c>
      <c r="AB1744">
        <f>_xlfn.XLOOKUP(Table17[[#This Row],[Product_ID]],Product_Dim!A:A,Product_Dim!G:G)</f>
        <v>359</v>
      </c>
    </row>
    <row r="1745" spans="1:28" x14ac:dyDescent="0.25">
      <c r="A1745" t="s">
        <v>3569</v>
      </c>
      <c r="B1745" s="1">
        <v>45355</v>
      </c>
      <c r="C1745" t="s">
        <v>1139</v>
      </c>
      <c r="D1745" t="s">
        <v>1630</v>
      </c>
      <c r="E1745" t="s">
        <v>1766</v>
      </c>
      <c r="F1745">
        <v>3</v>
      </c>
      <c r="G1745">
        <v>239.54</v>
      </c>
      <c r="H1745">
        <v>0.28999999999999998</v>
      </c>
      <c r="I1745" t="s">
        <v>1829</v>
      </c>
      <c r="J1745" s="12">
        <v>510.22019999999998</v>
      </c>
      <c r="K1745" t="str">
        <f>_xlfn.XLOOKUP(Table17[[#This Row],[Customer_ID]],Customer_Dim!A:A,Customer_Dim!B:B,"False Data")</f>
        <v>Chloe Aguilar</v>
      </c>
      <c r="L1745" s="5">
        <f>_xlfn.XLOOKUP(Table17[[#This Row],[Customer_ID]],Customer_Dim!A:A,Customer_Dim!C:C,"False Data")</f>
        <v>58</v>
      </c>
      <c r="M1745" s="5" t="str" cm="1">
        <f t="array" ref="M1745">_xlfn.IFS(Table9[[#This Row],[Age]]&lt;=35,"Youth",Table9[[#This Row],[Age]]&lt;=55,"Adult",Table9[[#This Row],[Age]]&gt;55,"Senior")</f>
        <v>Senior</v>
      </c>
      <c r="N1745" t="str">
        <f>_xlfn.XLOOKUP(Table17[[#This Row],[Customer_ID]],Customer_Dim!A:A,Customer_Dim!D:D,"False Data")</f>
        <v>Male</v>
      </c>
      <c r="O1745" t="str">
        <f>_xlfn.XLOOKUP(Table17[[#This Row],[Customer_ID]],Customer_Dim!A:A,Customer_Dim!E:E,"False Data")</f>
        <v>Lake Johnside</v>
      </c>
      <c r="P1745" t="str">
        <f>_xlfn.XLOOKUP(Table17[[#This Row],[Customer_ID]],Customer_Dim!A:A,Customer_Dim!F:F,"False Data")</f>
        <v>Arizona</v>
      </c>
      <c r="Q1745" t="str">
        <f>_xlfn.XLOOKUP(Table17[[#This Row],[Customer_ID]],Customer_Dim!A:A,Customer_Dim!G:G,"False Data")</f>
        <v>USA</v>
      </c>
      <c r="R1745" t="str">
        <f>_xlfn.XLOOKUP(Table17[[#This Row],[Customer_ID]],Customer_Dim!A:A,Customer_Dim!H:H,"False Data")</f>
        <v>Bronze</v>
      </c>
      <c r="S1745" t="str">
        <f>_xlfn.XLOOKUP(Table17[[#This Row],[Store_ID]],Store_Dim!A:A,Store_Dim!B:B)</f>
        <v>Johnson-Wright</v>
      </c>
      <c r="T1745" t="str">
        <f>_xlfn.XLOOKUP(Table17[[#This Row],[Store_ID]],Store_Dim!A:A,Store_Dim!C:C)</f>
        <v>North</v>
      </c>
      <c r="U1745" t="str">
        <f>_xlfn.XLOOKUP(Table17[[#This Row],[Store_ID]],Store_Dim!A:A,Store_Dim!D:D)</f>
        <v>Hoodberg</v>
      </c>
      <c r="V1745" t="str">
        <f>_xlfn.XLOOKUP(Table17[[#This Row],[Store_ID]],Store_Dim!A:A,Store_Dim!E:E)</f>
        <v>Outlet</v>
      </c>
      <c r="W1745" t="str">
        <f>_xlfn.XLOOKUP(Table17[[#This Row],[Product_ID]],Product_Dim!A:A,Product_Dim!B:B)</f>
        <v>Yoga Exercise Mat</v>
      </c>
      <c r="X1745" t="str">
        <f>_xlfn.XLOOKUP(Table17[[#This Row],[Product_ID]],Product_Dim!A:A,Product_Dim!C:C)</f>
        <v>Sports</v>
      </c>
      <c r="Y1745" t="str">
        <f>_xlfn.XLOOKUP(Table17[[#This Row],[Product_ID]],Product_Dim!A:A,Product_Dim!D:D)</f>
        <v>Fitness</v>
      </c>
      <c r="Z1745" t="str">
        <f>_xlfn.XLOOKUP(Table17[[#This Row],[Product_ID]],Product_Dim!A:A,Product_Dim!E:E)</f>
        <v>Carroll, Long and Mendoza</v>
      </c>
      <c r="AA1745">
        <f>_xlfn.XLOOKUP(Table17[[#This Row],[Product_ID]],Product_Dim!A:A,Product_Dim!F:F)</f>
        <v>313.26</v>
      </c>
      <c r="AB1745">
        <f>_xlfn.XLOOKUP(Table17[[#This Row],[Product_ID]],Product_Dim!A:A,Product_Dim!G:G)</f>
        <v>369</v>
      </c>
    </row>
    <row r="1746" spans="1:28" x14ac:dyDescent="0.25">
      <c r="A1746" t="s">
        <v>3570</v>
      </c>
      <c r="B1746" s="1">
        <v>45244</v>
      </c>
      <c r="C1746" t="s">
        <v>1484</v>
      </c>
      <c r="D1746" t="s">
        <v>1640</v>
      </c>
      <c r="E1746" t="s">
        <v>1799</v>
      </c>
      <c r="F1746">
        <v>1</v>
      </c>
      <c r="G1746">
        <v>588.53</v>
      </c>
      <c r="H1746">
        <v>0.1</v>
      </c>
      <c r="I1746" t="s">
        <v>1824</v>
      </c>
      <c r="J1746" s="12">
        <v>529.67700000000002</v>
      </c>
      <c r="K1746" t="str">
        <f>_xlfn.XLOOKUP(Table17[[#This Row],[Customer_ID]],Customer_Dim!A:A,Customer_Dim!B:B,"False Data")</f>
        <v>Sheri Joyce</v>
      </c>
      <c r="L1746" s="5">
        <f>_xlfn.XLOOKUP(Table17[[#This Row],[Customer_ID]],Customer_Dim!A:A,Customer_Dim!C:C,"False Data")</f>
        <v>26</v>
      </c>
      <c r="M1746" s="5" t="str" cm="1">
        <f t="array" ref="M1746">_xlfn.IFS(Table9[[#This Row],[Age]]&lt;=35,"Youth",Table9[[#This Row],[Age]]&lt;=55,"Adult",Table9[[#This Row],[Age]]&gt;55,"Senior")</f>
        <v>Youth</v>
      </c>
      <c r="N1746" t="str">
        <f>_xlfn.XLOOKUP(Table17[[#This Row],[Customer_ID]],Customer_Dim!A:A,Customer_Dim!D:D,"False Data")</f>
        <v>Male</v>
      </c>
      <c r="O1746" t="str">
        <f>_xlfn.XLOOKUP(Table17[[#This Row],[Customer_ID]],Customer_Dim!A:A,Customer_Dim!E:E,"False Data")</f>
        <v>West Tylerfort</v>
      </c>
      <c r="P1746" t="str">
        <f>_xlfn.XLOOKUP(Table17[[#This Row],[Customer_ID]],Customer_Dim!A:A,Customer_Dim!F:F,"False Data")</f>
        <v>Kentucky</v>
      </c>
      <c r="Q1746" t="str">
        <f>_xlfn.XLOOKUP(Table17[[#This Row],[Customer_ID]],Customer_Dim!A:A,Customer_Dim!G:G,"False Data")</f>
        <v>USA</v>
      </c>
      <c r="R1746" t="str">
        <f>_xlfn.XLOOKUP(Table17[[#This Row],[Customer_ID]],Customer_Dim!A:A,Customer_Dim!H:H,"False Data")</f>
        <v>Platinum</v>
      </c>
      <c r="S1746" t="str">
        <f>_xlfn.XLOOKUP(Table17[[#This Row],[Store_ID]],Store_Dim!A:A,Store_Dim!B:B)</f>
        <v>Mcdonald Inc</v>
      </c>
      <c r="T1746" t="str">
        <f>_xlfn.XLOOKUP(Table17[[#This Row],[Store_ID]],Store_Dim!A:A,Store_Dim!C:C)</f>
        <v>South</v>
      </c>
      <c r="U1746" t="str">
        <f>_xlfn.XLOOKUP(Table17[[#This Row],[Store_ID]],Store_Dim!A:A,Store_Dim!D:D)</f>
        <v>Christopherland</v>
      </c>
      <c r="V1746" t="str">
        <f>_xlfn.XLOOKUP(Table17[[#This Row],[Store_ID]],Store_Dim!A:A,Store_Dim!E:E)</f>
        <v>Outlet</v>
      </c>
      <c r="W1746" t="str">
        <f>_xlfn.XLOOKUP(Table17[[#This Row],[Product_ID]],Product_Dim!A:A,Product_Dim!B:B)</f>
        <v>Men's Winter Jacket</v>
      </c>
      <c r="X1746" t="str">
        <f>_xlfn.XLOOKUP(Table17[[#This Row],[Product_ID]],Product_Dim!A:A,Product_Dim!C:C)</f>
        <v>Clothing</v>
      </c>
      <c r="Y1746" t="str">
        <f>_xlfn.XLOOKUP(Table17[[#This Row],[Product_ID]],Product_Dim!A:A,Product_Dim!D:D)</f>
        <v>Outerwear</v>
      </c>
      <c r="Z1746" t="str">
        <f>_xlfn.XLOOKUP(Table17[[#This Row],[Product_ID]],Product_Dim!A:A,Product_Dim!E:E)</f>
        <v>Kelly, Smith and Perez</v>
      </c>
      <c r="AA1746">
        <f>_xlfn.XLOOKUP(Table17[[#This Row],[Product_ID]],Product_Dim!A:A,Product_Dim!F:F)</f>
        <v>167.34</v>
      </c>
      <c r="AB1746">
        <f>_xlfn.XLOOKUP(Table17[[#This Row],[Product_ID]],Product_Dim!A:A,Product_Dim!G:G)</f>
        <v>296</v>
      </c>
    </row>
    <row r="1747" spans="1:28" x14ac:dyDescent="0.25">
      <c r="A1747" t="s">
        <v>3571</v>
      </c>
      <c r="B1747" s="1">
        <v>45863</v>
      </c>
      <c r="C1747" t="s">
        <v>914</v>
      </c>
      <c r="D1747" t="s">
        <v>1668</v>
      </c>
      <c r="E1747" t="s">
        <v>1801</v>
      </c>
      <c r="F1747">
        <v>1</v>
      </c>
      <c r="G1747">
        <v>145.96</v>
      </c>
      <c r="H1747">
        <v>0.3</v>
      </c>
      <c r="I1747" t="s">
        <v>1824</v>
      </c>
      <c r="J1747" s="12">
        <v>102.172</v>
      </c>
      <c r="K1747" t="str">
        <f>_xlfn.XLOOKUP(Table17[[#This Row],[Customer_ID]],Customer_Dim!A:A,Customer_Dim!B:B,"False Data")</f>
        <v>Misty Ferguson</v>
      </c>
      <c r="L1747" s="5">
        <f>_xlfn.XLOOKUP(Table17[[#This Row],[Customer_ID]],Customer_Dim!A:A,Customer_Dim!C:C,"False Data")</f>
        <v>58</v>
      </c>
      <c r="M1747" s="5" t="str" cm="1">
        <f t="array" ref="M1747">_xlfn.IFS(Table9[[#This Row],[Age]]&lt;=35,"Youth",Table9[[#This Row],[Age]]&lt;=55,"Adult",Table9[[#This Row],[Age]]&gt;55,"Senior")</f>
        <v>Senior</v>
      </c>
      <c r="N1747" t="str">
        <f>_xlfn.XLOOKUP(Table17[[#This Row],[Customer_ID]],Customer_Dim!A:A,Customer_Dim!D:D,"False Data")</f>
        <v>Male</v>
      </c>
      <c r="O1747" t="str">
        <f>_xlfn.XLOOKUP(Table17[[#This Row],[Customer_ID]],Customer_Dim!A:A,Customer_Dim!E:E,"False Data")</f>
        <v>North Joseside</v>
      </c>
      <c r="P1747" t="str">
        <f>_xlfn.XLOOKUP(Table17[[#This Row],[Customer_ID]],Customer_Dim!A:A,Customer_Dim!F:F,"False Data")</f>
        <v>Connecticut</v>
      </c>
      <c r="Q1747" t="str">
        <f>_xlfn.XLOOKUP(Table17[[#This Row],[Customer_ID]],Customer_Dim!A:A,Customer_Dim!G:G,"False Data")</f>
        <v>USA</v>
      </c>
      <c r="R1747" t="str">
        <f>_xlfn.XLOOKUP(Table17[[#This Row],[Customer_ID]],Customer_Dim!A:A,Customer_Dim!H:H,"False Data")</f>
        <v>Gold</v>
      </c>
      <c r="S1747" t="str">
        <f>_xlfn.XLOOKUP(Table17[[#This Row],[Store_ID]],Store_Dim!A:A,Store_Dim!B:B)</f>
        <v>Shelton PLC</v>
      </c>
      <c r="T1747" t="str">
        <f>_xlfn.XLOOKUP(Table17[[#This Row],[Store_ID]],Store_Dim!A:A,Store_Dim!C:C)</f>
        <v>North</v>
      </c>
      <c r="U1747" t="str">
        <f>_xlfn.XLOOKUP(Table17[[#This Row],[Store_ID]],Store_Dim!A:A,Store_Dim!D:D)</f>
        <v>East Jenniferstad</v>
      </c>
      <c r="V1747" t="str">
        <f>_xlfn.XLOOKUP(Table17[[#This Row],[Store_ID]],Store_Dim!A:A,Store_Dim!E:E)</f>
        <v>Flagship</v>
      </c>
      <c r="W1747" t="str">
        <f>_xlfn.XLOOKUP(Table17[[#This Row],[Product_ID]],Product_Dim!A:A,Product_Dim!B:B)</f>
        <v>Luxury Perfume Spray</v>
      </c>
      <c r="X1747" t="str">
        <f>_xlfn.XLOOKUP(Table17[[#This Row],[Product_ID]],Product_Dim!A:A,Product_Dim!C:C)</f>
        <v>Beauty</v>
      </c>
      <c r="Y1747" t="str">
        <f>_xlfn.XLOOKUP(Table17[[#This Row],[Product_ID]],Product_Dim!A:A,Product_Dim!D:D)</f>
        <v>Fragrance</v>
      </c>
      <c r="Z1747" t="str">
        <f>_xlfn.XLOOKUP(Table17[[#This Row],[Product_ID]],Product_Dim!A:A,Product_Dim!E:E)</f>
        <v>Gibson, Green and Lopez</v>
      </c>
      <c r="AA1747">
        <f>_xlfn.XLOOKUP(Table17[[#This Row],[Product_ID]],Product_Dim!A:A,Product_Dim!F:F)</f>
        <v>482.75</v>
      </c>
      <c r="AB1747">
        <f>_xlfn.XLOOKUP(Table17[[#This Row],[Product_ID]],Product_Dim!A:A,Product_Dim!G:G)</f>
        <v>444</v>
      </c>
    </row>
    <row r="1748" spans="1:28" x14ac:dyDescent="0.25">
      <c r="A1748" t="s">
        <v>3572</v>
      </c>
      <c r="B1748" s="1">
        <v>45573</v>
      </c>
      <c r="C1748" t="s">
        <v>360</v>
      </c>
      <c r="D1748" t="s">
        <v>1688</v>
      </c>
      <c r="E1748" t="s">
        <v>1769</v>
      </c>
      <c r="F1748">
        <v>4</v>
      </c>
      <c r="G1748">
        <v>640.91</v>
      </c>
      <c r="H1748">
        <v>0.06</v>
      </c>
      <c r="I1748" t="s">
        <v>1824</v>
      </c>
      <c r="J1748" s="12">
        <v>2409.8216000000002</v>
      </c>
      <c r="K1748" t="str">
        <f>_xlfn.XLOOKUP(Table17[[#This Row],[Customer_ID]],Customer_Dim!A:A,Customer_Dim!B:B,"False Data")</f>
        <v>Colleen Maynard</v>
      </c>
      <c r="L1748" s="5">
        <f>_xlfn.XLOOKUP(Table17[[#This Row],[Customer_ID]],Customer_Dim!A:A,Customer_Dim!C:C,"False Data")</f>
        <v>29</v>
      </c>
      <c r="M1748" s="5" t="str" cm="1">
        <f t="array" ref="M1748">_xlfn.IFS(Table9[[#This Row],[Age]]&lt;=35,"Youth",Table9[[#This Row],[Age]]&lt;=55,"Adult",Table9[[#This Row],[Age]]&gt;55,"Senior")</f>
        <v>Youth</v>
      </c>
      <c r="N1748" t="str">
        <f>_xlfn.XLOOKUP(Table17[[#This Row],[Customer_ID]],Customer_Dim!A:A,Customer_Dim!D:D,"False Data")</f>
        <v>Male</v>
      </c>
      <c r="O1748" t="str">
        <f>_xlfn.XLOOKUP(Table17[[#This Row],[Customer_ID]],Customer_Dim!A:A,Customer_Dim!E:E,"False Data")</f>
        <v>Singletonmouth</v>
      </c>
      <c r="P1748" t="str">
        <f>_xlfn.XLOOKUP(Table17[[#This Row],[Customer_ID]],Customer_Dim!A:A,Customer_Dim!F:F,"False Data")</f>
        <v>Utah</v>
      </c>
      <c r="Q1748" t="str">
        <f>_xlfn.XLOOKUP(Table17[[#This Row],[Customer_ID]],Customer_Dim!A:A,Customer_Dim!G:G,"False Data")</f>
        <v>USA</v>
      </c>
      <c r="R1748" t="str">
        <f>_xlfn.XLOOKUP(Table17[[#This Row],[Customer_ID]],Customer_Dim!A:A,Customer_Dim!H:H,"False Data")</f>
        <v>Gold</v>
      </c>
      <c r="S1748" t="str">
        <f>_xlfn.XLOOKUP(Table17[[#This Row],[Store_ID]],Store_Dim!A:A,Store_Dim!B:B)</f>
        <v>Alexander Group</v>
      </c>
      <c r="T1748" t="str">
        <f>_xlfn.XLOOKUP(Table17[[#This Row],[Store_ID]],Store_Dim!A:A,Store_Dim!C:C)</f>
        <v>South</v>
      </c>
      <c r="U1748" t="str">
        <f>_xlfn.XLOOKUP(Table17[[#This Row],[Store_ID]],Store_Dim!A:A,Store_Dim!D:D)</f>
        <v>Port Sharon</v>
      </c>
      <c r="V1748" t="str">
        <f>_xlfn.XLOOKUP(Table17[[#This Row],[Store_ID]],Store_Dim!A:A,Store_Dim!E:E)</f>
        <v>Online</v>
      </c>
      <c r="W1748" t="str">
        <f>_xlfn.XLOOKUP(Table17[[#This Row],[Product_ID]],Product_Dim!A:A,Product_Dim!B:B)</f>
        <v>Kitchen Storage Rack</v>
      </c>
      <c r="X1748" t="str">
        <f>_xlfn.XLOOKUP(Table17[[#This Row],[Product_ID]],Product_Dim!A:A,Product_Dim!C:C)</f>
        <v>Home</v>
      </c>
      <c r="Y1748" t="str">
        <f>_xlfn.XLOOKUP(Table17[[#This Row],[Product_ID]],Product_Dim!A:A,Product_Dim!D:D)</f>
        <v>Storage</v>
      </c>
      <c r="Z1748" t="str">
        <f>_xlfn.XLOOKUP(Table17[[#This Row],[Product_ID]],Product_Dim!A:A,Product_Dim!E:E)</f>
        <v>Duran Group</v>
      </c>
      <c r="AA1748">
        <f>_xlfn.XLOOKUP(Table17[[#This Row],[Product_ID]],Product_Dim!A:A,Product_Dim!F:F)</f>
        <v>138.05000000000001</v>
      </c>
      <c r="AB1748">
        <f>_xlfn.XLOOKUP(Table17[[#This Row],[Product_ID]],Product_Dim!A:A,Product_Dim!G:G)</f>
        <v>89</v>
      </c>
    </row>
    <row r="1749" spans="1:28" x14ac:dyDescent="0.25">
      <c r="A1749" t="s">
        <v>3573</v>
      </c>
      <c r="B1749" s="1">
        <v>45792</v>
      </c>
      <c r="C1749" t="s">
        <v>164</v>
      </c>
      <c r="D1749" t="s">
        <v>1676</v>
      </c>
      <c r="E1749" t="s">
        <v>1792</v>
      </c>
      <c r="F1749">
        <v>3</v>
      </c>
      <c r="G1749">
        <v>773.86</v>
      </c>
      <c r="H1749">
        <v>0.22</v>
      </c>
      <c r="I1749" t="s">
        <v>1824</v>
      </c>
      <c r="J1749" s="12">
        <v>1810.8324</v>
      </c>
      <c r="K1749" t="str">
        <f>_xlfn.XLOOKUP(Table17[[#This Row],[Customer_ID]],Customer_Dim!A:A,Customer_Dim!B:B,"False Data")</f>
        <v>William Martin</v>
      </c>
      <c r="L1749" s="5">
        <f>_xlfn.XLOOKUP(Table17[[#This Row],[Customer_ID]],Customer_Dim!A:A,Customer_Dim!C:C,"False Data")</f>
        <v>19</v>
      </c>
      <c r="M1749" s="5" t="str" cm="1">
        <f t="array" ref="M1749">_xlfn.IFS(Table9[[#This Row],[Age]]&lt;=35,"Youth",Table9[[#This Row],[Age]]&lt;=55,"Adult",Table9[[#This Row],[Age]]&gt;55,"Senior")</f>
        <v>Youth</v>
      </c>
      <c r="N1749" t="str">
        <f>_xlfn.XLOOKUP(Table17[[#This Row],[Customer_ID]],Customer_Dim!A:A,Customer_Dim!D:D,"False Data")</f>
        <v>Male</v>
      </c>
      <c r="O1749" t="str">
        <f>_xlfn.XLOOKUP(Table17[[#This Row],[Customer_ID]],Customer_Dim!A:A,Customer_Dim!E:E,"False Data")</f>
        <v>Ryanburgh</v>
      </c>
      <c r="P1749" t="str">
        <f>_xlfn.XLOOKUP(Table17[[#This Row],[Customer_ID]],Customer_Dim!A:A,Customer_Dim!F:F,"False Data")</f>
        <v>Connecticut</v>
      </c>
      <c r="Q1749" t="str">
        <f>_xlfn.XLOOKUP(Table17[[#This Row],[Customer_ID]],Customer_Dim!A:A,Customer_Dim!G:G,"False Data")</f>
        <v>USA</v>
      </c>
      <c r="R1749" t="str">
        <f>_xlfn.XLOOKUP(Table17[[#This Row],[Customer_ID]],Customer_Dim!A:A,Customer_Dim!H:H,"False Data")</f>
        <v>Platinum</v>
      </c>
      <c r="S1749" t="str">
        <f>_xlfn.XLOOKUP(Table17[[#This Row],[Store_ID]],Store_Dim!A:A,Store_Dim!B:B)</f>
        <v>Aguirre-Keller</v>
      </c>
      <c r="T1749" t="str">
        <f>_xlfn.XLOOKUP(Table17[[#This Row],[Store_ID]],Store_Dim!A:A,Store_Dim!C:C)</f>
        <v>South</v>
      </c>
      <c r="U1749" t="str">
        <f>_xlfn.XLOOKUP(Table17[[#This Row],[Store_ID]],Store_Dim!A:A,Store_Dim!D:D)</f>
        <v>Lake Michael</v>
      </c>
      <c r="V1749" t="str">
        <f>_xlfn.XLOOKUP(Table17[[#This Row],[Store_ID]],Store_Dim!A:A,Store_Dim!E:E)</f>
        <v>Online</v>
      </c>
      <c r="W1749" t="str">
        <f>_xlfn.XLOOKUP(Table17[[#This Row],[Product_ID]],Product_Dim!A:A,Product_Dim!B:B)</f>
        <v>Matte Lipstick Set</v>
      </c>
      <c r="X1749" t="str">
        <f>_xlfn.XLOOKUP(Table17[[#This Row],[Product_ID]],Product_Dim!A:A,Product_Dim!C:C)</f>
        <v>Beauty</v>
      </c>
      <c r="Y1749" t="str">
        <f>_xlfn.XLOOKUP(Table17[[#This Row],[Product_ID]],Product_Dim!A:A,Product_Dim!D:D)</f>
        <v>Makeup</v>
      </c>
      <c r="Z1749" t="str">
        <f>_xlfn.XLOOKUP(Table17[[#This Row],[Product_ID]],Product_Dim!A:A,Product_Dim!E:E)</f>
        <v>Zhang Inc</v>
      </c>
      <c r="AA1749">
        <f>_xlfn.XLOOKUP(Table17[[#This Row],[Product_ID]],Product_Dim!A:A,Product_Dim!F:F)</f>
        <v>299.11</v>
      </c>
      <c r="AB1749">
        <f>_xlfn.XLOOKUP(Table17[[#This Row],[Product_ID]],Product_Dim!A:A,Product_Dim!G:G)</f>
        <v>118</v>
      </c>
    </row>
    <row r="1750" spans="1:28" x14ac:dyDescent="0.25">
      <c r="A1750" t="s">
        <v>3574</v>
      </c>
      <c r="B1750" s="1">
        <v>45744</v>
      </c>
      <c r="C1750" t="s">
        <v>1428</v>
      </c>
      <c r="D1750" t="s">
        <v>1610</v>
      </c>
      <c r="E1750" t="s">
        <v>1801</v>
      </c>
      <c r="F1750">
        <v>2</v>
      </c>
      <c r="G1750">
        <v>31.28</v>
      </c>
      <c r="H1750">
        <v>0.2</v>
      </c>
      <c r="I1750" t="s">
        <v>1829</v>
      </c>
      <c r="J1750" s="12">
        <v>50.048000000000002</v>
      </c>
      <c r="K1750" t="str">
        <f>_xlfn.XLOOKUP(Table17[[#This Row],[Customer_ID]],Customer_Dim!A:A,Customer_Dim!B:B,"False Data")</f>
        <v>Samantha Lee</v>
      </c>
      <c r="L1750" s="5">
        <f>_xlfn.XLOOKUP(Table17[[#This Row],[Customer_ID]],Customer_Dim!A:A,Customer_Dim!C:C,"False Data")</f>
        <v>36</v>
      </c>
      <c r="M1750" s="5" t="str" cm="1">
        <f t="array" ref="M1750">_xlfn.IFS(Table9[[#This Row],[Age]]&lt;=35,"Youth",Table9[[#This Row],[Age]]&lt;=55,"Adult",Table9[[#This Row],[Age]]&gt;55,"Senior")</f>
        <v>Adult</v>
      </c>
      <c r="N1750" t="str">
        <f>_xlfn.XLOOKUP(Table17[[#This Row],[Customer_ID]],Customer_Dim!A:A,Customer_Dim!D:D,"False Data")</f>
        <v>Female</v>
      </c>
      <c r="O1750" t="str">
        <f>_xlfn.XLOOKUP(Table17[[#This Row],[Customer_ID]],Customer_Dim!A:A,Customer_Dim!E:E,"False Data")</f>
        <v>Port Anthony</v>
      </c>
      <c r="P1750" t="str">
        <f>_xlfn.XLOOKUP(Table17[[#This Row],[Customer_ID]],Customer_Dim!A:A,Customer_Dim!F:F,"False Data")</f>
        <v>Connecticut</v>
      </c>
      <c r="Q1750" t="str">
        <f>_xlfn.XLOOKUP(Table17[[#This Row],[Customer_ID]],Customer_Dim!A:A,Customer_Dim!G:G,"False Data")</f>
        <v>USA</v>
      </c>
      <c r="R1750" t="str">
        <f>_xlfn.XLOOKUP(Table17[[#This Row],[Customer_ID]],Customer_Dim!A:A,Customer_Dim!H:H,"False Data")</f>
        <v>Bronze</v>
      </c>
      <c r="S1750" t="str">
        <f>_xlfn.XLOOKUP(Table17[[#This Row],[Store_ID]],Store_Dim!A:A,Store_Dim!B:B)</f>
        <v>Shelton PLC</v>
      </c>
      <c r="T1750" t="str">
        <f>_xlfn.XLOOKUP(Table17[[#This Row],[Store_ID]],Store_Dim!A:A,Store_Dim!C:C)</f>
        <v>North</v>
      </c>
      <c r="U1750" t="str">
        <f>_xlfn.XLOOKUP(Table17[[#This Row],[Store_ID]],Store_Dim!A:A,Store_Dim!D:D)</f>
        <v>East Jenniferstad</v>
      </c>
      <c r="V1750" t="str">
        <f>_xlfn.XLOOKUP(Table17[[#This Row],[Store_ID]],Store_Dim!A:A,Store_Dim!E:E)</f>
        <v>Flagship</v>
      </c>
      <c r="W1750" t="str">
        <f>_xlfn.XLOOKUP(Table17[[#This Row],[Product_ID]],Product_Dim!A:A,Product_Dim!B:B)</f>
        <v>Basketball</v>
      </c>
      <c r="X1750" t="str">
        <f>_xlfn.XLOOKUP(Table17[[#This Row],[Product_ID]],Product_Dim!A:A,Product_Dim!C:C)</f>
        <v>Sports</v>
      </c>
      <c r="Y1750" t="str">
        <f>_xlfn.XLOOKUP(Table17[[#This Row],[Product_ID]],Product_Dim!A:A,Product_Dim!D:D)</f>
        <v>Team Sports</v>
      </c>
      <c r="Z1750" t="str">
        <f>_xlfn.XLOOKUP(Table17[[#This Row],[Product_ID]],Product_Dim!A:A,Product_Dim!E:E)</f>
        <v>Nolan-Snow</v>
      </c>
      <c r="AA1750">
        <f>_xlfn.XLOOKUP(Table17[[#This Row],[Product_ID]],Product_Dim!A:A,Product_Dim!F:F)</f>
        <v>204.39</v>
      </c>
      <c r="AB1750">
        <f>_xlfn.XLOOKUP(Table17[[#This Row],[Product_ID]],Product_Dim!A:A,Product_Dim!G:G)</f>
        <v>281</v>
      </c>
    </row>
    <row r="1751" spans="1:28" x14ac:dyDescent="0.25">
      <c r="A1751" t="s">
        <v>3575</v>
      </c>
      <c r="B1751" s="1">
        <v>45842</v>
      </c>
      <c r="C1751" t="s">
        <v>1166</v>
      </c>
      <c r="D1751" t="s">
        <v>1712</v>
      </c>
      <c r="E1751" t="s">
        <v>1776</v>
      </c>
      <c r="F1751">
        <v>4</v>
      </c>
      <c r="G1751">
        <v>389.22</v>
      </c>
      <c r="H1751">
        <v>0.18</v>
      </c>
      <c r="I1751" t="s">
        <v>1824</v>
      </c>
      <c r="J1751" s="12">
        <v>1276.6415999999999</v>
      </c>
      <c r="K1751" t="str">
        <f>_xlfn.XLOOKUP(Table17[[#This Row],[Customer_ID]],Customer_Dim!A:A,Customer_Dim!B:B,"False Data")</f>
        <v>James Orozco</v>
      </c>
      <c r="L1751" s="5">
        <f>_xlfn.XLOOKUP(Table17[[#This Row],[Customer_ID]],Customer_Dim!A:A,Customer_Dim!C:C,"False Data")</f>
        <v>37</v>
      </c>
      <c r="M1751" s="5" t="str" cm="1">
        <f t="array" ref="M1751">_xlfn.IFS(Table9[[#This Row],[Age]]&lt;=35,"Youth",Table9[[#This Row],[Age]]&lt;=55,"Adult",Table9[[#This Row],[Age]]&gt;55,"Senior")</f>
        <v>Adult</v>
      </c>
      <c r="N1751" t="str">
        <f>_xlfn.XLOOKUP(Table17[[#This Row],[Customer_ID]],Customer_Dim!A:A,Customer_Dim!D:D,"False Data")</f>
        <v>Female</v>
      </c>
      <c r="O1751" t="str">
        <f>_xlfn.XLOOKUP(Table17[[#This Row],[Customer_ID]],Customer_Dim!A:A,Customer_Dim!E:E,"False Data")</f>
        <v>Simpsonfort</v>
      </c>
      <c r="P1751" t="str">
        <f>_xlfn.XLOOKUP(Table17[[#This Row],[Customer_ID]],Customer_Dim!A:A,Customer_Dim!F:F,"False Data")</f>
        <v>Maine</v>
      </c>
      <c r="Q1751" t="str">
        <f>_xlfn.XLOOKUP(Table17[[#This Row],[Customer_ID]],Customer_Dim!A:A,Customer_Dim!G:G,"False Data")</f>
        <v>USA</v>
      </c>
      <c r="R1751" t="str">
        <f>_xlfn.XLOOKUP(Table17[[#This Row],[Customer_ID]],Customer_Dim!A:A,Customer_Dim!H:H,"False Data")</f>
        <v>Gold</v>
      </c>
      <c r="S1751" t="str">
        <f>_xlfn.XLOOKUP(Table17[[#This Row],[Store_ID]],Store_Dim!A:A,Store_Dim!B:B)</f>
        <v>Benson-Elliott</v>
      </c>
      <c r="T1751" t="str">
        <f>_xlfn.XLOOKUP(Table17[[#This Row],[Store_ID]],Store_Dim!A:A,Store_Dim!C:C)</f>
        <v>East</v>
      </c>
      <c r="U1751" t="str">
        <f>_xlfn.XLOOKUP(Table17[[#This Row],[Store_ID]],Store_Dim!A:A,Store_Dim!D:D)</f>
        <v>Port Josephberg</v>
      </c>
      <c r="V1751" t="str">
        <f>_xlfn.XLOOKUP(Table17[[#This Row],[Store_ID]],Store_Dim!A:A,Store_Dim!E:E)</f>
        <v>Online</v>
      </c>
      <c r="W1751" t="str">
        <f>_xlfn.XLOOKUP(Table17[[#This Row],[Product_ID]],Product_Dim!A:A,Product_Dim!B:B)</f>
        <v>Fitness Resistance Bands</v>
      </c>
      <c r="X1751" t="str">
        <f>_xlfn.XLOOKUP(Table17[[#This Row],[Product_ID]],Product_Dim!A:A,Product_Dim!C:C)</f>
        <v>Sports</v>
      </c>
      <c r="Y1751" t="str">
        <f>_xlfn.XLOOKUP(Table17[[#This Row],[Product_ID]],Product_Dim!A:A,Product_Dim!D:D)</f>
        <v>Fitness</v>
      </c>
      <c r="Z1751" t="str">
        <f>_xlfn.XLOOKUP(Table17[[#This Row],[Product_ID]],Product_Dim!A:A,Product_Dim!E:E)</f>
        <v>Reese-Watson</v>
      </c>
      <c r="AA1751">
        <f>_xlfn.XLOOKUP(Table17[[#This Row],[Product_ID]],Product_Dim!A:A,Product_Dim!F:F)</f>
        <v>152.91999999999999</v>
      </c>
      <c r="AB1751">
        <f>_xlfn.XLOOKUP(Table17[[#This Row],[Product_ID]],Product_Dim!A:A,Product_Dim!G:G)</f>
        <v>281</v>
      </c>
    </row>
    <row r="1752" spans="1:28" x14ac:dyDescent="0.25">
      <c r="A1752" t="s">
        <v>3576</v>
      </c>
      <c r="B1752" s="1">
        <v>45502</v>
      </c>
      <c r="C1752" t="s">
        <v>71</v>
      </c>
      <c r="D1752" t="s">
        <v>1676</v>
      </c>
      <c r="E1752" t="s">
        <v>1801</v>
      </c>
      <c r="F1752">
        <v>3</v>
      </c>
      <c r="G1752">
        <v>543.44000000000005</v>
      </c>
      <c r="H1752">
        <v>0.13</v>
      </c>
      <c r="I1752" t="s">
        <v>1826</v>
      </c>
      <c r="J1752" s="12">
        <v>1418.3784000000001</v>
      </c>
      <c r="K1752" t="str">
        <f>_xlfn.XLOOKUP(Table17[[#This Row],[Customer_ID]],Customer_Dim!A:A,Customer_Dim!B:B,"False Data")</f>
        <v>Laura Alvarez</v>
      </c>
      <c r="L1752" s="5">
        <f>_xlfn.XLOOKUP(Table17[[#This Row],[Customer_ID]],Customer_Dim!A:A,Customer_Dim!C:C,"False Data")</f>
        <v>49</v>
      </c>
      <c r="M1752" s="5" t="str" cm="1">
        <f t="array" ref="M1752">_xlfn.IFS(Table9[[#This Row],[Age]]&lt;=35,"Youth",Table9[[#This Row],[Age]]&lt;=55,"Adult",Table9[[#This Row],[Age]]&gt;55,"Senior")</f>
        <v>Adult</v>
      </c>
      <c r="N1752" t="str">
        <f>_xlfn.XLOOKUP(Table17[[#This Row],[Customer_ID]],Customer_Dim!A:A,Customer_Dim!D:D,"False Data")</f>
        <v>Female</v>
      </c>
      <c r="O1752" t="str">
        <f>_xlfn.XLOOKUP(Table17[[#This Row],[Customer_ID]],Customer_Dim!A:A,Customer_Dim!E:E,"False Data")</f>
        <v>Lawsonhaven</v>
      </c>
      <c r="P1752" t="str">
        <f>_xlfn.XLOOKUP(Table17[[#This Row],[Customer_ID]],Customer_Dim!A:A,Customer_Dim!F:F,"False Data")</f>
        <v>Washington</v>
      </c>
      <c r="Q1752" t="str">
        <f>_xlfn.XLOOKUP(Table17[[#This Row],[Customer_ID]],Customer_Dim!A:A,Customer_Dim!G:G,"False Data")</f>
        <v>USA</v>
      </c>
      <c r="R1752" t="str">
        <f>_xlfn.XLOOKUP(Table17[[#This Row],[Customer_ID]],Customer_Dim!A:A,Customer_Dim!H:H,"False Data")</f>
        <v>Platinum</v>
      </c>
      <c r="S1752" t="str">
        <f>_xlfn.XLOOKUP(Table17[[#This Row],[Store_ID]],Store_Dim!A:A,Store_Dim!B:B)</f>
        <v>Shelton PLC</v>
      </c>
      <c r="T1752" t="str">
        <f>_xlfn.XLOOKUP(Table17[[#This Row],[Store_ID]],Store_Dim!A:A,Store_Dim!C:C)</f>
        <v>North</v>
      </c>
      <c r="U1752" t="str">
        <f>_xlfn.XLOOKUP(Table17[[#This Row],[Store_ID]],Store_Dim!A:A,Store_Dim!D:D)</f>
        <v>East Jenniferstad</v>
      </c>
      <c r="V1752" t="str">
        <f>_xlfn.XLOOKUP(Table17[[#This Row],[Store_ID]],Store_Dim!A:A,Store_Dim!E:E)</f>
        <v>Flagship</v>
      </c>
      <c r="W1752" t="str">
        <f>_xlfn.XLOOKUP(Table17[[#This Row],[Product_ID]],Product_Dim!A:A,Product_Dim!B:B)</f>
        <v>Matte Lipstick Set</v>
      </c>
      <c r="X1752" t="str">
        <f>_xlfn.XLOOKUP(Table17[[#This Row],[Product_ID]],Product_Dim!A:A,Product_Dim!C:C)</f>
        <v>Beauty</v>
      </c>
      <c r="Y1752" t="str">
        <f>_xlfn.XLOOKUP(Table17[[#This Row],[Product_ID]],Product_Dim!A:A,Product_Dim!D:D)</f>
        <v>Makeup</v>
      </c>
      <c r="Z1752" t="str">
        <f>_xlfn.XLOOKUP(Table17[[#This Row],[Product_ID]],Product_Dim!A:A,Product_Dim!E:E)</f>
        <v>Zhang Inc</v>
      </c>
      <c r="AA1752">
        <f>_xlfn.XLOOKUP(Table17[[#This Row],[Product_ID]],Product_Dim!A:A,Product_Dim!F:F)</f>
        <v>299.11</v>
      </c>
      <c r="AB1752">
        <f>_xlfn.XLOOKUP(Table17[[#This Row],[Product_ID]],Product_Dim!A:A,Product_Dim!G:G)</f>
        <v>118</v>
      </c>
    </row>
    <row r="1753" spans="1:28" x14ac:dyDescent="0.25">
      <c r="A1753" t="s">
        <v>3577</v>
      </c>
      <c r="B1753" s="1">
        <v>45296</v>
      </c>
      <c r="C1753" t="s">
        <v>821</v>
      </c>
      <c r="D1753" t="s">
        <v>1742</v>
      </c>
      <c r="E1753" t="s">
        <v>1813</v>
      </c>
      <c r="F1753">
        <v>4</v>
      </c>
      <c r="G1753">
        <v>715.42</v>
      </c>
      <c r="H1753">
        <v>0.28999999999999998</v>
      </c>
      <c r="I1753" t="s">
        <v>1826</v>
      </c>
      <c r="J1753" s="12">
        <v>2031.7927999999999</v>
      </c>
      <c r="K1753" t="str">
        <f>_xlfn.XLOOKUP(Table17[[#This Row],[Customer_ID]],Customer_Dim!A:A,Customer_Dim!B:B,"False Data")</f>
        <v>Christopher David</v>
      </c>
      <c r="L1753" s="5">
        <f>_xlfn.XLOOKUP(Table17[[#This Row],[Customer_ID]],Customer_Dim!A:A,Customer_Dim!C:C,"False Data")</f>
        <v>42</v>
      </c>
      <c r="M1753" s="5" t="str" cm="1">
        <f t="array" ref="M1753">_xlfn.IFS(Table9[[#This Row],[Age]]&lt;=35,"Youth",Table9[[#This Row],[Age]]&lt;=55,"Adult",Table9[[#This Row],[Age]]&gt;55,"Senior")</f>
        <v>Adult</v>
      </c>
      <c r="N1753" t="str">
        <f>_xlfn.XLOOKUP(Table17[[#This Row],[Customer_ID]],Customer_Dim!A:A,Customer_Dim!D:D,"False Data")</f>
        <v>Male</v>
      </c>
      <c r="O1753" t="str">
        <f>_xlfn.XLOOKUP(Table17[[#This Row],[Customer_ID]],Customer_Dim!A:A,Customer_Dim!E:E,"False Data")</f>
        <v>Karenmouth</v>
      </c>
      <c r="P1753" t="str">
        <f>_xlfn.XLOOKUP(Table17[[#This Row],[Customer_ID]],Customer_Dim!A:A,Customer_Dim!F:F,"False Data")</f>
        <v>Massachusetts</v>
      </c>
      <c r="Q1753" t="str">
        <f>_xlfn.XLOOKUP(Table17[[#This Row],[Customer_ID]],Customer_Dim!A:A,Customer_Dim!G:G,"False Data")</f>
        <v>USA</v>
      </c>
      <c r="R1753" t="str">
        <f>_xlfn.XLOOKUP(Table17[[#This Row],[Customer_ID]],Customer_Dim!A:A,Customer_Dim!H:H,"False Data")</f>
        <v>Silver</v>
      </c>
      <c r="S1753" t="str">
        <f>_xlfn.XLOOKUP(Table17[[#This Row],[Store_ID]],Store_Dim!A:A,Store_Dim!B:B)</f>
        <v>Mann-Austin</v>
      </c>
      <c r="T1753" t="str">
        <f>_xlfn.XLOOKUP(Table17[[#This Row],[Store_ID]],Store_Dim!A:A,Store_Dim!C:C)</f>
        <v>East</v>
      </c>
      <c r="U1753" t="str">
        <f>_xlfn.XLOOKUP(Table17[[#This Row],[Store_ID]],Store_Dim!A:A,Store_Dim!D:D)</f>
        <v>Vasquezborough</v>
      </c>
      <c r="V1753" t="str">
        <f>_xlfn.XLOOKUP(Table17[[#This Row],[Store_ID]],Store_Dim!A:A,Store_Dim!E:E)</f>
        <v>Online</v>
      </c>
      <c r="W1753" t="str">
        <f>_xlfn.XLOOKUP(Table17[[#This Row],[Product_ID]],Product_Dim!A:A,Product_Dim!B:B)</f>
        <v>Cricket Bat</v>
      </c>
      <c r="X1753" t="str">
        <f>_xlfn.XLOOKUP(Table17[[#This Row],[Product_ID]],Product_Dim!A:A,Product_Dim!C:C)</f>
        <v>Sports</v>
      </c>
      <c r="Y1753" t="str">
        <f>_xlfn.XLOOKUP(Table17[[#This Row],[Product_ID]],Product_Dim!A:A,Product_Dim!D:D)</f>
        <v>Team Sports</v>
      </c>
      <c r="Z1753" t="str">
        <f>_xlfn.XLOOKUP(Table17[[#This Row],[Product_ID]],Product_Dim!A:A,Product_Dim!E:E)</f>
        <v>Khan LLC</v>
      </c>
      <c r="AA1753">
        <f>_xlfn.XLOOKUP(Table17[[#This Row],[Product_ID]],Product_Dim!A:A,Product_Dim!F:F)</f>
        <v>245.98</v>
      </c>
      <c r="AB1753">
        <f>_xlfn.XLOOKUP(Table17[[#This Row],[Product_ID]],Product_Dim!A:A,Product_Dim!G:G)</f>
        <v>471</v>
      </c>
    </row>
    <row r="1754" spans="1:28" x14ac:dyDescent="0.25">
      <c r="A1754" t="s">
        <v>3578</v>
      </c>
      <c r="B1754" s="1">
        <v>45886</v>
      </c>
      <c r="C1754" t="s">
        <v>195</v>
      </c>
      <c r="D1754" t="s">
        <v>1572</v>
      </c>
      <c r="E1754" t="s">
        <v>1769</v>
      </c>
      <c r="F1754">
        <v>4</v>
      </c>
      <c r="G1754">
        <v>676.14</v>
      </c>
      <c r="H1754">
        <v>0.11</v>
      </c>
      <c r="I1754" t="s">
        <v>1829</v>
      </c>
      <c r="J1754" s="12">
        <v>2407.0583999999999</v>
      </c>
      <c r="K1754" t="str">
        <f>_xlfn.XLOOKUP(Table17[[#This Row],[Customer_ID]],Customer_Dim!A:A,Customer_Dim!B:B,"False Data")</f>
        <v>Sarah Rodgers</v>
      </c>
      <c r="L1754" s="5">
        <f>_xlfn.XLOOKUP(Table17[[#This Row],[Customer_ID]],Customer_Dim!A:A,Customer_Dim!C:C,"False Data")</f>
        <v>23</v>
      </c>
      <c r="M1754" s="5" t="str" cm="1">
        <f t="array" ref="M1754">_xlfn.IFS(Table9[[#This Row],[Age]]&lt;=35,"Youth",Table9[[#This Row],[Age]]&lt;=55,"Adult",Table9[[#This Row],[Age]]&gt;55,"Senior")</f>
        <v>Youth</v>
      </c>
      <c r="N1754" t="str">
        <f>_xlfn.XLOOKUP(Table17[[#This Row],[Customer_ID]],Customer_Dim!A:A,Customer_Dim!D:D,"False Data")</f>
        <v>Female</v>
      </c>
      <c r="O1754" t="str">
        <f>_xlfn.XLOOKUP(Table17[[#This Row],[Customer_ID]],Customer_Dim!A:A,Customer_Dim!E:E,"False Data")</f>
        <v>New Julia</v>
      </c>
      <c r="P1754" t="str">
        <f>_xlfn.XLOOKUP(Table17[[#This Row],[Customer_ID]],Customer_Dim!A:A,Customer_Dim!F:F,"False Data")</f>
        <v>West Virginia</v>
      </c>
      <c r="Q1754" t="str">
        <f>_xlfn.XLOOKUP(Table17[[#This Row],[Customer_ID]],Customer_Dim!A:A,Customer_Dim!G:G,"False Data")</f>
        <v>USA</v>
      </c>
      <c r="R1754" t="str">
        <f>_xlfn.XLOOKUP(Table17[[#This Row],[Customer_ID]],Customer_Dim!A:A,Customer_Dim!H:H,"False Data")</f>
        <v>Gold</v>
      </c>
      <c r="S1754" t="str">
        <f>_xlfn.XLOOKUP(Table17[[#This Row],[Store_ID]],Store_Dim!A:A,Store_Dim!B:B)</f>
        <v>Alexander Group</v>
      </c>
      <c r="T1754" t="str">
        <f>_xlfn.XLOOKUP(Table17[[#This Row],[Store_ID]],Store_Dim!A:A,Store_Dim!C:C)</f>
        <v>South</v>
      </c>
      <c r="U1754" t="str">
        <f>_xlfn.XLOOKUP(Table17[[#This Row],[Store_ID]],Store_Dim!A:A,Store_Dim!D:D)</f>
        <v>Port Sharon</v>
      </c>
      <c r="V1754" t="str">
        <f>_xlfn.XLOOKUP(Table17[[#This Row],[Store_ID]],Store_Dim!A:A,Store_Dim!E:E)</f>
        <v>Online</v>
      </c>
      <c r="W1754" t="str">
        <f>_xlfn.XLOOKUP(Table17[[#This Row],[Product_ID]],Product_Dim!A:A,Product_Dim!B:B)</f>
        <v>Hair Strengthening Shampoo</v>
      </c>
      <c r="X1754" t="str">
        <f>_xlfn.XLOOKUP(Table17[[#This Row],[Product_ID]],Product_Dim!A:A,Product_Dim!C:C)</f>
        <v>Beauty</v>
      </c>
      <c r="Y1754" t="str">
        <f>_xlfn.XLOOKUP(Table17[[#This Row],[Product_ID]],Product_Dim!A:A,Product_Dim!D:D)</f>
        <v>Haircare</v>
      </c>
      <c r="Z1754" t="str">
        <f>_xlfn.XLOOKUP(Table17[[#This Row],[Product_ID]],Product_Dim!A:A,Product_Dim!E:E)</f>
        <v>Rice LLC</v>
      </c>
      <c r="AA1754">
        <f>_xlfn.XLOOKUP(Table17[[#This Row],[Product_ID]],Product_Dim!A:A,Product_Dim!F:F)</f>
        <v>115.82</v>
      </c>
      <c r="AB1754">
        <f>_xlfn.XLOOKUP(Table17[[#This Row],[Product_ID]],Product_Dim!A:A,Product_Dim!G:G)</f>
        <v>460</v>
      </c>
    </row>
    <row r="1755" spans="1:28" x14ac:dyDescent="0.25">
      <c r="A1755" t="s">
        <v>3579</v>
      </c>
      <c r="B1755" s="1">
        <v>45425</v>
      </c>
      <c r="C1755" t="s">
        <v>321</v>
      </c>
      <c r="D1755" t="s">
        <v>1626</v>
      </c>
      <c r="E1755" t="s">
        <v>1757</v>
      </c>
      <c r="F1755">
        <v>4</v>
      </c>
      <c r="G1755">
        <v>352.72</v>
      </c>
      <c r="H1755">
        <v>0.25</v>
      </c>
      <c r="I1755" t="s">
        <v>1824</v>
      </c>
      <c r="J1755" s="12">
        <v>1058.1600000000001</v>
      </c>
      <c r="K1755" t="str">
        <f>_xlfn.XLOOKUP(Table17[[#This Row],[Customer_ID]],Customer_Dim!A:A,Customer_Dim!B:B,"False Data")</f>
        <v>Jamie Yoder</v>
      </c>
      <c r="L1755" s="5">
        <f>_xlfn.XLOOKUP(Table17[[#This Row],[Customer_ID]],Customer_Dim!A:A,Customer_Dim!C:C,"False Data")</f>
        <v>43</v>
      </c>
      <c r="M1755" s="5" t="str" cm="1">
        <f t="array" ref="M1755">_xlfn.IFS(Table9[[#This Row],[Age]]&lt;=35,"Youth",Table9[[#This Row],[Age]]&lt;=55,"Adult",Table9[[#This Row],[Age]]&gt;55,"Senior")</f>
        <v>Adult</v>
      </c>
      <c r="N1755" t="str">
        <f>_xlfn.XLOOKUP(Table17[[#This Row],[Customer_ID]],Customer_Dim!A:A,Customer_Dim!D:D,"False Data")</f>
        <v>Male</v>
      </c>
      <c r="O1755" t="str">
        <f>_xlfn.XLOOKUP(Table17[[#This Row],[Customer_ID]],Customer_Dim!A:A,Customer_Dim!E:E,"False Data")</f>
        <v>New Gabrielleville</v>
      </c>
      <c r="P1755" t="str">
        <f>_xlfn.XLOOKUP(Table17[[#This Row],[Customer_ID]],Customer_Dim!A:A,Customer_Dim!F:F,"False Data")</f>
        <v>Wisconsin</v>
      </c>
      <c r="Q1755" t="str">
        <f>_xlfn.XLOOKUP(Table17[[#This Row],[Customer_ID]],Customer_Dim!A:A,Customer_Dim!G:G,"False Data")</f>
        <v>USA</v>
      </c>
      <c r="R1755" t="str">
        <f>_xlfn.XLOOKUP(Table17[[#This Row],[Customer_ID]],Customer_Dim!A:A,Customer_Dim!H:H,"False Data")</f>
        <v>Platinum</v>
      </c>
      <c r="S1755" t="str">
        <f>_xlfn.XLOOKUP(Table17[[#This Row],[Store_ID]],Store_Dim!A:A,Store_Dim!B:B)</f>
        <v>Martinez, Adkins and Johnson</v>
      </c>
      <c r="T1755" t="str">
        <f>_xlfn.XLOOKUP(Table17[[#This Row],[Store_ID]],Store_Dim!A:A,Store_Dim!C:C)</f>
        <v>North</v>
      </c>
      <c r="U1755" t="str">
        <f>_xlfn.XLOOKUP(Table17[[#This Row],[Store_ID]],Store_Dim!A:A,Store_Dim!D:D)</f>
        <v>Danielmouth</v>
      </c>
      <c r="V1755" t="str">
        <f>_xlfn.XLOOKUP(Table17[[#This Row],[Store_ID]],Store_Dim!A:A,Store_Dim!E:E)</f>
        <v>Flagship</v>
      </c>
      <c r="W1755" t="str">
        <f>_xlfn.XLOOKUP(Table17[[#This Row],[Product_ID]],Product_Dim!A:A,Product_Dim!B:B)</f>
        <v>Portable Power Bank</v>
      </c>
      <c r="X1755" t="str">
        <f>_xlfn.XLOOKUP(Table17[[#This Row],[Product_ID]],Product_Dim!A:A,Product_Dim!C:C)</f>
        <v>Electronics</v>
      </c>
      <c r="Y1755" t="str">
        <f>_xlfn.XLOOKUP(Table17[[#This Row],[Product_ID]],Product_Dim!A:A,Product_Dim!D:D)</f>
        <v>Mobile</v>
      </c>
      <c r="Z1755" t="str">
        <f>_xlfn.XLOOKUP(Table17[[#This Row],[Product_ID]],Product_Dim!A:A,Product_Dim!E:E)</f>
        <v>Cummings and Sons</v>
      </c>
      <c r="AA1755">
        <f>_xlfn.XLOOKUP(Table17[[#This Row],[Product_ID]],Product_Dim!A:A,Product_Dim!F:F)</f>
        <v>326.06</v>
      </c>
      <c r="AB1755">
        <f>_xlfn.XLOOKUP(Table17[[#This Row],[Product_ID]],Product_Dim!A:A,Product_Dim!G:G)</f>
        <v>301</v>
      </c>
    </row>
    <row r="1756" spans="1:28" x14ac:dyDescent="0.25">
      <c r="A1756" t="s">
        <v>3580</v>
      </c>
      <c r="B1756" s="1">
        <v>45797</v>
      </c>
      <c r="C1756" t="s">
        <v>574</v>
      </c>
      <c r="D1756" t="s">
        <v>1570</v>
      </c>
      <c r="E1756" t="s">
        <v>1794</v>
      </c>
      <c r="F1756">
        <v>1</v>
      </c>
      <c r="G1756">
        <v>470.18</v>
      </c>
      <c r="H1756">
        <v>0.19</v>
      </c>
      <c r="I1756" t="s">
        <v>1826</v>
      </c>
      <c r="J1756" s="12">
        <v>380.84580000000011</v>
      </c>
      <c r="K1756" t="str">
        <f>_xlfn.XLOOKUP(Table17[[#This Row],[Customer_ID]],Customer_Dim!A:A,Customer_Dim!B:B,"False Data")</f>
        <v>Teresa Stokes</v>
      </c>
      <c r="L1756" s="5">
        <f>_xlfn.XLOOKUP(Table17[[#This Row],[Customer_ID]],Customer_Dim!A:A,Customer_Dim!C:C,"False Data")</f>
        <v>41</v>
      </c>
      <c r="M1756" s="5" t="str" cm="1">
        <f t="array" ref="M1756">_xlfn.IFS(Table9[[#This Row],[Age]]&lt;=35,"Youth",Table9[[#This Row],[Age]]&lt;=55,"Adult",Table9[[#This Row],[Age]]&gt;55,"Senior")</f>
        <v>Adult</v>
      </c>
      <c r="N1756" t="str">
        <f>_xlfn.XLOOKUP(Table17[[#This Row],[Customer_ID]],Customer_Dim!A:A,Customer_Dim!D:D,"False Data")</f>
        <v>Female</v>
      </c>
      <c r="O1756" t="str">
        <f>_xlfn.XLOOKUP(Table17[[#This Row],[Customer_ID]],Customer_Dim!A:A,Customer_Dim!E:E,"False Data")</f>
        <v>New William</v>
      </c>
      <c r="P1756" t="str">
        <f>_xlfn.XLOOKUP(Table17[[#This Row],[Customer_ID]],Customer_Dim!A:A,Customer_Dim!F:F,"False Data")</f>
        <v>Iowa</v>
      </c>
      <c r="Q1756" t="str">
        <f>_xlfn.XLOOKUP(Table17[[#This Row],[Customer_ID]],Customer_Dim!A:A,Customer_Dim!G:G,"False Data")</f>
        <v>usa</v>
      </c>
      <c r="R1756" t="str">
        <f>_xlfn.XLOOKUP(Table17[[#This Row],[Customer_ID]],Customer_Dim!A:A,Customer_Dim!H:H,"False Data")</f>
        <v>Platinum</v>
      </c>
      <c r="S1756" t="str">
        <f>_xlfn.XLOOKUP(Table17[[#This Row],[Store_ID]],Store_Dim!A:A,Store_Dim!B:B)</f>
        <v>Thomas, Bridges and Harris</v>
      </c>
      <c r="T1756" t="str">
        <f>_xlfn.XLOOKUP(Table17[[#This Row],[Store_ID]],Store_Dim!A:A,Store_Dim!C:C)</f>
        <v>North</v>
      </c>
      <c r="U1756" t="str">
        <f>_xlfn.XLOOKUP(Table17[[#This Row],[Store_ID]],Store_Dim!A:A,Store_Dim!D:D)</f>
        <v>Sabrinatown</v>
      </c>
      <c r="V1756" t="str">
        <f>_xlfn.XLOOKUP(Table17[[#This Row],[Store_ID]],Store_Dim!A:A,Store_Dim!E:E)</f>
        <v>Online</v>
      </c>
      <c r="W1756" t="str">
        <f>_xlfn.XLOOKUP(Table17[[#This Row],[Product_ID]],Product_Dim!A:A,Product_Dim!B:B)</f>
        <v>HD Smart TV Stick</v>
      </c>
      <c r="X1756" t="str">
        <f>_xlfn.XLOOKUP(Table17[[#This Row],[Product_ID]],Product_Dim!A:A,Product_Dim!C:C)</f>
        <v>Electronics</v>
      </c>
      <c r="Y1756" t="str">
        <f>_xlfn.XLOOKUP(Table17[[#This Row],[Product_ID]],Product_Dim!A:A,Product_Dim!D:D)</f>
        <v>Accessories</v>
      </c>
      <c r="Z1756" t="str">
        <f>_xlfn.XLOOKUP(Table17[[#This Row],[Product_ID]],Product_Dim!A:A,Product_Dim!E:E)</f>
        <v>Gibson, Hobbs and Weaver</v>
      </c>
      <c r="AA1756">
        <f>_xlfn.XLOOKUP(Table17[[#This Row],[Product_ID]],Product_Dim!A:A,Product_Dim!F:F)</f>
        <v>449.4</v>
      </c>
      <c r="AB1756">
        <f>_xlfn.XLOOKUP(Table17[[#This Row],[Product_ID]],Product_Dim!A:A,Product_Dim!G:G)</f>
        <v>0</v>
      </c>
    </row>
    <row r="1757" spans="1:28" x14ac:dyDescent="0.25">
      <c r="A1757" t="s">
        <v>3581</v>
      </c>
      <c r="B1757" s="1">
        <v>45898</v>
      </c>
      <c r="C1757" t="s">
        <v>740</v>
      </c>
      <c r="D1757" t="s">
        <v>1680</v>
      </c>
      <c r="E1757" t="s">
        <v>1792</v>
      </c>
      <c r="F1757">
        <v>1</v>
      </c>
      <c r="G1757">
        <v>891.79</v>
      </c>
      <c r="H1757">
        <v>0.03</v>
      </c>
      <c r="I1757" t="s">
        <v>1824</v>
      </c>
      <c r="J1757" s="12">
        <v>865.03629999999998</v>
      </c>
      <c r="K1757" t="str">
        <f>_xlfn.XLOOKUP(Table17[[#This Row],[Customer_ID]],Customer_Dim!A:A,Customer_Dim!B:B,"False Data")</f>
        <v>Timothy Sanders</v>
      </c>
      <c r="L1757" s="5">
        <f>_xlfn.XLOOKUP(Table17[[#This Row],[Customer_ID]],Customer_Dim!A:A,Customer_Dim!C:C,"False Data")</f>
        <v>29</v>
      </c>
      <c r="M1757" s="5" t="str" cm="1">
        <f t="array" ref="M1757">_xlfn.IFS(Table9[[#This Row],[Age]]&lt;=35,"Youth",Table9[[#This Row],[Age]]&lt;=55,"Adult",Table9[[#This Row],[Age]]&gt;55,"Senior")</f>
        <v>Youth</v>
      </c>
      <c r="N1757" t="str">
        <f>_xlfn.XLOOKUP(Table17[[#This Row],[Customer_ID]],Customer_Dim!A:A,Customer_Dim!D:D,"False Data")</f>
        <v>Male</v>
      </c>
      <c r="O1757" t="str">
        <f>_xlfn.XLOOKUP(Table17[[#This Row],[Customer_ID]],Customer_Dim!A:A,Customer_Dim!E:E,"False Data")</f>
        <v>Aaronmouth</v>
      </c>
      <c r="P1757" t="str">
        <f>_xlfn.XLOOKUP(Table17[[#This Row],[Customer_ID]],Customer_Dim!A:A,Customer_Dim!F:F,"False Data")</f>
        <v>Florida</v>
      </c>
      <c r="Q1757" t="str">
        <f>_xlfn.XLOOKUP(Table17[[#This Row],[Customer_ID]],Customer_Dim!A:A,Customer_Dim!G:G,"False Data")</f>
        <v>USA</v>
      </c>
      <c r="R1757" t="str">
        <f>_xlfn.XLOOKUP(Table17[[#This Row],[Customer_ID]],Customer_Dim!A:A,Customer_Dim!H:H,"False Data")</f>
        <v>Bronze</v>
      </c>
      <c r="S1757" t="str">
        <f>_xlfn.XLOOKUP(Table17[[#This Row],[Store_ID]],Store_Dim!A:A,Store_Dim!B:B)</f>
        <v>Aguirre-Keller</v>
      </c>
      <c r="T1757" t="str">
        <f>_xlfn.XLOOKUP(Table17[[#This Row],[Store_ID]],Store_Dim!A:A,Store_Dim!C:C)</f>
        <v>South</v>
      </c>
      <c r="U1757" t="str">
        <f>_xlfn.XLOOKUP(Table17[[#This Row],[Store_ID]],Store_Dim!A:A,Store_Dim!D:D)</f>
        <v>Lake Michael</v>
      </c>
      <c r="V1757" t="str">
        <f>_xlfn.XLOOKUP(Table17[[#This Row],[Store_ID]],Store_Dim!A:A,Store_Dim!E:E)</f>
        <v>Online</v>
      </c>
      <c r="W1757" t="str">
        <f>_xlfn.XLOOKUP(Table17[[#This Row],[Product_ID]],Product_Dim!A:A,Product_Dim!B:B)</f>
        <v>Women's Hair Dryer Brush</v>
      </c>
      <c r="X1757" t="str">
        <f>_xlfn.XLOOKUP(Table17[[#This Row],[Product_ID]],Product_Dim!A:A,Product_Dim!C:C)</f>
        <v>Beauty</v>
      </c>
      <c r="Y1757" t="str">
        <f>_xlfn.XLOOKUP(Table17[[#This Row],[Product_ID]],Product_Dim!A:A,Product_Dim!D:D)</f>
        <v>Haircare</v>
      </c>
      <c r="Z1757" t="str">
        <f>_xlfn.XLOOKUP(Table17[[#This Row],[Product_ID]],Product_Dim!A:A,Product_Dim!E:E)</f>
        <v>Torres, Spencer and Potter</v>
      </c>
      <c r="AA1757">
        <f>_xlfn.XLOOKUP(Table17[[#This Row],[Product_ID]],Product_Dim!A:A,Product_Dim!F:F)</f>
        <v>340.39</v>
      </c>
      <c r="AB1757">
        <f>_xlfn.XLOOKUP(Table17[[#This Row],[Product_ID]],Product_Dim!A:A,Product_Dim!G:G)</f>
        <v>177</v>
      </c>
    </row>
    <row r="1758" spans="1:28" x14ac:dyDescent="0.25">
      <c r="A1758" t="s">
        <v>3582</v>
      </c>
      <c r="B1758" s="1">
        <v>45390</v>
      </c>
      <c r="C1758" t="s">
        <v>1092</v>
      </c>
      <c r="D1758" t="s">
        <v>1726</v>
      </c>
      <c r="E1758" t="s">
        <v>1807</v>
      </c>
      <c r="F1758">
        <v>2</v>
      </c>
      <c r="G1758">
        <v>433.07</v>
      </c>
      <c r="H1758">
        <v>0.25</v>
      </c>
      <c r="I1758" t="s">
        <v>1829</v>
      </c>
      <c r="J1758" s="12">
        <v>649.60500000000002</v>
      </c>
      <c r="K1758" t="str">
        <f>_xlfn.XLOOKUP(Table17[[#This Row],[Customer_ID]],Customer_Dim!A:A,Customer_Dim!B:B,"False Data")</f>
        <v>Sherry Cabrera</v>
      </c>
      <c r="L1758" s="5">
        <f>_xlfn.XLOOKUP(Table17[[#This Row],[Customer_ID]],Customer_Dim!A:A,Customer_Dim!C:C,"False Data")</f>
        <v>55</v>
      </c>
      <c r="M1758" s="5" t="str" cm="1">
        <f t="array" ref="M1758">_xlfn.IFS(Table9[[#This Row],[Age]]&lt;=35,"Youth",Table9[[#This Row],[Age]]&lt;=55,"Adult",Table9[[#This Row],[Age]]&gt;55,"Senior")</f>
        <v>Adult</v>
      </c>
      <c r="N1758" t="str">
        <f>_xlfn.XLOOKUP(Table17[[#This Row],[Customer_ID]],Customer_Dim!A:A,Customer_Dim!D:D,"False Data")</f>
        <v>Male</v>
      </c>
      <c r="O1758" t="str">
        <f>_xlfn.XLOOKUP(Table17[[#This Row],[Customer_ID]],Customer_Dim!A:A,Customer_Dim!E:E,"False Data")</f>
        <v>Shannonview</v>
      </c>
      <c r="P1758" t="str">
        <f>_xlfn.XLOOKUP(Table17[[#This Row],[Customer_ID]],Customer_Dim!A:A,Customer_Dim!F:F,"False Data")</f>
        <v>Pennsylvania</v>
      </c>
      <c r="Q1758" t="str">
        <f>_xlfn.XLOOKUP(Table17[[#This Row],[Customer_ID]],Customer_Dim!A:A,Customer_Dim!G:G,"False Data")</f>
        <v>USA</v>
      </c>
      <c r="R1758" t="str">
        <f>_xlfn.XLOOKUP(Table17[[#This Row],[Customer_ID]],Customer_Dim!A:A,Customer_Dim!H:H,"False Data")</f>
        <v>Silver</v>
      </c>
      <c r="S1758" t="str">
        <f>_xlfn.XLOOKUP(Table17[[#This Row],[Store_ID]],Store_Dim!A:A,Store_Dim!B:B)</f>
        <v>Holloway Ltd</v>
      </c>
      <c r="T1758" t="str">
        <f>_xlfn.XLOOKUP(Table17[[#This Row],[Store_ID]],Store_Dim!A:A,Store_Dim!C:C)</f>
        <v>North</v>
      </c>
      <c r="U1758" t="str">
        <f>_xlfn.XLOOKUP(Table17[[#This Row],[Store_ID]],Store_Dim!A:A,Store_Dim!D:D)</f>
        <v>Bensonhaven</v>
      </c>
      <c r="V1758" t="str">
        <f>_xlfn.XLOOKUP(Table17[[#This Row],[Store_ID]],Store_Dim!A:A,Store_Dim!E:E)</f>
        <v>Flagship</v>
      </c>
      <c r="W1758" t="str">
        <f>_xlfn.XLOOKUP(Table17[[#This Row],[Product_ID]],Product_Dim!A:A,Product_Dim!B:B)</f>
        <v>Face Foundation Kit</v>
      </c>
      <c r="X1758" t="str">
        <f>_xlfn.XLOOKUP(Table17[[#This Row],[Product_ID]],Product_Dim!A:A,Product_Dim!C:C)</f>
        <v>Beauty</v>
      </c>
      <c r="Y1758" t="str">
        <f>_xlfn.XLOOKUP(Table17[[#This Row],[Product_ID]],Product_Dim!A:A,Product_Dim!D:D)</f>
        <v>Makeup</v>
      </c>
      <c r="Z1758" t="str">
        <f>_xlfn.XLOOKUP(Table17[[#This Row],[Product_ID]],Product_Dim!A:A,Product_Dim!E:E)</f>
        <v>Taylor-Elliott</v>
      </c>
      <c r="AA1758">
        <f>_xlfn.XLOOKUP(Table17[[#This Row],[Product_ID]],Product_Dim!A:A,Product_Dim!F:F)</f>
        <v>183.04</v>
      </c>
      <c r="AB1758">
        <f>_xlfn.XLOOKUP(Table17[[#This Row],[Product_ID]],Product_Dim!A:A,Product_Dim!G:G)</f>
        <v>457</v>
      </c>
    </row>
    <row r="1759" spans="1:28" x14ac:dyDescent="0.25">
      <c r="A1759" t="s">
        <v>3583</v>
      </c>
      <c r="B1759" s="1">
        <v>45355</v>
      </c>
      <c r="C1759" t="s">
        <v>59</v>
      </c>
      <c r="D1759" t="s">
        <v>1680</v>
      </c>
      <c r="E1759" t="s">
        <v>1813</v>
      </c>
      <c r="F1759">
        <v>3</v>
      </c>
      <c r="G1759">
        <v>626.71</v>
      </c>
      <c r="H1759">
        <v>7.0000000000000007E-2</v>
      </c>
      <c r="I1759" t="s">
        <v>1829</v>
      </c>
      <c r="J1759" s="12">
        <v>1748.5209</v>
      </c>
      <c r="K1759" t="str">
        <f>_xlfn.XLOOKUP(Table17[[#This Row],[Customer_ID]],Customer_Dim!A:A,Customer_Dim!B:B,"False Data")</f>
        <v>Kenneth Lambert</v>
      </c>
      <c r="L1759" s="5">
        <f>_xlfn.XLOOKUP(Table17[[#This Row],[Customer_ID]],Customer_Dim!A:A,Customer_Dim!C:C,"False Data")</f>
        <v>55</v>
      </c>
      <c r="M1759" s="5" t="str" cm="1">
        <f t="array" ref="M1759">_xlfn.IFS(Table9[[#This Row],[Age]]&lt;=35,"Youth",Table9[[#This Row],[Age]]&lt;=55,"Adult",Table9[[#This Row],[Age]]&gt;55,"Senior")</f>
        <v>Adult</v>
      </c>
      <c r="N1759" t="str">
        <f>_xlfn.XLOOKUP(Table17[[#This Row],[Customer_ID]],Customer_Dim!A:A,Customer_Dim!D:D,"False Data")</f>
        <v>Female</v>
      </c>
      <c r="O1759" t="str">
        <f>_xlfn.XLOOKUP(Table17[[#This Row],[Customer_ID]],Customer_Dim!A:A,Customer_Dim!E:E,"False Data")</f>
        <v>North Kathryn</v>
      </c>
      <c r="P1759" t="str">
        <f>_xlfn.XLOOKUP(Table17[[#This Row],[Customer_ID]],Customer_Dim!A:A,Customer_Dim!F:F,"False Data")</f>
        <v>Kansas</v>
      </c>
      <c r="Q1759" t="str">
        <f>_xlfn.XLOOKUP(Table17[[#This Row],[Customer_ID]],Customer_Dim!A:A,Customer_Dim!G:G,"False Data")</f>
        <v>USA</v>
      </c>
      <c r="R1759" t="str">
        <f>_xlfn.XLOOKUP(Table17[[#This Row],[Customer_ID]],Customer_Dim!A:A,Customer_Dim!H:H,"False Data")</f>
        <v>Platinum</v>
      </c>
      <c r="S1759" t="str">
        <f>_xlfn.XLOOKUP(Table17[[#This Row],[Store_ID]],Store_Dim!A:A,Store_Dim!B:B)</f>
        <v>Mann-Austin</v>
      </c>
      <c r="T1759" t="str">
        <f>_xlfn.XLOOKUP(Table17[[#This Row],[Store_ID]],Store_Dim!A:A,Store_Dim!C:C)</f>
        <v>East</v>
      </c>
      <c r="U1759" t="str">
        <f>_xlfn.XLOOKUP(Table17[[#This Row],[Store_ID]],Store_Dim!A:A,Store_Dim!D:D)</f>
        <v>Vasquezborough</v>
      </c>
      <c r="V1759" t="str">
        <f>_xlfn.XLOOKUP(Table17[[#This Row],[Store_ID]],Store_Dim!A:A,Store_Dim!E:E)</f>
        <v>Online</v>
      </c>
      <c r="W1759" t="str">
        <f>_xlfn.XLOOKUP(Table17[[#This Row],[Product_ID]],Product_Dim!A:A,Product_Dim!B:B)</f>
        <v>Women's Hair Dryer Brush</v>
      </c>
      <c r="X1759" t="str">
        <f>_xlfn.XLOOKUP(Table17[[#This Row],[Product_ID]],Product_Dim!A:A,Product_Dim!C:C)</f>
        <v>Beauty</v>
      </c>
      <c r="Y1759" t="str">
        <f>_xlfn.XLOOKUP(Table17[[#This Row],[Product_ID]],Product_Dim!A:A,Product_Dim!D:D)</f>
        <v>Haircare</v>
      </c>
      <c r="Z1759" t="str">
        <f>_xlfn.XLOOKUP(Table17[[#This Row],[Product_ID]],Product_Dim!A:A,Product_Dim!E:E)</f>
        <v>Torres, Spencer and Potter</v>
      </c>
      <c r="AA1759">
        <f>_xlfn.XLOOKUP(Table17[[#This Row],[Product_ID]],Product_Dim!A:A,Product_Dim!F:F)</f>
        <v>340.39</v>
      </c>
      <c r="AB1759">
        <f>_xlfn.XLOOKUP(Table17[[#This Row],[Product_ID]],Product_Dim!A:A,Product_Dim!G:G)</f>
        <v>177</v>
      </c>
    </row>
    <row r="1760" spans="1:28" x14ac:dyDescent="0.25">
      <c r="A1760" t="s">
        <v>3584</v>
      </c>
      <c r="B1760" s="1">
        <v>45916</v>
      </c>
      <c r="C1760" t="s">
        <v>278</v>
      </c>
      <c r="D1760" t="s">
        <v>1620</v>
      </c>
      <c r="E1760" t="s">
        <v>1752</v>
      </c>
      <c r="F1760">
        <v>2</v>
      </c>
      <c r="G1760">
        <v>324.18</v>
      </c>
      <c r="H1760">
        <v>0.06</v>
      </c>
      <c r="I1760" t="s">
        <v>1829</v>
      </c>
      <c r="J1760" s="12">
        <v>609.45839999999998</v>
      </c>
      <c r="K1760" t="str">
        <f>_xlfn.XLOOKUP(Table17[[#This Row],[Customer_ID]],Customer_Dim!A:A,Customer_Dim!B:B,"False Data")</f>
        <v>Nathan Campbell</v>
      </c>
      <c r="L1760" s="5">
        <f>_xlfn.XLOOKUP(Table17[[#This Row],[Customer_ID]],Customer_Dim!A:A,Customer_Dim!C:C,"False Data")</f>
        <v>37</v>
      </c>
      <c r="M1760" s="5" t="str" cm="1">
        <f t="array" ref="M1760">_xlfn.IFS(Table9[[#This Row],[Age]]&lt;=35,"Youth",Table9[[#This Row],[Age]]&lt;=55,"Adult",Table9[[#This Row],[Age]]&gt;55,"Senior")</f>
        <v>Adult</v>
      </c>
      <c r="N1760" t="str">
        <f>_xlfn.XLOOKUP(Table17[[#This Row],[Customer_ID]],Customer_Dim!A:A,Customer_Dim!D:D,"False Data")</f>
        <v>Male</v>
      </c>
      <c r="O1760" t="str">
        <f>_xlfn.XLOOKUP(Table17[[#This Row],[Customer_ID]],Customer_Dim!A:A,Customer_Dim!E:E,"False Data")</f>
        <v>Rodrigueztown</v>
      </c>
      <c r="P1760" t="str">
        <f>_xlfn.XLOOKUP(Table17[[#This Row],[Customer_ID]],Customer_Dim!A:A,Customer_Dim!F:F,"False Data")</f>
        <v>Oklahoma</v>
      </c>
      <c r="Q1760" t="str">
        <f>_xlfn.XLOOKUP(Table17[[#This Row],[Customer_ID]],Customer_Dim!A:A,Customer_Dim!G:G,"False Data")</f>
        <v>USA</v>
      </c>
      <c r="R1760" t="str">
        <f>_xlfn.XLOOKUP(Table17[[#This Row],[Customer_ID]],Customer_Dim!A:A,Customer_Dim!H:H,"False Data")</f>
        <v>Gold</v>
      </c>
      <c r="S1760" t="str">
        <f>_xlfn.XLOOKUP(Table17[[#This Row],[Store_ID]],Store_Dim!A:A,Store_Dim!B:B)</f>
        <v>Rivera-Warner</v>
      </c>
      <c r="T1760" t="str">
        <f>_xlfn.XLOOKUP(Table17[[#This Row],[Store_ID]],Store_Dim!A:A,Store_Dim!C:C)</f>
        <v>East</v>
      </c>
      <c r="U1760" t="str">
        <f>_xlfn.XLOOKUP(Table17[[#This Row],[Store_ID]],Store_Dim!A:A,Store_Dim!D:D)</f>
        <v>Washingtonfurt</v>
      </c>
      <c r="V1760" t="str">
        <f>_xlfn.XLOOKUP(Table17[[#This Row],[Store_ID]],Store_Dim!A:A,Store_Dim!E:E)</f>
        <v>Flagship</v>
      </c>
      <c r="W1760" t="str">
        <f>_xlfn.XLOOKUP(Table17[[#This Row],[Product_ID]],Product_Dim!A:A,Product_Dim!B:B)</f>
        <v>Women's Summer Dress</v>
      </c>
      <c r="X1760" t="str">
        <f>_xlfn.XLOOKUP(Table17[[#This Row],[Product_ID]],Product_Dim!A:A,Product_Dim!C:C)</f>
        <v>Clothing</v>
      </c>
      <c r="Y1760" t="str">
        <f>_xlfn.XLOOKUP(Table17[[#This Row],[Product_ID]],Product_Dim!A:A,Product_Dim!D:D)</f>
        <v>Tops</v>
      </c>
      <c r="Z1760" t="str">
        <f>_xlfn.XLOOKUP(Table17[[#This Row],[Product_ID]],Product_Dim!A:A,Product_Dim!E:E)</f>
        <v>Smith-Mills</v>
      </c>
      <c r="AA1760">
        <f>_xlfn.XLOOKUP(Table17[[#This Row],[Product_ID]],Product_Dim!A:A,Product_Dim!F:F)</f>
        <v>223.43</v>
      </c>
      <c r="AB1760">
        <f>_xlfn.XLOOKUP(Table17[[#This Row],[Product_ID]],Product_Dim!A:A,Product_Dim!G:G)</f>
        <v>154</v>
      </c>
    </row>
    <row r="1761" spans="1:28" x14ac:dyDescent="0.25">
      <c r="A1761" t="s">
        <v>3585</v>
      </c>
      <c r="B1761" s="1">
        <v>45448</v>
      </c>
      <c r="C1761" t="s">
        <v>63</v>
      </c>
      <c r="D1761" t="s">
        <v>1576</v>
      </c>
      <c r="E1761" t="s">
        <v>1807</v>
      </c>
      <c r="F1761">
        <v>4</v>
      </c>
      <c r="G1761">
        <v>839.74</v>
      </c>
      <c r="H1761">
        <v>0.13</v>
      </c>
      <c r="I1761" t="s">
        <v>1826</v>
      </c>
      <c r="J1761" s="12">
        <v>2922.2952</v>
      </c>
      <c r="K1761" t="str">
        <f>_xlfn.XLOOKUP(Table17[[#This Row],[Customer_ID]],Customer_Dim!A:A,Customer_Dim!B:B,"False Data")</f>
        <v>Nathan Hernandez</v>
      </c>
      <c r="L1761" s="5">
        <f>_xlfn.XLOOKUP(Table17[[#This Row],[Customer_ID]],Customer_Dim!A:A,Customer_Dim!C:C,"False Data")</f>
        <v>32</v>
      </c>
      <c r="M1761" s="5" t="str" cm="1">
        <f t="array" ref="M1761">_xlfn.IFS(Table9[[#This Row],[Age]]&lt;=35,"Youth",Table9[[#This Row],[Age]]&lt;=55,"Adult",Table9[[#This Row],[Age]]&gt;55,"Senior")</f>
        <v>Youth</v>
      </c>
      <c r="N1761" t="str">
        <f>_xlfn.XLOOKUP(Table17[[#This Row],[Customer_ID]],Customer_Dim!A:A,Customer_Dim!D:D,"False Data")</f>
        <v>Female</v>
      </c>
      <c r="O1761" t="str">
        <f>_xlfn.XLOOKUP(Table17[[#This Row],[Customer_ID]],Customer_Dim!A:A,Customer_Dim!E:E,"False Data")</f>
        <v>New Becky</v>
      </c>
      <c r="P1761" t="str">
        <f>_xlfn.XLOOKUP(Table17[[#This Row],[Customer_ID]],Customer_Dim!A:A,Customer_Dim!F:F,"False Data")</f>
        <v>Montana</v>
      </c>
      <c r="Q1761" t="str">
        <f>_xlfn.XLOOKUP(Table17[[#This Row],[Customer_ID]],Customer_Dim!A:A,Customer_Dim!G:G,"False Data")</f>
        <v>USA</v>
      </c>
      <c r="R1761" t="str">
        <f>_xlfn.XLOOKUP(Table17[[#This Row],[Customer_ID]],Customer_Dim!A:A,Customer_Dim!H:H,"False Data")</f>
        <v>Silver</v>
      </c>
      <c r="S1761" t="str">
        <f>_xlfn.XLOOKUP(Table17[[#This Row],[Store_ID]],Store_Dim!A:A,Store_Dim!B:B)</f>
        <v>Holloway Ltd</v>
      </c>
      <c r="T1761" t="str">
        <f>_xlfn.XLOOKUP(Table17[[#This Row],[Store_ID]],Store_Dim!A:A,Store_Dim!C:C)</f>
        <v>North</v>
      </c>
      <c r="U1761" t="str">
        <f>_xlfn.XLOOKUP(Table17[[#This Row],[Store_ID]],Store_Dim!A:A,Store_Dim!D:D)</f>
        <v>Bensonhaven</v>
      </c>
      <c r="V1761" t="str">
        <f>_xlfn.XLOOKUP(Table17[[#This Row],[Store_ID]],Store_Dim!A:A,Store_Dim!E:E)</f>
        <v>Flagship</v>
      </c>
      <c r="W1761" t="str">
        <f>_xlfn.XLOOKUP(Table17[[#This Row],[Product_ID]],Product_Dim!A:A,Product_Dim!B:B)</f>
        <v>Decorative Wall Mirror</v>
      </c>
      <c r="X1761" t="str">
        <f>_xlfn.XLOOKUP(Table17[[#This Row],[Product_ID]],Product_Dim!A:A,Product_Dim!C:C)</f>
        <v>Home</v>
      </c>
      <c r="Y1761" t="str">
        <f>_xlfn.XLOOKUP(Table17[[#This Row],[Product_ID]],Product_Dim!A:A,Product_Dim!D:D)</f>
        <v>Decor</v>
      </c>
      <c r="Z1761" t="str">
        <f>_xlfn.XLOOKUP(Table17[[#This Row],[Product_ID]],Product_Dim!A:A,Product_Dim!E:E)</f>
        <v>Luna, Anderson and Bowman</v>
      </c>
      <c r="AA1761">
        <f>_xlfn.XLOOKUP(Table17[[#This Row],[Product_ID]],Product_Dim!A:A,Product_Dim!F:F)</f>
        <v>48.01</v>
      </c>
      <c r="AB1761">
        <f>_xlfn.XLOOKUP(Table17[[#This Row],[Product_ID]],Product_Dim!A:A,Product_Dim!G:G)</f>
        <v>439</v>
      </c>
    </row>
    <row r="1762" spans="1:28" x14ac:dyDescent="0.25">
      <c r="A1762" t="s">
        <v>3586</v>
      </c>
      <c r="B1762" s="1">
        <v>45402</v>
      </c>
      <c r="C1762" t="s">
        <v>523</v>
      </c>
      <c r="D1762" t="s">
        <v>1672</v>
      </c>
      <c r="E1762" t="s">
        <v>1801</v>
      </c>
      <c r="F1762">
        <v>3</v>
      </c>
      <c r="G1762">
        <v>252.63</v>
      </c>
      <c r="H1762">
        <v>0.28000000000000003</v>
      </c>
      <c r="I1762" t="s">
        <v>1824</v>
      </c>
      <c r="J1762" s="12">
        <v>545.68079999999998</v>
      </c>
      <c r="K1762" t="str">
        <f>_xlfn.XLOOKUP(Table17[[#This Row],[Customer_ID]],Customer_Dim!A:A,Customer_Dim!B:B,"False Data")</f>
        <v>Maria Sanchez</v>
      </c>
      <c r="L1762" s="5">
        <f>_xlfn.XLOOKUP(Table17[[#This Row],[Customer_ID]],Customer_Dim!A:A,Customer_Dim!C:C,"False Data")</f>
        <v>46</v>
      </c>
      <c r="M1762" s="5" t="str" cm="1">
        <f t="array" ref="M1762">_xlfn.IFS(Table9[[#This Row],[Age]]&lt;=35,"Youth",Table9[[#This Row],[Age]]&lt;=55,"Adult",Table9[[#This Row],[Age]]&gt;55,"Senior")</f>
        <v>Adult</v>
      </c>
      <c r="N1762" t="str">
        <f>_xlfn.XLOOKUP(Table17[[#This Row],[Customer_ID]],Customer_Dim!A:A,Customer_Dim!D:D,"False Data")</f>
        <v>Male</v>
      </c>
      <c r="O1762" t="str">
        <f>_xlfn.XLOOKUP(Table17[[#This Row],[Customer_ID]],Customer_Dim!A:A,Customer_Dim!E:E,"False Data")</f>
        <v>East Peterbury</v>
      </c>
      <c r="P1762" t="str">
        <f>_xlfn.XLOOKUP(Table17[[#This Row],[Customer_ID]],Customer_Dim!A:A,Customer_Dim!F:F,"False Data")</f>
        <v>North Dakota</v>
      </c>
      <c r="Q1762" t="str">
        <f>_xlfn.XLOOKUP(Table17[[#This Row],[Customer_ID]],Customer_Dim!A:A,Customer_Dim!G:G,"False Data")</f>
        <v>USA</v>
      </c>
      <c r="R1762" t="str">
        <f>_xlfn.XLOOKUP(Table17[[#This Row],[Customer_ID]],Customer_Dim!A:A,Customer_Dim!H:H,"False Data")</f>
        <v>Bronze</v>
      </c>
      <c r="S1762" t="str">
        <f>_xlfn.XLOOKUP(Table17[[#This Row],[Store_ID]],Store_Dim!A:A,Store_Dim!B:B)</f>
        <v>Shelton PLC</v>
      </c>
      <c r="T1762" t="str">
        <f>_xlfn.XLOOKUP(Table17[[#This Row],[Store_ID]],Store_Dim!A:A,Store_Dim!C:C)</f>
        <v>North</v>
      </c>
      <c r="U1762" t="str">
        <f>_xlfn.XLOOKUP(Table17[[#This Row],[Store_ID]],Store_Dim!A:A,Store_Dim!D:D)</f>
        <v>East Jenniferstad</v>
      </c>
      <c r="V1762" t="str">
        <f>_xlfn.XLOOKUP(Table17[[#This Row],[Store_ID]],Store_Dim!A:A,Store_Dim!E:E)</f>
        <v>Flagship</v>
      </c>
      <c r="W1762" t="str">
        <f>_xlfn.XLOOKUP(Table17[[#This Row],[Product_ID]],Product_Dim!A:A,Product_Dim!B:B)</f>
        <v>Laptop Cooling Pad</v>
      </c>
      <c r="X1762" t="str">
        <f>_xlfn.XLOOKUP(Table17[[#This Row],[Product_ID]],Product_Dim!A:A,Product_Dim!C:C)</f>
        <v>Electronics</v>
      </c>
      <c r="Y1762" t="str">
        <f>_xlfn.XLOOKUP(Table17[[#This Row],[Product_ID]],Product_Dim!A:A,Product_Dim!D:D)</f>
        <v>Computer</v>
      </c>
      <c r="Z1762" t="str">
        <f>_xlfn.XLOOKUP(Table17[[#This Row],[Product_ID]],Product_Dim!A:A,Product_Dim!E:E)</f>
        <v>Murray, Gould and Ware</v>
      </c>
      <c r="AA1762">
        <f>_xlfn.XLOOKUP(Table17[[#This Row],[Product_ID]],Product_Dim!A:A,Product_Dim!F:F)</f>
        <v>86.42</v>
      </c>
      <c r="AB1762">
        <f>_xlfn.XLOOKUP(Table17[[#This Row],[Product_ID]],Product_Dim!A:A,Product_Dim!G:G)</f>
        <v>222</v>
      </c>
    </row>
    <row r="1763" spans="1:28" x14ac:dyDescent="0.25">
      <c r="A1763" t="s">
        <v>3587</v>
      </c>
      <c r="B1763" s="1">
        <v>45581</v>
      </c>
      <c r="C1763" t="s">
        <v>815</v>
      </c>
      <c r="D1763" t="s">
        <v>1706</v>
      </c>
      <c r="E1763" t="s">
        <v>1813</v>
      </c>
      <c r="F1763">
        <v>2</v>
      </c>
      <c r="G1763">
        <v>60.53</v>
      </c>
      <c r="H1763">
        <v>0.18</v>
      </c>
      <c r="I1763" t="s">
        <v>1824</v>
      </c>
      <c r="J1763" s="12">
        <v>99.269200000000012</v>
      </c>
      <c r="K1763" t="str">
        <f>_xlfn.XLOOKUP(Table17[[#This Row],[Customer_ID]],Customer_Dim!A:A,Customer_Dim!B:B,"False Data")</f>
        <v>Damon Perez</v>
      </c>
      <c r="L1763" s="5">
        <f>_xlfn.XLOOKUP(Table17[[#This Row],[Customer_ID]],Customer_Dim!A:A,Customer_Dim!C:C,"False Data")</f>
        <v>21</v>
      </c>
      <c r="M1763" s="5" t="str" cm="1">
        <f t="array" ref="M1763">_xlfn.IFS(Table9[[#This Row],[Age]]&lt;=35,"Youth",Table9[[#This Row],[Age]]&lt;=55,"Adult",Table9[[#This Row],[Age]]&gt;55,"Senior")</f>
        <v>Youth</v>
      </c>
      <c r="N1763" t="str">
        <f>_xlfn.XLOOKUP(Table17[[#This Row],[Customer_ID]],Customer_Dim!A:A,Customer_Dim!D:D,"False Data")</f>
        <v>Male</v>
      </c>
      <c r="O1763" t="str">
        <f>_xlfn.XLOOKUP(Table17[[#This Row],[Customer_ID]],Customer_Dim!A:A,Customer_Dim!E:E,"False Data")</f>
        <v>Jasonton</v>
      </c>
      <c r="P1763" t="str">
        <f>_xlfn.XLOOKUP(Table17[[#This Row],[Customer_ID]],Customer_Dim!A:A,Customer_Dim!F:F,"False Data")</f>
        <v>Ohio</v>
      </c>
      <c r="Q1763" t="str">
        <f>_xlfn.XLOOKUP(Table17[[#This Row],[Customer_ID]],Customer_Dim!A:A,Customer_Dim!G:G,"False Data")</f>
        <v>USA</v>
      </c>
      <c r="R1763" t="str">
        <f>_xlfn.XLOOKUP(Table17[[#This Row],[Customer_ID]],Customer_Dim!A:A,Customer_Dim!H:H,"False Data")</f>
        <v>Gold</v>
      </c>
      <c r="S1763" t="str">
        <f>_xlfn.XLOOKUP(Table17[[#This Row],[Store_ID]],Store_Dim!A:A,Store_Dim!B:B)</f>
        <v>Mann-Austin</v>
      </c>
      <c r="T1763" t="str">
        <f>_xlfn.XLOOKUP(Table17[[#This Row],[Store_ID]],Store_Dim!A:A,Store_Dim!C:C)</f>
        <v>East</v>
      </c>
      <c r="U1763" t="str">
        <f>_xlfn.XLOOKUP(Table17[[#This Row],[Store_ID]],Store_Dim!A:A,Store_Dim!D:D)</f>
        <v>Vasquezborough</v>
      </c>
      <c r="V1763" t="str">
        <f>_xlfn.XLOOKUP(Table17[[#This Row],[Store_ID]],Store_Dim!A:A,Store_Dim!E:E)</f>
        <v>Online</v>
      </c>
      <c r="W1763" t="str">
        <f>_xlfn.XLOOKUP(Table17[[#This Row],[Product_ID]],Product_Dim!A:A,Product_Dim!B:B)</f>
        <v>Decorative Lamp Shade</v>
      </c>
      <c r="X1763" t="str">
        <f>_xlfn.XLOOKUP(Table17[[#This Row],[Product_ID]],Product_Dim!A:A,Product_Dim!C:C)</f>
        <v>Home</v>
      </c>
      <c r="Y1763" t="str">
        <f>_xlfn.XLOOKUP(Table17[[#This Row],[Product_ID]],Product_Dim!A:A,Product_Dim!D:D)</f>
        <v>Lighting</v>
      </c>
      <c r="Z1763" t="str">
        <f>_xlfn.XLOOKUP(Table17[[#This Row],[Product_ID]],Product_Dim!A:A,Product_Dim!E:E)</f>
        <v>Ramirez-Hanson</v>
      </c>
      <c r="AA1763">
        <f>_xlfn.XLOOKUP(Table17[[#This Row],[Product_ID]],Product_Dim!A:A,Product_Dim!F:F)</f>
        <v>228.53</v>
      </c>
      <c r="AB1763">
        <f>_xlfn.XLOOKUP(Table17[[#This Row],[Product_ID]],Product_Dim!A:A,Product_Dim!G:G)</f>
        <v>469</v>
      </c>
    </row>
    <row r="1764" spans="1:28" x14ac:dyDescent="0.25">
      <c r="A1764" t="s">
        <v>3588</v>
      </c>
      <c r="B1764" s="1">
        <v>45610</v>
      </c>
      <c r="C1764" t="s">
        <v>205</v>
      </c>
      <c r="D1764" t="s">
        <v>1716</v>
      </c>
      <c r="E1764" t="s">
        <v>1797</v>
      </c>
      <c r="F1764">
        <v>4</v>
      </c>
      <c r="G1764">
        <v>341.95</v>
      </c>
      <c r="H1764">
        <v>0.25</v>
      </c>
      <c r="I1764" t="s">
        <v>1824</v>
      </c>
      <c r="J1764" s="12">
        <v>1025.8499999999999</v>
      </c>
      <c r="K1764" t="str">
        <f>_xlfn.XLOOKUP(Table17[[#This Row],[Customer_ID]],Customer_Dim!A:A,Customer_Dim!B:B,"False Data")</f>
        <v>Katherine Dorsey</v>
      </c>
      <c r="L1764" s="5">
        <f>_xlfn.XLOOKUP(Table17[[#This Row],[Customer_ID]],Customer_Dim!A:A,Customer_Dim!C:C,"False Data")</f>
        <v>24</v>
      </c>
      <c r="M1764" s="5" t="str" cm="1">
        <f t="array" ref="M1764">_xlfn.IFS(Table9[[#This Row],[Age]]&lt;=35,"Youth",Table9[[#This Row],[Age]]&lt;=55,"Adult",Table9[[#This Row],[Age]]&gt;55,"Senior")</f>
        <v>Youth</v>
      </c>
      <c r="N1764" t="str">
        <f>_xlfn.XLOOKUP(Table17[[#This Row],[Customer_ID]],Customer_Dim!A:A,Customer_Dim!D:D,"False Data")</f>
        <v>Male</v>
      </c>
      <c r="O1764" t="str">
        <f>_xlfn.XLOOKUP(Table17[[#This Row],[Customer_ID]],Customer_Dim!A:A,Customer_Dim!E:E,"False Data")</f>
        <v>Christopherland</v>
      </c>
      <c r="P1764" t="str">
        <f>_xlfn.XLOOKUP(Table17[[#This Row],[Customer_ID]],Customer_Dim!A:A,Customer_Dim!F:F,"False Data")</f>
        <v>Oklahoma</v>
      </c>
      <c r="Q1764" t="str">
        <f>_xlfn.XLOOKUP(Table17[[#This Row],[Customer_ID]],Customer_Dim!A:A,Customer_Dim!G:G,"False Data")</f>
        <v>USA</v>
      </c>
      <c r="R1764" t="str">
        <f>_xlfn.XLOOKUP(Table17[[#This Row],[Customer_ID]],Customer_Dim!A:A,Customer_Dim!H:H,"False Data")</f>
        <v>Platinum</v>
      </c>
      <c r="S1764" t="str">
        <f>_xlfn.XLOOKUP(Table17[[#This Row],[Store_ID]],Store_Dim!A:A,Store_Dim!B:B)</f>
        <v>Gardner, Humphrey and Contreras</v>
      </c>
      <c r="T1764" t="str">
        <f>_xlfn.XLOOKUP(Table17[[#This Row],[Store_ID]],Store_Dim!A:A,Store_Dim!C:C)</f>
        <v>East</v>
      </c>
      <c r="U1764" t="str">
        <f>_xlfn.XLOOKUP(Table17[[#This Row],[Store_ID]],Store_Dim!A:A,Store_Dim!D:D)</f>
        <v>Johnsonville</v>
      </c>
      <c r="V1764" t="str">
        <f>_xlfn.XLOOKUP(Table17[[#This Row],[Store_ID]],Store_Dim!A:A,Store_Dim!E:E)</f>
        <v>Flagship</v>
      </c>
      <c r="W1764" t="str">
        <f>_xlfn.XLOOKUP(Table17[[#This Row],[Product_ID]],Product_Dim!A:A,Product_Dim!B:B)</f>
        <v>Wooden Bookshelf</v>
      </c>
      <c r="X1764" t="str">
        <f>_xlfn.XLOOKUP(Table17[[#This Row],[Product_ID]],Product_Dim!A:A,Product_Dim!C:C)</f>
        <v>Home</v>
      </c>
      <c r="Y1764" t="str">
        <f>_xlfn.XLOOKUP(Table17[[#This Row],[Product_ID]],Product_Dim!A:A,Product_Dim!D:D)</f>
        <v>Furniture</v>
      </c>
      <c r="Z1764" t="str">
        <f>_xlfn.XLOOKUP(Table17[[#This Row],[Product_ID]],Product_Dim!A:A,Product_Dim!E:E)</f>
        <v>Collins-Stephenson</v>
      </c>
      <c r="AA1764">
        <f>_xlfn.XLOOKUP(Table17[[#This Row],[Product_ID]],Product_Dim!A:A,Product_Dim!F:F)</f>
        <v>388.46</v>
      </c>
      <c r="AB1764">
        <f>_xlfn.XLOOKUP(Table17[[#This Row],[Product_ID]],Product_Dim!A:A,Product_Dim!G:G)</f>
        <v>208</v>
      </c>
    </row>
    <row r="1765" spans="1:28" x14ac:dyDescent="0.25">
      <c r="A1765" t="s">
        <v>3589</v>
      </c>
      <c r="B1765" s="1">
        <v>45438</v>
      </c>
      <c r="C1765" t="s">
        <v>899</v>
      </c>
      <c r="D1765" t="s">
        <v>1592</v>
      </c>
      <c r="E1765" t="s">
        <v>1804</v>
      </c>
      <c r="F1765">
        <v>4</v>
      </c>
      <c r="G1765">
        <v>300.12</v>
      </c>
      <c r="H1765">
        <v>0.05</v>
      </c>
      <c r="I1765" t="s">
        <v>1826</v>
      </c>
      <c r="J1765" s="12">
        <v>1140.4559999999999</v>
      </c>
      <c r="K1765" t="str">
        <f>_xlfn.XLOOKUP(Table17[[#This Row],[Customer_ID]],Customer_Dim!A:A,Customer_Dim!B:B,"False Data")</f>
        <v>Bryan Garcia</v>
      </c>
      <c r="L1765" s="5">
        <f>_xlfn.XLOOKUP(Table17[[#This Row],[Customer_ID]],Customer_Dim!A:A,Customer_Dim!C:C,"False Data")</f>
        <v>54</v>
      </c>
      <c r="M1765" s="5" t="str" cm="1">
        <f t="array" ref="M1765">_xlfn.IFS(Table9[[#This Row],[Age]]&lt;=35,"Youth",Table9[[#This Row],[Age]]&lt;=55,"Adult",Table9[[#This Row],[Age]]&gt;55,"Senior")</f>
        <v>Adult</v>
      </c>
      <c r="N1765" t="str">
        <f>_xlfn.XLOOKUP(Table17[[#This Row],[Customer_ID]],Customer_Dim!A:A,Customer_Dim!D:D,"False Data")</f>
        <v>Female</v>
      </c>
      <c r="O1765" t="str">
        <f>_xlfn.XLOOKUP(Table17[[#This Row],[Customer_ID]],Customer_Dim!A:A,Customer_Dim!E:E,"False Data")</f>
        <v>Garciaborough</v>
      </c>
      <c r="P1765" t="str">
        <f>_xlfn.XLOOKUP(Table17[[#This Row],[Customer_ID]],Customer_Dim!A:A,Customer_Dim!F:F,"False Data")</f>
        <v>Wyoming</v>
      </c>
      <c r="Q1765" t="str">
        <f>_xlfn.XLOOKUP(Table17[[#This Row],[Customer_ID]],Customer_Dim!A:A,Customer_Dim!G:G,"False Data")</f>
        <v>USA</v>
      </c>
      <c r="R1765" t="str">
        <f>_xlfn.XLOOKUP(Table17[[#This Row],[Customer_ID]],Customer_Dim!A:A,Customer_Dim!H:H,"False Data")</f>
        <v>Silver</v>
      </c>
      <c r="S1765" t="str">
        <f>_xlfn.XLOOKUP(Table17[[#This Row],[Store_ID]],Store_Dim!A:A,Store_Dim!B:B)</f>
        <v>Frederick-Wright</v>
      </c>
      <c r="T1765" t="str">
        <f>_xlfn.XLOOKUP(Table17[[#This Row],[Store_ID]],Store_Dim!A:A,Store_Dim!C:C)</f>
        <v>West</v>
      </c>
      <c r="U1765" t="str">
        <f>_xlfn.XLOOKUP(Table17[[#This Row],[Store_ID]],Store_Dim!A:A,Store_Dim!D:D)</f>
        <v>New Jimmymouth</v>
      </c>
      <c r="V1765" t="str">
        <f>_xlfn.XLOOKUP(Table17[[#This Row],[Store_ID]],Store_Dim!A:A,Store_Dim!E:E)</f>
        <v>Flagship</v>
      </c>
      <c r="W1765" t="str">
        <f>_xlfn.XLOOKUP(Table17[[#This Row],[Product_ID]],Product_Dim!A:A,Product_Dim!B:B)</f>
        <v>Carbon Fiber Tennis Racket</v>
      </c>
      <c r="X1765" t="str">
        <f>_xlfn.XLOOKUP(Table17[[#This Row],[Product_ID]],Product_Dim!A:A,Product_Dim!C:C)</f>
        <v>Sports</v>
      </c>
      <c r="Y1765" t="str">
        <f>_xlfn.XLOOKUP(Table17[[#This Row],[Product_ID]],Product_Dim!A:A,Product_Dim!D:D)</f>
        <v>Equipment</v>
      </c>
      <c r="Z1765" t="str">
        <f>_xlfn.XLOOKUP(Table17[[#This Row],[Product_ID]],Product_Dim!A:A,Product_Dim!E:E)</f>
        <v>Flores, Pineda and Rodriguez</v>
      </c>
      <c r="AA1765">
        <f>_xlfn.XLOOKUP(Table17[[#This Row],[Product_ID]],Product_Dim!A:A,Product_Dim!F:F)</f>
        <v>484.62</v>
      </c>
      <c r="AB1765">
        <f>_xlfn.XLOOKUP(Table17[[#This Row],[Product_ID]],Product_Dim!A:A,Product_Dim!G:G)</f>
        <v>432</v>
      </c>
    </row>
    <row r="1766" spans="1:28" x14ac:dyDescent="0.25">
      <c r="A1766" t="s">
        <v>3590</v>
      </c>
      <c r="B1766" s="1">
        <v>45705</v>
      </c>
      <c r="C1766" t="s">
        <v>402</v>
      </c>
      <c r="D1766" t="s">
        <v>1604</v>
      </c>
      <c r="E1766" t="s">
        <v>1807</v>
      </c>
      <c r="F1766">
        <v>2</v>
      </c>
      <c r="G1766">
        <v>289.14</v>
      </c>
      <c r="H1766">
        <v>0.12</v>
      </c>
      <c r="I1766" t="s">
        <v>1829</v>
      </c>
      <c r="J1766" s="12">
        <v>508.88639999999998</v>
      </c>
      <c r="K1766" t="str">
        <f>_xlfn.XLOOKUP(Table17[[#This Row],[Customer_ID]],Customer_Dim!A:A,Customer_Dim!B:B,"False Data")</f>
        <v>Tyler Conrad</v>
      </c>
      <c r="L1766" s="5">
        <f>_xlfn.XLOOKUP(Table17[[#This Row],[Customer_ID]],Customer_Dim!A:A,Customer_Dim!C:C,"False Data")</f>
        <v>53</v>
      </c>
      <c r="M1766" s="5" t="str" cm="1">
        <f t="array" ref="M1766">_xlfn.IFS(Table9[[#This Row],[Age]]&lt;=35,"Youth",Table9[[#This Row],[Age]]&lt;=55,"Adult",Table9[[#This Row],[Age]]&gt;55,"Senior")</f>
        <v>Adult</v>
      </c>
      <c r="N1766" t="str">
        <f>_xlfn.XLOOKUP(Table17[[#This Row],[Customer_ID]],Customer_Dim!A:A,Customer_Dim!D:D,"False Data")</f>
        <v>Female</v>
      </c>
      <c r="O1766" t="str">
        <f>_xlfn.XLOOKUP(Table17[[#This Row],[Customer_ID]],Customer_Dim!A:A,Customer_Dim!E:E,"False Data")</f>
        <v>North Curtischester</v>
      </c>
      <c r="P1766" t="str">
        <f>_xlfn.XLOOKUP(Table17[[#This Row],[Customer_ID]],Customer_Dim!A:A,Customer_Dim!F:F,"False Data")</f>
        <v>North Dakota</v>
      </c>
      <c r="Q1766" t="str">
        <f>_xlfn.XLOOKUP(Table17[[#This Row],[Customer_ID]],Customer_Dim!A:A,Customer_Dim!G:G,"False Data")</f>
        <v>USA</v>
      </c>
      <c r="R1766" t="str">
        <f>_xlfn.XLOOKUP(Table17[[#This Row],[Customer_ID]],Customer_Dim!A:A,Customer_Dim!H:H,"False Data")</f>
        <v>Platinum</v>
      </c>
      <c r="S1766" t="str">
        <f>_xlfn.XLOOKUP(Table17[[#This Row],[Store_ID]],Store_Dim!A:A,Store_Dim!B:B)</f>
        <v>Holloway Ltd</v>
      </c>
      <c r="T1766" t="str">
        <f>_xlfn.XLOOKUP(Table17[[#This Row],[Store_ID]],Store_Dim!A:A,Store_Dim!C:C)</f>
        <v>North</v>
      </c>
      <c r="U1766" t="str">
        <f>_xlfn.XLOOKUP(Table17[[#This Row],[Store_ID]],Store_Dim!A:A,Store_Dim!D:D)</f>
        <v>Bensonhaven</v>
      </c>
      <c r="V1766" t="str">
        <f>_xlfn.XLOOKUP(Table17[[#This Row],[Store_ID]],Store_Dim!A:A,Store_Dim!E:E)</f>
        <v>Flagship</v>
      </c>
      <c r="W1766" t="str">
        <f>_xlfn.XLOOKUP(Table17[[#This Row],[Product_ID]],Product_Dim!A:A,Product_Dim!B:B)</f>
        <v>Sports Stopwatch Timer</v>
      </c>
      <c r="X1766" t="str">
        <f>_xlfn.XLOOKUP(Table17[[#This Row],[Product_ID]],Product_Dim!A:A,Product_Dim!C:C)</f>
        <v>Sports</v>
      </c>
      <c r="Y1766" t="str">
        <f>_xlfn.XLOOKUP(Table17[[#This Row],[Product_ID]],Product_Dim!A:A,Product_Dim!D:D)</f>
        <v>Accessories</v>
      </c>
      <c r="Z1766" t="str">
        <f>_xlfn.XLOOKUP(Table17[[#This Row],[Product_ID]],Product_Dim!A:A,Product_Dim!E:E)</f>
        <v>Burns-Hansen</v>
      </c>
      <c r="AA1766">
        <f>_xlfn.XLOOKUP(Table17[[#This Row],[Product_ID]],Product_Dim!A:A,Product_Dim!F:F)</f>
        <v>38.76</v>
      </c>
      <c r="AB1766">
        <f>_xlfn.XLOOKUP(Table17[[#This Row],[Product_ID]],Product_Dim!A:A,Product_Dim!G:G)</f>
        <v>137</v>
      </c>
    </row>
    <row r="1767" spans="1:28" x14ac:dyDescent="0.25">
      <c r="A1767" t="s">
        <v>3591</v>
      </c>
      <c r="B1767" s="1">
        <v>45695</v>
      </c>
      <c r="C1767" t="s">
        <v>175</v>
      </c>
      <c r="D1767" t="s">
        <v>1598</v>
      </c>
      <c r="E1767" t="s">
        <v>1752</v>
      </c>
      <c r="F1767">
        <v>2</v>
      </c>
      <c r="G1767">
        <v>596.84</v>
      </c>
      <c r="H1767">
        <v>0.01</v>
      </c>
      <c r="I1767" t="s">
        <v>1826</v>
      </c>
      <c r="J1767" s="12">
        <v>1181.7431999999999</v>
      </c>
      <c r="K1767" t="str">
        <f>_xlfn.XLOOKUP(Table17[[#This Row],[Customer_ID]],Customer_Dim!A:A,Customer_Dim!B:B,"False Data")</f>
        <v>Jordan Jackson Dds</v>
      </c>
      <c r="L1767" s="5">
        <f>_xlfn.XLOOKUP(Table17[[#This Row],[Customer_ID]],Customer_Dim!A:A,Customer_Dim!C:C,"False Data")</f>
        <v>54</v>
      </c>
      <c r="M1767" s="5" t="str" cm="1">
        <f t="array" ref="M1767">_xlfn.IFS(Table9[[#This Row],[Age]]&lt;=35,"Youth",Table9[[#This Row],[Age]]&lt;=55,"Adult",Table9[[#This Row],[Age]]&gt;55,"Senior")</f>
        <v>Adult</v>
      </c>
      <c r="N1767" t="str">
        <f>_xlfn.XLOOKUP(Table17[[#This Row],[Customer_ID]],Customer_Dim!A:A,Customer_Dim!D:D,"False Data")</f>
        <v>Male</v>
      </c>
      <c r="O1767" t="str">
        <f>_xlfn.XLOOKUP(Table17[[#This Row],[Customer_ID]],Customer_Dim!A:A,Customer_Dim!E:E,"False Data")</f>
        <v>North Johnview</v>
      </c>
      <c r="P1767" t="str">
        <f>_xlfn.XLOOKUP(Table17[[#This Row],[Customer_ID]],Customer_Dim!A:A,Customer_Dim!F:F,"False Data")</f>
        <v>Arizona</v>
      </c>
      <c r="Q1767" t="str">
        <f>_xlfn.XLOOKUP(Table17[[#This Row],[Customer_ID]],Customer_Dim!A:A,Customer_Dim!G:G,"False Data")</f>
        <v>USA</v>
      </c>
      <c r="R1767" t="str">
        <f>_xlfn.XLOOKUP(Table17[[#This Row],[Customer_ID]],Customer_Dim!A:A,Customer_Dim!H:H,"False Data")</f>
        <v>Gold</v>
      </c>
      <c r="S1767" t="str">
        <f>_xlfn.XLOOKUP(Table17[[#This Row],[Store_ID]],Store_Dim!A:A,Store_Dim!B:B)</f>
        <v>Rivera-Warner</v>
      </c>
      <c r="T1767" t="str">
        <f>_xlfn.XLOOKUP(Table17[[#This Row],[Store_ID]],Store_Dim!A:A,Store_Dim!C:C)</f>
        <v>East</v>
      </c>
      <c r="U1767" t="str">
        <f>_xlfn.XLOOKUP(Table17[[#This Row],[Store_ID]],Store_Dim!A:A,Store_Dim!D:D)</f>
        <v>Washingtonfurt</v>
      </c>
      <c r="V1767" t="str">
        <f>_xlfn.XLOOKUP(Table17[[#This Row],[Store_ID]],Store_Dim!A:A,Store_Dim!E:E)</f>
        <v>Flagship</v>
      </c>
      <c r="W1767" t="str">
        <f>_xlfn.XLOOKUP(Table17[[#This Row],[Product_ID]],Product_Dim!A:A,Product_Dim!B:B)</f>
        <v>Women's Scarf Set</v>
      </c>
      <c r="X1767" t="str">
        <f>_xlfn.XLOOKUP(Table17[[#This Row],[Product_ID]],Product_Dim!A:A,Product_Dim!C:C)</f>
        <v>Clothing</v>
      </c>
      <c r="Y1767" t="str">
        <f>_xlfn.XLOOKUP(Table17[[#This Row],[Product_ID]],Product_Dim!A:A,Product_Dim!D:D)</f>
        <v>Accessories</v>
      </c>
      <c r="Z1767" t="str">
        <f>_xlfn.XLOOKUP(Table17[[#This Row],[Product_ID]],Product_Dim!A:A,Product_Dim!E:E)</f>
        <v>Brown and Sons</v>
      </c>
      <c r="AA1767">
        <f>_xlfn.XLOOKUP(Table17[[#This Row],[Product_ID]],Product_Dim!A:A,Product_Dim!F:F)</f>
        <v>174.02</v>
      </c>
      <c r="AB1767">
        <f>_xlfn.XLOOKUP(Table17[[#This Row],[Product_ID]],Product_Dim!A:A,Product_Dim!G:G)</f>
        <v>268</v>
      </c>
    </row>
    <row r="1768" spans="1:28" x14ac:dyDescent="0.25">
      <c r="A1768" t="s">
        <v>3592</v>
      </c>
      <c r="B1768" s="1">
        <v>45571</v>
      </c>
      <c r="C1768" t="s">
        <v>1352</v>
      </c>
      <c r="D1768" t="s">
        <v>1586</v>
      </c>
      <c r="E1768" t="s">
        <v>1782</v>
      </c>
      <c r="F1768">
        <v>4</v>
      </c>
      <c r="G1768">
        <v>466.24</v>
      </c>
      <c r="H1768">
        <v>0.16</v>
      </c>
      <c r="I1768" t="s">
        <v>1824</v>
      </c>
      <c r="J1768" s="12">
        <v>1566.5663999999999</v>
      </c>
      <c r="K1768" t="str">
        <f>_xlfn.XLOOKUP(Table17[[#This Row],[Customer_ID]],Customer_Dim!A:A,Customer_Dim!B:B,"False Data")</f>
        <v>Sharon Simpson</v>
      </c>
      <c r="L1768" s="5">
        <f>_xlfn.XLOOKUP(Table17[[#This Row],[Customer_ID]],Customer_Dim!A:A,Customer_Dim!C:C,"False Data")</f>
        <v>61</v>
      </c>
      <c r="M1768" s="5" t="str" cm="1">
        <f t="array" ref="M1768">_xlfn.IFS(Table9[[#This Row],[Age]]&lt;=35,"Youth",Table9[[#This Row],[Age]]&lt;=55,"Adult",Table9[[#This Row],[Age]]&gt;55,"Senior")</f>
        <v>Senior</v>
      </c>
      <c r="N1768" t="str">
        <f>_xlfn.XLOOKUP(Table17[[#This Row],[Customer_ID]],Customer_Dim!A:A,Customer_Dim!D:D,"False Data")</f>
        <v>Male</v>
      </c>
      <c r="O1768" t="str">
        <f>_xlfn.XLOOKUP(Table17[[#This Row],[Customer_ID]],Customer_Dim!A:A,Customer_Dim!E:E,"False Data")</f>
        <v>South Michellebury</v>
      </c>
      <c r="P1768" t="str">
        <f>_xlfn.XLOOKUP(Table17[[#This Row],[Customer_ID]],Customer_Dim!A:A,Customer_Dim!F:F,"False Data")</f>
        <v>South Dakota</v>
      </c>
      <c r="Q1768" t="str">
        <f>_xlfn.XLOOKUP(Table17[[#This Row],[Customer_ID]],Customer_Dim!A:A,Customer_Dim!G:G,"False Data")</f>
        <v>USA</v>
      </c>
      <c r="R1768" t="str">
        <f>_xlfn.XLOOKUP(Table17[[#This Row],[Customer_ID]],Customer_Dim!A:A,Customer_Dim!H:H,"False Data")</f>
        <v>Gold</v>
      </c>
      <c r="S1768" t="str">
        <f>_xlfn.XLOOKUP(Table17[[#This Row],[Store_ID]],Store_Dim!A:A,Store_Dim!B:B)</f>
        <v>Bean, Jones and Park</v>
      </c>
      <c r="T1768" t="str">
        <f>_xlfn.XLOOKUP(Table17[[#This Row],[Store_ID]],Store_Dim!A:A,Store_Dim!C:C)</f>
        <v>West</v>
      </c>
      <c r="U1768" t="str">
        <f>_xlfn.XLOOKUP(Table17[[#This Row],[Store_ID]],Store_Dim!A:A,Store_Dim!D:D)</f>
        <v>Thompsonborough</v>
      </c>
      <c r="V1768" t="str">
        <f>_xlfn.XLOOKUP(Table17[[#This Row],[Store_ID]],Store_Dim!A:A,Store_Dim!E:E)</f>
        <v>Online</v>
      </c>
      <c r="W1768" t="str">
        <f>_xlfn.XLOOKUP(Table17[[#This Row],[Product_ID]],Product_Dim!A:A,Product_Dim!B:B)</f>
        <v>Knee Support Brace</v>
      </c>
      <c r="X1768" t="str">
        <f>_xlfn.XLOOKUP(Table17[[#This Row],[Product_ID]],Product_Dim!A:A,Product_Dim!C:C)</f>
        <v>Sports</v>
      </c>
      <c r="Y1768" t="str">
        <f>_xlfn.XLOOKUP(Table17[[#This Row],[Product_ID]],Product_Dim!A:A,Product_Dim!D:D)</f>
        <v>Equipment</v>
      </c>
      <c r="Z1768" t="str">
        <f>_xlfn.XLOOKUP(Table17[[#This Row],[Product_ID]],Product_Dim!A:A,Product_Dim!E:E)</f>
        <v>May-Reese</v>
      </c>
      <c r="AA1768">
        <f>_xlfn.XLOOKUP(Table17[[#This Row],[Product_ID]],Product_Dim!A:A,Product_Dim!F:F)</f>
        <v>21.34</v>
      </c>
      <c r="AB1768">
        <f>_xlfn.XLOOKUP(Table17[[#This Row],[Product_ID]],Product_Dim!A:A,Product_Dim!G:G)</f>
        <v>65</v>
      </c>
    </row>
    <row r="1769" spans="1:28" x14ac:dyDescent="0.25">
      <c r="A1769" t="s">
        <v>3593</v>
      </c>
      <c r="B1769" s="1">
        <v>45544</v>
      </c>
      <c r="C1769" t="s">
        <v>806</v>
      </c>
      <c r="D1769" t="s">
        <v>1574</v>
      </c>
      <c r="E1769" t="s">
        <v>1804</v>
      </c>
      <c r="F1769">
        <v>2</v>
      </c>
      <c r="G1769">
        <v>330.59</v>
      </c>
      <c r="H1769">
        <v>0.14000000000000001</v>
      </c>
      <c r="I1769" t="s">
        <v>1824</v>
      </c>
      <c r="J1769" s="12">
        <v>568.61479999999995</v>
      </c>
      <c r="K1769" t="str">
        <f>_xlfn.XLOOKUP(Table17[[#This Row],[Customer_ID]],Customer_Dim!A:A,Customer_Dim!B:B,"False Data")</f>
        <v>John Mccoy</v>
      </c>
      <c r="L1769" s="5">
        <f>_xlfn.XLOOKUP(Table17[[#This Row],[Customer_ID]],Customer_Dim!A:A,Customer_Dim!C:C,"False Data")</f>
        <v>26</v>
      </c>
      <c r="M1769" s="5" t="str" cm="1">
        <f t="array" ref="M1769">_xlfn.IFS(Table9[[#This Row],[Age]]&lt;=35,"Youth",Table9[[#This Row],[Age]]&lt;=55,"Adult",Table9[[#This Row],[Age]]&gt;55,"Senior")</f>
        <v>Youth</v>
      </c>
      <c r="N1769" t="str">
        <f>_xlfn.XLOOKUP(Table17[[#This Row],[Customer_ID]],Customer_Dim!A:A,Customer_Dim!D:D,"False Data")</f>
        <v>Male</v>
      </c>
      <c r="O1769" t="str">
        <f>_xlfn.XLOOKUP(Table17[[#This Row],[Customer_ID]],Customer_Dim!A:A,Customer_Dim!E:E,"False Data")</f>
        <v>Robinborough</v>
      </c>
      <c r="P1769" t="str">
        <f>_xlfn.XLOOKUP(Table17[[#This Row],[Customer_ID]],Customer_Dim!A:A,Customer_Dim!F:F,"False Data")</f>
        <v>South Dakota</v>
      </c>
      <c r="Q1769" t="str">
        <f>_xlfn.XLOOKUP(Table17[[#This Row],[Customer_ID]],Customer_Dim!A:A,Customer_Dim!G:G,"False Data")</f>
        <v>USA</v>
      </c>
      <c r="R1769" t="str">
        <f>_xlfn.XLOOKUP(Table17[[#This Row],[Customer_ID]],Customer_Dim!A:A,Customer_Dim!H:H,"False Data")</f>
        <v>Silver</v>
      </c>
      <c r="S1769" t="str">
        <f>_xlfn.XLOOKUP(Table17[[#This Row],[Store_ID]],Store_Dim!A:A,Store_Dim!B:B)</f>
        <v>Frederick-Wright</v>
      </c>
      <c r="T1769" t="str">
        <f>_xlfn.XLOOKUP(Table17[[#This Row],[Store_ID]],Store_Dim!A:A,Store_Dim!C:C)</f>
        <v>West</v>
      </c>
      <c r="U1769" t="str">
        <f>_xlfn.XLOOKUP(Table17[[#This Row],[Store_ID]],Store_Dim!A:A,Store_Dim!D:D)</f>
        <v>New Jimmymouth</v>
      </c>
      <c r="V1769" t="str">
        <f>_xlfn.XLOOKUP(Table17[[#This Row],[Store_ID]],Store_Dim!A:A,Store_Dim!E:E)</f>
        <v>Flagship</v>
      </c>
      <c r="W1769" t="str">
        <f>_xlfn.XLOOKUP(Table17[[#This Row],[Product_ID]],Product_Dim!A:A,Product_Dim!B:B)</f>
        <v>USB-C Fast Charger</v>
      </c>
      <c r="X1769" t="str">
        <f>_xlfn.XLOOKUP(Table17[[#This Row],[Product_ID]],Product_Dim!A:A,Product_Dim!C:C)</f>
        <v>Electronics</v>
      </c>
      <c r="Y1769" t="str">
        <f>_xlfn.XLOOKUP(Table17[[#This Row],[Product_ID]],Product_Dim!A:A,Product_Dim!D:D)</f>
        <v>Accessories</v>
      </c>
      <c r="Z1769" t="str">
        <f>_xlfn.XLOOKUP(Table17[[#This Row],[Product_ID]],Product_Dim!A:A,Product_Dim!E:E)</f>
        <v>Dawson-Perkins</v>
      </c>
      <c r="AA1769">
        <f>_xlfn.XLOOKUP(Table17[[#This Row],[Product_ID]],Product_Dim!A:A,Product_Dim!F:F)</f>
        <v>242.23</v>
      </c>
      <c r="AB1769">
        <f>_xlfn.XLOOKUP(Table17[[#This Row],[Product_ID]],Product_Dim!A:A,Product_Dim!G:G)</f>
        <v>453</v>
      </c>
    </row>
    <row r="1770" spans="1:28" x14ac:dyDescent="0.25">
      <c r="A1770" t="s">
        <v>3594</v>
      </c>
      <c r="B1770" s="1">
        <v>45654</v>
      </c>
      <c r="C1770" t="s">
        <v>1516</v>
      </c>
      <c r="D1770" t="s">
        <v>1592</v>
      </c>
      <c r="E1770" t="s">
        <v>1776</v>
      </c>
      <c r="F1770">
        <v>2</v>
      </c>
      <c r="G1770">
        <v>616.42999999999995</v>
      </c>
      <c r="H1770">
        <v>0.02</v>
      </c>
      <c r="I1770" t="s">
        <v>1829</v>
      </c>
      <c r="J1770" s="12">
        <v>1208.2028</v>
      </c>
      <c r="K1770" t="str">
        <f>_xlfn.XLOOKUP(Table17[[#This Row],[Customer_ID]],Customer_Dim!A:A,Customer_Dim!B:B,"False Data")</f>
        <v>Amanda Powell</v>
      </c>
      <c r="L1770" s="5">
        <f>_xlfn.XLOOKUP(Table17[[#This Row],[Customer_ID]],Customer_Dim!A:A,Customer_Dim!C:C,"False Data")</f>
        <v>28</v>
      </c>
      <c r="M1770" s="5" t="str" cm="1">
        <f t="array" ref="M1770">_xlfn.IFS(Table9[[#This Row],[Age]]&lt;=35,"Youth",Table9[[#This Row],[Age]]&lt;=55,"Adult",Table9[[#This Row],[Age]]&gt;55,"Senior")</f>
        <v>Youth</v>
      </c>
      <c r="N1770" t="str">
        <f>_xlfn.XLOOKUP(Table17[[#This Row],[Customer_ID]],Customer_Dim!A:A,Customer_Dim!D:D,"False Data")</f>
        <v>Male</v>
      </c>
      <c r="O1770" t="str">
        <f>_xlfn.XLOOKUP(Table17[[#This Row],[Customer_ID]],Customer_Dim!A:A,Customer_Dim!E:E,"False Data")</f>
        <v>South William</v>
      </c>
      <c r="P1770" t="str">
        <f>_xlfn.XLOOKUP(Table17[[#This Row],[Customer_ID]],Customer_Dim!A:A,Customer_Dim!F:F,"False Data")</f>
        <v>Alabama</v>
      </c>
      <c r="Q1770" t="str">
        <f>_xlfn.XLOOKUP(Table17[[#This Row],[Customer_ID]],Customer_Dim!A:A,Customer_Dim!G:G,"False Data")</f>
        <v>USA</v>
      </c>
      <c r="R1770" t="str">
        <f>_xlfn.XLOOKUP(Table17[[#This Row],[Customer_ID]],Customer_Dim!A:A,Customer_Dim!H:H,"False Data")</f>
        <v>Silver</v>
      </c>
      <c r="S1770" t="str">
        <f>_xlfn.XLOOKUP(Table17[[#This Row],[Store_ID]],Store_Dim!A:A,Store_Dim!B:B)</f>
        <v>Benson-Elliott</v>
      </c>
      <c r="T1770" t="str">
        <f>_xlfn.XLOOKUP(Table17[[#This Row],[Store_ID]],Store_Dim!A:A,Store_Dim!C:C)</f>
        <v>East</v>
      </c>
      <c r="U1770" t="str">
        <f>_xlfn.XLOOKUP(Table17[[#This Row],[Store_ID]],Store_Dim!A:A,Store_Dim!D:D)</f>
        <v>Port Josephberg</v>
      </c>
      <c r="V1770" t="str">
        <f>_xlfn.XLOOKUP(Table17[[#This Row],[Store_ID]],Store_Dim!A:A,Store_Dim!E:E)</f>
        <v>Online</v>
      </c>
      <c r="W1770" t="str">
        <f>_xlfn.XLOOKUP(Table17[[#This Row],[Product_ID]],Product_Dim!A:A,Product_Dim!B:B)</f>
        <v>Carbon Fiber Tennis Racket</v>
      </c>
      <c r="X1770" t="str">
        <f>_xlfn.XLOOKUP(Table17[[#This Row],[Product_ID]],Product_Dim!A:A,Product_Dim!C:C)</f>
        <v>Sports</v>
      </c>
      <c r="Y1770" t="str">
        <f>_xlfn.XLOOKUP(Table17[[#This Row],[Product_ID]],Product_Dim!A:A,Product_Dim!D:D)</f>
        <v>Equipment</v>
      </c>
      <c r="Z1770" t="str">
        <f>_xlfn.XLOOKUP(Table17[[#This Row],[Product_ID]],Product_Dim!A:A,Product_Dim!E:E)</f>
        <v>Flores, Pineda and Rodriguez</v>
      </c>
      <c r="AA1770">
        <f>_xlfn.XLOOKUP(Table17[[#This Row],[Product_ID]],Product_Dim!A:A,Product_Dim!F:F)</f>
        <v>484.62</v>
      </c>
      <c r="AB1770">
        <f>_xlfn.XLOOKUP(Table17[[#This Row],[Product_ID]],Product_Dim!A:A,Product_Dim!G:G)</f>
        <v>432</v>
      </c>
    </row>
    <row r="1771" spans="1:28" x14ac:dyDescent="0.25">
      <c r="A1771" t="s">
        <v>3595</v>
      </c>
      <c r="B1771" s="1">
        <v>45589</v>
      </c>
      <c r="C1771" t="s">
        <v>1254</v>
      </c>
      <c r="D1771" t="s">
        <v>1674</v>
      </c>
      <c r="E1771" t="s">
        <v>1776</v>
      </c>
      <c r="F1771">
        <v>3</v>
      </c>
      <c r="G1771">
        <v>195.89</v>
      </c>
      <c r="H1771">
        <v>0.16</v>
      </c>
      <c r="I1771" t="s">
        <v>1826</v>
      </c>
      <c r="J1771" s="12">
        <v>493.64280000000002</v>
      </c>
      <c r="K1771" t="str">
        <f>_xlfn.XLOOKUP(Table17[[#This Row],[Customer_ID]],Customer_Dim!A:A,Customer_Dim!B:B,"False Data")</f>
        <v>Justin Ingram</v>
      </c>
      <c r="L1771" s="5">
        <f>_xlfn.XLOOKUP(Table17[[#This Row],[Customer_ID]],Customer_Dim!A:A,Customer_Dim!C:C,"False Data")</f>
        <v>34</v>
      </c>
      <c r="M1771" s="5" t="str" cm="1">
        <f t="array" ref="M1771">_xlfn.IFS(Table9[[#This Row],[Age]]&lt;=35,"Youth",Table9[[#This Row],[Age]]&lt;=55,"Adult",Table9[[#This Row],[Age]]&gt;55,"Senior")</f>
        <v>Youth</v>
      </c>
      <c r="N1771" t="str">
        <f>_xlfn.XLOOKUP(Table17[[#This Row],[Customer_ID]],Customer_Dim!A:A,Customer_Dim!D:D,"False Data")</f>
        <v>Male</v>
      </c>
      <c r="O1771" t="str">
        <f>_xlfn.XLOOKUP(Table17[[#This Row],[Customer_ID]],Customer_Dim!A:A,Customer_Dim!E:E,"False Data")</f>
        <v>Lake Lisaland</v>
      </c>
      <c r="P1771" t="str">
        <f>_xlfn.XLOOKUP(Table17[[#This Row],[Customer_ID]],Customer_Dim!A:A,Customer_Dim!F:F,"False Data")</f>
        <v>Louisiana</v>
      </c>
      <c r="Q1771" t="str">
        <f>_xlfn.XLOOKUP(Table17[[#This Row],[Customer_ID]],Customer_Dim!A:A,Customer_Dim!G:G,"False Data")</f>
        <v>USA</v>
      </c>
      <c r="R1771" t="str">
        <f>_xlfn.XLOOKUP(Table17[[#This Row],[Customer_ID]],Customer_Dim!A:A,Customer_Dim!H:H,"False Data")</f>
        <v>Bronze</v>
      </c>
      <c r="S1771" t="str">
        <f>_xlfn.XLOOKUP(Table17[[#This Row],[Store_ID]],Store_Dim!A:A,Store_Dim!B:B)</f>
        <v>Benson-Elliott</v>
      </c>
      <c r="T1771" t="str">
        <f>_xlfn.XLOOKUP(Table17[[#This Row],[Store_ID]],Store_Dim!A:A,Store_Dim!C:C)</f>
        <v>East</v>
      </c>
      <c r="U1771" t="str">
        <f>_xlfn.XLOOKUP(Table17[[#This Row],[Store_ID]],Store_Dim!A:A,Store_Dim!D:D)</f>
        <v>Port Josephberg</v>
      </c>
      <c r="V1771" t="str">
        <f>_xlfn.XLOOKUP(Table17[[#This Row],[Store_ID]],Store_Dim!A:A,Store_Dim!E:E)</f>
        <v>Online</v>
      </c>
      <c r="W1771" t="str">
        <f>_xlfn.XLOOKUP(Table17[[#This Row],[Product_ID]],Product_Dim!A:A,Product_Dim!B:B)</f>
        <v>Organic Sunscreen Lotion</v>
      </c>
      <c r="X1771" t="str">
        <f>_xlfn.XLOOKUP(Table17[[#This Row],[Product_ID]],Product_Dim!A:A,Product_Dim!C:C)</f>
        <v>Beauty</v>
      </c>
      <c r="Y1771" t="str">
        <f>_xlfn.XLOOKUP(Table17[[#This Row],[Product_ID]],Product_Dim!A:A,Product_Dim!D:D)</f>
        <v>Skincare</v>
      </c>
      <c r="Z1771" t="str">
        <f>_xlfn.XLOOKUP(Table17[[#This Row],[Product_ID]],Product_Dim!A:A,Product_Dim!E:E)</f>
        <v>Anderson-Riley</v>
      </c>
      <c r="AA1771">
        <f>_xlfn.XLOOKUP(Table17[[#This Row],[Product_ID]],Product_Dim!A:A,Product_Dim!F:F)</f>
        <v>266.86</v>
      </c>
      <c r="AB1771">
        <f>_xlfn.XLOOKUP(Table17[[#This Row],[Product_ID]],Product_Dim!A:A,Product_Dim!G:G)</f>
        <v>458</v>
      </c>
    </row>
    <row r="1772" spans="1:28" x14ac:dyDescent="0.25">
      <c r="A1772" t="s">
        <v>3596</v>
      </c>
      <c r="B1772" s="1">
        <v>45487</v>
      </c>
      <c r="C1772" t="s">
        <v>1077</v>
      </c>
      <c r="D1772" t="s">
        <v>1560</v>
      </c>
      <c r="E1772" t="s">
        <v>1789</v>
      </c>
      <c r="F1772">
        <v>4</v>
      </c>
      <c r="G1772">
        <v>614.76</v>
      </c>
      <c r="H1772">
        <v>0.16</v>
      </c>
      <c r="I1772" t="s">
        <v>1824</v>
      </c>
      <c r="J1772" s="12">
        <v>2065.5936000000002</v>
      </c>
      <c r="K1772" t="str">
        <f>_xlfn.XLOOKUP(Table17[[#This Row],[Customer_ID]],Customer_Dim!A:A,Customer_Dim!B:B,"False Data")</f>
        <v>Ryan Moore</v>
      </c>
      <c r="L1772" s="5">
        <f>_xlfn.XLOOKUP(Table17[[#This Row],[Customer_ID]],Customer_Dim!A:A,Customer_Dim!C:C,"False Data")</f>
        <v>38</v>
      </c>
      <c r="M1772" s="5" t="str" cm="1">
        <f t="array" ref="M1772">_xlfn.IFS(Table9[[#This Row],[Age]]&lt;=35,"Youth",Table9[[#This Row],[Age]]&lt;=55,"Adult",Table9[[#This Row],[Age]]&gt;55,"Senior")</f>
        <v>Adult</v>
      </c>
      <c r="N1772" t="str">
        <f>_xlfn.XLOOKUP(Table17[[#This Row],[Customer_ID]],Customer_Dim!A:A,Customer_Dim!D:D,"False Data")</f>
        <v>Male</v>
      </c>
      <c r="O1772" t="str">
        <f>_xlfn.XLOOKUP(Table17[[#This Row],[Customer_ID]],Customer_Dim!A:A,Customer_Dim!E:E,"False Data")</f>
        <v>Cartershire</v>
      </c>
      <c r="P1772" t="str">
        <f>_xlfn.XLOOKUP(Table17[[#This Row],[Customer_ID]],Customer_Dim!A:A,Customer_Dim!F:F,"False Data")</f>
        <v>Virginia</v>
      </c>
      <c r="Q1772" t="str">
        <f>_xlfn.XLOOKUP(Table17[[#This Row],[Customer_ID]],Customer_Dim!A:A,Customer_Dim!G:G,"False Data")</f>
        <v>USA</v>
      </c>
      <c r="R1772" t="str">
        <f>_xlfn.XLOOKUP(Table17[[#This Row],[Customer_ID]],Customer_Dim!A:A,Customer_Dim!H:H,"False Data")</f>
        <v>Bronze</v>
      </c>
      <c r="S1772" t="str">
        <f>_xlfn.XLOOKUP(Table17[[#This Row],[Store_ID]],Store_Dim!A:A,Store_Dim!B:B)</f>
        <v>Hill, Wagner and Ballard</v>
      </c>
      <c r="T1772" t="str">
        <f>_xlfn.XLOOKUP(Table17[[#This Row],[Store_ID]],Store_Dim!A:A,Store_Dim!C:C)</f>
        <v>East</v>
      </c>
      <c r="U1772" t="str">
        <f>_xlfn.XLOOKUP(Table17[[#This Row],[Store_ID]],Store_Dim!A:A,Store_Dim!D:D)</f>
        <v>East Davidville</v>
      </c>
      <c r="V1772" t="str">
        <f>_xlfn.XLOOKUP(Table17[[#This Row],[Store_ID]],Store_Dim!A:A,Store_Dim!E:E)</f>
        <v>Online</v>
      </c>
      <c r="W1772" t="str">
        <f>_xlfn.XLOOKUP(Table17[[#This Row],[Product_ID]],Product_Dim!A:A,Product_Dim!B:B)</f>
        <v>LED Table Lamp</v>
      </c>
      <c r="X1772" t="str">
        <f>_xlfn.XLOOKUP(Table17[[#This Row],[Product_ID]],Product_Dim!A:A,Product_Dim!C:C)</f>
        <v>Home</v>
      </c>
      <c r="Y1772" t="str">
        <f>_xlfn.XLOOKUP(Table17[[#This Row],[Product_ID]],Product_Dim!A:A,Product_Dim!D:D)</f>
        <v>Lighting</v>
      </c>
      <c r="Z1772" t="str">
        <f>_xlfn.XLOOKUP(Table17[[#This Row],[Product_ID]],Product_Dim!A:A,Product_Dim!E:E)</f>
        <v>Harrell LLC</v>
      </c>
      <c r="AA1772">
        <f>_xlfn.XLOOKUP(Table17[[#This Row],[Product_ID]],Product_Dim!A:A,Product_Dim!F:F)</f>
        <v>218.86</v>
      </c>
      <c r="AB1772">
        <f>_xlfn.XLOOKUP(Table17[[#This Row],[Product_ID]],Product_Dim!A:A,Product_Dim!G:G)</f>
        <v>170</v>
      </c>
    </row>
    <row r="1773" spans="1:28" x14ac:dyDescent="0.25">
      <c r="A1773" t="s">
        <v>3597</v>
      </c>
      <c r="B1773" s="1">
        <v>45418</v>
      </c>
      <c r="C1773" t="s">
        <v>1257</v>
      </c>
      <c r="D1773" t="s">
        <v>1706</v>
      </c>
      <c r="E1773" t="s">
        <v>1779</v>
      </c>
      <c r="F1773">
        <v>1</v>
      </c>
      <c r="G1773">
        <v>224.49</v>
      </c>
      <c r="H1773">
        <v>0.11</v>
      </c>
      <c r="I1773" t="s">
        <v>1826</v>
      </c>
      <c r="J1773" s="12">
        <v>199.7961</v>
      </c>
      <c r="K1773" t="str">
        <f>_xlfn.XLOOKUP(Table17[[#This Row],[Customer_ID]],Customer_Dim!A:A,Customer_Dim!B:B,"False Data")</f>
        <v>David Ross</v>
      </c>
      <c r="L1773" s="5">
        <f>_xlfn.XLOOKUP(Table17[[#This Row],[Customer_ID]],Customer_Dim!A:A,Customer_Dim!C:C,"False Data")</f>
        <v>22</v>
      </c>
      <c r="M1773" s="5" t="str" cm="1">
        <f t="array" ref="M1773">_xlfn.IFS(Table9[[#This Row],[Age]]&lt;=35,"Youth",Table9[[#This Row],[Age]]&lt;=55,"Adult",Table9[[#This Row],[Age]]&gt;55,"Senior")</f>
        <v>Youth</v>
      </c>
      <c r="N1773" t="str">
        <f>_xlfn.XLOOKUP(Table17[[#This Row],[Customer_ID]],Customer_Dim!A:A,Customer_Dim!D:D,"False Data")</f>
        <v>Female</v>
      </c>
      <c r="O1773" t="str">
        <f>_xlfn.XLOOKUP(Table17[[#This Row],[Customer_ID]],Customer_Dim!A:A,Customer_Dim!E:E,"False Data")</f>
        <v>South Angela</v>
      </c>
      <c r="P1773" t="str">
        <f>_xlfn.XLOOKUP(Table17[[#This Row],[Customer_ID]],Customer_Dim!A:A,Customer_Dim!F:F,"False Data")</f>
        <v>Arkansas</v>
      </c>
      <c r="Q1773" t="str">
        <f>_xlfn.XLOOKUP(Table17[[#This Row],[Customer_ID]],Customer_Dim!A:A,Customer_Dim!G:G,"False Data")</f>
        <v>USA</v>
      </c>
      <c r="R1773" t="str">
        <f>_xlfn.XLOOKUP(Table17[[#This Row],[Customer_ID]],Customer_Dim!A:A,Customer_Dim!H:H,"False Data")</f>
        <v>Silver</v>
      </c>
      <c r="S1773" t="str">
        <f>_xlfn.XLOOKUP(Table17[[#This Row],[Store_ID]],Store_Dim!A:A,Store_Dim!B:B)</f>
        <v>Martinez-Mullins</v>
      </c>
      <c r="T1773" t="str">
        <f>_xlfn.XLOOKUP(Table17[[#This Row],[Store_ID]],Store_Dim!A:A,Store_Dim!C:C)</f>
        <v>South</v>
      </c>
      <c r="U1773" t="str">
        <f>_xlfn.XLOOKUP(Table17[[#This Row],[Store_ID]],Store_Dim!A:A,Store_Dim!D:D)</f>
        <v>Williamsfurt</v>
      </c>
      <c r="V1773" t="str">
        <f>_xlfn.XLOOKUP(Table17[[#This Row],[Store_ID]],Store_Dim!A:A,Store_Dim!E:E)</f>
        <v>Online</v>
      </c>
      <c r="W1773" t="str">
        <f>_xlfn.XLOOKUP(Table17[[#This Row],[Product_ID]],Product_Dim!A:A,Product_Dim!B:B)</f>
        <v>Decorative Lamp Shade</v>
      </c>
      <c r="X1773" t="str">
        <f>_xlfn.XLOOKUP(Table17[[#This Row],[Product_ID]],Product_Dim!A:A,Product_Dim!C:C)</f>
        <v>Home</v>
      </c>
      <c r="Y1773" t="str">
        <f>_xlfn.XLOOKUP(Table17[[#This Row],[Product_ID]],Product_Dim!A:A,Product_Dim!D:D)</f>
        <v>Lighting</v>
      </c>
      <c r="Z1773" t="str">
        <f>_xlfn.XLOOKUP(Table17[[#This Row],[Product_ID]],Product_Dim!A:A,Product_Dim!E:E)</f>
        <v>Ramirez-Hanson</v>
      </c>
      <c r="AA1773">
        <f>_xlfn.XLOOKUP(Table17[[#This Row],[Product_ID]],Product_Dim!A:A,Product_Dim!F:F)</f>
        <v>228.53</v>
      </c>
      <c r="AB1773">
        <f>_xlfn.XLOOKUP(Table17[[#This Row],[Product_ID]],Product_Dim!A:A,Product_Dim!G:G)</f>
        <v>469</v>
      </c>
    </row>
    <row r="1774" spans="1:28" x14ac:dyDescent="0.25">
      <c r="A1774" t="s">
        <v>3598</v>
      </c>
      <c r="B1774" s="1">
        <v>45338</v>
      </c>
      <c r="C1774" t="s">
        <v>1115</v>
      </c>
      <c r="D1774" t="s">
        <v>1658</v>
      </c>
      <c r="E1774" t="s">
        <v>1794</v>
      </c>
      <c r="F1774">
        <v>1</v>
      </c>
      <c r="G1774">
        <v>967.76</v>
      </c>
      <c r="H1774">
        <v>0.09</v>
      </c>
      <c r="I1774" t="s">
        <v>1824</v>
      </c>
      <c r="J1774" s="12">
        <v>880.66160000000002</v>
      </c>
      <c r="K1774" t="str">
        <f>_xlfn.XLOOKUP(Table17[[#This Row],[Customer_ID]],Customer_Dim!A:A,Customer_Dim!B:B,"False Data")</f>
        <v>Steve Hunt</v>
      </c>
      <c r="L1774" s="5">
        <f>_xlfn.XLOOKUP(Table17[[#This Row],[Customer_ID]],Customer_Dim!A:A,Customer_Dim!C:C,"False Data")</f>
        <v>54</v>
      </c>
      <c r="M1774" s="5" t="str" cm="1">
        <f t="array" ref="M1774">_xlfn.IFS(Table9[[#This Row],[Age]]&lt;=35,"Youth",Table9[[#This Row],[Age]]&lt;=55,"Adult",Table9[[#This Row],[Age]]&gt;55,"Senior")</f>
        <v>Adult</v>
      </c>
      <c r="N1774" t="str">
        <f>_xlfn.XLOOKUP(Table17[[#This Row],[Customer_ID]],Customer_Dim!A:A,Customer_Dim!D:D,"False Data")</f>
        <v>Male</v>
      </c>
      <c r="O1774" t="str">
        <f>_xlfn.XLOOKUP(Table17[[#This Row],[Customer_ID]],Customer_Dim!A:A,Customer_Dim!E:E,"False Data")</f>
        <v>North Richard</v>
      </c>
      <c r="P1774" t="str">
        <f>_xlfn.XLOOKUP(Table17[[#This Row],[Customer_ID]],Customer_Dim!A:A,Customer_Dim!F:F,"False Data")</f>
        <v>Virginia</v>
      </c>
      <c r="Q1774" t="str">
        <f>_xlfn.XLOOKUP(Table17[[#This Row],[Customer_ID]],Customer_Dim!A:A,Customer_Dim!G:G,"False Data")</f>
        <v>USA</v>
      </c>
      <c r="R1774" t="str">
        <f>_xlfn.XLOOKUP(Table17[[#This Row],[Customer_ID]],Customer_Dim!A:A,Customer_Dim!H:H,"False Data")</f>
        <v>Bronze</v>
      </c>
      <c r="S1774" t="str">
        <f>_xlfn.XLOOKUP(Table17[[#This Row],[Store_ID]],Store_Dim!A:A,Store_Dim!B:B)</f>
        <v>Thomas, Bridges and Harris</v>
      </c>
      <c r="T1774" t="str">
        <f>_xlfn.XLOOKUP(Table17[[#This Row],[Store_ID]],Store_Dim!A:A,Store_Dim!C:C)</f>
        <v>North</v>
      </c>
      <c r="U1774" t="str">
        <f>_xlfn.XLOOKUP(Table17[[#This Row],[Store_ID]],Store_Dim!A:A,Store_Dim!D:D)</f>
        <v>Sabrinatown</v>
      </c>
      <c r="V1774" t="str">
        <f>_xlfn.XLOOKUP(Table17[[#This Row],[Store_ID]],Store_Dim!A:A,Store_Dim!E:E)</f>
        <v>Online</v>
      </c>
      <c r="W1774" t="str">
        <f>_xlfn.XLOOKUP(Table17[[#This Row],[Product_ID]],Product_Dim!A:A,Product_Dim!B:B)</f>
        <v>Ceramic Plant Pot</v>
      </c>
      <c r="X1774" t="str">
        <f>_xlfn.XLOOKUP(Table17[[#This Row],[Product_ID]],Product_Dim!A:A,Product_Dim!C:C)</f>
        <v>Home</v>
      </c>
      <c r="Y1774" t="str">
        <f>_xlfn.XLOOKUP(Table17[[#This Row],[Product_ID]],Product_Dim!A:A,Product_Dim!D:D)</f>
        <v>Decor</v>
      </c>
      <c r="Z1774" t="str">
        <f>_xlfn.XLOOKUP(Table17[[#This Row],[Product_ID]],Product_Dim!A:A,Product_Dim!E:E)</f>
        <v>Hatfield, Baird and Torres</v>
      </c>
      <c r="AA1774">
        <f>_xlfn.XLOOKUP(Table17[[#This Row],[Product_ID]],Product_Dim!A:A,Product_Dim!F:F)</f>
        <v>81.75</v>
      </c>
      <c r="AB1774">
        <f>_xlfn.XLOOKUP(Table17[[#This Row],[Product_ID]],Product_Dim!A:A,Product_Dim!G:G)</f>
        <v>0</v>
      </c>
    </row>
    <row r="1775" spans="1:28" x14ac:dyDescent="0.25">
      <c r="A1775" t="s">
        <v>3599</v>
      </c>
      <c r="B1775" s="1">
        <v>45507</v>
      </c>
      <c r="C1775" t="s">
        <v>247</v>
      </c>
      <c r="D1775" t="s">
        <v>1630</v>
      </c>
      <c r="E1775" t="s">
        <v>1813</v>
      </c>
      <c r="F1775">
        <v>2</v>
      </c>
      <c r="G1775">
        <v>56.52</v>
      </c>
      <c r="H1775">
        <v>0.17</v>
      </c>
      <c r="I1775" t="s">
        <v>1826</v>
      </c>
      <c r="J1775" s="12">
        <v>93.8232</v>
      </c>
      <c r="K1775" t="str">
        <f>_xlfn.XLOOKUP(Table17[[#This Row],[Customer_ID]],Customer_Dim!A:A,Customer_Dim!B:B,"False Data")</f>
        <v>Amber Mcclain</v>
      </c>
      <c r="L1775" s="5">
        <f>_xlfn.XLOOKUP(Table17[[#This Row],[Customer_ID]],Customer_Dim!A:A,Customer_Dim!C:C,"False Data")</f>
        <v>58</v>
      </c>
      <c r="M1775" s="5" t="str" cm="1">
        <f t="array" ref="M1775">_xlfn.IFS(Table9[[#This Row],[Age]]&lt;=35,"Youth",Table9[[#This Row],[Age]]&lt;=55,"Adult",Table9[[#This Row],[Age]]&gt;55,"Senior")</f>
        <v>Senior</v>
      </c>
      <c r="N1775" t="str">
        <f>_xlfn.XLOOKUP(Table17[[#This Row],[Customer_ID]],Customer_Dim!A:A,Customer_Dim!D:D,"False Data")</f>
        <v>Male</v>
      </c>
      <c r="O1775" t="str">
        <f>_xlfn.XLOOKUP(Table17[[#This Row],[Customer_ID]],Customer_Dim!A:A,Customer_Dim!E:E,"False Data")</f>
        <v>Brendaburgh</v>
      </c>
      <c r="P1775" t="str">
        <f>_xlfn.XLOOKUP(Table17[[#This Row],[Customer_ID]],Customer_Dim!A:A,Customer_Dim!F:F,"False Data")</f>
        <v>Florida</v>
      </c>
      <c r="Q1775" t="str">
        <f>_xlfn.XLOOKUP(Table17[[#This Row],[Customer_ID]],Customer_Dim!A:A,Customer_Dim!G:G,"False Data")</f>
        <v>USA</v>
      </c>
      <c r="R1775" t="str">
        <f>_xlfn.XLOOKUP(Table17[[#This Row],[Customer_ID]],Customer_Dim!A:A,Customer_Dim!H:H,"False Data")</f>
        <v>Silver</v>
      </c>
      <c r="S1775" t="str">
        <f>_xlfn.XLOOKUP(Table17[[#This Row],[Store_ID]],Store_Dim!A:A,Store_Dim!B:B)</f>
        <v>Mann-Austin</v>
      </c>
      <c r="T1775" t="str">
        <f>_xlfn.XLOOKUP(Table17[[#This Row],[Store_ID]],Store_Dim!A:A,Store_Dim!C:C)</f>
        <v>East</v>
      </c>
      <c r="U1775" t="str">
        <f>_xlfn.XLOOKUP(Table17[[#This Row],[Store_ID]],Store_Dim!A:A,Store_Dim!D:D)</f>
        <v>Vasquezborough</v>
      </c>
      <c r="V1775" t="str">
        <f>_xlfn.XLOOKUP(Table17[[#This Row],[Store_ID]],Store_Dim!A:A,Store_Dim!E:E)</f>
        <v>Online</v>
      </c>
      <c r="W1775" t="str">
        <f>_xlfn.XLOOKUP(Table17[[#This Row],[Product_ID]],Product_Dim!A:A,Product_Dim!B:B)</f>
        <v>Yoga Exercise Mat</v>
      </c>
      <c r="X1775" t="str">
        <f>_xlfn.XLOOKUP(Table17[[#This Row],[Product_ID]],Product_Dim!A:A,Product_Dim!C:C)</f>
        <v>Sports</v>
      </c>
      <c r="Y1775" t="str">
        <f>_xlfn.XLOOKUP(Table17[[#This Row],[Product_ID]],Product_Dim!A:A,Product_Dim!D:D)</f>
        <v>Fitness</v>
      </c>
      <c r="Z1775" t="str">
        <f>_xlfn.XLOOKUP(Table17[[#This Row],[Product_ID]],Product_Dim!A:A,Product_Dim!E:E)</f>
        <v>Carroll, Long and Mendoza</v>
      </c>
      <c r="AA1775">
        <f>_xlfn.XLOOKUP(Table17[[#This Row],[Product_ID]],Product_Dim!A:A,Product_Dim!F:F)</f>
        <v>313.26</v>
      </c>
      <c r="AB1775">
        <f>_xlfn.XLOOKUP(Table17[[#This Row],[Product_ID]],Product_Dim!A:A,Product_Dim!G:G)</f>
        <v>369</v>
      </c>
    </row>
    <row r="1776" spans="1:28" x14ac:dyDescent="0.25">
      <c r="A1776" t="s">
        <v>3600</v>
      </c>
      <c r="B1776" s="1">
        <v>45275</v>
      </c>
      <c r="C1776" t="s">
        <v>1507</v>
      </c>
      <c r="D1776" t="s">
        <v>1682</v>
      </c>
      <c r="E1776" t="s">
        <v>1757</v>
      </c>
      <c r="F1776">
        <v>4</v>
      </c>
      <c r="G1776">
        <v>921.84</v>
      </c>
      <c r="H1776">
        <v>0.04</v>
      </c>
      <c r="I1776" t="s">
        <v>1824</v>
      </c>
      <c r="J1776" s="12">
        <v>3539.8656000000001</v>
      </c>
      <c r="K1776" t="str">
        <f>_xlfn.XLOOKUP(Table17[[#This Row],[Customer_ID]],Customer_Dim!A:A,Customer_Dim!B:B,"False Data")</f>
        <v>Scott Harris</v>
      </c>
      <c r="L1776" s="5">
        <f>_xlfn.XLOOKUP(Table17[[#This Row],[Customer_ID]],Customer_Dim!A:A,Customer_Dim!C:C,"False Data")</f>
        <v>23</v>
      </c>
      <c r="M1776" s="5" t="str" cm="1">
        <f t="array" ref="M1776">_xlfn.IFS(Table9[[#This Row],[Age]]&lt;=35,"Youth",Table9[[#This Row],[Age]]&lt;=55,"Adult",Table9[[#This Row],[Age]]&gt;55,"Senior")</f>
        <v>Youth</v>
      </c>
      <c r="N1776" t="str">
        <f>_xlfn.XLOOKUP(Table17[[#This Row],[Customer_ID]],Customer_Dim!A:A,Customer_Dim!D:D,"False Data")</f>
        <v>Male</v>
      </c>
      <c r="O1776" t="str">
        <f>_xlfn.XLOOKUP(Table17[[#This Row],[Customer_ID]],Customer_Dim!A:A,Customer_Dim!E:E,"False Data")</f>
        <v>North Nataliemouth</v>
      </c>
      <c r="P1776" t="str">
        <f>_xlfn.XLOOKUP(Table17[[#This Row],[Customer_ID]],Customer_Dim!A:A,Customer_Dim!F:F,"False Data")</f>
        <v>Maryland</v>
      </c>
      <c r="Q1776" t="str">
        <f>_xlfn.XLOOKUP(Table17[[#This Row],[Customer_ID]],Customer_Dim!A:A,Customer_Dim!G:G,"False Data")</f>
        <v>USA</v>
      </c>
      <c r="R1776" t="str">
        <f>_xlfn.XLOOKUP(Table17[[#This Row],[Customer_ID]],Customer_Dim!A:A,Customer_Dim!H:H,"False Data")</f>
        <v>Platinum</v>
      </c>
      <c r="S1776" t="str">
        <f>_xlfn.XLOOKUP(Table17[[#This Row],[Store_ID]],Store_Dim!A:A,Store_Dim!B:B)</f>
        <v>Martinez, Adkins and Johnson</v>
      </c>
      <c r="T1776" t="str">
        <f>_xlfn.XLOOKUP(Table17[[#This Row],[Store_ID]],Store_Dim!A:A,Store_Dim!C:C)</f>
        <v>North</v>
      </c>
      <c r="U1776" t="str">
        <f>_xlfn.XLOOKUP(Table17[[#This Row],[Store_ID]],Store_Dim!A:A,Store_Dim!D:D)</f>
        <v>Danielmouth</v>
      </c>
      <c r="V1776" t="str">
        <f>_xlfn.XLOOKUP(Table17[[#This Row],[Store_ID]],Store_Dim!A:A,Store_Dim!E:E)</f>
        <v>Flagship</v>
      </c>
      <c r="W1776" t="str">
        <f>_xlfn.XLOOKUP(Table17[[#This Row],[Product_ID]],Product_Dim!A:A,Product_Dim!B:B)</f>
        <v>Smart LED Light Strip</v>
      </c>
      <c r="X1776" t="str">
        <f>_xlfn.XLOOKUP(Table17[[#This Row],[Product_ID]],Product_Dim!A:A,Product_Dim!C:C)</f>
        <v>Electronics</v>
      </c>
      <c r="Y1776" t="str">
        <f>_xlfn.XLOOKUP(Table17[[#This Row],[Product_ID]],Product_Dim!A:A,Product_Dim!D:D)</f>
        <v>Accessories</v>
      </c>
      <c r="Z1776" t="str">
        <f>_xlfn.XLOOKUP(Table17[[#This Row],[Product_ID]],Product_Dim!A:A,Product_Dim!E:E)</f>
        <v>Flores-Davis</v>
      </c>
      <c r="AA1776">
        <f>_xlfn.XLOOKUP(Table17[[#This Row],[Product_ID]],Product_Dim!A:A,Product_Dim!F:F)</f>
        <v>349.17</v>
      </c>
      <c r="AB1776">
        <f>_xlfn.XLOOKUP(Table17[[#This Row],[Product_ID]],Product_Dim!A:A,Product_Dim!G:G)</f>
        <v>476</v>
      </c>
    </row>
    <row r="1777" spans="1:28" x14ac:dyDescent="0.25">
      <c r="A1777" t="s">
        <v>3601</v>
      </c>
      <c r="B1777" s="1">
        <v>45319</v>
      </c>
      <c r="C1777" t="s">
        <v>1032</v>
      </c>
      <c r="D1777" t="s">
        <v>1720</v>
      </c>
      <c r="E1777" t="s">
        <v>1804</v>
      </c>
      <c r="F1777">
        <v>3</v>
      </c>
      <c r="G1777">
        <v>738.47</v>
      </c>
      <c r="H1777">
        <v>0.28000000000000003</v>
      </c>
      <c r="I1777" t="s">
        <v>1824</v>
      </c>
      <c r="J1777" s="12">
        <v>1595.0952</v>
      </c>
      <c r="K1777" t="str">
        <f>_xlfn.XLOOKUP(Table17[[#This Row],[Customer_ID]],Customer_Dim!A:A,Customer_Dim!B:B,"False Data")</f>
        <v>Mario Harvey Jr.</v>
      </c>
      <c r="L1777" s="5">
        <f>_xlfn.XLOOKUP(Table17[[#This Row],[Customer_ID]],Customer_Dim!A:A,Customer_Dim!C:C,"False Data")</f>
        <v>46</v>
      </c>
      <c r="M1777" s="5" t="str" cm="1">
        <f t="array" ref="M1777">_xlfn.IFS(Table9[[#This Row],[Age]]&lt;=35,"Youth",Table9[[#This Row],[Age]]&lt;=55,"Adult",Table9[[#This Row],[Age]]&gt;55,"Senior")</f>
        <v>Adult</v>
      </c>
      <c r="N1777" t="str">
        <f>_xlfn.XLOOKUP(Table17[[#This Row],[Customer_ID]],Customer_Dim!A:A,Customer_Dim!D:D,"False Data")</f>
        <v>Male</v>
      </c>
      <c r="O1777" t="str">
        <f>_xlfn.XLOOKUP(Table17[[#This Row],[Customer_ID]],Customer_Dim!A:A,Customer_Dim!E:E,"False Data")</f>
        <v>Jessicaport</v>
      </c>
      <c r="P1777" t="str">
        <f>_xlfn.XLOOKUP(Table17[[#This Row],[Customer_ID]],Customer_Dim!A:A,Customer_Dim!F:F,"False Data")</f>
        <v>Minnesota</v>
      </c>
      <c r="Q1777" t="str">
        <f>_xlfn.XLOOKUP(Table17[[#This Row],[Customer_ID]],Customer_Dim!A:A,Customer_Dim!G:G,"False Data")</f>
        <v>USA</v>
      </c>
      <c r="R1777" t="str">
        <f>_xlfn.XLOOKUP(Table17[[#This Row],[Customer_ID]],Customer_Dim!A:A,Customer_Dim!H:H,"False Data")</f>
        <v>Platinum</v>
      </c>
      <c r="S1777" t="str">
        <f>_xlfn.XLOOKUP(Table17[[#This Row],[Store_ID]],Store_Dim!A:A,Store_Dim!B:B)</f>
        <v>Frederick-Wright</v>
      </c>
      <c r="T1777" t="str">
        <f>_xlfn.XLOOKUP(Table17[[#This Row],[Store_ID]],Store_Dim!A:A,Store_Dim!C:C)</f>
        <v>West</v>
      </c>
      <c r="U1777" t="str">
        <f>_xlfn.XLOOKUP(Table17[[#This Row],[Store_ID]],Store_Dim!A:A,Store_Dim!D:D)</f>
        <v>New Jimmymouth</v>
      </c>
      <c r="V1777" t="str">
        <f>_xlfn.XLOOKUP(Table17[[#This Row],[Store_ID]],Store_Dim!A:A,Store_Dim!E:E)</f>
        <v>Flagship</v>
      </c>
      <c r="W1777" t="str">
        <f>_xlfn.XLOOKUP(Table17[[#This Row],[Product_ID]],Product_Dim!A:A,Product_Dim!B:B)</f>
        <v>Kitchen Cutting Board</v>
      </c>
      <c r="X1777" t="str">
        <f>_xlfn.XLOOKUP(Table17[[#This Row],[Product_ID]],Product_Dim!A:A,Product_Dim!C:C)</f>
        <v>Home</v>
      </c>
      <c r="Y1777" t="str">
        <f>_xlfn.XLOOKUP(Table17[[#This Row],[Product_ID]],Product_Dim!A:A,Product_Dim!D:D)</f>
        <v>Kitchen</v>
      </c>
      <c r="Z1777" t="str">
        <f>_xlfn.XLOOKUP(Table17[[#This Row],[Product_ID]],Product_Dim!A:A,Product_Dim!E:E)</f>
        <v>Taylor, Dodson and Johnston</v>
      </c>
      <c r="AA1777">
        <f>_xlfn.XLOOKUP(Table17[[#This Row],[Product_ID]],Product_Dim!A:A,Product_Dim!F:F)</f>
        <v>176.07</v>
      </c>
      <c r="AB1777">
        <f>_xlfn.XLOOKUP(Table17[[#This Row],[Product_ID]],Product_Dim!A:A,Product_Dim!G:G)</f>
        <v>82</v>
      </c>
    </row>
    <row r="1778" spans="1:28" x14ac:dyDescent="0.25">
      <c r="A1778" t="s">
        <v>3602</v>
      </c>
      <c r="B1778" s="1">
        <v>45620</v>
      </c>
      <c r="C1778" t="s">
        <v>1032</v>
      </c>
      <c r="D1778" t="s">
        <v>1555</v>
      </c>
      <c r="E1778" t="s">
        <v>1752</v>
      </c>
      <c r="F1778">
        <v>4</v>
      </c>
      <c r="G1778">
        <v>477.83</v>
      </c>
      <c r="H1778">
        <v>0.05</v>
      </c>
      <c r="I1778" t="s">
        <v>1829</v>
      </c>
      <c r="J1778" s="12">
        <v>1815.7539999999999</v>
      </c>
      <c r="K1778" t="str">
        <f>_xlfn.XLOOKUP(Table17[[#This Row],[Customer_ID]],Customer_Dim!A:A,Customer_Dim!B:B,"False Data")</f>
        <v>Mario Harvey Jr.</v>
      </c>
      <c r="L1778" s="5">
        <f>_xlfn.XLOOKUP(Table17[[#This Row],[Customer_ID]],Customer_Dim!A:A,Customer_Dim!C:C,"False Data")</f>
        <v>46</v>
      </c>
      <c r="M1778" s="5" t="str" cm="1">
        <f t="array" ref="M1778">_xlfn.IFS(Table9[[#This Row],[Age]]&lt;=35,"Youth",Table9[[#This Row],[Age]]&lt;=55,"Adult",Table9[[#This Row],[Age]]&gt;55,"Senior")</f>
        <v>Adult</v>
      </c>
      <c r="N1778" t="str">
        <f>_xlfn.XLOOKUP(Table17[[#This Row],[Customer_ID]],Customer_Dim!A:A,Customer_Dim!D:D,"False Data")</f>
        <v>Male</v>
      </c>
      <c r="O1778" t="str">
        <f>_xlfn.XLOOKUP(Table17[[#This Row],[Customer_ID]],Customer_Dim!A:A,Customer_Dim!E:E,"False Data")</f>
        <v>Jessicaport</v>
      </c>
      <c r="P1778" t="str">
        <f>_xlfn.XLOOKUP(Table17[[#This Row],[Customer_ID]],Customer_Dim!A:A,Customer_Dim!F:F,"False Data")</f>
        <v>Minnesota</v>
      </c>
      <c r="Q1778" t="str">
        <f>_xlfn.XLOOKUP(Table17[[#This Row],[Customer_ID]],Customer_Dim!A:A,Customer_Dim!G:G,"False Data")</f>
        <v>USA</v>
      </c>
      <c r="R1778" t="str">
        <f>_xlfn.XLOOKUP(Table17[[#This Row],[Customer_ID]],Customer_Dim!A:A,Customer_Dim!H:H,"False Data")</f>
        <v>Platinum</v>
      </c>
      <c r="S1778" t="str">
        <f>_xlfn.XLOOKUP(Table17[[#This Row],[Store_ID]],Store_Dim!A:A,Store_Dim!B:B)</f>
        <v>Rivera-Warner</v>
      </c>
      <c r="T1778" t="str">
        <f>_xlfn.XLOOKUP(Table17[[#This Row],[Store_ID]],Store_Dim!A:A,Store_Dim!C:C)</f>
        <v>East</v>
      </c>
      <c r="U1778" t="str">
        <f>_xlfn.XLOOKUP(Table17[[#This Row],[Store_ID]],Store_Dim!A:A,Store_Dim!D:D)</f>
        <v>Washingtonfurt</v>
      </c>
      <c r="V1778" t="str">
        <f>_xlfn.XLOOKUP(Table17[[#This Row],[Store_ID]],Store_Dim!A:A,Store_Dim!E:E)</f>
        <v>Flagship</v>
      </c>
      <c r="W1778" t="str">
        <f>_xlfn.XLOOKUP(Table17[[#This Row],[Product_ID]],Product_Dim!A:A,Product_Dim!B:B)</f>
        <v>Men's Leather Belt</v>
      </c>
      <c r="X1778" t="str">
        <f>_xlfn.XLOOKUP(Table17[[#This Row],[Product_ID]],Product_Dim!A:A,Product_Dim!C:C)</f>
        <v>Clothing</v>
      </c>
      <c r="Y1778" t="str">
        <f>_xlfn.XLOOKUP(Table17[[#This Row],[Product_ID]],Product_Dim!A:A,Product_Dim!D:D)</f>
        <v>Accessories</v>
      </c>
      <c r="Z1778" t="str">
        <f>_xlfn.XLOOKUP(Table17[[#This Row],[Product_ID]],Product_Dim!A:A,Product_Dim!E:E)</f>
        <v>Baldwin, Garza and Gonzalez</v>
      </c>
      <c r="AA1778">
        <f>_xlfn.XLOOKUP(Table17[[#This Row],[Product_ID]],Product_Dim!A:A,Product_Dim!F:F)</f>
        <v>261</v>
      </c>
      <c r="AB1778">
        <f>_xlfn.XLOOKUP(Table17[[#This Row],[Product_ID]],Product_Dim!A:A,Product_Dim!G:G)</f>
        <v>59</v>
      </c>
    </row>
    <row r="1779" spans="1:28" x14ac:dyDescent="0.25">
      <c r="A1779" t="s">
        <v>3603</v>
      </c>
      <c r="B1779" s="1">
        <v>45831</v>
      </c>
      <c r="C1779" t="s">
        <v>559</v>
      </c>
      <c r="D1779" t="s">
        <v>1632</v>
      </c>
      <c r="E1779" t="s">
        <v>1794</v>
      </c>
      <c r="F1779">
        <v>3</v>
      </c>
      <c r="G1779">
        <v>605.83000000000004</v>
      </c>
      <c r="H1779">
        <v>0.28000000000000003</v>
      </c>
      <c r="I1779" t="s">
        <v>1829</v>
      </c>
      <c r="J1779" s="12">
        <v>1308.5927999999999</v>
      </c>
      <c r="K1779" t="str">
        <f>_xlfn.XLOOKUP(Table17[[#This Row],[Customer_ID]],Customer_Dim!A:A,Customer_Dim!B:B,"False Data")</f>
        <v>Daniel Contreras</v>
      </c>
      <c r="L1779" s="5">
        <f>_xlfn.XLOOKUP(Table17[[#This Row],[Customer_ID]],Customer_Dim!A:A,Customer_Dim!C:C,"False Data")</f>
        <v>36</v>
      </c>
      <c r="M1779" s="5" t="str" cm="1">
        <f t="array" ref="M1779">_xlfn.IFS(Table9[[#This Row],[Age]]&lt;=35,"Youth",Table9[[#This Row],[Age]]&lt;=55,"Adult",Table9[[#This Row],[Age]]&gt;55,"Senior")</f>
        <v>Adult</v>
      </c>
      <c r="N1779" t="str">
        <f>_xlfn.XLOOKUP(Table17[[#This Row],[Customer_ID]],Customer_Dim!A:A,Customer_Dim!D:D,"False Data")</f>
        <v>Female</v>
      </c>
      <c r="O1779" t="str">
        <f>_xlfn.XLOOKUP(Table17[[#This Row],[Customer_ID]],Customer_Dim!A:A,Customer_Dim!E:E,"False Data")</f>
        <v>Robertview</v>
      </c>
      <c r="P1779" t="str">
        <f>_xlfn.XLOOKUP(Table17[[#This Row],[Customer_ID]],Customer_Dim!A:A,Customer_Dim!F:F,"False Data")</f>
        <v>Florida</v>
      </c>
      <c r="Q1779" t="str">
        <f>_xlfn.XLOOKUP(Table17[[#This Row],[Customer_ID]],Customer_Dim!A:A,Customer_Dim!G:G,"False Data")</f>
        <v>USA</v>
      </c>
      <c r="R1779" t="str">
        <f>_xlfn.XLOOKUP(Table17[[#This Row],[Customer_ID]],Customer_Dim!A:A,Customer_Dim!H:H,"False Data")</f>
        <v>Platinum</v>
      </c>
      <c r="S1779" t="str">
        <f>_xlfn.XLOOKUP(Table17[[#This Row],[Store_ID]],Store_Dim!A:A,Store_Dim!B:B)</f>
        <v>Thomas, Bridges and Harris</v>
      </c>
      <c r="T1779" t="str">
        <f>_xlfn.XLOOKUP(Table17[[#This Row],[Store_ID]],Store_Dim!A:A,Store_Dim!C:C)</f>
        <v>North</v>
      </c>
      <c r="U1779" t="str">
        <f>_xlfn.XLOOKUP(Table17[[#This Row],[Store_ID]],Store_Dim!A:A,Store_Dim!D:D)</f>
        <v>Sabrinatown</v>
      </c>
      <c r="V1779" t="str">
        <f>_xlfn.XLOOKUP(Table17[[#This Row],[Store_ID]],Store_Dim!A:A,Store_Dim!E:E)</f>
        <v>Online</v>
      </c>
      <c r="W1779" t="str">
        <f>_xlfn.XLOOKUP(Table17[[#This Row],[Product_ID]],Product_Dim!A:A,Product_Dim!B:B)</f>
        <v>Smart Home WiFi Camera</v>
      </c>
      <c r="X1779" t="str">
        <f>_xlfn.XLOOKUP(Table17[[#This Row],[Product_ID]],Product_Dim!A:A,Product_Dim!C:C)</f>
        <v>Electronics</v>
      </c>
      <c r="Y1779" t="str">
        <f>_xlfn.XLOOKUP(Table17[[#This Row],[Product_ID]],Product_Dim!A:A,Product_Dim!D:D)</f>
        <v>Accessories</v>
      </c>
      <c r="Z1779" t="str">
        <f>_xlfn.XLOOKUP(Table17[[#This Row],[Product_ID]],Product_Dim!A:A,Product_Dim!E:E)</f>
        <v>Holmes LLC</v>
      </c>
      <c r="AA1779">
        <f>_xlfn.XLOOKUP(Table17[[#This Row],[Product_ID]],Product_Dim!A:A,Product_Dim!F:F)</f>
        <v>450.71</v>
      </c>
      <c r="AB1779">
        <f>_xlfn.XLOOKUP(Table17[[#This Row],[Product_ID]],Product_Dim!A:A,Product_Dim!G:G)</f>
        <v>389</v>
      </c>
    </row>
    <row r="1780" spans="1:28" x14ac:dyDescent="0.25">
      <c r="A1780" t="s">
        <v>3604</v>
      </c>
      <c r="B1780" s="1">
        <v>45373</v>
      </c>
      <c r="C1780" t="s">
        <v>247</v>
      </c>
      <c r="D1780" t="s">
        <v>1634</v>
      </c>
      <c r="E1780" t="s">
        <v>1766</v>
      </c>
      <c r="F1780">
        <v>2</v>
      </c>
      <c r="G1780">
        <v>521.44000000000005</v>
      </c>
      <c r="H1780">
        <v>0.25</v>
      </c>
      <c r="I1780" t="s">
        <v>1829</v>
      </c>
      <c r="J1780" s="12">
        <v>782.16000000000008</v>
      </c>
      <c r="K1780" t="str">
        <f>_xlfn.XLOOKUP(Table17[[#This Row],[Customer_ID]],Customer_Dim!A:A,Customer_Dim!B:B,"False Data")</f>
        <v>Amber Mcclain</v>
      </c>
      <c r="L1780" s="5">
        <f>_xlfn.XLOOKUP(Table17[[#This Row],[Customer_ID]],Customer_Dim!A:A,Customer_Dim!C:C,"False Data")</f>
        <v>58</v>
      </c>
      <c r="M1780" s="5" t="str" cm="1">
        <f t="array" ref="M1780">_xlfn.IFS(Table9[[#This Row],[Age]]&lt;=35,"Youth",Table9[[#This Row],[Age]]&lt;=55,"Adult",Table9[[#This Row],[Age]]&gt;55,"Senior")</f>
        <v>Senior</v>
      </c>
      <c r="N1780" t="str">
        <f>_xlfn.XLOOKUP(Table17[[#This Row],[Customer_ID]],Customer_Dim!A:A,Customer_Dim!D:D,"False Data")</f>
        <v>Male</v>
      </c>
      <c r="O1780" t="str">
        <f>_xlfn.XLOOKUP(Table17[[#This Row],[Customer_ID]],Customer_Dim!A:A,Customer_Dim!E:E,"False Data")</f>
        <v>Brendaburgh</v>
      </c>
      <c r="P1780" t="str">
        <f>_xlfn.XLOOKUP(Table17[[#This Row],[Customer_ID]],Customer_Dim!A:A,Customer_Dim!F:F,"False Data")</f>
        <v>Florida</v>
      </c>
      <c r="Q1780" t="str">
        <f>_xlfn.XLOOKUP(Table17[[#This Row],[Customer_ID]],Customer_Dim!A:A,Customer_Dim!G:G,"False Data")</f>
        <v>USA</v>
      </c>
      <c r="R1780" t="str">
        <f>_xlfn.XLOOKUP(Table17[[#This Row],[Customer_ID]],Customer_Dim!A:A,Customer_Dim!H:H,"False Data")</f>
        <v>Silver</v>
      </c>
      <c r="S1780" t="str">
        <f>_xlfn.XLOOKUP(Table17[[#This Row],[Store_ID]],Store_Dim!A:A,Store_Dim!B:B)</f>
        <v>Johnson-Wright</v>
      </c>
      <c r="T1780" t="str">
        <f>_xlfn.XLOOKUP(Table17[[#This Row],[Store_ID]],Store_Dim!A:A,Store_Dim!C:C)</f>
        <v>North</v>
      </c>
      <c r="U1780" t="str">
        <f>_xlfn.XLOOKUP(Table17[[#This Row],[Store_ID]],Store_Dim!A:A,Store_Dim!D:D)</f>
        <v>Hoodberg</v>
      </c>
      <c r="V1780" t="str">
        <f>_xlfn.XLOOKUP(Table17[[#This Row],[Store_ID]],Store_Dim!A:A,Store_Dim!E:E)</f>
        <v>Outlet</v>
      </c>
      <c r="W1780" t="str">
        <f>_xlfn.XLOOKUP(Table17[[#This Row],[Product_ID]],Product_Dim!A:A,Product_Dim!B:B)</f>
        <v>USB External Hard Drive</v>
      </c>
      <c r="X1780" t="str">
        <f>_xlfn.XLOOKUP(Table17[[#This Row],[Product_ID]],Product_Dim!A:A,Product_Dim!C:C)</f>
        <v>Electronics</v>
      </c>
      <c r="Y1780" t="str">
        <f>_xlfn.XLOOKUP(Table17[[#This Row],[Product_ID]],Product_Dim!A:A,Product_Dim!D:D)</f>
        <v>Computer</v>
      </c>
      <c r="Z1780" t="str">
        <f>_xlfn.XLOOKUP(Table17[[#This Row],[Product_ID]],Product_Dim!A:A,Product_Dim!E:E)</f>
        <v>Robinson Inc</v>
      </c>
      <c r="AA1780">
        <f>_xlfn.XLOOKUP(Table17[[#This Row],[Product_ID]],Product_Dim!A:A,Product_Dim!F:F)</f>
        <v>253.33</v>
      </c>
      <c r="AB1780">
        <f>_xlfn.XLOOKUP(Table17[[#This Row],[Product_ID]],Product_Dim!A:A,Product_Dim!G:G)</f>
        <v>266</v>
      </c>
    </row>
    <row r="1781" spans="1:28" x14ac:dyDescent="0.25">
      <c r="A1781" t="s">
        <v>3605</v>
      </c>
      <c r="B1781" s="1">
        <v>45863</v>
      </c>
      <c r="C1781" t="s">
        <v>1166</v>
      </c>
      <c r="D1781" t="s">
        <v>1568</v>
      </c>
      <c r="E1781" t="s">
        <v>1779</v>
      </c>
      <c r="F1781">
        <v>4</v>
      </c>
      <c r="G1781">
        <v>499.02</v>
      </c>
      <c r="H1781">
        <v>0.06</v>
      </c>
      <c r="I1781" t="s">
        <v>1824</v>
      </c>
      <c r="J1781" s="12">
        <v>1876.3152</v>
      </c>
      <c r="K1781" t="str">
        <f>_xlfn.XLOOKUP(Table17[[#This Row],[Customer_ID]],Customer_Dim!A:A,Customer_Dim!B:B,"False Data")</f>
        <v>James Orozco</v>
      </c>
      <c r="L1781" s="5">
        <f>_xlfn.XLOOKUP(Table17[[#This Row],[Customer_ID]],Customer_Dim!A:A,Customer_Dim!C:C,"False Data")</f>
        <v>37</v>
      </c>
      <c r="M1781" s="5" t="str" cm="1">
        <f t="array" ref="M1781">_xlfn.IFS(Table9[[#This Row],[Age]]&lt;=35,"Youth",Table9[[#This Row],[Age]]&lt;=55,"Adult",Table9[[#This Row],[Age]]&gt;55,"Senior")</f>
        <v>Adult</v>
      </c>
      <c r="N1781" t="str">
        <f>_xlfn.XLOOKUP(Table17[[#This Row],[Customer_ID]],Customer_Dim!A:A,Customer_Dim!D:D,"False Data")</f>
        <v>Female</v>
      </c>
      <c r="O1781" t="str">
        <f>_xlfn.XLOOKUP(Table17[[#This Row],[Customer_ID]],Customer_Dim!A:A,Customer_Dim!E:E,"False Data")</f>
        <v>Simpsonfort</v>
      </c>
      <c r="P1781" t="str">
        <f>_xlfn.XLOOKUP(Table17[[#This Row],[Customer_ID]],Customer_Dim!A:A,Customer_Dim!F:F,"False Data")</f>
        <v>Maine</v>
      </c>
      <c r="Q1781" t="str">
        <f>_xlfn.XLOOKUP(Table17[[#This Row],[Customer_ID]],Customer_Dim!A:A,Customer_Dim!G:G,"False Data")</f>
        <v>USA</v>
      </c>
      <c r="R1781" t="str">
        <f>_xlfn.XLOOKUP(Table17[[#This Row],[Customer_ID]],Customer_Dim!A:A,Customer_Dim!H:H,"False Data")</f>
        <v>Gold</v>
      </c>
      <c r="S1781" t="str">
        <f>_xlfn.XLOOKUP(Table17[[#This Row],[Store_ID]],Store_Dim!A:A,Store_Dim!B:B)</f>
        <v>Martinez-Mullins</v>
      </c>
      <c r="T1781" t="str">
        <f>_xlfn.XLOOKUP(Table17[[#This Row],[Store_ID]],Store_Dim!A:A,Store_Dim!C:C)</f>
        <v>South</v>
      </c>
      <c r="U1781" t="str">
        <f>_xlfn.XLOOKUP(Table17[[#This Row],[Store_ID]],Store_Dim!A:A,Store_Dim!D:D)</f>
        <v>Williamsfurt</v>
      </c>
      <c r="V1781" t="str">
        <f>_xlfn.XLOOKUP(Table17[[#This Row],[Store_ID]],Store_Dim!A:A,Store_Dim!E:E)</f>
        <v>Online</v>
      </c>
      <c r="W1781" t="str">
        <f>_xlfn.XLOOKUP(Table17[[#This Row],[Product_ID]],Product_Dim!A:A,Product_Dim!B:B)</f>
        <v>Ceramic Kitchen Bowl Set</v>
      </c>
      <c r="X1781" t="str">
        <f>_xlfn.XLOOKUP(Table17[[#This Row],[Product_ID]],Product_Dim!A:A,Product_Dim!C:C)</f>
        <v>Home</v>
      </c>
      <c r="Y1781" t="str">
        <f>_xlfn.XLOOKUP(Table17[[#This Row],[Product_ID]],Product_Dim!A:A,Product_Dim!D:D)</f>
        <v>Kitchen</v>
      </c>
      <c r="Z1781" t="str">
        <f>_xlfn.XLOOKUP(Table17[[#This Row],[Product_ID]],Product_Dim!A:A,Product_Dim!E:E)</f>
        <v>Hamilton Group</v>
      </c>
      <c r="AA1781">
        <f>_xlfn.XLOOKUP(Table17[[#This Row],[Product_ID]],Product_Dim!A:A,Product_Dim!F:F)</f>
        <v>298.86</v>
      </c>
      <c r="AB1781">
        <f>_xlfn.XLOOKUP(Table17[[#This Row],[Product_ID]],Product_Dim!A:A,Product_Dim!G:G)</f>
        <v>308</v>
      </c>
    </row>
    <row r="1782" spans="1:28" x14ac:dyDescent="0.25">
      <c r="A1782" t="s">
        <v>3606</v>
      </c>
      <c r="B1782" s="1">
        <v>45758</v>
      </c>
      <c r="C1782" t="s">
        <v>514</v>
      </c>
      <c r="D1782" t="s">
        <v>1553</v>
      </c>
      <c r="E1782" t="s">
        <v>1810</v>
      </c>
      <c r="F1782">
        <v>4</v>
      </c>
      <c r="G1782">
        <v>299.45999999999998</v>
      </c>
      <c r="H1782">
        <v>0.18</v>
      </c>
      <c r="I1782" t="s">
        <v>1829</v>
      </c>
      <c r="J1782" s="12">
        <v>982.22879999999998</v>
      </c>
      <c r="K1782" t="str">
        <f>_xlfn.XLOOKUP(Table17[[#This Row],[Customer_ID]],Customer_Dim!A:A,Customer_Dim!B:B,"False Data")</f>
        <v>Joseph Faulkner</v>
      </c>
      <c r="L1782" s="5">
        <f>_xlfn.XLOOKUP(Table17[[#This Row],[Customer_ID]],Customer_Dim!A:A,Customer_Dim!C:C,"False Data")</f>
        <v>31</v>
      </c>
      <c r="M1782" s="5" t="str" cm="1">
        <f t="array" ref="M1782">_xlfn.IFS(Table9[[#This Row],[Age]]&lt;=35,"Youth",Table9[[#This Row],[Age]]&lt;=55,"Adult",Table9[[#This Row],[Age]]&gt;55,"Senior")</f>
        <v>Youth</v>
      </c>
      <c r="N1782" t="str">
        <f>_xlfn.XLOOKUP(Table17[[#This Row],[Customer_ID]],Customer_Dim!A:A,Customer_Dim!D:D,"False Data")</f>
        <v>Male</v>
      </c>
      <c r="O1782" t="str">
        <f>_xlfn.XLOOKUP(Table17[[#This Row],[Customer_ID]],Customer_Dim!A:A,Customer_Dim!E:E,"False Data")</f>
        <v>New Leahfurt</v>
      </c>
      <c r="P1782" t="str">
        <f>_xlfn.XLOOKUP(Table17[[#This Row],[Customer_ID]],Customer_Dim!A:A,Customer_Dim!F:F,"False Data")</f>
        <v>North Dakota</v>
      </c>
      <c r="Q1782" t="str">
        <f>_xlfn.XLOOKUP(Table17[[#This Row],[Customer_ID]],Customer_Dim!A:A,Customer_Dim!G:G,"False Data")</f>
        <v>USA</v>
      </c>
      <c r="R1782" t="str">
        <f>_xlfn.XLOOKUP(Table17[[#This Row],[Customer_ID]],Customer_Dim!A:A,Customer_Dim!H:H,"False Data")</f>
        <v>Bronze</v>
      </c>
      <c r="S1782" t="str">
        <f>_xlfn.XLOOKUP(Table17[[#This Row],[Store_ID]],Store_Dim!A:A,Store_Dim!B:B)</f>
        <v>Guerrero-Schmitt</v>
      </c>
      <c r="T1782" t="str">
        <f>_xlfn.XLOOKUP(Table17[[#This Row],[Store_ID]],Store_Dim!A:A,Store_Dim!C:C)</f>
        <v>East</v>
      </c>
      <c r="U1782" t="str">
        <f>_xlfn.XLOOKUP(Table17[[#This Row],[Store_ID]],Store_Dim!A:A,Store_Dim!D:D)</f>
        <v>East Stevechester</v>
      </c>
      <c r="V1782" t="str">
        <f>_xlfn.XLOOKUP(Table17[[#This Row],[Store_ID]],Store_Dim!A:A,Store_Dim!E:E)</f>
        <v>Flagship</v>
      </c>
      <c r="W1782" t="str">
        <f>_xlfn.XLOOKUP(Table17[[#This Row],[Product_ID]],Product_Dim!A:A,Product_Dim!B:B)</f>
        <v>Women's Yoga Pants</v>
      </c>
      <c r="X1782" t="str">
        <f>_xlfn.XLOOKUP(Table17[[#This Row],[Product_ID]],Product_Dim!A:A,Product_Dim!C:C)</f>
        <v>Clothing</v>
      </c>
      <c r="Y1782" t="str">
        <f>_xlfn.XLOOKUP(Table17[[#This Row],[Product_ID]],Product_Dim!A:A,Product_Dim!D:D)</f>
        <v>Bottoms</v>
      </c>
      <c r="Z1782" t="str">
        <f>_xlfn.XLOOKUP(Table17[[#This Row],[Product_ID]],Product_Dim!A:A,Product_Dim!E:E)</f>
        <v>Gonzales-Davis</v>
      </c>
      <c r="AA1782">
        <f>_xlfn.XLOOKUP(Table17[[#This Row],[Product_ID]],Product_Dim!A:A,Product_Dim!F:F)</f>
        <v>306.45999999999998</v>
      </c>
      <c r="AB1782">
        <f>_xlfn.XLOOKUP(Table17[[#This Row],[Product_ID]],Product_Dim!A:A,Product_Dim!G:G)</f>
        <v>487</v>
      </c>
    </row>
    <row r="1783" spans="1:28" x14ac:dyDescent="0.25">
      <c r="A1783" t="s">
        <v>3607</v>
      </c>
      <c r="B1783" s="1">
        <v>45285</v>
      </c>
      <c r="C1783" t="s">
        <v>1411</v>
      </c>
      <c r="D1783" t="s">
        <v>1626</v>
      </c>
      <c r="E1783" t="s">
        <v>1752</v>
      </c>
      <c r="F1783">
        <v>1</v>
      </c>
      <c r="G1783">
        <v>609.29</v>
      </c>
      <c r="H1783">
        <v>0.15</v>
      </c>
      <c r="I1783" t="s">
        <v>1824</v>
      </c>
      <c r="J1783" s="12">
        <v>517.89649999999995</v>
      </c>
      <c r="K1783" t="str">
        <f>_xlfn.XLOOKUP(Table17[[#This Row],[Customer_ID]],Customer_Dim!A:A,Customer_Dim!B:B,"False Data")</f>
        <v>Christina Robertson</v>
      </c>
      <c r="L1783" s="5">
        <f>_xlfn.XLOOKUP(Table17[[#This Row],[Customer_ID]],Customer_Dim!A:A,Customer_Dim!C:C,"False Data")</f>
        <v>59</v>
      </c>
      <c r="M1783" s="5" t="str" cm="1">
        <f t="array" ref="M1783">_xlfn.IFS(Table9[[#This Row],[Age]]&lt;=35,"Youth",Table9[[#This Row],[Age]]&lt;=55,"Adult",Table9[[#This Row],[Age]]&gt;55,"Senior")</f>
        <v>Senior</v>
      </c>
      <c r="N1783" t="str">
        <f>_xlfn.XLOOKUP(Table17[[#This Row],[Customer_ID]],Customer_Dim!A:A,Customer_Dim!D:D,"False Data")</f>
        <v>Male</v>
      </c>
      <c r="O1783" t="str">
        <f>_xlfn.XLOOKUP(Table17[[#This Row],[Customer_ID]],Customer_Dim!A:A,Customer_Dim!E:E,"False Data")</f>
        <v>Hubbardborough</v>
      </c>
      <c r="P1783" t="str">
        <f>_xlfn.XLOOKUP(Table17[[#This Row],[Customer_ID]],Customer_Dim!A:A,Customer_Dim!F:F,"False Data")</f>
        <v>Kentucky</v>
      </c>
      <c r="Q1783" t="str">
        <f>_xlfn.XLOOKUP(Table17[[#This Row],[Customer_ID]],Customer_Dim!A:A,Customer_Dim!G:G,"False Data")</f>
        <v>USA</v>
      </c>
      <c r="R1783" t="str">
        <f>_xlfn.XLOOKUP(Table17[[#This Row],[Customer_ID]],Customer_Dim!A:A,Customer_Dim!H:H,"False Data")</f>
        <v>Platinum</v>
      </c>
      <c r="S1783" t="str">
        <f>_xlfn.XLOOKUP(Table17[[#This Row],[Store_ID]],Store_Dim!A:A,Store_Dim!B:B)</f>
        <v>Rivera-Warner</v>
      </c>
      <c r="T1783" t="str">
        <f>_xlfn.XLOOKUP(Table17[[#This Row],[Store_ID]],Store_Dim!A:A,Store_Dim!C:C)</f>
        <v>East</v>
      </c>
      <c r="U1783" t="str">
        <f>_xlfn.XLOOKUP(Table17[[#This Row],[Store_ID]],Store_Dim!A:A,Store_Dim!D:D)</f>
        <v>Washingtonfurt</v>
      </c>
      <c r="V1783" t="str">
        <f>_xlfn.XLOOKUP(Table17[[#This Row],[Store_ID]],Store_Dim!A:A,Store_Dim!E:E)</f>
        <v>Flagship</v>
      </c>
      <c r="W1783" t="str">
        <f>_xlfn.XLOOKUP(Table17[[#This Row],[Product_ID]],Product_Dim!A:A,Product_Dim!B:B)</f>
        <v>Portable Power Bank</v>
      </c>
      <c r="X1783" t="str">
        <f>_xlfn.XLOOKUP(Table17[[#This Row],[Product_ID]],Product_Dim!A:A,Product_Dim!C:C)</f>
        <v>Electronics</v>
      </c>
      <c r="Y1783" t="str">
        <f>_xlfn.XLOOKUP(Table17[[#This Row],[Product_ID]],Product_Dim!A:A,Product_Dim!D:D)</f>
        <v>Mobile</v>
      </c>
      <c r="Z1783" t="str">
        <f>_xlfn.XLOOKUP(Table17[[#This Row],[Product_ID]],Product_Dim!A:A,Product_Dim!E:E)</f>
        <v>Cummings and Sons</v>
      </c>
      <c r="AA1783">
        <f>_xlfn.XLOOKUP(Table17[[#This Row],[Product_ID]],Product_Dim!A:A,Product_Dim!F:F)</f>
        <v>326.06</v>
      </c>
      <c r="AB1783">
        <f>_xlfn.XLOOKUP(Table17[[#This Row],[Product_ID]],Product_Dim!A:A,Product_Dim!G:G)</f>
        <v>301</v>
      </c>
    </row>
    <row r="1784" spans="1:28" x14ac:dyDescent="0.25">
      <c r="A1784" t="s">
        <v>3608</v>
      </c>
      <c r="B1784" s="1">
        <v>45656</v>
      </c>
      <c r="C1784" t="s">
        <v>360</v>
      </c>
      <c r="D1784" t="s">
        <v>1549</v>
      </c>
      <c r="E1784" t="s">
        <v>1782</v>
      </c>
      <c r="F1784">
        <v>1</v>
      </c>
      <c r="G1784">
        <v>213.74</v>
      </c>
      <c r="H1784">
        <v>7.0000000000000007E-2</v>
      </c>
      <c r="I1784" t="s">
        <v>1829</v>
      </c>
      <c r="J1784" s="12">
        <v>198.7782</v>
      </c>
      <c r="K1784" t="str">
        <f>_xlfn.XLOOKUP(Table17[[#This Row],[Customer_ID]],Customer_Dim!A:A,Customer_Dim!B:B,"False Data")</f>
        <v>Colleen Maynard</v>
      </c>
      <c r="L1784" s="5">
        <f>_xlfn.XLOOKUP(Table17[[#This Row],[Customer_ID]],Customer_Dim!A:A,Customer_Dim!C:C,"False Data")</f>
        <v>29</v>
      </c>
      <c r="M1784" s="5" t="str" cm="1">
        <f t="array" ref="M1784">_xlfn.IFS(Table9[[#This Row],[Age]]&lt;=35,"Youth",Table9[[#This Row],[Age]]&lt;=55,"Adult",Table9[[#This Row],[Age]]&gt;55,"Senior")</f>
        <v>Youth</v>
      </c>
      <c r="N1784" t="str">
        <f>_xlfn.XLOOKUP(Table17[[#This Row],[Customer_ID]],Customer_Dim!A:A,Customer_Dim!D:D,"False Data")</f>
        <v>Male</v>
      </c>
      <c r="O1784" t="str">
        <f>_xlfn.XLOOKUP(Table17[[#This Row],[Customer_ID]],Customer_Dim!A:A,Customer_Dim!E:E,"False Data")</f>
        <v>Singletonmouth</v>
      </c>
      <c r="P1784" t="str">
        <f>_xlfn.XLOOKUP(Table17[[#This Row],[Customer_ID]],Customer_Dim!A:A,Customer_Dim!F:F,"False Data")</f>
        <v>Utah</v>
      </c>
      <c r="Q1784" t="str">
        <f>_xlfn.XLOOKUP(Table17[[#This Row],[Customer_ID]],Customer_Dim!A:A,Customer_Dim!G:G,"False Data")</f>
        <v>USA</v>
      </c>
      <c r="R1784" t="str">
        <f>_xlfn.XLOOKUP(Table17[[#This Row],[Customer_ID]],Customer_Dim!A:A,Customer_Dim!H:H,"False Data")</f>
        <v>Gold</v>
      </c>
      <c r="S1784" t="str">
        <f>_xlfn.XLOOKUP(Table17[[#This Row],[Store_ID]],Store_Dim!A:A,Store_Dim!B:B)</f>
        <v>Bean, Jones and Park</v>
      </c>
      <c r="T1784" t="str">
        <f>_xlfn.XLOOKUP(Table17[[#This Row],[Store_ID]],Store_Dim!A:A,Store_Dim!C:C)</f>
        <v>West</v>
      </c>
      <c r="U1784" t="str">
        <f>_xlfn.XLOOKUP(Table17[[#This Row],[Store_ID]],Store_Dim!A:A,Store_Dim!D:D)</f>
        <v>Thompsonborough</v>
      </c>
      <c r="V1784" t="str">
        <f>_xlfn.XLOOKUP(Table17[[#This Row],[Store_ID]],Store_Dim!A:A,Store_Dim!E:E)</f>
        <v>Online</v>
      </c>
      <c r="W1784" t="str">
        <f>_xlfn.XLOOKUP(Table17[[#This Row],[Product_ID]],Product_Dim!A:A,Product_Dim!B:B)</f>
        <v>Women's Casual Hoodie</v>
      </c>
      <c r="X1784" t="str">
        <f>_xlfn.XLOOKUP(Table17[[#This Row],[Product_ID]],Product_Dim!A:A,Product_Dim!C:C)</f>
        <v>Clothing</v>
      </c>
      <c r="Y1784" t="str">
        <f>_xlfn.XLOOKUP(Table17[[#This Row],[Product_ID]],Product_Dim!A:A,Product_Dim!D:D)</f>
        <v>Outerwear</v>
      </c>
      <c r="Z1784" t="str">
        <f>_xlfn.XLOOKUP(Table17[[#This Row],[Product_ID]],Product_Dim!A:A,Product_Dim!E:E)</f>
        <v>Sims Inc</v>
      </c>
      <c r="AA1784">
        <f>_xlfn.XLOOKUP(Table17[[#This Row],[Product_ID]],Product_Dim!A:A,Product_Dim!F:F)</f>
        <v>167.34</v>
      </c>
      <c r="AB1784">
        <f>_xlfn.XLOOKUP(Table17[[#This Row],[Product_ID]],Product_Dim!A:A,Product_Dim!G:G)</f>
        <v>352</v>
      </c>
    </row>
    <row r="1785" spans="1:28" x14ac:dyDescent="0.25">
      <c r="A1785" t="s">
        <v>3609</v>
      </c>
      <c r="B1785" s="1">
        <v>45718</v>
      </c>
      <c r="C1785" t="s">
        <v>514</v>
      </c>
      <c r="D1785" t="s">
        <v>1658</v>
      </c>
      <c r="E1785" t="s">
        <v>1804</v>
      </c>
      <c r="F1785">
        <v>4</v>
      </c>
      <c r="G1785">
        <v>613.16999999999996</v>
      </c>
      <c r="H1785">
        <v>0.26</v>
      </c>
      <c r="I1785" t="s">
        <v>1824</v>
      </c>
      <c r="J1785" s="12">
        <v>1814.9831999999999</v>
      </c>
      <c r="K1785" t="str">
        <f>_xlfn.XLOOKUP(Table17[[#This Row],[Customer_ID]],Customer_Dim!A:A,Customer_Dim!B:B,"False Data")</f>
        <v>Joseph Faulkner</v>
      </c>
      <c r="L1785" s="5">
        <f>_xlfn.XLOOKUP(Table17[[#This Row],[Customer_ID]],Customer_Dim!A:A,Customer_Dim!C:C,"False Data")</f>
        <v>31</v>
      </c>
      <c r="M1785" s="5" t="str" cm="1">
        <f t="array" ref="M1785">_xlfn.IFS(Table9[[#This Row],[Age]]&lt;=35,"Youth",Table9[[#This Row],[Age]]&lt;=55,"Adult",Table9[[#This Row],[Age]]&gt;55,"Senior")</f>
        <v>Youth</v>
      </c>
      <c r="N1785" t="str">
        <f>_xlfn.XLOOKUP(Table17[[#This Row],[Customer_ID]],Customer_Dim!A:A,Customer_Dim!D:D,"False Data")</f>
        <v>Male</v>
      </c>
      <c r="O1785" t="str">
        <f>_xlfn.XLOOKUP(Table17[[#This Row],[Customer_ID]],Customer_Dim!A:A,Customer_Dim!E:E,"False Data")</f>
        <v>New Leahfurt</v>
      </c>
      <c r="P1785" t="str">
        <f>_xlfn.XLOOKUP(Table17[[#This Row],[Customer_ID]],Customer_Dim!A:A,Customer_Dim!F:F,"False Data")</f>
        <v>North Dakota</v>
      </c>
      <c r="Q1785" t="str">
        <f>_xlfn.XLOOKUP(Table17[[#This Row],[Customer_ID]],Customer_Dim!A:A,Customer_Dim!G:G,"False Data")</f>
        <v>USA</v>
      </c>
      <c r="R1785" t="str">
        <f>_xlfn.XLOOKUP(Table17[[#This Row],[Customer_ID]],Customer_Dim!A:A,Customer_Dim!H:H,"False Data")</f>
        <v>Bronze</v>
      </c>
      <c r="S1785" t="str">
        <f>_xlfn.XLOOKUP(Table17[[#This Row],[Store_ID]],Store_Dim!A:A,Store_Dim!B:B)</f>
        <v>Frederick-Wright</v>
      </c>
      <c r="T1785" t="str">
        <f>_xlfn.XLOOKUP(Table17[[#This Row],[Store_ID]],Store_Dim!A:A,Store_Dim!C:C)</f>
        <v>West</v>
      </c>
      <c r="U1785" t="str">
        <f>_xlfn.XLOOKUP(Table17[[#This Row],[Store_ID]],Store_Dim!A:A,Store_Dim!D:D)</f>
        <v>New Jimmymouth</v>
      </c>
      <c r="V1785" t="str">
        <f>_xlfn.XLOOKUP(Table17[[#This Row],[Store_ID]],Store_Dim!A:A,Store_Dim!E:E)</f>
        <v>Flagship</v>
      </c>
      <c r="W1785" t="str">
        <f>_xlfn.XLOOKUP(Table17[[#This Row],[Product_ID]],Product_Dim!A:A,Product_Dim!B:B)</f>
        <v>Ceramic Plant Pot</v>
      </c>
      <c r="X1785" t="str">
        <f>_xlfn.XLOOKUP(Table17[[#This Row],[Product_ID]],Product_Dim!A:A,Product_Dim!C:C)</f>
        <v>Home</v>
      </c>
      <c r="Y1785" t="str">
        <f>_xlfn.XLOOKUP(Table17[[#This Row],[Product_ID]],Product_Dim!A:A,Product_Dim!D:D)</f>
        <v>Decor</v>
      </c>
      <c r="Z1785" t="str">
        <f>_xlfn.XLOOKUP(Table17[[#This Row],[Product_ID]],Product_Dim!A:A,Product_Dim!E:E)</f>
        <v>Hatfield, Baird and Torres</v>
      </c>
      <c r="AA1785">
        <f>_xlfn.XLOOKUP(Table17[[#This Row],[Product_ID]],Product_Dim!A:A,Product_Dim!F:F)</f>
        <v>81.75</v>
      </c>
      <c r="AB1785">
        <f>_xlfn.XLOOKUP(Table17[[#This Row],[Product_ID]],Product_Dim!A:A,Product_Dim!G:G)</f>
        <v>0</v>
      </c>
    </row>
    <row r="1786" spans="1:28" x14ac:dyDescent="0.25">
      <c r="A1786" t="s">
        <v>3610</v>
      </c>
      <c r="B1786" s="1">
        <v>45293</v>
      </c>
      <c r="C1786" t="s">
        <v>1118</v>
      </c>
      <c r="D1786" t="s">
        <v>1666</v>
      </c>
      <c r="E1786" t="s">
        <v>1792</v>
      </c>
      <c r="F1786">
        <v>2</v>
      </c>
      <c r="G1786">
        <v>687.36</v>
      </c>
      <c r="H1786">
        <v>7.0000000000000007E-2</v>
      </c>
      <c r="I1786" t="s">
        <v>1829</v>
      </c>
      <c r="J1786" s="12">
        <v>1278.4896000000001</v>
      </c>
      <c r="K1786" t="str">
        <f>_xlfn.XLOOKUP(Table17[[#This Row],[Customer_ID]],Customer_Dim!A:A,Customer_Dim!B:B,"False Data")</f>
        <v>Manuel Castillo</v>
      </c>
      <c r="L1786" s="5">
        <f>_xlfn.XLOOKUP(Table17[[#This Row],[Customer_ID]],Customer_Dim!A:A,Customer_Dim!C:C,"False Data")</f>
        <v>41</v>
      </c>
      <c r="M1786" s="5" t="str" cm="1">
        <f t="array" ref="M1786">_xlfn.IFS(Table9[[#This Row],[Age]]&lt;=35,"Youth",Table9[[#This Row],[Age]]&lt;=55,"Adult",Table9[[#This Row],[Age]]&gt;55,"Senior")</f>
        <v>Adult</v>
      </c>
      <c r="N1786" t="str">
        <f>_xlfn.XLOOKUP(Table17[[#This Row],[Customer_ID]],Customer_Dim!A:A,Customer_Dim!D:D,"False Data")</f>
        <v>Male</v>
      </c>
      <c r="O1786" t="str">
        <f>_xlfn.XLOOKUP(Table17[[#This Row],[Customer_ID]],Customer_Dim!A:A,Customer_Dim!E:E,"False Data")</f>
        <v>Nealview</v>
      </c>
      <c r="P1786" t="str">
        <f>_xlfn.XLOOKUP(Table17[[#This Row],[Customer_ID]],Customer_Dim!A:A,Customer_Dim!F:F,"False Data")</f>
        <v>Tennessee</v>
      </c>
      <c r="Q1786" t="str">
        <f>_xlfn.XLOOKUP(Table17[[#This Row],[Customer_ID]],Customer_Dim!A:A,Customer_Dim!G:G,"False Data")</f>
        <v>USA</v>
      </c>
      <c r="R1786" t="str">
        <f>_xlfn.XLOOKUP(Table17[[#This Row],[Customer_ID]],Customer_Dim!A:A,Customer_Dim!H:H,"False Data")</f>
        <v>Gold</v>
      </c>
      <c r="S1786" t="str">
        <f>_xlfn.XLOOKUP(Table17[[#This Row],[Store_ID]],Store_Dim!A:A,Store_Dim!B:B)</f>
        <v>Aguirre-Keller</v>
      </c>
      <c r="T1786" t="str">
        <f>_xlfn.XLOOKUP(Table17[[#This Row],[Store_ID]],Store_Dim!A:A,Store_Dim!C:C)</f>
        <v>South</v>
      </c>
      <c r="U1786" t="str">
        <f>_xlfn.XLOOKUP(Table17[[#This Row],[Store_ID]],Store_Dim!A:A,Store_Dim!D:D)</f>
        <v>Lake Michael</v>
      </c>
      <c r="V1786" t="str">
        <f>_xlfn.XLOOKUP(Table17[[#This Row],[Store_ID]],Store_Dim!A:A,Store_Dim!E:E)</f>
        <v>Online</v>
      </c>
      <c r="W1786" t="str">
        <f>_xlfn.XLOOKUP(Table17[[#This Row],[Product_ID]],Product_Dim!A:A,Product_Dim!B:B)</f>
        <v>Men's Hair Styling Gel</v>
      </c>
      <c r="X1786" t="str">
        <f>_xlfn.XLOOKUP(Table17[[#This Row],[Product_ID]],Product_Dim!A:A,Product_Dim!C:C)</f>
        <v>Beauty</v>
      </c>
      <c r="Y1786" t="str">
        <f>_xlfn.XLOOKUP(Table17[[#This Row],[Product_ID]],Product_Dim!A:A,Product_Dim!D:D)</f>
        <v>Haircare</v>
      </c>
      <c r="Z1786" t="str">
        <f>_xlfn.XLOOKUP(Table17[[#This Row],[Product_ID]],Product_Dim!A:A,Product_Dim!E:E)</f>
        <v>Cline-Mccarthy</v>
      </c>
      <c r="AA1786">
        <f>_xlfn.XLOOKUP(Table17[[#This Row],[Product_ID]],Product_Dim!A:A,Product_Dim!F:F)</f>
        <v>17.309999999999999</v>
      </c>
      <c r="AB1786">
        <f>_xlfn.XLOOKUP(Table17[[#This Row],[Product_ID]],Product_Dim!A:A,Product_Dim!G:G)</f>
        <v>399</v>
      </c>
    </row>
    <row r="1787" spans="1:28" x14ac:dyDescent="0.25">
      <c r="A1787" t="s">
        <v>3611</v>
      </c>
      <c r="B1787" s="1">
        <v>45915</v>
      </c>
      <c r="C1787" t="s">
        <v>1026</v>
      </c>
      <c r="D1787" t="s">
        <v>1682</v>
      </c>
      <c r="E1787" t="s">
        <v>1797</v>
      </c>
      <c r="F1787">
        <v>3</v>
      </c>
      <c r="G1787">
        <v>115.39</v>
      </c>
      <c r="H1787">
        <v>0.02</v>
      </c>
      <c r="I1787" t="s">
        <v>1826</v>
      </c>
      <c r="J1787" s="12">
        <v>339.2466</v>
      </c>
      <c r="K1787" t="str">
        <f>_xlfn.XLOOKUP(Table17[[#This Row],[Customer_ID]],Customer_Dim!A:A,Customer_Dim!B:B,"False Data")</f>
        <v>Robert King</v>
      </c>
      <c r="L1787" s="5">
        <f>_xlfn.XLOOKUP(Table17[[#This Row],[Customer_ID]],Customer_Dim!A:A,Customer_Dim!C:C,"False Data")</f>
        <v>58</v>
      </c>
      <c r="M1787" s="5" t="str" cm="1">
        <f t="array" ref="M1787">_xlfn.IFS(Table9[[#This Row],[Age]]&lt;=35,"Youth",Table9[[#This Row],[Age]]&lt;=55,"Adult",Table9[[#This Row],[Age]]&gt;55,"Senior")</f>
        <v>Senior</v>
      </c>
      <c r="N1787" t="str">
        <f>_xlfn.XLOOKUP(Table17[[#This Row],[Customer_ID]],Customer_Dim!A:A,Customer_Dim!D:D,"False Data")</f>
        <v>Female</v>
      </c>
      <c r="O1787" t="str">
        <f>_xlfn.XLOOKUP(Table17[[#This Row],[Customer_ID]],Customer_Dim!A:A,Customer_Dim!E:E,"False Data")</f>
        <v>Cindyton</v>
      </c>
      <c r="P1787" t="str">
        <f>_xlfn.XLOOKUP(Table17[[#This Row],[Customer_ID]],Customer_Dim!A:A,Customer_Dim!F:F,"False Data")</f>
        <v>Rhode Island</v>
      </c>
      <c r="Q1787" t="str">
        <f>_xlfn.XLOOKUP(Table17[[#This Row],[Customer_ID]],Customer_Dim!A:A,Customer_Dim!G:G,"False Data")</f>
        <v>USA</v>
      </c>
      <c r="R1787" t="str">
        <f>_xlfn.XLOOKUP(Table17[[#This Row],[Customer_ID]],Customer_Dim!A:A,Customer_Dim!H:H,"False Data")</f>
        <v>Gold</v>
      </c>
      <c r="S1787" t="str">
        <f>_xlfn.XLOOKUP(Table17[[#This Row],[Store_ID]],Store_Dim!A:A,Store_Dim!B:B)</f>
        <v>Gardner, Humphrey and Contreras</v>
      </c>
      <c r="T1787" t="str">
        <f>_xlfn.XLOOKUP(Table17[[#This Row],[Store_ID]],Store_Dim!A:A,Store_Dim!C:C)</f>
        <v>East</v>
      </c>
      <c r="U1787" t="str">
        <f>_xlfn.XLOOKUP(Table17[[#This Row],[Store_ID]],Store_Dim!A:A,Store_Dim!D:D)</f>
        <v>Johnsonville</v>
      </c>
      <c r="V1787" t="str">
        <f>_xlfn.XLOOKUP(Table17[[#This Row],[Store_ID]],Store_Dim!A:A,Store_Dim!E:E)</f>
        <v>Flagship</v>
      </c>
      <c r="W1787" t="str">
        <f>_xlfn.XLOOKUP(Table17[[#This Row],[Product_ID]],Product_Dim!A:A,Product_Dim!B:B)</f>
        <v>Smart LED Light Strip</v>
      </c>
      <c r="X1787" t="str">
        <f>_xlfn.XLOOKUP(Table17[[#This Row],[Product_ID]],Product_Dim!A:A,Product_Dim!C:C)</f>
        <v>Electronics</v>
      </c>
      <c r="Y1787" t="str">
        <f>_xlfn.XLOOKUP(Table17[[#This Row],[Product_ID]],Product_Dim!A:A,Product_Dim!D:D)</f>
        <v>Accessories</v>
      </c>
      <c r="Z1787" t="str">
        <f>_xlfn.XLOOKUP(Table17[[#This Row],[Product_ID]],Product_Dim!A:A,Product_Dim!E:E)</f>
        <v>Flores-Davis</v>
      </c>
      <c r="AA1787">
        <f>_xlfn.XLOOKUP(Table17[[#This Row],[Product_ID]],Product_Dim!A:A,Product_Dim!F:F)</f>
        <v>349.17</v>
      </c>
      <c r="AB1787">
        <f>_xlfn.XLOOKUP(Table17[[#This Row],[Product_ID]],Product_Dim!A:A,Product_Dim!G:G)</f>
        <v>476</v>
      </c>
    </row>
    <row r="1788" spans="1:28" x14ac:dyDescent="0.25">
      <c r="A1788" t="s">
        <v>3612</v>
      </c>
      <c r="B1788" s="1">
        <v>45359</v>
      </c>
      <c r="C1788" t="s">
        <v>592</v>
      </c>
      <c r="D1788" t="s">
        <v>1596</v>
      </c>
      <c r="E1788" t="s">
        <v>1794</v>
      </c>
      <c r="F1788">
        <v>2</v>
      </c>
      <c r="G1788">
        <v>722.06</v>
      </c>
      <c r="H1788">
        <v>7.0000000000000007E-2</v>
      </c>
      <c r="I1788" t="s">
        <v>1824</v>
      </c>
      <c r="J1788" s="12">
        <v>1343.0316</v>
      </c>
      <c r="K1788" t="str">
        <f>_xlfn.XLOOKUP(Table17[[#This Row],[Customer_ID]],Customer_Dim!A:A,Customer_Dim!B:B,"False Data")</f>
        <v>Nicholas Bradshaw</v>
      </c>
      <c r="L1788" s="5">
        <f>_xlfn.XLOOKUP(Table17[[#This Row],[Customer_ID]],Customer_Dim!A:A,Customer_Dim!C:C,"False Data")</f>
        <v>43</v>
      </c>
      <c r="M1788" s="5" t="str" cm="1">
        <f t="array" ref="M1788">_xlfn.IFS(Table9[[#This Row],[Age]]&lt;=35,"Youth",Table9[[#This Row],[Age]]&lt;=55,"Adult",Table9[[#This Row],[Age]]&gt;55,"Senior")</f>
        <v>Adult</v>
      </c>
      <c r="N1788" t="str">
        <f>_xlfn.XLOOKUP(Table17[[#This Row],[Customer_ID]],Customer_Dim!A:A,Customer_Dim!D:D,"False Data")</f>
        <v>Female</v>
      </c>
      <c r="O1788" t="str">
        <f>_xlfn.XLOOKUP(Table17[[#This Row],[Customer_ID]],Customer_Dim!A:A,Customer_Dim!E:E,"False Data")</f>
        <v>Murphyfurt</v>
      </c>
      <c r="P1788" t="str">
        <f>_xlfn.XLOOKUP(Table17[[#This Row],[Customer_ID]],Customer_Dim!A:A,Customer_Dim!F:F,"False Data")</f>
        <v>Utah</v>
      </c>
      <c r="Q1788" t="str">
        <f>_xlfn.XLOOKUP(Table17[[#This Row],[Customer_ID]],Customer_Dim!A:A,Customer_Dim!G:G,"False Data")</f>
        <v>USA</v>
      </c>
      <c r="R1788" t="str">
        <f>_xlfn.XLOOKUP(Table17[[#This Row],[Customer_ID]],Customer_Dim!A:A,Customer_Dim!H:H,"False Data")</f>
        <v>Silver</v>
      </c>
      <c r="S1788" t="str">
        <f>_xlfn.XLOOKUP(Table17[[#This Row],[Store_ID]],Store_Dim!A:A,Store_Dim!B:B)</f>
        <v>Thomas, Bridges and Harris</v>
      </c>
      <c r="T1788" t="str">
        <f>_xlfn.XLOOKUP(Table17[[#This Row],[Store_ID]],Store_Dim!A:A,Store_Dim!C:C)</f>
        <v>North</v>
      </c>
      <c r="U1788" t="str">
        <f>_xlfn.XLOOKUP(Table17[[#This Row],[Store_ID]],Store_Dim!A:A,Store_Dim!D:D)</f>
        <v>Sabrinatown</v>
      </c>
      <c r="V1788" t="str">
        <f>_xlfn.XLOOKUP(Table17[[#This Row],[Store_ID]],Store_Dim!A:A,Store_Dim!E:E)</f>
        <v>Online</v>
      </c>
      <c r="W1788" t="str">
        <f>_xlfn.XLOOKUP(Table17[[#This Row],[Product_ID]],Product_Dim!A:A,Product_Dim!B:B)</f>
        <v>Foldable Camping Chair</v>
      </c>
      <c r="X1788" t="str">
        <f>_xlfn.XLOOKUP(Table17[[#This Row],[Product_ID]],Product_Dim!A:A,Product_Dim!C:C)</f>
        <v>Sports</v>
      </c>
      <c r="Y1788" t="str">
        <f>_xlfn.XLOOKUP(Table17[[#This Row],[Product_ID]],Product_Dim!A:A,Product_Dim!D:D)</f>
        <v>Outdoor</v>
      </c>
      <c r="Z1788" t="str">
        <f>_xlfn.XLOOKUP(Table17[[#This Row],[Product_ID]],Product_Dim!A:A,Product_Dim!E:E)</f>
        <v>Cook Ltd</v>
      </c>
      <c r="AA1788">
        <f>_xlfn.XLOOKUP(Table17[[#This Row],[Product_ID]],Product_Dim!A:A,Product_Dim!F:F)</f>
        <v>166.06</v>
      </c>
      <c r="AB1788">
        <f>_xlfn.XLOOKUP(Table17[[#This Row],[Product_ID]],Product_Dim!A:A,Product_Dim!G:G)</f>
        <v>340</v>
      </c>
    </row>
    <row r="1789" spans="1:28" x14ac:dyDescent="0.25">
      <c r="A1789" t="s">
        <v>3613</v>
      </c>
      <c r="B1789" s="1">
        <v>45652</v>
      </c>
      <c r="C1789" t="s">
        <v>1319</v>
      </c>
      <c r="D1789" t="s">
        <v>1560</v>
      </c>
      <c r="E1789" t="s">
        <v>1801</v>
      </c>
      <c r="F1789">
        <v>1</v>
      </c>
      <c r="G1789">
        <v>384.57</v>
      </c>
      <c r="H1789">
        <v>0.06</v>
      </c>
      <c r="I1789" t="s">
        <v>1826</v>
      </c>
      <c r="J1789" s="12">
        <v>361.49579999999997</v>
      </c>
      <c r="K1789" t="str">
        <f>_xlfn.XLOOKUP(Table17[[#This Row],[Customer_ID]],Customer_Dim!A:A,Customer_Dim!B:B,"False Data")</f>
        <v>Bryce Hawkins</v>
      </c>
      <c r="L1789" s="5">
        <f>_xlfn.XLOOKUP(Table17[[#This Row],[Customer_ID]],Customer_Dim!A:A,Customer_Dim!C:C,"False Data")</f>
        <v>40</v>
      </c>
      <c r="M1789" s="5" t="str" cm="1">
        <f t="array" ref="M1789">_xlfn.IFS(Table9[[#This Row],[Age]]&lt;=35,"Youth",Table9[[#This Row],[Age]]&lt;=55,"Adult",Table9[[#This Row],[Age]]&gt;55,"Senior")</f>
        <v>Adult</v>
      </c>
      <c r="N1789" t="str">
        <f>_xlfn.XLOOKUP(Table17[[#This Row],[Customer_ID]],Customer_Dim!A:A,Customer_Dim!D:D,"False Data")</f>
        <v>Male</v>
      </c>
      <c r="O1789" t="str">
        <f>_xlfn.XLOOKUP(Table17[[#This Row],[Customer_ID]],Customer_Dim!A:A,Customer_Dim!E:E,"False Data")</f>
        <v>Lake Monique</v>
      </c>
      <c r="P1789" t="str">
        <f>_xlfn.XLOOKUP(Table17[[#This Row],[Customer_ID]],Customer_Dim!A:A,Customer_Dim!F:F,"False Data")</f>
        <v>Utah</v>
      </c>
      <c r="Q1789" t="str">
        <f>_xlfn.XLOOKUP(Table17[[#This Row],[Customer_ID]],Customer_Dim!A:A,Customer_Dim!G:G,"False Data")</f>
        <v>USA</v>
      </c>
      <c r="R1789" t="str">
        <f>_xlfn.XLOOKUP(Table17[[#This Row],[Customer_ID]],Customer_Dim!A:A,Customer_Dim!H:H,"False Data")</f>
        <v>Bronze</v>
      </c>
      <c r="S1789" t="str">
        <f>_xlfn.XLOOKUP(Table17[[#This Row],[Store_ID]],Store_Dim!A:A,Store_Dim!B:B)</f>
        <v>Shelton PLC</v>
      </c>
      <c r="T1789" t="str">
        <f>_xlfn.XLOOKUP(Table17[[#This Row],[Store_ID]],Store_Dim!A:A,Store_Dim!C:C)</f>
        <v>North</v>
      </c>
      <c r="U1789" t="str">
        <f>_xlfn.XLOOKUP(Table17[[#This Row],[Store_ID]],Store_Dim!A:A,Store_Dim!D:D)</f>
        <v>East Jenniferstad</v>
      </c>
      <c r="V1789" t="str">
        <f>_xlfn.XLOOKUP(Table17[[#This Row],[Store_ID]],Store_Dim!A:A,Store_Dim!E:E)</f>
        <v>Flagship</v>
      </c>
      <c r="W1789" t="str">
        <f>_xlfn.XLOOKUP(Table17[[#This Row],[Product_ID]],Product_Dim!A:A,Product_Dim!B:B)</f>
        <v>LED Table Lamp</v>
      </c>
      <c r="X1789" t="str">
        <f>_xlfn.XLOOKUP(Table17[[#This Row],[Product_ID]],Product_Dim!A:A,Product_Dim!C:C)</f>
        <v>Home</v>
      </c>
      <c r="Y1789" t="str">
        <f>_xlfn.XLOOKUP(Table17[[#This Row],[Product_ID]],Product_Dim!A:A,Product_Dim!D:D)</f>
        <v>Lighting</v>
      </c>
      <c r="Z1789" t="str">
        <f>_xlfn.XLOOKUP(Table17[[#This Row],[Product_ID]],Product_Dim!A:A,Product_Dim!E:E)</f>
        <v>Harrell LLC</v>
      </c>
      <c r="AA1789">
        <f>_xlfn.XLOOKUP(Table17[[#This Row],[Product_ID]],Product_Dim!A:A,Product_Dim!F:F)</f>
        <v>218.86</v>
      </c>
      <c r="AB1789">
        <f>_xlfn.XLOOKUP(Table17[[#This Row],[Product_ID]],Product_Dim!A:A,Product_Dim!G:G)</f>
        <v>170</v>
      </c>
    </row>
    <row r="1790" spans="1:28" x14ac:dyDescent="0.25">
      <c r="A1790" t="s">
        <v>3614</v>
      </c>
      <c r="B1790" s="1">
        <v>45735</v>
      </c>
      <c r="C1790" t="s">
        <v>684</v>
      </c>
      <c r="D1790" t="s">
        <v>1562</v>
      </c>
      <c r="E1790" t="s">
        <v>1797</v>
      </c>
      <c r="F1790">
        <v>2</v>
      </c>
      <c r="G1790">
        <v>194.09</v>
      </c>
      <c r="H1790">
        <v>0.18</v>
      </c>
      <c r="I1790" t="s">
        <v>1826</v>
      </c>
      <c r="J1790" s="12">
        <v>318.30759999999998</v>
      </c>
      <c r="K1790" t="str">
        <f>_xlfn.XLOOKUP(Table17[[#This Row],[Customer_ID]],Customer_Dim!A:A,Customer_Dim!B:B,"False Data")</f>
        <v>Antonio Jones</v>
      </c>
      <c r="L1790" s="5">
        <f>_xlfn.XLOOKUP(Table17[[#This Row],[Customer_ID]],Customer_Dim!A:A,Customer_Dim!C:C,"False Data")</f>
        <v>48</v>
      </c>
      <c r="M1790" s="5" t="str" cm="1">
        <f t="array" ref="M1790">_xlfn.IFS(Table9[[#This Row],[Age]]&lt;=35,"Youth",Table9[[#This Row],[Age]]&lt;=55,"Adult",Table9[[#This Row],[Age]]&gt;55,"Senior")</f>
        <v>Adult</v>
      </c>
      <c r="N1790" t="str">
        <f>_xlfn.XLOOKUP(Table17[[#This Row],[Customer_ID]],Customer_Dim!A:A,Customer_Dim!D:D,"False Data")</f>
        <v>Male</v>
      </c>
      <c r="O1790" t="str">
        <f>_xlfn.XLOOKUP(Table17[[#This Row],[Customer_ID]],Customer_Dim!A:A,Customer_Dim!E:E,"False Data")</f>
        <v>Matthewborough</v>
      </c>
      <c r="P1790" t="str">
        <f>_xlfn.XLOOKUP(Table17[[#This Row],[Customer_ID]],Customer_Dim!A:A,Customer_Dim!F:F,"False Data")</f>
        <v>Georgia</v>
      </c>
      <c r="Q1790" t="str">
        <f>_xlfn.XLOOKUP(Table17[[#This Row],[Customer_ID]],Customer_Dim!A:A,Customer_Dim!G:G,"False Data")</f>
        <v>USA</v>
      </c>
      <c r="R1790" t="str">
        <f>_xlfn.XLOOKUP(Table17[[#This Row],[Customer_ID]],Customer_Dim!A:A,Customer_Dim!H:H,"False Data")</f>
        <v>Silver</v>
      </c>
      <c r="S1790" t="str">
        <f>_xlfn.XLOOKUP(Table17[[#This Row],[Store_ID]],Store_Dim!A:A,Store_Dim!B:B)</f>
        <v>Gardner, Humphrey and Contreras</v>
      </c>
      <c r="T1790" t="str">
        <f>_xlfn.XLOOKUP(Table17[[#This Row],[Store_ID]],Store_Dim!A:A,Store_Dim!C:C)</f>
        <v>East</v>
      </c>
      <c r="U1790" t="str">
        <f>_xlfn.XLOOKUP(Table17[[#This Row],[Store_ID]],Store_Dim!A:A,Store_Dim!D:D)</f>
        <v>Johnsonville</v>
      </c>
      <c r="V1790" t="str">
        <f>_xlfn.XLOOKUP(Table17[[#This Row],[Store_ID]],Store_Dim!A:A,Store_Dim!E:E)</f>
        <v>Flagship</v>
      </c>
      <c r="W1790" t="str">
        <f>_xlfn.XLOOKUP(Table17[[#This Row],[Product_ID]],Product_Dim!A:A,Product_Dim!B:B)</f>
        <v>Wireless Bluetooth Earbuds</v>
      </c>
      <c r="X1790" t="str">
        <f>_xlfn.XLOOKUP(Table17[[#This Row],[Product_ID]],Product_Dim!A:A,Product_Dim!C:C)</f>
        <v>Electronics</v>
      </c>
      <c r="Y1790" t="str">
        <f>_xlfn.XLOOKUP(Table17[[#This Row],[Product_ID]],Product_Dim!A:A,Product_Dim!D:D)</f>
        <v>Audio</v>
      </c>
      <c r="Z1790" t="str">
        <f>_xlfn.XLOOKUP(Table17[[#This Row],[Product_ID]],Product_Dim!A:A,Product_Dim!E:E)</f>
        <v>Perez-Johnston</v>
      </c>
      <c r="AA1790">
        <f>_xlfn.XLOOKUP(Table17[[#This Row],[Product_ID]],Product_Dim!A:A,Product_Dim!F:F)</f>
        <v>439.07</v>
      </c>
      <c r="AB1790">
        <f>_xlfn.XLOOKUP(Table17[[#This Row],[Product_ID]],Product_Dim!A:A,Product_Dim!G:G)</f>
        <v>142</v>
      </c>
    </row>
    <row r="1791" spans="1:28" x14ac:dyDescent="0.25">
      <c r="A1791" t="s">
        <v>3615</v>
      </c>
      <c r="B1791" s="1">
        <v>45579</v>
      </c>
      <c r="C1791" t="s">
        <v>571</v>
      </c>
      <c r="D1791" t="s">
        <v>1724</v>
      </c>
      <c r="E1791" t="s">
        <v>1766</v>
      </c>
      <c r="F1791">
        <v>2</v>
      </c>
      <c r="G1791">
        <v>403.91</v>
      </c>
      <c r="H1791">
        <v>7.0000000000000007E-2</v>
      </c>
      <c r="I1791" t="s">
        <v>1824</v>
      </c>
      <c r="J1791" s="12">
        <v>751.27260000000001</v>
      </c>
      <c r="K1791" t="str">
        <f>_xlfn.XLOOKUP(Table17[[#This Row],[Customer_ID]],Customer_Dim!A:A,Customer_Dim!B:B,"False Data")</f>
        <v>Thomas Rhodes</v>
      </c>
      <c r="L1791" s="5">
        <f>_xlfn.XLOOKUP(Table17[[#This Row],[Customer_ID]],Customer_Dim!A:A,Customer_Dim!C:C,"False Data")</f>
        <v>41</v>
      </c>
      <c r="M1791" s="5" t="str" cm="1">
        <f t="array" ref="M1791">_xlfn.IFS(Table9[[#This Row],[Age]]&lt;=35,"Youth",Table9[[#This Row],[Age]]&lt;=55,"Adult",Table9[[#This Row],[Age]]&gt;55,"Senior")</f>
        <v>Adult</v>
      </c>
      <c r="N1791" t="str">
        <f>_xlfn.XLOOKUP(Table17[[#This Row],[Customer_ID]],Customer_Dim!A:A,Customer_Dim!D:D,"False Data")</f>
        <v>Female</v>
      </c>
      <c r="O1791" t="str">
        <f>_xlfn.XLOOKUP(Table17[[#This Row],[Customer_ID]],Customer_Dim!A:A,Customer_Dim!E:E,"False Data")</f>
        <v>Port Richard</v>
      </c>
      <c r="P1791" t="str">
        <f>_xlfn.XLOOKUP(Table17[[#This Row],[Customer_ID]],Customer_Dim!A:A,Customer_Dim!F:F,"False Data")</f>
        <v>West Virginia</v>
      </c>
      <c r="Q1791" t="str">
        <f>_xlfn.XLOOKUP(Table17[[#This Row],[Customer_ID]],Customer_Dim!A:A,Customer_Dim!G:G,"False Data")</f>
        <v>USA</v>
      </c>
      <c r="R1791" t="str">
        <f>_xlfn.XLOOKUP(Table17[[#This Row],[Customer_ID]],Customer_Dim!A:A,Customer_Dim!H:H,"False Data")</f>
        <v>Bronze</v>
      </c>
      <c r="S1791" t="str">
        <f>_xlfn.XLOOKUP(Table17[[#This Row],[Store_ID]],Store_Dim!A:A,Store_Dim!B:B)</f>
        <v>Johnson-Wright</v>
      </c>
      <c r="T1791" t="str">
        <f>_xlfn.XLOOKUP(Table17[[#This Row],[Store_ID]],Store_Dim!A:A,Store_Dim!C:C)</f>
        <v>North</v>
      </c>
      <c r="U1791" t="str">
        <f>_xlfn.XLOOKUP(Table17[[#This Row],[Store_ID]],Store_Dim!A:A,Store_Dim!D:D)</f>
        <v>Hoodberg</v>
      </c>
      <c r="V1791" t="str">
        <f>_xlfn.XLOOKUP(Table17[[#This Row],[Store_ID]],Store_Dim!A:A,Store_Dim!E:E)</f>
        <v>Outlet</v>
      </c>
      <c r="W1791" t="str">
        <f>_xlfn.XLOOKUP(Table17[[#This Row],[Product_ID]],Product_Dim!A:A,Product_Dim!B:B)</f>
        <v>Sports Wrist Sweatbands</v>
      </c>
      <c r="X1791" t="str">
        <f>_xlfn.XLOOKUP(Table17[[#This Row],[Product_ID]],Product_Dim!A:A,Product_Dim!C:C)</f>
        <v>Sports</v>
      </c>
      <c r="Y1791" t="str">
        <f>_xlfn.XLOOKUP(Table17[[#This Row],[Product_ID]],Product_Dim!A:A,Product_Dim!D:D)</f>
        <v>Accessories</v>
      </c>
      <c r="Z1791" t="str">
        <f>_xlfn.XLOOKUP(Table17[[#This Row],[Product_ID]],Product_Dim!A:A,Product_Dim!E:E)</f>
        <v>Olsen-Daniels</v>
      </c>
      <c r="AA1791">
        <f>_xlfn.XLOOKUP(Table17[[#This Row],[Product_ID]],Product_Dim!A:A,Product_Dim!F:F)</f>
        <v>131.24</v>
      </c>
      <c r="AB1791">
        <f>_xlfn.XLOOKUP(Table17[[#This Row],[Product_ID]],Product_Dim!A:A,Product_Dim!G:G)</f>
        <v>232</v>
      </c>
    </row>
    <row r="1792" spans="1:28" x14ac:dyDescent="0.25">
      <c r="A1792" t="s">
        <v>3616</v>
      </c>
      <c r="B1792" s="1">
        <v>45721</v>
      </c>
      <c r="C1792" t="s">
        <v>278</v>
      </c>
      <c r="D1792" t="s">
        <v>1582</v>
      </c>
      <c r="E1792" t="s">
        <v>1799</v>
      </c>
      <c r="F1792">
        <v>1</v>
      </c>
      <c r="G1792">
        <v>878.69</v>
      </c>
      <c r="H1792">
        <v>0.3</v>
      </c>
      <c r="I1792" t="s">
        <v>1826</v>
      </c>
      <c r="J1792" s="12">
        <v>615.08299999999997</v>
      </c>
      <c r="K1792" t="str">
        <f>_xlfn.XLOOKUP(Table17[[#This Row],[Customer_ID]],Customer_Dim!A:A,Customer_Dim!B:B,"False Data")</f>
        <v>Nathan Campbell</v>
      </c>
      <c r="L1792" s="5">
        <f>_xlfn.XLOOKUP(Table17[[#This Row],[Customer_ID]],Customer_Dim!A:A,Customer_Dim!C:C,"False Data")</f>
        <v>37</v>
      </c>
      <c r="M1792" s="5" t="str" cm="1">
        <f t="array" ref="M1792">_xlfn.IFS(Table9[[#This Row],[Age]]&lt;=35,"Youth",Table9[[#This Row],[Age]]&lt;=55,"Adult",Table9[[#This Row],[Age]]&gt;55,"Senior")</f>
        <v>Adult</v>
      </c>
      <c r="N1792" t="str">
        <f>_xlfn.XLOOKUP(Table17[[#This Row],[Customer_ID]],Customer_Dim!A:A,Customer_Dim!D:D,"False Data")</f>
        <v>Male</v>
      </c>
      <c r="O1792" t="str">
        <f>_xlfn.XLOOKUP(Table17[[#This Row],[Customer_ID]],Customer_Dim!A:A,Customer_Dim!E:E,"False Data")</f>
        <v>Rodrigueztown</v>
      </c>
      <c r="P1792" t="str">
        <f>_xlfn.XLOOKUP(Table17[[#This Row],[Customer_ID]],Customer_Dim!A:A,Customer_Dim!F:F,"False Data")</f>
        <v>Oklahoma</v>
      </c>
      <c r="Q1792" t="str">
        <f>_xlfn.XLOOKUP(Table17[[#This Row],[Customer_ID]],Customer_Dim!A:A,Customer_Dim!G:G,"False Data")</f>
        <v>USA</v>
      </c>
      <c r="R1792" t="str">
        <f>_xlfn.XLOOKUP(Table17[[#This Row],[Customer_ID]],Customer_Dim!A:A,Customer_Dim!H:H,"False Data")</f>
        <v>Gold</v>
      </c>
      <c r="S1792" t="str">
        <f>_xlfn.XLOOKUP(Table17[[#This Row],[Store_ID]],Store_Dim!A:A,Store_Dim!B:B)</f>
        <v>Mcdonald Inc</v>
      </c>
      <c r="T1792" t="str">
        <f>_xlfn.XLOOKUP(Table17[[#This Row],[Store_ID]],Store_Dim!A:A,Store_Dim!C:C)</f>
        <v>South</v>
      </c>
      <c r="U1792" t="str">
        <f>_xlfn.XLOOKUP(Table17[[#This Row],[Store_ID]],Store_Dim!A:A,Store_Dim!D:D)</f>
        <v>Christopherland</v>
      </c>
      <c r="V1792" t="str">
        <f>_xlfn.XLOOKUP(Table17[[#This Row],[Store_ID]],Store_Dim!A:A,Store_Dim!E:E)</f>
        <v>Outlet</v>
      </c>
      <c r="W1792" t="str">
        <f>_xlfn.XLOOKUP(Table17[[#This Row],[Product_ID]],Product_Dim!A:A,Product_Dim!B:B)</f>
        <v>Soccer Training Cone Set</v>
      </c>
      <c r="X1792" t="str">
        <f>_xlfn.XLOOKUP(Table17[[#This Row],[Product_ID]],Product_Dim!A:A,Product_Dim!C:C)</f>
        <v>Sports</v>
      </c>
      <c r="Y1792" t="str">
        <f>_xlfn.XLOOKUP(Table17[[#This Row],[Product_ID]],Product_Dim!A:A,Product_Dim!D:D)</f>
        <v>Accessories</v>
      </c>
      <c r="Z1792" t="str">
        <f>_xlfn.XLOOKUP(Table17[[#This Row],[Product_ID]],Product_Dim!A:A,Product_Dim!E:E)</f>
        <v>Ford, Murphy and Wilson</v>
      </c>
      <c r="AA1792">
        <f>_xlfn.XLOOKUP(Table17[[#This Row],[Product_ID]],Product_Dim!A:A,Product_Dim!F:F)</f>
        <v>144.53</v>
      </c>
      <c r="AB1792">
        <f>_xlfn.XLOOKUP(Table17[[#This Row],[Product_ID]],Product_Dim!A:A,Product_Dim!G:G)</f>
        <v>367</v>
      </c>
    </row>
    <row r="1793" spans="1:28" x14ac:dyDescent="0.25">
      <c r="A1793" t="s">
        <v>3617</v>
      </c>
      <c r="B1793" s="1">
        <v>45446</v>
      </c>
      <c r="C1793" t="s">
        <v>1190</v>
      </c>
      <c r="D1793" t="s">
        <v>1614</v>
      </c>
      <c r="E1793" t="s">
        <v>1801</v>
      </c>
      <c r="F1793">
        <v>1</v>
      </c>
      <c r="G1793">
        <v>161.16999999999999</v>
      </c>
      <c r="H1793">
        <v>0.05</v>
      </c>
      <c r="I1793" t="s">
        <v>1824</v>
      </c>
      <c r="J1793" s="12">
        <v>153.11150000000001</v>
      </c>
      <c r="K1793" t="str">
        <f>_xlfn.XLOOKUP(Table17[[#This Row],[Customer_ID]],Customer_Dim!A:A,Customer_Dim!B:B,"False Data")</f>
        <v>Erika Padilla</v>
      </c>
      <c r="L1793" s="5">
        <f>_xlfn.XLOOKUP(Table17[[#This Row],[Customer_ID]],Customer_Dim!A:A,Customer_Dim!C:C,"False Data")</f>
        <v>50</v>
      </c>
      <c r="M1793" s="5" t="str" cm="1">
        <f t="array" ref="M1793">_xlfn.IFS(Table9[[#This Row],[Age]]&lt;=35,"Youth",Table9[[#This Row],[Age]]&lt;=55,"Adult",Table9[[#This Row],[Age]]&gt;55,"Senior")</f>
        <v>Adult</v>
      </c>
      <c r="N1793" t="str">
        <f>_xlfn.XLOOKUP(Table17[[#This Row],[Customer_ID]],Customer_Dim!A:A,Customer_Dim!D:D,"False Data")</f>
        <v>Male</v>
      </c>
      <c r="O1793" t="str">
        <f>_xlfn.XLOOKUP(Table17[[#This Row],[Customer_ID]],Customer_Dim!A:A,Customer_Dim!E:E,"False Data")</f>
        <v>Andrewsland</v>
      </c>
      <c r="P1793" t="str">
        <f>_xlfn.XLOOKUP(Table17[[#This Row],[Customer_ID]],Customer_Dim!A:A,Customer_Dim!F:F,"False Data")</f>
        <v>Alabama</v>
      </c>
      <c r="Q1793" t="str">
        <f>_xlfn.XLOOKUP(Table17[[#This Row],[Customer_ID]],Customer_Dim!A:A,Customer_Dim!G:G,"False Data")</f>
        <v>USA</v>
      </c>
      <c r="R1793" t="str">
        <f>_xlfn.XLOOKUP(Table17[[#This Row],[Customer_ID]],Customer_Dim!A:A,Customer_Dim!H:H,"False Data")</f>
        <v>Silver</v>
      </c>
      <c r="S1793" t="str">
        <f>_xlfn.XLOOKUP(Table17[[#This Row],[Store_ID]],Store_Dim!A:A,Store_Dim!B:B)</f>
        <v>Shelton PLC</v>
      </c>
      <c r="T1793" t="str">
        <f>_xlfn.XLOOKUP(Table17[[#This Row],[Store_ID]],Store_Dim!A:A,Store_Dim!C:C)</f>
        <v>North</v>
      </c>
      <c r="U1793" t="str">
        <f>_xlfn.XLOOKUP(Table17[[#This Row],[Store_ID]],Store_Dim!A:A,Store_Dim!D:D)</f>
        <v>East Jenniferstad</v>
      </c>
      <c r="V1793" t="str">
        <f>_xlfn.XLOOKUP(Table17[[#This Row],[Store_ID]],Store_Dim!A:A,Store_Dim!E:E)</f>
        <v>Flagship</v>
      </c>
      <c r="W1793" t="str">
        <f>_xlfn.XLOOKUP(Table17[[#This Row],[Product_ID]],Product_Dim!A:A,Product_Dim!B:B)</f>
        <v>Modern Wall Clock</v>
      </c>
      <c r="X1793" t="str">
        <f>_xlfn.XLOOKUP(Table17[[#This Row],[Product_ID]],Product_Dim!A:A,Product_Dim!C:C)</f>
        <v>Home</v>
      </c>
      <c r="Y1793" t="str">
        <f>_xlfn.XLOOKUP(Table17[[#This Row],[Product_ID]],Product_Dim!A:A,Product_Dim!D:D)</f>
        <v>Decor</v>
      </c>
      <c r="Z1793" t="str">
        <f>_xlfn.XLOOKUP(Table17[[#This Row],[Product_ID]],Product_Dim!A:A,Product_Dim!E:E)</f>
        <v>Weiss-Watson</v>
      </c>
      <c r="AA1793">
        <f>_xlfn.XLOOKUP(Table17[[#This Row],[Product_ID]],Product_Dim!A:A,Product_Dim!F:F)</f>
        <v>179.77</v>
      </c>
      <c r="AB1793">
        <f>_xlfn.XLOOKUP(Table17[[#This Row],[Product_ID]],Product_Dim!A:A,Product_Dim!G:G)</f>
        <v>305</v>
      </c>
    </row>
    <row r="1794" spans="1:28" x14ac:dyDescent="0.25">
      <c r="A1794" t="s">
        <v>3618</v>
      </c>
      <c r="B1794" s="1">
        <v>45387</v>
      </c>
      <c r="C1794" t="s">
        <v>696</v>
      </c>
      <c r="D1794" t="s">
        <v>1694</v>
      </c>
      <c r="E1794" t="s">
        <v>1799</v>
      </c>
      <c r="F1794">
        <v>2</v>
      </c>
      <c r="G1794">
        <v>720.15</v>
      </c>
      <c r="H1794">
        <v>0.22</v>
      </c>
      <c r="I1794" t="s">
        <v>1829</v>
      </c>
      <c r="J1794" s="12">
        <v>1123.434</v>
      </c>
      <c r="K1794" t="str">
        <f>_xlfn.XLOOKUP(Table17[[#This Row],[Customer_ID]],Customer_Dim!A:A,Customer_Dim!B:B,"False Data")</f>
        <v>Eric Todd</v>
      </c>
      <c r="L1794" s="5">
        <f>_xlfn.XLOOKUP(Table17[[#This Row],[Customer_ID]],Customer_Dim!A:A,Customer_Dim!C:C,"False Data")</f>
        <v>61</v>
      </c>
      <c r="M1794" s="5" t="str" cm="1">
        <f t="array" ref="M1794">_xlfn.IFS(Table9[[#This Row],[Age]]&lt;=35,"Youth",Table9[[#This Row],[Age]]&lt;=55,"Adult",Table9[[#This Row],[Age]]&gt;55,"Senior")</f>
        <v>Senior</v>
      </c>
      <c r="N1794" t="str">
        <f>_xlfn.XLOOKUP(Table17[[#This Row],[Customer_ID]],Customer_Dim!A:A,Customer_Dim!D:D,"False Data")</f>
        <v>Male</v>
      </c>
      <c r="O1794" t="str">
        <f>_xlfn.XLOOKUP(Table17[[#This Row],[Customer_ID]],Customer_Dim!A:A,Customer_Dim!E:E,"False Data")</f>
        <v>Danielstad</v>
      </c>
      <c r="P1794" t="str">
        <f>_xlfn.XLOOKUP(Table17[[#This Row],[Customer_ID]],Customer_Dim!A:A,Customer_Dim!F:F,"False Data")</f>
        <v>Montana</v>
      </c>
      <c r="Q1794" t="str">
        <f>_xlfn.XLOOKUP(Table17[[#This Row],[Customer_ID]],Customer_Dim!A:A,Customer_Dim!G:G,"False Data")</f>
        <v>USA</v>
      </c>
      <c r="R1794" t="str">
        <f>_xlfn.XLOOKUP(Table17[[#This Row],[Customer_ID]],Customer_Dim!A:A,Customer_Dim!H:H,"False Data")</f>
        <v>Gold</v>
      </c>
      <c r="S1794" t="str">
        <f>_xlfn.XLOOKUP(Table17[[#This Row],[Store_ID]],Store_Dim!A:A,Store_Dim!B:B)</f>
        <v>Mcdonald Inc</v>
      </c>
      <c r="T1794" t="str">
        <f>_xlfn.XLOOKUP(Table17[[#This Row],[Store_ID]],Store_Dim!A:A,Store_Dim!C:C)</f>
        <v>South</v>
      </c>
      <c r="U1794" t="str">
        <f>_xlfn.XLOOKUP(Table17[[#This Row],[Store_ID]],Store_Dim!A:A,Store_Dim!D:D)</f>
        <v>Christopherland</v>
      </c>
      <c r="V1794" t="str">
        <f>_xlfn.XLOOKUP(Table17[[#This Row],[Store_ID]],Store_Dim!A:A,Store_Dim!E:E)</f>
        <v>Outlet</v>
      </c>
      <c r="W1794" t="str">
        <f>_xlfn.XLOOKUP(Table17[[#This Row],[Product_ID]],Product_Dim!A:A,Product_Dim!B:B)</f>
        <v>Shin Guards – Adult</v>
      </c>
      <c r="X1794" t="str">
        <f>_xlfn.XLOOKUP(Table17[[#This Row],[Product_ID]],Product_Dim!A:A,Product_Dim!C:C)</f>
        <v>Sports</v>
      </c>
      <c r="Y1794" t="str">
        <f>_xlfn.XLOOKUP(Table17[[#This Row],[Product_ID]],Product_Dim!A:A,Product_Dim!D:D)</f>
        <v>Team Sports</v>
      </c>
      <c r="Z1794" t="str">
        <f>_xlfn.XLOOKUP(Table17[[#This Row],[Product_ID]],Product_Dim!A:A,Product_Dim!E:E)</f>
        <v>French Ltd</v>
      </c>
      <c r="AA1794">
        <f>_xlfn.XLOOKUP(Table17[[#This Row],[Product_ID]],Product_Dim!A:A,Product_Dim!F:F)</f>
        <v>107.06</v>
      </c>
      <c r="AB1794">
        <f>_xlfn.XLOOKUP(Table17[[#This Row],[Product_ID]],Product_Dim!A:A,Product_Dim!G:G)</f>
        <v>359</v>
      </c>
    </row>
    <row r="1795" spans="1:28" x14ac:dyDescent="0.25">
      <c r="A1795" t="s">
        <v>3619</v>
      </c>
      <c r="B1795" s="1">
        <v>45222</v>
      </c>
      <c r="C1795" t="s">
        <v>1089</v>
      </c>
      <c r="D1795" t="s">
        <v>1600</v>
      </c>
      <c r="E1795" t="s">
        <v>1782</v>
      </c>
      <c r="F1795">
        <v>1</v>
      </c>
      <c r="G1795">
        <v>361.8</v>
      </c>
      <c r="H1795">
        <v>0.02</v>
      </c>
      <c r="I1795" t="s">
        <v>1829</v>
      </c>
      <c r="J1795" s="12">
        <v>354.56400000000002</v>
      </c>
      <c r="K1795" t="str">
        <f>_xlfn.XLOOKUP(Table17[[#This Row],[Customer_ID]],Customer_Dim!A:A,Customer_Dim!B:B,"False Data")</f>
        <v>Justin Mason Dds</v>
      </c>
      <c r="L1795" s="5">
        <f>_xlfn.XLOOKUP(Table17[[#This Row],[Customer_ID]],Customer_Dim!A:A,Customer_Dim!C:C,"False Data")</f>
        <v>39</v>
      </c>
      <c r="M1795" s="5" t="str" cm="1">
        <f t="array" ref="M1795">_xlfn.IFS(Table9[[#This Row],[Age]]&lt;=35,"Youth",Table9[[#This Row],[Age]]&lt;=55,"Adult",Table9[[#This Row],[Age]]&gt;55,"Senior")</f>
        <v>Adult</v>
      </c>
      <c r="N1795" t="str">
        <f>_xlfn.XLOOKUP(Table17[[#This Row],[Customer_ID]],Customer_Dim!A:A,Customer_Dim!D:D,"False Data")</f>
        <v>Female</v>
      </c>
      <c r="O1795" t="str">
        <f>_xlfn.XLOOKUP(Table17[[#This Row],[Customer_ID]],Customer_Dim!A:A,Customer_Dim!E:E,"False Data")</f>
        <v>Peggystad</v>
      </c>
      <c r="P1795" t="str">
        <f>_xlfn.XLOOKUP(Table17[[#This Row],[Customer_ID]],Customer_Dim!A:A,Customer_Dim!F:F,"False Data")</f>
        <v>Connecticut</v>
      </c>
      <c r="Q1795" t="str">
        <f>_xlfn.XLOOKUP(Table17[[#This Row],[Customer_ID]],Customer_Dim!A:A,Customer_Dim!G:G,"False Data")</f>
        <v>USA</v>
      </c>
      <c r="R1795" t="str">
        <f>_xlfn.XLOOKUP(Table17[[#This Row],[Customer_ID]],Customer_Dim!A:A,Customer_Dim!H:H,"False Data")</f>
        <v>Gold</v>
      </c>
      <c r="S1795" t="str">
        <f>_xlfn.XLOOKUP(Table17[[#This Row],[Store_ID]],Store_Dim!A:A,Store_Dim!B:B)</f>
        <v>Bean, Jones and Park</v>
      </c>
      <c r="T1795" t="str">
        <f>_xlfn.XLOOKUP(Table17[[#This Row],[Store_ID]],Store_Dim!A:A,Store_Dim!C:C)</f>
        <v>West</v>
      </c>
      <c r="U1795" t="str">
        <f>_xlfn.XLOOKUP(Table17[[#This Row],[Store_ID]],Store_Dim!A:A,Store_Dim!D:D)</f>
        <v>Thompsonborough</v>
      </c>
      <c r="V1795" t="str">
        <f>_xlfn.XLOOKUP(Table17[[#This Row],[Store_ID]],Store_Dim!A:A,Store_Dim!E:E)</f>
        <v>Online</v>
      </c>
      <c r="W1795" t="str">
        <f>_xlfn.XLOOKUP(Table17[[#This Row],[Product_ID]],Product_Dim!A:A,Product_Dim!B:B)</f>
        <v>Wireless Bluetooth Speaker</v>
      </c>
      <c r="X1795" t="str">
        <f>_xlfn.XLOOKUP(Table17[[#This Row],[Product_ID]],Product_Dim!A:A,Product_Dim!C:C)</f>
        <v>Electronics</v>
      </c>
      <c r="Y1795" t="str">
        <f>_xlfn.XLOOKUP(Table17[[#This Row],[Product_ID]],Product_Dim!A:A,Product_Dim!D:D)</f>
        <v>Audio</v>
      </c>
      <c r="Z1795" t="str">
        <f>_xlfn.XLOOKUP(Table17[[#This Row],[Product_ID]],Product_Dim!A:A,Product_Dim!E:E)</f>
        <v>Reed-Schmidt</v>
      </c>
      <c r="AA1795">
        <f>_xlfn.XLOOKUP(Table17[[#This Row],[Product_ID]],Product_Dim!A:A,Product_Dim!F:F)</f>
        <v>322.41000000000003</v>
      </c>
      <c r="AB1795">
        <f>_xlfn.XLOOKUP(Table17[[#This Row],[Product_ID]],Product_Dim!A:A,Product_Dim!G:G)</f>
        <v>213</v>
      </c>
    </row>
    <row r="1796" spans="1:28" x14ac:dyDescent="0.25">
      <c r="A1796" t="s">
        <v>3620</v>
      </c>
      <c r="B1796" s="1">
        <v>45402</v>
      </c>
      <c r="C1796" t="s">
        <v>740</v>
      </c>
      <c r="D1796" t="s">
        <v>1738</v>
      </c>
      <c r="E1796" t="s">
        <v>1776</v>
      </c>
      <c r="F1796">
        <v>1</v>
      </c>
      <c r="G1796">
        <v>779.84</v>
      </c>
      <c r="H1796">
        <v>0.28999999999999998</v>
      </c>
      <c r="I1796" t="s">
        <v>1826</v>
      </c>
      <c r="J1796" s="12">
        <v>553.68640000000005</v>
      </c>
      <c r="K1796" t="str">
        <f>_xlfn.XLOOKUP(Table17[[#This Row],[Customer_ID]],Customer_Dim!A:A,Customer_Dim!B:B,"False Data")</f>
        <v>Timothy Sanders</v>
      </c>
      <c r="L1796" s="5">
        <f>_xlfn.XLOOKUP(Table17[[#This Row],[Customer_ID]],Customer_Dim!A:A,Customer_Dim!C:C,"False Data")</f>
        <v>29</v>
      </c>
      <c r="M1796" s="5" t="str" cm="1">
        <f t="array" ref="M1796">_xlfn.IFS(Table9[[#This Row],[Age]]&lt;=35,"Youth",Table9[[#This Row],[Age]]&lt;=55,"Adult",Table9[[#This Row],[Age]]&gt;55,"Senior")</f>
        <v>Youth</v>
      </c>
      <c r="N1796" t="str">
        <f>_xlfn.XLOOKUP(Table17[[#This Row],[Customer_ID]],Customer_Dim!A:A,Customer_Dim!D:D,"False Data")</f>
        <v>Male</v>
      </c>
      <c r="O1796" t="str">
        <f>_xlfn.XLOOKUP(Table17[[#This Row],[Customer_ID]],Customer_Dim!A:A,Customer_Dim!E:E,"False Data")</f>
        <v>Aaronmouth</v>
      </c>
      <c r="P1796" t="str">
        <f>_xlfn.XLOOKUP(Table17[[#This Row],[Customer_ID]],Customer_Dim!A:A,Customer_Dim!F:F,"False Data")</f>
        <v>Florida</v>
      </c>
      <c r="Q1796" t="str">
        <f>_xlfn.XLOOKUP(Table17[[#This Row],[Customer_ID]],Customer_Dim!A:A,Customer_Dim!G:G,"False Data")</f>
        <v>USA</v>
      </c>
      <c r="R1796" t="str">
        <f>_xlfn.XLOOKUP(Table17[[#This Row],[Customer_ID]],Customer_Dim!A:A,Customer_Dim!H:H,"False Data")</f>
        <v>Bronze</v>
      </c>
      <c r="S1796" t="str">
        <f>_xlfn.XLOOKUP(Table17[[#This Row],[Store_ID]],Store_Dim!A:A,Store_Dim!B:B)</f>
        <v>Benson-Elliott</v>
      </c>
      <c r="T1796" t="str">
        <f>_xlfn.XLOOKUP(Table17[[#This Row],[Store_ID]],Store_Dim!A:A,Store_Dim!C:C)</f>
        <v>East</v>
      </c>
      <c r="U1796" t="str">
        <f>_xlfn.XLOOKUP(Table17[[#This Row],[Store_ID]],Store_Dim!A:A,Store_Dim!D:D)</f>
        <v>Port Josephberg</v>
      </c>
      <c r="V1796" t="str">
        <f>_xlfn.XLOOKUP(Table17[[#This Row],[Store_ID]],Store_Dim!A:A,Store_Dim!E:E)</f>
        <v>Online</v>
      </c>
      <c r="W1796" t="str">
        <f>_xlfn.XLOOKUP(Table17[[#This Row],[Product_ID]],Product_Dim!A:A,Product_Dim!B:B)</f>
        <v>Sports Stopwatch Basic</v>
      </c>
      <c r="X1796" t="str">
        <f>_xlfn.XLOOKUP(Table17[[#This Row],[Product_ID]],Product_Dim!A:A,Product_Dim!C:C)</f>
        <v>Sports</v>
      </c>
      <c r="Y1796" t="str">
        <f>_xlfn.XLOOKUP(Table17[[#This Row],[Product_ID]],Product_Dim!A:A,Product_Dim!D:D)</f>
        <v>Accessories</v>
      </c>
      <c r="Z1796" t="str">
        <f>_xlfn.XLOOKUP(Table17[[#This Row],[Product_ID]],Product_Dim!A:A,Product_Dim!E:E)</f>
        <v>Wilson Group</v>
      </c>
      <c r="AA1796">
        <f>_xlfn.XLOOKUP(Table17[[#This Row],[Product_ID]],Product_Dim!A:A,Product_Dim!F:F)</f>
        <v>60.65</v>
      </c>
      <c r="AB1796">
        <f>_xlfn.XLOOKUP(Table17[[#This Row],[Product_ID]],Product_Dim!A:A,Product_Dim!G:G)</f>
        <v>75</v>
      </c>
    </row>
    <row r="1797" spans="1:28" x14ac:dyDescent="0.25">
      <c r="A1797" t="s">
        <v>3621</v>
      </c>
      <c r="B1797" s="1">
        <v>45455</v>
      </c>
      <c r="C1797" t="s">
        <v>27</v>
      </c>
      <c r="D1797" t="s">
        <v>1740</v>
      </c>
      <c r="E1797" t="s">
        <v>1769</v>
      </c>
      <c r="F1797">
        <v>2</v>
      </c>
      <c r="G1797">
        <v>649.89</v>
      </c>
      <c r="H1797">
        <v>0.17</v>
      </c>
      <c r="I1797" t="s">
        <v>1829</v>
      </c>
      <c r="J1797" s="12">
        <v>1078.8173999999999</v>
      </c>
      <c r="K1797" t="str">
        <f>_xlfn.XLOOKUP(Table17[[#This Row],[Customer_ID]],Customer_Dim!A:A,Customer_Dim!B:B,"False Data")</f>
        <v>Caroline Collins</v>
      </c>
      <c r="L1797" s="5">
        <f>_xlfn.XLOOKUP(Table17[[#This Row],[Customer_ID]],Customer_Dim!A:A,Customer_Dim!C:C,"False Data")</f>
        <v>64</v>
      </c>
      <c r="M1797" s="5" t="str" cm="1">
        <f t="array" ref="M1797">_xlfn.IFS(Table9[[#This Row],[Age]]&lt;=35,"Youth",Table9[[#This Row],[Age]]&lt;=55,"Adult",Table9[[#This Row],[Age]]&gt;55,"Senior")</f>
        <v>Senior</v>
      </c>
      <c r="N1797" t="str">
        <f>_xlfn.XLOOKUP(Table17[[#This Row],[Customer_ID]],Customer_Dim!A:A,Customer_Dim!D:D,"False Data")</f>
        <v>Female</v>
      </c>
      <c r="O1797" t="str">
        <f>_xlfn.XLOOKUP(Table17[[#This Row],[Customer_ID]],Customer_Dim!A:A,Customer_Dim!E:E,"False Data")</f>
        <v>Nicholasshire</v>
      </c>
      <c r="P1797" t="str">
        <f>_xlfn.XLOOKUP(Table17[[#This Row],[Customer_ID]],Customer_Dim!A:A,Customer_Dim!F:F,"False Data")</f>
        <v>California</v>
      </c>
      <c r="Q1797" t="str">
        <f>_xlfn.XLOOKUP(Table17[[#This Row],[Customer_ID]],Customer_Dim!A:A,Customer_Dim!G:G,"False Data")</f>
        <v>USA</v>
      </c>
      <c r="R1797" t="str">
        <f>_xlfn.XLOOKUP(Table17[[#This Row],[Customer_ID]],Customer_Dim!A:A,Customer_Dim!H:H,"False Data")</f>
        <v>Silver</v>
      </c>
      <c r="S1797" t="str">
        <f>_xlfn.XLOOKUP(Table17[[#This Row],[Store_ID]],Store_Dim!A:A,Store_Dim!B:B)</f>
        <v>Alexander Group</v>
      </c>
      <c r="T1797" t="str">
        <f>_xlfn.XLOOKUP(Table17[[#This Row],[Store_ID]],Store_Dim!A:A,Store_Dim!C:C)</f>
        <v>South</v>
      </c>
      <c r="U1797" t="str">
        <f>_xlfn.XLOOKUP(Table17[[#This Row],[Store_ID]],Store_Dim!A:A,Store_Dim!D:D)</f>
        <v>Port Sharon</v>
      </c>
      <c r="V1797" t="str">
        <f>_xlfn.XLOOKUP(Table17[[#This Row],[Store_ID]],Store_Dim!A:A,Store_Dim!E:E)</f>
        <v>Online</v>
      </c>
      <c r="W1797" t="str">
        <f>_xlfn.XLOOKUP(Table17[[#This Row],[Product_ID]],Product_Dim!A:A,Product_Dim!B:B)</f>
        <v>Women's Formal Blazer</v>
      </c>
      <c r="X1797" t="str">
        <f>_xlfn.XLOOKUP(Table17[[#This Row],[Product_ID]],Product_Dim!A:A,Product_Dim!C:C)</f>
        <v>Clothing</v>
      </c>
      <c r="Y1797" t="str">
        <f>_xlfn.XLOOKUP(Table17[[#This Row],[Product_ID]],Product_Dim!A:A,Product_Dim!D:D)</f>
        <v>Outerwear</v>
      </c>
      <c r="Z1797" t="str">
        <f>_xlfn.XLOOKUP(Table17[[#This Row],[Product_ID]],Product_Dim!A:A,Product_Dim!E:E)</f>
        <v>Phillips and Sons</v>
      </c>
      <c r="AA1797">
        <f>_xlfn.XLOOKUP(Table17[[#This Row],[Product_ID]],Product_Dim!A:A,Product_Dim!F:F)</f>
        <v>358.47</v>
      </c>
      <c r="AB1797">
        <f>_xlfn.XLOOKUP(Table17[[#This Row],[Product_ID]],Product_Dim!A:A,Product_Dim!G:G)</f>
        <v>143</v>
      </c>
    </row>
    <row r="1798" spans="1:28" x14ac:dyDescent="0.25">
      <c r="A1798" t="s">
        <v>3622</v>
      </c>
      <c r="B1798" s="1">
        <v>45877</v>
      </c>
      <c r="C1798" t="s">
        <v>666</v>
      </c>
      <c r="D1798" t="s">
        <v>1654</v>
      </c>
      <c r="E1798" t="s">
        <v>1776</v>
      </c>
      <c r="F1798">
        <v>1</v>
      </c>
      <c r="G1798">
        <v>952.73</v>
      </c>
      <c r="H1798">
        <v>0.17</v>
      </c>
      <c r="I1798" t="s">
        <v>1824</v>
      </c>
      <c r="J1798" s="12">
        <v>790.76589999999999</v>
      </c>
      <c r="K1798" t="str">
        <f>_xlfn.XLOOKUP(Table17[[#This Row],[Customer_ID]],Customer_Dim!A:A,Customer_Dim!B:B,"False Data")</f>
        <v>Tiffany Herrera</v>
      </c>
      <c r="L1798" s="5">
        <f>_xlfn.XLOOKUP(Table17[[#This Row],[Customer_ID]],Customer_Dim!A:A,Customer_Dim!C:C,"False Data")</f>
        <v>52</v>
      </c>
      <c r="M1798" s="5" t="str" cm="1">
        <f t="array" ref="M1798">_xlfn.IFS(Table9[[#This Row],[Age]]&lt;=35,"Youth",Table9[[#This Row],[Age]]&lt;=55,"Adult",Table9[[#This Row],[Age]]&gt;55,"Senior")</f>
        <v>Adult</v>
      </c>
      <c r="N1798" t="str">
        <f>_xlfn.XLOOKUP(Table17[[#This Row],[Customer_ID]],Customer_Dim!A:A,Customer_Dim!D:D,"False Data")</f>
        <v>Male</v>
      </c>
      <c r="O1798" t="str">
        <f>_xlfn.XLOOKUP(Table17[[#This Row],[Customer_ID]],Customer_Dim!A:A,Customer_Dim!E:E,"False Data")</f>
        <v>New Dianebury</v>
      </c>
      <c r="P1798" t="str">
        <f>_xlfn.XLOOKUP(Table17[[#This Row],[Customer_ID]],Customer_Dim!A:A,Customer_Dim!F:F,"False Data")</f>
        <v>Virginia</v>
      </c>
      <c r="Q1798" t="str">
        <f>_xlfn.XLOOKUP(Table17[[#This Row],[Customer_ID]],Customer_Dim!A:A,Customer_Dim!G:G,"False Data")</f>
        <v>USA</v>
      </c>
      <c r="R1798" t="str">
        <f>_xlfn.XLOOKUP(Table17[[#This Row],[Customer_ID]],Customer_Dim!A:A,Customer_Dim!H:H,"False Data")</f>
        <v>Platinum</v>
      </c>
      <c r="S1798" t="str">
        <f>_xlfn.XLOOKUP(Table17[[#This Row],[Store_ID]],Store_Dim!A:A,Store_Dim!B:B)</f>
        <v>Benson-Elliott</v>
      </c>
      <c r="T1798" t="str">
        <f>_xlfn.XLOOKUP(Table17[[#This Row],[Store_ID]],Store_Dim!A:A,Store_Dim!C:C)</f>
        <v>East</v>
      </c>
      <c r="U1798" t="str">
        <f>_xlfn.XLOOKUP(Table17[[#This Row],[Store_ID]],Store_Dim!A:A,Store_Dim!D:D)</f>
        <v>Port Josephberg</v>
      </c>
      <c r="V1798" t="str">
        <f>_xlfn.XLOOKUP(Table17[[#This Row],[Store_ID]],Store_Dim!A:A,Store_Dim!E:E)</f>
        <v>Online</v>
      </c>
      <c r="W1798" t="str">
        <f>_xlfn.XLOOKUP(Table17[[#This Row],[Product_ID]],Product_Dim!A:A,Product_Dim!B:B)</f>
        <v>Men's Track Pants</v>
      </c>
      <c r="X1798" t="str">
        <f>_xlfn.XLOOKUP(Table17[[#This Row],[Product_ID]],Product_Dim!A:A,Product_Dim!C:C)</f>
        <v>Clothing</v>
      </c>
      <c r="Y1798" t="str">
        <f>_xlfn.XLOOKUP(Table17[[#This Row],[Product_ID]],Product_Dim!A:A,Product_Dim!D:D)</f>
        <v>Bottoms</v>
      </c>
      <c r="Z1798" t="str">
        <f>_xlfn.XLOOKUP(Table17[[#This Row],[Product_ID]],Product_Dim!A:A,Product_Dim!E:E)</f>
        <v>Hamilton, Woods and Walker</v>
      </c>
      <c r="AA1798">
        <f>_xlfn.XLOOKUP(Table17[[#This Row],[Product_ID]],Product_Dim!A:A,Product_Dim!F:F)</f>
        <v>386.56</v>
      </c>
      <c r="AB1798">
        <f>_xlfn.XLOOKUP(Table17[[#This Row],[Product_ID]],Product_Dim!A:A,Product_Dim!G:G)</f>
        <v>125</v>
      </c>
    </row>
    <row r="1799" spans="1:28" x14ac:dyDescent="0.25">
      <c r="A1799" t="s">
        <v>3623</v>
      </c>
      <c r="B1799" s="1">
        <v>45875</v>
      </c>
      <c r="C1799" t="s">
        <v>304</v>
      </c>
      <c r="D1799" t="s">
        <v>1746</v>
      </c>
      <c r="E1799" t="s">
        <v>1804</v>
      </c>
      <c r="F1799">
        <v>4</v>
      </c>
      <c r="G1799">
        <v>820.78</v>
      </c>
      <c r="H1799">
        <v>0.25</v>
      </c>
      <c r="I1799" t="s">
        <v>1824</v>
      </c>
      <c r="J1799" s="12">
        <v>2462.34</v>
      </c>
      <c r="K1799" t="str">
        <f>_xlfn.XLOOKUP(Table17[[#This Row],[Customer_ID]],Customer_Dim!A:A,Customer_Dim!B:B,"False Data")</f>
        <v>Christy Hoffman</v>
      </c>
      <c r="L1799" s="5">
        <f>_xlfn.XLOOKUP(Table17[[#This Row],[Customer_ID]],Customer_Dim!A:A,Customer_Dim!C:C,"False Data")</f>
        <v>26</v>
      </c>
      <c r="M1799" s="5" t="str" cm="1">
        <f t="array" ref="M1799">_xlfn.IFS(Table9[[#This Row],[Age]]&lt;=35,"Youth",Table9[[#This Row],[Age]]&lt;=55,"Adult",Table9[[#This Row],[Age]]&gt;55,"Senior")</f>
        <v>Youth</v>
      </c>
      <c r="N1799" t="str">
        <f>_xlfn.XLOOKUP(Table17[[#This Row],[Customer_ID]],Customer_Dim!A:A,Customer_Dim!D:D,"False Data")</f>
        <v>Female</v>
      </c>
      <c r="O1799" t="str">
        <f>_xlfn.XLOOKUP(Table17[[#This Row],[Customer_ID]],Customer_Dim!A:A,Customer_Dim!E:E,"False Data")</f>
        <v>Garyberg</v>
      </c>
      <c r="P1799" t="str">
        <f>_xlfn.XLOOKUP(Table17[[#This Row],[Customer_ID]],Customer_Dim!A:A,Customer_Dim!F:F,"False Data")</f>
        <v>Indiana</v>
      </c>
      <c r="Q1799" t="str">
        <f>_xlfn.XLOOKUP(Table17[[#This Row],[Customer_ID]],Customer_Dim!A:A,Customer_Dim!G:G,"False Data")</f>
        <v>USA</v>
      </c>
      <c r="R1799" t="str">
        <f>_xlfn.XLOOKUP(Table17[[#This Row],[Customer_ID]],Customer_Dim!A:A,Customer_Dim!H:H,"False Data")</f>
        <v>Platinum</v>
      </c>
      <c r="S1799" t="str">
        <f>_xlfn.XLOOKUP(Table17[[#This Row],[Store_ID]],Store_Dim!A:A,Store_Dim!B:B)</f>
        <v>Frederick-Wright</v>
      </c>
      <c r="T1799" t="str">
        <f>_xlfn.XLOOKUP(Table17[[#This Row],[Store_ID]],Store_Dim!A:A,Store_Dim!C:C)</f>
        <v>West</v>
      </c>
      <c r="U1799" t="str">
        <f>_xlfn.XLOOKUP(Table17[[#This Row],[Store_ID]],Store_Dim!A:A,Store_Dim!D:D)</f>
        <v>New Jimmymouth</v>
      </c>
      <c r="V1799" t="str">
        <f>_xlfn.XLOOKUP(Table17[[#This Row],[Store_ID]],Store_Dim!A:A,Store_Dim!E:E)</f>
        <v>Flagship</v>
      </c>
      <c r="W1799" t="str">
        <f>_xlfn.XLOOKUP(Table17[[#This Row],[Product_ID]],Product_Dim!A:A,Product_Dim!B:B)</f>
        <v>Stainless Steel Cookware Set</v>
      </c>
      <c r="X1799" t="str">
        <f>_xlfn.XLOOKUP(Table17[[#This Row],[Product_ID]],Product_Dim!A:A,Product_Dim!C:C)</f>
        <v>Home</v>
      </c>
      <c r="Y1799" t="str">
        <f>_xlfn.XLOOKUP(Table17[[#This Row],[Product_ID]],Product_Dim!A:A,Product_Dim!D:D)</f>
        <v>Kitchen</v>
      </c>
      <c r="Z1799" t="str">
        <f>_xlfn.XLOOKUP(Table17[[#This Row],[Product_ID]],Product_Dim!A:A,Product_Dim!E:E)</f>
        <v>Campbell Ltd</v>
      </c>
      <c r="AA1799">
        <f>_xlfn.XLOOKUP(Table17[[#This Row],[Product_ID]],Product_Dim!A:A,Product_Dim!F:F)</f>
        <v>201.41</v>
      </c>
      <c r="AB1799">
        <f>_xlfn.XLOOKUP(Table17[[#This Row],[Product_ID]],Product_Dim!A:A,Product_Dim!G:G)</f>
        <v>146</v>
      </c>
    </row>
    <row r="1800" spans="1:28" x14ac:dyDescent="0.25">
      <c r="A1800" t="s">
        <v>3624</v>
      </c>
      <c r="B1800" s="1">
        <v>45592</v>
      </c>
      <c r="C1800" t="s">
        <v>1074</v>
      </c>
      <c r="D1800" t="s">
        <v>1624</v>
      </c>
      <c r="E1800" t="s">
        <v>1766</v>
      </c>
      <c r="F1800">
        <v>4</v>
      </c>
      <c r="G1800">
        <v>247.55</v>
      </c>
      <c r="H1800">
        <v>0.05</v>
      </c>
      <c r="I1800" t="s">
        <v>1824</v>
      </c>
      <c r="J1800" s="12">
        <v>940.69</v>
      </c>
      <c r="K1800" t="str">
        <f>_xlfn.XLOOKUP(Table17[[#This Row],[Customer_ID]],Customer_Dim!A:A,Customer_Dim!B:B,"False Data")</f>
        <v>Michelle Cunningham</v>
      </c>
      <c r="L1800" s="5">
        <f>_xlfn.XLOOKUP(Table17[[#This Row],[Customer_ID]],Customer_Dim!A:A,Customer_Dim!C:C,"False Data")</f>
        <v>30</v>
      </c>
      <c r="M1800" s="5" t="str" cm="1">
        <f t="array" ref="M1800">_xlfn.IFS(Table9[[#This Row],[Age]]&lt;=35,"Youth",Table9[[#This Row],[Age]]&lt;=55,"Adult",Table9[[#This Row],[Age]]&gt;55,"Senior")</f>
        <v>Youth</v>
      </c>
      <c r="N1800" t="str">
        <f>_xlfn.XLOOKUP(Table17[[#This Row],[Customer_ID]],Customer_Dim!A:A,Customer_Dim!D:D,"False Data")</f>
        <v>Female</v>
      </c>
      <c r="O1800" t="str">
        <f>_xlfn.XLOOKUP(Table17[[#This Row],[Customer_ID]],Customer_Dim!A:A,Customer_Dim!E:E,"False Data")</f>
        <v>Amandaborough</v>
      </c>
      <c r="P1800" t="str">
        <f>_xlfn.XLOOKUP(Table17[[#This Row],[Customer_ID]],Customer_Dim!A:A,Customer_Dim!F:F,"False Data")</f>
        <v>Connecticut</v>
      </c>
      <c r="Q1800" t="str">
        <f>_xlfn.XLOOKUP(Table17[[#This Row],[Customer_ID]],Customer_Dim!A:A,Customer_Dim!G:G,"False Data")</f>
        <v>USA</v>
      </c>
      <c r="R1800" t="str">
        <f>_xlfn.XLOOKUP(Table17[[#This Row],[Customer_ID]],Customer_Dim!A:A,Customer_Dim!H:H,"False Data")</f>
        <v>Bronze</v>
      </c>
      <c r="S1800" t="str">
        <f>_xlfn.XLOOKUP(Table17[[#This Row],[Store_ID]],Store_Dim!A:A,Store_Dim!B:B)</f>
        <v>Johnson-Wright</v>
      </c>
      <c r="T1800" t="str">
        <f>_xlfn.XLOOKUP(Table17[[#This Row],[Store_ID]],Store_Dim!A:A,Store_Dim!C:C)</f>
        <v>North</v>
      </c>
      <c r="U1800" t="str">
        <f>_xlfn.XLOOKUP(Table17[[#This Row],[Store_ID]],Store_Dim!A:A,Store_Dim!D:D)</f>
        <v>Hoodberg</v>
      </c>
      <c r="V1800" t="str">
        <f>_xlfn.XLOOKUP(Table17[[#This Row],[Store_ID]],Store_Dim!A:A,Store_Dim!E:E)</f>
        <v>Outlet</v>
      </c>
      <c r="W1800" t="str">
        <f>_xlfn.XLOOKUP(Table17[[#This Row],[Product_ID]],Product_Dim!A:A,Product_Dim!B:B)</f>
        <v>Sports Water Hydration Pack</v>
      </c>
      <c r="X1800" t="str">
        <f>_xlfn.XLOOKUP(Table17[[#This Row],[Product_ID]],Product_Dim!A:A,Product_Dim!C:C)</f>
        <v>Sports</v>
      </c>
      <c r="Y1800" t="str">
        <f>_xlfn.XLOOKUP(Table17[[#This Row],[Product_ID]],Product_Dim!A:A,Product_Dim!D:D)</f>
        <v>Outdoor</v>
      </c>
      <c r="Z1800" t="str">
        <f>_xlfn.XLOOKUP(Table17[[#This Row],[Product_ID]],Product_Dim!A:A,Product_Dim!E:E)</f>
        <v>Sims-Smith</v>
      </c>
      <c r="AA1800">
        <f>_xlfn.XLOOKUP(Table17[[#This Row],[Product_ID]],Product_Dim!A:A,Product_Dim!F:F)</f>
        <v>135.61000000000001</v>
      </c>
      <c r="AB1800">
        <f>_xlfn.XLOOKUP(Table17[[#This Row],[Product_ID]],Product_Dim!A:A,Product_Dim!G:G)</f>
        <v>394</v>
      </c>
    </row>
    <row r="1801" spans="1:28" x14ac:dyDescent="0.25">
      <c r="A1801" t="s">
        <v>3625</v>
      </c>
      <c r="B1801" s="1">
        <v>45369</v>
      </c>
      <c r="C1801" t="s">
        <v>732</v>
      </c>
      <c r="D1801" t="s">
        <v>1746</v>
      </c>
      <c r="E1801" t="s">
        <v>1782</v>
      </c>
      <c r="F1801">
        <v>3</v>
      </c>
      <c r="G1801">
        <v>561.44000000000005</v>
      </c>
      <c r="H1801">
        <v>0.2</v>
      </c>
      <c r="I1801" t="s">
        <v>1829</v>
      </c>
      <c r="J1801" s="12">
        <v>1347.4559999999999</v>
      </c>
      <c r="K1801" t="str">
        <f>_xlfn.XLOOKUP(Table17[[#This Row],[Customer_ID]],Customer_Dim!A:A,Customer_Dim!B:B,"False Data")</f>
        <v>Gregory Pham</v>
      </c>
      <c r="L1801" s="5">
        <f>_xlfn.XLOOKUP(Table17[[#This Row],[Customer_ID]],Customer_Dim!A:A,Customer_Dim!C:C,"False Data")</f>
        <v>63</v>
      </c>
      <c r="M1801" s="5" t="str" cm="1">
        <f t="array" ref="M1801">_xlfn.IFS(Table9[[#This Row],[Age]]&lt;=35,"Youth",Table9[[#This Row],[Age]]&lt;=55,"Adult",Table9[[#This Row],[Age]]&gt;55,"Senior")</f>
        <v>Senior</v>
      </c>
      <c r="N1801" t="str">
        <f>_xlfn.XLOOKUP(Table17[[#This Row],[Customer_ID]],Customer_Dim!A:A,Customer_Dim!D:D,"False Data")</f>
        <v>Female</v>
      </c>
      <c r="O1801" t="str">
        <f>_xlfn.XLOOKUP(Table17[[#This Row],[Customer_ID]],Customer_Dim!A:A,Customer_Dim!E:E,"False Data")</f>
        <v>Pollardton</v>
      </c>
      <c r="P1801" t="str">
        <f>_xlfn.XLOOKUP(Table17[[#This Row],[Customer_ID]],Customer_Dim!A:A,Customer_Dim!F:F,"False Data")</f>
        <v>Kansas</v>
      </c>
      <c r="Q1801" t="str">
        <f>_xlfn.XLOOKUP(Table17[[#This Row],[Customer_ID]],Customer_Dim!A:A,Customer_Dim!G:G,"False Data")</f>
        <v>USA</v>
      </c>
      <c r="R1801" t="str">
        <f>_xlfn.XLOOKUP(Table17[[#This Row],[Customer_ID]],Customer_Dim!A:A,Customer_Dim!H:H,"False Data")</f>
        <v>Gold</v>
      </c>
      <c r="S1801" t="str">
        <f>_xlfn.XLOOKUP(Table17[[#This Row],[Store_ID]],Store_Dim!A:A,Store_Dim!B:B)</f>
        <v>Bean, Jones and Park</v>
      </c>
      <c r="T1801" t="str">
        <f>_xlfn.XLOOKUP(Table17[[#This Row],[Store_ID]],Store_Dim!A:A,Store_Dim!C:C)</f>
        <v>West</v>
      </c>
      <c r="U1801" t="str">
        <f>_xlfn.XLOOKUP(Table17[[#This Row],[Store_ID]],Store_Dim!A:A,Store_Dim!D:D)</f>
        <v>Thompsonborough</v>
      </c>
      <c r="V1801" t="str">
        <f>_xlfn.XLOOKUP(Table17[[#This Row],[Store_ID]],Store_Dim!A:A,Store_Dim!E:E)</f>
        <v>Online</v>
      </c>
      <c r="W1801" t="str">
        <f>_xlfn.XLOOKUP(Table17[[#This Row],[Product_ID]],Product_Dim!A:A,Product_Dim!B:B)</f>
        <v>Stainless Steel Cookware Set</v>
      </c>
      <c r="X1801" t="str">
        <f>_xlfn.XLOOKUP(Table17[[#This Row],[Product_ID]],Product_Dim!A:A,Product_Dim!C:C)</f>
        <v>Home</v>
      </c>
      <c r="Y1801" t="str">
        <f>_xlfn.XLOOKUP(Table17[[#This Row],[Product_ID]],Product_Dim!A:A,Product_Dim!D:D)</f>
        <v>Kitchen</v>
      </c>
      <c r="Z1801" t="str">
        <f>_xlfn.XLOOKUP(Table17[[#This Row],[Product_ID]],Product_Dim!A:A,Product_Dim!E:E)</f>
        <v>Campbell Ltd</v>
      </c>
      <c r="AA1801">
        <f>_xlfn.XLOOKUP(Table17[[#This Row],[Product_ID]],Product_Dim!A:A,Product_Dim!F:F)</f>
        <v>201.41</v>
      </c>
      <c r="AB1801">
        <f>_xlfn.XLOOKUP(Table17[[#This Row],[Product_ID]],Product_Dim!A:A,Product_Dim!G:G)</f>
        <v>146</v>
      </c>
    </row>
    <row r="1802" spans="1:28" x14ac:dyDescent="0.25">
      <c r="A1802" t="s">
        <v>3626</v>
      </c>
      <c r="B1802" s="1">
        <v>45249</v>
      </c>
      <c r="C1802" t="s">
        <v>893</v>
      </c>
      <c r="D1802" t="s">
        <v>1692</v>
      </c>
      <c r="E1802" t="s">
        <v>1782</v>
      </c>
      <c r="F1802">
        <v>4</v>
      </c>
      <c r="G1802">
        <v>214.37</v>
      </c>
      <c r="H1802">
        <v>0.11</v>
      </c>
      <c r="I1802" t="s">
        <v>1829</v>
      </c>
      <c r="J1802" s="12">
        <v>763.15719999999999</v>
      </c>
      <c r="K1802" t="str">
        <f>_xlfn.XLOOKUP(Table17[[#This Row],[Customer_ID]],Customer_Dim!A:A,Customer_Dim!B:B,"False Data")</f>
        <v>Brittany Watson</v>
      </c>
      <c r="L1802" s="5">
        <f>_xlfn.XLOOKUP(Table17[[#This Row],[Customer_ID]],Customer_Dim!A:A,Customer_Dim!C:C,"False Data")</f>
        <v>59</v>
      </c>
      <c r="M1802" s="5" t="str" cm="1">
        <f t="array" ref="M1802">_xlfn.IFS(Table9[[#This Row],[Age]]&lt;=35,"Youth",Table9[[#This Row],[Age]]&lt;=55,"Adult",Table9[[#This Row],[Age]]&gt;55,"Senior")</f>
        <v>Senior</v>
      </c>
      <c r="N1802" t="str">
        <f>_xlfn.XLOOKUP(Table17[[#This Row],[Customer_ID]],Customer_Dim!A:A,Customer_Dim!D:D,"False Data")</f>
        <v>Male</v>
      </c>
      <c r="O1802" t="str">
        <f>_xlfn.XLOOKUP(Table17[[#This Row],[Customer_ID]],Customer_Dim!A:A,Customer_Dim!E:E,"False Data")</f>
        <v>North Joshualand</v>
      </c>
      <c r="P1802" t="str">
        <f>_xlfn.XLOOKUP(Table17[[#This Row],[Customer_ID]],Customer_Dim!A:A,Customer_Dim!F:F,"False Data")</f>
        <v>Connecticut</v>
      </c>
      <c r="Q1802" t="str">
        <f>_xlfn.XLOOKUP(Table17[[#This Row],[Customer_ID]],Customer_Dim!A:A,Customer_Dim!G:G,"False Data")</f>
        <v>USA</v>
      </c>
      <c r="R1802" t="str">
        <f>_xlfn.XLOOKUP(Table17[[#This Row],[Customer_ID]],Customer_Dim!A:A,Customer_Dim!H:H,"False Data")</f>
        <v>Platinum</v>
      </c>
      <c r="S1802" t="str">
        <f>_xlfn.XLOOKUP(Table17[[#This Row],[Store_ID]],Store_Dim!A:A,Store_Dim!B:B)</f>
        <v>Bean, Jones and Park</v>
      </c>
      <c r="T1802" t="str">
        <f>_xlfn.XLOOKUP(Table17[[#This Row],[Store_ID]],Store_Dim!A:A,Store_Dim!C:C)</f>
        <v>West</v>
      </c>
      <c r="U1802" t="str">
        <f>_xlfn.XLOOKUP(Table17[[#This Row],[Store_ID]],Store_Dim!A:A,Store_Dim!D:D)</f>
        <v>Thompsonborough</v>
      </c>
      <c r="V1802" t="str">
        <f>_xlfn.XLOOKUP(Table17[[#This Row],[Store_ID]],Store_Dim!A:A,Store_Dim!E:E)</f>
        <v>Online</v>
      </c>
      <c r="W1802" t="str">
        <f>_xlfn.XLOOKUP(Table17[[#This Row],[Product_ID]],Product_Dim!A:A,Product_Dim!B:B)</f>
        <v>Professional Jump Rope</v>
      </c>
      <c r="X1802" t="str">
        <f>_xlfn.XLOOKUP(Table17[[#This Row],[Product_ID]],Product_Dim!A:A,Product_Dim!C:C)</f>
        <v>Sports</v>
      </c>
      <c r="Y1802" t="str">
        <f>_xlfn.XLOOKUP(Table17[[#This Row],[Product_ID]],Product_Dim!A:A,Product_Dim!D:D)</f>
        <v>Fitness</v>
      </c>
      <c r="Z1802" t="str">
        <f>_xlfn.XLOOKUP(Table17[[#This Row],[Product_ID]],Product_Dim!A:A,Product_Dim!E:E)</f>
        <v>Davis PLC</v>
      </c>
      <c r="AA1802">
        <f>_xlfn.XLOOKUP(Table17[[#This Row],[Product_ID]],Product_Dim!A:A,Product_Dim!F:F)</f>
        <v>477.61</v>
      </c>
      <c r="AB1802">
        <f>_xlfn.XLOOKUP(Table17[[#This Row],[Product_ID]],Product_Dim!A:A,Product_Dim!G:G)</f>
        <v>300</v>
      </c>
    </row>
    <row r="1803" spans="1:28" x14ac:dyDescent="0.25">
      <c r="A1803" t="s">
        <v>3627</v>
      </c>
      <c r="B1803" s="1">
        <v>45741</v>
      </c>
      <c r="C1803" t="s">
        <v>1295</v>
      </c>
      <c r="D1803" t="s">
        <v>1582</v>
      </c>
      <c r="E1803" t="s">
        <v>1804</v>
      </c>
      <c r="F1803">
        <v>3</v>
      </c>
      <c r="G1803">
        <v>123.74</v>
      </c>
      <c r="H1803">
        <v>0.23</v>
      </c>
      <c r="I1803" t="s">
        <v>1826</v>
      </c>
      <c r="J1803" s="12">
        <v>285.83940000000001</v>
      </c>
      <c r="K1803" t="str">
        <f>_xlfn.XLOOKUP(Table17[[#This Row],[Customer_ID]],Customer_Dim!A:A,Customer_Dim!B:B,"False Data")</f>
        <v>Karen King</v>
      </c>
      <c r="L1803" s="5">
        <f>_xlfn.XLOOKUP(Table17[[#This Row],[Customer_ID]],Customer_Dim!A:A,Customer_Dim!C:C,"False Data")</f>
        <v>64</v>
      </c>
      <c r="M1803" s="5" t="str" cm="1">
        <f t="array" ref="M1803">_xlfn.IFS(Table9[[#This Row],[Age]]&lt;=35,"Youth",Table9[[#This Row],[Age]]&lt;=55,"Adult",Table9[[#This Row],[Age]]&gt;55,"Senior")</f>
        <v>Senior</v>
      </c>
      <c r="N1803" t="str">
        <f>_xlfn.XLOOKUP(Table17[[#This Row],[Customer_ID]],Customer_Dim!A:A,Customer_Dim!D:D,"False Data")</f>
        <v>Female</v>
      </c>
      <c r="O1803" t="str">
        <f>_xlfn.XLOOKUP(Table17[[#This Row],[Customer_ID]],Customer_Dim!A:A,Customer_Dim!E:E,"False Data")</f>
        <v>Kimburgh</v>
      </c>
      <c r="P1803" t="str">
        <f>_xlfn.XLOOKUP(Table17[[#This Row],[Customer_ID]],Customer_Dim!A:A,Customer_Dim!F:F,"False Data")</f>
        <v>North Carolina</v>
      </c>
      <c r="Q1803" t="str">
        <f>_xlfn.XLOOKUP(Table17[[#This Row],[Customer_ID]],Customer_Dim!A:A,Customer_Dim!G:G,"False Data")</f>
        <v>USA</v>
      </c>
      <c r="R1803" t="str">
        <f>_xlfn.XLOOKUP(Table17[[#This Row],[Customer_ID]],Customer_Dim!A:A,Customer_Dim!H:H,"False Data")</f>
        <v>Bronze</v>
      </c>
      <c r="S1803" t="str">
        <f>_xlfn.XLOOKUP(Table17[[#This Row],[Store_ID]],Store_Dim!A:A,Store_Dim!B:B)</f>
        <v>Frederick-Wright</v>
      </c>
      <c r="T1803" t="str">
        <f>_xlfn.XLOOKUP(Table17[[#This Row],[Store_ID]],Store_Dim!A:A,Store_Dim!C:C)</f>
        <v>West</v>
      </c>
      <c r="U1803" t="str">
        <f>_xlfn.XLOOKUP(Table17[[#This Row],[Store_ID]],Store_Dim!A:A,Store_Dim!D:D)</f>
        <v>New Jimmymouth</v>
      </c>
      <c r="V1803" t="str">
        <f>_xlfn.XLOOKUP(Table17[[#This Row],[Store_ID]],Store_Dim!A:A,Store_Dim!E:E)</f>
        <v>Flagship</v>
      </c>
      <c r="W1803" t="str">
        <f>_xlfn.XLOOKUP(Table17[[#This Row],[Product_ID]],Product_Dim!A:A,Product_Dim!B:B)</f>
        <v>Soccer Training Cone Set</v>
      </c>
      <c r="X1803" t="str">
        <f>_xlfn.XLOOKUP(Table17[[#This Row],[Product_ID]],Product_Dim!A:A,Product_Dim!C:C)</f>
        <v>Sports</v>
      </c>
      <c r="Y1803" t="str">
        <f>_xlfn.XLOOKUP(Table17[[#This Row],[Product_ID]],Product_Dim!A:A,Product_Dim!D:D)</f>
        <v>Accessories</v>
      </c>
      <c r="Z1803" t="str">
        <f>_xlfn.XLOOKUP(Table17[[#This Row],[Product_ID]],Product_Dim!A:A,Product_Dim!E:E)</f>
        <v>Ford, Murphy and Wilson</v>
      </c>
      <c r="AA1803">
        <f>_xlfn.XLOOKUP(Table17[[#This Row],[Product_ID]],Product_Dim!A:A,Product_Dim!F:F)</f>
        <v>144.53</v>
      </c>
      <c r="AB1803">
        <f>_xlfn.XLOOKUP(Table17[[#This Row],[Product_ID]],Product_Dim!A:A,Product_Dim!G:G)</f>
        <v>367</v>
      </c>
    </row>
    <row r="1804" spans="1:28" x14ac:dyDescent="0.25">
      <c r="A1804" t="s">
        <v>3628</v>
      </c>
      <c r="B1804" s="1">
        <v>45427</v>
      </c>
      <c r="C1804" t="s">
        <v>63</v>
      </c>
      <c r="D1804" t="s">
        <v>1682</v>
      </c>
      <c r="E1804" t="s">
        <v>1792</v>
      </c>
      <c r="F1804">
        <v>4</v>
      </c>
      <c r="G1804">
        <v>645.71</v>
      </c>
      <c r="H1804">
        <v>0.1</v>
      </c>
      <c r="I1804" t="s">
        <v>1826</v>
      </c>
      <c r="J1804" s="12">
        <v>2324.556</v>
      </c>
      <c r="K1804" t="str">
        <f>_xlfn.XLOOKUP(Table17[[#This Row],[Customer_ID]],Customer_Dim!A:A,Customer_Dim!B:B,"False Data")</f>
        <v>Nathan Hernandez</v>
      </c>
      <c r="L1804" s="5">
        <f>_xlfn.XLOOKUP(Table17[[#This Row],[Customer_ID]],Customer_Dim!A:A,Customer_Dim!C:C,"False Data")</f>
        <v>32</v>
      </c>
      <c r="M1804" s="5" t="str" cm="1">
        <f t="array" ref="M1804">_xlfn.IFS(Table9[[#This Row],[Age]]&lt;=35,"Youth",Table9[[#This Row],[Age]]&lt;=55,"Adult",Table9[[#This Row],[Age]]&gt;55,"Senior")</f>
        <v>Youth</v>
      </c>
      <c r="N1804" t="str">
        <f>_xlfn.XLOOKUP(Table17[[#This Row],[Customer_ID]],Customer_Dim!A:A,Customer_Dim!D:D,"False Data")</f>
        <v>Female</v>
      </c>
      <c r="O1804" t="str">
        <f>_xlfn.XLOOKUP(Table17[[#This Row],[Customer_ID]],Customer_Dim!A:A,Customer_Dim!E:E,"False Data")</f>
        <v>New Becky</v>
      </c>
      <c r="P1804" t="str">
        <f>_xlfn.XLOOKUP(Table17[[#This Row],[Customer_ID]],Customer_Dim!A:A,Customer_Dim!F:F,"False Data")</f>
        <v>Montana</v>
      </c>
      <c r="Q1804" t="str">
        <f>_xlfn.XLOOKUP(Table17[[#This Row],[Customer_ID]],Customer_Dim!A:A,Customer_Dim!G:G,"False Data")</f>
        <v>USA</v>
      </c>
      <c r="R1804" t="str">
        <f>_xlfn.XLOOKUP(Table17[[#This Row],[Customer_ID]],Customer_Dim!A:A,Customer_Dim!H:H,"False Data")</f>
        <v>Silver</v>
      </c>
      <c r="S1804" t="str">
        <f>_xlfn.XLOOKUP(Table17[[#This Row],[Store_ID]],Store_Dim!A:A,Store_Dim!B:B)</f>
        <v>Aguirre-Keller</v>
      </c>
      <c r="T1804" t="str">
        <f>_xlfn.XLOOKUP(Table17[[#This Row],[Store_ID]],Store_Dim!A:A,Store_Dim!C:C)</f>
        <v>South</v>
      </c>
      <c r="U1804" t="str">
        <f>_xlfn.XLOOKUP(Table17[[#This Row],[Store_ID]],Store_Dim!A:A,Store_Dim!D:D)</f>
        <v>Lake Michael</v>
      </c>
      <c r="V1804" t="str">
        <f>_xlfn.XLOOKUP(Table17[[#This Row],[Store_ID]],Store_Dim!A:A,Store_Dim!E:E)</f>
        <v>Online</v>
      </c>
      <c r="W1804" t="str">
        <f>_xlfn.XLOOKUP(Table17[[#This Row],[Product_ID]],Product_Dim!A:A,Product_Dim!B:B)</f>
        <v>Smart LED Light Strip</v>
      </c>
      <c r="X1804" t="str">
        <f>_xlfn.XLOOKUP(Table17[[#This Row],[Product_ID]],Product_Dim!A:A,Product_Dim!C:C)</f>
        <v>Electronics</v>
      </c>
      <c r="Y1804" t="str">
        <f>_xlfn.XLOOKUP(Table17[[#This Row],[Product_ID]],Product_Dim!A:A,Product_Dim!D:D)</f>
        <v>Accessories</v>
      </c>
      <c r="Z1804" t="str">
        <f>_xlfn.XLOOKUP(Table17[[#This Row],[Product_ID]],Product_Dim!A:A,Product_Dim!E:E)</f>
        <v>Flores-Davis</v>
      </c>
      <c r="AA1804">
        <f>_xlfn.XLOOKUP(Table17[[#This Row],[Product_ID]],Product_Dim!A:A,Product_Dim!F:F)</f>
        <v>349.17</v>
      </c>
      <c r="AB1804">
        <f>_xlfn.XLOOKUP(Table17[[#This Row],[Product_ID]],Product_Dim!A:A,Product_Dim!G:G)</f>
        <v>476</v>
      </c>
    </row>
    <row r="1805" spans="1:28" x14ac:dyDescent="0.25">
      <c r="A1805" t="s">
        <v>3629</v>
      </c>
      <c r="B1805" s="1">
        <v>45736</v>
      </c>
      <c r="C1805" t="s">
        <v>134</v>
      </c>
      <c r="D1805" t="s">
        <v>1590</v>
      </c>
      <c r="E1805" t="s">
        <v>1794</v>
      </c>
      <c r="F1805">
        <v>3</v>
      </c>
      <c r="G1805">
        <v>587.12</v>
      </c>
      <c r="H1805">
        <v>0.3</v>
      </c>
      <c r="I1805" t="s">
        <v>1824</v>
      </c>
      <c r="J1805" s="12">
        <v>1232.952</v>
      </c>
      <c r="K1805" t="str">
        <f>_xlfn.XLOOKUP(Table17[[#This Row],[Customer_ID]],Customer_Dim!A:A,Customer_Dim!B:B,"False Data")</f>
        <v>Robert Jones Dds</v>
      </c>
      <c r="L1805" s="5">
        <f>_xlfn.XLOOKUP(Table17[[#This Row],[Customer_ID]],Customer_Dim!A:A,Customer_Dim!C:C,"False Data")</f>
        <v>25</v>
      </c>
      <c r="M1805" s="5" t="str" cm="1">
        <f t="array" ref="M1805">_xlfn.IFS(Table9[[#This Row],[Age]]&lt;=35,"Youth",Table9[[#This Row],[Age]]&lt;=55,"Adult",Table9[[#This Row],[Age]]&gt;55,"Senior")</f>
        <v>Youth</v>
      </c>
      <c r="N1805" t="str">
        <f>_xlfn.XLOOKUP(Table17[[#This Row],[Customer_ID]],Customer_Dim!A:A,Customer_Dim!D:D,"False Data")</f>
        <v>Male</v>
      </c>
      <c r="O1805" t="str">
        <f>_xlfn.XLOOKUP(Table17[[#This Row],[Customer_ID]],Customer_Dim!A:A,Customer_Dim!E:E,"False Data")</f>
        <v>Tristanton</v>
      </c>
      <c r="P1805" t="str">
        <f>_xlfn.XLOOKUP(Table17[[#This Row],[Customer_ID]],Customer_Dim!A:A,Customer_Dim!F:F,"False Data")</f>
        <v>Oklahoma</v>
      </c>
      <c r="Q1805" t="str">
        <f>_xlfn.XLOOKUP(Table17[[#This Row],[Customer_ID]],Customer_Dim!A:A,Customer_Dim!G:G,"False Data")</f>
        <v>USA</v>
      </c>
      <c r="R1805" t="str">
        <f>_xlfn.XLOOKUP(Table17[[#This Row],[Customer_ID]],Customer_Dim!A:A,Customer_Dim!H:H,"False Data")</f>
        <v>Platinum</v>
      </c>
      <c r="S1805" t="str">
        <f>_xlfn.XLOOKUP(Table17[[#This Row],[Store_ID]],Store_Dim!A:A,Store_Dim!B:B)</f>
        <v>Thomas, Bridges and Harris</v>
      </c>
      <c r="T1805" t="str">
        <f>_xlfn.XLOOKUP(Table17[[#This Row],[Store_ID]],Store_Dim!A:A,Store_Dim!C:C)</f>
        <v>North</v>
      </c>
      <c r="U1805" t="str">
        <f>_xlfn.XLOOKUP(Table17[[#This Row],[Store_ID]],Store_Dim!A:A,Store_Dim!D:D)</f>
        <v>Sabrinatown</v>
      </c>
      <c r="V1805" t="str">
        <f>_xlfn.XLOOKUP(Table17[[#This Row],[Store_ID]],Store_Dim!A:A,Store_Dim!E:E)</f>
        <v>Online</v>
      </c>
      <c r="W1805" t="str">
        <f>_xlfn.XLOOKUP(Table17[[#This Row],[Product_ID]],Product_Dim!A:A,Product_Dim!B:B)</f>
        <v>Multi-Purpose Storage Box</v>
      </c>
      <c r="X1805" t="str">
        <f>_xlfn.XLOOKUP(Table17[[#This Row],[Product_ID]],Product_Dim!A:A,Product_Dim!C:C)</f>
        <v>Home</v>
      </c>
      <c r="Y1805" t="str">
        <f>_xlfn.XLOOKUP(Table17[[#This Row],[Product_ID]],Product_Dim!A:A,Product_Dim!D:D)</f>
        <v>Storage</v>
      </c>
      <c r="Z1805" t="str">
        <f>_xlfn.XLOOKUP(Table17[[#This Row],[Product_ID]],Product_Dim!A:A,Product_Dim!E:E)</f>
        <v>Gardner-Montes</v>
      </c>
      <c r="AA1805">
        <f>_xlfn.XLOOKUP(Table17[[#This Row],[Product_ID]],Product_Dim!A:A,Product_Dim!F:F)</f>
        <v>123.46</v>
      </c>
      <c r="AB1805">
        <f>_xlfn.XLOOKUP(Table17[[#This Row],[Product_ID]],Product_Dim!A:A,Product_Dim!G:G)</f>
        <v>76</v>
      </c>
    </row>
    <row r="1806" spans="1:28" x14ac:dyDescent="0.25">
      <c r="A1806" t="s">
        <v>3630</v>
      </c>
      <c r="B1806" s="1">
        <v>45941</v>
      </c>
      <c r="C1806" t="s">
        <v>773</v>
      </c>
      <c r="D1806" t="s">
        <v>1598</v>
      </c>
      <c r="E1806" t="s">
        <v>1810</v>
      </c>
      <c r="F1806">
        <v>1</v>
      </c>
      <c r="G1806">
        <v>401.18</v>
      </c>
      <c r="H1806">
        <v>0.15</v>
      </c>
      <c r="I1806" t="s">
        <v>1829</v>
      </c>
      <c r="J1806" s="12">
        <v>341.00299999999999</v>
      </c>
      <c r="K1806" t="str">
        <f>_xlfn.XLOOKUP(Table17[[#This Row],[Customer_ID]],Customer_Dim!A:A,Customer_Dim!B:B,"False Data")</f>
        <v>Mr. William Horton</v>
      </c>
      <c r="L1806" s="5">
        <f>_xlfn.XLOOKUP(Table17[[#This Row],[Customer_ID]],Customer_Dim!A:A,Customer_Dim!C:C,"False Data")</f>
        <v>31</v>
      </c>
      <c r="M1806" s="5" t="str" cm="1">
        <f t="array" ref="M1806">_xlfn.IFS(Table9[[#This Row],[Age]]&lt;=35,"Youth",Table9[[#This Row],[Age]]&lt;=55,"Adult",Table9[[#This Row],[Age]]&gt;55,"Senior")</f>
        <v>Youth</v>
      </c>
      <c r="N1806" t="str">
        <f>_xlfn.XLOOKUP(Table17[[#This Row],[Customer_ID]],Customer_Dim!A:A,Customer_Dim!D:D,"False Data")</f>
        <v>Male</v>
      </c>
      <c r="O1806" t="str">
        <f>_xlfn.XLOOKUP(Table17[[#This Row],[Customer_ID]],Customer_Dim!A:A,Customer_Dim!E:E,"False Data")</f>
        <v>Dawsonchester</v>
      </c>
      <c r="P1806" t="str">
        <f>_xlfn.XLOOKUP(Table17[[#This Row],[Customer_ID]],Customer_Dim!A:A,Customer_Dim!F:F,"False Data")</f>
        <v>Virginia</v>
      </c>
      <c r="Q1806" t="str">
        <f>_xlfn.XLOOKUP(Table17[[#This Row],[Customer_ID]],Customer_Dim!A:A,Customer_Dim!G:G,"False Data")</f>
        <v>USA</v>
      </c>
      <c r="R1806" t="str">
        <f>_xlfn.XLOOKUP(Table17[[#This Row],[Customer_ID]],Customer_Dim!A:A,Customer_Dim!H:H,"False Data")</f>
        <v>Platinum</v>
      </c>
      <c r="S1806" t="str">
        <f>_xlfn.XLOOKUP(Table17[[#This Row],[Store_ID]],Store_Dim!A:A,Store_Dim!B:B)</f>
        <v>Guerrero-Schmitt</v>
      </c>
      <c r="T1806" t="str">
        <f>_xlfn.XLOOKUP(Table17[[#This Row],[Store_ID]],Store_Dim!A:A,Store_Dim!C:C)</f>
        <v>East</v>
      </c>
      <c r="U1806" t="str">
        <f>_xlfn.XLOOKUP(Table17[[#This Row],[Store_ID]],Store_Dim!A:A,Store_Dim!D:D)</f>
        <v>East Stevechester</v>
      </c>
      <c r="V1806" t="str">
        <f>_xlfn.XLOOKUP(Table17[[#This Row],[Store_ID]],Store_Dim!A:A,Store_Dim!E:E)</f>
        <v>Flagship</v>
      </c>
      <c r="W1806" t="str">
        <f>_xlfn.XLOOKUP(Table17[[#This Row],[Product_ID]],Product_Dim!A:A,Product_Dim!B:B)</f>
        <v>Women's Scarf Set</v>
      </c>
      <c r="X1806" t="str">
        <f>_xlfn.XLOOKUP(Table17[[#This Row],[Product_ID]],Product_Dim!A:A,Product_Dim!C:C)</f>
        <v>Clothing</v>
      </c>
      <c r="Y1806" t="str">
        <f>_xlfn.XLOOKUP(Table17[[#This Row],[Product_ID]],Product_Dim!A:A,Product_Dim!D:D)</f>
        <v>Accessories</v>
      </c>
      <c r="Z1806" t="str">
        <f>_xlfn.XLOOKUP(Table17[[#This Row],[Product_ID]],Product_Dim!A:A,Product_Dim!E:E)</f>
        <v>Brown and Sons</v>
      </c>
      <c r="AA1806">
        <f>_xlfn.XLOOKUP(Table17[[#This Row],[Product_ID]],Product_Dim!A:A,Product_Dim!F:F)</f>
        <v>174.02</v>
      </c>
      <c r="AB1806">
        <f>_xlfn.XLOOKUP(Table17[[#This Row],[Product_ID]],Product_Dim!A:A,Product_Dim!G:G)</f>
        <v>268</v>
      </c>
    </row>
    <row r="1807" spans="1:28" x14ac:dyDescent="0.25">
      <c r="A1807" t="s">
        <v>3631</v>
      </c>
      <c r="B1807" s="1">
        <v>45486</v>
      </c>
      <c r="C1807" t="s">
        <v>1145</v>
      </c>
      <c r="D1807" t="s">
        <v>1664</v>
      </c>
      <c r="E1807" t="s">
        <v>1810</v>
      </c>
      <c r="F1807">
        <v>3</v>
      </c>
      <c r="G1807">
        <v>658.33</v>
      </c>
      <c r="H1807">
        <v>0.12</v>
      </c>
      <c r="I1807" t="s">
        <v>1829</v>
      </c>
      <c r="J1807" s="12">
        <v>1737.9911999999999</v>
      </c>
      <c r="K1807" t="str">
        <f>_xlfn.XLOOKUP(Table17[[#This Row],[Customer_ID]],Customer_Dim!A:A,Customer_Dim!B:B,"False Data")</f>
        <v>Mallory Allen</v>
      </c>
      <c r="L1807" s="5">
        <f>_xlfn.XLOOKUP(Table17[[#This Row],[Customer_ID]],Customer_Dim!A:A,Customer_Dim!C:C,"False Data")</f>
        <v>40</v>
      </c>
      <c r="M1807" s="5" t="str" cm="1">
        <f t="array" ref="M1807">_xlfn.IFS(Table9[[#This Row],[Age]]&lt;=35,"Youth",Table9[[#This Row],[Age]]&lt;=55,"Adult",Table9[[#This Row],[Age]]&gt;55,"Senior")</f>
        <v>Adult</v>
      </c>
      <c r="N1807" t="str">
        <f>_xlfn.XLOOKUP(Table17[[#This Row],[Customer_ID]],Customer_Dim!A:A,Customer_Dim!D:D,"False Data")</f>
        <v>Female</v>
      </c>
      <c r="O1807" t="str">
        <f>_xlfn.XLOOKUP(Table17[[#This Row],[Customer_ID]],Customer_Dim!A:A,Customer_Dim!E:E,"False Data")</f>
        <v>North Theresa</v>
      </c>
      <c r="P1807" t="str">
        <f>_xlfn.XLOOKUP(Table17[[#This Row],[Customer_ID]],Customer_Dim!A:A,Customer_Dim!F:F,"False Data")</f>
        <v>Alabama</v>
      </c>
      <c r="Q1807" t="str">
        <f>_xlfn.XLOOKUP(Table17[[#This Row],[Customer_ID]],Customer_Dim!A:A,Customer_Dim!G:G,"False Data")</f>
        <v>USA</v>
      </c>
      <c r="R1807" t="str">
        <f>_xlfn.XLOOKUP(Table17[[#This Row],[Customer_ID]],Customer_Dim!A:A,Customer_Dim!H:H,"False Data")</f>
        <v>Platinum</v>
      </c>
      <c r="S1807" t="str">
        <f>_xlfn.XLOOKUP(Table17[[#This Row],[Store_ID]],Store_Dim!A:A,Store_Dim!B:B)</f>
        <v>Guerrero-Schmitt</v>
      </c>
      <c r="T1807" t="str">
        <f>_xlfn.XLOOKUP(Table17[[#This Row],[Store_ID]],Store_Dim!A:A,Store_Dim!C:C)</f>
        <v>East</v>
      </c>
      <c r="U1807" t="str">
        <f>_xlfn.XLOOKUP(Table17[[#This Row],[Store_ID]],Store_Dim!A:A,Store_Dim!D:D)</f>
        <v>East Stevechester</v>
      </c>
      <c r="V1807" t="str">
        <f>_xlfn.XLOOKUP(Table17[[#This Row],[Store_ID]],Store_Dim!A:A,Store_Dim!E:E)</f>
        <v>Flagship</v>
      </c>
      <c r="W1807" t="str">
        <f>_xlfn.XLOOKUP(Table17[[#This Row],[Product_ID]],Product_Dim!A:A,Product_Dim!B:B)</f>
        <v>Womens Cotton Scarf</v>
      </c>
      <c r="X1807" t="str">
        <f>_xlfn.XLOOKUP(Table17[[#This Row],[Product_ID]],Product_Dim!A:A,Product_Dim!C:C)</f>
        <v>Clothing</v>
      </c>
      <c r="Y1807" t="str">
        <f>_xlfn.XLOOKUP(Table17[[#This Row],[Product_ID]],Product_Dim!A:A,Product_Dim!D:D)</f>
        <v>Accessories</v>
      </c>
      <c r="Z1807" t="str">
        <f>_xlfn.XLOOKUP(Table17[[#This Row],[Product_ID]],Product_Dim!A:A,Product_Dim!E:E)</f>
        <v>Shepherd-Gould</v>
      </c>
      <c r="AA1807">
        <f>_xlfn.XLOOKUP(Table17[[#This Row],[Product_ID]],Product_Dim!A:A,Product_Dim!F:F)</f>
        <v>113.83</v>
      </c>
      <c r="AB1807">
        <f>_xlfn.XLOOKUP(Table17[[#This Row],[Product_ID]],Product_Dim!A:A,Product_Dim!G:G)</f>
        <v>485</v>
      </c>
    </row>
    <row r="1808" spans="1:28" x14ac:dyDescent="0.25">
      <c r="A1808" t="s">
        <v>3632</v>
      </c>
      <c r="B1808" s="1">
        <v>45474</v>
      </c>
      <c r="C1808" t="s">
        <v>657</v>
      </c>
      <c r="D1808" t="s">
        <v>1646</v>
      </c>
      <c r="E1808" t="s">
        <v>1792</v>
      </c>
      <c r="F1808">
        <v>4</v>
      </c>
      <c r="G1808">
        <v>450.3</v>
      </c>
      <c r="H1808">
        <v>0.02</v>
      </c>
      <c r="I1808" t="s">
        <v>1824</v>
      </c>
      <c r="J1808" s="12">
        <v>1765.1759999999999</v>
      </c>
      <c r="K1808" t="str">
        <f>_xlfn.XLOOKUP(Table17[[#This Row],[Customer_ID]],Customer_Dim!A:A,Customer_Dim!B:B,"False Data")</f>
        <v>Mary Boyd</v>
      </c>
      <c r="L1808" s="5">
        <f>_xlfn.XLOOKUP(Table17[[#This Row],[Customer_ID]],Customer_Dim!A:A,Customer_Dim!C:C,"False Data")</f>
        <v>25</v>
      </c>
      <c r="M1808" s="5" t="str" cm="1">
        <f t="array" ref="M1808">_xlfn.IFS(Table9[[#This Row],[Age]]&lt;=35,"Youth",Table9[[#This Row],[Age]]&lt;=55,"Adult",Table9[[#This Row],[Age]]&gt;55,"Senior")</f>
        <v>Youth</v>
      </c>
      <c r="N1808" t="str">
        <f>_xlfn.XLOOKUP(Table17[[#This Row],[Customer_ID]],Customer_Dim!A:A,Customer_Dim!D:D,"False Data")</f>
        <v>Female</v>
      </c>
      <c r="O1808" t="str">
        <f>_xlfn.XLOOKUP(Table17[[#This Row],[Customer_ID]],Customer_Dim!A:A,Customer_Dim!E:E,"False Data")</f>
        <v>New Logan</v>
      </c>
      <c r="P1808" t="str">
        <f>_xlfn.XLOOKUP(Table17[[#This Row],[Customer_ID]],Customer_Dim!A:A,Customer_Dim!F:F,"False Data")</f>
        <v>Michigan</v>
      </c>
      <c r="Q1808" t="str">
        <f>_xlfn.XLOOKUP(Table17[[#This Row],[Customer_ID]],Customer_Dim!A:A,Customer_Dim!G:G,"False Data")</f>
        <v>USA</v>
      </c>
      <c r="R1808" t="str">
        <f>_xlfn.XLOOKUP(Table17[[#This Row],[Customer_ID]],Customer_Dim!A:A,Customer_Dim!H:H,"False Data")</f>
        <v>Bronze</v>
      </c>
      <c r="S1808" t="str">
        <f>_xlfn.XLOOKUP(Table17[[#This Row],[Store_ID]],Store_Dim!A:A,Store_Dim!B:B)</f>
        <v>Aguirre-Keller</v>
      </c>
      <c r="T1808" t="str">
        <f>_xlfn.XLOOKUP(Table17[[#This Row],[Store_ID]],Store_Dim!A:A,Store_Dim!C:C)</f>
        <v>South</v>
      </c>
      <c r="U1808" t="str">
        <f>_xlfn.XLOOKUP(Table17[[#This Row],[Store_ID]],Store_Dim!A:A,Store_Dim!D:D)</f>
        <v>Lake Michael</v>
      </c>
      <c r="V1808" t="str">
        <f>_xlfn.XLOOKUP(Table17[[#This Row],[Store_ID]],Store_Dim!A:A,Store_Dim!E:E)</f>
        <v>Online</v>
      </c>
      <c r="W1808" t="str">
        <f>_xlfn.XLOOKUP(Table17[[#This Row],[Product_ID]],Product_Dim!A:A,Product_Dim!B:B)</f>
        <v>Men's Roll-On Perfume</v>
      </c>
      <c r="X1808" t="str">
        <f>_xlfn.XLOOKUP(Table17[[#This Row],[Product_ID]],Product_Dim!A:A,Product_Dim!C:C)</f>
        <v>Beauty</v>
      </c>
      <c r="Y1808" t="str">
        <f>_xlfn.XLOOKUP(Table17[[#This Row],[Product_ID]],Product_Dim!A:A,Product_Dim!D:D)</f>
        <v>Fragrance</v>
      </c>
      <c r="Z1808" t="str">
        <f>_xlfn.XLOOKUP(Table17[[#This Row],[Product_ID]],Product_Dim!A:A,Product_Dim!E:E)</f>
        <v>Sullivan and Sons</v>
      </c>
      <c r="AA1808">
        <f>_xlfn.XLOOKUP(Table17[[#This Row],[Product_ID]],Product_Dim!A:A,Product_Dim!F:F)</f>
        <v>43.29</v>
      </c>
      <c r="AB1808">
        <f>_xlfn.XLOOKUP(Table17[[#This Row],[Product_ID]],Product_Dim!A:A,Product_Dim!G:G)</f>
        <v>267</v>
      </c>
    </row>
    <row r="1809" spans="1:28" x14ac:dyDescent="0.25">
      <c r="A1809" t="s">
        <v>3633</v>
      </c>
      <c r="B1809" s="1">
        <v>45757</v>
      </c>
      <c r="C1809" t="s">
        <v>490</v>
      </c>
      <c r="D1809" t="s">
        <v>1736</v>
      </c>
      <c r="E1809" t="s">
        <v>1789</v>
      </c>
      <c r="F1809">
        <v>4</v>
      </c>
      <c r="G1809">
        <v>33.630000000000003</v>
      </c>
      <c r="H1809">
        <v>0.05</v>
      </c>
      <c r="I1809" t="s">
        <v>1824</v>
      </c>
      <c r="J1809" s="12">
        <v>127.794</v>
      </c>
      <c r="K1809" t="str">
        <f>_xlfn.XLOOKUP(Table17[[#This Row],[Customer_ID]],Customer_Dim!A:A,Customer_Dim!B:B,"False Data")</f>
        <v>Cameron Simpson</v>
      </c>
      <c r="L1809" s="5">
        <f>_xlfn.XLOOKUP(Table17[[#This Row],[Customer_ID]],Customer_Dim!A:A,Customer_Dim!C:C,"False Data")</f>
        <v>46</v>
      </c>
      <c r="M1809" s="5" t="str" cm="1">
        <f t="array" ref="M1809">_xlfn.IFS(Table9[[#This Row],[Age]]&lt;=35,"Youth",Table9[[#This Row],[Age]]&lt;=55,"Adult",Table9[[#This Row],[Age]]&gt;55,"Senior")</f>
        <v>Adult</v>
      </c>
      <c r="N1809" t="str">
        <f>_xlfn.XLOOKUP(Table17[[#This Row],[Customer_ID]],Customer_Dim!A:A,Customer_Dim!D:D,"False Data")</f>
        <v>Male</v>
      </c>
      <c r="O1809" t="str">
        <f>_xlfn.XLOOKUP(Table17[[#This Row],[Customer_ID]],Customer_Dim!A:A,Customer_Dim!E:E,"False Data")</f>
        <v>Michaelfort</v>
      </c>
      <c r="P1809" t="str">
        <f>_xlfn.XLOOKUP(Table17[[#This Row],[Customer_ID]],Customer_Dim!A:A,Customer_Dim!F:F,"False Data")</f>
        <v>Indiana</v>
      </c>
      <c r="Q1809" t="str">
        <f>_xlfn.XLOOKUP(Table17[[#This Row],[Customer_ID]],Customer_Dim!A:A,Customer_Dim!G:G,"False Data")</f>
        <v>USA</v>
      </c>
      <c r="R1809" t="str">
        <f>_xlfn.XLOOKUP(Table17[[#This Row],[Customer_ID]],Customer_Dim!A:A,Customer_Dim!H:H,"False Data")</f>
        <v>Platinum</v>
      </c>
      <c r="S1809" t="str">
        <f>_xlfn.XLOOKUP(Table17[[#This Row],[Store_ID]],Store_Dim!A:A,Store_Dim!B:B)</f>
        <v>Hill, Wagner and Ballard</v>
      </c>
      <c r="T1809" t="str">
        <f>_xlfn.XLOOKUP(Table17[[#This Row],[Store_ID]],Store_Dim!A:A,Store_Dim!C:C)</f>
        <v>East</v>
      </c>
      <c r="U1809" t="str">
        <f>_xlfn.XLOOKUP(Table17[[#This Row],[Store_ID]],Store_Dim!A:A,Store_Dim!D:D)</f>
        <v>East Davidville</v>
      </c>
      <c r="V1809" t="str">
        <f>_xlfn.XLOOKUP(Table17[[#This Row],[Store_ID]],Store_Dim!A:A,Store_Dim!E:E)</f>
        <v>Online</v>
      </c>
      <c r="W1809" t="str">
        <f>_xlfn.XLOOKUP(Table17[[#This Row],[Product_ID]],Product_Dim!A:A,Product_Dim!B:B)</f>
        <v>Vitamin E Body Lotion</v>
      </c>
      <c r="X1809" t="str">
        <f>_xlfn.XLOOKUP(Table17[[#This Row],[Product_ID]],Product_Dim!A:A,Product_Dim!C:C)</f>
        <v>Beauty</v>
      </c>
      <c r="Y1809" t="str">
        <f>_xlfn.XLOOKUP(Table17[[#This Row],[Product_ID]],Product_Dim!A:A,Product_Dim!D:D)</f>
        <v>Skincare</v>
      </c>
      <c r="Z1809" t="str">
        <f>_xlfn.XLOOKUP(Table17[[#This Row],[Product_ID]],Product_Dim!A:A,Product_Dim!E:E)</f>
        <v>Hoffman-Williams</v>
      </c>
      <c r="AA1809">
        <f>_xlfn.XLOOKUP(Table17[[#This Row],[Product_ID]],Product_Dim!A:A,Product_Dim!F:F)</f>
        <v>358.47</v>
      </c>
      <c r="AB1809">
        <f>_xlfn.XLOOKUP(Table17[[#This Row],[Product_ID]],Product_Dim!A:A,Product_Dim!G:G)</f>
        <v>213</v>
      </c>
    </row>
    <row r="1810" spans="1:28" x14ac:dyDescent="0.25">
      <c r="A1810" t="s">
        <v>3634</v>
      </c>
      <c r="B1810" s="1">
        <v>45475</v>
      </c>
      <c r="C1810" t="s">
        <v>141</v>
      </c>
      <c r="D1810" t="s">
        <v>1580</v>
      </c>
      <c r="E1810" t="s">
        <v>1752</v>
      </c>
      <c r="F1810">
        <v>3</v>
      </c>
      <c r="G1810">
        <v>168.89</v>
      </c>
      <c r="H1810">
        <v>0.03</v>
      </c>
      <c r="I1810" t="s">
        <v>1829</v>
      </c>
      <c r="J1810" s="12">
        <v>491.46989999999988</v>
      </c>
      <c r="K1810" t="str">
        <f>_xlfn.XLOOKUP(Table17[[#This Row],[Customer_ID]],Customer_Dim!A:A,Customer_Dim!B:B,"False Data")</f>
        <v>Rachel Myers</v>
      </c>
      <c r="L1810" s="5">
        <f>_xlfn.XLOOKUP(Table17[[#This Row],[Customer_ID]],Customer_Dim!A:A,Customer_Dim!C:C,"False Data")</f>
        <v>52</v>
      </c>
      <c r="M1810" s="5" t="str" cm="1">
        <f t="array" ref="M1810">_xlfn.IFS(Table9[[#This Row],[Age]]&lt;=35,"Youth",Table9[[#This Row],[Age]]&lt;=55,"Adult",Table9[[#This Row],[Age]]&gt;55,"Senior")</f>
        <v>Adult</v>
      </c>
      <c r="N1810" t="str">
        <f>_xlfn.XLOOKUP(Table17[[#This Row],[Customer_ID]],Customer_Dim!A:A,Customer_Dim!D:D,"False Data")</f>
        <v>Male</v>
      </c>
      <c r="O1810" t="str">
        <f>_xlfn.XLOOKUP(Table17[[#This Row],[Customer_ID]],Customer_Dim!A:A,Customer_Dim!E:E,"False Data")</f>
        <v>Robertberg</v>
      </c>
      <c r="P1810" t="str">
        <f>_xlfn.XLOOKUP(Table17[[#This Row],[Customer_ID]],Customer_Dim!A:A,Customer_Dim!F:F,"False Data")</f>
        <v>North Dakota</v>
      </c>
      <c r="Q1810" t="str">
        <f>_xlfn.XLOOKUP(Table17[[#This Row],[Customer_ID]],Customer_Dim!A:A,Customer_Dim!G:G,"False Data")</f>
        <v>USA</v>
      </c>
      <c r="R1810" t="str">
        <f>_xlfn.XLOOKUP(Table17[[#This Row],[Customer_ID]],Customer_Dim!A:A,Customer_Dim!H:H,"False Data")</f>
        <v>Silver</v>
      </c>
      <c r="S1810" t="str">
        <f>_xlfn.XLOOKUP(Table17[[#This Row],[Store_ID]],Store_Dim!A:A,Store_Dim!B:B)</f>
        <v>Rivera-Warner</v>
      </c>
      <c r="T1810" t="str">
        <f>_xlfn.XLOOKUP(Table17[[#This Row],[Store_ID]],Store_Dim!A:A,Store_Dim!C:C)</f>
        <v>East</v>
      </c>
      <c r="U1810" t="str">
        <f>_xlfn.XLOOKUP(Table17[[#This Row],[Store_ID]],Store_Dim!A:A,Store_Dim!D:D)</f>
        <v>Washingtonfurt</v>
      </c>
      <c r="V1810" t="str">
        <f>_xlfn.XLOOKUP(Table17[[#This Row],[Store_ID]],Store_Dim!A:A,Store_Dim!E:E)</f>
        <v>Flagship</v>
      </c>
      <c r="W1810" t="str">
        <f>_xlfn.XLOOKUP(Table17[[#This Row],[Product_ID]],Product_Dim!A:A,Product_Dim!B:B)</f>
        <v>Beard Grooming Kit</v>
      </c>
      <c r="X1810" t="str">
        <f>_xlfn.XLOOKUP(Table17[[#This Row],[Product_ID]],Product_Dim!A:A,Product_Dim!C:C)</f>
        <v>Beauty</v>
      </c>
      <c r="Y1810" t="str">
        <f>_xlfn.XLOOKUP(Table17[[#This Row],[Product_ID]],Product_Dim!A:A,Product_Dim!D:D)</f>
        <v>Grooming</v>
      </c>
      <c r="Z1810" t="str">
        <f>_xlfn.XLOOKUP(Table17[[#This Row],[Product_ID]],Product_Dim!A:A,Product_Dim!E:E)</f>
        <v>Erickson-Green</v>
      </c>
      <c r="AA1810">
        <f>_xlfn.XLOOKUP(Table17[[#This Row],[Product_ID]],Product_Dim!A:A,Product_Dim!F:F)</f>
        <v>337.42</v>
      </c>
      <c r="AB1810">
        <f>_xlfn.XLOOKUP(Table17[[#This Row],[Product_ID]],Product_Dim!A:A,Product_Dim!G:G)</f>
        <v>256</v>
      </c>
    </row>
    <row r="1811" spans="1:28" x14ac:dyDescent="0.25">
      <c r="A1811" t="s">
        <v>3635</v>
      </c>
      <c r="B1811" s="1">
        <v>45546</v>
      </c>
      <c r="C1811" t="s">
        <v>341</v>
      </c>
      <c r="D1811" t="s">
        <v>1668</v>
      </c>
      <c r="E1811" t="s">
        <v>1792</v>
      </c>
      <c r="F1811">
        <v>1</v>
      </c>
      <c r="G1811">
        <v>141.85</v>
      </c>
      <c r="H1811">
        <v>0.06</v>
      </c>
      <c r="I1811" t="s">
        <v>1826</v>
      </c>
      <c r="J1811" s="12">
        <v>133.339</v>
      </c>
      <c r="K1811" t="str">
        <f>_xlfn.XLOOKUP(Table17[[#This Row],[Customer_ID]],Customer_Dim!A:A,Customer_Dim!B:B,"False Data")</f>
        <v>Amy Fowler</v>
      </c>
      <c r="L1811" s="5">
        <f>_xlfn.XLOOKUP(Table17[[#This Row],[Customer_ID]],Customer_Dim!A:A,Customer_Dim!C:C,"False Data")</f>
        <v>62</v>
      </c>
      <c r="M1811" s="5" t="str" cm="1">
        <f t="array" ref="M1811">_xlfn.IFS(Table9[[#This Row],[Age]]&lt;=35,"Youth",Table9[[#This Row],[Age]]&lt;=55,"Adult",Table9[[#This Row],[Age]]&gt;55,"Senior")</f>
        <v>Senior</v>
      </c>
      <c r="N1811" t="str">
        <f>_xlfn.XLOOKUP(Table17[[#This Row],[Customer_ID]],Customer_Dim!A:A,Customer_Dim!D:D,"False Data")</f>
        <v>Female</v>
      </c>
      <c r="O1811" t="str">
        <f>_xlfn.XLOOKUP(Table17[[#This Row],[Customer_ID]],Customer_Dim!A:A,Customer_Dim!E:E,"False Data")</f>
        <v>West Bobbyshire</v>
      </c>
      <c r="P1811" t="str">
        <f>_xlfn.XLOOKUP(Table17[[#This Row],[Customer_ID]],Customer_Dim!A:A,Customer_Dim!F:F,"False Data")</f>
        <v>New York</v>
      </c>
      <c r="Q1811" t="str">
        <f>_xlfn.XLOOKUP(Table17[[#This Row],[Customer_ID]],Customer_Dim!A:A,Customer_Dim!G:G,"False Data")</f>
        <v>USA</v>
      </c>
      <c r="R1811" t="str">
        <f>_xlfn.XLOOKUP(Table17[[#This Row],[Customer_ID]],Customer_Dim!A:A,Customer_Dim!H:H,"False Data")</f>
        <v>Platinum</v>
      </c>
      <c r="S1811" t="str">
        <f>_xlfn.XLOOKUP(Table17[[#This Row],[Store_ID]],Store_Dim!A:A,Store_Dim!B:B)</f>
        <v>Aguirre-Keller</v>
      </c>
      <c r="T1811" t="str">
        <f>_xlfn.XLOOKUP(Table17[[#This Row],[Store_ID]],Store_Dim!A:A,Store_Dim!C:C)</f>
        <v>South</v>
      </c>
      <c r="U1811" t="str">
        <f>_xlfn.XLOOKUP(Table17[[#This Row],[Store_ID]],Store_Dim!A:A,Store_Dim!D:D)</f>
        <v>Lake Michael</v>
      </c>
      <c r="V1811" t="str">
        <f>_xlfn.XLOOKUP(Table17[[#This Row],[Store_ID]],Store_Dim!A:A,Store_Dim!E:E)</f>
        <v>Online</v>
      </c>
      <c r="W1811" t="str">
        <f>_xlfn.XLOOKUP(Table17[[#This Row],[Product_ID]],Product_Dim!A:A,Product_Dim!B:B)</f>
        <v>Luxury Perfume Spray</v>
      </c>
      <c r="X1811" t="str">
        <f>_xlfn.XLOOKUP(Table17[[#This Row],[Product_ID]],Product_Dim!A:A,Product_Dim!C:C)</f>
        <v>Beauty</v>
      </c>
      <c r="Y1811" t="str">
        <f>_xlfn.XLOOKUP(Table17[[#This Row],[Product_ID]],Product_Dim!A:A,Product_Dim!D:D)</f>
        <v>Fragrance</v>
      </c>
      <c r="Z1811" t="str">
        <f>_xlfn.XLOOKUP(Table17[[#This Row],[Product_ID]],Product_Dim!A:A,Product_Dim!E:E)</f>
        <v>Gibson, Green and Lopez</v>
      </c>
      <c r="AA1811">
        <f>_xlfn.XLOOKUP(Table17[[#This Row],[Product_ID]],Product_Dim!A:A,Product_Dim!F:F)</f>
        <v>482.75</v>
      </c>
      <c r="AB1811">
        <f>_xlfn.XLOOKUP(Table17[[#This Row],[Product_ID]],Product_Dim!A:A,Product_Dim!G:G)</f>
        <v>444</v>
      </c>
    </row>
    <row r="1812" spans="1:28" x14ac:dyDescent="0.25">
      <c r="A1812" t="s">
        <v>3636</v>
      </c>
      <c r="B1812" s="1">
        <v>45520</v>
      </c>
      <c r="C1812" t="s">
        <v>966</v>
      </c>
      <c r="D1812" t="s">
        <v>1618</v>
      </c>
      <c r="E1812" t="s">
        <v>1779</v>
      </c>
      <c r="F1812">
        <v>1</v>
      </c>
      <c r="G1812">
        <v>617.4</v>
      </c>
      <c r="H1812">
        <v>0.21</v>
      </c>
      <c r="I1812" t="s">
        <v>1824</v>
      </c>
      <c r="J1812" s="12">
        <v>487.74599999999998</v>
      </c>
      <c r="K1812" t="str">
        <f>_xlfn.XLOOKUP(Table17[[#This Row],[Customer_ID]],Customer_Dim!A:A,Customer_Dim!B:B,"False Data")</f>
        <v>Angela Robinson</v>
      </c>
      <c r="L1812" s="5">
        <f>_xlfn.XLOOKUP(Table17[[#This Row],[Customer_ID]],Customer_Dim!A:A,Customer_Dim!C:C,"False Data")</f>
        <v>44</v>
      </c>
      <c r="M1812" s="5" t="str" cm="1">
        <f t="array" ref="M1812">_xlfn.IFS(Table9[[#This Row],[Age]]&lt;=35,"Youth",Table9[[#This Row],[Age]]&lt;=55,"Adult",Table9[[#This Row],[Age]]&gt;55,"Senior")</f>
        <v>Adult</v>
      </c>
      <c r="N1812" t="str">
        <f>_xlfn.XLOOKUP(Table17[[#This Row],[Customer_ID]],Customer_Dim!A:A,Customer_Dim!D:D,"False Data")</f>
        <v>Male</v>
      </c>
      <c r="O1812" t="str">
        <f>_xlfn.XLOOKUP(Table17[[#This Row],[Customer_ID]],Customer_Dim!A:A,Customer_Dim!E:E,"False Data")</f>
        <v>New Nicholasstad</v>
      </c>
      <c r="P1812" t="str">
        <f>_xlfn.XLOOKUP(Table17[[#This Row],[Customer_ID]],Customer_Dim!A:A,Customer_Dim!F:F,"False Data")</f>
        <v>Tennessee</v>
      </c>
      <c r="Q1812" t="str">
        <f>_xlfn.XLOOKUP(Table17[[#This Row],[Customer_ID]],Customer_Dim!A:A,Customer_Dim!G:G,"False Data")</f>
        <v>USA</v>
      </c>
      <c r="R1812" t="str">
        <f>_xlfn.XLOOKUP(Table17[[#This Row],[Customer_ID]],Customer_Dim!A:A,Customer_Dim!H:H,"False Data")</f>
        <v>Platinum</v>
      </c>
      <c r="S1812" t="str">
        <f>_xlfn.XLOOKUP(Table17[[#This Row],[Store_ID]],Store_Dim!A:A,Store_Dim!B:B)</f>
        <v>Martinez-Mullins</v>
      </c>
      <c r="T1812" t="str">
        <f>_xlfn.XLOOKUP(Table17[[#This Row],[Store_ID]],Store_Dim!A:A,Store_Dim!C:C)</f>
        <v>South</v>
      </c>
      <c r="U1812" t="str">
        <f>_xlfn.XLOOKUP(Table17[[#This Row],[Store_ID]],Store_Dim!A:A,Store_Dim!D:D)</f>
        <v>Williamsfurt</v>
      </c>
      <c r="V1812" t="str">
        <f>_xlfn.XLOOKUP(Table17[[#This Row],[Store_ID]],Store_Dim!A:A,Store_Dim!E:E)</f>
        <v>Online</v>
      </c>
      <c r="W1812" t="str">
        <f>_xlfn.XLOOKUP(Table17[[#This Row],[Product_ID]],Product_Dim!A:A,Product_Dim!B:B)</f>
        <v>Bedroom Table Lamp</v>
      </c>
      <c r="X1812" t="str">
        <f>_xlfn.XLOOKUP(Table17[[#This Row],[Product_ID]],Product_Dim!A:A,Product_Dim!C:C)</f>
        <v>Home</v>
      </c>
      <c r="Y1812" t="str">
        <f>_xlfn.XLOOKUP(Table17[[#This Row],[Product_ID]],Product_Dim!A:A,Product_Dim!D:D)</f>
        <v>Lighting</v>
      </c>
      <c r="Z1812" t="str">
        <f>_xlfn.XLOOKUP(Table17[[#This Row],[Product_ID]],Product_Dim!A:A,Product_Dim!E:E)</f>
        <v>Jones LLC</v>
      </c>
      <c r="AA1812">
        <f>_xlfn.XLOOKUP(Table17[[#This Row],[Product_ID]],Product_Dim!A:A,Product_Dim!F:F)</f>
        <v>382.22</v>
      </c>
      <c r="AB1812">
        <f>_xlfn.XLOOKUP(Table17[[#This Row],[Product_ID]],Product_Dim!A:A,Product_Dim!G:G)</f>
        <v>329</v>
      </c>
    </row>
    <row r="1813" spans="1:28" x14ac:dyDescent="0.25">
      <c r="A1813" t="s">
        <v>3637</v>
      </c>
      <c r="B1813" s="1">
        <v>45534</v>
      </c>
      <c r="C1813" t="s">
        <v>496</v>
      </c>
      <c r="D1813" t="s">
        <v>1654</v>
      </c>
      <c r="E1813" t="s">
        <v>1757</v>
      </c>
      <c r="F1813">
        <v>3</v>
      </c>
      <c r="G1813">
        <v>841.47</v>
      </c>
      <c r="H1813">
        <v>0.15</v>
      </c>
      <c r="I1813" t="s">
        <v>1829</v>
      </c>
      <c r="J1813" s="12">
        <v>2145.7485000000001</v>
      </c>
      <c r="K1813" t="str">
        <f>_xlfn.XLOOKUP(Table17[[#This Row],[Customer_ID]],Customer_Dim!A:A,Customer_Dim!B:B,"False Data")</f>
        <v>Rhonda Young</v>
      </c>
      <c r="L1813" s="5">
        <f>_xlfn.XLOOKUP(Table17[[#This Row],[Customer_ID]],Customer_Dim!A:A,Customer_Dim!C:C,"False Data")</f>
        <v>49</v>
      </c>
      <c r="M1813" s="5" t="str" cm="1">
        <f t="array" ref="M1813">_xlfn.IFS(Table9[[#This Row],[Age]]&lt;=35,"Youth",Table9[[#This Row],[Age]]&lt;=55,"Adult",Table9[[#This Row],[Age]]&gt;55,"Senior")</f>
        <v>Adult</v>
      </c>
      <c r="N1813" t="str">
        <f>_xlfn.XLOOKUP(Table17[[#This Row],[Customer_ID]],Customer_Dim!A:A,Customer_Dim!D:D,"False Data")</f>
        <v>Female</v>
      </c>
      <c r="O1813" t="str">
        <f>_xlfn.XLOOKUP(Table17[[#This Row],[Customer_ID]],Customer_Dim!A:A,Customer_Dim!E:E,"False Data")</f>
        <v>Lake Nathanfort</v>
      </c>
      <c r="P1813" t="str">
        <f>_xlfn.XLOOKUP(Table17[[#This Row],[Customer_ID]],Customer_Dim!A:A,Customer_Dim!F:F,"False Data")</f>
        <v>Alaska</v>
      </c>
      <c r="Q1813" t="str">
        <f>_xlfn.XLOOKUP(Table17[[#This Row],[Customer_ID]],Customer_Dim!A:A,Customer_Dim!G:G,"False Data")</f>
        <v>USA</v>
      </c>
      <c r="R1813" t="str">
        <f>_xlfn.XLOOKUP(Table17[[#This Row],[Customer_ID]],Customer_Dim!A:A,Customer_Dim!H:H,"False Data")</f>
        <v>Platinum</v>
      </c>
      <c r="S1813" t="str">
        <f>_xlfn.XLOOKUP(Table17[[#This Row],[Store_ID]],Store_Dim!A:A,Store_Dim!B:B)</f>
        <v>Martinez, Adkins and Johnson</v>
      </c>
      <c r="T1813" t="str">
        <f>_xlfn.XLOOKUP(Table17[[#This Row],[Store_ID]],Store_Dim!A:A,Store_Dim!C:C)</f>
        <v>North</v>
      </c>
      <c r="U1813" t="str">
        <f>_xlfn.XLOOKUP(Table17[[#This Row],[Store_ID]],Store_Dim!A:A,Store_Dim!D:D)</f>
        <v>Danielmouth</v>
      </c>
      <c r="V1813" t="str">
        <f>_xlfn.XLOOKUP(Table17[[#This Row],[Store_ID]],Store_Dim!A:A,Store_Dim!E:E)</f>
        <v>Flagship</v>
      </c>
      <c r="W1813" t="str">
        <f>_xlfn.XLOOKUP(Table17[[#This Row],[Product_ID]],Product_Dim!A:A,Product_Dim!B:B)</f>
        <v>Men's Track Pants</v>
      </c>
      <c r="X1813" t="str">
        <f>_xlfn.XLOOKUP(Table17[[#This Row],[Product_ID]],Product_Dim!A:A,Product_Dim!C:C)</f>
        <v>Clothing</v>
      </c>
      <c r="Y1813" t="str">
        <f>_xlfn.XLOOKUP(Table17[[#This Row],[Product_ID]],Product_Dim!A:A,Product_Dim!D:D)</f>
        <v>Bottoms</v>
      </c>
      <c r="Z1813" t="str">
        <f>_xlfn.XLOOKUP(Table17[[#This Row],[Product_ID]],Product_Dim!A:A,Product_Dim!E:E)</f>
        <v>Hamilton, Woods and Walker</v>
      </c>
      <c r="AA1813">
        <f>_xlfn.XLOOKUP(Table17[[#This Row],[Product_ID]],Product_Dim!A:A,Product_Dim!F:F)</f>
        <v>386.56</v>
      </c>
      <c r="AB1813">
        <f>_xlfn.XLOOKUP(Table17[[#This Row],[Product_ID]],Product_Dim!A:A,Product_Dim!G:G)</f>
        <v>125</v>
      </c>
    </row>
    <row r="1814" spans="1:28" x14ac:dyDescent="0.25">
      <c r="A1814" t="s">
        <v>3638</v>
      </c>
      <c r="B1814" s="1">
        <v>45334</v>
      </c>
      <c r="C1814" t="s">
        <v>221</v>
      </c>
      <c r="D1814" t="s">
        <v>1590</v>
      </c>
      <c r="E1814" t="s">
        <v>1797</v>
      </c>
      <c r="F1814">
        <v>2</v>
      </c>
      <c r="G1814">
        <v>960.41</v>
      </c>
      <c r="H1814">
        <v>0.18</v>
      </c>
      <c r="I1814" t="s">
        <v>1824</v>
      </c>
      <c r="J1814" s="12">
        <v>1575.0724</v>
      </c>
      <c r="K1814" t="str">
        <f>_xlfn.XLOOKUP(Table17[[#This Row],[Customer_ID]],Customer_Dim!A:A,Customer_Dim!B:B,"False Data")</f>
        <v>Alyssa Vargas</v>
      </c>
      <c r="L1814" s="5">
        <f>_xlfn.XLOOKUP(Table17[[#This Row],[Customer_ID]],Customer_Dim!A:A,Customer_Dim!C:C,"False Data")</f>
        <v>53</v>
      </c>
      <c r="M1814" s="5" t="str" cm="1">
        <f t="array" ref="M1814">_xlfn.IFS(Table9[[#This Row],[Age]]&lt;=35,"Youth",Table9[[#This Row],[Age]]&lt;=55,"Adult",Table9[[#This Row],[Age]]&gt;55,"Senior")</f>
        <v>Adult</v>
      </c>
      <c r="N1814" t="str">
        <f>_xlfn.XLOOKUP(Table17[[#This Row],[Customer_ID]],Customer_Dim!A:A,Customer_Dim!D:D,"False Data")</f>
        <v>Male</v>
      </c>
      <c r="O1814" t="str">
        <f>_xlfn.XLOOKUP(Table17[[#This Row],[Customer_ID]],Customer_Dim!A:A,Customer_Dim!E:E,"False Data")</f>
        <v>New Kathrynland</v>
      </c>
      <c r="P1814" t="str">
        <f>_xlfn.XLOOKUP(Table17[[#This Row],[Customer_ID]],Customer_Dim!A:A,Customer_Dim!F:F,"False Data")</f>
        <v>Montana</v>
      </c>
      <c r="Q1814" t="str">
        <f>_xlfn.XLOOKUP(Table17[[#This Row],[Customer_ID]],Customer_Dim!A:A,Customer_Dim!G:G,"False Data")</f>
        <v>USA</v>
      </c>
      <c r="R1814" t="str">
        <f>_xlfn.XLOOKUP(Table17[[#This Row],[Customer_ID]],Customer_Dim!A:A,Customer_Dim!H:H,"False Data")</f>
        <v>Platinum</v>
      </c>
      <c r="S1814" t="str">
        <f>_xlfn.XLOOKUP(Table17[[#This Row],[Store_ID]],Store_Dim!A:A,Store_Dim!B:B)</f>
        <v>Gardner, Humphrey and Contreras</v>
      </c>
      <c r="T1814" t="str">
        <f>_xlfn.XLOOKUP(Table17[[#This Row],[Store_ID]],Store_Dim!A:A,Store_Dim!C:C)</f>
        <v>East</v>
      </c>
      <c r="U1814" t="str">
        <f>_xlfn.XLOOKUP(Table17[[#This Row],[Store_ID]],Store_Dim!A:A,Store_Dim!D:D)</f>
        <v>Johnsonville</v>
      </c>
      <c r="V1814" t="str">
        <f>_xlfn.XLOOKUP(Table17[[#This Row],[Store_ID]],Store_Dim!A:A,Store_Dim!E:E)</f>
        <v>Flagship</v>
      </c>
      <c r="W1814" t="str">
        <f>_xlfn.XLOOKUP(Table17[[#This Row],[Product_ID]],Product_Dim!A:A,Product_Dim!B:B)</f>
        <v>Multi-Purpose Storage Box</v>
      </c>
      <c r="X1814" t="str">
        <f>_xlfn.XLOOKUP(Table17[[#This Row],[Product_ID]],Product_Dim!A:A,Product_Dim!C:C)</f>
        <v>Home</v>
      </c>
      <c r="Y1814" t="str">
        <f>_xlfn.XLOOKUP(Table17[[#This Row],[Product_ID]],Product_Dim!A:A,Product_Dim!D:D)</f>
        <v>Storage</v>
      </c>
      <c r="Z1814" t="str">
        <f>_xlfn.XLOOKUP(Table17[[#This Row],[Product_ID]],Product_Dim!A:A,Product_Dim!E:E)</f>
        <v>Gardner-Montes</v>
      </c>
      <c r="AA1814">
        <f>_xlfn.XLOOKUP(Table17[[#This Row],[Product_ID]],Product_Dim!A:A,Product_Dim!F:F)</f>
        <v>123.46</v>
      </c>
      <c r="AB1814">
        <f>_xlfn.XLOOKUP(Table17[[#This Row],[Product_ID]],Product_Dim!A:A,Product_Dim!G:G)</f>
        <v>76</v>
      </c>
    </row>
    <row r="1815" spans="1:28" x14ac:dyDescent="0.25">
      <c r="A1815" t="s">
        <v>3639</v>
      </c>
      <c r="B1815" s="1">
        <v>45289</v>
      </c>
      <c r="C1815" t="s">
        <v>1395</v>
      </c>
      <c r="D1815" t="s">
        <v>1698</v>
      </c>
      <c r="E1815" t="s">
        <v>1810</v>
      </c>
      <c r="F1815">
        <v>3</v>
      </c>
      <c r="G1815">
        <v>717.22</v>
      </c>
      <c r="H1815">
        <v>0.24</v>
      </c>
      <c r="I1815" t="s">
        <v>1826</v>
      </c>
      <c r="J1815" s="12">
        <v>1635.2616</v>
      </c>
      <c r="K1815" t="str">
        <f>_xlfn.XLOOKUP(Table17[[#This Row],[Customer_ID]],Customer_Dim!A:A,Customer_Dim!B:B,"False Data")</f>
        <v>Ashley Roberts</v>
      </c>
      <c r="L1815" s="5">
        <f>_xlfn.XLOOKUP(Table17[[#This Row],[Customer_ID]],Customer_Dim!A:A,Customer_Dim!C:C,"False Data")</f>
        <v>46</v>
      </c>
      <c r="M1815" s="5" t="str" cm="1">
        <f t="array" ref="M1815">_xlfn.IFS(Table9[[#This Row],[Age]]&lt;=35,"Youth",Table9[[#This Row],[Age]]&lt;=55,"Adult",Table9[[#This Row],[Age]]&gt;55,"Senior")</f>
        <v>Adult</v>
      </c>
      <c r="N1815" t="str">
        <f>_xlfn.XLOOKUP(Table17[[#This Row],[Customer_ID]],Customer_Dim!A:A,Customer_Dim!D:D,"False Data")</f>
        <v>Male</v>
      </c>
      <c r="O1815" t="str">
        <f>_xlfn.XLOOKUP(Table17[[#This Row],[Customer_ID]],Customer_Dim!A:A,Customer_Dim!E:E,"False Data")</f>
        <v>Josephmouth</v>
      </c>
      <c r="P1815" t="str">
        <f>_xlfn.XLOOKUP(Table17[[#This Row],[Customer_ID]],Customer_Dim!A:A,Customer_Dim!F:F,"False Data")</f>
        <v>New Mexico</v>
      </c>
      <c r="Q1815" t="str">
        <f>_xlfn.XLOOKUP(Table17[[#This Row],[Customer_ID]],Customer_Dim!A:A,Customer_Dim!G:G,"False Data")</f>
        <v>USA</v>
      </c>
      <c r="R1815" t="str">
        <f>_xlfn.XLOOKUP(Table17[[#This Row],[Customer_ID]],Customer_Dim!A:A,Customer_Dim!H:H,"False Data")</f>
        <v>Gold</v>
      </c>
      <c r="S1815" t="str">
        <f>_xlfn.XLOOKUP(Table17[[#This Row],[Store_ID]],Store_Dim!A:A,Store_Dim!B:B)</f>
        <v>Guerrero-Schmitt</v>
      </c>
      <c r="T1815" t="str">
        <f>_xlfn.XLOOKUP(Table17[[#This Row],[Store_ID]],Store_Dim!A:A,Store_Dim!C:C)</f>
        <v>East</v>
      </c>
      <c r="U1815" t="str">
        <f>_xlfn.XLOOKUP(Table17[[#This Row],[Store_ID]],Store_Dim!A:A,Store_Dim!D:D)</f>
        <v>East Stevechester</v>
      </c>
      <c r="V1815" t="str">
        <f>_xlfn.XLOOKUP(Table17[[#This Row],[Store_ID]],Store_Dim!A:A,Store_Dim!E:E)</f>
        <v>Flagship</v>
      </c>
      <c r="W1815" t="str">
        <f>_xlfn.XLOOKUP(Table17[[#This Row],[Product_ID]],Product_Dim!A:A,Product_Dim!B:B)</f>
        <v>Women's Ankle Boots</v>
      </c>
      <c r="X1815" t="str">
        <f>_xlfn.XLOOKUP(Table17[[#This Row],[Product_ID]],Product_Dim!A:A,Product_Dim!C:C)</f>
        <v>Clothing</v>
      </c>
      <c r="Y1815" t="str">
        <f>_xlfn.XLOOKUP(Table17[[#This Row],[Product_ID]],Product_Dim!A:A,Product_Dim!D:D)</f>
        <v>Footwear</v>
      </c>
      <c r="Z1815" t="str">
        <f>_xlfn.XLOOKUP(Table17[[#This Row],[Product_ID]],Product_Dim!A:A,Product_Dim!E:E)</f>
        <v>Poole PLC</v>
      </c>
      <c r="AA1815">
        <f>_xlfn.XLOOKUP(Table17[[#This Row],[Product_ID]],Product_Dim!A:A,Product_Dim!F:F)</f>
        <v>158.13999999999999</v>
      </c>
      <c r="AB1815">
        <f>_xlfn.XLOOKUP(Table17[[#This Row],[Product_ID]],Product_Dim!A:A,Product_Dim!G:G)</f>
        <v>82</v>
      </c>
    </row>
    <row r="1816" spans="1:28" x14ac:dyDescent="0.25">
      <c r="A1816" t="s">
        <v>3640</v>
      </c>
      <c r="B1816" s="1">
        <v>45832</v>
      </c>
      <c r="C1816" t="s">
        <v>402</v>
      </c>
      <c r="D1816" t="s">
        <v>1572</v>
      </c>
      <c r="E1816" t="s">
        <v>1752</v>
      </c>
      <c r="F1816">
        <v>1</v>
      </c>
      <c r="G1816">
        <v>281.83</v>
      </c>
      <c r="H1816">
        <v>0.16</v>
      </c>
      <c r="I1816" t="s">
        <v>1829</v>
      </c>
      <c r="J1816" s="12">
        <v>236.7372</v>
      </c>
      <c r="K1816" t="str">
        <f>_xlfn.XLOOKUP(Table17[[#This Row],[Customer_ID]],Customer_Dim!A:A,Customer_Dim!B:B,"False Data")</f>
        <v>Tyler Conrad</v>
      </c>
      <c r="L1816" s="5">
        <f>_xlfn.XLOOKUP(Table17[[#This Row],[Customer_ID]],Customer_Dim!A:A,Customer_Dim!C:C,"False Data")</f>
        <v>53</v>
      </c>
      <c r="M1816" s="5" t="str" cm="1">
        <f t="array" ref="M1816">_xlfn.IFS(Table9[[#This Row],[Age]]&lt;=35,"Youth",Table9[[#This Row],[Age]]&lt;=55,"Adult",Table9[[#This Row],[Age]]&gt;55,"Senior")</f>
        <v>Adult</v>
      </c>
      <c r="N1816" t="str">
        <f>_xlfn.XLOOKUP(Table17[[#This Row],[Customer_ID]],Customer_Dim!A:A,Customer_Dim!D:D,"False Data")</f>
        <v>Female</v>
      </c>
      <c r="O1816" t="str">
        <f>_xlfn.XLOOKUP(Table17[[#This Row],[Customer_ID]],Customer_Dim!A:A,Customer_Dim!E:E,"False Data")</f>
        <v>North Curtischester</v>
      </c>
      <c r="P1816" t="str">
        <f>_xlfn.XLOOKUP(Table17[[#This Row],[Customer_ID]],Customer_Dim!A:A,Customer_Dim!F:F,"False Data")</f>
        <v>North Dakota</v>
      </c>
      <c r="Q1816" t="str">
        <f>_xlfn.XLOOKUP(Table17[[#This Row],[Customer_ID]],Customer_Dim!A:A,Customer_Dim!G:G,"False Data")</f>
        <v>USA</v>
      </c>
      <c r="R1816" t="str">
        <f>_xlfn.XLOOKUP(Table17[[#This Row],[Customer_ID]],Customer_Dim!A:A,Customer_Dim!H:H,"False Data")</f>
        <v>Platinum</v>
      </c>
      <c r="S1816" t="str">
        <f>_xlfn.XLOOKUP(Table17[[#This Row],[Store_ID]],Store_Dim!A:A,Store_Dim!B:B)</f>
        <v>Rivera-Warner</v>
      </c>
      <c r="T1816" t="str">
        <f>_xlfn.XLOOKUP(Table17[[#This Row],[Store_ID]],Store_Dim!A:A,Store_Dim!C:C)</f>
        <v>East</v>
      </c>
      <c r="U1816" t="str">
        <f>_xlfn.XLOOKUP(Table17[[#This Row],[Store_ID]],Store_Dim!A:A,Store_Dim!D:D)</f>
        <v>Washingtonfurt</v>
      </c>
      <c r="V1816" t="str">
        <f>_xlfn.XLOOKUP(Table17[[#This Row],[Store_ID]],Store_Dim!A:A,Store_Dim!E:E)</f>
        <v>Flagship</v>
      </c>
      <c r="W1816" t="str">
        <f>_xlfn.XLOOKUP(Table17[[#This Row],[Product_ID]],Product_Dim!A:A,Product_Dim!B:B)</f>
        <v>Hair Strengthening Shampoo</v>
      </c>
      <c r="X1816" t="str">
        <f>_xlfn.XLOOKUP(Table17[[#This Row],[Product_ID]],Product_Dim!A:A,Product_Dim!C:C)</f>
        <v>Beauty</v>
      </c>
      <c r="Y1816" t="str">
        <f>_xlfn.XLOOKUP(Table17[[#This Row],[Product_ID]],Product_Dim!A:A,Product_Dim!D:D)</f>
        <v>Haircare</v>
      </c>
      <c r="Z1816" t="str">
        <f>_xlfn.XLOOKUP(Table17[[#This Row],[Product_ID]],Product_Dim!A:A,Product_Dim!E:E)</f>
        <v>Rice LLC</v>
      </c>
      <c r="AA1816">
        <f>_xlfn.XLOOKUP(Table17[[#This Row],[Product_ID]],Product_Dim!A:A,Product_Dim!F:F)</f>
        <v>115.82</v>
      </c>
      <c r="AB1816">
        <f>_xlfn.XLOOKUP(Table17[[#This Row],[Product_ID]],Product_Dim!A:A,Product_Dim!G:G)</f>
        <v>460</v>
      </c>
    </row>
    <row r="1817" spans="1:28" x14ac:dyDescent="0.25">
      <c r="A1817" t="s">
        <v>3641</v>
      </c>
      <c r="B1817" s="1">
        <v>45400</v>
      </c>
      <c r="C1817" t="s">
        <v>666</v>
      </c>
      <c r="D1817" t="s">
        <v>1666</v>
      </c>
      <c r="E1817" t="s">
        <v>1799</v>
      </c>
      <c r="F1817">
        <v>1</v>
      </c>
      <c r="G1817">
        <v>509.08</v>
      </c>
      <c r="H1817">
        <v>0.04</v>
      </c>
      <c r="I1817" t="s">
        <v>1826</v>
      </c>
      <c r="J1817" s="12">
        <v>488.71679999999998</v>
      </c>
      <c r="K1817" t="str">
        <f>_xlfn.XLOOKUP(Table17[[#This Row],[Customer_ID]],Customer_Dim!A:A,Customer_Dim!B:B,"False Data")</f>
        <v>Tiffany Herrera</v>
      </c>
      <c r="L1817" s="5">
        <f>_xlfn.XLOOKUP(Table17[[#This Row],[Customer_ID]],Customer_Dim!A:A,Customer_Dim!C:C,"False Data")</f>
        <v>52</v>
      </c>
      <c r="M1817" s="5" t="str" cm="1">
        <f t="array" ref="M1817">_xlfn.IFS(Table9[[#This Row],[Age]]&lt;=35,"Youth",Table9[[#This Row],[Age]]&lt;=55,"Adult",Table9[[#This Row],[Age]]&gt;55,"Senior")</f>
        <v>Adult</v>
      </c>
      <c r="N1817" t="str">
        <f>_xlfn.XLOOKUP(Table17[[#This Row],[Customer_ID]],Customer_Dim!A:A,Customer_Dim!D:D,"False Data")</f>
        <v>Male</v>
      </c>
      <c r="O1817" t="str">
        <f>_xlfn.XLOOKUP(Table17[[#This Row],[Customer_ID]],Customer_Dim!A:A,Customer_Dim!E:E,"False Data")</f>
        <v>New Dianebury</v>
      </c>
      <c r="P1817" t="str">
        <f>_xlfn.XLOOKUP(Table17[[#This Row],[Customer_ID]],Customer_Dim!A:A,Customer_Dim!F:F,"False Data")</f>
        <v>Virginia</v>
      </c>
      <c r="Q1817" t="str">
        <f>_xlfn.XLOOKUP(Table17[[#This Row],[Customer_ID]],Customer_Dim!A:A,Customer_Dim!G:G,"False Data")</f>
        <v>USA</v>
      </c>
      <c r="R1817" t="str">
        <f>_xlfn.XLOOKUP(Table17[[#This Row],[Customer_ID]],Customer_Dim!A:A,Customer_Dim!H:H,"False Data")</f>
        <v>Platinum</v>
      </c>
      <c r="S1817" t="str">
        <f>_xlfn.XLOOKUP(Table17[[#This Row],[Store_ID]],Store_Dim!A:A,Store_Dim!B:B)</f>
        <v>Mcdonald Inc</v>
      </c>
      <c r="T1817" t="str">
        <f>_xlfn.XLOOKUP(Table17[[#This Row],[Store_ID]],Store_Dim!A:A,Store_Dim!C:C)</f>
        <v>South</v>
      </c>
      <c r="U1817" t="str">
        <f>_xlfn.XLOOKUP(Table17[[#This Row],[Store_ID]],Store_Dim!A:A,Store_Dim!D:D)</f>
        <v>Christopherland</v>
      </c>
      <c r="V1817" t="str">
        <f>_xlfn.XLOOKUP(Table17[[#This Row],[Store_ID]],Store_Dim!A:A,Store_Dim!E:E)</f>
        <v>Outlet</v>
      </c>
      <c r="W1817" t="str">
        <f>_xlfn.XLOOKUP(Table17[[#This Row],[Product_ID]],Product_Dim!A:A,Product_Dim!B:B)</f>
        <v>Men's Hair Styling Gel</v>
      </c>
      <c r="X1817" t="str">
        <f>_xlfn.XLOOKUP(Table17[[#This Row],[Product_ID]],Product_Dim!A:A,Product_Dim!C:C)</f>
        <v>Beauty</v>
      </c>
      <c r="Y1817" t="str">
        <f>_xlfn.XLOOKUP(Table17[[#This Row],[Product_ID]],Product_Dim!A:A,Product_Dim!D:D)</f>
        <v>Haircare</v>
      </c>
      <c r="Z1817" t="str">
        <f>_xlfn.XLOOKUP(Table17[[#This Row],[Product_ID]],Product_Dim!A:A,Product_Dim!E:E)</f>
        <v>Cline-Mccarthy</v>
      </c>
      <c r="AA1817">
        <f>_xlfn.XLOOKUP(Table17[[#This Row],[Product_ID]],Product_Dim!A:A,Product_Dim!F:F)</f>
        <v>17.309999999999999</v>
      </c>
      <c r="AB1817">
        <f>_xlfn.XLOOKUP(Table17[[#This Row],[Product_ID]],Product_Dim!A:A,Product_Dim!G:G)</f>
        <v>399</v>
      </c>
    </row>
    <row r="1818" spans="1:28" x14ac:dyDescent="0.25">
      <c r="A1818" t="s">
        <v>3642</v>
      </c>
      <c r="B1818" s="1">
        <v>45930</v>
      </c>
      <c r="C1818" t="s">
        <v>1246</v>
      </c>
      <c r="D1818" t="s">
        <v>1740</v>
      </c>
      <c r="E1818" t="s">
        <v>1761</v>
      </c>
      <c r="F1818">
        <v>4</v>
      </c>
      <c r="G1818">
        <v>827.09</v>
      </c>
      <c r="H1818">
        <v>0.3</v>
      </c>
      <c r="I1818" t="s">
        <v>1824</v>
      </c>
      <c r="J1818" s="12">
        <v>2315.8519999999999</v>
      </c>
      <c r="K1818" t="str">
        <f>_xlfn.XLOOKUP(Table17[[#This Row],[Customer_ID]],Customer_Dim!A:A,Customer_Dim!B:B,"False Data")</f>
        <v>Mark Rogers</v>
      </c>
      <c r="L1818" s="5">
        <f>_xlfn.XLOOKUP(Table17[[#This Row],[Customer_ID]],Customer_Dim!A:A,Customer_Dim!C:C,"False Data")</f>
        <v>57</v>
      </c>
      <c r="M1818" s="5" t="str" cm="1">
        <f t="array" ref="M1818">_xlfn.IFS(Table9[[#This Row],[Age]]&lt;=35,"Youth",Table9[[#This Row],[Age]]&lt;=55,"Adult",Table9[[#This Row],[Age]]&gt;55,"Senior")</f>
        <v>Senior</v>
      </c>
      <c r="N1818" t="str">
        <f>_xlfn.XLOOKUP(Table17[[#This Row],[Customer_ID]],Customer_Dim!A:A,Customer_Dim!D:D,"False Data")</f>
        <v>Female</v>
      </c>
      <c r="O1818" t="str">
        <f>_xlfn.XLOOKUP(Table17[[#This Row],[Customer_ID]],Customer_Dim!A:A,Customer_Dim!E:E,"False Data")</f>
        <v>Bookertown</v>
      </c>
      <c r="P1818" t="str">
        <f>_xlfn.XLOOKUP(Table17[[#This Row],[Customer_ID]],Customer_Dim!A:A,Customer_Dim!F:F,"False Data")</f>
        <v>Oklahoma</v>
      </c>
      <c r="Q1818" t="str">
        <f>_xlfn.XLOOKUP(Table17[[#This Row],[Customer_ID]],Customer_Dim!A:A,Customer_Dim!G:G,"False Data")</f>
        <v>USA</v>
      </c>
      <c r="R1818" t="str">
        <f>_xlfn.XLOOKUP(Table17[[#This Row],[Customer_ID]],Customer_Dim!A:A,Customer_Dim!H:H,"False Data")</f>
        <v>Platinum</v>
      </c>
      <c r="S1818" t="str">
        <f>_xlfn.XLOOKUP(Table17[[#This Row],[Store_ID]],Store_Dim!A:A,Store_Dim!B:B)</f>
        <v>Black-Horn</v>
      </c>
      <c r="T1818" t="str">
        <f>_xlfn.XLOOKUP(Table17[[#This Row],[Store_ID]],Store_Dim!A:A,Store_Dim!C:C)</f>
        <v>South</v>
      </c>
      <c r="U1818" t="str">
        <f>_xlfn.XLOOKUP(Table17[[#This Row],[Store_ID]],Store_Dim!A:A,Store_Dim!D:D)</f>
        <v>North Nancyview</v>
      </c>
      <c r="V1818" t="str">
        <f>_xlfn.XLOOKUP(Table17[[#This Row],[Store_ID]],Store_Dim!A:A,Store_Dim!E:E)</f>
        <v>Outlet</v>
      </c>
      <c r="W1818" t="str">
        <f>_xlfn.XLOOKUP(Table17[[#This Row],[Product_ID]],Product_Dim!A:A,Product_Dim!B:B)</f>
        <v>Women's Formal Blazer</v>
      </c>
      <c r="X1818" t="str">
        <f>_xlfn.XLOOKUP(Table17[[#This Row],[Product_ID]],Product_Dim!A:A,Product_Dim!C:C)</f>
        <v>Clothing</v>
      </c>
      <c r="Y1818" t="str">
        <f>_xlfn.XLOOKUP(Table17[[#This Row],[Product_ID]],Product_Dim!A:A,Product_Dim!D:D)</f>
        <v>Outerwear</v>
      </c>
      <c r="Z1818" t="str">
        <f>_xlfn.XLOOKUP(Table17[[#This Row],[Product_ID]],Product_Dim!A:A,Product_Dim!E:E)</f>
        <v>Phillips and Sons</v>
      </c>
      <c r="AA1818">
        <f>_xlfn.XLOOKUP(Table17[[#This Row],[Product_ID]],Product_Dim!A:A,Product_Dim!F:F)</f>
        <v>358.47</v>
      </c>
      <c r="AB1818">
        <f>_xlfn.XLOOKUP(Table17[[#This Row],[Product_ID]],Product_Dim!A:A,Product_Dim!G:G)</f>
        <v>143</v>
      </c>
    </row>
    <row r="1819" spans="1:28" x14ac:dyDescent="0.25">
      <c r="A1819" t="s">
        <v>3643</v>
      </c>
      <c r="B1819" s="1">
        <v>45935</v>
      </c>
      <c r="C1819" t="s">
        <v>684</v>
      </c>
      <c r="D1819" t="s">
        <v>1606</v>
      </c>
      <c r="E1819" t="s">
        <v>1769</v>
      </c>
      <c r="F1819">
        <v>2</v>
      </c>
      <c r="G1819">
        <v>823.36</v>
      </c>
      <c r="H1819">
        <v>0.23</v>
      </c>
      <c r="I1819" t="s">
        <v>1824</v>
      </c>
      <c r="J1819" s="12">
        <v>1267.9744000000001</v>
      </c>
      <c r="K1819" t="str">
        <f>_xlfn.XLOOKUP(Table17[[#This Row],[Customer_ID]],Customer_Dim!A:A,Customer_Dim!B:B,"False Data")</f>
        <v>Antonio Jones</v>
      </c>
      <c r="L1819" s="5">
        <f>_xlfn.XLOOKUP(Table17[[#This Row],[Customer_ID]],Customer_Dim!A:A,Customer_Dim!C:C,"False Data")</f>
        <v>48</v>
      </c>
      <c r="M1819" s="5" t="str" cm="1">
        <f t="array" ref="M1819">_xlfn.IFS(Table9[[#This Row],[Age]]&lt;=35,"Youth",Table9[[#This Row],[Age]]&lt;=55,"Adult",Table9[[#This Row],[Age]]&gt;55,"Senior")</f>
        <v>Adult</v>
      </c>
      <c r="N1819" t="str">
        <f>_xlfn.XLOOKUP(Table17[[#This Row],[Customer_ID]],Customer_Dim!A:A,Customer_Dim!D:D,"False Data")</f>
        <v>Male</v>
      </c>
      <c r="O1819" t="str">
        <f>_xlfn.XLOOKUP(Table17[[#This Row],[Customer_ID]],Customer_Dim!A:A,Customer_Dim!E:E,"False Data")</f>
        <v>Matthewborough</v>
      </c>
      <c r="P1819" t="str">
        <f>_xlfn.XLOOKUP(Table17[[#This Row],[Customer_ID]],Customer_Dim!A:A,Customer_Dim!F:F,"False Data")</f>
        <v>Georgia</v>
      </c>
      <c r="Q1819" t="str">
        <f>_xlfn.XLOOKUP(Table17[[#This Row],[Customer_ID]],Customer_Dim!A:A,Customer_Dim!G:G,"False Data")</f>
        <v>USA</v>
      </c>
      <c r="R1819" t="str">
        <f>_xlfn.XLOOKUP(Table17[[#This Row],[Customer_ID]],Customer_Dim!A:A,Customer_Dim!H:H,"False Data")</f>
        <v>Silver</v>
      </c>
      <c r="S1819" t="str">
        <f>_xlfn.XLOOKUP(Table17[[#This Row],[Store_ID]],Store_Dim!A:A,Store_Dim!B:B)</f>
        <v>Alexander Group</v>
      </c>
      <c r="T1819" t="str">
        <f>_xlfn.XLOOKUP(Table17[[#This Row],[Store_ID]],Store_Dim!A:A,Store_Dim!C:C)</f>
        <v>South</v>
      </c>
      <c r="U1819" t="str">
        <f>_xlfn.XLOOKUP(Table17[[#This Row],[Store_ID]],Store_Dim!A:A,Store_Dim!D:D)</f>
        <v>Port Sharon</v>
      </c>
      <c r="V1819" t="str">
        <f>_xlfn.XLOOKUP(Table17[[#This Row],[Store_ID]],Store_Dim!A:A,Store_Dim!E:E)</f>
        <v>Online</v>
      </c>
      <c r="W1819" t="str">
        <f>_xlfn.XLOOKUP(Table17[[#This Row],[Product_ID]],Product_Dim!A:A,Product_Dim!B:B)</f>
        <v>Fabric Sofa Throw Blanket</v>
      </c>
      <c r="X1819" t="str">
        <f>_xlfn.XLOOKUP(Table17[[#This Row],[Product_ID]],Product_Dim!A:A,Product_Dim!C:C)</f>
        <v>Home</v>
      </c>
      <c r="Y1819" t="str">
        <f>_xlfn.XLOOKUP(Table17[[#This Row],[Product_ID]],Product_Dim!A:A,Product_Dim!D:D)</f>
        <v>Decor</v>
      </c>
      <c r="Z1819" t="str">
        <f>_xlfn.XLOOKUP(Table17[[#This Row],[Product_ID]],Product_Dim!A:A,Product_Dim!E:E)</f>
        <v>Hoffman Group</v>
      </c>
      <c r="AA1819">
        <f>_xlfn.XLOOKUP(Table17[[#This Row],[Product_ID]],Product_Dim!A:A,Product_Dim!F:F)</f>
        <v>218.48</v>
      </c>
      <c r="AB1819">
        <f>_xlfn.XLOOKUP(Table17[[#This Row],[Product_ID]],Product_Dim!A:A,Product_Dim!G:G)</f>
        <v>276</v>
      </c>
    </row>
    <row r="1820" spans="1:28" x14ac:dyDescent="0.25">
      <c r="A1820" t="s">
        <v>3644</v>
      </c>
      <c r="B1820" s="1">
        <v>45814</v>
      </c>
      <c r="C1820" t="s">
        <v>467</v>
      </c>
      <c r="D1820" t="s">
        <v>1600</v>
      </c>
      <c r="E1820" t="s">
        <v>1773</v>
      </c>
      <c r="F1820">
        <v>4</v>
      </c>
      <c r="G1820">
        <v>282.18</v>
      </c>
      <c r="H1820">
        <v>0.13</v>
      </c>
      <c r="I1820" t="s">
        <v>1829</v>
      </c>
      <c r="J1820" s="12">
        <v>981.9864</v>
      </c>
      <c r="K1820" t="str">
        <f>_xlfn.XLOOKUP(Table17[[#This Row],[Customer_ID]],Customer_Dim!A:A,Customer_Dim!B:B,"False Data")</f>
        <v>Rick Dominguez</v>
      </c>
      <c r="L1820" s="5">
        <f>_xlfn.XLOOKUP(Table17[[#This Row],[Customer_ID]],Customer_Dim!A:A,Customer_Dim!C:C,"False Data")</f>
        <v>55</v>
      </c>
      <c r="M1820" s="5" t="str" cm="1">
        <f t="array" ref="M1820">_xlfn.IFS(Table9[[#This Row],[Age]]&lt;=35,"Youth",Table9[[#This Row],[Age]]&lt;=55,"Adult",Table9[[#This Row],[Age]]&gt;55,"Senior")</f>
        <v>Adult</v>
      </c>
      <c r="N1820" t="str">
        <f>_xlfn.XLOOKUP(Table17[[#This Row],[Customer_ID]],Customer_Dim!A:A,Customer_Dim!D:D,"False Data")</f>
        <v>Female</v>
      </c>
      <c r="O1820" t="str">
        <f>_xlfn.XLOOKUP(Table17[[#This Row],[Customer_ID]],Customer_Dim!A:A,Customer_Dim!E:E,"False Data")</f>
        <v>North Johnbury</v>
      </c>
      <c r="P1820" t="str">
        <f>_xlfn.XLOOKUP(Table17[[#This Row],[Customer_ID]],Customer_Dim!A:A,Customer_Dim!F:F,"False Data")</f>
        <v>Ohio</v>
      </c>
      <c r="Q1820" t="str">
        <f>_xlfn.XLOOKUP(Table17[[#This Row],[Customer_ID]],Customer_Dim!A:A,Customer_Dim!G:G,"False Data")</f>
        <v>USA</v>
      </c>
      <c r="R1820" t="str">
        <f>_xlfn.XLOOKUP(Table17[[#This Row],[Customer_ID]],Customer_Dim!A:A,Customer_Dim!H:H,"False Data")</f>
        <v>Platinum</v>
      </c>
      <c r="S1820" t="str">
        <f>_xlfn.XLOOKUP(Table17[[#This Row],[Store_ID]],Store_Dim!A:A,Store_Dim!B:B)</f>
        <v>Gray Ltd</v>
      </c>
      <c r="T1820" t="str">
        <f>_xlfn.XLOOKUP(Table17[[#This Row],[Store_ID]],Store_Dim!A:A,Store_Dim!C:C)</f>
        <v>North</v>
      </c>
      <c r="U1820" t="str">
        <f>_xlfn.XLOOKUP(Table17[[#This Row],[Store_ID]],Store_Dim!A:A,Store_Dim!D:D)</f>
        <v>New Michaelchester</v>
      </c>
      <c r="V1820" t="str">
        <f>_xlfn.XLOOKUP(Table17[[#This Row],[Store_ID]],Store_Dim!A:A,Store_Dim!E:E)</f>
        <v>Outlet</v>
      </c>
      <c r="W1820" t="str">
        <f>_xlfn.XLOOKUP(Table17[[#This Row],[Product_ID]],Product_Dim!A:A,Product_Dim!B:B)</f>
        <v>Wireless Bluetooth Speaker</v>
      </c>
      <c r="X1820" t="str">
        <f>_xlfn.XLOOKUP(Table17[[#This Row],[Product_ID]],Product_Dim!A:A,Product_Dim!C:C)</f>
        <v>Electronics</v>
      </c>
      <c r="Y1820" t="str">
        <f>_xlfn.XLOOKUP(Table17[[#This Row],[Product_ID]],Product_Dim!A:A,Product_Dim!D:D)</f>
        <v>Audio</v>
      </c>
      <c r="Z1820" t="str">
        <f>_xlfn.XLOOKUP(Table17[[#This Row],[Product_ID]],Product_Dim!A:A,Product_Dim!E:E)</f>
        <v>Reed-Schmidt</v>
      </c>
      <c r="AA1820">
        <f>_xlfn.XLOOKUP(Table17[[#This Row],[Product_ID]],Product_Dim!A:A,Product_Dim!F:F)</f>
        <v>322.41000000000003</v>
      </c>
      <c r="AB1820">
        <f>_xlfn.XLOOKUP(Table17[[#This Row],[Product_ID]],Product_Dim!A:A,Product_Dim!G:G)</f>
        <v>213</v>
      </c>
    </row>
    <row r="1821" spans="1:28" x14ac:dyDescent="0.25">
      <c r="A1821" t="s">
        <v>3645</v>
      </c>
      <c r="B1821" s="1">
        <v>45323</v>
      </c>
      <c r="C1821" t="s">
        <v>571</v>
      </c>
      <c r="D1821" t="s">
        <v>1590</v>
      </c>
      <c r="E1821" t="s">
        <v>1757</v>
      </c>
      <c r="F1821">
        <v>1</v>
      </c>
      <c r="G1821">
        <v>486.39</v>
      </c>
      <c r="H1821">
        <v>0.09</v>
      </c>
      <c r="I1821" t="s">
        <v>1829</v>
      </c>
      <c r="J1821" s="12">
        <v>442.61489999999998</v>
      </c>
      <c r="K1821" t="str">
        <f>_xlfn.XLOOKUP(Table17[[#This Row],[Customer_ID]],Customer_Dim!A:A,Customer_Dim!B:B,"False Data")</f>
        <v>Thomas Rhodes</v>
      </c>
      <c r="L1821" s="5">
        <f>_xlfn.XLOOKUP(Table17[[#This Row],[Customer_ID]],Customer_Dim!A:A,Customer_Dim!C:C,"False Data")</f>
        <v>41</v>
      </c>
      <c r="M1821" s="5" t="str" cm="1">
        <f t="array" ref="M1821">_xlfn.IFS(Table9[[#This Row],[Age]]&lt;=35,"Youth",Table9[[#This Row],[Age]]&lt;=55,"Adult",Table9[[#This Row],[Age]]&gt;55,"Senior")</f>
        <v>Adult</v>
      </c>
      <c r="N1821" t="str">
        <f>_xlfn.XLOOKUP(Table17[[#This Row],[Customer_ID]],Customer_Dim!A:A,Customer_Dim!D:D,"False Data")</f>
        <v>Female</v>
      </c>
      <c r="O1821" t="str">
        <f>_xlfn.XLOOKUP(Table17[[#This Row],[Customer_ID]],Customer_Dim!A:A,Customer_Dim!E:E,"False Data")</f>
        <v>Port Richard</v>
      </c>
      <c r="P1821" t="str">
        <f>_xlfn.XLOOKUP(Table17[[#This Row],[Customer_ID]],Customer_Dim!A:A,Customer_Dim!F:F,"False Data")</f>
        <v>West Virginia</v>
      </c>
      <c r="Q1821" t="str">
        <f>_xlfn.XLOOKUP(Table17[[#This Row],[Customer_ID]],Customer_Dim!A:A,Customer_Dim!G:G,"False Data")</f>
        <v>USA</v>
      </c>
      <c r="R1821" t="str">
        <f>_xlfn.XLOOKUP(Table17[[#This Row],[Customer_ID]],Customer_Dim!A:A,Customer_Dim!H:H,"False Data")</f>
        <v>Bronze</v>
      </c>
      <c r="S1821" t="str">
        <f>_xlfn.XLOOKUP(Table17[[#This Row],[Store_ID]],Store_Dim!A:A,Store_Dim!B:B)</f>
        <v>Martinez, Adkins and Johnson</v>
      </c>
      <c r="T1821" t="str">
        <f>_xlfn.XLOOKUP(Table17[[#This Row],[Store_ID]],Store_Dim!A:A,Store_Dim!C:C)</f>
        <v>North</v>
      </c>
      <c r="U1821" t="str">
        <f>_xlfn.XLOOKUP(Table17[[#This Row],[Store_ID]],Store_Dim!A:A,Store_Dim!D:D)</f>
        <v>Danielmouth</v>
      </c>
      <c r="V1821" t="str">
        <f>_xlfn.XLOOKUP(Table17[[#This Row],[Store_ID]],Store_Dim!A:A,Store_Dim!E:E)</f>
        <v>Flagship</v>
      </c>
      <c r="W1821" t="str">
        <f>_xlfn.XLOOKUP(Table17[[#This Row],[Product_ID]],Product_Dim!A:A,Product_Dim!B:B)</f>
        <v>Multi-Purpose Storage Box</v>
      </c>
      <c r="X1821" t="str">
        <f>_xlfn.XLOOKUP(Table17[[#This Row],[Product_ID]],Product_Dim!A:A,Product_Dim!C:C)</f>
        <v>Home</v>
      </c>
      <c r="Y1821" t="str">
        <f>_xlfn.XLOOKUP(Table17[[#This Row],[Product_ID]],Product_Dim!A:A,Product_Dim!D:D)</f>
        <v>Storage</v>
      </c>
      <c r="Z1821" t="str">
        <f>_xlfn.XLOOKUP(Table17[[#This Row],[Product_ID]],Product_Dim!A:A,Product_Dim!E:E)</f>
        <v>Gardner-Montes</v>
      </c>
      <c r="AA1821">
        <f>_xlfn.XLOOKUP(Table17[[#This Row],[Product_ID]],Product_Dim!A:A,Product_Dim!F:F)</f>
        <v>123.46</v>
      </c>
      <c r="AB1821">
        <f>_xlfn.XLOOKUP(Table17[[#This Row],[Product_ID]],Product_Dim!A:A,Product_Dim!G:G)</f>
        <v>76</v>
      </c>
    </row>
    <row r="1822" spans="1:28" x14ac:dyDescent="0.25">
      <c r="A1822" t="s">
        <v>3646</v>
      </c>
      <c r="B1822" s="1">
        <v>45312</v>
      </c>
      <c r="C1822" t="s">
        <v>172</v>
      </c>
      <c r="D1822" t="s">
        <v>1584</v>
      </c>
      <c r="E1822" t="s">
        <v>1766</v>
      </c>
      <c r="F1822">
        <v>2</v>
      </c>
      <c r="G1822">
        <v>603.62</v>
      </c>
      <c r="H1822">
        <v>0.18</v>
      </c>
      <c r="I1822" t="s">
        <v>1829</v>
      </c>
      <c r="J1822" s="12">
        <v>989.93680000000006</v>
      </c>
      <c r="K1822" t="str">
        <f>_xlfn.XLOOKUP(Table17[[#This Row],[Customer_ID]],Customer_Dim!A:A,Customer_Dim!B:B,"False Data")</f>
        <v>Denise Williams</v>
      </c>
      <c r="L1822" s="5">
        <f>_xlfn.XLOOKUP(Table17[[#This Row],[Customer_ID]],Customer_Dim!A:A,Customer_Dim!C:C,"False Data")</f>
        <v>34</v>
      </c>
      <c r="M1822" s="5" t="str" cm="1">
        <f t="array" ref="M1822">_xlfn.IFS(Table9[[#This Row],[Age]]&lt;=35,"Youth",Table9[[#This Row],[Age]]&lt;=55,"Adult",Table9[[#This Row],[Age]]&gt;55,"Senior")</f>
        <v>Youth</v>
      </c>
      <c r="N1822" t="str">
        <f>_xlfn.XLOOKUP(Table17[[#This Row],[Customer_ID]],Customer_Dim!A:A,Customer_Dim!D:D,"False Data")</f>
        <v>Male</v>
      </c>
      <c r="O1822" t="str">
        <f>_xlfn.XLOOKUP(Table17[[#This Row],[Customer_ID]],Customer_Dim!A:A,Customer_Dim!E:E,"False Data")</f>
        <v>Christianstad</v>
      </c>
      <c r="P1822" t="str">
        <f>_xlfn.XLOOKUP(Table17[[#This Row],[Customer_ID]],Customer_Dim!A:A,Customer_Dim!F:F,"False Data")</f>
        <v>Hawaii</v>
      </c>
      <c r="Q1822" t="str">
        <f>_xlfn.XLOOKUP(Table17[[#This Row],[Customer_ID]],Customer_Dim!A:A,Customer_Dim!G:G,"False Data")</f>
        <v>USA</v>
      </c>
      <c r="R1822" t="str">
        <f>_xlfn.XLOOKUP(Table17[[#This Row],[Customer_ID]],Customer_Dim!A:A,Customer_Dim!H:H,"False Data")</f>
        <v>Bronze</v>
      </c>
      <c r="S1822" t="str">
        <f>_xlfn.XLOOKUP(Table17[[#This Row],[Store_ID]],Store_Dim!A:A,Store_Dim!B:B)</f>
        <v>Johnson-Wright</v>
      </c>
      <c r="T1822" t="str">
        <f>_xlfn.XLOOKUP(Table17[[#This Row],[Store_ID]],Store_Dim!A:A,Store_Dim!C:C)</f>
        <v>North</v>
      </c>
      <c r="U1822" t="str">
        <f>_xlfn.XLOOKUP(Table17[[#This Row],[Store_ID]],Store_Dim!A:A,Store_Dim!D:D)</f>
        <v>Hoodberg</v>
      </c>
      <c r="V1822" t="str">
        <f>_xlfn.XLOOKUP(Table17[[#This Row],[Store_ID]],Store_Dim!A:A,Store_Dim!E:E)</f>
        <v>Outlet</v>
      </c>
      <c r="W1822" t="str">
        <f>_xlfn.XLOOKUP(Table17[[#This Row],[Product_ID]],Product_Dim!A:A,Product_Dim!B:B)</f>
        <v>Women's Denim Jeans</v>
      </c>
      <c r="X1822" t="str">
        <f>_xlfn.XLOOKUP(Table17[[#This Row],[Product_ID]],Product_Dim!A:A,Product_Dim!C:C)</f>
        <v>Clothing</v>
      </c>
      <c r="Y1822" t="str">
        <f>_xlfn.XLOOKUP(Table17[[#This Row],[Product_ID]],Product_Dim!A:A,Product_Dim!D:D)</f>
        <v>Bottoms</v>
      </c>
      <c r="Z1822" t="str">
        <f>_xlfn.XLOOKUP(Table17[[#This Row],[Product_ID]],Product_Dim!A:A,Product_Dim!E:E)</f>
        <v>Guerra-Hendrix</v>
      </c>
      <c r="AA1822">
        <f>_xlfn.XLOOKUP(Table17[[#This Row],[Product_ID]],Product_Dim!A:A,Product_Dim!F:F)</f>
        <v>303.74</v>
      </c>
      <c r="AB1822">
        <f>_xlfn.XLOOKUP(Table17[[#This Row],[Product_ID]],Product_Dim!A:A,Product_Dim!G:G)</f>
        <v>343</v>
      </c>
    </row>
    <row r="1823" spans="1:28" x14ac:dyDescent="0.25">
      <c r="A1823" t="s">
        <v>3647</v>
      </c>
      <c r="B1823" s="1">
        <v>45554</v>
      </c>
      <c r="C1823" t="s">
        <v>496</v>
      </c>
      <c r="D1823" t="s">
        <v>1622</v>
      </c>
      <c r="E1823" t="s">
        <v>1782</v>
      </c>
      <c r="F1823">
        <v>3</v>
      </c>
      <c r="G1823">
        <v>204.17</v>
      </c>
      <c r="H1823">
        <v>0.1</v>
      </c>
      <c r="I1823" t="s">
        <v>1826</v>
      </c>
      <c r="J1823" s="12">
        <v>551.25900000000001</v>
      </c>
      <c r="K1823" t="str">
        <f>_xlfn.XLOOKUP(Table17[[#This Row],[Customer_ID]],Customer_Dim!A:A,Customer_Dim!B:B,"False Data")</f>
        <v>Rhonda Young</v>
      </c>
      <c r="L1823" s="5">
        <f>_xlfn.XLOOKUP(Table17[[#This Row],[Customer_ID]],Customer_Dim!A:A,Customer_Dim!C:C,"False Data")</f>
        <v>49</v>
      </c>
      <c r="M1823" s="5" t="str" cm="1">
        <f t="array" ref="M1823">_xlfn.IFS(Table9[[#This Row],[Age]]&lt;=35,"Youth",Table9[[#This Row],[Age]]&lt;=55,"Adult",Table9[[#This Row],[Age]]&gt;55,"Senior")</f>
        <v>Adult</v>
      </c>
      <c r="N1823" t="str">
        <f>_xlfn.XLOOKUP(Table17[[#This Row],[Customer_ID]],Customer_Dim!A:A,Customer_Dim!D:D,"False Data")</f>
        <v>Female</v>
      </c>
      <c r="O1823" t="str">
        <f>_xlfn.XLOOKUP(Table17[[#This Row],[Customer_ID]],Customer_Dim!A:A,Customer_Dim!E:E,"False Data")</f>
        <v>Lake Nathanfort</v>
      </c>
      <c r="P1823" t="str">
        <f>_xlfn.XLOOKUP(Table17[[#This Row],[Customer_ID]],Customer_Dim!A:A,Customer_Dim!F:F,"False Data")</f>
        <v>Alaska</v>
      </c>
      <c r="Q1823" t="str">
        <f>_xlfn.XLOOKUP(Table17[[#This Row],[Customer_ID]],Customer_Dim!A:A,Customer_Dim!G:G,"False Data")</f>
        <v>USA</v>
      </c>
      <c r="R1823" t="str">
        <f>_xlfn.XLOOKUP(Table17[[#This Row],[Customer_ID]],Customer_Dim!A:A,Customer_Dim!H:H,"False Data")</f>
        <v>Platinum</v>
      </c>
      <c r="S1823" t="str">
        <f>_xlfn.XLOOKUP(Table17[[#This Row],[Store_ID]],Store_Dim!A:A,Store_Dim!B:B)</f>
        <v>Bean, Jones and Park</v>
      </c>
      <c r="T1823" t="str">
        <f>_xlfn.XLOOKUP(Table17[[#This Row],[Store_ID]],Store_Dim!A:A,Store_Dim!C:C)</f>
        <v>West</v>
      </c>
      <c r="U1823" t="str">
        <f>_xlfn.XLOOKUP(Table17[[#This Row],[Store_ID]],Store_Dim!A:A,Store_Dim!D:D)</f>
        <v>Thompsonborough</v>
      </c>
      <c r="V1823" t="str">
        <f>_xlfn.XLOOKUP(Table17[[#This Row],[Store_ID]],Store_Dim!A:A,Store_Dim!E:E)</f>
        <v>Online</v>
      </c>
      <c r="W1823" t="str">
        <f>_xlfn.XLOOKUP(Table17[[#This Row],[Product_ID]],Product_Dim!A:A,Product_Dim!B:B)</f>
        <v>Men's Casual Sneakers</v>
      </c>
      <c r="X1823" t="str">
        <f>_xlfn.XLOOKUP(Table17[[#This Row],[Product_ID]],Product_Dim!A:A,Product_Dim!C:C)</f>
        <v>Clothing</v>
      </c>
      <c r="Y1823" t="str">
        <f>_xlfn.XLOOKUP(Table17[[#This Row],[Product_ID]],Product_Dim!A:A,Product_Dim!D:D)</f>
        <v>Footwear</v>
      </c>
      <c r="Z1823" t="str">
        <f>_xlfn.XLOOKUP(Table17[[#This Row],[Product_ID]],Product_Dim!A:A,Product_Dim!E:E)</f>
        <v>Hogan-Lee</v>
      </c>
      <c r="AA1823">
        <f>_xlfn.XLOOKUP(Table17[[#This Row],[Product_ID]],Product_Dim!A:A,Product_Dim!F:F)</f>
        <v>353.47</v>
      </c>
      <c r="AB1823">
        <f>_xlfn.XLOOKUP(Table17[[#This Row],[Product_ID]],Product_Dim!A:A,Product_Dim!G:G)</f>
        <v>214</v>
      </c>
    </row>
    <row r="1824" spans="1:28" x14ac:dyDescent="0.25">
      <c r="A1824" t="s">
        <v>3648</v>
      </c>
      <c r="B1824" s="1">
        <v>45310</v>
      </c>
      <c r="C1824" t="s">
        <v>467</v>
      </c>
      <c r="D1824" t="s">
        <v>1562</v>
      </c>
      <c r="E1824" t="s">
        <v>1801</v>
      </c>
      <c r="F1824">
        <v>1</v>
      </c>
      <c r="G1824">
        <v>43.58</v>
      </c>
      <c r="H1824">
        <v>0.01</v>
      </c>
      <c r="I1824" t="s">
        <v>1829</v>
      </c>
      <c r="J1824" s="12">
        <v>43.144199999999998</v>
      </c>
      <c r="K1824" t="str">
        <f>_xlfn.XLOOKUP(Table17[[#This Row],[Customer_ID]],Customer_Dim!A:A,Customer_Dim!B:B,"False Data")</f>
        <v>Rick Dominguez</v>
      </c>
      <c r="L1824" s="5">
        <f>_xlfn.XLOOKUP(Table17[[#This Row],[Customer_ID]],Customer_Dim!A:A,Customer_Dim!C:C,"False Data")</f>
        <v>55</v>
      </c>
      <c r="M1824" s="5" t="str" cm="1">
        <f t="array" ref="M1824">_xlfn.IFS(Table9[[#This Row],[Age]]&lt;=35,"Youth",Table9[[#This Row],[Age]]&lt;=55,"Adult",Table9[[#This Row],[Age]]&gt;55,"Senior")</f>
        <v>Adult</v>
      </c>
      <c r="N1824" t="str">
        <f>_xlfn.XLOOKUP(Table17[[#This Row],[Customer_ID]],Customer_Dim!A:A,Customer_Dim!D:D,"False Data")</f>
        <v>Female</v>
      </c>
      <c r="O1824" t="str">
        <f>_xlfn.XLOOKUP(Table17[[#This Row],[Customer_ID]],Customer_Dim!A:A,Customer_Dim!E:E,"False Data")</f>
        <v>North Johnbury</v>
      </c>
      <c r="P1824" t="str">
        <f>_xlfn.XLOOKUP(Table17[[#This Row],[Customer_ID]],Customer_Dim!A:A,Customer_Dim!F:F,"False Data")</f>
        <v>Ohio</v>
      </c>
      <c r="Q1824" t="str">
        <f>_xlfn.XLOOKUP(Table17[[#This Row],[Customer_ID]],Customer_Dim!A:A,Customer_Dim!G:G,"False Data")</f>
        <v>USA</v>
      </c>
      <c r="R1824" t="str">
        <f>_xlfn.XLOOKUP(Table17[[#This Row],[Customer_ID]],Customer_Dim!A:A,Customer_Dim!H:H,"False Data")</f>
        <v>Platinum</v>
      </c>
      <c r="S1824" t="str">
        <f>_xlfn.XLOOKUP(Table17[[#This Row],[Store_ID]],Store_Dim!A:A,Store_Dim!B:B)</f>
        <v>Shelton PLC</v>
      </c>
      <c r="T1824" t="str">
        <f>_xlfn.XLOOKUP(Table17[[#This Row],[Store_ID]],Store_Dim!A:A,Store_Dim!C:C)</f>
        <v>North</v>
      </c>
      <c r="U1824" t="str">
        <f>_xlfn.XLOOKUP(Table17[[#This Row],[Store_ID]],Store_Dim!A:A,Store_Dim!D:D)</f>
        <v>East Jenniferstad</v>
      </c>
      <c r="V1824" t="str">
        <f>_xlfn.XLOOKUP(Table17[[#This Row],[Store_ID]],Store_Dim!A:A,Store_Dim!E:E)</f>
        <v>Flagship</v>
      </c>
      <c r="W1824" t="str">
        <f>_xlfn.XLOOKUP(Table17[[#This Row],[Product_ID]],Product_Dim!A:A,Product_Dim!B:B)</f>
        <v>Wireless Bluetooth Earbuds</v>
      </c>
      <c r="X1824" t="str">
        <f>_xlfn.XLOOKUP(Table17[[#This Row],[Product_ID]],Product_Dim!A:A,Product_Dim!C:C)</f>
        <v>Electronics</v>
      </c>
      <c r="Y1824" t="str">
        <f>_xlfn.XLOOKUP(Table17[[#This Row],[Product_ID]],Product_Dim!A:A,Product_Dim!D:D)</f>
        <v>Audio</v>
      </c>
      <c r="Z1824" t="str">
        <f>_xlfn.XLOOKUP(Table17[[#This Row],[Product_ID]],Product_Dim!A:A,Product_Dim!E:E)</f>
        <v>Perez-Johnston</v>
      </c>
      <c r="AA1824">
        <f>_xlfn.XLOOKUP(Table17[[#This Row],[Product_ID]],Product_Dim!A:A,Product_Dim!F:F)</f>
        <v>439.07</v>
      </c>
      <c r="AB1824">
        <f>_xlfn.XLOOKUP(Table17[[#This Row],[Product_ID]],Product_Dim!A:A,Product_Dim!G:G)</f>
        <v>142</v>
      </c>
    </row>
    <row r="1825" spans="1:28" x14ac:dyDescent="0.25">
      <c r="A1825" t="s">
        <v>3649</v>
      </c>
      <c r="B1825" s="1">
        <v>45594</v>
      </c>
      <c r="C1825" t="s">
        <v>1044</v>
      </c>
      <c r="D1825" t="s">
        <v>1642</v>
      </c>
      <c r="E1825" t="s">
        <v>1761</v>
      </c>
      <c r="F1825">
        <v>3</v>
      </c>
      <c r="G1825">
        <v>469.33</v>
      </c>
      <c r="H1825">
        <v>0.14000000000000001</v>
      </c>
      <c r="I1825" t="s">
        <v>1826</v>
      </c>
      <c r="J1825" s="12">
        <v>1210.8714</v>
      </c>
      <c r="K1825" t="str">
        <f>_xlfn.XLOOKUP(Table17[[#This Row],[Customer_ID]],Customer_Dim!A:A,Customer_Dim!B:B,"False Data")</f>
        <v>Dr. Lindsay Hanna</v>
      </c>
      <c r="L1825" s="5">
        <f>_xlfn.XLOOKUP(Table17[[#This Row],[Customer_ID]],Customer_Dim!A:A,Customer_Dim!C:C,"False Data")</f>
        <v>34</v>
      </c>
      <c r="M1825" s="5" t="str" cm="1">
        <f t="array" ref="M1825">_xlfn.IFS(Table9[[#This Row],[Age]]&lt;=35,"Youth",Table9[[#This Row],[Age]]&lt;=55,"Adult",Table9[[#This Row],[Age]]&gt;55,"Senior")</f>
        <v>Youth</v>
      </c>
      <c r="N1825" t="str">
        <f>_xlfn.XLOOKUP(Table17[[#This Row],[Customer_ID]],Customer_Dim!A:A,Customer_Dim!D:D,"False Data")</f>
        <v>Female</v>
      </c>
      <c r="O1825" t="str">
        <f>_xlfn.XLOOKUP(Table17[[#This Row],[Customer_ID]],Customer_Dim!A:A,Customer_Dim!E:E,"False Data")</f>
        <v>New Paulstad</v>
      </c>
      <c r="P1825" t="str">
        <f>_xlfn.XLOOKUP(Table17[[#This Row],[Customer_ID]],Customer_Dim!A:A,Customer_Dim!F:F,"False Data")</f>
        <v>Hawaii</v>
      </c>
      <c r="Q1825" t="str">
        <f>_xlfn.XLOOKUP(Table17[[#This Row],[Customer_ID]],Customer_Dim!A:A,Customer_Dim!G:G,"False Data")</f>
        <v>USA</v>
      </c>
      <c r="R1825" t="str">
        <f>_xlfn.XLOOKUP(Table17[[#This Row],[Customer_ID]],Customer_Dim!A:A,Customer_Dim!H:H,"False Data")</f>
        <v>Bronze</v>
      </c>
      <c r="S1825" t="str">
        <f>_xlfn.XLOOKUP(Table17[[#This Row],[Store_ID]],Store_Dim!A:A,Store_Dim!B:B)</f>
        <v>Black-Horn</v>
      </c>
      <c r="T1825" t="str">
        <f>_xlfn.XLOOKUP(Table17[[#This Row],[Store_ID]],Store_Dim!A:A,Store_Dim!C:C)</f>
        <v>South</v>
      </c>
      <c r="U1825" t="str">
        <f>_xlfn.XLOOKUP(Table17[[#This Row],[Store_ID]],Store_Dim!A:A,Store_Dim!D:D)</f>
        <v>North Nancyview</v>
      </c>
      <c r="V1825" t="str">
        <f>_xlfn.XLOOKUP(Table17[[#This Row],[Store_ID]],Store_Dim!A:A,Store_Dim!E:E)</f>
        <v>Outlet</v>
      </c>
      <c r="W1825" t="str">
        <f>_xlfn.XLOOKUP(Table17[[#This Row],[Product_ID]],Product_Dim!A:A,Product_Dim!B:B)</f>
        <v>Makeup Brush Set</v>
      </c>
      <c r="X1825" t="str">
        <f>_xlfn.XLOOKUP(Table17[[#This Row],[Product_ID]],Product_Dim!A:A,Product_Dim!C:C)</f>
        <v>Beauty</v>
      </c>
      <c r="Y1825" t="str">
        <f>_xlfn.XLOOKUP(Table17[[#This Row],[Product_ID]],Product_Dim!A:A,Product_Dim!D:D)</f>
        <v>Makeup</v>
      </c>
      <c r="Z1825" t="str">
        <f>_xlfn.XLOOKUP(Table17[[#This Row],[Product_ID]],Product_Dim!A:A,Product_Dim!E:E)</f>
        <v>Cook Inc</v>
      </c>
      <c r="AA1825">
        <f>_xlfn.XLOOKUP(Table17[[#This Row],[Product_ID]],Product_Dim!A:A,Product_Dim!F:F)</f>
        <v>241</v>
      </c>
      <c r="AB1825">
        <f>_xlfn.XLOOKUP(Table17[[#This Row],[Product_ID]],Product_Dim!A:A,Product_Dim!G:G)</f>
        <v>431</v>
      </c>
    </row>
    <row r="1826" spans="1:28" x14ac:dyDescent="0.25">
      <c r="A1826" t="s">
        <v>3650</v>
      </c>
      <c r="B1826" s="1">
        <v>45840</v>
      </c>
      <c r="C1826" t="s">
        <v>681</v>
      </c>
      <c r="D1826" t="s">
        <v>1562</v>
      </c>
      <c r="E1826" t="s">
        <v>1782</v>
      </c>
      <c r="F1826">
        <v>4</v>
      </c>
      <c r="G1826">
        <v>836.23</v>
      </c>
      <c r="H1826">
        <v>0.12</v>
      </c>
      <c r="I1826" t="s">
        <v>1824</v>
      </c>
      <c r="J1826" s="12">
        <v>2943.5295999999998</v>
      </c>
      <c r="K1826" t="str">
        <f>_xlfn.XLOOKUP(Table17[[#This Row],[Customer_ID]],Customer_Dim!A:A,Customer_Dim!B:B,"False Data")</f>
        <v>Joan Johnson</v>
      </c>
      <c r="L1826" s="5">
        <f>_xlfn.XLOOKUP(Table17[[#This Row],[Customer_ID]],Customer_Dim!A:A,Customer_Dim!C:C,"False Data")</f>
        <v>50</v>
      </c>
      <c r="M1826" s="5" t="str" cm="1">
        <f t="array" ref="M1826">_xlfn.IFS(Table9[[#This Row],[Age]]&lt;=35,"Youth",Table9[[#This Row],[Age]]&lt;=55,"Adult",Table9[[#This Row],[Age]]&gt;55,"Senior")</f>
        <v>Adult</v>
      </c>
      <c r="N1826" t="str">
        <f>_xlfn.XLOOKUP(Table17[[#This Row],[Customer_ID]],Customer_Dim!A:A,Customer_Dim!D:D,"False Data")</f>
        <v>Female</v>
      </c>
      <c r="O1826" t="str">
        <f>_xlfn.XLOOKUP(Table17[[#This Row],[Customer_ID]],Customer_Dim!A:A,Customer_Dim!E:E,"False Data")</f>
        <v>Lake Josephport</v>
      </c>
      <c r="P1826" t="str">
        <f>_xlfn.XLOOKUP(Table17[[#This Row],[Customer_ID]],Customer_Dim!A:A,Customer_Dim!F:F,"False Data")</f>
        <v>Maine</v>
      </c>
      <c r="Q1826" t="str">
        <f>_xlfn.XLOOKUP(Table17[[#This Row],[Customer_ID]],Customer_Dim!A:A,Customer_Dim!G:G,"False Data")</f>
        <v>USA</v>
      </c>
      <c r="R1826" t="str">
        <f>_xlfn.XLOOKUP(Table17[[#This Row],[Customer_ID]],Customer_Dim!A:A,Customer_Dim!H:H,"False Data")</f>
        <v>Platinum</v>
      </c>
      <c r="S1826" t="str">
        <f>_xlfn.XLOOKUP(Table17[[#This Row],[Store_ID]],Store_Dim!A:A,Store_Dim!B:B)</f>
        <v>Bean, Jones and Park</v>
      </c>
      <c r="T1826" t="str">
        <f>_xlfn.XLOOKUP(Table17[[#This Row],[Store_ID]],Store_Dim!A:A,Store_Dim!C:C)</f>
        <v>West</v>
      </c>
      <c r="U1826" t="str">
        <f>_xlfn.XLOOKUP(Table17[[#This Row],[Store_ID]],Store_Dim!A:A,Store_Dim!D:D)</f>
        <v>Thompsonborough</v>
      </c>
      <c r="V1826" t="str">
        <f>_xlfn.XLOOKUP(Table17[[#This Row],[Store_ID]],Store_Dim!A:A,Store_Dim!E:E)</f>
        <v>Online</v>
      </c>
      <c r="W1826" t="str">
        <f>_xlfn.XLOOKUP(Table17[[#This Row],[Product_ID]],Product_Dim!A:A,Product_Dim!B:B)</f>
        <v>Wireless Bluetooth Earbuds</v>
      </c>
      <c r="X1826" t="str">
        <f>_xlfn.XLOOKUP(Table17[[#This Row],[Product_ID]],Product_Dim!A:A,Product_Dim!C:C)</f>
        <v>Electronics</v>
      </c>
      <c r="Y1826" t="str">
        <f>_xlfn.XLOOKUP(Table17[[#This Row],[Product_ID]],Product_Dim!A:A,Product_Dim!D:D)</f>
        <v>Audio</v>
      </c>
      <c r="Z1826" t="str">
        <f>_xlfn.XLOOKUP(Table17[[#This Row],[Product_ID]],Product_Dim!A:A,Product_Dim!E:E)</f>
        <v>Perez-Johnston</v>
      </c>
      <c r="AA1826">
        <f>_xlfn.XLOOKUP(Table17[[#This Row],[Product_ID]],Product_Dim!A:A,Product_Dim!F:F)</f>
        <v>439.07</v>
      </c>
      <c r="AB1826">
        <f>_xlfn.XLOOKUP(Table17[[#This Row],[Product_ID]],Product_Dim!A:A,Product_Dim!G:G)</f>
        <v>142</v>
      </c>
    </row>
    <row r="1827" spans="1:28" x14ac:dyDescent="0.25">
      <c r="A1827" t="s">
        <v>3651</v>
      </c>
      <c r="B1827" s="1">
        <v>45549</v>
      </c>
      <c r="C1827" t="s">
        <v>589</v>
      </c>
      <c r="D1827" t="s">
        <v>1682</v>
      </c>
      <c r="E1827" t="s">
        <v>1813</v>
      </c>
      <c r="F1827">
        <v>2</v>
      </c>
      <c r="G1827">
        <v>661.53</v>
      </c>
      <c r="H1827">
        <v>0.2</v>
      </c>
      <c r="I1827" t="s">
        <v>1826</v>
      </c>
      <c r="J1827" s="12">
        <v>1058.4480000000001</v>
      </c>
      <c r="K1827" t="str">
        <f>_xlfn.XLOOKUP(Table17[[#This Row],[Customer_ID]],Customer_Dim!A:A,Customer_Dim!B:B,"False Data")</f>
        <v>Michelle Myers</v>
      </c>
      <c r="L1827" s="5">
        <f>_xlfn.XLOOKUP(Table17[[#This Row],[Customer_ID]],Customer_Dim!A:A,Customer_Dim!C:C,"False Data")</f>
        <v>33</v>
      </c>
      <c r="M1827" s="5" t="str" cm="1">
        <f t="array" ref="M1827">_xlfn.IFS(Table9[[#This Row],[Age]]&lt;=35,"Youth",Table9[[#This Row],[Age]]&lt;=55,"Adult",Table9[[#This Row],[Age]]&gt;55,"Senior")</f>
        <v>Youth</v>
      </c>
      <c r="N1827" t="str">
        <f>_xlfn.XLOOKUP(Table17[[#This Row],[Customer_ID]],Customer_Dim!A:A,Customer_Dim!D:D,"False Data")</f>
        <v>Female</v>
      </c>
      <c r="O1827" t="str">
        <f>_xlfn.XLOOKUP(Table17[[#This Row],[Customer_ID]],Customer_Dim!A:A,Customer_Dim!E:E,"False Data")</f>
        <v>West Daniel</v>
      </c>
      <c r="P1827" t="str">
        <f>_xlfn.XLOOKUP(Table17[[#This Row],[Customer_ID]],Customer_Dim!A:A,Customer_Dim!F:F,"False Data")</f>
        <v>South Carolina</v>
      </c>
      <c r="Q1827" t="str">
        <f>_xlfn.XLOOKUP(Table17[[#This Row],[Customer_ID]],Customer_Dim!A:A,Customer_Dim!G:G,"False Data")</f>
        <v>USA</v>
      </c>
      <c r="R1827" t="str">
        <f>_xlfn.XLOOKUP(Table17[[#This Row],[Customer_ID]],Customer_Dim!A:A,Customer_Dim!H:H,"False Data")</f>
        <v>Bronze</v>
      </c>
      <c r="S1827" t="str">
        <f>_xlfn.XLOOKUP(Table17[[#This Row],[Store_ID]],Store_Dim!A:A,Store_Dim!B:B)</f>
        <v>Mann-Austin</v>
      </c>
      <c r="T1827" t="str">
        <f>_xlfn.XLOOKUP(Table17[[#This Row],[Store_ID]],Store_Dim!A:A,Store_Dim!C:C)</f>
        <v>East</v>
      </c>
      <c r="U1827" t="str">
        <f>_xlfn.XLOOKUP(Table17[[#This Row],[Store_ID]],Store_Dim!A:A,Store_Dim!D:D)</f>
        <v>Vasquezborough</v>
      </c>
      <c r="V1827" t="str">
        <f>_xlfn.XLOOKUP(Table17[[#This Row],[Store_ID]],Store_Dim!A:A,Store_Dim!E:E)</f>
        <v>Online</v>
      </c>
      <c r="W1827" t="str">
        <f>_xlfn.XLOOKUP(Table17[[#This Row],[Product_ID]],Product_Dim!A:A,Product_Dim!B:B)</f>
        <v>Smart LED Light Strip</v>
      </c>
      <c r="X1827" t="str">
        <f>_xlfn.XLOOKUP(Table17[[#This Row],[Product_ID]],Product_Dim!A:A,Product_Dim!C:C)</f>
        <v>Electronics</v>
      </c>
      <c r="Y1827" t="str">
        <f>_xlfn.XLOOKUP(Table17[[#This Row],[Product_ID]],Product_Dim!A:A,Product_Dim!D:D)</f>
        <v>Accessories</v>
      </c>
      <c r="Z1827" t="str">
        <f>_xlfn.XLOOKUP(Table17[[#This Row],[Product_ID]],Product_Dim!A:A,Product_Dim!E:E)</f>
        <v>Flores-Davis</v>
      </c>
      <c r="AA1827">
        <f>_xlfn.XLOOKUP(Table17[[#This Row],[Product_ID]],Product_Dim!A:A,Product_Dim!F:F)</f>
        <v>349.17</v>
      </c>
      <c r="AB1827">
        <f>_xlfn.XLOOKUP(Table17[[#This Row],[Product_ID]],Product_Dim!A:A,Product_Dim!G:G)</f>
        <v>476</v>
      </c>
    </row>
    <row r="1828" spans="1:28" x14ac:dyDescent="0.25">
      <c r="A1828" t="s">
        <v>3652</v>
      </c>
      <c r="B1828" s="1">
        <v>45903</v>
      </c>
      <c r="C1828" t="s">
        <v>411</v>
      </c>
      <c r="D1828" t="s">
        <v>1660</v>
      </c>
      <c r="E1828" t="s">
        <v>1804</v>
      </c>
      <c r="F1828">
        <v>3</v>
      </c>
      <c r="G1828">
        <v>753.47</v>
      </c>
      <c r="H1828">
        <v>0.25</v>
      </c>
      <c r="I1828" t="s">
        <v>1826</v>
      </c>
      <c r="J1828" s="12">
        <v>1695.3074999999999</v>
      </c>
      <c r="K1828" t="str">
        <f>_xlfn.XLOOKUP(Table17[[#This Row],[Customer_ID]],Customer_Dim!A:A,Customer_Dim!B:B,"False Data")</f>
        <v>Earl Allen</v>
      </c>
      <c r="L1828" s="5">
        <f>_xlfn.XLOOKUP(Table17[[#This Row],[Customer_ID]],Customer_Dim!A:A,Customer_Dim!C:C,"False Data")</f>
        <v>36</v>
      </c>
      <c r="M1828" s="5" t="str" cm="1">
        <f t="array" ref="M1828">_xlfn.IFS(Table9[[#This Row],[Age]]&lt;=35,"Youth",Table9[[#This Row],[Age]]&lt;=55,"Adult",Table9[[#This Row],[Age]]&gt;55,"Senior")</f>
        <v>Adult</v>
      </c>
      <c r="N1828" t="str">
        <f>_xlfn.XLOOKUP(Table17[[#This Row],[Customer_ID]],Customer_Dim!A:A,Customer_Dim!D:D,"False Data")</f>
        <v>Male</v>
      </c>
      <c r="O1828" t="str">
        <f>_xlfn.XLOOKUP(Table17[[#This Row],[Customer_ID]],Customer_Dim!A:A,Customer_Dim!E:E,"False Data")</f>
        <v>New Jenniferburgh</v>
      </c>
      <c r="P1828" t="str">
        <f>_xlfn.XLOOKUP(Table17[[#This Row],[Customer_ID]],Customer_Dim!A:A,Customer_Dim!F:F,"False Data")</f>
        <v>Nebraska</v>
      </c>
      <c r="Q1828" t="str">
        <f>_xlfn.XLOOKUP(Table17[[#This Row],[Customer_ID]],Customer_Dim!A:A,Customer_Dim!G:G,"False Data")</f>
        <v>USA</v>
      </c>
      <c r="R1828" t="str">
        <f>_xlfn.XLOOKUP(Table17[[#This Row],[Customer_ID]],Customer_Dim!A:A,Customer_Dim!H:H,"False Data")</f>
        <v>Platinum</v>
      </c>
      <c r="S1828" t="str">
        <f>_xlfn.XLOOKUP(Table17[[#This Row],[Store_ID]],Store_Dim!A:A,Store_Dim!B:B)</f>
        <v>Frederick-Wright</v>
      </c>
      <c r="T1828" t="str">
        <f>_xlfn.XLOOKUP(Table17[[#This Row],[Store_ID]],Store_Dim!A:A,Store_Dim!C:C)</f>
        <v>West</v>
      </c>
      <c r="U1828" t="str">
        <f>_xlfn.XLOOKUP(Table17[[#This Row],[Store_ID]],Store_Dim!A:A,Store_Dim!D:D)</f>
        <v>New Jimmymouth</v>
      </c>
      <c r="V1828" t="str">
        <f>_xlfn.XLOOKUP(Table17[[#This Row],[Store_ID]],Store_Dim!A:A,Store_Dim!E:E)</f>
        <v>Flagship</v>
      </c>
      <c r="W1828" t="str">
        <f>_xlfn.XLOOKUP(Table17[[#This Row],[Product_ID]],Product_Dim!A:A,Product_Dim!B:B)</f>
        <v>Premium Blanket Throw</v>
      </c>
      <c r="X1828" t="str">
        <f>_xlfn.XLOOKUP(Table17[[#This Row],[Product_ID]],Product_Dim!A:A,Product_Dim!C:C)</f>
        <v>Home</v>
      </c>
      <c r="Y1828" t="str">
        <f>_xlfn.XLOOKUP(Table17[[#This Row],[Product_ID]],Product_Dim!A:A,Product_Dim!D:D)</f>
        <v>Decor</v>
      </c>
      <c r="Z1828" t="str">
        <f>_xlfn.XLOOKUP(Table17[[#This Row],[Product_ID]],Product_Dim!A:A,Product_Dim!E:E)</f>
        <v>Hernandez, Kennedy and Porter</v>
      </c>
      <c r="AA1828">
        <f>_xlfn.XLOOKUP(Table17[[#This Row],[Product_ID]],Product_Dim!A:A,Product_Dim!F:F)</f>
        <v>461.47</v>
      </c>
      <c r="AB1828">
        <f>_xlfn.XLOOKUP(Table17[[#This Row],[Product_ID]],Product_Dim!A:A,Product_Dim!G:G)</f>
        <v>190</v>
      </c>
    </row>
    <row r="1829" spans="1:28" x14ac:dyDescent="0.25">
      <c r="A1829" t="s">
        <v>3653</v>
      </c>
      <c r="B1829" s="1">
        <v>45673</v>
      </c>
      <c r="C1829" t="s">
        <v>523</v>
      </c>
      <c r="D1829" t="s">
        <v>1676</v>
      </c>
      <c r="E1829" t="s">
        <v>1752</v>
      </c>
      <c r="F1829">
        <v>3</v>
      </c>
      <c r="G1829">
        <v>713.95</v>
      </c>
      <c r="H1829">
        <v>0</v>
      </c>
      <c r="I1829" t="s">
        <v>1824</v>
      </c>
      <c r="J1829" s="12">
        <v>2141.85</v>
      </c>
      <c r="K1829" t="str">
        <f>_xlfn.XLOOKUP(Table17[[#This Row],[Customer_ID]],Customer_Dim!A:A,Customer_Dim!B:B,"False Data")</f>
        <v>Maria Sanchez</v>
      </c>
      <c r="L1829" s="5">
        <f>_xlfn.XLOOKUP(Table17[[#This Row],[Customer_ID]],Customer_Dim!A:A,Customer_Dim!C:C,"False Data")</f>
        <v>46</v>
      </c>
      <c r="M1829" s="5" t="str" cm="1">
        <f t="array" ref="M1829">_xlfn.IFS(Table9[[#This Row],[Age]]&lt;=35,"Youth",Table9[[#This Row],[Age]]&lt;=55,"Adult",Table9[[#This Row],[Age]]&gt;55,"Senior")</f>
        <v>Adult</v>
      </c>
      <c r="N1829" t="str">
        <f>_xlfn.XLOOKUP(Table17[[#This Row],[Customer_ID]],Customer_Dim!A:A,Customer_Dim!D:D,"False Data")</f>
        <v>Male</v>
      </c>
      <c r="O1829" t="str">
        <f>_xlfn.XLOOKUP(Table17[[#This Row],[Customer_ID]],Customer_Dim!A:A,Customer_Dim!E:E,"False Data")</f>
        <v>East Peterbury</v>
      </c>
      <c r="P1829" t="str">
        <f>_xlfn.XLOOKUP(Table17[[#This Row],[Customer_ID]],Customer_Dim!A:A,Customer_Dim!F:F,"False Data")</f>
        <v>North Dakota</v>
      </c>
      <c r="Q1829" t="str">
        <f>_xlfn.XLOOKUP(Table17[[#This Row],[Customer_ID]],Customer_Dim!A:A,Customer_Dim!G:G,"False Data")</f>
        <v>USA</v>
      </c>
      <c r="R1829" t="str">
        <f>_xlfn.XLOOKUP(Table17[[#This Row],[Customer_ID]],Customer_Dim!A:A,Customer_Dim!H:H,"False Data")</f>
        <v>Bronze</v>
      </c>
      <c r="S1829" t="str">
        <f>_xlfn.XLOOKUP(Table17[[#This Row],[Store_ID]],Store_Dim!A:A,Store_Dim!B:B)</f>
        <v>Rivera-Warner</v>
      </c>
      <c r="T1829" t="str">
        <f>_xlfn.XLOOKUP(Table17[[#This Row],[Store_ID]],Store_Dim!A:A,Store_Dim!C:C)</f>
        <v>East</v>
      </c>
      <c r="U1829" t="str">
        <f>_xlfn.XLOOKUP(Table17[[#This Row],[Store_ID]],Store_Dim!A:A,Store_Dim!D:D)</f>
        <v>Washingtonfurt</v>
      </c>
      <c r="V1829" t="str">
        <f>_xlfn.XLOOKUP(Table17[[#This Row],[Store_ID]],Store_Dim!A:A,Store_Dim!E:E)</f>
        <v>Flagship</v>
      </c>
      <c r="W1829" t="str">
        <f>_xlfn.XLOOKUP(Table17[[#This Row],[Product_ID]],Product_Dim!A:A,Product_Dim!B:B)</f>
        <v>Matte Lipstick Set</v>
      </c>
      <c r="X1829" t="str">
        <f>_xlfn.XLOOKUP(Table17[[#This Row],[Product_ID]],Product_Dim!A:A,Product_Dim!C:C)</f>
        <v>Beauty</v>
      </c>
      <c r="Y1829" t="str">
        <f>_xlfn.XLOOKUP(Table17[[#This Row],[Product_ID]],Product_Dim!A:A,Product_Dim!D:D)</f>
        <v>Makeup</v>
      </c>
      <c r="Z1829" t="str">
        <f>_xlfn.XLOOKUP(Table17[[#This Row],[Product_ID]],Product_Dim!A:A,Product_Dim!E:E)</f>
        <v>Zhang Inc</v>
      </c>
      <c r="AA1829">
        <f>_xlfn.XLOOKUP(Table17[[#This Row],[Product_ID]],Product_Dim!A:A,Product_Dim!F:F)</f>
        <v>299.11</v>
      </c>
      <c r="AB1829">
        <f>_xlfn.XLOOKUP(Table17[[#This Row],[Product_ID]],Product_Dim!A:A,Product_Dim!G:G)</f>
        <v>118</v>
      </c>
    </row>
    <row r="1830" spans="1:28" x14ac:dyDescent="0.25">
      <c r="A1830" t="s">
        <v>3654</v>
      </c>
      <c r="B1830" s="1">
        <v>45395</v>
      </c>
      <c r="C1830" t="s">
        <v>353</v>
      </c>
      <c r="D1830" t="s">
        <v>1570</v>
      </c>
      <c r="E1830" t="s">
        <v>1773</v>
      </c>
      <c r="F1830">
        <v>3</v>
      </c>
      <c r="G1830">
        <v>596</v>
      </c>
      <c r="H1830">
        <v>0.28000000000000003</v>
      </c>
      <c r="I1830" t="s">
        <v>1829</v>
      </c>
      <c r="J1830" s="12">
        <v>1287.3599999999999</v>
      </c>
      <c r="K1830" t="str">
        <f>_xlfn.XLOOKUP(Table17[[#This Row],[Customer_ID]],Customer_Dim!A:A,Customer_Dim!B:B,"False Data")</f>
        <v>Sheila Wilson</v>
      </c>
      <c r="L1830" s="5">
        <f>_xlfn.XLOOKUP(Table17[[#This Row],[Customer_ID]],Customer_Dim!A:A,Customer_Dim!C:C,"False Data")</f>
        <v>35</v>
      </c>
      <c r="M1830" s="5" t="str" cm="1">
        <f t="array" ref="M1830">_xlfn.IFS(Table9[[#This Row],[Age]]&lt;=35,"Youth",Table9[[#This Row],[Age]]&lt;=55,"Adult",Table9[[#This Row],[Age]]&gt;55,"Senior")</f>
        <v>Youth</v>
      </c>
      <c r="N1830" t="str">
        <f>_xlfn.XLOOKUP(Table17[[#This Row],[Customer_ID]],Customer_Dim!A:A,Customer_Dim!D:D,"False Data")</f>
        <v>Male</v>
      </c>
      <c r="O1830" t="str">
        <f>_xlfn.XLOOKUP(Table17[[#This Row],[Customer_ID]],Customer_Dim!A:A,Customer_Dim!E:E,"False Data")</f>
        <v>South Dustin</v>
      </c>
      <c r="P1830" t="str">
        <f>_xlfn.XLOOKUP(Table17[[#This Row],[Customer_ID]],Customer_Dim!A:A,Customer_Dim!F:F,"False Data")</f>
        <v>Tennessee</v>
      </c>
      <c r="Q1830" t="str">
        <f>_xlfn.XLOOKUP(Table17[[#This Row],[Customer_ID]],Customer_Dim!A:A,Customer_Dim!G:G,"False Data")</f>
        <v>USA</v>
      </c>
      <c r="R1830" t="str">
        <f>_xlfn.XLOOKUP(Table17[[#This Row],[Customer_ID]],Customer_Dim!A:A,Customer_Dim!H:H,"False Data")</f>
        <v>Silver</v>
      </c>
      <c r="S1830" t="str">
        <f>_xlfn.XLOOKUP(Table17[[#This Row],[Store_ID]],Store_Dim!A:A,Store_Dim!B:B)</f>
        <v>Gray Ltd</v>
      </c>
      <c r="T1830" t="str">
        <f>_xlfn.XLOOKUP(Table17[[#This Row],[Store_ID]],Store_Dim!A:A,Store_Dim!C:C)</f>
        <v>North</v>
      </c>
      <c r="U1830" t="str">
        <f>_xlfn.XLOOKUP(Table17[[#This Row],[Store_ID]],Store_Dim!A:A,Store_Dim!D:D)</f>
        <v>New Michaelchester</v>
      </c>
      <c r="V1830" t="str">
        <f>_xlfn.XLOOKUP(Table17[[#This Row],[Store_ID]],Store_Dim!A:A,Store_Dim!E:E)</f>
        <v>Outlet</v>
      </c>
      <c r="W1830" t="str">
        <f>_xlfn.XLOOKUP(Table17[[#This Row],[Product_ID]],Product_Dim!A:A,Product_Dim!B:B)</f>
        <v>HD Smart TV Stick</v>
      </c>
      <c r="X1830" t="str">
        <f>_xlfn.XLOOKUP(Table17[[#This Row],[Product_ID]],Product_Dim!A:A,Product_Dim!C:C)</f>
        <v>Electronics</v>
      </c>
      <c r="Y1830" t="str">
        <f>_xlfn.XLOOKUP(Table17[[#This Row],[Product_ID]],Product_Dim!A:A,Product_Dim!D:D)</f>
        <v>Accessories</v>
      </c>
      <c r="Z1830" t="str">
        <f>_xlfn.XLOOKUP(Table17[[#This Row],[Product_ID]],Product_Dim!A:A,Product_Dim!E:E)</f>
        <v>Gibson, Hobbs and Weaver</v>
      </c>
      <c r="AA1830">
        <f>_xlfn.XLOOKUP(Table17[[#This Row],[Product_ID]],Product_Dim!A:A,Product_Dim!F:F)</f>
        <v>449.4</v>
      </c>
      <c r="AB1830">
        <f>_xlfn.XLOOKUP(Table17[[#This Row],[Product_ID]],Product_Dim!A:A,Product_Dim!G:G)</f>
        <v>0</v>
      </c>
    </row>
    <row r="1831" spans="1:28" x14ac:dyDescent="0.25">
      <c r="A1831" t="s">
        <v>3655</v>
      </c>
      <c r="B1831" s="1">
        <v>45379</v>
      </c>
      <c r="C1831" t="s">
        <v>1050</v>
      </c>
      <c r="D1831" t="s">
        <v>1565</v>
      </c>
      <c r="E1831" t="s">
        <v>1786</v>
      </c>
      <c r="F1831">
        <v>2</v>
      </c>
      <c r="G1831">
        <v>169.46</v>
      </c>
      <c r="H1831">
        <v>0.03</v>
      </c>
      <c r="I1831" t="s">
        <v>1826</v>
      </c>
      <c r="J1831" s="12">
        <v>328.75240000000002</v>
      </c>
      <c r="K1831" t="str">
        <f>_xlfn.XLOOKUP(Table17[[#This Row],[Customer_ID]],Customer_Dim!A:A,Customer_Dim!B:B,"False Data")</f>
        <v>Mr. Christopher Sims</v>
      </c>
      <c r="L1831" s="5">
        <f>_xlfn.XLOOKUP(Table17[[#This Row],[Customer_ID]],Customer_Dim!A:A,Customer_Dim!C:C,"False Data")</f>
        <v>50</v>
      </c>
      <c r="M1831" s="5" t="str" cm="1">
        <f t="array" ref="M1831">_xlfn.IFS(Table9[[#This Row],[Age]]&lt;=35,"Youth",Table9[[#This Row],[Age]]&lt;=55,"Adult",Table9[[#This Row],[Age]]&gt;55,"Senior")</f>
        <v>Adult</v>
      </c>
      <c r="N1831" t="str">
        <f>_xlfn.XLOOKUP(Table17[[#This Row],[Customer_ID]],Customer_Dim!A:A,Customer_Dim!D:D,"False Data")</f>
        <v>Female</v>
      </c>
      <c r="O1831" t="str">
        <f>_xlfn.XLOOKUP(Table17[[#This Row],[Customer_ID]],Customer_Dim!A:A,Customer_Dim!E:E,"False Data")</f>
        <v>Donaldsontown</v>
      </c>
      <c r="P1831" t="str">
        <f>_xlfn.XLOOKUP(Table17[[#This Row],[Customer_ID]],Customer_Dim!A:A,Customer_Dim!F:F,"False Data")</f>
        <v>Connecticut</v>
      </c>
      <c r="Q1831" t="str">
        <f>_xlfn.XLOOKUP(Table17[[#This Row],[Customer_ID]],Customer_Dim!A:A,Customer_Dim!G:G,"False Data")</f>
        <v>USA</v>
      </c>
      <c r="R1831" t="str">
        <f>_xlfn.XLOOKUP(Table17[[#This Row],[Customer_ID]],Customer_Dim!A:A,Customer_Dim!H:H,"False Data")</f>
        <v>Silver</v>
      </c>
      <c r="S1831" t="str">
        <f>_xlfn.XLOOKUP(Table17[[#This Row],[Store_ID]],Store_Dim!A:A,Store_Dim!B:B)</f>
        <v>Moore, Padilla and Butler</v>
      </c>
      <c r="T1831" t="str">
        <f>_xlfn.XLOOKUP(Table17[[#This Row],[Store_ID]],Store_Dim!A:A,Store_Dim!C:C)</f>
        <v>South</v>
      </c>
      <c r="U1831" t="str">
        <f>_xlfn.XLOOKUP(Table17[[#This Row],[Store_ID]],Store_Dim!A:A,Store_Dim!D:D)</f>
        <v>East Johnstad</v>
      </c>
      <c r="V1831" t="str">
        <f>_xlfn.XLOOKUP(Table17[[#This Row],[Store_ID]],Store_Dim!A:A,Store_Dim!E:E)</f>
        <v>Flagship</v>
      </c>
      <c r="W1831" t="str">
        <f>_xlfn.XLOOKUP(Table17[[#This Row],[Product_ID]],Product_Dim!A:A,Product_Dim!B:B)</f>
        <v>Adjustable Dumbbell Set</v>
      </c>
      <c r="X1831" t="str">
        <f>_xlfn.XLOOKUP(Table17[[#This Row],[Product_ID]],Product_Dim!A:A,Product_Dim!C:C)</f>
        <v>Sports</v>
      </c>
      <c r="Y1831" t="str">
        <f>_xlfn.XLOOKUP(Table17[[#This Row],[Product_ID]],Product_Dim!A:A,Product_Dim!D:D)</f>
        <v>Fitness</v>
      </c>
      <c r="Z1831" t="str">
        <f>_xlfn.XLOOKUP(Table17[[#This Row],[Product_ID]],Product_Dim!A:A,Product_Dim!E:E)</f>
        <v>Hill PLC</v>
      </c>
      <c r="AA1831">
        <f>_xlfn.XLOOKUP(Table17[[#This Row],[Product_ID]],Product_Dim!A:A,Product_Dim!F:F)</f>
        <v>495.72</v>
      </c>
      <c r="AB1831">
        <f>_xlfn.XLOOKUP(Table17[[#This Row],[Product_ID]],Product_Dim!A:A,Product_Dim!G:G)</f>
        <v>323</v>
      </c>
    </row>
    <row r="1832" spans="1:28" x14ac:dyDescent="0.25">
      <c r="A1832" t="s">
        <v>3656</v>
      </c>
      <c r="B1832" s="1">
        <v>45860</v>
      </c>
      <c r="C1832" t="s">
        <v>948</v>
      </c>
      <c r="D1832" t="s">
        <v>1678</v>
      </c>
      <c r="E1832" t="s">
        <v>1799</v>
      </c>
      <c r="F1832">
        <v>4</v>
      </c>
      <c r="G1832">
        <v>611.91999999999996</v>
      </c>
      <c r="H1832">
        <v>0.2</v>
      </c>
      <c r="I1832" t="s">
        <v>1826</v>
      </c>
      <c r="J1832" s="12">
        <v>1958.144</v>
      </c>
      <c r="K1832" t="str">
        <f>_xlfn.XLOOKUP(Table17[[#This Row],[Customer_ID]],Customer_Dim!A:A,Customer_Dim!B:B,"False Data")</f>
        <v>Matthew Avery</v>
      </c>
      <c r="L1832" s="5">
        <f>_xlfn.XLOOKUP(Table17[[#This Row],[Customer_ID]],Customer_Dim!A:A,Customer_Dim!C:C,"False Data")</f>
        <v>29</v>
      </c>
      <c r="M1832" s="5" t="str" cm="1">
        <f t="array" ref="M1832">_xlfn.IFS(Table9[[#This Row],[Age]]&lt;=35,"Youth",Table9[[#This Row],[Age]]&lt;=55,"Adult",Table9[[#This Row],[Age]]&gt;55,"Senior")</f>
        <v>Youth</v>
      </c>
      <c r="N1832" t="str">
        <f>_xlfn.XLOOKUP(Table17[[#This Row],[Customer_ID]],Customer_Dim!A:A,Customer_Dim!D:D,"False Data")</f>
        <v>Male</v>
      </c>
      <c r="O1832" t="str">
        <f>_xlfn.XLOOKUP(Table17[[#This Row],[Customer_ID]],Customer_Dim!A:A,Customer_Dim!E:E,"False Data")</f>
        <v>Lake Melissashire</v>
      </c>
      <c r="P1832" t="str">
        <f>_xlfn.XLOOKUP(Table17[[#This Row],[Customer_ID]],Customer_Dim!A:A,Customer_Dim!F:F,"False Data")</f>
        <v>Oregon</v>
      </c>
      <c r="Q1832" t="str">
        <f>_xlfn.XLOOKUP(Table17[[#This Row],[Customer_ID]],Customer_Dim!A:A,Customer_Dim!G:G,"False Data")</f>
        <v>USA</v>
      </c>
      <c r="R1832" t="str">
        <f>_xlfn.XLOOKUP(Table17[[#This Row],[Customer_ID]],Customer_Dim!A:A,Customer_Dim!H:H,"False Data")</f>
        <v>Silver</v>
      </c>
      <c r="S1832" t="str">
        <f>_xlfn.XLOOKUP(Table17[[#This Row],[Store_ID]],Store_Dim!A:A,Store_Dim!B:B)</f>
        <v>Mcdonald Inc</v>
      </c>
      <c r="T1832" t="str">
        <f>_xlfn.XLOOKUP(Table17[[#This Row],[Store_ID]],Store_Dim!A:A,Store_Dim!C:C)</f>
        <v>South</v>
      </c>
      <c r="U1832" t="str">
        <f>_xlfn.XLOOKUP(Table17[[#This Row],[Store_ID]],Store_Dim!A:A,Store_Dim!D:D)</f>
        <v>Christopherland</v>
      </c>
      <c r="V1832" t="str">
        <f>_xlfn.XLOOKUP(Table17[[#This Row],[Store_ID]],Store_Dim!A:A,Store_Dim!E:E)</f>
        <v>Outlet</v>
      </c>
      <c r="W1832" t="str">
        <f>_xlfn.XLOOKUP(Table17[[#This Row],[Product_ID]],Product_Dim!A:A,Product_Dim!B:B)</f>
        <v>Adjustable Dumbbells 20kg</v>
      </c>
      <c r="X1832" t="str">
        <f>_xlfn.XLOOKUP(Table17[[#This Row],[Product_ID]],Product_Dim!A:A,Product_Dim!C:C)</f>
        <v>Sports</v>
      </c>
      <c r="Y1832" t="str">
        <f>_xlfn.XLOOKUP(Table17[[#This Row],[Product_ID]],Product_Dim!A:A,Product_Dim!D:D)</f>
        <v>Fitness</v>
      </c>
      <c r="Z1832" t="str">
        <f>_xlfn.XLOOKUP(Table17[[#This Row],[Product_ID]],Product_Dim!A:A,Product_Dim!E:E)</f>
        <v>Montgomery, Benton and Miller</v>
      </c>
      <c r="AA1832">
        <f>_xlfn.XLOOKUP(Table17[[#This Row],[Product_ID]],Product_Dim!A:A,Product_Dim!F:F)</f>
        <v>240.63</v>
      </c>
      <c r="AB1832">
        <f>_xlfn.XLOOKUP(Table17[[#This Row],[Product_ID]],Product_Dim!A:A,Product_Dim!G:G)</f>
        <v>423</v>
      </c>
    </row>
    <row r="1833" spans="1:28" x14ac:dyDescent="0.25">
      <c r="A1833" t="s">
        <v>3657</v>
      </c>
      <c r="B1833" s="1">
        <v>45704</v>
      </c>
      <c r="C1833" t="s">
        <v>23</v>
      </c>
      <c r="D1833" t="s">
        <v>1696</v>
      </c>
      <c r="E1833" t="s">
        <v>1801</v>
      </c>
      <c r="F1833">
        <v>2</v>
      </c>
      <c r="G1833">
        <v>25.3</v>
      </c>
      <c r="H1833">
        <v>0.21</v>
      </c>
      <c r="I1833" t="s">
        <v>1824</v>
      </c>
      <c r="J1833" s="12">
        <v>39.973999999999997</v>
      </c>
      <c r="K1833" t="str">
        <f>_xlfn.XLOOKUP(Table17[[#This Row],[Customer_ID]],Customer_Dim!A:A,Customer_Dim!B:B,"False Data")</f>
        <v>Jeremy Harris</v>
      </c>
      <c r="L1833" s="5">
        <f>_xlfn.XLOOKUP(Table17[[#This Row],[Customer_ID]],Customer_Dim!A:A,Customer_Dim!C:C,"False Data")</f>
        <v>59</v>
      </c>
      <c r="M1833" s="5" t="str" cm="1">
        <f t="array" ref="M1833">_xlfn.IFS(Table9[[#This Row],[Age]]&lt;=35,"Youth",Table9[[#This Row],[Age]]&lt;=55,"Adult",Table9[[#This Row],[Age]]&gt;55,"Senior")</f>
        <v>Senior</v>
      </c>
      <c r="N1833" t="str">
        <f>_xlfn.XLOOKUP(Table17[[#This Row],[Customer_ID]],Customer_Dim!A:A,Customer_Dim!D:D,"False Data")</f>
        <v>Female</v>
      </c>
      <c r="O1833" t="str">
        <f>_xlfn.XLOOKUP(Table17[[#This Row],[Customer_ID]],Customer_Dim!A:A,Customer_Dim!E:E,"False Data")</f>
        <v>Thomastown</v>
      </c>
      <c r="P1833" t="str">
        <f>_xlfn.XLOOKUP(Table17[[#This Row],[Customer_ID]],Customer_Dim!A:A,Customer_Dim!F:F,"False Data")</f>
        <v>Ohio</v>
      </c>
      <c r="Q1833" t="str">
        <f>_xlfn.XLOOKUP(Table17[[#This Row],[Customer_ID]],Customer_Dim!A:A,Customer_Dim!G:G,"False Data")</f>
        <v>USA</v>
      </c>
      <c r="R1833" t="str">
        <f>_xlfn.XLOOKUP(Table17[[#This Row],[Customer_ID]],Customer_Dim!A:A,Customer_Dim!H:H,"False Data")</f>
        <v>Bronze</v>
      </c>
      <c r="S1833" t="str">
        <f>_xlfn.XLOOKUP(Table17[[#This Row],[Store_ID]],Store_Dim!A:A,Store_Dim!B:B)</f>
        <v>Shelton PLC</v>
      </c>
      <c r="T1833" t="str">
        <f>_xlfn.XLOOKUP(Table17[[#This Row],[Store_ID]],Store_Dim!A:A,Store_Dim!C:C)</f>
        <v>North</v>
      </c>
      <c r="U1833" t="str">
        <f>_xlfn.XLOOKUP(Table17[[#This Row],[Store_ID]],Store_Dim!A:A,Store_Dim!D:D)</f>
        <v>East Jenniferstad</v>
      </c>
      <c r="V1833" t="str">
        <f>_xlfn.XLOOKUP(Table17[[#This Row],[Store_ID]],Store_Dim!A:A,Store_Dim!E:E)</f>
        <v>Flagship</v>
      </c>
      <c r="W1833" t="str">
        <f>_xlfn.XLOOKUP(Table17[[#This Row],[Product_ID]],Product_Dim!A:A,Product_Dim!B:B)</f>
        <v>Bluetooth Car Audio System</v>
      </c>
      <c r="X1833" t="str">
        <f>_xlfn.XLOOKUP(Table17[[#This Row],[Product_ID]],Product_Dim!A:A,Product_Dim!C:C)</f>
        <v>Electronics</v>
      </c>
      <c r="Y1833" t="str">
        <f>_xlfn.XLOOKUP(Table17[[#This Row],[Product_ID]],Product_Dim!A:A,Product_Dim!D:D)</f>
        <v>Audio</v>
      </c>
      <c r="Z1833" t="str">
        <f>_xlfn.XLOOKUP(Table17[[#This Row],[Product_ID]],Product_Dim!A:A,Product_Dim!E:E)</f>
        <v>Bruce-Bowen</v>
      </c>
      <c r="AA1833">
        <f>_xlfn.XLOOKUP(Table17[[#This Row],[Product_ID]],Product_Dim!A:A,Product_Dim!F:F)</f>
        <v>403.71</v>
      </c>
      <c r="AB1833">
        <f>_xlfn.XLOOKUP(Table17[[#This Row],[Product_ID]],Product_Dim!A:A,Product_Dim!G:G)</f>
        <v>159</v>
      </c>
    </row>
    <row r="1834" spans="1:28" x14ac:dyDescent="0.25">
      <c r="A1834" t="s">
        <v>3658</v>
      </c>
      <c r="B1834" s="1">
        <v>45327</v>
      </c>
      <c r="C1834" t="s">
        <v>1343</v>
      </c>
      <c r="D1834" t="s">
        <v>1694</v>
      </c>
      <c r="E1834" t="s">
        <v>1789</v>
      </c>
      <c r="F1834">
        <v>4</v>
      </c>
      <c r="G1834">
        <v>166.93</v>
      </c>
      <c r="H1834">
        <v>0.02</v>
      </c>
      <c r="I1834" t="s">
        <v>1826</v>
      </c>
      <c r="J1834" s="12">
        <v>654.36559999999997</v>
      </c>
      <c r="K1834" t="str">
        <f>_xlfn.XLOOKUP(Table17[[#This Row],[Customer_ID]],Customer_Dim!A:A,Customer_Dim!B:B,"False Data")</f>
        <v>Thomas Moore</v>
      </c>
      <c r="L1834" s="5">
        <f>_xlfn.XLOOKUP(Table17[[#This Row],[Customer_ID]],Customer_Dim!A:A,Customer_Dim!C:C,"False Data")</f>
        <v>51</v>
      </c>
      <c r="M1834" s="5" t="str" cm="1">
        <f t="array" ref="M1834">_xlfn.IFS(Table9[[#This Row],[Age]]&lt;=35,"Youth",Table9[[#This Row],[Age]]&lt;=55,"Adult",Table9[[#This Row],[Age]]&gt;55,"Senior")</f>
        <v>Adult</v>
      </c>
      <c r="N1834" t="str">
        <f>_xlfn.XLOOKUP(Table17[[#This Row],[Customer_ID]],Customer_Dim!A:A,Customer_Dim!D:D,"False Data")</f>
        <v>Female</v>
      </c>
      <c r="O1834" t="str">
        <f>_xlfn.XLOOKUP(Table17[[#This Row],[Customer_ID]],Customer_Dim!A:A,Customer_Dim!E:E,"False Data")</f>
        <v>Williamsberg</v>
      </c>
      <c r="P1834" t="str">
        <f>_xlfn.XLOOKUP(Table17[[#This Row],[Customer_ID]],Customer_Dim!A:A,Customer_Dim!F:F,"False Data")</f>
        <v>New York</v>
      </c>
      <c r="Q1834" t="str">
        <f>_xlfn.XLOOKUP(Table17[[#This Row],[Customer_ID]],Customer_Dim!A:A,Customer_Dim!G:G,"False Data")</f>
        <v>USA</v>
      </c>
      <c r="R1834" t="str">
        <f>_xlfn.XLOOKUP(Table17[[#This Row],[Customer_ID]],Customer_Dim!A:A,Customer_Dim!H:H,"False Data")</f>
        <v>Silver</v>
      </c>
      <c r="S1834" t="str">
        <f>_xlfn.XLOOKUP(Table17[[#This Row],[Store_ID]],Store_Dim!A:A,Store_Dim!B:B)</f>
        <v>Hill, Wagner and Ballard</v>
      </c>
      <c r="T1834" t="str">
        <f>_xlfn.XLOOKUP(Table17[[#This Row],[Store_ID]],Store_Dim!A:A,Store_Dim!C:C)</f>
        <v>East</v>
      </c>
      <c r="U1834" t="str">
        <f>_xlfn.XLOOKUP(Table17[[#This Row],[Store_ID]],Store_Dim!A:A,Store_Dim!D:D)</f>
        <v>East Davidville</v>
      </c>
      <c r="V1834" t="str">
        <f>_xlfn.XLOOKUP(Table17[[#This Row],[Store_ID]],Store_Dim!A:A,Store_Dim!E:E)</f>
        <v>Online</v>
      </c>
      <c r="W1834" t="str">
        <f>_xlfn.XLOOKUP(Table17[[#This Row],[Product_ID]],Product_Dim!A:A,Product_Dim!B:B)</f>
        <v>Shin Guards – Adult</v>
      </c>
      <c r="X1834" t="str">
        <f>_xlfn.XLOOKUP(Table17[[#This Row],[Product_ID]],Product_Dim!A:A,Product_Dim!C:C)</f>
        <v>Sports</v>
      </c>
      <c r="Y1834" t="str">
        <f>_xlfn.XLOOKUP(Table17[[#This Row],[Product_ID]],Product_Dim!A:A,Product_Dim!D:D)</f>
        <v>Team Sports</v>
      </c>
      <c r="Z1834" t="str">
        <f>_xlfn.XLOOKUP(Table17[[#This Row],[Product_ID]],Product_Dim!A:A,Product_Dim!E:E)</f>
        <v>French Ltd</v>
      </c>
      <c r="AA1834">
        <f>_xlfn.XLOOKUP(Table17[[#This Row],[Product_ID]],Product_Dim!A:A,Product_Dim!F:F)</f>
        <v>107.06</v>
      </c>
      <c r="AB1834">
        <f>_xlfn.XLOOKUP(Table17[[#This Row],[Product_ID]],Product_Dim!A:A,Product_Dim!G:G)</f>
        <v>359</v>
      </c>
    </row>
    <row r="1835" spans="1:28" x14ac:dyDescent="0.25">
      <c r="A1835" t="s">
        <v>3659</v>
      </c>
      <c r="B1835" s="1">
        <v>45721</v>
      </c>
      <c r="C1835" t="s">
        <v>890</v>
      </c>
      <c r="D1835" t="s">
        <v>1668</v>
      </c>
      <c r="E1835" t="s">
        <v>1792</v>
      </c>
      <c r="F1835">
        <v>4</v>
      </c>
      <c r="G1835">
        <v>861.55</v>
      </c>
      <c r="H1835">
        <v>0.12</v>
      </c>
      <c r="I1835" t="s">
        <v>1824</v>
      </c>
      <c r="J1835" s="12">
        <v>3032.6559999999999</v>
      </c>
      <c r="K1835" t="str">
        <f>_xlfn.XLOOKUP(Table17[[#This Row],[Customer_ID]],Customer_Dim!A:A,Customer_Dim!B:B,"False Data")</f>
        <v>Antonio Leon</v>
      </c>
      <c r="L1835" s="5">
        <f>_xlfn.XLOOKUP(Table17[[#This Row],[Customer_ID]],Customer_Dim!A:A,Customer_Dim!C:C,"False Data")</f>
        <v>48</v>
      </c>
      <c r="M1835" s="5" t="str" cm="1">
        <f t="array" ref="M1835">_xlfn.IFS(Table9[[#This Row],[Age]]&lt;=35,"Youth",Table9[[#This Row],[Age]]&lt;=55,"Adult",Table9[[#This Row],[Age]]&gt;55,"Senior")</f>
        <v>Adult</v>
      </c>
      <c r="N1835" t="str">
        <f>_xlfn.XLOOKUP(Table17[[#This Row],[Customer_ID]],Customer_Dim!A:A,Customer_Dim!D:D,"False Data")</f>
        <v>Male</v>
      </c>
      <c r="O1835" t="str">
        <f>_xlfn.XLOOKUP(Table17[[#This Row],[Customer_ID]],Customer_Dim!A:A,Customer_Dim!E:E,"False Data")</f>
        <v>Morrisville</v>
      </c>
      <c r="P1835" t="str">
        <f>_xlfn.XLOOKUP(Table17[[#This Row],[Customer_ID]],Customer_Dim!A:A,Customer_Dim!F:F,"False Data")</f>
        <v>Hawaii</v>
      </c>
      <c r="Q1835" t="str">
        <f>_xlfn.XLOOKUP(Table17[[#This Row],[Customer_ID]],Customer_Dim!A:A,Customer_Dim!G:G,"False Data")</f>
        <v>USA</v>
      </c>
      <c r="R1835" t="str">
        <f>_xlfn.XLOOKUP(Table17[[#This Row],[Customer_ID]],Customer_Dim!A:A,Customer_Dim!H:H,"False Data")</f>
        <v>Bronze</v>
      </c>
      <c r="S1835" t="str">
        <f>_xlfn.XLOOKUP(Table17[[#This Row],[Store_ID]],Store_Dim!A:A,Store_Dim!B:B)</f>
        <v>Aguirre-Keller</v>
      </c>
      <c r="T1835" t="str">
        <f>_xlfn.XLOOKUP(Table17[[#This Row],[Store_ID]],Store_Dim!A:A,Store_Dim!C:C)</f>
        <v>South</v>
      </c>
      <c r="U1835" t="str">
        <f>_xlfn.XLOOKUP(Table17[[#This Row],[Store_ID]],Store_Dim!A:A,Store_Dim!D:D)</f>
        <v>Lake Michael</v>
      </c>
      <c r="V1835" t="str">
        <f>_xlfn.XLOOKUP(Table17[[#This Row],[Store_ID]],Store_Dim!A:A,Store_Dim!E:E)</f>
        <v>Online</v>
      </c>
      <c r="W1835" t="str">
        <f>_xlfn.XLOOKUP(Table17[[#This Row],[Product_ID]],Product_Dim!A:A,Product_Dim!B:B)</f>
        <v>Luxury Perfume Spray</v>
      </c>
      <c r="X1835" t="str">
        <f>_xlfn.XLOOKUP(Table17[[#This Row],[Product_ID]],Product_Dim!A:A,Product_Dim!C:C)</f>
        <v>Beauty</v>
      </c>
      <c r="Y1835" t="str">
        <f>_xlfn.XLOOKUP(Table17[[#This Row],[Product_ID]],Product_Dim!A:A,Product_Dim!D:D)</f>
        <v>Fragrance</v>
      </c>
      <c r="Z1835" t="str">
        <f>_xlfn.XLOOKUP(Table17[[#This Row],[Product_ID]],Product_Dim!A:A,Product_Dim!E:E)</f>
        <v>Gibson, Green and Lopez</v>
      </c>
      <c r="AA1835">
        <f>_xlfn.XLOOKUP(Table17[[#This Row],[Product_ID]],Product_Dim!A:A,Product_Dim!F:F)</f>
        <v>482.75</v>
      </c>
      <c r="AB1835">
        <f>_xlfn.XLOOKUP(Table17[[#This Row],[Product_ID]],Product_Dim!A:A,Product_Dim!G:G)</f>
        <v>444</v>
      </c>
    </row>
    <row r="1836" spans="1:28" x14ac:dyDescent="0.25">
      <c r="A1836" t="s">
        <v>3660</v>
      </c>
      <c r="B1836" s="1">
        <v>45842</v>
      </c>
      <c r="C1836" t="s">
        <v>1127</v>
      </c>
      <c r="D1836" t="s">
        <v>1634</v>
      </c>
      <c r="E1836" t="s">
        <v>1773</v>
      </c>
      <c r="F1836">
        <v>3</v>
      </c>
      <c r="G1836">
        <v>56.17</v>
      </c>
      <c r="H1836">
        <v>0.01</v>
      </c>
      <c r="I1836" t="s">
        <v>1829</v>
      </c>
      <c r="J1836" s="12">
        <v>166.82490000000001</v>
      </c>
      <c r="K1836" t="str">
        <f>_xlfn.XLOOKUP(Table17[[#This Row],[Customer_ID]],Customer_Dim!A:A,Customer_Dim!B:B,"False Data")</f>
        <v>Denise Tate</v>
      </c>
      <c r="L1836" s="5">
        <f>_xlfn.XLOOKUP(Table17[[#This Row],[Customer_ID]],Customer_Dim!A:A,Customer_Dim!C:C,"False Data")</f>
        <v>34</v>
      </c>
      <c r="M1836" s="5" t="str" cm="1">
        <f t="array" ref="M1836">_xlfn.IFS(Table9[[#This Row],[Age]]&lt;=35,"Youth",Table9[[#This Row],[Age]]&lt;=55,"Adult",Table9[[#This Row],[Age]]&gt;55,"Senior")</f>
        <v>Youth</v>
      </c>
      <c r="N1836" t="str">
        <f>_xlfn.XLOOKUP(Table17[[#This Row],[Customer_ID]],Customer_Dim!A:A,Customer_Dim!D:D,"False Data")</f>
        <v>Male</v>
      </c>
      <c r="O1836" t="str">
        <f>_xlfn.XLOOKUP(Table17[[#This Row],[Customer_ID]],Customer_Dim!A:A,Customer_Dim!E:E,"False Data")</f>
        <v>Andersonside</v>
      </c>
      <c r="P1836" t="str">
        <f>_xlfn.XLOOKUP(Table17[[#This Row],[Customer_ID]],Customer_Dim!A:A,Customer_Dim!F:F,"False Data")</f>
        <v>Arkansas</v>
      </c>
      <c r="Q1836" t="str">
        <f>_xlfn.XLOOKUP(Table17[[#This Row],[Customer_ID]],Customer_Dim!A:A,Customer_Dim!G:G,"False Data")</f>
        <v>USA</v>
      </c>
      <c r="R1836" t="str">
        <f>_xlfn.XLOOKUP(Table17[[#This Row],[Customer_ID]],Customer_Dim!A:A,Customer_Dim!H:H,"False Data")</f>
        <v>Platinum</v>
      </c>
      <c r="S1836" t="str">
        <f>_xlfn.XLOOKUP(Table17[[#This Row],[Store_ID]],Store_Dim!A:A,Store_Dim!B:B)</f>
        <v>Gray Ltd</v>
      </c>
      <c r="T1836" t="str">
        <f>_xlfn.XLOOKUP(Table17[[#This Row],[Store_ID]],Store_Dim!A:A,Store_Dim!C:C)</f>
        <v>North</v>
      </c>
      <c r="U1836" t="str">
        <f>_xlfn.XLOOKUP(Table17[[#This Row],[Store_ID]],Store_Dim!A:A,Store_Dim!D:D)</f>
        <v>New Michaelchester</v>
      </c>
      <c r="V1836" t="str">
        <f>_xlfn.XLOOKUP(Table17[[#This Row],[Store_ID]],Store_Dim!A:A,Store_Dim!E:E)</f>
        <v>Outlet</v>
      </c>
      <c r="W1836" t="str">
        <f>_xlfn.XLOOKUP(Table17[[#This Row],[Product_ID]],Product_Dim!A:A,Product_Dim!B:B)</f>
        <v>USB External Hard Drive</v>
      </c>
      <c r="X1836" t="str">
        <f>_xlfn.XLOOKUP(Table17[[#This Row],[Product_ID]],Product_Dim!A:A,Product_Dim!C:C)</f>
        <v>Electronics</v>
      </c>
      <c r="Y1836" t="str">
        <f>_xlfn.XLOOKUP(Table17[[#This Row],[Product_ID]],Product_Dim!A:A,Product_Dim!D:D)</f>
        <v>Computer</v>
      </c>
      <c r="Z1836" t="str">
        <f>_xlfn.XLOOKUP(Table17[[#This Row],[Product_ID]],Product_Dim!A:A,Product_Dim!E:E)</f>
        <v>Robinson Inc</v>
      </c>
      <c r="AA1836">
        <f>_xlfn.XLOOKUP(Table17[[#This Row],[Product_ID]],Product_Dim!A:A,Product_Dim!F:F)</f>
        <v>253.33</v>
      </c>
      <c r="AB1836">
        <f>_xlfn.XLOOKUP(Table17[[#This Row],[Product_ID]],Product_Dim!A:A,Product_Dim!G:G)</f>
        <v>266</v>
      </c>
    </row>
    <row r="1837" spans="1:28" x14ac:dyDescent="0.25">
      <c r="A1837" t="s">
        <v>3661</v>
      </c>
      <c r="B1837" s="1">
        <v>45862</v>
      </c>
      <c r="C1837" t="s">
        <v>849</v>
      </c>
      <c r="D1837" t="s">
        <v>1578</v>
      </c>
      <c r="E1837" t="s">
        <v>1813</v>
      </c>
      <c r="F1837">
        <v>1</v>
      </c>
      <c r="G1837">
        <v>582.29</v>
      </c>
      <c r="H1837">
        <v>0.2</v>
      </c>
      <c r="I1837" t="s">
        <v>1824</v>
      </c>
      <c r="J1837" s="12">
        <v>465.83199999999999</v>
      </c>
      <c r="K1837" t="str">
        <f>_xlfn.XLOOKUP(Table17[[#This Row],[Customer_ID]],Customer_Dim!A:A,Customer_Dim!B:B,"False Data")</f>
        <v>Cynthia Payne</v>
      </c>
      <c r="L1837" s="5">
        <f>_xlfn.XLOOKUP(Table17[[#This Row],[Customer_ID]],Customer_Dim!A:A,Customer_Dim!C:C,"False Data")</f>
        <v>32</v>
      </c>
      <c r="M1837" s="5" t="str" cm="1">
        <f t="array" ref="M1837">_xlfn.IFS(Table9[[#This Row],[Age]]&lt;=35,"Youth",Table9[[#This Row],[Age]]&lt;=55,"Adult",Table9[[#This Row],[Age]]&gt;55,"Senior")</f>
        <v>Youth</v>
      </c>
      <c r="N1837" t="str">
        <f>_xlfn.XLOOKUP(Table17[[#This Row],[Customer_ID]],Customer_Dim!A:A,Customer_Dim!D:D,"False Data")</f>
        <v>Female</v>
      </c>
      <c r="O1837" t="str">
        <f>_xlfn.XLOOKUP(Table17[[#This Row],[Customer_ID]],Customer_Dim!A:A,Customer_Dim!E:E,"False Data")</f>
        <v>South Gina</v>
      </c>
      <c r="P1837" t="str">
        <f>_xlfn.XLOOKUP(Table17[[#This Row],[Customer_ID]],Customer_Dim!A:A,Customer_Dim!F:F,"False Data")</f>
        <v>Kentucky</v>
      </c>
      <c r="Q1837" t="str">
        <f>_xlfn.XLOOKUP(Table17[[#This Row],[Customer_ID]],Customer_Dim!A:A,Customer_Dim!G:G,"False Data")</f>
        <v>USA</v>
      </c>
      <c r="R1837" t="str">
        <f>_xlfn.XLOOKUP(Table17[[#This Row],[Customer_ID]],Customer_Dim!A:A,Customer_Dim!H:H,"False Data")</f>
        <v>Bronze</v>
      </c>
      <c r="S1837" t="str">
        <f>_xlfn.XLOOKUP(Table17[[#This Row],[Store_ID]],Store_Dim!A:A,Store_Dim!B:B)</f>
        <v>Mann-Austin</v>
      </c>
      <c r="T1837" t="str">
        <f>_xlfn.XLOOKUP(Table17[[#This Row],[Store_ID]],Store_Dim!A:A,Store_Dim!C:C)</f>
        <v>East</v>
      </c>
      <c r="U1837" t="str">
        <f>_xlfn.XLOOKUP(Table17[[#This Row],[Store_ID]],Store_Dim!A:A,Store_Dim!D:D)</f>
        <v>Vasquezborough</v>
      </c>
      <c r="V1837" t="str">
        <f>_xlfn.XLOOKUP(Table17[[#This Row],[Store_ID]],Store_Dim!A:A,Store_Dim!E:E)</f>
        <v>Online</v>
      </c>
      <c r="W1837" t="str">
        <f>_xlfn.XLOOKUP(Table17[[#This Row],[Product_ID]],Product_Dim!A:A,Product_Dim!B:B)</f>
        <v>4K Home Projector</v>
      </c>
      <c r="X1837" t="str">
        <f>_xlfn.XLOOKUP(Table17[[#This Row],[Product_ID]],Product_Dim!A:A,Product_Dim!C:C)</f>
        <v>Electronics</v>
      </c>
      <c r="Y1837" t="str">
        <f>_xlfn.XLOOKUP(Table17[[#This Row],[Product_ID]],Product_Dim!A:A,Product_Dim!D:D)</f>
        <v>Appliances</v>
      </c>
      <c r="Z1837" t="str">
        <f>_xlfn.XLOOKUP(Table17[[#This Row],[Product_ID]],Product_Dim!A:A,Product_Dim!E:E)</f>
        <v>Thomas LLC</v>
      </c>
      <c r="AA1837">
        <f>_xlfn.XLOOKUP(Table17[[#This Row],[Product_ID]],Product_Dim!A:A,Product_Dim!F:F)</f>
        <v>465.34</v>
      </c>
      <c r="AB1837">
        <f>_xlfn.XLOOKUP(Table17[[#This Row],[Product_ID]],Product_Dim!A:A,Product_Dim!G:G)</f>
        <v>301</v>
      </c>
    </row>
    <row r="1838" spans="1:28" x14ac:dyDescent="0.25">
      <c r="A1838" t="s">
        <v>3662</v>
      </c>
      <c r="B1838" s="1">
        <v>45681</v>
      </c>
      <c r="C1838" t="s">
        <v>833</v>
      </c>
      <c r="D1838" t="s">
        <v>1714</v>
      </c>
      <c r="E1838" t="s">
        <v>1752</v>
      </c>
      <c r="F1838">
        <v>3</v>
      </c>
      <c r="G1838">
        <v>63.96</v>
      </c>
      <c r="H1838">
        <v>0.02</v>
      </c>
      <c r="I1838" t="s">
        <v>1824</v>
      </c>
      <c r="J1838" s="12">
        <v>188.04239999999999</v>
      </c>
      <c r="K1838" t="str">
        <f>_xlfn.XLOOKUP(Table17[[#This Row],[Customer_ID]],Customer_Dim!A:A,Customer_Dim!B:B,"False Data")</f>
        <v>Carol Bishop</v>
      </c>
      <c r="L1838" s="5">
        <f>_xlfn.XLOOKUP(Table17[[#This Row],[Customer_ID]],Customer_Dim!A:A,Customer_Dim!C:C,"False Data")</f>
        <v>27</v>
      </c>
      <c r="M1838" s="5" t="str" cm="1">
        <f t="array" ref="M1838">_xlfn.IFS(Table9[[#This Row],[Age]]&lt;=35,"Youth",Table9[[#This Row],[Age]]&lt;=55,"Adult",Table9[[#This Row],[Age]]&gt;55,"Senior")</f>
        <v>Youth</v>
      </c>
      <c r="N1838" t="str">
        <f>_xlfn.XLOOKUP(Table17[[#This Row],[Customer_ID]],Customer_Dim!A:A,Customer_Dim!D:D,"False Data")</f>
        <v>Female</v>
      </c>
      <c r="O1838" t="str">
        <f>_xlfn.XLOOKUP(Table17[[#This Row],[Customer_ID]],Customer_Dim!A:A,Customer_Dim!E:E,"False Data")</f>
        <v>Lake Saramouth</v>
      </c>
      <c r="P1838" t="str">
        <f>_xlfn.XLOOKUP(Table17[[#This Row],[Customer_ID]],Customer_Dim!A:A,Customer_Dim!F:F,"False Data")</f>
        <v>Oregon</v>
      </c>
      <c r="Q1838" t="str">
        <f>_xlfn.XLOOKUP(Table17[[#This Row],[Customer_ID]],Customer_Dim!A:A,Customer_Dim!G:G,"False Data")</f>
        <v>USA</v>
      </c>
      <c r="R1838" t="str">
        <f>_xlfn.XLOOKUP(Table17[[#This Row],[Customer_ID]],Customer_Dim!A:A,Customer_Dim!H:H,"False Data")</f>
        <v>Silver</v>
      </c>
      <c r="S1838" t="str">
        <f>_xlfn.XLOOKUP(Table17[[#This Row],[Store_ID]],Store_Dim!A:A,Store_Dim!B:B)</f>
        <v>Rivera-Warner</v>
      </c>
      <c r="T1838" t="str">
        <f>_xlfn.XLOOKUP(Table17[[#This Row],[Store_ID]],Store_Dim!A:A,Store_Dim!C:C)</f>
        <v>East</v>
      </c>
      <c r="U1838" t="str">
        <f>_xlfn.XLOOKUP(Table17[[#This Row],[Store_ID]],Store_Dim!A:A,Store_Dim!D:D)</f>
        <v>Washingtonfurt</v>
      </c>
      <c r="V1838" t="str">
        <f>_xlfn.XLOOKUP(Table17[[#This Row],[Store_ID]],Store_Dim!A:A,Store_Dim!E:E)</f>
        <v>Flagship</v>
      </c>
      <c r="W1838" t="str">
        <f>_xlfn.XLOOKUP(Table17[[#This Row],[Product_ID]],Product_Dim!A:A,Product_Dim!B:B)</f>
        <v>Hydrating Face Cleanser</v>
      </c>
      <c r="X1838" t="str">
        <f>_xlfn.XLOOKUP(Table17[[#This Row],[Product_ID]],Product_Dim!A:A,Product_Dim!C:C)</f>
        <v>Beauty</v>
      </c>
      <c r="Y1838" t="str">
        <f>_xlfn.XLOOKUP(Table17[[#This Row],[Product_ID]],Product_Dim!A:A,Product_Dim!D:D)</f>
        <v>Skincare</v>
      </c>
      <c r="Z1838" t="str">
        <f>_xlfn.XLOOKUP(Table17[[#This Row],[Product_ID]],Product_Dim!A:A,Product_Dim!E:E)</f>
        <v>Butler Group</v>
      </c>
      <c r="AA1838">
        <f>_xlfn.XLOOKUP(Table17[[#This Row],[Product_ID]],Product_Dim!A:A,Product_Dim!F:F)</f>
        <v>305.49</v>
      </c>
      <c r="AB1838">
        <f>_xlfn.XLOOKUP(Table17[[#This Row],[Product_ID]],Product_Dim!A:A,Product_Dim!G:G)</f>
        <v>159</v>
      </c>
    </row>
    <row r="1839" spans="1:28" x14ac:dyDescent="0.25">
      <c r="A1839" t="s">
        <v>3663</v>
      </c>
      <c r="B1839" s="1">
        <v>45392</v>
      </c>
      <c r="C1839" t="s">
        <v>241</v>
      </c>
      <c r="D1839" t="s">
        <v>1565</v>
      </c>
      <c r="E1839" t="s">
        <v>1794</v>
      </c>
      <c r="F1839">
        <v>1</v>
      </c>
      <c r="G1839">
        <v>829.83</v>
      </c>
      <c r="H1839">
        <v>0.26</v>
      </c>
      <c r="I1839" t="s">
        <v>1829</v>
      </c>
      <c r="J1839" s="12">
        <v>614.07420000000002</v>
      </c>
      <c r="K1839" t="str">
        <f>_xlfn.XLOOKUP(Table17[[#This Row],[Customer_ID]],Customer_Dim!A:A,Customer_Dim!B:B,"False Data")</f>
        <v>Michael Thomas</v>
      </c>
      <c r="L1839" s="5">
        <f>_xlfn.XLOOKUP(Table17[[#This Row],[Customer_ID]],Customer_Dim!A:A,Customer_Dim!C:C,"False Data")</f>
        <v>21</v>
      </c>
      <c r="M1839" s="5" t="str" cm="1">
        <f t="array" ref="M1839">_xlfn.IFS(Table9[[#This Row],[Age]]&lt;=35,"Youth",Table9[[#This Row],[Age]]&lt;=55,"Adult",Table9[[#This Row],[Age]]&gt;55,"Senior")</f>
        <v>Youth</v>
      </c>
      <c r="N1839" t="str">
        <f>_xlfn.XLOOKUP(Table17[[#This Row],[Customer_ID]],Customer_Dim!A:A,Customer_Dim!D:D,"False Data")</f>
        <v>Female</v>
      </c>
      <c r="O1839" t="str">
        <f>_xlfn.XLOOKUP(Table17[[#This Row],[Customer_ID]],Customer_Dim!A:A,Customer_Dim!E:E,"False Data")</f>
        <v>Woodmouth</v>
      </c>
      <c r="P1839" t="str">
        <f>_xlfn.XLOOKUP(Table17[[#This Row],[Customer_ID]],Customer_Dim!A:A,Customer_Dim!F:F,"False Data")</f>
        <v>Nevada</v>
      </c>
      <c r="Q1839" t="str">
        <f>_xlfn.XLOOKUP(Table17[[#This Row],[Customer_ID]],Customer_Dim!A:A,Customer_Dim!G:G,"False Data")</f>
        <v>USA</v>
      </c>
      <c r="R1839" t="str">
        <f>_xlfn.XLOOKUP(Table17[[#This Row],[Customer_ID]],Customer_Dim!A:A,Customer_Dim!H:H,"False Data")</f>
        <v>Silver</v>
      </c>
      <c r="S1839" t="str">
        <f>_xlfn.XLOOKUP(Table17[[#This Row],[Store_ID]],Store_Dim!A:A,Store_Dim!B:B)</f>
        <v>Thomas, Bridges and Harris</v>
      </c>
      <c r="T1839" t="str">
        <f>_xlfn.XLOOKUP(Table17[[#This Row],[Store_ID]],Store_Dim!A:A,Store_Dim!C:C)</f>
        <v>North</v>
      </c>
      <c r="U1839" t="str">
        <f>_xlfn.XLOOKUP(Table17[[#This Row],[Store_ID]],Store_Dim!A:A,Store_Dim!D:D)</f>
        <v>Sabrinatown</v>
      </c>
      <c r="V1839" t="str">
        <f>_xlfn.XLOOKUP(Table17[[#This Row],[Store_ID]],Store_Dim!A:A,Store_Dim!E:E)</f>
        <v>Online</v>
      </c>
      <c r="W1839" t="str">
        <f>_xlfn.XLOOKUP(Table17[[#This Row],[Product_ID]],Product_Dim!A:A,Product_Dim!B:B)</f>
        <v>Adjustable Dumbbell Set</v>
      </c>
      <c r="X1839" t="str">
        <f>_xlfn.XLOOKUP(Table17[[#This Row],[Product_ID]],Product_Dim!A:A,Product_Dim!C:C)</f>
        <v>Sports</v>
      </c>
      <c r="Y1839" t="str">
        <f>_xlfn.XLOOKUP(Table17[[#This Row],[Product_ID]],Product_Dim!A:A,Product_Dim!D:D)</f>
        <v>Fitness</v>
      </c>
      <c r="Z1839" t="str">
        <f>_xlfn.XLOOKUP(Table17[[#This Row],[Product_ID]],Product_Dim!A:A,Product_Dim!E:E)</f>
        <v>Hill PLC</v>
      </c>
      <c r="AA1839">
        <f>_xlfn.XLOOKUP(Table17[[#This Row],[Product_ID]],Product_Dim!A:A,Product_Dim!F:F)</f>
        <v>495.72</v>
      </c>
      <c r="AB1839">
        <f>_xlfn.XLOOKUP(Table17[[#This Row],[Product_ID]],Product_Dim!A:A,Product_Dim!G:G)</f>
        <v>323</v>
      </c>
    </row>
    <row r="1840" spans="1:28" x14ac:dyDescent="0.25">
      <c r="A1840" t="s">
        <v>3664</v>
      </c>
      <c r="B1840" s="1">
        <v>45586</v>
      </c>
      <c r="C1840" t="s">
        <v>1157</v>
      </c>
      <c r="D1840" t="s">
        <v>1616</v>
      </c>
      <c r="E1840" t="s">
        <v>1804</v>
      </c>
      <c r="F1840">
        <v>2</v>
      </c>
      <c r="G1840">
        <v>858.15</v>
      </c>
      <c r="H1840">
        <v>0.03</v>
      </c>
      <c r="I1840" t="s">
        <v>1824</v>
      </c>
      <c r="J1840" s="12">
        <v>1664.8109999999999</v>
      </c>
      <c r="K1840" t="str">
        <f>_xlfn.XLOOKUP(Table17[[#This Row],[Customer_ID]],Customer_Dim!A:A,Customer_Dim!B:B,"False Data")</f>
        <v>James Holloway Jr.</v>
      </c>
      <c r="L1840" s="5">
        <f>_xlfn.XLOOKUP(Table17[[#This Row],[Customer_ID]],Customer_Dim!A:A,Customer_Dim!C:C,"False Data")</f>
        <v>45</v>
      </c>
      <c r="M1840" s="5" t="str" cm="1">
        <f t="array" ref="M1840">_xlfn.IFS(Table9[[#This Row],[Age]]&lt;=35,"Youth",Table9[[#This Row],[Age]]&lt;=55,"Adult",Table9[[#This Row],[Age]]&gt;55,"Senior")</f>
        <v>Adult</v>
      </c>
      <c r="N1840" t="str">
        <f>_xlfn.XLOOKUP(Table17[[#This Row],[Customer_ID]],Customer_Dim!A:A,Customer_Dim!D:D,"False Data")</f>
        <v>Male</v>
      </c>
      <c r="O1840" t="str">
        <f>_xlfn.XLOOKUP(Table17[[#This Row],[Customer_ID]],Customer_Dim!A:A,Customer_Dim!E:E,"False Data")</f>
        <v>Millston</v>
      </c>
      <c r="P1840" t="str">
        <f>_xlfn.XLOOKUP(Table17[[#This Row],[Customer_ID]],Customer_Dim!A:A,Customer_Dim!F:F,"False Data")</f>
        <v>Indiana</v>
      </c>
      <c r="Q1840" t="str">
        <f>_xlfn.XLOOKUP(Table17[[#This Row],[Customer_ID]],Customer_Dim!A:A,Customer_Dim!G:G,"False Data")</f>
        <v>USA</v>
      </c>
      <c r="R1840" t="str">
        <f>_xlfn.XLOOKUP(Table17[[#This Row],[Customer_ID]],Customer_Dim!A:A,Customer_Dim!H:H,"False Data")</f>
        <v>Silver</v>
      </c>
      <c r="S1840" t="str">
        <f>_xlfn.XLOOKUP(Table17[[#This Row],[Store_ID]],Store_Dim!A:A,Store_Dim!B:B)</f>
        <v>Frederick-Wright</v>
      </c>
      <c r="T1840" t="str">
        <f>_xlfn.XLOOKUP(Table17[[#This Row],[Store_ID]],Store_Dim!A:A,Store_Dim!C:C)</f>
        <v>West</v>
      </c>
      <c r="U1840" t="str">
        <f>_xlfn.XLOOKUP(Table17[[#This Row],[Store_ID]],Store_Dim!A:A,Store_Dim!D:D)</f>
        <v>New Jimmymouth</v>
      </c>
      <c r="V1840" t="str">
        <f>_xlfn.XLOOKUP(Table17[[#This Row],[Store_ID]],Store_Dim!A:A,Store_Dim!E:E)</f>
        <v>Flagship</v>
      </c>
      <c r="W1840" t="str">
        <f>_xlfn.XLOOKUP(Table17[[#This Row],[Product_ID]],Product_Dim!A:A,Product_Dim!B:B)</f>
        <v>Gaming Mechanical Keyboard</v>
      </c>
      <c r="X1840" t="str">
        <f>_xlfn.XLOOKUP(Table17[[#This Row],[Product_ID]],Product_Dim!A:A,Product_Dim!C:C)</f>
        <v>Electronics</v>
      </c>
      <c r="Y1840" t="str">
        <f>_xlfn.XLOOKUP(Table17[[#This Row],[Product_ID]],Product_Dim!A:A,Product_Dim!D:D)</f>
        <v>Computer</v>
      </c>
      <c r="Z1840" t="str">
        <f>_xlfn.XLOOKUP(Table17[[#This Row],[Product_ID]],Product_Dim!A:A,Product_Dim!E:E)</f>
        <v>Lucero LLC</v>
      </c>
      <c r="AA1840">
        <f>_xlfn.XLOOKUP(Table17[[#This Row],[Product_ID]],Product_Dim!A:A,Product_Dim!F:F)</f>
        <v>419.28</v>
      </c>
      <c r="AB1840">
        <f>_xlfn.XLOOKUP(Table17[[#This Row],[Product_ID]],Product_Dim!A:A,Product_Dim!G:G)</f>
        <v>86</v>
      </c>
    </row>
    <row r="1841" spans="1:28" x14ac:dyDescent="0.25">
      <c r="A1841" t="s">
        <v>3665</v>
      </c>
      <c r="B1841" s="1">
        <v>45340</v>
      </c>
      <c r="C1841" t="s">
        <v>1124</v>
      </c>
      <c r="D1841" t="s">
        <v>1694</v>
      </c>
      <c r="E1841" t="s">
        <v>1797</v>
      </c>
      <c r="F1841">
        <v>3</v>
      </c>
      <c r="G1841">
        <v>717.32</v>
      </c>
      <c r="H1841">
        <v>0.23</v>
      </c>
      <c r="I1841" t="s">
        <v>1829</v>
      </c>
      <c r="J1841" s="12">
        <v>1657.0092</v>
      </c>
      <c r="K1841" t="str">
        <f>_xlfn.XLOOKUP(Table17[[#This Row],[Customer_ID]],Customer_Dim!A:A,Customer_Dim!B:B,"False Data")</f>
        <v>Melanie Lam</v>
      </c>
      <c r="L1841" s="5">
        <f>_xlfn.XLOOKUP(Table17[[#This Row],[Customer_ID]],Customer_Dim!A:A,Customer_Dim!C:C,"False Data")</f>
        <v>32</v>
      </c>
      <c r="M1841" s="5" t="str" cm="1">
        <f t="array" ref="M1841">_xlfn.IFS(Table9[[#This Row],[Age]]&lt;=35,"Youth",Table9[[#This Row],[Age]]&lt;=55,"Adult",Table9[[#This Row],[Age]]&gt;55,"Senior")</f>
        <v>Youth</v>
      </c>
      <c r="N1841" t="str">
        <f>_xlfn.XLOOKUP(Table17[[#This Row],[Customer_ID]],Customer_Dim!A:A,Customer_Dim!D:D,"False Data")</f>
        <v>Male</v>
      </c>
      <c r="O1841" t="str">
        <f>_xlfn.XLOOKUP(Table17[[#This Row],[Customer_ID]],Customer_Dim!A:A,Customer_Dim!E:E,"False Data")</f>
        <v>East Michaelton</v>
      </c>
      <c r="P1841" t="str">
        <f>_xlfn.XLOOKUP(Table17[[#This Row],[Customer_ID]],Customer_Dim!A:A,Customer_Dim!F:F,"False Data")</f>
        <v>Kansas</v>
      </c>
      <c r="Q1841" t="str">
        <f>_xlfn.XLOOKUP(Table17[[#This Row],[Customer_ID]],Customer_Dim!A:A,Customer_Dim!G:G,"False Data")</f>
        <v>USA</v>
      </c>
      <c r="R1841" t="str">
        <f>_xlfn.XLOOKUP(Table17[[#This Row],[Customer_ID]],Customer_Dim!A:A,Customer_Dim!H:H,"False Data")</f>
        <v>Silver</v>
      </c>
      <c r="S1841" t="str">
        <f>_xlfn.XLOOKUP(Table17[[#This Row],[Store_ID]],Store_Dim!A:A,Store_Dim!B:B)</f>
        <v>Gardner, Humphrey and Contreras</v>
      </c>
      <c r="T1841" t="str">
        <f>_xlfn.XLOOKUP(Table17[[#This Row],[Store_ID]],Store_Dim!A:A,Store_Dim!C:C)</f>
        <v>East</v>
      </c>
      <c r="U1841" t="str">
        <f>_xlfn.XLOOKUP(Table17[[#This Row],[Store_ID]],Store_Dim!A:A,Store_Dim!D:D)</f>
        <v>Johnsonville</v>
      </c>
      <c r="V1841" t="str">
        <f>_xlfn.XLOOKUP(Table17[[#This Row],[Store_ID]],Store_Dim!A:A,Store_Dim!E:E)</f>
        <v>Flagship</v>
      </c>
      <c r="W1841" t="str">
        <f>_xlfn.XLOOKUP(Table17[[#This Row],[Product_ID]],Product_Dim!A:A,Product_Dim!B:B)</f>
        <v>Shin Guards – Adult</v>
      </c>
      <c r="X1841" t="str">
        <f>_xlfn.XLOOKUP(Table17[[#This Row],[Product_ID]],Product_Dim!A:A,Product_Dim!C:C)</f>
        <v>Sports</v>
      </c>
      <c r="Y1841" t="str">
        <f>_xlfn.XLOOKUP(Table17[[#This Row],[Product_ID]],Product_Dim!A:A,Product_Dim!D:D)</f>
        <v>Team Sports</v>
      </c>
      <c r="Z1841" t="str">
        <f>_xlfn.XLOOKUP(Table17[[#This Row],[Product_ID]],Product_Dim!A:A,Product_Dim!E:E)</f>
        <v>French Ltd</v>
      </c>
      <c r="AA1841">
        <f>_xlfn.XLOOKUP(Table17[[#This Row],[Product_ID]],Product_Dim!A:A,Product_Dim!F:F)</f>
        <v>107.06</v>
      </c>
      <c r="AB1841">
        <f>_xlfn.XLOOKUP(Table17[[#This Row],[Product_ID]],Product_Dim!A:A,Product_Dim!G:G)</f>
        <v>359</v>
      </c>
    </row>
    <row r="1842" spans="1:28" x14ac:dyDescent="0.25">
      <c r="A1842" t="s">
        <v>3666</v>
      </c>
      <c r="B1842" s="1">
        <v>45853</v>
      </c>
      <c r="C1842" t="s">
        <v>1328</v>
      </c>
      <c r="D1842" t="s">
        <v>1714</v>
      </c>
      <c r="E1842" t="s">
        <v>1794</v>
      </c>
      <c r="F1842">
        <v>1</v>
      </c>
      <c r="G1842">
        <v>163.19999999999999</v>
      </c>
      <c r="H1842">
        <v>0.22</v>
      </c>
      <c r="I1842" t="s">
        <v>1826</v>
      </c>
      <c r="J1842" s="12">
        <v>127.29600000000001</v>
      </c>
      <c r="K1842" t="str">
        <f>_xlfn.XLOOKUP(Table17[[#This Row],[Customer_ID]],Customer_Dim!A:A,Customer_Dim!B:B,"False Data")</f>
        <v>Samuel Mullins</v>
      </c>
      <c r="L1842" s="5">
        <f>_xlfn.XLOOKUP(Table17[[#This Row],[Customer_ID]],Customer_Dim!A:A,Customer_Dim!C:C,"False Data")</f>
        <v>27</v>
      </c>
      <c r="M1842" s="5" t="str" cm="1">
        <f t="array" ref="M1842">_xlfn.IFS(Table9[[#This Row],[Age]]&lt;=35,"Youth",Table9[[#This Row],[Age]]&lt;=55,"Adult",Table9[[#This Row],[Age]]&gt;55,"Senior")</f>
        <v>Youth</v>
      </c>
      <c r="N1842" t="str">
        <f>_xlfn.XLOOKUP(Table17[[#This Row],[Customer_ID]],Customer_Dim!A:A,Customer_Dim!D:D,"False Data")</f>
        <v>Female</v>
      </c>
      <c r="O1842" t="str">
        <f>_xlfn.XLOOKUP(Table17[[#This Row],[Customer_ID]],Customer_Dim!A:A,Customer_Dim!E:E,"False Data")</f>
        <v>Hartmouth</v>
      </c>
      <c r="P1842" t="str">
        <f>_xlfn.XLOOKUP(Table17[[#This Row],[Customer_ID]],Customer_Dim!A:A,Customer_Dim!F:F,"False Data")</f>
        <v>Louisiana</v>
      </c>
      <c r="Q1842" t="str">
        <f>_xlfn.XLOOKUP(Table17[[#This Row],[Customer_ID]],Customer_Dim!A:A,Customer_Dim!G:G,"False Data")</f>
        <v>USA</v>
      </c>
      <c r="R1842" t="str">
        <f>_xlfn.XLOOKUP(Table17[[#This Row],[Customer_ID]],Customer_Dim!A:A,Customer_Dim!H:H,"False Data")</f>
        <v>Bronze</v>
      </c>
      <c r="S1842" t="str">
        <f>_xlfn.XLOOKUP(Table17[[#This Row],[Store_ID]],Store_Dim!A:A,Store_Dim!B:B)</f>
        <v>Thomas, Bridges and Harris</v>
      </c>
      <c r="T1842" t="str">
        <f>_xlfn.XLOOKUP(Table17[[#This Row],[Store_ID]],Store_Dim!A:A,Store_Dim!C:C)</f>
        <v>North</v>
      </c>
      <c r="U1842" t="str">
        <f>_xlfn.XLOOKUP(Table17[[#This Row],[Store_ID]],Store_Dim!A:A,Store_Dim!D:D)</f>
        <v>Sabrinatown</v>
      </c>
      <c r="V1842" t="str">
        <f>_xlfn.XLOOKUP(Table17[[#This Row],[Store_ID]],Store_Dim!A:A,Store_Dim!E:E)</f>
        <v>Online</v>
      </c>
      <c r="W1842" t="str">
        <f>_xlfn.XLOOKUP(Table17[[#This Row],[Product_ID]],Product_Dim!A:A,Product_Dim!B:B)</f>
        <v>Hydrating Face Cleanser</v>
      </c>
      <c r="X1842" t="str">
        <f>_xlfn.XLOOKUP(Table17[[#This Row],[Product_ID]],Product_Dim!A:A,Product_Dim!C:C)</f>
        <v>Beauty</v>
      </c>
      <c r="Y1842" t="str">
        <f>_xlfn.XLOOKUP(Table17[[#This Row],[Product_ID]],Product_Dim!A:A,Product_Dim!D:D)</f>
        <v>Skincare</v>
      </c>
      <c r="Z1842" t="str">
        <f>_xlfn.XLOOKUP(Table17[[#This Row],[Product_ID]],Product_Dim!A:A,Product_Dim!E:E)</f>
        <v>Butler Group</v>
      </c>
      <c r="AA1842">
        <f>_xlfn.XLOOKUP(Table17[[#This Row],[Product_ID]],Product_Dim!A:A,Product_Dim!F:F)</f>
        <v>305.49</v>
      </c>
      <c r="AB1842">
        <f>_xlfn.XLOOKUP(Table17[[#This Row],[Product_ID]],Product_Dim!A:A,Product_Dim!G:G)</f>
        <v>159</v>
      </c>
    </row>
    <row r="1843" spans="1:28" x14ac:dyDescent="0.25">
      <c r="A1843" t="s">
        <v>3667</v>
      </c>
      <c r="B1843" s="1">
        <v>45489</v>
      </c>
      <c r="C1843" t="s">
        <v>435</v>
      </c>
      <c r="D1843" t="s">
        <v>1710</v>
      </c>
      <c r="E1843" t="s">
        <v>1794</v>
      </c>
      <c r="F1843">
        <v>2</v>
      </c>
      <c r="G1843">
        <v>966.71</v>
      </c>
      <c r="H1843">
        <v>0.11</v>
      </c>
      <c r="I1843" t="s">
        <v>1824</v>
      </c>
      <c r="J1843" s="12">
        <v>1720.7438</v>
      </c>
      <c r="K1843" t="str">
        <f>_xlfn.XLOOKUP(Table17[[#This Row],[Customer_ID]],Customer_Dim!A:A,Customer_Dim!B:B,"False Data")</f>
        <v>James Wolfe</v>
      </c>
      <c r="L1843" s="5">
        <f>_xlfn.XLOOKUP(Table17[[#This Row],[Customer_ID]],Customer_Dim!A:A,Customer_Dim!C:C,"False Data")</f>
        <v>62</v>
      </c>
      <c r="M1843" s="5" t="str" cm="1">
        <f t="array" ref="M1843">_xlfn.IFS(Table9[[#This Row],[Age]]&lt;=35,"Youth",Table9[[#This Row],[Age]]&lt;=55,"Adult",Table9[[#This Row],[Age]]&gt;55,"Senior")</f>
        <v>Senior</v>
      </c>
      <c r="N1843" t="str">
        <f>_xlfn.XLOOKUP(Table17[[#This Row],[Customer_ID]],Customer_Dim!A:A,Customer_Dim!D:D,"False Data")</f>
        <v>Female</v>
      </c>
      <c r="O1843" t="str">
        <f>_xlfn.XLOOKUP(Table17[[#This Row],[Customer_ID]],Customer_Dim!A:A,Customer_Dim!E:E,"False Data")</f>
        <v>Benjaminton</v>
      </c>
      <c r="P1843" t="str">
        <f>_xlfn.XLOOKUP(Table17[[#This Row],[Customer_ID]],Customer_Dim!A:A,Customer_Dim!F:F,"False Data")</f>
        <v>Arizona</v>
      </c>
      <c r="Q1843" t="str">
        <f>_xlfn.XLOOKUP(Table17[[#This Row],[Customer_ID]],Customer_Dim!A:A,Customer_Dim!G:G,"False Data")</f>
        <v>USA</v>
      </c>
      <c r="R1843" t="str">
        <f>_xlfn.XLOOKUP(Table17[[#This Row],[Customer_ID]],Customer_Dim!A:A,Customer_Dim!H:H,"False Data")</f>
        <v>Gold</v>
      </c>
      <c r="S1843" t="str">
        <f>_xlfn.XLOOKUP(Table17[[#This Row],[Store_ID]],Store_Dim!A:A,Store_Dim!B:B)</f>
        <v>Thomas, Bridges and Harris</v>
      </c>
      <c r="T1843" t="str">
        <f>_xlfn.XLOOKUP(Table17[[#This Row],[Store_ID]],Store_Dim!A:A,Store_Dim!C:C)</f>
        <v>North</v>
      </c>
      <c r="U1843" t="str">
        <f>_xlfn.XLOOKUP(Table17[[#This Row],[Store_ID]],Store_Dim!A:A,Store_Dim!D:D)</f>
        <v>Sabrinatown</v>
      </c>
      <c r="V1843" t="str">
        <f>_xlfn.XLOOKUP(Table17[[#This Row],[Store_ID]],Store_Dim!A:A,Store_Dim!E:E)</f>
        <v>Online</v>
      </c>
      <c r="W1843" t="str">
        <f>_xlfn.XLOOKUP(Table17[[#This Row],[Product_ID]],Product_Dim!A:A,Product_Dim!B:B)</f>
        <v>Badminton Racket Set</v>
      </c>
      <c r="X1843" t="str">
        <f>_xlfn.XLOOKUP(Table17[[#This Row],[Product_ID]],Product_Dim!A:A,Product_Dim!C:C)</f>
        <v>Sports</v>
      </c>
      <c r="Y1843" t="str">
        <f>_xlfn.XLOOKUP(Table17[[#This Row],[Product_ID]],Product_Dim!A:A,Product_Dim!D:D)</f>
        <v>Equipment</v>
      </c>
      <c r="Z1843" t="str">
        <f>_xlfn.XLOOKUP(Table17[[#This Row],[Product_ID]],Product_Dim!A:A,Product_Dim!E:E)</f>
        <v>Robinson-Brown</v>
      </c>
      <c r="AA1843">
        <f>_xlfn.XLOOKUP(Table17[[#This Row],[Product_ID]],Product_Dim!A:A,Product_Dim!F:F)</f>
        <v>285.54000000000002</v>
      </c>
      <c r="AB1843">
        <f>_xlfn.XLOOKUP(Table17[[#This Row],[Product_ID]],Product_Dim!A:A,Product_Dim!G:G)</f>
        <v>358</v>
      </c>
    </row>
    <row r="1844" spans="1:28" x14ac:dyDescent="0.25">
      <c r="A1844" t="s">
        <v>3668</v>
      </c>
      <c r="B1844" s="1">
        <v>45761</v>
      </c>
      <c r="C1844" t="s">
        <v>1092</v>
      </c>
      <c r="D1844" t="s">
        <v>1618</v>
      </c>
      <c r="E1844" t="s">
        <v>1797</v>
      </c>
      <c r="F1844">
        <v>2</v>
      </c>
      <c r="G1844">
        <v>873.94</v>
      </c>
      <c r="H1844">
        <v>0.14000000000000001</v>
      </c>
      <c r="I1844" t="s">
        <v>1829</v>
      </c>
      <c r="J1844" s="12">
        <v>1503.1768</v>
      </c>
      <c r="K1844" t="str">
        <f>_xlfn.XLOOKUP(Table17[[#This Row],[Customer_ID]],Customer_Dim!A:A,Customer_Dim!B:B,"False Data")</f>
        <v>Sherry Cabrera</v>
      </c>
      <c r="L1844" s="5">
        <f>_xlfn.XLOOKUP(Table17[[#This Row],[Customer_ID]],Customer_Dim!A:A,Customer_Dim!C:C,"False Data")</f>
        <v>55</v>
      </c>
      <c r="M1844" s="5" t="str" cm="1">
        <f t="array" ref="M1844">_xlfn.IFS(Table9[[#This Row],[Age]]&lt;=35,"Youth",Table9[[#This Row],[Age]]&lt;=55,"Adult",Table9[[#This Row],[Age]]&gt;55,"Senior")</f>
        <v>Adult</v>
      </c>
      <c r="N1844" t="str">
        <f>_xlfn.XLOOKUP(Table17[[#This Row],[Customer_ID]],Customer_Dim!A:A,Customer_Dim!D:D,"False Data")</f>
        <v>Male</v>
      </c>
      <c r="O1844" t="str">
        <f>_xlfn.XLOOKUP(Table17[[#This Row],[Customer_ID]],Customer_Dim!A:A,Customer_Dim!E:E,"False Data")</f>
        <v>Shannonview</v>
      </c>
      <c r="P1844" t="str">
        <f>_xlfn.XLOOKUP(Table17[[#This Row],[Customer_ID]],Customer_Dim!A:A,Customer_Dim!F:F,"False Data")</f>
        <v>Pennsylvania</v>
      </c>
      <c r="Q1844" t="str">
        <f>_xlfn.XLOOKUP(Table17[[#This Row],[Customer_ID]],Customer_Dim!A:A,Customer_Dim!G:G,"False Data")</f>
        <v>USA</v>
      </c>
      <c r="R1844" t="str">
        <f>_xlfn.XLOOKUP(Table17[[#This Row],[Customer_ID]],Customer_Dim!A:A,Customer_Dim!H:H,"False Data")</f>
        <v>Silver</v>
      </c>
      <c r="S1844" t="str">
        <f>_xlfn.XLOOKUP(Table17[[#This Row],[Store_ID]],Store_Dim!A:A,Store_Dim!B:B)</f>
        <v>Gardner, Humphrey and Contreras</v>
      </c>
      <c r="T1844" t="str">
        <f>_xlfn.XLOOKUP(Table17[[#This Row],[Store_ID]],Store_Dim!A:A,Store_Dim!C:C)</f>
        <v>East</v>
      </c>
      <c r="U1844" t="str">
        <f>_xlfn.XLOOKUP(Table17[[#This Row],[Store_ID]],Store_Dim!A:A,Store_Dim!D:D)</f>
        <v>Johnsonville</v>
      </c>
      <c r="V1844" t="str">
        <f>_xlfn.XLOOKUP(Table17[[#This Row],[Store_ID]],Store_Dim!A:A,Store_Dim!E:E)</f>
        <v>Flagship</v>
      </c>
      <c r="W1844" t="str">
        <f>_xlfn.XLOOKUP(Table17[[#This Row],[Product_ID]],Product_Dim!A:A,Product_Dim!B:B)</f>
        <v>Bedroom Table Lamp</v>
      </c>
      <c r="X1844" t="str">
        <f>_xlfn.XLOOKUP(Table17[[#This Row],[Product_ID]],Product_Dim!A:A,Product_Dim!C:C)</f>
        <v>Home</v>
      </c>
      <c r="Y1844" t="str">
        <f>_xlfn.XLOOKUP(Table17[[#This Row],[Product_ID]],Product_Dim!A:A,Product_Dim!D:D)</f>
        <v>Lighting</v>
      </c>
      <c r="Z1844" t="str">
        <f>_xlfn.XLOOKUP(Table17[[#This Row],[Product_ID]],Product_Dim!A:A,Product_Dim!E:E)</f>
        <v>Jones LLC</v>
      </c>
      <c r="AA1844">
        <f>_xlfn.XLOOKUP(Table17[[#This Row],[Product_ID]],Product_Dim!A:A,Product_Dim!F:F)</f>
        <v>382.22</v>
      </c>
      <c r="AB1844">
        <f>_xlfn.XLOOKUP(Table17[[#This Row],[Product_ID]],Product_Dim!A:A,Product_Dim!G:G)</f>
        <v>329</v>
      </c>
    </row>
    <row r="1845" spans="1:28" x14ac:dyDescent="0.25">
      <c r="A1845" t="s">
        <v>3669</v>
      </c>
      <c r="B1845" s="1">
        <v>45379</v>
      </c>
      <c r="C1845" t="s">
        <v>502</v>
      </c>
      <c r="D1845" t="s">
        <v>1543</v>
      </c>
      <c r="E1845" t="s">
        <v>1766</v>
      </c>
      <c r="F1845">
        <v>1</v>
      </c>
      <c r="G1845">
        <v>140.24</v>
      </c>
      <c r="H1845">
        <v>0.27</v>
      </c>
      <c r="I1845" t="s">
        <v>1824</v>
      </c>
      <c r="J1845" s="12">
        <v>102.37520000000001</v>
      </c>
      <c r="K1845" t="str">
        <f>_xlfn.XLOOKUP(Table17[[#This Row],[Customer_ID]],Customer_Dim!A:A,Customer_Dim!B:B,"False Data")</f>
        <v>Denise Griffin</v>
      </c>
      <c r="L1845" s="5">
        <f>_xlfn.XLOOKUP(Table17[[#This Row],[Customer_ID]],Customer_Dim!A:A,Customer_Dim!C:C,"False Data")</f>
        <v>33</v>
      </c>
      <c r="M1845" s="5" t="str" cm="1">
        <f t="array" ref="M1845">_xlfn.IFS(Table9[[#This Row],[Age]]&lt;=35,"Youth",Table9[[#This Row],[Age]]&lt;=55,"Adult",Table9[[#This Row],[Age]]&gt;55,"Senior")</f>
        <v>Youth</v>
      </c>
      <c r="N1845" t="str">
        <f>_xlfn.XLOOKUP(Table17[[#This Row],[Customer_ID]],Customer_Dim!A:A,Customer_Dim!D:D,"False Data")</f>
        <v>Male</v>
      </c>
      <c r="O1845" t="str">
        <f>_xlfn.XLOOKUP(Table17[[#This Row],[Customer_ID]],Customer_Dim!A:A,Customer_Dim!E:E,"False Data")</f>
        <v>West Markhaven</v>
      </c>
      <c r="P1845" t="str">
        <f>_xlfn.XLOOKUP(Table17[[#This Row],[Customer_ID]],Customer_Dim!A:A,Customer_Dim!F:F,"False Data")</f>
        <v>Florida</v>
      </c>
      <c r="Q1845" t="str">
        <f>_xlfn.XLOOKUP(Table17[[#This Row],[Customer_ID]],Customer_Dim!A:A,Customer_Dim!G:G,"False Data")</f>
        <v>USA</v>
      </c>
      <c r="R1845" t="str">
        <f>_xlfn.XLOOKUP(Table17[[#This Row],[Customer_ID]],Customer_Dim!A:A,Customer_Dim!H:H,"False Data")</f>
        <v>Platinum</v>
      </c>
      <c r="S1845" t="str">
        <f>_xlfn.XLOOKUP(Table17[[#This Row],[Store_ID]],Store_Dim!A:A,Store_Dim!B:B)</f>
        <v>Johnson-Wright</v>
      </c>
      <c r="T1845" t="str">
        <f>_xlfn.XLOOKUP(Table17[[#This Row],[Store_ID]],Store_Dim!A:A,Store_Dim!C:C)</f>
        <v>North</v>
      </c>
      <c r="U1845" t="str">
        <f>_xlfn.XLOOKUP(Table17[[#This Row],[Store_ID]],Store_Dim!A:A,Store_Dim!D:D)</f>
        <v>Hoodberg</v>
      </c>
      <c r="V1845" t="str">
        <f>_xlfn.XLOOKUP(Table17[[#This Row],[Store_ID]],Store_Dim!A:A,Store_Dim!E:E)</f>
        <v>Outlet</v>
      </c>
      <c r="W1845" t="str">
        <f>_xlfn.XLOOKUP(Table17[[#This Row],[Product_ID]],Product_Dim!A:A,Product_Dim!B:B)</f>
        <v>Brother Laser Printer</v>
      </c>
      <c r="X1845" t="str">
        <f>_xlfn.XLOOKUP(Table17[[#This Row],[Product_ID]],Product_Dim!A:A,Product_Dim!C:C)</f>
        <v>Electronics</v>
      </c>
      <c r="Y1845" t="str">
        <f>_xlfn.XLOOKUP(Table17[[#This Row],[Product_ID]],Product_Dim!A:A,Product_Dim!D:D)</f>
        <v>Computer</v>
      </c>
      <c r="Z1845" t="str">
        <f>_xlfn.XLOOKUP(Table17[[#This Row],[Product_ID]],Product_Dim!A:A,Product_Dim!E:E)</f>
        <v>Hunt Inc</v>
      </c>
      <c r="AA1845">
        <f>_xlfn.XLOOKUP(Table17[[#This Row],[Product_ID]],Product_Dim!A:A,Product_Dim!F:F)</f>
        <v>112.42</v>
      </c>
      <c r="AB1845">
        <f>_xlfn.XLOOKUP(Table17[[#This Row],[Product_ID]],Product_Dim!A:A,Product_Dim!G:G)</f>
        <v>416</v>
      </c>
    </row>
    <row r="1846" spans="1:28" x14ac:dyDescent="0.25">
      <c r="A1846" t="s">
        <v>3670</v>
      </c>
      <c r="B1846" s="1">
        <v>45716</v>
      </c>
      <c r="C1846" t="s">
        <v>657</v>
      </c>
      <c r="D1846" t="s">
        <v>1634</v>
      </c>
      <c r="E1846" t="s">
        <v>1773</v>
      </c>
      <c r="F1846">
        <v>2</v>
      </c>
      <c r="G1846">
        <v>549.91999999999996</v>
      </c>
      <c r="H1846">
        <v>0.28000000000000003</v>
      </c>
      <c r="I1846" t="s">
        <v>1824</v>
      </c>
      <c r="J1846" s="12">
        <v>791.88479999999993</v>
      </c>
      <c r="K1846" t="str">
        <f>_xlfn.XLOOKUP(Table17[[#This Row],[Customer_ID]],Customer_Dim!A:A,Customer_Dim!B:B,"False Data")</f>
        <v>Mary Boyd</v>
      </c>
      <c r="L1846" s="5">
        <f>_xlfn.XLOOKUP(Table17[[#This Row],[Customer_ID]],Customer_Dim!A:A,Customer_Dim!C:C,"False Data")</f>
        <v>25</v>
      </c>
      <c r="M1846" s="5" t="str" cm="1">
        <f t="array" ref="M1846">_xlfn.IFS(Table9[[#This Row],[Age]]&lt;=35,"Youth",Table9[[#This Row],[Age]]&lt;=55,"Adult",Table9[[#This Row],[Age]]&gt;55,"Senior")</f>
        <v>Youth</v>
      </c>
      <c r="N1846" t="str">
        <f>_xlfn.XLOOKUP(Table17[[#This Row],[Customer_ID]],Customer_Dim!A:A,Customer_Dim!D:D,"False Data")</f>
        <v>Female</v>
      </c>
      <c r="O1846" t="str">
        <f>_xlfn.XLOOKUP(Table17[[#This Row],[Customer_ID]],Customer_Dim!A:A,Customer_Dim!E:E,"False Data")</f>
        <v>New Logan</v>
      </c>
      <c r="P1846" t="str">
        <f>_xlfn.XLOOKUP(Table17[[#This Row],[Customer_ID]],Customer_Dim!A:A,Customer_Dim!F:F,"False Data")</f>
        <v>Michigan</v>
      </c>
      <c r="Q1846" t="str">
        <f>_xlfn.XLOOKUP(Table17[[#This Row],[Customer_ID]],Customer_Dim!A:A,Customer_Dim!G:G,"False Data")</f>
        <v>USA</v>
      </c>
      <c r="R1846" t="str">
        <f>_xlfn.XLOOKUP(Table17[[#This Row],[Customer_ID]],Customer_Dim!A:A,Customer_Dim!H:H,"False Data")</f>
        <v>Bronze</v>
      </c>
      <c r="S1846" t="str">
        <f>_xlfn.XLOOKUP(Table17[[#This Row],[Store_ID]],Store_Dim!A:A,Store_Dim!B:B)</f>
        <v>Gray Ltd</v>
      </c>
      <c r="T1846" t="str">
        <f>_xlfn.XLOOKUP(Table17[[#This Row],[Store_ID]],Store_Dim!A:A,Store_Dim!C:C)</f>
        <v>North</v>
      </c>
      <c r="U1846" t="str">
        <f>_xlfn.XLOOKUP(Table17[[#This Row],[Store_ID]],Store_Dim!A:A,Store_Dim!D:D)</f>
        <v>New Michaelchester</v>
      </c>
      <c r="V1846" t="str">
        <f>_xlfn.XLOOKUP(Table17[[#This Row],[Store_ID]],Store_Dim!A:A,Store_Dim!E:E)</f>
        <v>Outlet</v>
      </c>
      <c r="W1846" t="str">
        <f>_xlfn.XLOOKUP(Table17[[#This Row],[Product_ID]],Product_Dim!A:A,Product_Dim!B:B)</f>
        <v>USB External Hard Drive</v>
      </c>
      <c r="X1846" t="str">
        <f>_xlfn.XLOOKUP(Table17[[#This Row],[Product_ID]],Product_Dim!A:A,Product_Dim!C:C)</f>
        <v>Electronics</v>
      </c>
      <c r="Y1846" t="str">
        <f>_xlfn.XLOOKUP(Table17[[#This Row],[Product_ID]],Product_Dim!A:A,Product_Dim!D:D)</f>
        <v>Computer</v>
      </c>
      <c r="Z1846" t="str">
        <f>_xlfn.XLOOKUP(Table17[[#This Row],[Product_ID]],Product_Dim!A:A,Product_Dim!E:E)</f>
        <v>Robinson Inc</v>
      </c>
      <c r="AA1846">
        <f>_xlfn.XLOOKUP(Table17[[#This Row],[Product_ID]],Product_Dim!A:A,Product_Dim!F:F)</f>
        <v>253.33</v>
      </c>
      <c r="AB1846">
        <f>_xlfn.XLOOKUP(Table17[[#This Row],[Product_ID]],Product_Dim!A:A,Product_Dim!G:G)</f>
        <v>266</v>
      </c>
    </row>
    <row r="1847" spans="1:28" x14ac:dyDescent="0.25">
      <c r="A1847" t="s">
        <v>3671</v>
      </c>
      <c r="B1847" s="1">
        <v>45364</v>
      </c>
      <c r="C1847" t="s">
        <v>390</v>
      </c>
      <c r="D1847" t="s">
        <v>1582</v>
      </c>
      <c r="E1847" t="s">
        <v>1773</v>
      </c>
      <c r="F1847">
        <v>4</v>
      </c>
      <c r="G1847">
        <v>715.88</v>
      </c>
      <c r="H1847">
        <v>0.19</v>
      </c>
      <c r="I1847" t="s">
        <v>1826</v>
      </c>
      <c r="J1847" s="12">
        <v>2319.4512</v>
      </c>
      <c r="K1847" t="str">
        <f>_xlfn.XLOOKUP(Table17[[#This Row],[Customer_ID]],Customer_Dim!A:A,Customer_Dim!B:B,"False Data")</f>
        <v>Julie Farmer</v>
      </c>
      <c r="L1847" s="5">
        <f>_xlfn.XLOOKUP(Table17[[#This Row],[Customer_ID]],Customer_Dim!A:A,Customer_Dim!C:C,"False Data")</f>
        <v>18</v>
      </c>
      <c r="M1847" s="5" t="str" cm="1">
        <f t="array" ref="M1847">_xlfn.IFS(Table9[[#This Row],[Age]]&lt;=35,"Youth",Table9[[#This Row],[Age]]&lt;=55,"Adult",Table9[[#This Row],[Age]]&gt;55,"Senior")</f>
        <v>Youth</v>
      </c>
      <c r="N1847" t="str">
        <f>_xlfn.XLOOKUP(Table17[[#This Row],[Customer_ID]],Customer_Dim!A:A,Customer_Dim!D:D,"False Data")</f>
        <v>Female</v>
      </c>
      <c r="O1847" t="str">
        <f>_xlfn.XLOOKUP(Table17[[#This Row],[Customer_ID]],Customer_Dim!A:A,Customer_Dim!E:E,"False Data")</f>
        <v>Rodriguezmouth</v>
      </c>
      <c r="P1847" t="str">
        <f>_xlfn.XLOOKUP(Table17[[#This Row],[Customer_ID]],Customer_Dim!A:A,Customer_Dim!F:F,"False Data")</f>
        <v>Arizona</v>
      </c>
      <c r="Q1847" t="str">
        <f>_xlfn.XLOOKUP(Table17[[#This Row],[Customer_ID]],Customer_Dim!A:A,Customer_Dim!G:G,"False Data")</f>
        <v>USA</v>
      </c>
      <c r="R1847" t="str">
        <f>_xlfn.XLOOKUP(Table17[[#This Row],[Customer_ID]],Customer_Dim!A:A,Customer_Dim!H:H,"False Data")</f>
        <v>Platinum</v>
      </c>
      <c r="S1847" t="str">
        <f>_xlfn.XLOOKUP(Table17[[#This Row],[Store_ID]],Store_Dim!A:A,Store_Dim!B:B)</f>
        <v>Gray Ltd</v>
      </c>
      <c r="T1847" t="str">
        <f>_xlfn.XLOOKUP(Table17[[#This Row],[Store_ID]],Store_Dim!A:A,Store_Dim!C:C)</f>
        <v>North</v>
      </c>
      <c r="U1847" t="str">
        <f>_xlfn.XLOOKUP(Table17[[#This Row],[Store_ID]],Store_Dim!A:A,Store_Dim!D:D)</f>
        <v>New Michaelchester</v>
      </c>
      <c r="V1847" t="str">
        <f>_xlfn.XLOOKUP(Table17[[#This Row],[Store_ID]],Store_Dim!A:A,Store_Dim!E:E)</f>
        <v>Outlet</v>
      </c>
      <c r="W1847" t="str">
        <f>_xlfn.XLOOKUP(Table17[[#This Row],[Product_ID]],Product_Dim!A:A,Product_Dim!B:B)</f>
        <v>Soccer Training Cone Set</v>
      </c>
      <c r="X1847" t="str">
        <f>_xlfn.XLOOKUP(Table17[[#This Row],[Product_ID]],Product_Dim!A:A,Product_Dim!C:C)</f>
        <v>Sports</v>
      </c>
      <c r="Y1847" t="str">
        <f>_xlfn.XLOOKUP(Table17[[#This Row],[Product_ID]],Product_Dim!A:A,Product_Dim!D:D)</f>
        <v>Accessories</v>
      </c>
      <c r="Z1847" t="str">
        <f>_xlfn.XLOOKUP(Table17[[#This Row],[Product_ID]],Product_Dim!A:A,Product_Dim!E:E)</f>
        <v>Ford, Murphy and Wilson</v>
      </c>
      <c r="AA1847">
        <f>_xlfn.XLOOKUP(Table17[[#This Row],[Product_ID]],Product_Dim!A:A,Product_Dim!F:F)</f>
        <v>144.53</v>
      </c>
      <c r="AB1847">
        <f>_xlfn.XLOOKUP(Table17[[#This Row],[Product_ID]],Product_Dim!A:A,Product_Dim!G:G)</f>
        <v>367</v>
      </c>
    </row>
    <row r="1848" spans="1:28" x14ac:dyDescent="0.25">
      <c r="A1848" t="s">
        <v>3672</v>
      </c>
      <c r="B1848" s="1">
        <v>45752</v>
      </c>
      <c r="C1848" t="s">
        <v>1160</v>
      </c>
      <c r="D1848" t="s">
        <v>1549</v>
      </c>
      <c r="E1848" t="s">
        <v>1782</v>
      </c>
      <c r="F1848">
        <v>3</v>
      </c>
      <c r="G1848">
        <v>591.9</v>
      </c>
      <c r="H1848">
        <v>0.27</v>
      </c>
      <c r="I1848" t="s">
        <v>1824</v>
      </c>
      <c r="J1848" s="12">
        <v>1296.261</v>
      </c>
      <c r="K1848" t="str">
        <f>_xlfn.XLOOKUP(Table17[[#This Row],[Customer_ID]],Customer_Dim!A:A,Customer_Dim!B:B,"False Data")</f>
        <v>Michael Garner</v>
      </c>
      <c r="L1848" s="5">
        <f>_xlfn.XLOOKUP(Table17[[#This Row],[Customer_ID]],Customer_Dim!A:A,Customer_Dim!C:C,"False Data")</f>
        <v>21</v>
      </c>
      <c r="M1848" s="5" t="str" cm="1">
        <f t="array" ref="M1848">_xlfn.IFS(Table9[[#This Row],[Age]]&lt;=35,"Youth",Table9[[#This Row],[Age]]&lt;=55,"Adult",Table9[[#This Row],[Age]]&gt;55,"Senior")</f>
        <v>Youth</v>
      </c>
      <c r="N1848" t="str">
        <f>_xlfn.XLOOKUP(Table17[[#This Row],[Customer_ID]],Customer_Dim!A:A,Customer_Dim!D:D,"False Data")</f>
        <v>Female</v>
      </c>
      <c r="O1848" t="str">
        <f>_xlfn.XLOOKUP(Table17[[#This Row],[Customer_ID]],Customer_Dim!A:A,Customer_Dim!E:E,"False Data")</f>
        <v>Port Crystal</v>
      </c>
      <c r="P1848" t="str">
        <f>_xlfn.XLOOKUP(Table17[[#This Row],[Customer_ID]],Customer_Dim!A:A,Customer_Dim!F:F,"False Data")</f>
        <v>New Hampshire</v>
      </c>
      <c r="Q1848" t="str">
        <f>_xlfn.XLOOKUP(Table17[[#This Row],[Customer_ID]],Customer_Dim!A:A,Customer_Dim!G:G,"False Data")</f>
        <v>USA</v>
      </c>
      <c r="R1848" t="str">
        <f>_xlfn.XLOOKUP(Table17[[#This Row],[Customer_ID]],Customer_Dim!A:A,Customer_Dim!H:H,"False Data")</f>
        <v>Platinum</v>
      </c>
      <c r="S1848" t="str">
        <f>_xlfn.XLOOKUP(Table17[[#This Row],[Store_ID]],Store_Dim!A:A,Store_Dim!B:B)</f>
        <v>Bean, Jones and Park</v>
      </c>
      <c r="T1848" t="str">
        <f>_xlfn.XLOOKUP(Table17[[#This Row],[Store_ID]],Store_Dim!A:A,Store_Dim!C:C)</f>
        <v>West</v>
      </c>
      <c r="U1848" t="str">
        <f>_xlfn.XLOOKUP(Table17[[#This Row],[Store_ID]],Store_Dim!A:A,Store_Dim!D:D)</f>
        <v>Thompsonborough</v>
      </c>
      <c r="V1848" t="str">
        <f>_xlfn.XLOOKUP(Table17[[#This Row],[Store_ID]],Store_Dim!A:A,Store_Dim!E:E)</f>
        <v>Online</v>
      </c>
      <c r="W1848" t="str">
        <f>_xlfn.XLOOKUP(Table17[[#This Row],[Product_ID]],Product_Dim!A:A,Product_Dim!B:B)</f>
        <v>Women's Casual Hoodie</v>
      </c>
      <c r="X1848" t="str">
        <f>_xlfn.XLOOKUP(Table17[[#This Row],[Product_ID]],Product_Dim!A:A,Product_Dim!C:C)</f>
        <v>Clothing</v>
      </c>
      <c r="Y1848" t="str">
        <f>_xlfn.XLOOKUP(Table17[[#This Row],[Product_ID]],Product_Dim!A:A,Product_Dim!D:D)</f>
        <v>Outerwear</v>
      </c>
      <c r="Z1848" t="str">
        <f>_xlfn.XLOOKUP(Table17[[#This Row],[Product_ID]],Product_Dim!A:A,Product_Dim!E:E)</f>
        <v>Sims Inc</v>
      </c>
      <c r="AA1848">
        <f>_xlfn.XLOOKUP(Table17[[#This Row],[Product_ID]],Product_Dim!A:A,Product_Dim!F:F)</f>
        <v>167.34</v>
      </c>
      <c r="AB1848">
        <f>_xlfn.XLOOKUP(Table17[[#This Row],[Product_ID]],Product_Dim!A:A,Product_Dim!G:G)</f>
        <v>352</v>
      </c>
    </row>
    <row r="1849" spans="1:28" x14ac:dyDescent="0.25">
      <c r="A1849" t="s">
        <v>3673</v>
      </c>
      <c r="B1849" s="1">
        <v>45883</v>
      </c>
      <c r="C1849" t="s">
        <v>1172</v>
      </c>
      <c r="D1849" t="s">
        <v>1592</v>
      </c>
      <c r="E1849" t="s">
        <v>1789</v>
      </c>
      <c r="F1849">
        <v>2</v>
      </c>
      <c r="G1849">
        <v>523.14</v>
      </c>
      <c r="H1849">
        <v>0.13</v>
      </c>
      <c r="I1849" t="s">
        <v>1826</v>
      </c>
      <c r="J1849" s="12">
        <v>910.2636</v>
      </c>
      <c r="K1849" t="str">
        <f>_xlfn.XLOOKUP(Table17[[#This Row],[Customer_ID]],Customer_Dim!A:A,Customer_Dim!B:B,"False Data")</f>
        <v>Joshua Bell</v>
      </c>
      <c r="L1849" s="5">
        <f>_xlfn.XLOOKUP(Table17[[#This Row],[Customer_ID]],Customer_Dim!A:A,Customer_Dim!C:C,"False Data")</f>
        <v>26</v>
      </c>
      <c r="M1849" s="5" t="str" cm="1">
        <f t="array" ref="M1849">_xlfn.IFS(Table9[[#This Row],[Age]]&lt;=35,"Youth",Table9[[#This Row],[Age]]&lt;=55,"Adult",Table9[[#This Row],[Age]]&gt;55,"Senior")</f>
        <v>Youth</v>
      </c>
      <c r="N1849" t="str">
        <f>_xlfn.XLOOKUP(Table17[[#This Row],[Customer_ID]],Customer_Dim!A:A,Customer_Dim!D:D,"False Data")</f>
        <v>Male</v>
      </c>
      <c r="O1849" t="str">
        <f>_xlfn.XLOOKUP(Table17[[#This Row],[Customer_ID]],Customer_Dim!A:A,Customer_Dim!E:E,"False Data")</f>
        <v>Port Richardshire</v>
      </c>
      <c r="P1849" t="str">
        <f>_xlfn.XLOOKUP(Table17[[#This Row],[Customer_ID]],Customer_Dim!A:A,Customer_Dim!F:F,"False Data")</f>
        <v>Minnesota</v>
      </c>
      <c r="Q1849" t="str">
        <f>_xlfn.XLOOKUP(Table17[[#This Row],[Customer_ID]],Customer_Dim!A:A,Customer_Dim!G:G,"False Data")</f>
        <v>USA</v>
      </c>
      <c r="R1849" t="str">
        <f>_xlfn.XLOOKUP(Table17[[#This Row],[Customer_ID]],Customer_Dim!A:A,Customer_Dim!H:H,"False Data")</f>
        <v>Platinum</v>
      </c>
      <c r="S1849" t="str">
        <f>_xlfn.XLOOKUP(Table17[[#This Row],[Store_ID]],Store_Dim!A:A,Store_Dim!B:B)</f>
        <v>Hill, Wagner and Ballard</v>
      </c>
      <c r="T1849" t="str">
        <f>_xlfn.XLOOKUP(Table17[[#This Row],[Store_ID]],Store_Dim!A:A,Store_Dim!C:C)</f>
        <v>East</v>
      </c>
      <c r="U1849" t="str">
        <f>_xlfn.XLOOKUP(Table17[[#This Row],[Store_ID]],Store_Dim!A:A,Store_Dim!D:D)</f>
        <v>East Davidville</v>
      </c>
      <c r="V1849" t="str">
        <f>_xlfn.XLOOKUP(Table17[[#This Row],[Store_ID]],Store_Dim!A:A,Store_Dim!E:E)</f>
        <v>Online</v>
      </c>
      <c r="W1849" t="str">
        <f>_xlfn.XLOOKUP(Table17[[#This Row],[Product_ID]],Product_Dim!A:A,Product_Dim!B:B)</f>
        <v>Carbon Fiber Tennis Racket</v>
      </c>
      <c r="X1849" t="str">
        <f>_xlfn.XLOOKUP(Table17[[#This Row],[Product_ID]],Product_Dim!A:A,Product_Dim!C:C)</f>
        <v>Sports</v>
      </c>
      <c r="Y1849" t="str">
        <f>_xlfn.XLOOKUP(Table17[[#This Row],[Product_ID]],Product_Dim!A:A,Product_Dim!D:D)</f>
        <v>Equipment</v>
      </c>
      <c r="Z1849" t="str">
        <f>_xlfn.XLOOKUP(Table17[[#This Row],[Product_ID]],Product_Dim!A:A,Product_Dim!E:E)</f>
        <v>Flores, Pineda and Rodriguez</v>
      </c>
      <c r="AA1849">
        <f>_xlfn.XLOOKUP(Table17[[#This Row],[Product_ID]],Product_Dim!A:A,Product_Dim!F:F)</f>
        <v>484.62</v>
      </c>
      <c r="AB1849">
        <f>_xlfn.XLOOKUP(Table17[[#This Row],[Product_ID]],Product_Dim!A:A,Product_Dim!G:G)</f>
        <v>432</v>
      </c>
    </row>
    <row r="1850" spans="1:28" x14ac:dyDescent="0.25">
      <c r="A1850" t="s">
        <v>3674</v>
      </c>
      <c r="B1850" s="1">
        <v>45477</v>
      </c>
      <c r="C1850" t="s">
        <v>730</v>
      </c>
      <c r="D1850" t="s">
        <v>1686</v>
      </c>
      <c r="E1850" t="s">
        <v>1799</v>
      </c>
      <c r="F1850">
        <v>2</v>
      </c>
      <c r="G1850">
        <v>478.62</v>
      </c>
      <c r="H1850">
        <v>0.17</v>
      </c>
      <c r="I1850" t="s">
        <v>1829</v>
      </c>
      <c r="J1850" s="12">
        <v>794.50919999999996</v>
      </c>
      <c r="K1850" t="str">
        <f>_xlfn.XLOOKUP(Table17[[#This Row],[Customer_ID]],Customer_Dim!A:A,Customer_Dim!B:B,"False Data")</f>
        <v>Alexis Castaneda</v>
      </c>
      <c r="L1850" s="5">
        <f>_xlfn.XLOOKUP(Table17[[#This Row],[Customer_ID]],Customer_Dim!A:A,Customer_Dim!C:C,"False Data")</f>
        <v>54</v>
      </c>
      <c r="M1850" s="5" t="str" cm="1">
        <f t="array" ref="M1850">_xlfn.IFS(Table9[[#This Row],[Age]]&lt;=35,"Youth",Table9[[#This Row],[Age]]&lt;=55,"Adult",Table9[[#This Row],[Age]]&gt;55,"Senior")</f>
        <v>Adult</v>
      </c>
      <c r="N1850" t="str">
        <f>_xlfn.XLOOKUP(Table17[[#This Row],[Customer_ID]],Customer_Dim!A:A,Customer_Dim!D:D,"False Data")</f>
        <v>Male</v>
      </c>
      <c r="O1850" t="str">
        <f>_xlfn.XLOOKUP(Table17[[#This Row],[Customer_ID]],Customer_Dim!A:A,Customer_Dim!E:E,"False Data")</f>
        <v>Morrisbury</v>
      </c>
      <c r="P1850" t="str">
        <f>_xlfn.XLOOKUP(Table17[[#This Row],[Customer_ID]],Customer_Dim!A:A,Customer_Dim!F:F,"False Data")</f>
        <v>Alaska</v>
      </c>
      <c r="Q1850" t="str">
        <f>_xlfn.XLOOKUP(Table17[[#This Row],[Customer_ID]],Customer_Dim!A:A,Customer_Dim!G:G,"False Data")</f>
        <v>USA</v>
      </c>
      <c r="R1850" t="str">
        <f>_xlfn.XLOOKUP(Table17[[#This Row],[Customer_ID]],Customer_Dim!A:A,Customer_Dim!H:H,"False Data")</f>
        <v>Gold</v>
      </c>
      <c r="S1850" t="str">
        <f>_xlfn.XLOOKUP(Table17[[#This Row],[Store_ID]],Store_Dim!A:A,Store_Dim!B:B)</f>
        <v>Mcdonald Inc</v>
      </c>
      <c r="T1850" t="str">
        <f>_xlfn.XLOOKUP(Table17[[#This Row],[Store_ID]],Store_Dim!A:A,Store_Dim!C:C)</f>
        <v>South</v>
      </c>
      <c r="U1850" t="str">
        <f>_xlfn.XLOOKUP(Table17[[#This Row],[Store_ID]],Store_Dim!A:A,Store_Dim!D:D)</f>
        <v>Christopherland</v>
      </c>
      <c r="V1850" t="str">
        <f>_xlfn.XLOOKUP(Table17[[#This Row],[Store_ID]],Store_Dim!A:A,Store_Dim!E:E)</f>
        <v>Outlet</v>
      </c>
      <c r="W1850" t="str">
        <f>_xlfn.XLOOKUP(Table17[[#This Row],[Product_ID]],Product_Dim!A:A,Product_Dim!B:B)</f>
        <v>Men's Sports Shorts</v>
      </c>
      <c r="X1850" t="str">
        <f>_xlfn.XLOOKUP(Table17[[#This Row],[Product_ID]],Product_Dim!A:A,Product_Dim!C:C)</f>
        <v>Clothing</v>
      </c>
      <c r="Y1850" t="str">
        <f>_xlfn.XLOOKUP(Table17[[#This Row],[Product_ID]],Product_Dim!A:A,Product_Dim!D:D)</f>
        <v>Bottoms</v>
      </c>
      <c r="Z1850" t="str">
        <f>_xlfn.XLOOKUP(Table17[[#This Row],[Product_ID]],Product_Dim!A:A,Product_Dim!E:E)</f>
        <v>Fitzpatrick Ltd</v>
      </c>
      <c r="AA1850">
        <f>_xlfn.XLOOKUP(Table17[[#This Row],[Product_ID]],Product_Dim!A:A,Product_Dim!F:F)</f>
        <v>218.22</v>
      </c>
      <c r="AB1850">
        <f>_xlfn.XLOOKUP(Table17[[#This Row],[Product_ID]],Product_Dim!A:A,Product_Dim!G:G)</f>
        <v>224</v>
      </c>
    </row>
    <row r="1851" spans="1:28" x14ac:dyDescent="0.25">
      <c r="A1851" t="s">
        <v>3675</v>
      </c>
      <c r="B1851" s="1">
        <v>45556</v>
      </c>
      <c r="C1851" t="s">
        <v>945</v>
      </c>
      <c r="D1851" t="s">
        <v>1712</v>
      </c>
      <c r="E1851" t="s">
        <v>1757</v>
      </c>
      <c r="F1851">
        <v>4</v>
      </c>
      <c r="G1851">
        <v>740.5</v>
      </c>
      <c r="H1851">
        <v>0.17</v>
      </c>
      <c r="I1851" t="s">
        <v>1826</v>
      </c>
      <c r="J1851" s="12">
        <v>2458.46</v>
      </c>
      <c r="K1851" t="str">
        <f>_xlfn.XLOOKUP(Table17[[#This Row],[Customer_ID]],Customer_Dim!A:A,Customer_Dim!B:B,"False Data")</f>
        <v>Stephanie Jacobs</v>
      </c>
      <c r="L1851" s="5">
        <f>_xlfn.XLOOKUP(Table17[[#This Row],[Customer_ID]],Customer_Dim!A:A,Customer_Dim!C:C,"False Data")</f>
        <v>48</v>
      </c>
      <c r="M1851" s="5" t="str" cm="1">
        <f t="array" ref="M1851">_xlfn.IFS(Table9[[#This Row],[Age]]&lt;=35,"Youth",Table9[[#This Row],[Age]]&lt;=55,"Adult",Table9[[#This Row],[Age]]&gt;55,"Senior")</f>
        <v>Adult</v>
      </c>
      <c r="N1851" t="str">
        <f>_xlfn.XLOOKUP(Table17[[#This Row],[Customer_ID]],Customer_Dim!A:A,Customer_Dim!D:D,"False Data")</f>
        <v>Female</v>
      </c>
      <c r="O1851" t="str">
        <f>_xlfn.XLOOKUP(Table17[[#This Row],[Customer_ID]],Customer_Dim!A:A,Customer_Dim!E:E,"False Data")</f>
        <v>West Robinmouth</v>
      </c>
      <c r="P1851" t="str">
        <f>_xlfn.XLOOKUP(Table17[[#This Row],[Customer_ID]],Customer_Dim!A:A,Customer_Dim!F:F,"False Data")</f>
        <v>Louisiana</v>
      </c>
      <c r="Q1851" t="str">
        <f>_xlfn.XLOOKUP(Table17[[#This Row],[Customer_ID]],Customer_Dim!A:A,Customer_Dim!G:G,"False Data")</f>
        <v>USA</v>
      </c>
      <c r="R1851" t="str">
        <f>_xlfn.XLOOKUP(Table17[[#This Row],[Customer_ID]],Customer_Dim!A:A,Customer_Dim!H:H,"False Data")</f>
        <v>Platinum</v>
      </c>
      <c r="S1851" t="str">
        <f>_xlfn.XLOOKUP(Table17[[#This Row],[Store_ID]],Store_Dim!A:A,Store_Dim!B:B)</f>
        <v>Martinez, Adkins and Johnson</v>
      </c>
      <c r="T1851" t="str">
        <f>_xlfn.XLOOKUP(Table17[[#This Row],[Store_ID]],Store_Dim!A:A,Store_Dim!C:C)</f>
        <v>North</v>
      </c>
      <c r="U1851" t="str">
        <f>_xlfn.XLOOKUP(Table17[[#This Row],[Store_ID]],Store_Dim!A:A,Store_Dim!D:D)</f>
        <v>Danielmouth</v>
      </c>
      <c r="V1851" t="str">
        <f>_xlfn.XLOOKUP(Table17[[#This Row],[Store_ID]],Store_Dim!A:A,Store_Dim!E:E)</f>
        <v>Flagship</v>
      </c>
      <c r="W1851" t="str">
        <f>_xlfn.XLOOKUP(Table17[[#This Row],[Product_ID]],Product_Dim!A:A,Product_Dim!B:B)</f>
        <v>Fitness Resistance Bands</v>
      </c>
      <c r="X1851" t="str">
        <f>_xlfn.XLOOKUP(Table17[[#This Row],[Product_ID]],Product_Dim!A:A,Product_Dim!C:C)</f>
        <v>Sports</v>
      </c>
      <c r="Y1851" t="str">
        <f>_xlfn.XLOOKUP(Table17[[#This Row],[Product_ID]],Product_Dim!A:A,Product_Dim!D:D)</f>
        <v>Fitness</v>
      </c>
      <c r="Z1851" t="str">
        <f>_xlfn.XLOOKUP(Table17[[#This Row],[Product_ID]],Product_Dim!A:A,Product_Dim!E:E)</f>
        <v>Reese-Watson</v>
      </c>
      <c r="AA1851">
        <f>_xlfn.XLOOKUP(Table17[[#This Row],[Product_ID]],Product_Dim!A:A,Product_Dim!F:F)</f>
        <v>152.91999999999999</v>
      </c>
      <c r="AB1851">
        <f>_xlfn.XLOOKUP(Table17[[#This Row],[Product_ID]],Product_Dim!A:A,Product_Dim!G:G)</f>
        <v>281</v>
      </c>
    </row>
    <row r="1852" spans="1:28" x14ac:dyDescent="0.25">
      <c r="A1852" t="s">
        <v>3676</v>
      </c>
      <c r="B1852" s="1">
        <v>45465</v>
      </c>
      <c r="C1852" t="s">
        <v>393</v>
      </c>
      <c r="D1852" t="s">
        <v>1640</v>
      </c>
      <c r="E1852" t="s">
        <v>1761</v>
      </c>
      <c r="F1852">
        <v>1</v>
      </c>
      <c r="G1852">
        <v>780.24</v>
      </c>
      <c r="H1852">
        <v>0.04</v>
      </c>
      <c r="I1852" t="s">
        <v>1829</v>
      </c>
      <c r="J1852" s="12">
        <v>749.03039999999999</v>
      </c>
      <c r="K1852" t="str">
        <f>_xlfn.XLOOKUP(Table17[[#This Row],[Customer_ID]],Customer_Dim!A:A,Customer_Dim!B:B,"False Data")</f>
        <v>David Cole</v>
      </c>
      <c r="L1852" s="5">
        <f>_xlfn.XLOOKUP(Table17[[#This Row],[Customer_ID]],Customer_Dim!A:A,Customer_Dim!C:C,"False Data")</f>
        <v>27</v>
      </c>
      <c r="M1852" s="5" t="str" cm="1">
        <f t="array" ref="M1852">_xlfn.IFS(Table9[[#This Row],[Age]]&lt;=35,"Youth",Table9[[#This Row],[Age]]&lt;=55,"Adult",Table9[[#This Row],[Age]]&gt;55,"Senior")</f>
        <v>Youth</v>
      </c>
      <c r="N1852" t="str">
        <f>_xlfn.XLOOKUP(Table17[[#This Row],[Customer_ID]],Customer_Dim!A:A,Customer_Dim!D:D,"False Data")</f>
        <v>Female</v>
      </c>
      <c r="O1852" t="str">
        <f>_xlfn.XLOOKUP(Table17[[#This Row],[Customer_ID]],Customer_Dim!A:A,Customer_Dim!E:E,"False Data")</f>
        <v>Lake Michael</v>
      </c>
      <c r="P1852" t="str">
        <f>_xlfn.XLOOKUP(Table17[[#This Row],[Customer_ID]],Customer_Dim!A:A,Customer_Dim!F:F,"False Data")</f>
        <v>Michigan</v>
      </c>
      <c r="Q1852" t="str">
        <f>_xlfn.XLOOKUP(Table17[[#This Row],[Customer_ID]],Customer_Dim!A:A,Customer_Dim!G:G,"False Data")</f>
        <v>USA</v>
      </c>
      <c r="R1852" t="str">
        <f>_xlfn.XLOOKUP(Table17[[#This Row],[Customer_ID]],Customer_Dim!A:A,Customer_Dim!H:H,"False Data")</f>
        <v>Silver</v>
      </c>
      <c r="S1852" t="str">
        <f>_xlfn.XLOOKUP(Table17[[#This Row],[Store_ID]],Store_Dim!A:A,Store_Dim!B:B)</f>
        <v>Black-Horn</v>
      </c>
      <c r="T1852" t="str">
        <f>_xlfn.XLOOKUP(Table17[[#This Row],[Store_ID]],Store_Dim!A:A,Store_Dim!C:C)</f>
        <v>South</v>
      </c>
      <c r="U1852" t="str">
        <f>_xlfn.XLOOKUP(Table17[[#This Row],[Store_ID]],Store_Dim!A:A,Store_Dim!D:D)</f>
        <v>North Nancyview</v>
      </c>
      <c r="V1852" t="str">
        <f>_xlfn.XLOOKUP(Table17[[#This Row],[Store_ID]],Store_Dim!A:A,Store_Dim!E:E)</f>
        <v>Outlet</v>
      </c>
      <c r="W1852" t="str">
        <f>_xlfn.XLOOKUP(Table17[[#This Row],[Product_ID]],Product_Dim!A:A,Product_Dim!B:B)</f>
        <v>Men's Winter Jacket</v>
      </c>
      <c r="X1852" t="str">
        <f>_xlfn.XLOOKUP(Table17[[#This Row],[Product_ID]],Product_Dim!A:A,Product_Dim!C:C)</f>
        <v>Clothing</v>
      </c>
      <c r="Y1852" t="str">
        <f>_xlfn.XLOOKUP(Table17[[#This Row],[Product_ID]],Product_Dim!A:A,Product_Dim!D:D)</f>
        <v>Outerwear</v>
      </c>
      <c r="Z1852" t="str">
        <f>_xlfn.XLOOKUP(Table17[[#This Row],[Product_ID]],Product_Dim!A:A,Product_Dim!E:E)</f>
        <v>Kelly, Smith and Perez</v>
      </c>
      <c r="AA1852">
        <f>_xlfn.XLOOKUP(Table17[[#This Row],[Product_ID]],Product_Dim!A:A,Product_Dim!F:F)</f>
        <v>167.34</v>
      </c>
      <c r="AB1852">
        <f>_xlfn.XLOOKUP(Table17[[#This Row],[Product_ID]],Product_Dim!A:A,Product_Dim!G:G)</f>
        <v>296</v>
      </c>
    </row>
    <row r="1853" spans="1:28" x14ac:dyDescent="0.25">
      <c r="A1853" t="s">
        <v>3677</v>
      </c>
      <c r="B1853" s="1">
        <v>45552</v>
      </c>
      <c r="C1853" t="s">
        <v>378</v>
      </c>
      <c r="D1853" t="s">
        <v>1688</v>
      </c>
      <c r="E1853" t="s">
        <v>1804</v>
      </c>
      <c r="F1853">
        <v>4</v>
      </c>
      <c r="G1853">
        <v>579.24</v>
      </c>
      <c r="H1853">
        <v>0.04</v>
      </c>
      <c r="I1853" t="s">
        <v>1829</v>
      </c>
      <c r="J1853" s="12">
        <v>2224.2815999999998</v>
      </c>
      <c r="K1853" t="str">
        <f>_xlfn.XLOOKUP(Table17[[#This Row],[Customer_ID]],Customer_Dim!A:A,Customer_Dim!B:B,"False Data")</f>
        <v>Erica Carney</v>
      </c>
      <c r="L1853" s="5">
        <f>_xlfn.XLOOKUP(Table17[[#This Row],[Customer_ID]],Customer_Dim!A:A,Customer_Dim!C:C,"False Data")</f>
        <v>62</v>
      </c>
      <c r="M1853" s="5" t="str" cm="1">
        <f t="array" ref="M1853">_xlfn.IFS(Table9[[#This Row],[Age]]&lt;=35,"Youth",Table9[[#This Row],[Age]]&lt;=55,"Adult",Table9[[#This Row],[Age]]&gt;55,"Senior")</f>
        <v>Senior</v>
      </c>
      <c r="N1853" t="str">
        <f>_xlfn.XLOOKUP(Table17[[#This Row],[Customer_ID]],Customer_Dim!A:A,Customer_Dim!D:D,"False Data")</f>
        <v>Female</v>
      </c>
      <c r="O1853" t="str">
        <f>_xlfn.XLOOKUP(Table17[[#This Row],[Customer_ID]],Customer_Dim!A:A,Customer_Dim!E:E,"False Data")</f>
        <v>North Justin</v>
      </c>
      <c r="P1853" t="str">
        <f>_xlfn.XLOOKUP(Table17[[#This Row],[Customer_ID]],Customer_Dim!A:A,Customer_Dim!F:F,"False Data")</f>
        <v>North Dakota</v>
      </c>
      <c r="Q1853" t="str">
        <f>_xlfn.XLOOKUP(Table17[[#This Row],[Customer_ID]],Customer_Dim!A:A,Customer_Dim!G:G,"False Data")</f>
        <v>USA</v>
      </c>
      <c r="R1853" t="str">
        <f>_xlfn.XLOOKUP(Table17[[#This Row],[Customer_ID]],Customer_Dim!A:A,Customer_Dim!H:H,"False Data")</f>
        <v>Platinum</v>
      </c>
      <c r="S1853" t="str">
        <f>_xlfn.XLOOKUP(Table17[[#This Row],[Store_ID]],Store_Dim!A:A,Store_Dim!B:B)</f>
        <v>Frederick-Wright</v>
      </c>
      <c r="T1853" t="str">
        <f>_xlfn.XLOOKUP(Table17[[#This Row],[Store_ID]],Store_Dim!A:A,Store_Dim!C:C)</f>
        <v>West</v>
      </c>
      <c r="U1853" t="str">
        <f>_xlfn.XLOOKUP(Table17[[#This Row],[Store_ID]],Store_Dim!A:A,Store_Dim!D:D)</f>
        <v>New Jimmymouth</v>
      </c>
      <c r="V1853" t="str">
        <f>_xlfn.XLOOKUP(Table17[[#This Row],[Store_ID]],Store_Dim!A:A,Store_Dim!E:E)</f>
        <v>Flagship</v>
      </c>
      <c r="W1853" t="str">
        <f>_xlfn.XLOOKUP(Table17[[#This Row],[Product_ID]],Product_Dim!A:A,Product_Dim!B:B)</f>
        <v>Kitchen Storage Rack</v>
      </c>
      <c r="X1853" t="str">
        <f>_xlfn.XLOOKUP(Table17[[#This Row],[Product_ID]],Product_Dim!A:A,Product_Dim!C:C)</f>
        <v>Home</v>
      </c>
      <c r="Y1853" t="str">
        <f>_xlfn.XLOOKUP(Table17[[#This Row],[Product_ID]],Product_Dim!A:A,Product_Dim!D:D)</f>
        <v>Storage</v>
      </c>
      <c r="Z1853" t="str">
        <f>_xlfn.XLOOKUP(Table17[[#This Row],[Product_ID]],Product_Dim!A:A,Product_Dim!E:E)</f>
        <v>Duran Group</v>
      </c>
      <c r="AA1853">
        <f>_xlfn.XLOOKUP(Table17[[#This Row],[Product_ID]],Product_Dim!A:A,Product_Dim!F:F)</f>
        <v>138.05000000000001</v>
      </c>
      <c r="AB1853">
        <f>_xlfn.XLOOKUP(Table17[[#This Row],[Product_ID]],Product_Dim!A:A,Product_Dim!G:G)</f>
        <v>89</v>
      </c>
    </row>
    <row r="1854" spans="1:28" x14ac:dyDescent="0.25">
      <c r="A1854" t="s">
        <v>3678</v>
      </c>
      <c r="B1854" s="1">
        <v>45635</v>
      </c>
      <c r="C1854" t="s">
        <v>1160</v>
      </c>
      <c r="D1854" t="s">
        <v>1546</v>
      </c>
      <c r="E1854" t="s">
        <v>1761</v>
      </c>
      <c r="F1854">
        <v>3</v>
      </c>
      <c r="G1854">
        <v>268.95</v>
      </c>
      <c r="H1854">
        <v>0.04</v>
      </c>
      <c r="I1854" t="s">
        <v>1826</v>
      </c>
      <c r="J1854" s="12">
        <v>774.57599999999991</v>
      </c>
      <c r="K1854" t="str">
        <f>_xlfn.XLOOKUP(Table17[[#This Row],[Customer_ID]],Customer_Dim!A:A,Customer_Dim!B:B,"False Data")</f>
        <v>Michael Garner</v>
      </c>
      <c r="L1854" s="5">
        <f>_xlfn.XLOOKUP(Table17[[#This Row],[Customer_ID]],Customer_Dim!A:A,Customer_Dim!C:C,"False Data")</f>
        <v>21</v>
      </c>
      <c r="M1854" s="5" t="str" cm="1">
        <f t="array" ref="M1854">_xlfn.IFS(Table9[[#This Row],[Age]]&lt;=35,"Youth",Table9[[#This Row],[Age]]&lt;=55,"Adult",Table9[[#This Row],[Age]]&gt;55,"Senior")</f>
        <v>Youth</v>
      </c>
      <c r="N1854" t="str">
        <f>_xlfn.XLOOKUP(Table17[[#This Row],[Customer_ID]],Customer_Dim!A:A,Customer_Dim!D:D,"False Data")</f>
        <v>Female</v>
      </c>
      <c r="O1854" t="str">
        <f>_xlfn.XLOOKUP(Table17[[#This Row],[Customer_ID]],Customer_Dim!A:A,Customer_Dim!E:E,"False Data")</f>
        <v>Port Crystal</v>
      </c>
      <c r="P1854" t="str">
        <f>_xlfn.XLOOKUP(Table17[[#This Row],[Customer_ID]],Customer_Dim!A:A,Customer_Dim!F:F,"False Data")</f>
        <v>New Hampshire</v>
      </c>
      <c r="Q1854" t="str">
        <f>_xlfn.XLOOKUP(Table17[[#This Row],[Customer_ID]],Customer_Dim!A:A,Customer_Dim!G:G,"False Data")</f>
        <v>USA</v>
      </c>
      <c r="R1854" t="str">
        <f>_xlfn.XLOOKUP(Table17[[#This Row],[Customer_ID]],Customer_Dim!A:A,Customer_Dim!H:H,"False Data")</f>
        <v>Platinum</v>
      </c>
      <c r="S1854" t="str">
        <f>_xlfn.XLOOKUP(Table17[[#This Row],[Store_ID]],Store_Dim!A:A,Store_Dim!B:B)</f>
        <v>Black-Horn</v>
      </c>
      <c r="T1854" t="str">
        <f>_xlfn.XLOOKUP(Table17[[#This Row],[Store_ID]],Store_Dim!A:A,Store_Dim!C:C)</f>
        <v>South</v>
      </c>
      <c r="U1854" t="str">
        <f>_xlfn.XLOOKUP(Table17[[#This Row],[Store_ID]],Store_Dim!A:A,Store_Dim!D:D)</f>
        <v>North Nancyview</v>
      </c>
      <c r="V1854" t="str">
        <f>_xlfn.XLOOKUP(Table17[[#This Row],[Store_ID]],Store_Dim!A:A,Store_Dim!E:E)</f>
        <v>Outlet</v>
      </c>
      <c r="W1854" t="str">
        <f>_xlfn.XLOOKUP(Table17[[#This Row],[Product_ID]],Product_Dim!A:A,Product_Dim!B:B)</f>
        <v>Men's Graphic T-Shirt</v>
      </c>
      <c r="X1854" t="str">
        <f>_xlfn.XLOOKUP(Table17[[#This Row],[Product_ID]],Product_Dim!A:A,Product_Dim!C:C)</f>
        <v>Clothing</v>
      </c>
      <c r="Y1854" t="str">
        <f>_xlfn.XLOOKUP(Table17[[#This Row],[Product_ID]],Product_Dim!A:A,Product_Dim!D:D)</f>
        <v>Tops</v>
      </c>
      <c r="Z1854" t="str">
        <f>_xlfn.XLOOKUP(Table17[[#This Row],[Product_ID]],Product_Dim!A:A,Product_Dim!E:E)</f>
        <v>Terry-Moore</v>
      </c>
      <c r="AA1854">
        <f>_xlfn.XLOOKUP(Table17[[#This Row],[Product_ID]],Product_Dim!A:A,Product_Dim!F:F)</f>
        <v>342.56</v>
      </c>
      <c r="AB1854">
        <f>_xlfn.XLOOKUP(Table17[[#This Row],[Product_ID]],Product_Dim!A:A,Product_Dim!G:G)</f>
        <v>181</v>
      </c>
    </row>
    <row r="1855" spans="1:28" x14ac:dyDescent="0.25">
      <c r="A1855" t="s">
        <v>3679</v>
      </c>
      <c r="B1855" s="1">
        <v>45740</v>
      </c>
      <c r="C1855" t="s">
        <v>963</v>
      </c>
      <c r="D1855" t="s">
        <v>1555</v>
      </c>
      <c r="E1855" t="s">
        <v>1769</v>
      </c>
      <c r="F1855">
        <v>1</v>
      </c>
      <c r="G1855">
        <v>47.47</v>
      </c>
      <c r="H1855">
        <v>0.28000000000000003</v>
      </c>
      <c r="I1855" t="s">
        <v>1824</v>
      </c>
      <c r="J1855" s="12">
        <v>34.178400000000003</v>
      </c>
      <c r="K1855" t="str">
        <f>_xlfn.XLOOKUP(Table17[[#This Row],[Customer_ID]],Customer_Dim!A:A,Customer_Dim!B:B,"False Data")</f>
        <v>Roberta Green</v>
      </c>
      <c r="L1855" s="5">
        <f>_xlfn.XLOOKUP(Table17[[#This Row],[Customer_ID]],Customer_Dim!A:A,Customer_Dim!C:C,"False Data")</f>
        <v>64</v>
      </c>
      <c r="M1855" s="5" t="str" cm="1">
        <f t="array" ref="M1855">_xlfn.IFS(Table9[[#This Row],[Age]]&lt;=35,"Youth",Table9[[#This Row],[Age]]&lt;=55,"Adult",Table9[[#This Row],[Age]]&gt;55,"Senior")</f>
        <v>Senior</v>
      </c>
      <c r="N1855" t="str">
        <f>_xlfn.XLOOKUP(Table17[[#This Row],[Customer_ID]],Customer_Dim!A:A,Customer_Dim!D:D,"False Data")</f>
        <v>Male</v>
      </c>
      <c r="O1855" t="str">
        <f>_xlfn.XLOOKUP(Table17[[#This Row],[Customer_ID]],Customer_Dim!A:A,Customer_Dim!E:E,"False Data")</f>
        <v>West Joseph</v>
      </c>
      <c r="P1855" t="str">
        <f>_xlfn.XLOOKUP(Table17[[#This Row],[Customer_ID]],Customer_Dim!A:A,Customer_Dim!F:F,"False Data")</f>
        <v>Washington</v>
      </c>
      <c r="Q1855" t="str">
        <f>_xlfn.XLOOKUP(Table17[[#This Row],[Customer_ID]],Customer_Dim!A:A,Customer_Dim!G:G,"False Data")</f>
        <v>USA</v>
      </c>
      <c r="R1855" t="str">
        <f>_xlfn.XLOOKUP(Table17[[#This Row],[Customer_ID]],Customer_Dim!A:A,Customer_Dim!H:H,"False Data")</f>
        <v>Platinum</v>
      </c>
      <c r="S1855" t="str">
        <f>_xlfn.XLOOKUP(Table17[[#This Row],[Store_ID]],Store_Dim!A:A,Store_Dim!B:B)</f>
        <v>Alexander Group</v>
      </c>
      <c r="T1855" t="str">
        <f>_xlfn.XLOOKUP(Table17[[#This Row],[Store_ID]],Store_Dim!A:A,Store_Dim!C:C)</f>
        <v>South</v>
      </c>
      <c r="U1855" t="str">
        <f>_xlfn.XLOOKUP(Table17[[#This Row],[Store_ID]],Store_Dim!A:A,Store_Dim!D:D)</f>
        <v>Port Sharon</v>
      </c>
      <c r="V1855" t="str">
        <f>_xlfn.XLOOKUP(Table17[[#This Row],[Store_ID]],Store_Dim!A:A,Store_Dim!E:E)</f>
        <v>Online</v>
      </c>
      <c r="W1855" t="str">
        <f>_xlfn.XLOOKUP(Table17[[#This Row],[Product_ID]],Product_Dim!A:A,Product_Dim!B:B)</f>
        <v>Men's Leather Belt</v>
      </c>
      <c r="X1855" t="str">
        <f>_xlfn.XLOOKUP(Table17[[#This Row],[Product_ID]],Product_Dim!A:A,Product_Dim!C:C)</f>
        <v>Clothing</v>
      </c>
      <c r="Y1855" t="str">
        <f>_xlfn.XLOOKUP(Table17[[#This Row],[Product_ID]],Product_Dim!A:A,Product_Dim!D:D)</f>
        <v>Accessories</v>
      </c>
      <c r="Z1855" t="str">
        <f>_xlfn.XLOOKUP(Table17[[#This Row],[Product_ID]],Product_Dim!A:A,Product_Dim!E:E)</f>
        <v>Baldwin, Garza and Gonzalez</v>
      </c>
      <c r="AA1855">
        <f>_xlfn.XLOOKUP(Table17[[#This Row],[Product_ID]],Product_Dim!A:A,Product_Dim!F:F)</f>
        <v>261</v>
      </c>
      <c r="AB1855">
        <f>_xlfn.XLOOKUP(Table17[[#This Row],[Product_ID]],Product_Dim!A:A,Product_Dim!G:G)</f>
        <v>59</v>
      </c>
    </row>
    <row r="1856" spans="1:28" x14ac:dyDescent="0.25">
      <c r="A1856" t="s">
        <v>3680</v>
      </c>
      <c r="B1856" s="1">
        <v>45796</v>
      </c>
      <c r="C1856" t="s">
        <v>821</v>
      </c>
      <c r="D1856" t="s">
        <v>1614</v>
      </c>
      <c r="E1856" t="s">
        <v>1807</v>
      </c>
      <c r="F1856">
        <v>3</v>
      </c>
      <c r="G1856">
        <v>858.81</v>
      </c>
      <c r="H1856">
        <v>7.0000000000000007E-2</v>
      </c>
      <c r="I1856" t="s">
        <v>1824</v>
      </c>
      <c r="J1856" s="12">
        <v>2396.0799000000002</v>
      </c>
      <c r="K1856" t="str">
        <f>_xlfn.XLOOKUP(Table17[[#This Row],[Customer_ID]],Customer_Dim!A:A,Customer_Dim!B:B,"False Data")</f>
        <v>Christopher David</v>
      </c>
      <c r="L1856" s="5">
        <f>_xlfn.XLOOKUP(Table17[[#This Row],[Customer_ID]],Customer_Dim!A:A,Customer_Dim!C:C,"False Data")</f>
        <v>42</v>
      </c>
      <c r="M1856" s="5" t="str" cm="1">
        <f t="array" ref="M1856">_xlfn.IFS(Table9[[#This Row],[Age]]&lt;=35,"Youth",Table9[[#This Row],[Age]]&lt;=55,"Adult",Table9[[#This Row],[Age]]&gt;55,"Senior")</f>
        <v>Adult</v>
      </c>
      <c r="N1856" t="str">
        <f>_xlfn.XLOOKUP(Table17[[#This Row],[Customer_ID]],Customer_Dim!A:A,Customer_Dim!D:D,"False Data")</f>
        <v>Male</v>
      </c>
      <c r="O1856" t="str">
        <f>_xlfn.XLOOKUP(Table17[[#This Row],[Customer_ID]],Customer_Dim!A:A,Customer_Dim!E:E,"False Data")</f>
        <v>Karenmouth</v>
      </c>
      <c r="P1856" t="str">
        <f>_xlfn.XLOOKUP(Table17[[#This Row],[Customer_ID]],Customer_Dim!A:A,Customer_Dim!F:F,"False Data")</f>
        <v>Massachusetts</v>
      </c>
      <c r="Q1856" t="str">
        <f>_xlfn.XLOOKUP(Table17[[#This Row],[Customer_ID]],Customer_Dim!A:A,Customer_Dim!G:G,"False Data")</f>
        <v>USA</v>
      </c>
      <c r="R1856" t="str">
        <f>_xlfn.XLOOKUP(Table17[[#This Row],[Customer_ID]],Customer_Dim!A:A,Customer_Dim!H:H,"False Data")</f>
        <v>Silver</v>
      </c>
      <c r="S1856" t="str">
        <f>_xlfn.XLOOKUP(Table17[[#This Row],[Store_ID]],Store_Dim!A:A,Store_Dim!B:B)</f>
        <v>Holloway Ltd</v>
      </c>
      <c r="T1856" t="str">
        <f>_xlfn.XLOOKUP(Table17[[#This Row],[Store_ID]],Store_Dim!A:A,Store_Dim!C:C)</f>
        <v>North</v>
      </c>
      <c r="U1856" t="str">
        <f>_xlfn.XLOOKUP(Table17[[#This Row],[Store_ID]],Store_Dim!A:A,Store_Dim!D:D)</f>
        <v>Bensonhaven</v>
      </c>
      <c r="V1856" t="str">
        <f>_xlfn.XLOOKUP(Table17[[#This Row],[Store_ID]],Store_Dim!A:A,Store_Dim!E:E)</f>
        <v>Flagship</v>
      </c>
      <c r="W1856" t="str">
        <f>_xlfn.XLOOKUP(Table17[[#This Row],[Product_ID]],Product_Dim!A:A,Product_Dim!B:B)</f>
        <v>Modern Wall Clock</v>
      </c>
      <c r="X1856" t="str">
        <f>_xlfn.XLOOKUP(Table17[[#This Row],[Product_ID]],Product_Dim!A:A,Product_Dim!C:C)</f>
        <v>Home</v>
      </c>
      <c r="Y1856" t="str">
        <f>_xlfn.XLOOKUP(Table17[[#This Row],[Product_ID]],Product_Dim!A:A,Product_Dim!D:D)</f>
        <v>Decor</v>
      </c>
      <c r="Z1856" t="str">
        <f>_xlfn.XLOOKUP(Table17[[#This Row],[Product_ID]],Product_Dim!A:A,Product_Dim!E:E)</f>
        <v>Weiss-Watson</v>
      </c>
      <c r="AA1856">
        <f>_xlfn.XLOOKUP(Table17[[#This Row],[Product_ID]],Product_Dim!A:A,Product_Dim!F:F)</f>
        <v>179.77</v>
      </c>
      <c r="AB1856">
        <f>_xlfn.XLOOKUP(Table17[[#This Row],[Product_ID]],Product_Dim!A:A,Product_Dim!G:G)</f>
        <v>305</v>
      </c>
    </row>
    <row r="1857" spans="1:28" x14ac:dyDescent="0.25">
      <c r="A1857" t="s">
        <v>3681</v>
      </c>
      <c r="B1857" s="1">
        <v>45710</v>
      </c>
      <c r="C1857" t="s">
        <v>978</v>
      </c>
      <c r="D1857" t="s">
        <v>1586</v>
      </c>
      <c r="E1857" t="s">
        <v>1789</v>
      </c>
      <c r="F1857">
        <v>3</v>
      </c>
      <c r="G1857">
        <v>569.98</v>
      </c>
      <c r="H1857">
        <v>0.05</v>
      </c>
      <c r="I1857" t="s">
        <v>1824</v>
      </c>
      <c r="J1857" s="12">
        <v>1624.443</v>
      </c>
      <c r="K1857" t="str">
        <f>_xlfn.XLOOKUP(Table17[[#This Row],[Customer_ID]],Customer_Dim!A:A,Customer_Dim!B:B,"False Data")</f>
        <v>Kara Dodson</v>
      </c>
      <c r="L1857" s="5">
        <f>_xlfn.XLOOKUP(Table17[[#This Row],[Customer_ID]],Customer_Dim!A:A,Customer_Dim!C:C,"False Data")</f>
        <v>20</v>
      </c>
      <c r="M1857" s="5" t="str" cm="1">
        <f t="array" ref="M1857">_xlfn.IFS(Table9[[#This Row],[Age]]&lt;=35,"Youth",Table9[[#This Row],[Age]]&lt;=55,"Adult",Table9[[#This Row],[Age]]&gt;55,"Senior")</f>
        <v>Youth</v>
      </c>
      <c r="N1857" t="str">
        <f>_xlfn.XLOOKUP(Table17[[#This Row],[Customer_ID]],Customer_Dim!A:A,Customer_Dim!D:D,"False Data")</f>
        <v>Male</v>
      </c>
      <c r="O1857" t="str">
        <f>_xlfn.XLOOKUP(Table17[[#This Row],[Customer_ID]],Customer_Dim!A:A,Customer_Dim!E:E,"False Data")</f>
        <v>Joelside</v>
      </c>
      <c r="P1857" t="str">
        <f>_xlfn.XLOOKUP(Table17[[#This Row],[Customer_ID]],Customer_Dim!A:A,Customer_Dim!F:F,"False Data")</f>
        <v>Vermont</v>
      </c>
      <c r="Q1857" t="str">
        <f>_xlfn.XLOOKUP(Table17[[#This Row],[Customer_ID]],Customer_Dim!A:A,Customer_Dim!G:G,"False Data")</f>
        <v>USA</v>
      </c>
      <c r="R1857" t="str">
        <f>_xlfn.XLOOKUP(Table17[[#This Row],[Customer_ID]],Customer_Dim!A:A,Customer_Dim!H:H,"False Data")</f>
        <v>Silver</v>
      </c>
      <c r="S1857" t="str">
        <f>_xlfn.XLOOKUP(Table17[[#This Row],[Store_ID]],Store_Dim!A:A,Store_Dim!B:B)</f>
        <v>Hill, Wagner and Ballard</v>
      </c>
      <c r="T1857" t="str">
        <f>_xlfn.XLOOKUP(Table17[[#This Row],[Store_ID]],Store_Dim!A:A,Store_Dim!C:C)</f>
        <v>East</v>
      </c>
      <c r="U1857" t="str">
        <f>_xlfn.XLOOKUP(Table17[[#This Row],[Store_ID]],Store_Dim!A:A,Store_Dim!D:D)</f>
        <v>East Davidville</v>
      </c>
      <c r="V1857" t="str">
        <f>_xlfn.XLOOKUP(Table17[[#This Row],[Store_ID]],Store_Dim!A:A,Store_Dim!E:E)</f>
        <v>Online</v>
      </c>
      <c r="W1857" t="str">
        <f>_xlfn.XLOOKUP(Table17[[#This Row],[Product_ID]],Product_Dim!A:A,Product_Dim!B:B)</f>
        <v>Knee Support Brace</v>
      </c>
      <c r="X1857" t="str">
        <f>_xlfn.XLOOKUP(Table17[[#This Row],[Product_ID]],Product_Dim!A:A,Product_Dim!C:C)</f>
        <v>Sports</v>
      </c>
      <c r="Y1857" t="str">
        <f>_xlfn.XLOOKUP(Table17[[#This Row],[Product_ID]],Product_Dim!A:A,Product_Dim!D:D)</f>
        <v>Equipment</v>
      </c>
      <c r="Z1857" t="str">
        <f>_xlfn.XLOOKUP(Table17[[#This Row],[Product_ID]],Product_Dim!A:A,Product_Dim!E:E)</f>
        <v>May-Reese</v>
      </c>
      <c r="AA1857">
        <f>_xlfn.XLOOKUP(Table17[[#This Row],[Product_ID]],Product_Dim!A:A,Product_Dim!F:F)</f>
        <v>21.34</v>
      </c>
      <c r="AB1857">
        <f>_xlfn.XLOOKUP(Table17[[#This Row],[Product_ID]],Product_Dim!A:A,Product_Dim!G:G)</f>
        <v>65</v>
      </c>
    </row>
    <row r="1858" spans="1:28" x14ac:dyDescent="0.25">
      <c r="A1858" t="s">
        <v>3682</v>
      </c>
      <c r="B1858" s="1">
        <v>45596</v>
      </c>
      <c r="C1858" t="s">
        <v>1029</v>
      </c>
      <c r="D1858" t="s">
        <v>1696</v>
      </c>
      <c r="E1858" t="s">
        <v>1794</v>
      </c>
      <c r="F1858">
        <v>3</v>
      </c>
      <c r="G1858">
        <v>306.52</v>
      </c>
      <c r="H1858">
        <v>0.01</v>
      </c>
      <c r="I1858" t="s">
        <v>1829</v>
      </c>
      <c r="J1858" s="12">
        <v>910.36439999999993</v>
      </c>
      <c r="K1858" t="str">
        <f>_xlfn.XLOOKUP(Table17[[#This Row],[Customer_ID]],Customer_Dim!A:A,Customer_Dim!B:B,"False Data")</f>
        <v>Reginald Willis</v>
      </c>
      <c r="L1858" s="5">
        <f>_xlfn.XLOOKUP(Table17[[#This Row],[Customer_ID]],Customer_Dim!A:A,Customer_Dim!C:C,"False Data")</f>
        <v>62</v>
      </c>
      <c r="M1858" s="5" t="str" cm="1">
        <f t="array" ref="M1858">_xlfn.IFS(Table9[[#This Row],[Age]]&lt;=35,"Youth",Table9[[#This Row],[Age]]&lt;=55,"Adult",Table9[[#This Row],[Age]]&gt;55,"Senior")</f>
        <v>Senior</v>
      </c>
      <c r="N1858" t="str">
        <f>_xlfn.XLOOKUP(Table17[[#This Row],[Customer_ID]],Customer_Dim!A:A,Customer_Dim!D:D,"False Data")</f>
        <v>Female</v>
      </c>
      <c r="O1858" t="str">
        <f>_xlfn.XLOOKUP(Table17[[#This Row],[Customer_ID]],Customer_Dim!A:A,Customer_Dim!E:E,"False Data")</f>
        <v>Kellybury</v>
      </c>
      <c r="P1858" t="str">
        <f>_xlfn.XLOOKUP(Table17[[#This Row],[Customer_ID]],Customer_Dim!A:A,Customer_Dim!F:F,"False Data")</f>
        <v>New York</v>
      </c>
      <c r="Q1858" t="str">
        <f>_xlfn.XLOOKUP(Table17[[#This Row],[Customer_ID]],Customer_Dim!A:A,Customer_Dim!G:G,"False Data")</f>
        <v>USA</v>
      </c>
      <c r="R1858" t="str">
        <f>_xlfn.XLOOKUP(Table17[[#This Row],[Customer_ID]],Customer_Dim!A:A,Customer_Dim!H:H,"False Data")</f>
        <v>Bronze</v>
      </c>
      <c r="S1858" t="str">
        <f>_xlfn.XLOOKUP(Table17[[#This Row],[Store_ID]],Store_Dim!A:A,Store_Dim!B:B)</f>
        <v>Thomas, Bridges and Harris</v>
      </c>
      <c r="T1858" t="str">
        <f>_xlfn.XLOOKUP(Table17[[#This Row],[Store_ID]],Store_Dim!A:A,Store_Dim!C:C)</f>
        <v>North</v>
      </c>
      <c r="U1858" t="str">
        <f>_xlfn.XLOOKUP(Table17[[#This Row],[Store_ID]],Store_Dim!A:A,Store_Dim!D:D)</f>
        <v>Sabrinatown</v>
      </c>
      <c r="V1858" t="str">
        <f>_xlfn.XLOOKUP(Table17[[#This Row],[Store_ID]],Store_Dim!A:A,Store_Dim!E:E)</f>
        <v>Online</v>
      </c>
      <c r="W1858" t="str">
        <f>_xlfn.XLOOKUP(Table17[[#This Row],[Product_ID]],Product_Dim!A:A,Product_Dim!B:B)</f>
        <v>Bluetooth Car Audio System</v>
      </c>
      <c r="X1858" t="str">
        <f>_xlfn.XLOOKUP(Table17[[#This Row],[Product_ID]],Product_Dim!A:A,Product_Dim!C:C)</f>
        <v>Electronics</v>
      </c>
      <c r="Y1858" t="str">
        <f>_xlfn.XLOOKUP(Table17[[#This Row],[Product_ID]],Product_Dim!A:A,Product_Dim!D:D)</f>
        <v>Audio</v>
      </c>
      <c r="Z1858" t="str">
        <f>_xlfn.XLOOKUP(Table17[[#This Row],[Product_ID]],Product_Dim!A:A,Product_Dim!E:E)</f>
        <v>Bruce-Bowen</v>
      </c>
      <c r="AA1858">
        <f>_xlfn.XLOOKUP(Table17[[#This Row],[Product_ID]],Product_Dim!A:A,Product_Dim!F:F)</f>
        <v>403.71</v>
      </c>
      <c r="AB1858">
        <f>_xlfn.XLOOKUP(Table17[[#This Row],[Product_ID]],Product_Dim!A:A,Product_Dim!G:G)</f>
        <v>159</v>
      </c>
    </row>
    <row r="1859" spans="1:28" x14ac:dyDescent="0.25">
      <c r="A1859" t="s">
        <v>3683</v>
      </c>
      <c r="B1859" s="1">
        <v>45354</v>
      </c>
      <c r="C1859" t="s">
        <v>238</v>
      </c>
      <c r="D1859" t="s">
        <v>1660</v>
      </c>
      <c r="E1859" t="s">
        <v>1797</v>
      </c>
      <c r="F1859">
        <v>3</v>
      </c>
      <c r="G1859">
        <v>184.67</v>
      </c>
      <c r="H1859">
        <v>0.03</v>
      </c>
      <c r="I1859" t="s">
        <v>1829</v>
      </c>
      <c r="J1859" s="12">
        <v>537.38969999999995</v>
      </c>
      <c r="K1859" t="str">
        <f>_xlfn.XLOOKUP(Table17[[#This Row],[Customer_ID]],Customer_Dim!A:A,Customer_Dim!B:B,"False Data")</f>
        <v>Mr. Mason Butler</v>
      </c>
      <c r="L1859" s="5">
        <f>_xlfn.XLOOKUP(Table17[[#This Row],[Customer_ID]],Customer_Dim!A:A,Customer_Dim!C:C,"False Data")</f>
        <v>33</v>
      </c>
      <c r="M1859" s="5" t="str" cm="1">
        <f t="array" ref="M1859">_xlfn.IFS(Table9[[#This Row],[Age]]&lt;=35,"Youth",Table9[[#This Row],[Age]]&lt;=55,"Adult",Table9[[#This Row],[Age]]&gt;55,"Senior")</f>
        <v>Youth</v>
      </c>
      <c r="N1859" t="str">
        <f>_xlfn.XLOOKUP(Table17[[#This Row],[Customer_ID]],Customer_Dim!A:A,Customer_Dim!D:D,"False Data")</f>
        <v>Male</v>
      </c>
      <c r="O1859" t="str">
        <f>_xlfn.XLOOKUP(Table17[[#This Row],[Customer_ID]],Customer_Dim!A:A,Customer_Dim!E:E,"False Data")</f>
        <v>Port Kathrynhaven</v>
      </c>
      <c r="P1859" t="str">
        <f>_xlfn.XLOOKUP(Table17[[#This Row],[Customer_ID]],Customer_Dim!A:A,Customer_Dim!F:F,"False Data")</f>
        <v>Arizona</v>
      </c>
      <c r="Q1859" t="str">
        <f>_xlfn.XLOOKUP(Table17[[#This Row],[Customer_ID]],Customer_Dim!A:A,Customer_Dim!G:G,"False Data")</f>
        <v>USA</v>
      </c>
      <c r="R1859" t="str">
        <f>_xlfn.XLOOKUP(Table17[[#This Row],[Customer_ID]],Customer_Dim!A:A,Customer_Dim!H:H,"False Data")</f>
        <v>Gold</v>
      </c>
      <c r="S1859" t="str">
        <f>_xlfn.XLOOKUP(Table17[[#This Row],[Store_ID]],Store_Dim!A:A,Store_Dim!B:B)</f>
        <v>Gardner, Humphrey and Contreras</v>
      </c>
      <c r="T1859" t="str">
        <f>_xlfn.XLOOKUP(Table17[[#This Row],[Store_ID]],Store_Dim!A:A,Store_Dim!C:C)</f>
        <v>East</v>
      </c>
      <c r="U1859" t="str">
        <f>_xlfn.XLOOKUP(Table17[[#This Row],[Store_ID]],Store_Dim!A:A,Store_Dim!D:D)</f>
        <v>Johnsonville</v>
      </c>
      <c r="V1859" t="str">
        <f>_xlfn.XLOOKUP(Table17[[#This Row],[Store_ID]],Store_Dim!A:A,Store_Dim!E:E)</f>
        <v>Flagship</v>
      </c>
      <c r="W1859" t="str">
        <f>_xlfn.XLOOKUP(Table17[[#This Row],[Product_ID]],Product_Dim!A:A,Product_Dim!B:B)</f>
        <v>Premium Blanket Throw</v>
      </c>
      <c r="X1859" t="str">
        <f>_xlfn.XLOOKUP(Table17[[#This Row],[Product_ID]],Product_Dim!A:A,Product_Dim!C:C)</f>
        <v>Home</v>
      </c>
      <c r="Y1859" t="str">
        <f>_xlfn.XLOOKUP(Table17[[#This Row],[Product_ID]],Product_Dim!A:A,Product_Dim!D:D)</f>
        <v>Decor</v>
      </c>
      <c r="Z1859" t="str">
        <f>_xlfn.XLOOKUP(Table17[[#This Row],[Product_ID]],Product_Dim!A:A,Product_Dim!E:E)</f>
        <v>Hernandez, Kennedy and Porter</v>
      </c>
      <c r="AA1859">
        <f>_xlfn.XLOOKUP(Table17[[#This Row],[Product_ID]],Product_Dim!A:A,Product_Dim!F:F)</f>
        <v>461.47</v>
      </c>
      <c r="AB1859">
        <f>_xlfn.XLOOKUP(Table17[[#This Row],[Product_ID]],Product_Dim!A:A,Product_Dim!G:G)</f>
        <v>190</v>
      </c>
    </row>
    <row r="1860" spans="1:28" x14ac:dyDescent="0.25">
      <c r="A1860" t="s">
        <v>3684</v>
      </c>
      <c r="B1860" s="1">
        <v>45428</v>
      </c>
      <c r="C1860" t="s">
        <v>1484</v>
      </c>
      <c r="D1860" t="s">
        <v>1600</v>
      </c>
      <c r="E1860" t="s">
        <v>1773</v>
      </c>
      <c r="F1860">
        <v>4</v>
      </c>
      <c r="G1860">
        <v>189.56</v>
      </c>
      <c r="H1860">
        <v>0</v>
      </c>
      <c r="I1860" t="s">
        <v>1829</v>
      </c>
      <c r="J1860" s="12">
        <v>758.24</v>
      </c>
      <c r="K1860" t="str">
        <f>_xlfn.XLOOKUP(Table17[[#This Row],[Customer_ID]],Customer_Dim!A:A,Customer_Dim!B:B,"False Data")</f>
        <v>Sheri Joyce</v>
      </c>
      <c r="L1860" s="5">
        <f>_xlfn.XLOOKUP(Table17[[#This Row],[Customer_ID]],Customer_Dim!A:A,Customer_Dim!C:C,"False Data")</f>
        <v>26</v>
      </c>
      <c r="M1860" s="5" t="str" cm="1">
        <f t="array" ref="M1860">_xlfn.IFS(Table9[[#This Row],[Age]]&lt;=35,"Youth",Table9[[#This Row],[Age]]&lt;=55,"Adult",Table9[[#This Row],[Age]]&gt;55,"Senior")</f>
        <v>Youth</v>
      </c>
      <c r="N1860" t="str">
        <f>_xlfn.XLOOKUP(Table17[[#This Row],[Customer_ID]],Customer_Dim!A:A,Customer_Dim!D:D,"False Data")</f>
        <v>Male</v>
      </c>
      <c r="O1860" t="str">
        <f>_xlfn.XLOOKUP(Table17[[#This Row],[Customer_ID]],Customer_Dim!A:A,Customer_Dim!E:E,"False Data")</f>
        <v>West Tylerfort</v>
      </c>
      <c r="P1860" t="str">
        <f>_xlfn.XLOOKUP(Table17[[#This Row],[Customer_ID]],Customer_Dim!A:A,Customer_Dim!F:F,"False Data")</f>
        <v>Kentucky</v>
      </c>
      <c r="Q1860" t="str">
        <f>_xlfn.XLOOKUP(Table17[[#This Row],[Customer_ID]],Customer_Dim!A:A,Customer_Dim!G:G,"False Data")</f>
        <v>USA</v>
      </c>
      <c r="R1860" t="str">
        <f>_xlfn.XLOOKUP(Table17[[#This Row],[Customer_ID]],Customer_Dim!A:A,Customer_Dim!H:H,"False Data")</f>
        <v>Platinum</v>
      </c>
      <c r="S1860" t="str">
        <f>_xlfn.XLOOKUP(Table17[[#This Row],[Store_ID]],Store_Dim!A:A,Store_Dim!B:B)</f>
        <v>Gray Ltd</v>
      </c>
      <c r="T1860" t="str">
        <f>_xlfn.XLOOKUP(Table17[[#This Row],[Store_ID]],Store_Dim!A:A,Store_Dim!C:C)</f>
        <v>North</v>
      </c>
      <c r="U1860" t="str">
        <f>_xlfn.XLOOKUP(Table17[[#This Row],[Store_ID]],Store_Dim!A:A,Store_Dim!D:D)</f>
        <v>New Michaelchester</v>
      </c>
      <c r="V1860" t="str">
        <f>_xlfn.XLOOKUP(Table17[[#This Row],[Store_ID]],Store_Dim!A:A,Store_Dim!E:E)</f>
        <v>Outlet</v>
      </c>
      <c r="W1860" t="str">
        <f>_xlfn.XLOOKUP(Table17[[#This Row],[Product_ID]],Product_Dim!A:A,Product_Dim!B:B)</f>
        <v>Wireless Bluetooth Speaker</v>
      </c>
      <c r="X1860" t="str">
        <f>_xlfn.XLOOKUP(Table17[[#This Row],[Product_ID]],Product_Dim!A:A,Product_Dim!C:C)</f>
        <v>Electronics</v>
      </c>
      <c r="Y1860" t="str">
        <f>_xlfn.XLOOKUP(Table17[[#This Row],[Product_ID]],Product_Dim!A:A,Product_Dim!D:D)</f>
        <v>Audio</v>
      </c>
      <c r="Z1860" t="str">
        <f>_xlfn.XLOOKUP(Table17[[#This Row],[Product_ID]],Product_Dim!A:A,Product_Dim!E:E)</f>
        <v>Reed-Schmidt</v>
      </c>
      <c r="AA1860">
        <f>_xlfn.XLOOKUP(Table17[[#This Row],[Product_ID]],Product_Dim!A:A,Product_Dim!F:F)</f>
        <v>322.41000000000003</v>
      </c>
      <c r="AB1860">
        <f>_xlfn.XLOOKUP(Table17[[#This Row],[Product_ID]],Product_Dim!A:A,Product_Dim!G:G)</f>
        <v>213</v>
      </c>
    </row>
    <row r="1861" spans="1:28" x14ac:dyDescent="0.25">
      <c r="A1861" t="s">
        <v>3685</v>
      </c>
      <c r="B1861" s="1">
        <v>45511</v>
      </c>
      <c r="C1861" t="s">
        <v>678</v>
      </c>
      <c r="D1861" t="s">
        <v>1698</v>
      </c>
      <c r="E1861" t="s">
        <v>1773</v>
      </c>
      <c r="F1861">
        <v>1</v>
      </c>
      <c r="G1861">
        <v>805.24</v>
      </c>
      <c r="H1861">
        <v>0.04</v>
      </c>
      <c r="I1861" t="s">
        <v>1826</v>
      </c>
      <c r="J1861" s="12">
        <v>773.03039999999999</v>
      </c>
      <c r="K1861" t="str">
        <f>_xlfn.XLOOKUP(Table17[[#This Row],[Customer_ID]],Customer_Dim!A:A,Customer_Dim!B:B,"False Data")</f>
        <v>John Perez</v>
      </c>
      <c r="L1861" s="5">
        <f>_xlfn.XLOOKUP(Table17[[#This Row],[Customer_ID]],Customer_Dim!A:A,Customer_Dim!C:C,"False Data")</f>
        <v>54</v>
      </c>
      <c r="M1861" s="5" t="str" cm="1">
        <f t="array" ref="M1861">_xlfn.IFS(Table9[[#This Row],[Age]]&lt;=35,"Youth",Table9[[#This Row],[Age]]&lt;=55,"Adult",Table9[[#This Row],[Age]]&gt;55,"Senior")</f>
        <v>Adult</v>
      </c>
      <c r="N1861" t="str">
        <f>_xlfn.XLOOKUP(Table17[[#This Row],[Customer_ID]],Customer_Dim!A:A,Customer_Dim!D:D,"False Data")</f>
        <v>Male</v>
      </c>
      <c r="O1861" t="str">
        <f>_xlfn.XLOOKUP(Table17[[#This Row],[Customer_ID]],Customer_Dim!A:A,Customer_Dim!E:E,"False Data")</f>
        <v>Kathrynview</v>
      </c>
      <c r="P1861" t="str">
        <f>_xlfn.XLOOKUP(Table17[[#This Row],[Customer_ID]],Customer_Dim!A:A,Customer_Dim!F:F,"False Data")</f>
        <v>Louisiana</v>
      </c>
      <c r="Q1861" t="str">
        <f>_xlfn.XLOOKUP(Table17[[#This Row],[Customer_ID]],Customer_Dim!A:A,Customer_Dim!G:G,"False Data")</f>
        <v>USA</v>
      </c>
      <c r="R1861" t="str">
        <f>_xlfn.XLOOKUP(Table17[[#This Row],[Customer_ID]],Customer_Dim!A:A,Customer_Dim!H:H,"False Data")</f>
        <v>Platinum</v>
      </c>
      <c r="S1861" t="str">
        <f>_xlfn.XLOOKUP(Table17[[#This Row],[Store_ID]],Store_Dim!A:A,Store_Dim!B:B)</f>
        <v>Gray Ltd</v>
      </c>
      <c r="T1861" t="str">
        <f>_xlfn.XLOOKUP(Table17[[#This Row],[Store_ID]],Store_Dim!A:A,Store_Dim!C:C)</f>
        <v>North</v>
      </c>
      <c r="U1861" t="str">
        <f>_xlfn.XLOOKUP(Table17[[#This Row],[Store_ID]],Store_Dim!A:A,Store_Dim!D:D)</f>
        <v>New Michaelchester</v>
      </c>
      <c r="V1861" t="str">
        <f>_xlfn.XLOOKUP(Table17[[#This Row],[Store_ID]],Store_Dim!A:A,Store_Dim!E:E)</f>
        <v>Outlet</v>
      </c>
      <c r="W1861" t="str">
        <f>_xlfn.XLOOKUP(Table17[[#This Row],[Product_ID]],Product_Dim!A:A,Product_Dim!B:B)</f>
        <v>Women's Ankle Boots</v>
      </c>
      <c r="X1861" t="str">
        <f>_xlfn.XLOOKUP(Table17[[#This Row],[Product_ID]],Product_Dim!A:A,Product_Dim!C:C)</f>
        <v>Clothing</v>
      </c>
      <c r="Y1861" t="str">
        <f>_xlfn.XLOOKUP(Table17[[#This Row],[Product_ID]],Product_Dim!A:A,Product_Dim!D:D)</f>
        <v>Footwear</v>
      </c>
      <c r="Z1861" t="str">
        <f>_xlfn.XLOOKUP(Table17[[#This Row],[Product_ID]],Product_Dim!A:A,Product_Dim!E:E)</f>
        <v>Poole PLC</v>
      </c>
      <c r="AA1861">
        <f>_xlfn.XLOOKUP(Table17[[#This Row],[Product_ID]],Product_Dim!A:A,Product_Dim!F:F)</f>
        <v>158.13999999999999</v>
      </c>
      <c r="AB1861">
        <f>_xlfn.XLOOKUP(Table17[[#This Row],[Product_ID]],Product_Dim!A:A,Product_Dim!G:G)</f>
        <v>82</v>
      </c>
    </row>
    <row r="1862" spans="1:28" x14ac:dyDescent="0.25">
      <c r="A1862" t="s">
        <v>3686</v>
      </c>
      <c r="B1862" s="1">
        <v>45549</v>
      </c>
      <c r="C1862" t="s">
        <v>619</v>
      </c>
      <c r="D1862" t="s">
        <v>1656</v>
      </c>
      <c r="E1862" t="s">
        <v>1807</v>
      </c>
      <c r="F1862">
        <v>3</v>
      </c>
      <c r="G1862">
        <v>683.74</v>
      </c>
      <c r="H1862">
        <v>0.24</v>
      </c>
      <c r="I1862" t="s">
        <v>1824</v>
      </c>
      <c r="J1862" s="12">
        <v>1558.9272000000001</v>
      </c>
      <c r="K1862" t="str">
        <f>_xlfn.XLOOKUP(Table17[[#This Row],[Customer_ID]],Customer_Dim!A:A,Customer_Dim!B:B,"False Data")</f>
        <v>Kimberly Brooks</v>
      </c>
      <c r="L1862" s="5">
        <f>_xlfn.XLOOKUP(Table17[[#This Row],[Customer_ID]],Customer_Dim!A:A,Customer_Dim!C:C,"False Data")</f>
        <v>42</v>
      </c>
      <c r="M1862" s="5" t="str" cm="1">
        <f t="array" ref="M1862">_xlfn.IFS(Table9[[#This Row],[Age]]&lt;=35,"Youth",Table9[[#This Row],[Age]]&lt;=55,"Adult",Table9[[#This Row],[Age]]&gt;55,"Senior")</f>
        <v>Adult</v>
      </c>
      <c r="N1862" t="str">
        <f>_xlfn.XLOOKUP(Table17[[#This Row],[Customer_ID]],Customer_Dim!A:A,Customer_Dim!D:D,"False Data")</f>
        <v>Male</v>
      </c>
      <c r="O1862" t="str">
        <f>_xlfn.XLOOKUP(Table17[[#This Row],[Customer_ID]],Customer_Dim!A:A,Customer_Dim!E:E,"False Data")</f>
        <v>Kingfort</v>
      </c>
      <c r="P1862" t="str">
        <f>_xlfn.XLOOKUP(Table17[[#This Row],[Customer_ID]],Customer_Dim!A:A,Customer_Dim!F:F,"False Data")</f>
        <v>New Mexico</v>
      </c>
      <c r="Q1862" t="str">
        <f>_xlfn.XLOOKUP(Table17[[#This Row],[Customer_ID]],Customer_Dim!A:A,Customer_Dim!G:G,"False Data")</f>
        <v>USA</v>
      </c>
      <c r="R1862" t="str">
        <f>_xlfn.XLOOKUP(Table17[[#This Row],[Customer_ID]],Customer_Dim!A:A,Customer_Dim!H:H,"False Data")</f>
        <v>Silver</v>
      </c>
      <c r="S1862" t="str">
        <f>_xlfn.XLOOKUP(Table17[[#This Row],[Store_ID]],Store_Dim!A:A,Store_Dim!B:B)</f>
        <v>Holloway Ltd</v>
      </c>
      <c r="T1862" t="str">
        <f>_xlfn.XLOOKUP(Table17[[#This Row],[Store_ID]],Store_Dim!A:A,Store_Dim!C:C)</f>
        <v>North</v>
      </c>
      <c r="U1862" t="str">
        <f>_xlfn.XLOOKUP(Table17[[#This Row],[Store_ID]],Store_Dim!A:A,Store_Dim!D:D)</f>
        <v>Bensonhaven</v>
      </c>
      <c r="V1862" t="str">
        <f>_xlfn.XLOOKUP(Table17[[#This Row],[Store_ID]],Store_Dim!A:A,Store_Dim!E:E)</f>
        <v>Flagship</v>
      </c>
      <c r="W1862" t="str">
        <f>_xlfn.XLOOKUP(Table17[[#This Row],[Product_ID]],Product_Dim!A:A,Product_Dim!B:B)</f>
        <v>Sports Stopwatch Pro</v>
      </c>
      <c r="X1862" t="str">
        <f>_xlfn.XLOOKUP(Table17[[#This Row],[Product_ID]],Product_Dim!A:A,Product_Dim!C:C)</f>
        <v>Sports</v>
      </c>
      <c r="Y1862" t="str">
        <f>_xlfn.XLOOKUP(Table17[[#This Row],[Product_ID]],Product_Dim!A:A,Product_Dim!D:D)</f>
        <v>Accessories</v>
      </c>
      <c r="Z1862" t="str">
        <f>_xlfn.XLOOKUP(Table17[[#This Row],[Product_ID]],Product_Dim!A:A,Product_Dim!E:E)</f>
        <v>Thompson-French</v>
      </c>
      <c r="AA1862">
        <f>_xlfn.XLOOKUP(Table17[[#This Row],[Product_ID]],Product_Dim!A:A,Product_Dim!F:F)</f>
        <v>434.84</v>
      </c>
      <c r="AB1862">
        <f>_xlfn.XLOOKUP(Table17[[#This Row],[Product_ID]],Product_Dim!A:A,Product_Dim!G:G)</f>
        <v>185</v>
      </c>
    </row>
    <row r="1863" spans="1:28" x14ac:dyDescent="0.25">
      <c r="A1863" t="s">
        <v>3687</v>
      </c>
      <c r="B1863" s="1">
        <v>45573</v>
      </c>
      <c r="C1863" t="s">
        <v>684</v>
      </c>
      <c r="D1863" t="s">
        <v>1660</v>
      </c>
      <c r="E1863" t="s">
        <v>1810</v>
      </c>
      <c r="F1863">
        <v>3</v>
      </c>
      <c r="G1863">
        <v>439.21</v>
      </c>
      <c r="H1863">
        <v>0.28000000000000003</v>
      </c>
      <c r="I1863" t="s">
        <v>1829</v>
      </c>
      <c r="J1863" s="12">
        <v>948.69359999999983</v>
      </c>
      <c r="K1863" t="str">
        <f>_xlfn.XLOOKUP(Table17[[#This Row],[Customer_ID]],Customer_Dim!A:A,Customer_Dim!B:B,"False Data")</f>
        <v>Antonio Jones</v>
      </c>
      <c r="L1863" s="5">
        <f>_xlfn.XLOOKUP(Table17[[#This Row],[Customer_ID]],Customer_Dim!A:A,Customer_Dim!C:C,"False Data")</f>
        <v>48</v>
      </c>
      <c r="M1863" s="5" t="str" cm="1">
        <f t="array" ref="M1863">_xlfn.IFS(Table9[[#This Row],[Age]]&lt;=35,"Youth",Table9[[#This Row],[Age]]&lt;=55,"Adult",Table9[[#This Row],[Age]]&gt;55,"Senior")</f>
        <v>Adult</v>
      </c>
      <c r="N1863" t="str">
        <f>_xlfn.XLOOKUP(Table17[[#This Row],[Customer_ID]],Customer_Dim!A:A,Customer_Dim!D:D,"False Data")</f>
        <v>Male</v>
      </c>
      <c r="O1863" t="str">
        <f>_xlfn.XLOOKUP(Table17[[#This Row],[Customer_ID]],Customer_Dim!A:A,Customer_Dim!E:E,"False Data")</f>
        <v>Matthewborough</v>
      </c>
      <c r="P1863" t="str">
        <f>_xlfn.XLOOKUP(Table17[[#This Row],[Customer_ID]],Customer_Dim!A:A,Customer_Dim!F:F,"False Data")</f>
        <v>Georgia</v>
      </c>
      <c r="Q1863" t="str">
        <f>_xlfn.XLOOKUP(Table17[[#This Row],[Customer_ID]],Customer_Dim!A:A,Customer_Dim!G:G,"False Data")</f>
        <v>USA</v>
      </c>
      <c r="R1863" t="str">
        <f>_xlfn.XLOOKUP(Table17[[#This Row],[Customer_ID]],Customer_Dim!A:A,Customer_Dim!H:H,"False Data")</f>
        <v>Silver</v>
      </c>
      <c r="S1863" t="str">
        <f>_xlfn.XLOOKUP(Table17[[#This Row],[Store_ID]],Store_Dim!A:A,Store_Dim!B:B)</f>
        <v>Guerrero-Schmitt</v>
      </c>
      <c r="T1863" t="str">
        <f>_xlfn.XLOOKUP(Table17[[#This Row],[Store_ID]],Store_Dim!A:A,Store_Dim!C:C)</f>
        <v>East</v>
      </c>
      <c r="U1863" t="str">
        <f>_xlfn.XLOOKUP(Table17[[#This Row],[Store_ID]],Store_Dim!A:A,Store_Dim!D:D)</f>
        <v>East Stevechester</v>
      </c>
      <c r="V1863" t="str">
        <f>_xlfn.XLOOKUP(Table17[[#This Row],[Store_ID]],Store_Dim!A:A,Store_Dim!E:E)</f>
        <v>Flagship</v>
      </c>
      <c r="W1863" t="str">
        <f>_xlfn.XLOOKUP(Table17[[#This Row],[Product_ID]],Product_Dim!A:A,Product_Dim!B:B)</f>
        <v>Premium Blanket Throw</v>
      </c>
      <c r="X1863" t="str">
        <f>_xlfn.XLOOKUP(Table17[[#This Row],[Product_ID]],Product_Dim!A:A,Product_Dim!C:C)</f>
        <v>Home</v>
      </c>
      <c r="Y1863" t="str">
        <f>_xlfn.XLOOKUP(Table17[[#This Row],[Product_ID]],Product_Dim!A:A,Product_Dim!D:D)</f>
        <v>Decor</v>
      </c>
      <c r="Z1863" t="str">
        <f>_xlfn.XLOOKUP(Table17[[#This Row],[Product_ID]],Product_Dim!A:A,Product_Dim!E:E)</f>
        <v>Hernandez, Kennedy and Porter</v>
      </c>
      <c r="AA1863">
        <f>_xlfn.XLOOKUP(Table17[[#This Row],[Product_ID]],Product_Dim!A:A,Product_Dim!F:F)</f>
        <v>461.47</v>
      </c>
      <c r="AB1863">
        <f>_xlfn.XLOOKUP(Table17[[#This Row],[Product_ID]],Product_Dim!A:A,Product_Dim!G:G)</f>
        <v>190</v>
      </c>
    </row>
    <row r="1864" spans="1:28" x14ac:dyDescent="0.25">
      <c r="A1864" t="s">
        <v>3688</v>
      </c>
      <c r="B1864" s="1">
        <v>45904</v>
      </c>
      <c r="C1864" t="s">
        <v>414</v>
      </c>
      <c r="D1864" t="s">
        <v>1680</v>
      </c>
      <c r="E1864" t="s">
        <v>1776</v>
      </c>
      <c r="F1864">
        <v>1</v>
      </c>
      <c r="G1864">
        <v>126.92</v>
      </c>
      <c r="H1864">
        <v>0.24</v>
      </c>
      <c r="I1864" t="s">
        <v>1829</v>
      </c>
      <c r="J1864" s="12">
        <v>96.459199999999996</v>
      </c>
      <c r="K1864" t="str">
        <f>_xlfn.XLOOKUP(Table17[[#This Row],[Customer_ID]],Customer_Dim!A:A,Customer_Dim!B:B,"False Data")</f>
        <v>Michael Jones</v>
      </c>
      <c r="L1864" s="5">
        <f>_xlfn.XLOOKUP(Table17[[#This Row],[Customer_ID]],Customer_Dim!A:A,Customer_Dim!C:C,"False Data")</f>
        <v>40</v>
      </c>
      <c r="M1864" s="5" t="str" cm="1">
        <f t="array" ref="M1864">_xlfn.IFS(Table9[[#This Row],[Age]]&lt;=35,"Youth",Table9[[#This Row],[Age]]&lt;=55,"Adult",Table9[[#This Row],[Age]]&gt;55,"Senior")</f>
        <v>Adult</v>
      </c>
      <c r="N1864" t="str">
        <f>_xlfn.XLOOKUP(Table17[[#This Row],[Customer_ID]],Customer_Dim!A:A,Customer_Dim!D:D,"False Data")</f>
        <v>Male</v>
      </c>
      <c r="O1864" t="str">
        <f>_xlfn.XLOOKUP(Table17[[#This Row],[Customer_ID]],Customer_Dim!A:A,Customer_Dim!E:E,"False Data")</f>
        <v>North Edwardton</v>
      </c>
      <c r="P1864" t="str">
        <f>_xlfn.XLOOKUP(Table17[[#This Row],[Customer_ID]],Customer_Dim!A:A,Customer_Dim!F:F,"False Data")</f>
        <v>Tennessee</v>
      </c>
      <c r="Q1864" t="str">
        <f>_xlfn.XLOOKUP(Table17[[#This Row],[Customer_ID]],Customer_Dim!A:A,Customer_Dim!G:G,"False Data")</f>
        <v>USA</v>
      </c>
      <c r="R1864" t="str">
        <f>_xlfn.XLOOKUP(Table17[[#This Row],[Customer_ID]],Customer_Dim!A:A,Customer_Dim!H:H,"False Data")</f>
        <v>Bronze</v>
      </c>
      <c r="S1864" t="str">
        <f>_xlfn.XLOOKUP(Table17[[#This Row],[Store_ID]],Store_Dim!A:A,Store_Dim!B:B)</f>
        <v>Benson-Elliott</v>
      </c>
      <c r="T1864" t="str">
        <f>_xlfn.XLOOKUP(Table17[[#This Row],[Store_ID]],Store_Dim!A:A,Store_Dim!C:C)</f>
        <v>East</v>
      </c>
      <c r="U1864" t="str">
        <f>_xlfn.XLOOKUP(Table17[[#This Row],[Store_ID]],Store_Dim!A:A,Store_Dim!D:D)</f>
        <v>Port Josephberg</v>
      </c>
      <c r="V1864" t="str">
        <f>_xlfn.XLOOKUP(Table17[[#This Row],[Store_ID]],Store_Dim!A:A,Store_Dim!E:E)</f>
        <v>Online</v>
      </c>
      <c r="W1864" t="str">
        <f>_xlfn.XLOOKUP(Table17[[#This Row],[Product_ID]],Product_Dim!A:A,Product_Dim!B:B)</f>
        <v>Women's Hair Dryer Brush</v>
      </c>
      <c r="X1864" t="str">
        <f>_xlfn.XLOOKUP(Table17[[#This Row],[Product_ID]],Product_Dim!A:A,Product_Dim!C:C)</f>
        <v>Beauty</v>
      </c>
      <c r="Y1864" t="str">
        <f>_xlfn.XLOOKUP(Table17[[#This Row],[Product_ID]],Product_Dim!A:A,Product_Dim!D:D)</f>
        <v>Haircare</v>
      </c>
      <c r="Z1864" t="str">
        <f>_xlfn.XLOOKUP(Table17[[#This Row],[Product_ID]],Product_Dim!A:A,Product_Dim!E:E)</f>
        <v>Torres, Spencer and Potter</v>
      </c>
      <c r="AA1864">
        <f>_xlfn.XLOOKUP(Table17[[#This Row],[Product_ID]],Product_Dim!A:A,Product_Dim!F:F)</f>
        <v>340.39</v>
      </c>
      <c r="AB1864">
        <f>_xlfn.XLOOKUP(Table17[[#This Row],[Product_ID]],Product_Dim!A:A,Product_Dim!G:G)</f>
        <v>177</v>
      </c>
    </row>
    <row r="1865" spans="1:28" x14ac:dyDescent="0.25">
      <c r="A1865" t="s">
        <v>3689</v>
      </c>
      <c r="B1865" s="1">
        <v>45489</v>
      </c>
      <c r="C1865" t="s">
        <v>27</v>
      </c>
      <c r="D1865" t="s">
        <v>1694</v>
      </c>
      <c r="E1865" t="s">
        <v>1769</v>
      </c>
      <c r="F1865">
        <v>4</v>
      </c>
      <c r="G1865">
        <v>834.7</v>
      </c>
      <c r="H1865">
        <v>0.14000000000000001</v>
      </c>
      <c r="I1865" t="s">
        <v>1824</v>
      </c>
      <c r="J1865" s="12">
        <v>2871.3679999999999</v>
      </c>
      <c r="K1865" t="str">
        <f>_xlfn.XLOOKUP(Table17[[#This Row],[Customer_ID]],Customer_Dim!A:A,Customer_Dim!B:B,"False Data")</f>
        <v>Caroline Collins</v>
      </c>
      <c r="L1865" s="5">
        <f>_xlfn.XLOOKUP(Table17[[#This Row],[Customer_ID]],Customer_Dim!A:A,Customer_Dim!C:C,"False Data")</f>
        <v>64</v>
      </c>
      <c r="M1865" s="5" t="str" cm="1">
        <f t="array" ref="M1865">_xlfn.IFS(Table9[[#This Row],[Age]]&lt;=35,"Youth",Table9[[#This Row],[Age]]&lt;=55,"Adult",Table9[[#This Row],[Age]]&gt;55,"Senior")</f>
        <v>Senior</v>
      </c>
      <c r="N1865" t="str">
        <f>_xlfn.XLOOKUP(Table17[[#This Row],[Customer_ID]],Customer_Dim!A:A,Customer_Dim!D:D,"False Data")</f>
        <v>Female</v>
      </c>
      <c r="O1865" t="str">
        <f>_xlfn.XLOOKUP(Table17[[#This Row],[Customer_ID]],Customer_Dim!A:A,Customer_Dim!E:E,"False Data")</f>
        <v>Nicholasshire</v>
      </c>
      <c r="P1865" t="str">
        <f>_xlfn.XLOOKUP(Table17[[#This Row],[Customer_ID]],Customer_Dim!A:A,Customer_Dim!F:F,"False Data")</f>
        <v>California</v>
      </c>
      <c r="Q1865" t="str">
        <f>_xlfn.XLOOKUP(Table17[[#This Row],[Customer_ID]],Customer_Dim!A:A,Customer_Dim!G:G,"False Data")</f>
        <v>USA</v>
      </c>
      <c r="R1865" t="str">
        <f>_xlfn.XLOOKUP(Table17[[#This Row],[Customer_ID]],Customer_Dim!A:A,Customer_Dim!H:H,"False Data")</f>
        <v>Silver</v>
      </c>
      <c r="S1865" t="str">
        <f>_xlfn.XLOOKUP(Table17[[#This Row],[Store_ID]],Store_Dim!A:A,Store_Dim!B:B)</f>
        <v>Alexander Group</v>
      </c>
      <c r="T1865" t="str">
        <f>_xlfn.XLOOKUP(Table17[[#This Row],[Store_ID]],Store_Dim!A:A,Store_Dim!C:C)</f>
        <v>South</v>
      </c>
      <c r="U1865" t="str">
        <f>_xlfn.XLOOKUP(Table17[[#This Row],[Store_ID]],Store_Dim!A:A,Store_Dim!D:D)</f>
        <v>Port Sharon</v>
      </c>
      <c r="V1865" t="str">
        <f>_xlfn.XLOOKUP(Table17[[#This Row],[Store_ID]],Store_Dim!A:A,Store_Dim!E:E)</f>
        <v>Online</v>
      </c>
      <c r="W1865" t="str">
        <f>_xlfn.XLOOKUP(Table17[[#This Row],[Product_ID]],Product_Dim!A:A,Product_Dim!B:B)</f>
        <v>Shin Guards – Adult</v>
      </c>
      <c r="X1865" t="str">
        <f>_xlfn.XLOOKUP(Table17[[#This Row],[Product_ID]],Product_Dim!A:A,Product_Dim!C:C)</f>
        <v>Sports</v>
      </c>
      <c r="Y1865" t="str">
        <f>_xlfn.XLOOKUP(Table17[[#This Row],[Product_ID]],Product_Dim!A:A,Product_Dim!D:D)</f>
        <v>Team Sports</v>
      </c>
      <c r="Z1865" t="str">
        <f>_xlfn.XLOOKUP(Table17[[#This Row],[Product_ID]],Product_Dim!A:A,Product_Dim!E:E)</f>
        <v>French Ltd</v>
      </c>
      <c r="AA1865">
        <f>_xlfn.XLOOKUP(Table17[[#This Row],[Product_ID]],Product_Dim!A:A,Product_Dim!F:F)</f>
        <v>107.06</v>
      </c>
      <c r="AB1865">
        <f>_xlfn.XLOOKUP(Table17[[#This Row],[Product_ID]],Product_Dim!A:A,Product_Dim!G:G)</f>
        <v>359</v>
      </c>
    </row>
    <row r="1866" spans="1:28" x14ac:dyDescent="0.25">
      <c r="A1866" t="s">
        <v>3690</v>
      </c>
      <c r="B1866" s="1">
        <v>45909</v>
      </c>
      <c r="C1866" t="s">
        <v>1071</v>
      </c>
      <c r="D1866" t="s">
        <v>1632</v>
      </c>
      <c r="E1866" t="s">
        <v>1792</v>
      </c>
      <c r="F1866">
        <v>2</v>
      </c>
      <c r="G1866">
        <v>271.88</v>
      </c>
      <c r="H1866">
        <v>0.11</v>
      </c>
      <c r="I1866" t="s">
        <v>1829</v>
      </c>
      <c r="J1866" s="12">
        <v>483.94639999999998</v>
      </c>
      <c r="K1866" t="str">
        <f>_xlfn.XLOOKUP(Table17[[#This Row],[Customer_ID]],Customer_Dim!A:A,Customer_Dim!B:B,"False Data")</f>
        <v>Angela Williams</v>
      </c>
      <c r="L1866" s="5">
        <f>_xlfn.XLOOKUP(Table17[[#This Row],[Customer_ID]],Customer_Dim!A:A,Customer_Dim!C:C,"False Data")</f>
        <v>56</v>
      </c>
      <c r="M1866" s="5" t="str" cm="1">
        <f t="array" ref="M1866">_xlfn.IFS(Table9[[#This Row],[Age]]&lt;=35,"Youth",Table9[[#This Row],[Age]]&lt;=55,"Adult",Table9[[#This Row],[Age]]&gt;55,"Senior")</f>
        <v>Senior</v>
      </c>
      <c r="N1866" t="str">
        <f>_xlfn.XLOOKUP(Table17[[#This Row],[Customer_ID]],Customer_Dim!A:A,Customer_Dim!D:D,"False Data")</f>
        <v>Female</v>
      </c>
      <c r="O1866" t="str">
        <f>_xlfn.XLOOKUP(Table17[[#This Row],[Customer_ID]],Customer_Dim!A:A,Customer_Dim!E:E,"False Data")</f>
        <v>Lake Alyssaburgh</v>
      </c>
      <c r="P1866" t="str">
        <f>_xlfn.XLOOKUP(Table17[[#This Row],[Customer_ID]],Customer_Dim!A:A,Customer_Dim!F:F,"False Data")</f>
        <v>Illinois</v>
      </c>
      <c r="Q1866" t="str">
        <f>_xlfn.XLOOKUP(Table17[[#This Row],[Customer_ID]],Customer_Dim!A:A,Customer_Dim!G:G,"False Data")</f>
        <v>USA</v>
      </c>
      <c r="R1866" t="str">
        <f>_xlfn.XLOOKUP(Table17[[#This Row],[Customer_ID]],Customer_Dim!A:A,Customer_Dim!H:H,"False Data")</f>
        <v>Bronze</v>
      </c>
      <c r="S1866" t="str">
        <f>_xlfn.XLOOKUP(Table17[[#This Row],[Store_ID]],Store_Dim!A:A,Store_Dim!B:B)</f>
        <v>Aguirre-Keller</v>
      </c>
      <c r="T1866" t="str">
        <f>_xlfn.XLOOKUP(Table17[[#This Row],[Store_ID]],Store_Dim!A:A,Store_Dim!C:C)</f>
        <v>South</v>
      </c>
      <c r="U1866" t="str">
        <f>_xlfn.XLOOKUP(Table17[[#This Row],[Store_ID]],Store_Dim!A:A,Store_Dim!D:D)</f>
        <v>Lake Michael</v>
      </c>
      <c r="V1866" t="str">
        <f>_xlfn.XLOOKUP(Table17[[#This Row],[Store_ID]],Store_Dim!A:A,Store_Dim!E:E)</f>
        <v>Online</v>
      </c>
      <c r="W1866" t="str">
        <f>_xlfn.XLOOKUP(Table17[[#This Row],[Product_ID]],Product_Dim!A:A,Product_Dim!B:B)</f>
        <v>Smart Home WiFi Camera</v>
      </c>
      <c r="X1866" t="str">
        <f>_xlfn.XLOOKUP(Table17[[#This Row],[Product_ID]],Product_Dim!A:A,Product_Dim!C:C)</f>
        <v>Electronics</v>
      </c>
      <c r="Y1866" t="str">
        <f>_xlfn.XLOOKUP(Table17[[#This Row],[Product_ID]],Product_Dim!A:A,Product_Dim!D:D)</f>
        <v>Accessories</v>
      </c>
      <c r="Z1866" t="str">
        <f>_xlfn.XLOOKUP(Table17[[#This Row],[Product_ID]],Product_Dim!A:A,Product_Dim!E:E)</f>
        <v>Holmes LLC</v>
      </c>
      <c r="AA1866">
        <f>_xlfn.XLOOKUP(Table17[[#This Row],[Product_ID]],Product_Dim!A:A,Product_Dim!F:F)</f>
        <v>450.71</v>
      </c>
      <c r="AB1866">
        <f>_xlfn.XLOOKUP(Table17[[#This Row],[Product_ID]],Product_Dim!A:A,Product_Dim!G:G)</f>
        <v>389</v>
      </c>
    </row>
    <row r="1867" spans="1:28" x14ac:dyDescent="0.25">
      <c r="A1867" t="s">
        <v>3691</v>
      </c>
      <c r="B1867" s="1">
        <v>45720</v>
      </c>
      <c r="C1867" t="s">
        <v>1478</v>
      </c>
      <c r="D1867" t="s">
        <v>1570</v>
      </c>
      <c r="E1867" t="s">
        <v>1757</v>
      </c>
      <c r="F1867">
        <v>4</v>
      </c>
      <c r="G1867">
        <v>972.14</v>
      </c>
      <c r="H1867">
        <v>0.25</v>
      </c>
      <c r="I1867" t="s">
        <v>1824</v>
      </c>
      <c r="J1867" s="12">
        <v>2916.42</v>
      </c>
      <c r="K1867" t="str">
        <f>_xlfn.XLOOKUP(Table17[[#This Row],[Customer_ID]],Customer_Dim!A:A,Customer_Dim!B:B,"False Data")</f>
        <v>Jordan Medina</v>
      </c>
      <c r="L1867" s="5">
        <f>_xlfn.XLOOKUP(Table17[[#This Row],[Customer_ID]],Customer_Dim!A:A,Customer_Dim!C:C,"False Data")</f>
        <v>33</v>
      </c>
      <c r="M1867" s="5" t="str" cm="1">
        <f t="array" ref="M1867">_xlfn.IFS(Table9[[#This Row],[Age]]&lt;=35,"Youth",Table9[[#This Row],[Age]]&lt;=55,"Adult",Table9[[#This Row],[Age]]&gt;55,"Senior")</f>
        <v>Youth</v>
      </c>
      <c r="N1867" t="str">
        <f>_xlfn.XLOOKUP(Table17[[#This Row],[Customer_ID]],Customer_Dim!A:A,Customer_Dim!D:D,"False Data")</f>
        <v>Male</v>
      </c>
      <c r="O1867" t="str">
        <f>_xlfn.XLOOKUP(Table17[[#This Row],[Customer_ID]],Customer_Dim!A:A,Customer_Dim!E:E,"False Data")</f>
        <v>Robinchester</v>
      </c>
      <c r="P1867" t="str">
        <f>_xlfn.XLOOKUP(Table17[[#This Row],[Customer_ID]],Customer_Dim!A:A,Customer_Dim!F:F,"False Data")</f>
        <v>Florida</v>
      </c>
      <c r="Q1867" t="str">
        <f>_xlfn.XLOOKUP(Table17[[#This Row],[Customer_ID]],Customer_Dim!A:A,Customer_Dim!G:G,"False Data")</f>
        <v>USA</v>
      </c>
      <c r="R1867" t="str">
        <f>_xlfn.XLOOKUP(Table17[[#This Row],[Customer_ID]],Customer_Dim!A:A,Customer_Dim!H:H,"False Data")</f>
        <v>Bronze</v>
      </c>
      <c r="S1867" t="str">
        <f>_xlfn.XLOOKUP(Table17[[#This Row],[Store_ID]],Store_Dim!A:A,Store_Dim!B:B)</f>
        <v>Martinez, Adkins and Johnson</v>
      </c>
      <c r="T1867" t="str">
        <f>_xlfn.XLOOKUP(Table17[[#This Row],[Store_ID]],Store_Dim!A:A,Store_Dim!C:C)</f>
        <v>North</v>
      </c>
      <c r="U1867" t="str">
        <f>_xlfn.XLOOKUP(Table17[[#This Row],[Store_ID]],Store_Dim!A:A,Store_Dim!D:D)</f>
        <v>Danielmouth</v>
      </c>
      <c r="V1867" t="str">
        <f>_xlfn.XLOOKUP(Table17[[#This Row],[Store_ID]],Store_Dim!A:A,Store_Dim!E:E)</f>
        <v>Flagship</v>
      </c>
      <c r="W1867" t="str">
        <f>_xlfn.XLOOKUP(Table17[[#This Row],[Product_ID]],Product_Dim!A:A,Product_Dim!B:B)</f>
        <v>HD Smart TV Stick</v>
      </c>
      <c r="X1867" t="str">
        <f>_xlfn.XLOOKUP(Table17[[#This Row],[Product_ID]],Product_Dim!A:A,Product_Dim!C:C)</f>
        <v>Electronics</v>
      </c>
      <c r="Y1867" t="str">
        <f>_xlfn.XLOOKUP(Table17[[#This Row],[Product_ID]],Product_Dim!A:A,Product_Dim!D:D)</f>
        <v>Accessories</v>
      </c>
      <c r="Z1867" t="str">
        <f>_xlfn.XLOOKUP(Table17[[#This Row],[Product_ID]],Product_Dim!A:A,Product_Dim!E:E)</f>
        <v>Gibson, Hobbs and Weaver</v>
      </c>
      <c r="AA1867">
        <f>_xlfn.XLOOKUP(Table17[[#This Row],[Product_ID]],Product_Dim!A:A,Product_Dim!F:F)</f>
        <v>449.4</v>
      </c>
      <c r="AB1867">
        <f>_xlfn.XLOOKUP(Table17[[#This Row],[Product_ID]],Product_Dim!A:A,Product_Dim!G:G)</f>
        <v>0</v>
      </c>
    </row>
    <row r="1868" spans="1:28" x14ac:dyDescent="0.25">
      <c r="A1868" t="s">
        <v>3692</v>
      </c>
      <c r="B1868" s="1">
        <v>45831</v>
      </c>
      <c r="C1868" t="s">
        <v>335</v>
      </c>
      <c r="D1868" t="s">
        <v>1634</v>
      </c>
      <c r="E1868" t="s">
        <v>1769</v>
      </c>
      <c r="F1868">
        <v>3</v>
      </c>
      <c r="G1868">
        <v>523.66</v>
      </c>
      <c r="H1868">
        <v>0.27</v>
      </c>
      <c r="I1868" t="s">
        <v>1826</v>
      </c>
      <c r="J1868" s="12">
        <v>1146.8154</v>
      </c>
      <c r="K1868" t="str">
        <f>_xlfn.XLOOKUP(Table17[[#This Row],[Customer_ID]],Customer_Dim!A:A,Customer_Dim!B:B,"False Data")</f>
        <v>Christy Vasquez</v>
      </c>
      <c r="L1868" s="5">
        <f>_xlfn.XLOOKUP(Table17[[#This Row],[Customer_ID]],Customer_Dim!A:A,Customer_Dim!C:C,"False Data")</f>
        <v>28</v>
      </c>
      <c r="M1868" s="5" t="str" cm="1">
        <f t="array" ref="M1868">_xlfn.IFS(Table9[[#This Row],[Age]]&lt;=35,"Youth",Table9[[#This Row],[Age]]&lt;=55,"Adult",Table9[[#This Row],[Age]]&gt;55,"Senior")</f>
        <v>Youth</v>
      </c>
      <c r="N1868" t="str">
        <f>_xlfn.XLOOKUP(Table17[[#This Row],[Customer_ID]],Customer_Dim!A:A,Customer_Dim!D:D,"False Data")</f>
        <v>Female</v>
      </c>
      <c r="O1868" t="str">
        <f>_xlfn.XLOOKUP(Table17[[#This Row],[Customer_ID]],Customer_Dim!A:A,Customer_Dim!E:E,"False Data")</f>
        <v>Port Travisstad</v>
      </c>
      <c r="P1868" t="str">
        <f>_xlfn.XLOOKUP(Table17[[#This Row],[Customer_ID]],Customer_Dim!A:A,Customer_Dim!F:F,"False Data")</f>
        <v>South Carolina</v>
      </c>
      <c r="Q1868" t="str">
        <f>_xlfn.XLOOKUP(Table17[[#This Row],[Customer_ID]],Customer_Dim!A:A,Customer_Dim!G:G,"False Data")</f>
        <v>USA</v>
      </c>
      <c r="R1868" t="str">
        <f>_xlfn.XLOOKUP(Table17[[#This Row],[Customer_ID]],Customer_Dim!A:A,Customer_Dim!H:H,"False Data")</f>
        <v>Gold</v>
      </c>
      <c r="S1868" t="str">
        <f>_xlfn.XLOOKUP(Table17[[#This Row],[Store_ID]],Store_Dim!A:A,Store_Dim!B:B)</f>
        <v>Alexander Group</v>
      </c>
      <c r="T1868" t="str">
        <f>_xlfn.XLOOKUP(Table17[[#This Row],[Store_ID]],Store_Dim!A:A,Store_Dim!C:C)</f>
        <v>South</v>
      </c>
      <c r="U1868" t="str">
        <f>_xlfn.XLOOKUP(Table17[[#This Row],[Store_ID]],Store_Dim!A:A,Store_Dim!D:D)</f>
        <v>Port Sharon</v>
      </c>
      <c r="V1868" t="str">
        <f>_xlfn.XLOOKUP(Table17[[#This Row],[Store_ID]],Store_Dim!A:A,Store_Dim!E:E)</f>
        <v>Online</v>
      </c>
      <c r="W1868" t="str">
        <f>_xlfn.XLOOKUP(Table17[[#This Row],[Product_ID]],Product_Dim!A:A,Product_Dim!B:B)</f>
        <v>USB External Hard Drive</v>
      </c>
      <c r="X1868" t="str">
        <f>_xlfn.XLOOKUP(Table17[[#This Row],[Product_ID]],Product_Dim!A:A,Product_Dim!C:C)</f>
        <v>Electronics</v>
      </c>
      <c r="Y1868" t="str">
        <f>_xlfn.XLOOKUP(Table17[[#This Row],[Product_ID]],Product_Dim!A:A,Product_Dim!D:D)</f>
        <v>Computer</v>
      </c>
      <c r="Z1868" t="str">
        <f>_xlfn.XLOOKUP(Table17[[#This Row],[Product_ID]],Product_Dim!A:A,Product_Dim!E:E)</f>
        <v>Robinson Inc</v>
      </c>
      <c r="AA1868">
        <f>_xlfn.XLOOKUP(Table17[[#This Row],[Product_ID]],Product_Dim!A:A,Product_Dim!F:F)</f>
        <v>253.33</v>
      </c>
      <c r="AB1868">
        <f>_xlfn.XLOOKUP(Table17[[#This Row],[Product_ID]],Product_Dim!A:A,Product_Dim!G:G)</f>
        <v>266</v>
      </c>
    </row>
    <row r="1869" spans="1:28" x14ac:dyDescent="0.25">
      <c r="A1869" t="s">
        <v>3693</v>
      </c>
      <c r="B1869" s="1">
        <v>45602</v>
      </c>
      <c r="C1869" t="s">
        <v>499</v>
      </c>
      <c r="D1869" t="s">
        <v>1676</v>
      </c>
      <c r="E1869" t="s">
        <v>1761</v>
      </c>
      <c r="F1869">
        <v>4</v>
      </c>
      <c r="G1869">
        <v>838.99</v>
      </c>
      <c r="H1869">
        <v>0.16</v>
      </c>
      <c r="I1869" t="s">
        <v>1824</v>
      </c>
      <c r="J1869" s="12">
        <v>2819.0064000000002</v>
      </c>
      <c r="K1869" t="str">
        <f>_xlfn.XLOOKUP(Table17[[#This Row],[Customer_ID]],Customer_Dim!A:A,Customer_Dim!B:B,"False Data")</f>
        <v>Theresa Campbell</v>
      </c>
      <c r="L1869" s="5">
        <f>_xlfn.XLOOKUP(Table17[[#This Row],[Customer_ID]],Customer_Dim!A:A,Customer_Dim!C:C,"False Data")</f>
        <v>42</v>
      </c>
      <c r="M1869" s="5" t="str" cm="1">
        <f t="array" ref="M1869">_xlfn.IFS(Table9[[#This Row],[Age]]&lt;=35,"Youth",Table9[[#This Row],[Age]]&lt;=55,"Adult",Table9[[#This Row],[Age]]&gt;55,"Senior")</f>
        <v>Adult</v>
      </c>
      <c r="N1869" t="str">
        <f>_xlfn.XLOOKUP(Table17[[#This Row],[Customer_ID]],Customer_Dim!A:A,Customer_Dim!D:D,"False Data")</f>
        <v>Female</v>
      </c>
      <c r="O1869" t="str">
        <f>_xlfn.XLOOKUP(Table17[[#This Row],[Customer_ID]],Customer_Dim!A:A,Customer_Dim!E:E,"False Data")</f>
        <v>New Brian</v>
      </c>
      <c r="P1869" t="str">
        <f>_xlfn.XLOOKUP(Table17[[#This Row],[Customer_ID]],Customer_Dim!A:A,Customer_Dim!F:F,"False Data")</f>
        <v>Wisconsin</v>
      </c>
      <c r="Q1869" t="str">
        <f>_xlfn.XLOOKUP(Table17[[#This Row],[Customer_ID]],Customer_Dim!A:A,Customer_Dim!G:G,"False Data")</f>
        <v>USA</v>
      </c>
      <c r="R1869" t="str">
        <f>_xlfn.XLOOKUP(Table17[[#This Row],[Customer_ID]],Customer_Dim!A:A,Customer_Dim!H:H,"False Data")</f>
        <v>Bronze</v>
      </c>
      <c r="S1869" t="str">
        <f>_xlfn.XLOOKUP(Table17[[#This Row],[Store_ID]],Store_Dim!A:A,Store_Dim!B:B)</f>
        <v>Black-Horn</v>
      </c>
      <c r="T1869" t="str">
        <f>_xlfn.XLOOKUP(Table17[[#This Row],[Store_ID]],Store_Dim!A:A,Store_Dim!C:C)</f>
        <v>South</v>
      </c>
      <c r="U1869" t="str">
        <f>_xlfn.XLOOKUP(Table17[[#This Row],[Store_ID]],Store_Dim!A:A,Store_Dim!D:D)</f>
        <v>North Nancyview</v>
      </c>
      <c r="V1869" t="str">
        <f>_xlfn.XLOOKUP(Table17[[#This Row],[Store_ID]],Store_Dim!A:A,Store_Dim!E:E)</f>
        <v>Outlet</v>
      </c>
      <c r="W1869" t="str">
        <f>_xlfn.XLOOKUP(Table17[[#This Row],[Product_ID]],Product_Dim!A:A,Product_Dim!B:B)</f>
        <v>Matte Lipstick Set</v>
      </c>
      <c r="X1869" t="str">
        <f>_xlfn.XLOOKUP(Table17[[#This Row],[Product_ID]],Product_Dim!A:A,Product_Dim!C:C)</f>
        <v>Beauty</v>
      </c>
      <c r="Y1869" t="str">
        <f>_xlfn.XLOOKUP(Table17[[#This Row],[Product_ID]],Product_Dim!A:A,Product_Dim!D:D)</f>
        <v>Makeup</v>
      </c>
      <c r="Z1869" t="str">
        <f>_xlfn.XLOOKUP(Table17[[#This Row],[Product_ID]],Product_Dim!A:A,Product_Dim!E:E)</f>
        <v>Zhang Inc</v>
      </c>
      <c r="AA1869">
        <f>_xlfn.XLOOKUP(Table17[[#This Row],[Product_ID]],Product_Dim!A:A,Product_Dim!F:F)</f>
        <v>299.11</v>
      </c>
      <c r="AB1869">
        <f>_xlfn.XLOOKUP(Table17[[#This Row],[Product_ID]],Product_Dim!A:A,Product_Dim!G:G)</f>
        <v>118</v>
      </c>
    </row>
    <row r="1870" spans="1:28" x14ac:dyDescent="0.25">
      <c r="A1870" t="s">
        <v>3694</v>
      </c>
      <c r="B1870" s="1">
        <v>45722</v>
      </c>
      <c r="C1870" t="s">
        <v>461</v>
      </c>
      <c r="D1870" t="s">
        <v>1570</v>
      </c>
      <c r="E1870" t="s">
        <v>1807</v>
      </c>
      <c r="F1870">
        <v>4</v>
      </c>
      <c r="G1870">
        <v>838.7</v>
      </c>
      <c r="H1870">
        <v>0.21</v>
      </c>
      <c r="I1870" t="s">
        <v>1829</v>
      </c>
      <c r="J1870" s="12">
        <v>2650.2919999999999</v>
      </c>
      <c r="K1870" t="str">
        <f>_xlfn.XLOOKUP(Table17[[#This Row],[Customer_ID]],Customer_Dim!A:A,Customer_Dim!B:B,"False Data")</f>
        <v>Matthew Hanna</v>
      </c>
      <c r="L1870" s="5">
        <f>_xlfn.XLOOKUP(Table17[[#This Row],[Customer_ID]],Customer_Dim!A:A,Customer_Dim!C:C,"False Data")</f>
        <v>33</v>
      </c>
      <c r="M1870" s="5" t="str" cm="1">
        <f t="array" ref="M1870">_xlfn.IFS(Table9[[#This Row],[Age]]&lt;=35,"Youth",Table9[[#This Row],[Age]]&lt;=55,"Adult",Table9[[#This Row],[Age]]&gt;55,"Senior")</f>
        <v>Youth</v>
      </c>
      <c r="N1870" t="str">
        <f>_xlfn.XLOOKUP(Table17[[#This Row],[Customer_ID]],Customer_Dim!A:A,Customer_Dim!D:D,"False Data")</f>
        <v>Female</v>
      </c>
      <c r="O1870" t="str">
        <f>_xlfn.XLOOKUP(Table17[[#This Row],[Customer_ID]],Customer_Dim!A:A,Customer_Dim!E:E,"False Data")</f>
        <v>Gonzalezbury</v>
      </c>
      <c r="P1870" t="str">
        <f>_xlfn.XLOOKUP(Table17[[#This Row],[Customer_ID]],Customer_Dim!A:A,Customer_Dim!F:F,"False Data")</f>
        <v>Michigan</v>
      </c>
      <c r="Q1870" t="str">
        <f>_xlfn.XLOOKUP(Table17[[#This Row],[Customer_ID]],Customer_Dim!A:A,Customer_Dim!G:G,"False Data")</f>
        <v>USA</v>
      </c>
      <c r="R1870" t="str">
        <f>_xlfn.XLOOKUP(Table17[[#This Row],[Customer_ID]],Customer_Dim!A:A,Customer_Dim!H:H,"False Data")</f>
        <v>Platinum</v>
      </c>
      <c r="S1870" t="str">
        <f>_xlfn.XLOOKUP(Table17[[#This Row],[Store_ID]],Store_Dim!A:A,Store_Dim!B:B)</f>
        <v>Holloway Ltd</v>
      </c>
      <c r="T1870" t="str">
        <f>_xlfn.XLOOKUP(Table17[[#This Row],[Store_ID]],Store_Dim!A:A,Store_Dim!C:C)</f>
        <v>North</v>
      </c>
      <c r="U1870" t="str">
        <f>_xlfn.XLOOKUP(Table17[[#This Row],[Store_ID]],Store_Dim!A:A,Store_Dim!D:D)</f>
        <v>Bensonhaven</v>
      </c>
      <c r="V1870" t="str">
        <f>_xlfn.XLOOKUP(Table17[[#This Row],[Store_ID]],Store_Dim!A:A,Store_Dim!E:E)</f>
        <v>Flagship</v>
      </c>
      <c r="W1870" t="str">
        <f>_xlfn.XLOOKUP(Table17[[#This Row],[Product_ID]],Product_Dim!A:A,Product_Dim!B:B)</f>
        <v>HD Smart TV Stick</v>
      </c>
      <c r="X1870" t="str">
        <f>_xlfn.XLOOKUP(Table17[[#This Row],[Product_ID]],Product_Dim!A:A,Product_Dim!C:C)</f>
        <v>Electronics</v>
      </c>
      <c r="Y1870" t="str">
        <f>_xlfn.XLOOKUP(Table17[[#This Row],[Product_ID]],Product_Dim!A:A,Product_Dim!D:D)</f>
        <v>Accessories</v>
      </c>
      <c r="Z1870" t="str">
        <f>_xlfn.XLOOKUP(Table17[[#This Row],[Product_ID]],Product_Dim!A:A,Product_Dim!E:E)</f>
        <v>Gibson, Hobbs and Weaver</v>
      </c>
      <c r="AA1870">
        <f>_xlfn.XLOOKUP(Table17[[#This Row],[Product_ID]],Product_Dim!A:A,Product_Dim!F:F)</f>
        <v>449.4</v>
      </c>
      <c r="AB1870">
        <f>_xlfn.XLOOKUP(Table17[[#This Row],[Product_ID]],Product_Dim!A:A,Product_Dim!G:G)</f>
        <v>0</v>
      </c>
    </row>
    <row r="1871" spans="1:28" x14ac:dyDescent="0.25">
      <c r="A1871" t="s">
        <v>3695</v>
      </c>
      <c r="B1871" s="1">
        <v>45794</v>
      </c>
      <c r="C1871" t="s">
        <v>1304</v>
      </c>
      <c r="D1871" t="s">
        <v>1696</v>
      </c>
      <c r="E1871" t="s">
        <v>1782</v>
      </c>
      <c r="F1871">
        <v>3</v>
      </c>
      <c r="G1871">
        <v>943.24</v>
      </c>
      <c r="H1871">
        <v>0.21</v>
      </c>
      <c r="I1871" t="s">
        <v>1824</v>
      </c>
      <c r="J1871" s="12">
        <v>2235.4787999999999</v>
      </c>
      <c r="K1871" t="str">
        <f>_xlfn.XLOOKUP(Table17[[#This Row],[Customer_ID]],Customer_Dim!A:A,Customer_Dim!B:B,"False Data")</f>
        <v>Dr. Tamara White Md</v>
      </c>
      <c r="L1871" s="5">
        <f>_xlfn.XLOOKUP(Table17[[#This Row],[Customer_ID]],Customer_Dim!A:A,Customer_Dim!C:C,"False Data")</f>
        <v>60</v>
      </c>
      <c r="M1871" s="5" t="str" cm="1">
        <f t="array" ref="M1871">_xlfn.IFS(Table9[[#This Row],[Age]]&lt;=35,"Youth",Table9[[#This Row],[Age]]&lt;=55,"Adult",Table9[[#This Row],[Age]]&gt;55,"Senior")</f>
        <v>Senior</v>
      </c>
      <c r="N1871" t="str">
        <f>_xlfn.XLOOKUP(Table17[[#This Row],[Customer_ID]],Customer_Dim!A:A,Customer_Dim!D:D,"False Data")</f>
        <v>Male</v>
      </c>
      <c r="O1871" t="str">
        <f>_xlfn.XLOOKUP(Table17[[#This Row],[Customer_ID]],Customer_Dim!A:A,Customer_Dim!E:E,"False Data")</f>
        <v>New Benjamin</v>
      </c>
      <c r="P1871" t="str">
        <f>_xlfn.XLOOKUP(Table17[[#This Row],[Customer_ID]],Customer_Dim!A:A,Customer_Dim!F:F,"False Data")</f>
        <v>North Carolina</v>
      </c>
      <c r="Q1871" t="str">
        <f>_xlfn.XLOOKUP(Table17[[#This Row],[Customer_ID]],Customer_Dim!A:A,Customer_Dim!G:G,"False Data")</f>
        <v>USA</v>
      </c>
      <c r="R1871" t="str">
        <f>_xlfn.XLOOKUP(Table17[[#This Row],[Customer_ID]],Customer_Dim!A:A,Customer_Dim!H:H,"False Data")</f>
        <v>Bronze</v>
      </c>
      <c r="S1871" t="str">
        <f>_xlfn.XLOOKUP(Table17[[#This Row],[Store_ID]],Store_Dim!A:A,Store_Dim!B:B)</f>
        <v>Bean, Jones and Park</v>
      </c>
      <c r="T1871" t="str">
        <f>_xlfn.XLOOKUP(Table17[[#This Row],[Store_ID]],Store_Dim!A:A,Store_Dim!C:C)</f>
        <v>West</v>
      </c>
      <c r="U1871" t="str">
        <f>_xlfn.XLOOKUP(Table17[[#This Row],[Store_ID]],Store_Dim!A:A,Store_Dim!D:D)</f>
        <v>Thompsonborough</v>
      </c>
      <c r="V1871" t="str">
        <f>_xlfn.XLOOKUP(Table17[[#This Row],[Store_ID]],Store_Dim!A:A,Store_Dim!E:E)</f>
        <v>Online</v>
      </c>
      <c r="W1871" t="str">
        <f>_xlfn.XLOOKUP(Table17[[#This Row],[Product_ID]],Product_Dim!A:A,Product_Dim!B:B)</f>
        <v>Bluetooth Car Audio System</v>
      </c>
      <c r="X1871" t="str">
        <f>_xlfn.XLOOKUP(Table17[[#This Row],[Product_ID]],Product_Dim!A:A,Product_Dim!C:C)</f>
        <v>Electronics</v>
      </c>
      <c r="Y1871" t="str">
        <f>_xlfn.XLOOKUP(Table17[[#This Row],[Product_ID]],Product_Dim!A:A,Product_Dim!D:D)</f>
        <v>Audio</v>
      </c>
      <c r="Z1871" t="str">
        <f>_xlfn.XLOOKUP(Table17[[#This Row],[Product_ID]],Product_Dim!A:A,Product_Dim!E:E)</f>
        <v>Bruce-Bowen</v>
      </c>
      <c r="AA1871">
        <f>_xlfn.XLOOKUP(Table17[[#This Row],[Product_ID]],Product_Dim!A:A,Product_Dim!F:F)</f>
        <v>403.71</v>
      </c>
      <c r="AB1871">
        <f>_xlfn.XLOOKUP(Table17[[#This Row],[Product_ID]],Product_Dim!A:A,Product_Dim!G:G)</f>
        <v>159</v>
      </c>
    </row>
    <row r="1872" spans="1:28" x14ac:dyDescent="0.25">
      <c r="A1872" t="s">
        <v>3696</v>
      </c>
      <c r="B1872" s="1">
        <v>45659</v>
      </c>
      <c r="C1872" t="s">
        <v>945</v>
      </c>
      <c r="D1872" t="s">
        <v>1543</v>
      </c>
      <c r="E1872" t="s">
        <v>1807</v>
      </c>
      <c r="F1872">
        <v>2</v>
      </c>
      <c r="G1872">
        <v>310.33</v>
      </c>
      <c r="H1872">
        <v>0.26</v>
      </c>
      <c r="I1872" t="s">
        <v>1824</v>
      </c>
      <c r="J1872" s="12">
        <v>459.28840000000002</v>
      </c>
      <c r="K1872" t="str">
        <f>_xlfn.XLOOKUP(Table17[[#This Row],[Customer_ID]],Customer_Dim!A:A,Customer_Dim!B:B,"False Data")</f>
        <v>Stephanie Jacobs</v>
      </c>
      <c r="L1872" s="5">
        <f>_xlfn.XLOOKUP(Table17[[#This Row],[Customer_ID]],Customer_Dim!A:A,Customer_Dim!C:C,"False Data")</f>
        <v>48</v>
      </c>
      <c r="M1872" s="5" t="str" cm="1">
        <f t="array" ref="M1872">_xlfn.IFS(Table9[[#This Row],[Age]]&lt;=35,"Youth",Table9[[#This Row],[Age]]&lt;=55,"Adult",Table9[[#This Row],[Age]]&gt;55,"Senior")</f>
        <v>Adult</v>
      </c>
      <c r="N1872" t="str">
        <f>_xlfn.XLOOKUP(Table17[[#This Row],[Customer_ID]],Customer_Dim!A:A,Customer_Dim!D:D,"False Data")</f>
        <v>Female</v>
      </c>
      <c r="O1872" t="str">
        <f>_xlfn.XLOOKUP(Table17[[#This Row],[Customer_ID]],Customer_Dim!A:A,Customer_Dim!E:E,"False Data")</f>
        <v>West Robinmouth</v>
      </c>
      <c r="P1872" t="str">
        <f>_xlfn.XLOOKUP(Table17[[#This Row],[Customer_ID]],Customer_Dim!A:A,Customer_Dim!F:F,"False Data")</f>
        <v>Louisiana</v>
      </c>
      <c r="Q1872" t="str">
        <f>_xlfn.XLOOKUP(Table17[[#This Row],[Customer_ID]],Customer_Dim!A:A,Customer_Dim!G:G,"False Data")</f>
        <v>USA</v>
      </c>
      <c r="R1872" t="str">
        <f>_xlfn.XLOOKUP(Table17[[#This Row],[Customer_ID]],Customer_Dim!A:A,Customer_Dim!H:H,"False Data")</f>
        <v>Platinum</v>
      </c>
      <c r="S1872" t="str">
        <f>_xlfn.XLOOKUP(Table17[[#This Row],[Store_ID]],Store_Dim!A:A,Store_Dim!B:B)</f>
        <v>Holloway Ltd</v>
      </c>
      <c r="T1872" t="str">
        <f>_xlfn.XLOOKUP(Table17[[#This Row],[Store_ID]],Store_Dim!A:A,Store_Dim!C:C)</f>
        <v>North</v>
      </c>
      <c r="U1872" t="str">
        <f>_xlfn.XLOOKUP(Table17[[#This Row],[Store_ID]],Store_Dim!A:A,Store_Dim!D:D)</f>
        <v>Bensonhaven</v>
      </c>
      <c r="V1872" t="str">
        <f>_xlfn.XLOOKUP(Table17[[#This Row],[Store_ID]],Store_Dim!A:A,Store_Dim!E:E)</f>
        <v>Flagship</v>
      </c>
      <c r="W1872" t="str">
        <f>_xlfn.XLOOKUP(Table17[[#This Row],[Product_ID]],Product_Dim!A:A,Product_Dim!B:B)</f>
        <v>Brother Laser Printer</v>
      </c>
      <c r="X1872" t="str">
        <f>_xlfn.XLOOKUP(Table17[[#This Row],[Product_ID]],Product_Dim!A:A,Product_Dim!C:C)</f>
        <v>Electronics</v>
      </c>
      <c r="Y1872" t="str">
        <f>_xlfn.XLOOKUP(Table17[[#This Row],[Product_ID]],Product_Dim!A:A,Product_Dim!D:D)</f>
        <v>Computer</v>
      </c>
      <c r="Z1872" t="str">
        <f>_xlfn.XLOOKUP(Table17[[#This Row],[Product_ID]],Product_Dim!A:A,Product_Dim!E:E)</f>
        <v>Hunt Inc</v>
      </c>
      <c r="AA1872">
        <f>_xlfn.XLOOKUP(Table17[[#This Row],[Product_ID]],Product_Dim!A:A,Product_Dim!F:F)</f>
        <v>112.42</v>
      </c>
      <c r="AB1872">
        <f>_xlfn.XLOOKUP(Table17[[#This Row],[Product_ID]],Product_Dim!A:A,Product_Dim!G:G)</f>
        <v>416</v>
      </c>
    </row>
    <row r="1873" spans="1:28" x14ac:dyDescent="0.25">
      <c r="A1873" t="s">
        <v>3697</v>
      </c>
      <c r="B1873" s="1">
        <v>45501</v>
      </c>
      <c r="C1873" t="s">
        <v>1086</v>
      </c>
      <c r="D1873" t="s">
        <v>1638</v>
      </c>
      <c r="E1873" t="s">
        <v>1752</v>
      </c>
      <c r="F1873">
        <v>3</v>
      </c>
      <c r="G1873">
        <v>201.05</v>
      </c>
      <c r="H1873">
        <v>0.23</v>
      </c>
      <c r="I1873" t="s">
        <v>1826</v>
      </c>
      <c r="J1873" s="12">
        <v>464.42550000000011</v>
      </c>
      <c r="K1873" t="str">
        <f>_xlfn.XLOOKUP(Table17[[#This Row],[Customer_ID]],Customer_Dim!A:A,Customer_Dim!B:B,"False Data")</f>
        <v>John Jordan</v>
      </c>
      <c r="L1873" s="5">
        <f>_xlfn.XLOOKUP(Table17[[#This Row],[Customer_ID]],Customer_Dim!A:A,Customer_Dim!C:C,"False Data")</f>
        <v>58</v>
      </c>
      <c r="M1873" s="5" t="str" cm="1">
        <f t="array" ref="M1873">_xlfn.IFS(Table9[[#This Row],[Age]]&lt;=35,"Youth",Table9[[#This Row],[Age]]&lt;=55,"Adult",Table9[[#This Row],[Age]]&gt;55,"Senior")</f>
        <v>Senior</v>
      </c>
      <c r="N1873" t="str">
        <f>_xlfn.XLOOKUP(Table17[[#This Row],[Customer_ID]],Customer_Dim!A:A,Customer_Dim!D:D,"False Data")</f>
        <v>Female</v>
      </c>
      <c r="O1873" t="str">
        <f>_xlfn.XLOOKUP(Table17[[#This Row],[Customer_ID]],Customer_Dim!A:A,Customer_Dim!E:E,"False Data")</f>
        <v>Port Crystalberg</v>
      </c>
      <c r="P1873" t="str">
        <f>_xlfn.XLOOKUP(Table17[[#This Row],[Customer_ID]],Customer_Dim!A:A,Customer_Dim!F:F,"False Data")</f>
        <v>Tennessee</v>
      </c>
      <c r="Q1873" t="str">
        <f>_xlfn.XLOOKUP(Table17[[#This Row],[Customer_ID]],Customer_Dim!A:A,Customer_Dim!G:G,"False Data")</f>
        <v>USA</v>
      </c>
      <c r="R1873" t="str">
        <f>_xlfn.XLOOKUP(Table17[[#This Row],[Customer_ID]],Customer_Dim!A:A,Customer_Dim!H:H,"False Data")</f>
        <v>Platinum</v>
      </c>
      <c r="S1873" t="str">
        <f>_xlfn.XLOOKUP(Table17[[#This Row],[Store_ID]],Store_Dim!A:A,Store_Dim!B:B)</f>
        <v>Rivera-Warner</v>
      </c>
      <c r="T1873" t="str">
        <f>_xlfn.XLOOKUP(Table17[[#This Row],[Store_ID]],Store_Dim!A:A,Store_Dim!C:C)</f>
        <v>East</v>
      </c>
      <c r="U1873" t="str">
        <f>_xlfn.XLOOKUP(Table17[[#This Row],[Store_ID]],Store_Dim!A:A,Store_Dim!D:D)</f>
        <v>Washingtonfurt</v>
      </c>
      <c r="V1873" t="str">
        <f>_xlfn.XLOOKUP(Table17[[#This Row],[Store_ID]],Store_Dim!A:A,Store_Dim!E:E)</f>
        <v>Flagship</v>
      </c>
      <c r="W1873" t="str">
        <f>_xlfn.XLOOKUP(Table17[[#This Row],[Product_ID]],Product_Dim!A:A,Product_Dim!B:B)</f>
        <v>High-Grip Football</v>
      </c>
      <c r="X1873" t="str">
        <f>_xlfn.XLOOKUP(Table17[[#This Row],[Product_ID]],Product_Dim!A:A,Product_Dim!C:C)</f>
        <v>Sports</v>
      </c>
      <c r="Y1873" t="str">
        <f>_xlfn.XLOOKUP(Table17[[#This Row],[Product_ID]],Product_Dim!A:A,Product_Dim!D:D)</f>
        <v>Team Sports</v>
      </c>
      <c r="Z1873" t="str">
        <f>_xlfn.XLOOKUP(Table17[[#This Row],[Product_ID]],Product_Dim!A:A,Product_Dim!E:E)</f>
        <v>Bridges, Banks and Cummings</v>
      </c>
      <c r="AA1873">
        <f>_xlfn.XLOOKUP(Table17[[#This Row],[Product_ID]],Product_Dim!A:A,Product_Dim!F:F)</f>
        <v>318.91000000000003</v>
      </c>
      <c r="AB1873">
        <f>_xlfn.XLOOKUP(Table17[[#This Row],[Product_ID]],Product_Dim!A:A,Product_Dim!G:G)</f>
        <v>114</v>
      </c>
    </row>
    <row r="1874" spans="1:28" x14ac:dyDescent="0.25">
      <c r="A1874" t="s">
        <v>3698</v>
      </c>
      <c r="B1874" s="1">
        <v>45408</v>
      </c>
      <c r="C1874" t="s">
        <v>806</v>
      </c>
      <c r="D1874" t="s">
        <v>1664</v>
      </c>
      <c r="E1874" t="s">
        <v>1807</v>
      </c>
      <c r="F1874">
        <v>1</v>
      </c>
      <c r="G1874">
        <v>803.37</v>
      </c>
      <c r="H1874">
        <v>0.3</v>
      </c>
      <c r="I1874" t="s">
        <v>1826</v>
      </c>
      <c r="J1874" s="12">
        <v>562.35899999999992</v>
      </c>
      <c r="K1874" t="str">
        <f>_xlfn.XLOOKUP(Table17[[#This Row],[Customer_ID]],Customer_Dim!A:A,Customer_Dim!B:B,"False Data")</f>
        <v>John Mccoy</v>
      </c>
      <c r="L1874" s="5">
        <f>_xlfn.XLOOKUP(Table17[[#This Row],[Customer_ID]],Customer_Dim!A:A,Customer_Dim!C:C,"False Data")</f>
        <v>26</v>
      </c>
      <c r="M1874" s="5" t="str" cm="1">
        <f t="array" ref="M1874">_xlfn.IFS(Table9[[#This Row],[Age]]&lt;=35,"Youth",Table9[[#This Row],[Age]]&lt;=55,"Adult",Table9[[#This Row],[Age]]&gt;55,"Senior")</f>
        <v>Youth</v>
      </c>
      <c r="N1874" t="str">
        <f>_xlfn.XLOOKUP(Table17[[#This Row],[Customer_ID]],Customer_Dim!A:A,Customer_Dim!D:D,"False Data")</f>
        <v>Male</v>
      </c>
      <c r="O1874" t="str">
        <f>_xlfn.XLOOKUP(Table17[[#This Row],[Customer_ID]],Customer_Dim!A:A,Customer_Dim!E:E,"False Data")</f>
        <v>Robinborough</v>
      </c>
      <c r="P1874" t="str">
        <f>_xlfn.XLOOKUP(Table17[[#This Row],[Customer_ID]],Customer_Dim!A:A,Customer_Dim!F:F,"False Data")</f>
        <v>South Dakota</v>
      </c>
      <c r="Q1874" t="str">
        <f>_xlfn.XLOOKUP(Table17[[#This Row],[Customer_ID]],Customer_Dim!A:A,Customer_Dim!G:G,"False Data")</f>
        <v>USA</v>
      </c>
      <c r="R1874" t="str">
        <f>_xlfn.XLOOKUP(Table17[[#This Row],[Customer_ID]],Customer_Dim!A:A,Customer_Dim!H:H,"False Data")</f>
        <v>Silver</v>
      </c>
      <c r="S1874" t="str">
        <f>_xlfn.XLOOKUP(Table17[[#This Row],[Store_ID]],Store_Dim!A:A,Store_Dim!B:B)</f>
        <v>Holloway Ltd</v>
      </c>
      <c r="T1874" t="str">
        <f>_xlfn.XLOOKUP(Table17[[#This Row],[Store_ID]],Store_Dim!A:A,Store_Dim!C:C)</f>
        <v>North</v>
      </c>
      <c r="U1874" t="str">
        <f>_xlfn.XLOOKUP(Table17[[#This Row],[Store_ID]],Store_Dim!A:A,Store_Dim!D:D)</f>
        <v>Bensonhaven</v>
      </c>
      <c r="V1874" t="str">
        <f>_xlfn.XLOOKUP(Table17[[#This Row],[Store_ID]],Store_Dim!A:A,Store_Dim!E:E)</f>
        <v>Flagship</v>
      </c>
      <c r="W1874" t="str">
        <f>_xlfn.XLOOKUP(Table17[[#This Row],[Product_ID]],Product_Dim!A:A,Product_Dim!B:B)</f>
        <v>Womens Cotton Scarf</v>
      </c>
      <c r="X1874" t="str">
        <f>_xlfn.XLOOKUP(Table17[[#This Row],[Product_ID]],Product_Dim!A:A,Product_Dim!C:C)</f>
        <v>Clothing</v>
      </c>
      <c r="Y1874" t="str">
        <f>_xlfn.XLOOKUP(Table17[[#This Row],[Product_ID]],Product_Dim!A:A,Product_Dim!D:D)</f>
        <v>Accessories</v>
      </c>
      <c r="Z1874" t="str">
        <f>_xlfn.XLOOKUP(Table17[[#This Row],[Product_ID]],Product_Dim!A:A,Product_Dim!E:E)</f>
        <v>Shepherd-Gould</v>
      </c>
      <c r="AA1874">
        <f>_xlfn.XLOOKUP(Table17[[#This Row],[Product_ID]],Product_Dim!A:A,Product_Dim!F:F)</f>
        <v>113.83</v>
      </c>
      <c r="AB1874">
        <f>_xlfn.XLOOKUP(Table17[[#This Row],[Product_ID]],Product_Dim!A:A,Product_Dim!G:G)</f>
        <v>485</v>
      </c>
    </row>
    <row r="1875" spans="1:28" x14ac:dyDescent="0.25">
      <c r="A1875" t="s">
        <v>3699</v>
      </c>
      <c r="B1875" s="1">
        <v>45886</v>
      </c>
      <c r="C1875" t="s">
        <v>144</v>
      </c>
      <c r="D1875" t="s">
        <v>1670</v>
      </c>
      <c r="E1875" t="s">
        <v>1801</v>
      </c>
      <c r="F1875">
        <v>3</v>
      </c>
      <c r="G1875">
        <v>259.98</v>
      </c>
      <c r="H1875">
        <v>7.0000000000000007E-2</v>
      </c>
      <c r="I1875" t="s">
        <v>1829</v>
      </c>
      <c r="J1875" s="12">
        <v>725.3442</v>
      </c>
      <c r="K1875" t="str">
        <f>_xlfn.XLOOKUP(Table17[[#This Row],[Customer_ID]],Customer_Dim!A:A,Customer_Dim!B:B,"False Data")</f>
        <v>Thomas Phillips</v>
      </c>
      <c r="L1875" s="5">
        <f>_xlfn.XLOOKUP(Table17[[#This Row],[Customer_ID]],Customer_Dim!A:A,Customer_Dim!C:C,"False Data")</f>
        <v>20</v>
      </c>
      <c r="M1875" s="5" t="str" cm="1">
        <f t="array" ref="M1875">_xlfn.IFS(Table9[[#This Row],[Age]]&lt;=35,"Youth",Table9[[#This Row],[Age]]&lt;=55,"Adult",Table9[[#This Row],[Age]]&gt;55,"Senior")</f>
        <v>Youth</v>
      </c>
      <c r="N1875" t="str">
        <f>_xlfn.XLOOKUP(Table17[[#This Row],[Customer_ID]],Customer_Dim!A:A,Customer_Dim!D:D,"False Data")</f>
        <v>Female</v>
      </c>
      <c r="O1875" t="str">
        <f>_xlfn.XLOOKUP(Table17[[#This Row],[Customer_ID]],Customer_Dim!A:A,Customer_Dim!E:E,"False Data")</f>
        <v>Luisfurt</v>
      </c>
      <c r="P1875" t="str">
        <f>_xlfn.XLOOKUP(Table17[[#This Row],[Customer_ID]],Customer_Dim!A:A,Customer_Dim!F:F,"False Data")</f>
        <v>Georgia</v>
      </c>
      <c r="Q1875" t="str">
        <f>_xlfn.XLOOKUP(Table17[[#This Row],[Customer_ID]],Customer_Dim!A:A,Customer_Dim!G:G,"False Data")</f>
        <v>USA</v>
      </c>
      <c r="R1875" t="str">
        <f>_xlfn.XLOOKUP(Table17[[#This Row],[Customer_ID]],Customer_Dim!A:A,Customer_Dim!H:H,"False Data")</f>
        <v>Gold</v>
      </c>
      <c r="S1875" t="str">
        <f>_xlfn.XLOOKUP(Table17[[#This Row],[Store_ID]],Store_Dim!A:A,Store_Dim!B:B)</f>
        <v>Shelton PLC</v>
      </c>
      <c r="T1875" t="str">
        <f>_xlfn.XLOOKUP(Table17[[#This Row],[Store_ID]],Store_Dim!A:A,Store_Dim!C:C)</f>
        <v>North</v>
      </c>
      <c r="U1875" t="str">
        <f>_xlfn.XLOOKUP(Table17[[#This Row],[Store_ID]],Store_Dim!A:A,Store_Dim!D:D)</f>
        <v>East Jenniferstad</v>
      </c>
      <c r="V1875" t="str">
        <f>_xlfn.XLOOKUP(Table17[[#This Row],[Store_ID]],Store_Dim!A:A,Store_Dim!E:E)</f>
        <v>Flagship</v>
      </c>
      <c r="W1875" t="str">
        <f>_xlfn.XLOOKUP(Table17[[#This Row],[Product_ID]],Product_Dim!A:A,Product_Dim!B:B)</f>
        <v>Tennis Ball 3-Pack</v>
      </c>
      <c r="X1875" t="str">
        <f>_xlfn.XLOOKUP(Table17[[#This Row],[Product_ID]],Product_Dim!A:A,Product_Dim!C:C)</f>
        <v>Sports</v>
      </c>
      <c r="Y1875" t="str">
        <f>_xlfn.XLOOKUP(Table17[[#This Row],[Product_ID]],Product_Dim!A:A,Product_Dim!D:D)</f>
        <v>Equipment</v>
      </c>
      <c r="Z1875" t="str">
        <f>_xlfn.XLOOKUP(Table17[[#This Row],[Product_ID]],Product_Dim!A:A,Product_Dim!E:E)</f>
        <v>Lopez LLC</v>
      </c>
      <c r="AA1875">
        <f>_xlfn.XLOOKUP(Table17[[#This Row],[Product_ID]],Product_Dim!A:A,Product_Dim!F:F)</f>
        <v>103.45</v>
      </c>
      <c r="AB1875">
        <f>_xlfn.XLOOKUP(Table17[[#This Row],[Product_ID]],Product_Dim!A:A,Product_Dim!G:G)</f>
        <v>465</v>
      </c>
    </row>
    <row r="1876" spans="1:28" x14ac:dyDescent="0.25">
      <c r="A1876" t="s">
        <v>3700</v>
      </c>
      <c r="B1876" s="1">
        <v>45426</v>
      </c>
      <c r="C1876" t="s">
        <v>428</v>
      </c>
      <c r="D1876" t="s">
        <v>1549</v>
      </c>
      <c r="E1876" t="s">
        <v>1766</v>
      </c>
      <c r="F1876">
        <v>4</v>
      </c>
      <c r="G1876">
        <v>591.9</v>
      </c>
      <c r="H1876">
        <v>0.2</v>
      </c>
      <c r="I1876" t="s">
        <v>1826</v>
      </c>
      <c r="J1876" s="12">
        <v>1894.08</v>
      </c>
      <c r="K1876" t="str">
        <f>_xlfn.XLOOKUP(Table17[[#This Row],[Customer_ID]],Customer_Dim!A:A,Customer_Dim!B:B,"False Data")</f>
        <v>Donald Lee</v>
      </c>
      <c r="L1876" s="5">
        <f>_xlfn.XLOOKUP(Table17[[#This Row],[Customer_ID]],Customer_Dim!A:A,Customer_Dim!C:C,"False Data")</f>
        <v>26</v>
      </c>
      <c r="M1876" s="5" t="str" cm="1">
        <f t="array" ref="M1876">_xlfn.IFS(Table9[[#This Row],[Age]]&lt;=35,"Youth",Table9[[#This Row],[Age]]&lt;=55,"Adult",Table9[[#This Row],[Age]]&gt;55,"Senior")</f>
        <v>Youth</v>
      </c>
      <c r="N1876" t="str">
        <f>_xlfn.XLOOKUP(Table17[[#This Row],[Customer_ID]],Customer_Dim!A:A,Customer_Dim!D:D,"False Data")</f>
        <v>Male</v>
      </c>
      <c r="O1876" t="str">
        <f>_xlfn.XLOOKUP(Table17[[#This Row],[Customer_ID]],Customer_Dim!A:A,Customer_Dim!E:E,"False Data")</f>
        <v>Wongberg</v>
      </c>
      <c r="P1876" t="str">
        <f>_xlfn.XLOOKUP(Table17[[#This Row],[Customer_ID]],Customer_Dim!A:A,Customer_Dim!F:F,"False Data")</f>
        <v>Illinois</v>
      </c>
      <c r="Q1876" t="str">
        <f>_xlfn.XLOOKUP(Table17[[#This Row],[Customer_ID]],Customer_Dim!A:A,Customer_Dim!G:G,"False Data")</f>
        <v>USA</v>
      </c>
      <c r="R1876" t="str">
        <f>_xlfn.XLOOKUP(Table17[[#This Row],[Customer_ID]],Customer_Dim!A:A,Customer_Dim!H:H,"False Data")</f>
        <v>Bronze</v>
      </c>
      <c r="S1876" t="str">
        <f>_xlfn.XLOOKUP(Table17[[#This Row],[Store_ID]],Store_Dim!A:A,Store_Dim!B:B)</f>
        <v>Johnson-Wright</v>
      </c>
      <c r="T1876" t="str">
        <f>_xlfn.XLOOKUP(Table17[[#This Row],[Store_ID]],Store_Dim!A:A,Store_Dim!C:C)</f>
        <v>North</v>
      </c>
      <c r="U1876" t="str">
        <f>_xlfn.XLOOKUP(Table17[[#This Row],[Store_ID]],Store_Dim!A:A,Store_Dim!D:D)</f>
        <v>Hoodberg</v>
      </c>
      <c r="V1876" t="str">
        <f>_xlfn.XLOOKUP(Table17[[#This Row],[Store_ID]],Store_Dim!A:A,Store_Dim!E:E)</f>
        <v>Outlet</v>
      </c>
      <c r="W1876" t="str">
        <f>_xlfn.XLOOKUP(Table17[[#This Row],[Product_ID]],Product_Dim!A:A,Product_Dim!B:B)</f>
        <v>Women's Casual Hoodie</v>
      </c>
      <c r="X1876" t="str">
        <f>_xlfn.XLOOKUP(Table17[[#This Row],[Product_ID]],Product_Dim!A:A,Product_Dim!C:C)</f>
        <v>Clothing</v>
      </c>
      <c r="Y1876" t="str">
        <f>_xlfn.XLOOKUP(Table17[[#This Row],[Product_ID]],Product_Dim!A:A,Product_Dim!D:D)</f>
        <v>Outerwear</v>
      </c>
      <c r="Z1876" t="str">
        <f>_xlfn.XLOOKUP(Table17[[#This Row],[Product_ID]],Product_Dim!A:A,Product_Dim!E:E)</f>
        <v>Sims Inc</v>
      </c>
      <c r="AA1876">
        <f>_xlfn.XLOOKUP(Table17[[#This Row],[Product_ID]],Product_Dim!A:A,Product_Dim!F:F)</f>
        <v>167.34</v>
      </c>
      <c r="AB1876">
        <f>_xlfn.XLOOKUP(Table17[[#This Row],[Product_ID]],Product_Dim!A:A,Product_Dim!G:G)</f>
        <v>352</v>
      </c>
    </row>
    <row r="1877" spans="1:28" x14ac:dyDescent="0.25">
      <c r="A1877" t="s">
        <v>3701</v>
      </c>
      <c r="B1877" s="1">
        <v>45730</v>
      </c>
      <c r="C1877" t="s">
        <v>127</v>
      </c>
      <c r="D1877" t="s">
        <v>1668</v>
      </c>
      <c r="E1877" t="s">
        <v>1794</v>
      </c>
      <c r="F1877">
        <v>2</v>
      </c>
      <c r="G1877">
        <v>396.9</v>
      </c>
      <c r="H1877">
        <v>0.18</v>
      </c>
      <c r="I1877" t="s">
        <v>1826</v>
      </c>
      <c r="J1877" s="12">
        <v>650.91600000000005</v>
      </c>
      <c r="K1877" t="str">
        <f>_xlfn.XLOOKUP(Table17[[#This Row],[Customer_ID]],Customer_Dim!A:A,Customer_Dim!B:B,"False Data")</f>
        <v>Sarah Vance</v>
      </c>
      <c r="L1877" s="5">
        <f>_xlfn.XLOOKUP(Table17[[#This Row],[Customer_ID]],Customer_Dim!A:A,Customer_Dim!C:C,"False Data")</f>
        <v>41</v>
      </c>
      <c r="M1877" s="5" t="str" cm="1">
        <f t="array" ref="M1877">_xlfn.IFS(Table9[[#This Row],[Age]]&lt;=35,"Youth",Table9[[#This Row],[Age]]&lt;=55,"Adult",Table9[[#This Row],[Age]]&gt;55,"Senior")</f>
        <v>Adult</v>
      </c>
      <c r="N1877" t="str">
        <f>_xlfn.XLOOKUP(Table17[[#This Row],[Customer_ID]],Customer_Dim!A:A,Customer_Dim!D:D,"False Data")</f>
        <v>Male</v>
      </c>
      <c r="O1877" t="str">
        <f>_xlfn.XLOOKUP(Table17[[#This Row],[Customer_ID]],Customer_Dim!A:A,Customer_Dim!E:E,"False Data")</f>
        <v>Johnsonville</v>
      </c>
      <c r="P1877" t="str">
        <f>_xlfn.XLOOKUP(Table17[[#This Row],[Customer_ID]],Customer_Dim!A:A,Customer_Dim!F:F,"False Data")</f>
        <v>Oregon</v>
      </c>
      <c r="Q1877" t="str">
        <f>_xlfn.XLOOKUP(Table17[[#This Row],[Customer_ID]],Customer_Dim!A:A,Customer_Dim!G:G,"False Data")</f>
        <v>USA</v>
      </c>
      <c r="R1877" t="str">
        <f>_xlfn.XLOOKUP(Table17[[#This Row],[Customer_ID]],Customer_Dim!A:A,Customer_Dim!H:H,"False Data")</f>
        <v>Silver</v>
      </c>
      <c r="S1877" t="str">
        <f>_xlfn.XLOOKUP(Table17[[#This Row],[Store_ID]],Store_Dim!A:A,Store_Dim!B:B)</f>
        <v>Thomas, Bridges and Harris</v>
      </c>
      <c r="T1877" t="str">
        <f>_xlfn.XLOOKUP(Table17[[#This Row],[Store_ID]],Store_Dim!A:A,Store_Dim!C:C)</f>
        <v>North</v>
      </c>
      <c r="U1877" t="str">
        <f>_xlfn.XLOOKUP(Table17[[#This Row],[Store_ID]],Store_Dim!A:A,Store_Dim!D:D)</f>
        <v>Sabrinatown</v>
      </c>
      <c r="V1877" t="str">
        <f>_xlfn.XLOOKUP(Table17[[#This Row],[Store_ID]],Store_Dim!A:A,Store_Dim!E:E)</f>
        <v>Online</v>
      </c>
      <c r="W1877" t="str">
        <f>_xlfn.XLOOKUP(Table17[[#This Row],[Product_ID]],Product_Dim!A:A,Product_Dim!B:B)</f>
        <v>Luxury Perfume Spray</v>
      </c>
      <c r="X1877" t="str">
        <f>_xlfn.XLOOKUP(Table17[[#This Row],[Product_ID]],Product_Dim!A:A,Product_Dim!C:C)</f>
        <v>Beauty</v>
      </c>
      <c r="Y1877" t="str">
        <f>_xlfn.XLOOKUP(Table17[[#This Row],[Product_ID]],Product_Dim!A:A,Product_Dim!D:D)</f>
        <v>Fragrance</v>
      </c>
      <c r="Z1877" t="str">
        <f>_xlfn.XLOOKUP(Table17[[#This Row],[Product_ID]],Product_Dim!A:A,Product_Dim!E:E)</f>
        <v>Gibson, Green and Lopez</v>
      </c>
      <c r="AA1877">
        <f>_xlfn.XLOOKUP(Table17[[#This Row],[Product_ID]],Product_Dim!A:A,Product_Dim!F:F)</f>
        <v>482.75</v>
      </c>
      <c r="AB1877">
        <f>_xlfn.XLOOKUP(Table17[[#This Row],[Product_ID]],Product_Dim!A:A,Product_Dim!G:G)</f>
        <v>444</v>
      </c>
    </row>
    <row r="1878" spans="1:28" x14ac:dyDescent="0.25">
      <c r="A1878" t="s">
        <v>3702</v>
      </c>
      <c r="B1878" s="1">
        <v>45731</v>
      </c>
      <c r="C1878" t="s">
        <v>1400</v>
      </c>
      <c r="D1878" t="s">
        <v>1744</v>
      </c>
      <c r="E1878" t="s">
        <v>1761</v>
      </c>
      <c r="F1878">
        <v>1</v>
      </c>
      <c r="G1878">
        <v>176.84</v>
      </c>
      <c r="H1878">
        <v>0.19</v>
      </c>
      <c r="I1878" t="s">
        <v>1824</v>
      </c>
      <c r="J1878" s="12">
        <v>143.24039999999999</v>
      </c>
      <c r="K1878" t="str">
        <f>_xlfn.XLOOKUP(Table17[[#This Row],[Customer_ID]],Customer_Dim!A:A,Customer_Dim!B:B,"False Data")</f>
        <v>April Phillips</v>
      </c>
      <c r="L1878" s="5">
        <f>_xlfn.XLOOKUP(Table17[[#This Row],[Customer_ID]],Customer_Dim!A:A,Customer_Dim!C:C,"False Data")</f>
        <v>62</v>
      </c>
      <c r="M1878" s="5" t="str" cm="1">
        <f t="array" ref="M1878">_xlfn.IFS(Table9[[#This Row],[Age]]&lt;=35,"Youth",Table9[[#This Row],[Age]]&lt;=55,"Adult",Table9[[#This Row],[Age]]&gt;55,"Senior")</f>
        <v>Senior</v>
      </c>
      <c r="N1878" t="str">
        <f>_xlfn.XLOOKUP(Table17[[#This Row],[Customer_ID]],Customer_Dim!A:A,Customer_Dim!D:D,"False Data")</f>
        <v>Female</v>
      </c>
      <c r="O1878" t="str">
        <f>_xlfn.XLOOKUP(Table17[[#This Row],[Customer_ID]],Customer_Dim!A:A,Customer_Dim!E:E,"False Data")</f>
        <v>Lake Carolyn</v>
      </c>
      <c r="P1878" t="str">
        <f>_xlfn.XLOOKUP(Table17[[#This Row],[Customer_ID]],Customer_Dim!A:A,Customer_Dim!F:F,"False Data")</f>
        <v>Hawaii</v>
      </c>
      <c r="Q1878" t="str">
        <f>_xlfn.XLOOKUP(Table17[[#This Row],[Customer_ID]],Customer_Dim!A:A,Customer_Dim!G:G,"False Data")</f>
        <v>USA</v>
      </c>
      <c r="R1878" t="str">
        <f>_xlfn.XLOOKUP(Table17[[#This Row],[Customer_ID]],Customer_Dim!A:A,Customer_Dim!H:H,"False Data")</f>
        <v>Platinum</v>
      </c>
      <c r="S1878" t="str">
        <f>_xlfn.XLOOKUP(Table17[[#This Row],[Store_ID]],Store_Dim!A:A,Store_Dim!B:B)</f>
        <v>Black-Horn</v>
      </c>
      <c r="T1878" t="str">
        <f>_xlfn.XLOOKUP(Table17[[#This Row],[Store_ID]],Store_Dim!A:A,Store_Dim!C:C)</f>
        <v>South</v>
      </c>
      <c r="U1878" t="str">
        <f>_xlfn.XLOOKUP(Table17[[#This Row],[Store_ID]],Store_Dim!A:A,Store_Dim!D:D)</f>
        <v>North Nancyview</v>
      </c>
      <c r="V1878" t="str">
        <f>_xlfn.XLOOKUP(Table17[[#This Row],[Store_ID]],Store_Dim!A:A,Store_Dim!E:E)</f>
        <v>Outlet</v>
      </c>
      <c r="W1878" t="str">
        <f>_xlfn.XLOOKUP(Table17[[#This Row],[Product_ID]],Product_Dim!A:A,Product_Dim!B:B)</f>
        <v>Portable Bluetooth Speaker</v>
      </c>
      <c r="X1878" t="str">
        <f>_xlfn.XLOOKUP(Table17[[#This Row],[Product_ID]],Product_Dim!A:A,Product_Dim!C:C)</f>
        <v>Electronics</v>
      </c>
      <c r="Y1878" t="str">
        <f>_xlfn.XLOOKUP(Table17[[#This Row],[Product_ID]],Product_Dim!A:A,Product_Dim!D:D)</f>
        <v>Audio</v>
      </c>
      <c r="Z1878" t="str">
        <f>_xlfn.XLOOKUP(Table17[[#This Row],[Product_ID]],Product_Dim!A:A,Product_Dim!E:E)</f>
        <v>Flores-King</v>
      </c>
      <c r="AA1878">
        <f>_xlfn.XLOOKUP(Table17[[#This Row],[Product_ID]],Product_Dim!A:A,Product_Dim!F:F)</f>
        <v>431.67</v>
      </c>
      <c r="AB1878">
        <f>_xlfn.XLOOKUP(Table17[[#This Row],[Product_ID]],Product_Dim!A:A,Product_Dim!G:G)</f>
        <v>73</v>
      </c>
    </row>
    <row r="1879" spans="1:28" x14ac:dyDescent="0.25">
      <c r="A1879" t="s">
        <v>3703</v>
      </c>
      <c r="B1879" s="1">
        <v>45272</v>
      </c>
      <c r="C1879" t="s">
        <v>812</v>
      </c>
      <c r="D1879" t="s">
        <v>1600</v>
      </c>
      <c r="E1879" t="s">
        <v>1752</v>
      </c>
      <c r="F1879">
        <v>2</v>
      </c>
      <c r="G1879">
        <v>614.21</v>
      </c>
      <c r="H1879">
        <v>0.11</v>
      </c>
      <c r="I1879" t="s">
        <v>1826</v>
      </c>
      <c r="J1879" s="12">
        <v>1093.2937999999999</v>
      </c>
      <c r="K1879" t="str">
        <f>_xlfn.XLOOKUP(Table17[[#This Row],[Customer_ID]],Customer_Dim!A:A,Customer_Dim!B:B,"False Data")</f>
        <v>Linda Kline</v>
      </c>
      <c r="L1879" s="5">
        <f>_xlfn.XLOOKUP(Table17[[#This Row],[Customer_ID]],Customer_Dim!A:A,Customer_Dim!C:C,"False Data")</f>
        <v>34</v>
      </c>
      <c r="M1879" s="5" t="str" cm="1">
        <f t="array" ref="M1879">_xlfn.IFS(Table9[[#This Row],[Age]]&lt;=35,"Youth",Table9[[#This Row],[Age]]&lt;=55,"Adult",Table9[[#This Row],[Age]]&gt;55,"Senior")</f>
        <v>Youth</v>
      </c>
      <c r="N1879" t="str">
        <f>_xlfn.XLOOKUP(Table17[[#This Row],[Customer_ID]],Customer_Dim!A:A,Customer_Dim!D:D,"False Data")</f>
        <v>Male</v>
      </c>
      <c r="O1879" t="str">
        <f>_xlfn.XLOOKUP(Table17[[#This Row],[Customer_ID]],Customer_Dim!A:A,Customer_Dim!E:E,"False Data")</f>
        <v>Masseyland</v>
      </c>
      <c r="P1879" t="str">
        <f>_xlfn.XLOOKUP(Table17[[#This Row],[Customer_ID]],Customer_Dim!A:A,Customer_Dim!F:F,"False Data")</f>
        <v>Alaska</v>
      </c>
      <c r="Q1879" t="str">
        <f>_xlfn.XLOOKUP(Table17[[#This Row],[Customer_ID]],Customer_Dim!A:A,Customer_Dim!G:G,"False Data")</f>
        <v>USA</v>
      </c>
      <c r="R1879" t="str">
        <f>_xlfn.XLOOKUP(Table17[[#This Row],[Customer_ID]],Customer_Dim!A:A,Customer_Dim!H:H,"False Data")</f>
        <v>Silver</v>
      </c>
      <c r="S1879" t="str">
        <f>_xlfn.XLOOKUP(Table17[[#This Row],[Store_ID]],Store_Dim!A:A,Store_Dim!B:B)</f>
        <v>Rivera-Warner</v>
      </c>
      <c r="T1879" t="str">
        <f>_xlfn.XLOOKUP(Table17[[#This Row],[Store_ID]],Store_Dim!A:A,Store_Dim!C:C)</f>
        <v>East</v>
      </c>
      <c r="U1879" t="str">
        <f>_xlfn.XLOOKUP(Table17[[#This Row],[Store_ID]],Store_Dim!A:A,Store_Dim!D:D)</f>
        <v>Washingtonfurt</v>
      </c>
      <c r="V1879" t="str">
        <f>_xlfn.XLOOKUP(Table17[[#This Row],[Store_ID]],Store_Dim!A:A,Store_Dim!E:E)</f>
        <v>Flagship</v>
      </c>
      <c r="W1879" t="str">
        <f>_xlfn.XLOOKUP(Table17[[#This Row],[Product_ID]],Product_Dim!A:A,Product_Dim!B:B)</f>
        <v>Wireless Bluetooth Speaker</v>
      </c>
      <c r="X1879" t="str">
        <f>_xlfn.XLOOKUP(Table17[[#This Row],[Product_ID]],Product_Dim!A:A,Product_Dim!C:C)</f>
        <v>Electronics</v>
      </c>
      <c r="Y1879" t="str">
        <f>_xlfn.XLOOKUP(Table17[[#This Row],[Product_ID]],Product_Dim!A:A,Product_Dim!D:D)</f>
        <v>Audio</v>
      </c>
      <c r="Z1879" t="str">
        <f>_xlfn.XLOOKUP(Table17[[#This Row],[Product_ID]],Product_Dim!A:A,Product_Dim!E:E)</f>
        <v>Reed-Schmidt</v>
      </c>
      <c r="AA1879">
        <f>_xlfn.XLOOKUP(Table17[[#This Row],[Product_ID]],Product_Dim!A:A,Product_Dim!F:F)</f>
        <v>322.41000000000003</v>
      </c>
      <c r="AB1879">
        <f>_xlfn.XLOOKUP(Table17[[#This Row],[Product_ID]],Product_Dim!A:A,Product_Dim!G:G)</f>
        <v>213</v>
      </c>
    </row>
    <row r="1880" spans="1:28" x14ac:dyDescent="0.25">
      <c r="A1880" t="s">
        <v>3704</v>
      </c>
      <c r="B1880" s="1">
        <v>45584</v>
      </c>
      <c r="C1880" t="s">
        <v>381</v>
      </c>
      <c r="D1880" t="s">
        <v>1551</v>
      </c>
      <c r="E1880" t="s">
        <v>1779</v>
      </c>
      <c r="F1880">
        <v>3</v>
      </c>
      <c r="G1880">
        <v>604.66</v>
      </c>
      <c r="H1880">
        <v>0.18</v>
      </c>
      <c r="I1880" t="s">
        <v>1829</v>
      </c>
      <c r="J1880" s="12">
        <v>1487.4636</v>
      </c>
      <c r="K1880" t="str">
        <f>_xlfn.XLOOKUP(Table17[[#This Row],[Customer_ID]],Customer_Dim!A:A,Customer_Dim!B:B,"False Data")</f>
        <v>Travis Holland</v>
      </c>
      <c r="L1880" s="5">
        <f>_xlfn.XLOOKUP(Table17[[#This Row],[Customer_ID]],Customer_Dim!A:A,Customer_Dim!C:C,"False Data")</f>
        <v>38</v>
      </c>
      <c r="M1880" s="5" t="str" cm="1">
        <f t="array" ref="M1880">_xlfn.IFS(Table9[[#This Row],[Age]]&lt;=35,"Youth",Table9[[#This Row],[Age]]&lt;=55,"Adult",Table9[[#This Row],[Age]]&gt;55,"Senior")</f>
        <v>Adult</v>
      </c>
      <c r="N1880" t="str">
        <f>_xlfn.XLOOKUP(Table17[[#This Row],[Customer_ID]],Customer_Dim!A:A,Customer_Dim!D:D,"False Data")</f>
        <v>Male</v>
      </c>
      <c r="O1880" t="str">
        <f>_xlfn.XLOOKUP(Table17[[#This Row],[Customer_ID]],Customer_Dim!A:A,Customer_Dim!E:E,"False Data")</f>
        <v>Webstermouth</v>
      </c>
      <c r="P1880" t="str">
        <f>_xlfn.XLOOKUP(Table17[[#This Row],[Customer_ID]],Customer_Dim!A:A,Customer_Dim!F:F,"False Data")</f>
        <v>New Hampshire</v>
      </c>
      <c r="Q1880" t="str">
        <f>_xlfn.XLOOKUP(Table17[[#This Row],[Customer_ID]],Customer_Dim!A:A,Customer_Dim!G:G,"False Data")</f>
        <v>USA</v>
      </c>
      <c r="R1880" t="str">
        <f>_xlfn.XLOOKUP(Table17[[#This Row],[Customer_ID]],Customer_Dim!A:A,Customer_Dim!H:H,"False Data")</f>
        <v>Bronze</v>
      </c>
      <c r="S1880" t="str">
        <f>_xlfn.XLOOKUP(Table17[[#This Row],[Store_ID]],Store_Dim!A:A,Store_Dim!B:B)</f>
        <v>Martinez-Mullins</v>
      </c>
      <c r="T1880" t="str">
        <f>_xlfn.XLOOKUP(Table17[[#This Row],[Store_ID]],Store_Dim!A:A,Store_Dim!C:C)</f>
        <v>South</v>
      </c>
      <c r="U1880" t="str">
        <f>_xlfn.XLOOKUP(Table17[[#This Row],[Store_ID]],Store_Dim!A:A,Store_Dim!D:D)</f>
        <v>Williamsfurt</v>
      </c>
      <c r="V1880" t="str">
        <f>_xlfn.XLOOKUP(Table17[[#This Row],[Store_ID]],Store_Dim!A:A,Store_Dim!E:E)</f>
        <v>Online</v>
      </c>
      <c r="W1880" t="str">
        <f>_xlfn.XLOOKUP(Table17[[#This Row],[Product_ID]],Product_Dim!A:A,Product_Dim!B:B)</f>
        <v>Men's Running Jacket</v>
      </c>
      <c r="X1880" t="str">
        <f>_xlfn.XLOOKUP(Table17[[#This Row],[Product_ID]],Product_Dim!A:A,Product_Dim!C:C)</f>
        <v>Clothing</v>
      </c>
      <c r="Y1880" t="str">
        <f>_xlfn.XLOOKUP(Table17[[#This Row],[Product_ID]],Product_Dim!A:A,Product_Dim!D:D)</f>
        <v>Outerwear</v>
      </c>
      <c r="Z1880" t="str">
        <f>_xlfn.XLOOKUP(Table17[[#This Row],[Product_ID]],Product_Dim!A:A,Product_Dim!E:E)</f>
        <v>Pineda Ltd</v>
      </c>
      <c r="AA1880">
        <f>_xlfn.XLOOKUP(Table17[[#This Row],[Product_ID]],Product_Dim!A:A,Product_Dim!F:F)</f>
        <v>364.67</v>
      </c>
      <c r="AB1880">
        <f>_xlfn.XLOOKUP(Table17[[#This Row],[Product_ID]],Product_Dim!A:A,Product_Dim!G:G)</f>
        <v>452</v>
      </c>
    </row>
    <row r="1881" spans="1:28" x14ac:dyDescent="0.25">
      <c r="A1881" t="s">
        <v>3705</v>
      </c>
      <c r="B1881" s="1">
        <v>45534</v>
      </c>
      <c r="C1881" t="s">
        <v>1530</v>
      </c>
      <c r="D1881" t="s">
        <v>1549</v>
      </c>
      <c r="E1881" t="s">
        <v>1794</v>
      </c>
      <c r="F1881">
        <v>3</v>
      </c>
      <c r="G1881">
        <v>24.29</v>
      </c>
      <c r="H1881">
        <v>0.12</v>
      </c>
      <c r="I1881" t="s">
        <v>1826</v>
      </c>
      <c r="J1881" s="12">
        <v>64.125600000000006</v>
      </c>
      <c r="K1881" t="str">
        <f>_xlfn.XLOOKUP(Table17[[#This Row],[Customer_ID]],Customer_Dim!A:A,Customer_Dim!B:B,"False Data")</f>
        <v>Traci Gonzalez</v>
      </c>
      <c r="L1881" s="5">
        <f>_xlfn.XLOOKUP(Table17[[#This Row],[Customer_ID]],Customer_Dim!A:A,Customer_Dim!C:C,"False Data")</f>
        <v>35</v>
      </c>
      <c r="M1881" s="5" t="str" cm="1">
        <f t="array" ref="M1881">_xlfn.IFS(Table9[[#This Row],[Age]]&lt;=35,"Youth",Table9[[#This Row],[Age]]&lt;=55,"Adult",Table9[[#This Row],[Age]]&gt;55,"Senior")</f>
        <v>Youth</v>
      </c>
      <c r="N1881" t="str">
        <f>_xlfn.XLOOKUP(Table17[[#This Row],[Customer_ID]],Customer_Dim!A:A,Customer_Dim!D:D,"False Data")</f>
        <v>Male</v>
      </c>
      <c r="O1881" t="str">
        <f>_xlfn.XLOOKUP(Table17[[#This Row],[Customer_ID]],Customer_Dim!A:A,Customer_Dim!E:E,"False Data")</f>
        <v>Snyderfurt</v>
      </c>
      <c r="P1881" t="str">
        <f>_xlfn.XLOOKUP(Table17[[#This Row],[Customer_ID]],Customer_Dim!A:A,Customer_Dim!F:F,"False Data")</f>
        <v>New Mexico</v>
      </c>
      <c r="Q1881" t="str">
        <f>_xlfn.XLOOKUP(Table17[[#This Row],[Customer_ID]],Customer_Dim!A:A,Customer_Dim!G:G,"False Data")</f>
        <v>USA</v>
      </c>
      <c r="R1881" t="str">
        <f>_xlfn.XLOOKUP(Table17[[#This Row],[Customer_ID]],Customer_Dim!A:A,Customer_Dim!H:H,"False Data")</f>
        <v>Silver</v>
      </c>
      <c r="S1881" t="str">
        <f>_xlfn.XLOOKUP(Table17[[#This Row],[Store_ID]],Store_Dim!A:A,Store_Dim!B:B)</f>
        <v>Thomas, Bridges and Harris</v>
      </c>
      <c r="T1881" t="str">
        <f>_xlfn.XLOOKUP(Table17[[#This Row],[Store_ID]],Store_Dim!A:A,Store_Dim!C:C)</f>
        <v>North</v>
      </c>
      <c r="U1881" t="str">
        <f>_xlfn.XLOOKUP(Table17[[#This Row],[Store_ID]],Store_Dim!A:A,Store_Dim!D:D)</f>
        <v>Sabrinatown</v>
      </c>
      <c r="V1881" t="str">
        <f>_xlfn.XLOOKUP(Table17[[#This Row],[Store_ID]],Store_Dim!A:A,Store_Dim!E:E)</f>
        <v>Online</v>
      </c>
      <c r="W1881" t="str">
        <f>_xlfn.XLOOKUP(Table17[[#This Row],[Product_ID]],Product_Dim!A:A,Product_Dim!B:B)</f>
        <v>Women's Casual Hoodie</v>
      </c>
      <c r="X1881" t="str">
        <f>_xlfn.XLOOKUP(Table17[[#This Row],[Product_ID]],Product_Dim!A:A,Product_Dim!C:C)</f>
        <v>Clothing</v>
      </c>
      <c r="Y1881" t="str">
        <f>_xlfn.XLOOKUP(Table17[[#This Row],[Product_ID]],Product_Dim!A:A,Product_Dim!D:D)</f>
        <v>Outerwear</v>
      </c>
      <c r="Z1881" t="str">
        <f>_xlfn.XLOOKUP(Table17[[#This Row],[Product_ID]],Product_Dim!A:A,Product_Dim!E:E)</f>
        <v>Sims Inc</v>
      </c>
      <c r="AA1881">
        <f>_xlfn.XLOOKUP(Table17[[#This Row],[Product_ID]],Product_Dim!A:A,Product_Dim!F:F)</f>
        <v>167.34</v>
      </c>
      <c r="AB1881">
        <f>_xlfn.XLOOKUP(Table17[[#This Row],[Product_ID]],Product_Dim!A:A,Product_Dim!G:G)</f>
        <v>352</v>
      </c>
    </row>
    <row r="1882" spans="1:28" x14ac:dyDescent="0.25">
      <c r="A1882" t="s">
        <v>3706</v>
      </c>
      <c r="B1882" s="1">
        <v>45482</v>
      </c>
      <c r="C1882" t="s">
        <v>419</v>
      </c>
      <c r="D1882" t="s">
        <v>1674</v>
      </c>
      <c r="E1882" t="s">
        <v>1792</v>
      </c>
      <c r="F1882">
        <v>1</v>
      </c>
      <c r="G1882">
        <v>503.95</v>
      </c>
      <c r="H1882">
        <v>0.24</v>
      </c>
      <c r="I1882" t="s">
        <v>1826</v>
      </c>
      <c r="J1882" s="12">
        <v>383.00200000000001</v>
      </c>
      <c r="K1882" t="str">
        <f>_xlfn.XLOOKUP(Table17[[#This Row],[Customer_ID]],Customer_Dim!A:A,Customer_Dim!B:B,"False Data")</f>
        <v>Joel Robinson</v>
      </c>
      <c r="L1882" s="5">
        <f>_xlfn.XLOOKUP(Table17[[#This Row],[Customer_ID]],Customer_Dim!A:A,Customer_Dim!C:C,"False Data")</f>
        <v>62</v>
      </c>
      <c r="M1882" s="5" t="str" cm="1">
        <f t="array" ref="M1882">_xlfn.IFS(Table9[[#This Row],[Age]]&lt;=35,"Youth",Table9[[#This Row],[Age]]&lt;=55,"Adult",Table9[[#This Row],[Age]]&gt;55,"Senior")</f>
        <v>Senior</v>
      </c>
      <c r="N1882" t="str">
        <f>_xlfn.XLOOKUP(Table17[[#This Row],[Customer_ID]],Customer_Dim!A:A,Customer_Dim!D:D,"False Data")</f>
        <v>Male</v>
      </c>
      <c r="O1882" t="str">
        <f>_xlfn.XLOOKUP(Table17[[#This Row],[Customer_ID]],Customer_Dim!A:A,Customer_Dim!E:E,"False Data")</f>
        <v>Lake Danielport</v>
      </c>
      <c r="P1882" t="str">
        <f>_xlfn.XLOOKUP(Table17[[#This Row],[Customer_ID]],Customer_Dim!A:A,Customer_Dim!F:F,"False Data")</f>
        <v>Hawaii</v>
      </c>
      <c r="Q1882" t="str">
        <f>_xlfn.XLOOKUP(Table17[[#This Row],[Customer_ID]],Customer_Dim!A:A,Customer_Dim!G:G,"False Data")</f>
        <v>USA</v>
      </c>
      <c r="R1882" t="str">
        <f>_xlfn.XLOOKUP(Table17[[#This Row],[Customer_ID]],Customer_Dim!A:A,Customer_Dim!H:H,"False Data")</f>
        <v>Platinum</v>
      </c>
      <c r="S1882" t="str">
        <f>_xlfn.XLOOKUP(Table17[[#This Row],[Store_ID]],Store_Dim!A:A,Store_Dim!B:B)</f>
        <v>Aguirre-Keller</v>
      </c>
      <c r="T1882" t="str">
        <f>_xlfn.XLOOKUP(Table17[[#This Row],[Store_ID]],Store_Dim!A:A,Store_Dim!C:C)</f>
        <v>South</v>
      </c>
      <c r="U1882" t="str">
        <f>_xlfn.XLOOKUP(Table17[[#This Row],[Store_ID]],Store_Dim!A:A,Store_Dim!D:D)</f>
        <v>Lake Michael</v>
      </c>
      <c r="V1882" t="str">
        <f>_xlfn.XLOOKUP(Table17[[#This Row],[Store_ID]],Store_Dim!A:A,Store_Dim!E:E)</f>
        <v>Online</v>
      </c>
      <c r="W1882" t="str">
        <f>_xlfn.XLOOKUP(Table17[[#This Row],[Product_ID]],Product_Dim!A:A,Product_Dim!B:B)</f>
        <v>Organic Sunscreen Lotion</v>
      </c>
      <c r="X1882" t="str">
        <f>_xlfn.XLOOKUP(Table17[[#This Row],[Product_ID]],Product_Dim!A:A,Product_Dim!C:C)</f>
        <v>Beauty</v>
      </c>
      <c r="Y1882" t="str">
        <f>_xlfn.XLOOKUP(Table17[[#This Row],[Product_ID]],Product_Dim!A:A,Product_Dim!D:D)</f>
        <v>Skincare</v>
      </c>
      <c r="Z1882" t="str">
        <f>_xlfn.XLOOKUP(Table17[[#This Row],[Product_ID]],Product_Dim!A:A,Product_Dim!E:E)</f>
        <v>Anderson-Riley</v>
      </c>
      <c r="AA1882">
        <f>_xlfn.XLOOKUP(Table17[[#This Row],[Product_ID]],Product_Dim!A:A,Product_Dim!F:F)</f>
        <v>266.86</v>
      </c>
      <c r="AB1882">
        <f>_xlfn.XLOOKUP(Table17[[#This Row],[Product_ID]],Product_Dim!A:A,Product_Dim!G:G)</f>
        <v>458</v>
      </c>
    </row>
    <row r="1883" spans="1:28" x14ac:dyDescent="0.25">
      <c r="A1883" t="s">
        <v>3707</v>
      </c>
      <c r="B1883" s="1">
        <v>45475</v>
      </c>
      <c r="C1883" t="s">
        <v>1005</v>
      </c>
      <c r="D1883" t="s">
        <v>1650</v>
      </c>
      <c r="E1883" t="s">
        <v>1799</v>
      </c>
      <c r="F1883">
        <v>4</v>
      </c>
      <c r="G1883">
        <v>860.78</v>
      </c>
      <c r="H1883">
        <v>0.03</v>
      </c>
      <c r="I1883" t="s">
        <v>1824</v>
      </c>
      <c r="J1883" s="12">
        <v>3339.8263999999999</v>
      </c>
      <c r="K1883" t="str">
        <f>_xlfn.XLOOKUP(Table17[[#This Row],[Customer_ID]],Customer_Dim!A:A,Customer_Dim!B:B,"False Data")</f>
        <v>Casey Simpson</v>
      </c>
      <c r="L1883" s="5">
        <f>_xlfn.XLOOKUP(Table17[[#This Row],[Customer_ID]],Customer_Dim!A:A,Customer_Dim!C:C,"False Data")</f>
        <v>54</v>
      </c>
      <c r="M1883" s="5" t="str" cm="1">
        <f t="array" ref="M1883">_xlfn.IFS(Table9[[#This Row],[Age]]&lt;=35,"Youth",Table9[[#This Row],[Age]]&lt;=55,"Adult",Table9[[#This Row],[Age]]&gt;55,"Senior")</f>
        <v>Adult</v>
      </c>
      <c r="N1883" t="str">
        <f>_xlfn.XLOOKUP(Table17[[#This Row],[Customer_ID]],Customer_Dim!A:A,Customer_Dim!D:D,"False Data")</f>
        <v>Male</v>
      </c>
      <c r="O1883" t="str">
        <f>_xlfn.XLOOKUP(Table17[[#This Row],[Customer_ID]],Customer_Dim!A:A,Customer_Dim!E:E,"False Data")</f>
        <v>West Mathewside</v>
      </c>
      <c r="P1883" t="str">
        <f>_xlfn.XLOOKUP(Table17[[#This Row],[Customer_ID]],Customer_Dim!A:A,Customer_Dim!F:F,"False Data")</f>
        <v>Mississippi</v>
      </c>
      <c r="Q1883" t="str">
        <f>_xlfn.XLOOKUP(Table17[[#This Row],[Customer_ID]],Customer_Dim!A:A,Customer_Dim!G:G,"False Data")</f>
        <v>USA</v>
      </c>
      <c r="R1883" t="str">
        <f>_xlfn.XLOOKUP(Table17[[#This Row],[Customer_ID]],Customer_Dim!A:A,Customer_Dim!H:H,"False Data")</f>
        <v>Platinum</v>
      </c>
      <c r="S1883" t="str">
        <f>_xlfn.XLOOKUP(Table17[[#This Row],[Store_ID]],Store_Dim!A:A,Store_Dim!B:B)</f>
        <v>Mcdonald Inc</v>
      </c>
      <c r="T1883" t="str">
        <f>_xlfn.XLOOKUP(Table17[[#This Row],[Store_ID]],Store_Dim!A:A,Store_Dim!C:C)</f>
        <v>South</v>
      </c>
      <c r="U1883" t="str">
        <f>_xlfn.XLOOKUP(Table17[[#This Row],[Store_ID]],Store_Dim!A:A,Store_Dim!D:D)</f>
        <v>Christopherland</v>
      </c>
      <c r="V1883" t="str">
        <f>_xlfn.XLOOKUP(Table17[[#This Row],[Store_ID]],Store_Dim!A:A,Store_Dim!E:E)</f>
        <v>Outlet</v>
      </c>
      <c r="W1883" t="str">
        <f>_xlfn.XLOOKUP(Table17[[#This Row],[Product_ID]],Product_Dim!A:A,Product_Dim!B:B)</f>
        <v>HDMI Cable – 2m</v>
      </c>
      <c r="X1883" t="str">
        <f>_xlfn.XLOOKUP(Table17[[#This Row],[Product_ID]],Product_Dim!A:A,Product_Dim!C:C)</f>
        <v>Electronics</v>
      </c>
      <c r="Y1883" t="str">
        <f>_xlfn.XLOOKUP(Table17[[#This Row],[Product_ID]],Product_Dim!A:A,Product_Dim!D:D)</f>
        <v>Accessories</v>
      </c>
      <c r="Z1883" t="str">
        <f>_xlfn.XLOOKUP(Table17[[#This Row],[Product_ID]],Product_Dim!A:A,Product_Dim!E:E)</f>
        <v>Bautista, Green and Hale</v>
      </c>
      <c r="AA1883">
        <f>_xlfn.XLOOKUP(Table17[[#This Row],[Product_ID]],Product_Dim!A:A,Product_Dim!F:F)</f>
        <v>88.49</v>
      </c>
      <c r="AB1883">
        <f>_xlfn.XLOOKUP(Table17[[#This Row],[Product_ID]],Product_Dim!A:A,Product_Dim!G:G)</f>
        <v>246</v>
      </c>
    </row>
    <row r="1884" spans="1:28" x14ac:dyDescent="0.25">
      <c r="A1884" t="s">
        <v>3708</v>
      </c>
      <c r="B1884" s="1">
        <v>45234</v>
      </c>
      <c r="C1884" t="s">
        <v>646</v>
      </c>
      <c r="D1884" t="s">
        <v>1632</v>
      </c>
      <c r="E1884" t="s">
        <v>1766</v>
      </c>
      <c r="F1884">
        <v>3</v>
      </c>
      <c r="G1884">
        <v>41.97</v>
      </c>
      <c r="H1884">
        <v>0.03</v>
      </c>
      <c r="I1884" t="s">
        <v>1829</v>
      </c>
      <c r="J1884" s="12">
        <v>122.1327</v>
      </c>
      <c r="K1884" t="str">
        <f>_xlfn.XLOOKUP(Table17[[#This Row],[Customer_ID]],Customer_Dim!A:A,Customer_Dim!B:B,"False Data")</f>
        <v>Andrea Jacobs</v>
      </c>
      <c r="L1884" s="5">
        <f>_xlfn.XLOOKUP(Table17[[#This Row],[Customer_ID]],Customer_Dim!A:A,Customer_Dim!C:C,"False Data")</f>
        <v>45</v>
      </c>
      <c r="M1884" s="5" t="str" cm="1">
        <f t="array" ref="M1884">_xlfn.IFS(Table9[[#This Row],[Age]]&lt;=35,"Youth",Table9[[#This Row],[Age]]&lt;=55,"Adult",Table9[[#This Row],[Age]]&gt;55,"Senior")</f>
        <v>Adult</v>
      </c>
      <c r="N1884" t="str">
        <f>_xlfn.XLOOKUP(Table17[[#This Row],[Customer_ID]],Customer_Dim!A:A,Customer_Dim!D:D,"False Data")</f>
        <v>Female</v>
      </c>
      <c r="O1884" t="str">
        <f>_xlfn.XLOOKUP(Table17[[#This Row],[Customer_ID]],Customer_Dim!A:A,Customer_Dim!E:E,"False Data")</f>
        <v>Christopherland</v>
      </c>
      <c r="P1884" t="str">
        <f>_xlfn.XLOOKUP(Table17[[#This Row],[Customer_ID]],Customer_Dim!A:A,Customer_Dim!F:F,"False Data")</f>
        <v>Minnesota</v>
      </c>
      <c r="Q1884" t="str">
        <f>_xlfn.XLOOKUP(Table17[[#This Row],[Customer_ID]],Customer_Dim!A:A,Customer_Dim!G:G,"False Data")</f>
        <v>USA</v>
      </c>
      <c r="R1884" t="str">
        <f>_xlfn.XLOOKUP(Table17[[#This Row],[Customer_ID]],Customer_Dim!A:A,Customer_Dim!H:H,"False Data")</f>
        <v>Platinum</v>
      </c>
      <c r="S1884" t="str">
        <f>_xlfn.XLOOKUP(Table17[[#This Row],[Store_ID]],Store_Dim!A:A,Store_Dim!B:B)</f>
        <v>Johnson-Wright</v>
      </c>
      <c r="T1884" t="str">
        <f>_xlfn.XLOOKUP(Table17[[#This Row],[Store_ID]],Store_Dim!A:A,Store_Dim!C:C)</f>
        <v>North</v>
      </c>
      <c r="U1884" t="str">
        <f>_xlfn.XLOOKUP(Table17[[#This Row],[Store_ID]],Store_Dim!A:A,Store_Dim!D:D)</f>
        <v>Hoodberg</v>
      </c>
      <c r="V1884" t="str">
        <f>_xlfn.XLOOKUP(Table17[[#This Row],[Store_ID]],Store_Dim!A:A,Store_Dim!E:E)</f>
        <v>Outlet</v>
      </c>
      <c r="W1884" t="str">
        <f>_xlfn.XLOOKUP(Table17[[#This Row],[Product_ID]],Product_Dim!A:A,Product_Dim!B:B)</f>
        <v>Smart Home WiFi Camera</v>
      </c>
      <c r="X1884" t="str">
        <f>_xlfn.XLOOKUP(Table17[[#This Row],[Product_ID]],Product_Dim!A:A,Product_Dim!C:C)</f>
        <v>Electronics</v>
      </c>
      <c r="Y1884" t="str">
        <f>_xlfn.XLOOKUP(Table17[[#This Row],[Product_ID]],Product_Dim!A:A,Product_Dim!D:D)</f>
        <v>Accessories</v>
      </c>
      <c r="Z1884" t="str">
        <f>_xlfn.XLOOKUP(Table17[[#This Row],[Product_ID]],Product_Dim!A:A,Product_Dim!E:E)</f>
        <v>Holmes LLC</v>
      </c>
      <c r="AA1884">
        <f>_xlfn.XLOOKUP(Table17[[#This Row],[Product_ID]],Product_Dim!A:A,Product_Dim!F:F)</f>
        <v>450.71</v>
      </c>
      <c r="AB1884">
        <f>_xlfn.XLOOKUP(Table17[[#This Row],[Product_ID]],Product_Dim!A:A,Product_Dim!G:G)</f>
        <v>389</v>
      </c>
    </row>
    <row r="1885" spans="1:28" x14ac:dyDescent="0.25">
      <c r="A1885" t="s">
        <v>3709</v>
      </c>
      <c r="B1885" s="1">
        <v>45397</v>
      </c>
      <c r="C1885" t="s">
        <v>134</v>
      </c>
      <c r="D1885" t="s">
        <v>1578</v>
      </c>
      <c r="E1885" t="s">
        <v>1773</v>
      </c>
      <c r="F1885">
        <v>1</v>
      </c>
      <c r="G1885">
        <v>649.59</v>
      </c>
      <c r="H1885">
        <v>0.12</v>
      </c>
      <c r="I1885" t="s">
        <v>1829</v>
      </c>
      <c r="J1885" s="12">
        <v>571.63920000000007</v>
      </c>
      <c r="K1885" t="str">
        <f>_xlfn.XLOOKUP(Table17[[#This Row],[Customer_ID]],Customer_Dim!A:A,Customer_Dim!B:B,"False Data")</f>
        <v>Robert Jones Dds</v>
      </c>
      <c r="L1885" s="5">
        <f>_xlfn.XLOOKUP(Table17[[#This Row],[Customer_ID]],Customer_Dim!A:A,Customer_Dim!C:C,"False Data")</f>
        <v>25</v>
      </c>
      <c r="M1885" s="5" t="str" cm="1">
        <f t="array" ref="M1885">_xlfn.IFS(Table9[[#This Row],[Age]]&lt;=35,"Youth",Table9[[#This Row],[Age]]&lt;=55,"Adult",Table9[[#This Row],[Age]]&gt;55,"Senior")</f>
        <v>Youth</v>
      </c>
      <c r="N1885" t="str">
        <f>_xlfn.XLOOKUP(Table17[[#This Row],[Customer_ID]],Customer_Dim!A:A,Customer_Dim!D:D,"False Data")</f>
        <v>Male</v>
      </c>
      <c r="O1885" t="str">
        <f>_xlfn.XLOOKUP(Table17[[#This Row],[Customer_ID]],Customer_Dim!A:A,Customer_Dim!E:E,"False Data")</f>
        <v>Tristanton</v>
      </c>
      <c r="P1885" t="str">
        <f>_xlfn.XLOOKUP(Table17[[#This Row],[Customer_ID]],Customer_Dim!A:A,Customer_Dim!F:F,"False Data")</f>
        <v>Oklahoma</v>
      </c>
      <c r="Q1885" t="str">
        <f>_xlfn.XLOOKUP(Table17[[#This Row],[Customer_ID]],Customer_Dim!A:A,Customer_Dim!G:G,"False Data")</f>
        <v>USA</v>
      </c>
      <c r="R1885" t="str">
        <f>_xlfn.XLOOKUP(Table17[[#This Row],[Customer_ID]],Customer_Dim!A:A,Customer_Dim!H:H,"False Data")</f>
        <v>Platinum</v>
      </c>
      <c r="S1885" t="str">
        <f>_xlfn.XLOOKUP(Table17[[#This Row],[Store_ID]],Store_Dim!A:A,Store_Dim!B:B)</f>
        <v>Gray Ltd</v>
      </c>
      <c r="T1885" t="str">
        <f>_xlfn.XLOOKUP(Table17[[#This Row],[Store_ID]],Store_Dim!A:A,Store_Dim!C:C)</f>
        <v>North</v>
      </c>
      <c r="U1885" t="str">
        <f>_xlfn.XLOOKUP(Table17[[#This Row],[Store_ID]],Store_Dim!A:A,Store_Dim!D:D)</f>
        <v>New Michaelchester</v>
      </c>
      <c r="V1885" t="str">
        <f>_xlfn.XLOOKUP(Table17[[#This Row],[Store_ID]],Store_Dim!A:A,Store_Dim!E:E)</f>
        <v>Outlet</v>
      </c>
      <c r="W1885" t="str">
        <f>_xlfn.XLOOKUP(Table17[[#This Row],[Product_ID]],Product_Dim!A:A,Product_Dim!B:B)</f>
        <v>4K Home Projector</v>
      </c>
      <c r="X1885" t="str">
        <f>_xlfn.XLOOKUP(Table17[[#This Row],[Product_ID]],Product_Dim!A:A,Product_Dim!C:C)</f>
        <v>Electronics</v>
      </c>
      <c r="Y1885" t="str">
        <f>_xlfn.XLOOKUP(Table17[[#This Row],[Product_ID]],Product_Dim!A:A,Product_Dim!D:D)</f>
        <v>Appliances</v>
      </c>
      <c r="Z1885" t="str">
        <f>_xlfn.XLOOKUP(Table17[[#This Row],[Product_ID]],Product_Dim!A:A,Product_Dim!E:E)</f>
        <v>Thomas LLC</v>
      </c>
      <c r="AA1885">
        <f>_xlfn.XLOOKUP(Table17[[#This Row],[Product_ID]],Product_Dim!A:A,Product_Dim!F:F)</f>
        <v>465.34</v>
      </c>
      <c r="AB1885">
        <f>_xlfn.XLOOKUP(Table17[[#This Row],[Product_ID]],Product_Dim!A:A,Product_Dim!G:G)</f>
        <v>301</v>
      </c>
    </row>
    <row r="1886" spans="1:28" x14ac:dyDescent="0.25">
      <c r="A1886" t="s">
        <v>3710</v>
      </c>
      <c r="B1886" s="1">
        <v>45502</v>
      </c>
      <c r="C1886" t="s">
        <v>202</v>
      </c>
      <c r="D1886" t="s">
        <v>1674</v>
      </c>
      <c r="E1886" t="s">
        <v>1786</v>
      </c>
      <c r="F1886">
        <v>2</v>
      </c>
      <c r="G1886">
        <v>386.09</v>
      </c>
      <c r="H1886">
        <v>0.19</v>
      </c>
      <c r="I1886" t="s">
        <v>1826</v>
      </c>
      <c r="J1886" s="12">
        <v>625.46579999999994</v>
      </c>
      <c r="K1886" t="str">
        <f>_xlfn.XLOOKUP(Table17[[#This Row],[Customer_ID]],Customer_Dim!A:A,Customer_Dim!B:B,"False Data")</f>
        <v>Sharon Brown</v>
      </c>
      <c r="L1886" s="5">
        <f>_xlfn.XLOOKUP(Table17[[#This Row],[Customer_ID]],Customer_Dim!A:A,Customer_Dim!C:C,"False Data")</f>
        <v>37</v>
      </c>
      <c r="M1886" s="5" t="str" cm="1">
        <f t="array" ref="M1886">_xlfn.IFS(Table9[[#This Row],[Age]]&lt;=35,"Youth",Table9[[#This Row],[Age]]&lt;=55,"Adult",Table9[[#This Row],[Age]]&gt;55,"Senior")</f>
        <v>Adult</v>
      </c>
      <c r="N1886" t="str">
        <f>_xlfn.XLOOKUP(Table17[[#This Row],[Customer_ID]],Customer_Dim!A:A,Customer_Dim!D:D,"False Data")</f>
        <v>Female</v>
      </c>
      <c r="O1886" t="str">
        <f>_xlfn.XLOOKUP(Table17[[#This Row],[Customer_ID]],Customer_Dim!A:A,Customer_Dim!E:E,"False Data")</f>
        <v>East Andrea</v>
      </c>
      <c r="P1886" t="str">
        <f>_xlfn.XLOOKUP(Table17[[#This Row],[Customer_ID]],Customer_Dim!A:A,Customer_Dim!F:F,"False Data")</f>
        <v>Michigan</v>
      </c>
      <c r="Q1886" t="str">
        <f>_xlfn.XLOOKUP(Table17[[#This Row],[Customer_ID]],Customer_Dim!A:A,Customer_Dim!G:G,"False Data")</f>
        <v>USA</v>
      </c>
      <c r="R1886" t="str">
        <f>_xlfn.XLOOKUP(Table17[[#This Row],[Customer_ID]],Customer_Dim!A:A,Customer_Dim!H:H,"False Data")</f>
        <v>Gold</v>
      </c>
      <c r="S1886" t="str">
        <f>_xlfn.XLOOKUP(Table17[[#This Row],[Store_ID]],Store_Dim!A:A,Store_Dim!B:B)</f>
        <v>Moore, Padilla and Butler</v>
      </c>
      <c r="T1886" t="str">
        <f>_xlfn.XLOOKUP(Table17[[#This Row],[Store_ID]],Store_Dim!A:A,Store_Dim!C:C)</f>
        <v>South</v>
      </c>
      <c r="U1886" t="str">
        <f>_xlfn.XLOOKUP(Table17[[#This Row],[Store_ID]],Store_Dim!A:A,Store_Dim!D:D)</f>
        <v>East Johnstad</v>
      </c>
      <c r="V1886" t="str">
        <f>_xlfn.XLOOKUP(Table17[[#This Row],[Store_ID]],Store_Dim!A:A,Store_Dim!E:E)</f>
        <v>Flagship</v>
      </c>
      <c r="W1886" t="str">
        <f>_xlfn.XLOOKUP(Table17[[#This Row],[Product_ID]],Product_Dim!A:A,Product_Dim!B:B)</f>
        <v>Organic Sunscreen Lotion</v>
      </c>
      <c r="X1886" t="str">
        <f>_xlfn.XLOOKUP(Table17[[#This Row],[Product_ID]],Product_Dim!A:A,Product_Dim!C:C)</f>
        <v>Beauty</v>
      </c>
      <c r="Y1886" t="str">
        <f>_xlfn.XLOOKUP(Table17[[#This Row],[Product_ID]],Product_Dim!A:A,Product_Dim!D:D)</f>
        <v>Skincare</v>
      </c>
      <c r="Z1886" t="str">
        <f>_xlfn.XLOOKUP(Table17[[#This Row],[Product_ID]],Product_Dim!A:A,Product_Dim!E:E)</f>
        <v>Anderson-Riley</v>
      </c>
      <c r="AA1886">
        <f>_xlfn.XLOOKUP(Table17[[#This Row],[Product_ID]],Product_Dim!A:A,Product_Dim!F:F)</f>
        <v>266.86</v>
      </c>
      <c r="AB1886">
        <f>_xlfn.XLOOKUP(Table17[[#This Row],[Product_ID]],Product_Dim!A:A,Product_Dim!G:G)</f>
        <v>458</v>
      </c>
    </row>
    <row r="1887" spans="1:28" x14ac:dyDescent="0.25">
      <c r="A1887" t="s">
        <v>3711</v>
      </c>
      <c r="B1887" s="1">
        <v>45644</v>
      </c>
      <c r="C1887" t="s">
        <v>353</v>
      </c>
      <c r="D1887" t="s">
        <v>1650</v>
      </c>
      <c r="E1887" t="s">
        <v>1794</v>
      </c>
      <c r="F1887">
        <v>1</v>
      </c>
      <c r="G1887">
        <v>891.62</v>
      </c>
      <c r="H1887">
        <v>0.06</v>
      </c>
      <c r="I1887" t="s">
        <v>1826</v>
      </c>
      <c r="J1887" s="12">
        <v>838.12279999999998</v>
      </c>
      <c r="K1887" t="str">
        <f>_xlfn.XLOOKUP(Table17[[#This Row],[Customer_ID]],Customer_Dim!A:A,Customer_Dim!B:B,"False Data")</f>
        <v>Sheila Wilson</v>
      </c>
      <c r="L1887" s="5">
        <f>_xlfn.XLOOKUP(Table17[[#This Row],[Customer_ID]],Customer_Dim!A:A,Customer_Dim!C:C,"False Data")</f>
        <v>35</v>
      </c>
      <c r="M1887" s="5" t="str" cm="1">
        <f t="array" ref="M1887">_xlfn.IFS(Table9[[#This Row],[Age]]&lt;=35,"Youth",Table9[[#This Row],[Age]]&lt;=55,"Adult",Table9[[#This Row],[Age]]&gt;55,"Senior")</f>
        <v>Youth</v>
      </c>
      <c r="N1887" t="str">
        <f>_xlfn.XLOOKUP(Table17[[#This Row],[Customer_ID]],Customer_Dim!A:A,Customer_Dim!D:D,"False Data")</f>
        <v>Male</v>
      </c>
      <c r="O1887" t="str">
        <f>_xlfn.XLOOKUP(Table17[[#This Row],[Customer_ID]],Customer_Dim!A:A,Customer_Dim!E:E,"False Data")</f>
        <v>South Dustin</v>
      </c>
      <c r="P1887" t="str">
        <f>_xlfn.XLOOKUP(Table17[[#This Row],[Customer_ID]],Customer_Dim!A:A,Customer_Dim!F:F,"False Data")</f>
        <v>Tennessee</v>
      </c>
      <c r="Q1887" t="str">
        <f>_xlfn.XLOOKUP(Table17[[#This Row],[Customer_ID]],Customer_Dim!A:A,Customer_Dim!G:G,"False Data")</f>
        <v>USA</v>
      </c>
      <c r="R1887" t="str">
        <f>_xlfn.XLOOKUP(Table17[[#This Row],[Customer_ID]],Customer_Dim!A:A,Customer_Dim!H:H,"False Data")</f>
        <v>Silver</v>
      </c>
      <c r="S1887" t="str">
        <f>_xlfn.XLOOKUP(Table17[[#This Row],[Store_ID]],Store_Dim!A:A,Store_Dim!B:B)</f>
        <v>Thomas, Bridges and Harris</v>
      </c>
      <c r="T1887" t="str">
        <f>_xlfn.XLOOKUP(Table17[[#This Row],[Store_ID]],Store_Dim!A:A,Store_Dim!C:C)</f>
        <v>North</v>
      </c>
      <c r="U1887" t="str">
        <f>_xlfn.XLOOKUP(Table17[[#This Row],[Store_ID]],Store_Dim!A:A,Store_Dim!D:D)</f>
        <v>Sabrinatown</v>
      </c>
      <c r="V1887" t="str">
        <f>_xlfn.XLOOKUP(Table17[[#This Row],[Store_ID]],Store_Dim!A:A,Store_Dim!E:E)</f>
        <v>Online</v>
      </c>
      <c r="W1887" t="str">
        <f>_xlfn.XLOOKUP(Table17[[#This Row],[Product_ID]],Product_Dim!A:A,Product_Dim!B:B)</f>
        <v>HDMI Cable – 2m</v>
      </c>
      <c r="X1887" t="str">
        <f>_xlfn.XLOOKUP(Table17[[#This Row],[Product_ID]],Product_Dim!A:A,Product_Dim!C:C)</f>
        <v>Electronics</v>
      </c>
      <c r="Y1887" t="str">
        <f>_xlfn.XLOOKUP(Table17[[#This Row],[Product_ID]],Product_Dim!A:A,Product_Dim!D:D)</f>
        <v>Accessories</v>
      </c>
      <c r="Z1887" t="str">
        <f>_xlfn.XLOOKUP(Table17[[#This Row],[Product_ID]],Product_Dim!A:A,Product_Dim!E:E)</f>
        <v>Bautista, Green and Hale</v>
      </c>
      <c r="AA1887">
        <f>_xlfn.XLOOKUP(Table17[[#This Row],[Product_ID]],Product_Dim!A:A,Product_Dim!F:F)</f>
        <v>88.49</v>
      </c>
      <c r="AB1887">
        <f>_xlfn.XLOOKUP(Table17[[#This Row],[Product_ID]],Product_Dim!A:A,Product_Dim!G:G)</f>
        <v>246</v>
      </c>
    </row>
    <row r="1888" spans="1:28" x14ac:dyDescent="0.25">
      <c r="A1888" t="s">
        <v>3712</v>
      </c>
      <c r="B1888" s="1">
        <v>45617</v>
      </c>
      <c r="C1888" t="s">
        <v>1190</v>
      </c>
      <c r="D1888" t="s">
        <v>1676</v>
      </c>
      <c r="E1888" t="s">
        <v>1801</v>
      </c>
      <c r="F1888">
        <v>2</v>
      </c>
      <c r="G1888">
        <v>558.9</v>
      </c>
      <c r="H1888">
        <v>0.05</v>
      </c>
      <c r="I1888" t="s">
        <v>1829</v>
      </c>
      <c r="J1888" s="12">
        <v>1061.9100000000001</v>
      </c>
      <c r="K1888" t="str">
        <f>_xlfn.XLOOKUP(Table17[[#This Row],[Customer_ID]],Customer_Dim!A:A,Customer_Dim!B:B,"False Data")</f>
        <v>Erika Padilla</v>
      </c>
      <c r="L1888" s="5">
        <f>_xlfn.XLOOKUP(Table17[[#This Row],[Customer_ID]],Customer_Dim!A:A,Customer_Dim!C:C,"False Data")</f>
        <v>50</v>
      </c>
      <c r="M1888" s="5" t="str" cm="1">
        <f t="array" ref="M1888">_xlfn.IFS(Table9[[#This Row],[Age]]&lt;=35,"Youth",Table9[[#This Row],[Age]]&lt;=55,"Adult",Table9[[#This Row],[Age]]&gt;55,"Senior")</f>
        <v>Adult</v>
      </c>
      <c r="N1888" t="str">
        <f>_xlfn.XLOOKUP(Table17[[#This Row],[Customer_ID]],Customer_Dim!A:A,Customer_Dim!D:D,"False Data")</f>
        <v>Male</v>
      </c>
      <c r="O1888" t="str">
        <f>_xlfn.XLOOKUP(Table17[[#This Row],[Customer_ID]],Customer_Dim!A:A,Customer_Dim!E:E,"False Data")</f>
        <v>Andrewsland</v>
      </c>
      <c r="P1888" t="str">
        <f>_xlfn.XLOOKUP(Table17[[#This Row],[Customer_ID]],Customer_Dim!A:A,Customer_Dim!F:F,"False Data")</f>
        <v>Alabama</v>
      </c>
      <c r="Q1888" t="str">
        <f>_xlfn.XLOOKUP(Table17[[#This Row],[Customer_ID]],Customer_Dim!A:A,Customer_Dim!G:G,"False Data")</f>
        <v>USA</v>
      </c>
      <c r="R1888" t="str">
        <f>_xlfn.XLOOKUP(Table17[[#This Row],[Customer_ID]],Customer_Dim!A:A,Customer_Dim!H:H,"False Data")</f>
        <v>Silver</v>
      </c>
      <c r="S1888" t="str">
        <f>_xlfn.XLOOKUP(Table17[[#This Row],[Store_ID]],Store_Dim!A:A,Store_Dim!B:B)</f>
        <v>Shelton PLC</v>
      </c>
      <c r="T1888" t="str">
        <f>_xlfn.XLOOKUP(Table17[[#This Row],[Store_ID]],Store_Dim!A:A,Store_Dim!C:C)</f>
        <v>North</v>
      </c>
      <c r="U1888" t="str">
        <f>_xlfn.XLOOKUP(Table17[[#This Row],[Store_ID]],Store_Dim!A:A,Store_Dim!D:D)</f>
        <v>East Jenniferstad</v>
      </c>
      <c r="V1888" t="str">
        <f>_xlfn.XLOOKUP(Table17[[#This Row],[Store_ID]],Store_Dim!A:A,Store_Dim!E:E)</f>
        <v>Flagship</v>
      </c>
      <c r="W1888" t="str">
        <f>_xlfn.XLOOKUP(Table17[[#This Row],[Product_ID]],Product_Dim!A:A,Product_Dim!B:B)</f>
        <v>Matte Lipstick Set</v>
      </c>
      <c r="X1888" t="str">
        <f>_xlfn.XLOOKUP(Table17[[#This Row],[Product_ID]],Product_Dim!A:A,Product_Dim!C:C)</f>
        <v>Beauty</v>
      </c>
      <c r="Y1888" t="str">
        <f>_xlfn.XLOOKUP(Table17[[#This Row],[Product_ID]],Product_Dim!A:A,Product_Dim!D:D)</f>
        <v>Makeup</v>
      </c>
      <c r="Z1888" t="str">
        <f>_xlfn.XLOOKUP(Table17[[#This Row],[Product_ID]],Product_Dim!A:A,Product_Dim!E:E)</f>
        <v>Zhang Inc</v>
      </c>
      <c r="AA1888">
        <f>_xlfn.XLOOKUP(Table17[[#This Row],[Product_ID]],Product_Dim!A:A,Product_Dim!F:F)</f>
        <v>299.11</v>
      </c>
      <c r="AB1888">
        <f>_xlfn.XLOOKUP(Table17[[#This Row],[Product_ID]],Product_Dim!A:A,Product_Dim!G:G)</f>
        <v>118</v>
      </c>
    </row>
    <row r="1889" spans="1:28" x14ac:dyDescent="0.25">
      <c r="A1889" t="s">
        <v>3713</v>
      </c>
      <c r="B1889" s="1">
        <v>45797</v>
      </c>
      <c r="C1889" t="s">
        <v>1104</v>
      </c>
      <c r="D1889" t="s">
        <v>1546</v>
      </c>
      <c r="E1889" t="s">
        <v>1766</v>
      </c>
      <c r="F1889">
        <v>2</v>
      </c>
      <c r="G1889">
        <v>99.04</v>
      </c>
      <c r="H1889">
        <v>0.26</v>
      </c>
      <c r="I1889" t="s">
        <v>1829</v>
      </c>
      <c r="J1889" s="12">
        <v>146.57919999999999</v>
      </c>
      <c r="K1889" t="str">
        <f>_xlfn.XLOOKUP(Table17[[#This Row],[Customer_ID]],Customer_Dim!A:A,Customer_Dim!B:B,"False Data")</f>
        <v>Michael Greene</v>
      </c>
      <c r="L1889" s="5">
        <f>_xlfn.XLOOKUP(Table17[[#This Row],[Customer_ID]],Customer_Dim!A:A,Customer_Dim!C:C,"False Data")</f>
        <v>52</v>
      </c>
      <c r="M1889" s="5" t="str" cm="1">
        <f t="array" ref="M1889">_xlfn.IFS(Table9[[#This Row],[Age]]&lt;=35,"Youth",Table9[[#This Row],[Age]]&lt;=55,"Adult",Table9[[#This Row],[Age]]&gt;55,"Senior")</f>
        <v>Adult</v>
      </c>
      <c r="N1889" t="str">
        <f>_xlfn.XLOOKUP(Table17[[#This Row],[Customer_ID]],Customer_Dim!A:A,Customer_Dim!D:D,"False Data")</f>
        <v>Female</v>
      </c>
      <c r="O1889" t="str">
        <f>_xlfn.XLOOKUP(Table17[[#This Row],[Customer_ID]],Customer_Dim!A:A,Customer_Dim!E:E,"False Data")</f>
        <v>Port Saramouth</v>
      </c>
      <c r="P1889" t="str">
        <f>_xlfn.XLOOKUP(Table17[[#This Row],[Customer_ID]],Customer_Dim!A:A,Customer_Dim!F:F,"False Data")</f>
        <v>Wisconsin</v>
      </c>
      <c r="Q1889" t="str">
        <f>_xlfn.XLOOKUP(Table17[[#This Row],[Customer_ID]],Customer_Dim!A:A,Customer_Dim!G:G,"False Data")</f>
        <v>USA</v>
      </c>
      <c r="R1889" t="str">
        <f>_xlfn.XLOOKUP(Table17[[#This Row],[Customer_ID]],Customer_Dim!A:A,Customer_Dim!H:H,"False Data")</f>
        <v>Silver</v>
      </c>
      <c r="S1889" t="str">
        <f>_xlfn.XLOOKUP(Table17[[#This Row],[Store_ID]],Store_Dim!A:A,Store_Dim!B:B)</f>
        <v>Johnson-Wright</v>
      </c>
      <c r="T1889" t="str">
        <f>_xlfn.XLOOKUP(Table17[[#This Row],[Store_ID]],Store_Dim!A:A,Store_Dim!C:C)</f>
        <v>North</v>
      </c>
      <c r="U1889" t="str">
        <f>_xlfn.XLOOKUP(Table17[[#This Row],[Store_ID]],Store_Dim!A:A,Store_Dim!D:D)</f>
        <v>Hoodberg</v>
      </c>
      <c r="V1889" t="str">
        <f>_xlfn.XLOOKUP(Table17[[#This Row],[Store_ID]],Store_Dim!A:A,Store_Dim!E:E)</f>
        <v>Outlet</v>
      </c>
      <c r="W1889" t="str">
        <f>_xlfn.XLOOKUP(Table17[[#This Row],[Product_ID]],Product_Dim!A:A,Product_Dim!B:B)</f>
        <v>Men's Graphic T-Shirt</v>
      </c>
      <c r="X1889" t="str">
        <f>_xlfn.XLOOKUP(Table17[[#This Row],[Product_ID]],Product_Dim!A:A,Product_Dim!C:C)</f>
        <v>Clothing</v>
      </c>
      <c r="Y1889" t="str">
        <f>_xlfn.XLOOKUP(Table17[[#This Row],[Product_ID]],Product_Dim!A:A,Product_Dim!D:D)</f>
        <v>Tops</v>
      </c>
      <c r="Z1889" t="str">
        <f>_xlfn.XLOOKUP(Table17[[#This Row],[Product_ID]],Product_Dim!A:A,Product_Dim!E:E)</f>
        <v>Terry-Moore</v>
      </c>
      <c r="AA1889">
        <f>_xlfn.XLOOKUP(Table17[[#This Row],[Product_ID]],Product_Dim!A:A,Product_Dim!F:F)</f>
        <v>342.56</v>
      </c>
      <c r="AB1889">
        <f>_xlfn.XLOOKUP(Table17[[#This Row],[Product_ID]],Product_Dim!A:A,Product_Dim!G:G)</f>
        <v>181</v>
      </c>
    </row>
    <row r="1890" spans="1:28" x14ac:dyDescent="0.25">
      <c r="A1890" t="s">
        <v>3714</v>
      </c>
      <c r="B1890" s="1">
        <v>45740</v>
      </c>
      <c r="C1890" t="s">
        <v>923</v>
      </c>
      <c r="D1890" t="s">
        <v>1551</v>
      </c>
      <c r="E1890" t="s">
        <v>1782</v>
      </c>
      <c r="F1890">
        <v>4</v>
      </c>
      <c r="G1890">
        <v>625.13</v>
      </c>
      <c r="H1890">
        <v>0.06</v>
      </c>
      <c r="I1890" t="s">
        <v>1824</v>
      </c>
      <c r="J1890" s="12">
        <v>2350.4888000000001</v>
      </c>
      <c r="K1890" t="str">
        <f>_xlfn.XLOOKUP(Table17[[#This Row],[Customer_ID]],Customer_Dim!A:A,Customer_Dim!B:B,"False Data")</f>
        <v>James Powell</v>
      </c>
      <c r="L1890" s="5">
        <f>_xlfn.XLOOKUP(Table17[[#This Row],[Customer_ID]],Customer_Dim!A:A,Customer_Dim!C:C,"False Data")</f>
        <v>40</v>
      </c>
      <c r="M1890" s="5" t="str" cm="1">
        <f t="array" ref="M1890">_xlfn.IFS(Table9[[#This Row],[Age]]&lt;=35,"Youth",Table9[[#This Row],[Age]]&lt;=55,"Adult",Table9[[#This Row],[Age]]&gt;55,"Senior")</f>
        <v>Adult</v>
      </c>
      <c r="N1890" t="str">
        <f>_xlfn.XLOOKUP(Table17[[#This Row],[Customer_ID]],Customer_Dim!A:A,Customer_Dim!D:D,"False Data")</f>
        <v>Female</v>
      </c>
      <c r="O1890" t="str">
        <f>_xlfn.XLOOKUP(Table17[[#This Row],[Customer_ID]],Customer_Dim!A:A,Customer_Dim!E:E,"False Data")</f>
        <v>West Beverlymouth</v>
      </c>
      <c r="P1890" t="str">
        <f>_xlfn.XLOOKUP(Table17[[#This Row],[Customer_ID]],Customer_Dim!A:A,Customer_Dim!F:F,"False Data")</f>
        <v>Missouri</v>
      </c>
      <c r="Q1890" t="str">
        <f>_xlfn.XLOOKUP(Table17[[#This Row],[Customer_ID]],Customer_Dim!A:A,Customer_Dim!G:G,"False Data")</f>
        <v>USA</v>
      </c>
      <c r="R1890" t="str">
        <f>_xlfn.XLOOKUP(Table17[[#This Row],[Customer_ID]],Customer_Dim!A:A,Customer_Dim!H:H,"False Data")</f>
        <v>Bronze</v>
      </c>
      <c r="S1890" t="str">
        <f>_xlfn.XLOOKUP(Table17[[#This Row],[Store_ID]],Store_Dim!A:A,Store_Dim!B:B)</f>
        <v>Bean, Jones and Park</v>
      </c>
      <c r="T1890" t="str">
        <f>_xlfn.XLOOKUP(Table17[[#This Row],[Store_ID]],Store_Dim!A:A,Store_Dim!C:C)</f>
        <v>West</v>
      </c>
      <c r="U1890" t="str">
        <f>_xlfn.XLOOKUP(Table17[[#This Row],[Store_ID]],Store_Dim!A:A,Store_Dim!D:D)</f>
        <v>Thompsonborough</v>
      </c>
      <c r="V1890" t="str">
        <f>_xlfn.XLOOKUP(Table17[[#This Row],[Store_ID]],Store_Dim!A:A,Store_Dim!E:E)</f>
        <v>Online</v>
      </c>
      <c r="W1890" t="str">
        <f>_xlfn.XLOOKUP(Table17[[#This Row],[Product_ID]],Product_Dim!A:A,Product_Dim!B:B)</f>
        <v>Men's Running Jacket</v>
      </c>
      <c r="X1890" t="str">
        <f>_xlfn.XLOOKUP(Table17[[#This Row],[Product_ID]],Product_Dim!A:A,Product_Dim!C:C)</f>
        <v>Clothing</v>
      </c>
      <c r="Y1890" t="str">
        <f>_xlfn.XLOOKUP(Table17[[#This Row],[Product_ID]],Product_Dim!A:A,Product_Dim!D:D)</f>
        <v>Outerwear</v>
      </c>
      <c r="Z1890" t="str">
        <f>_xlfn.XLOOKUP(Table17[[#This Row],[Product_ID]],Product_Dim!A:A,Product_Dim!E:E)</f>
        <v>Pineda Ltd</v>
      </c>
      <c r="AA1890">
        <f>_xlfn.XLOOKUP(Table17[[#This Row],[Product_ID]],Product_Dim!A:A,Product_Dim!F:F)</f>
        <v>364.67</v>
      </c>
      <c r="AB1890">
        <f>_xlfn.XLOOKUP(Table17[[#This Row],[Product_ID]],Product_Dim!A:A,Product_Dim!G:G)</f>
        <v>452</v>
      </c>
    </row>
    <row r="1891" spans="1:28" x14ac:dyDescent="0.25">
      <c r="A1891" t="s">
        <v>3715</v>
      </c>
      <c r="B1891" s="1">
        <v>45824</v>
      </c>
      <c r="C1891" t="s">
        <v>144</v>
      </c>
      <c r="D1891" t="s">
        <v>1628</v>
      </c>
      <c r="E1891" t="s">
        <v>1810</v>
      </c>
      <c r="F1891">
        <v>4</v>
      </c>
      <c r="G1891">
        <v>38.380000000000003</v>
      </c>
      <c r="H1891">
        <v>0.16</v>
      </c>
      <c r="I1891" t="s">
        <v>1829</v>
      </c>
      <c r="J1891" s="12">
        <v>128.95679999999999</v>
      </c>
      <c r="K1891" t="str">
        <f>_xlfn.XLOOKUP(Table17[[#This Row],[Customer_ID]],Customer_Dim!A:A,Customer_Dim!B:B,"False Data")</f>
        <v>Thomas Phillips</v>
      </c>
      <c r="L1891" s="5">
        <f>_xlfn.XLOOKUP(Table17[[#This Row],[Customer_ID]],Customer_Dim!A:A,Customer_Dim!C:C,"False Data")</f>
        <v>20</v>
      </c>
      <c r="M1891" s="5" t="str" cm="1">
        <f t="array" ref="M1891">_xlfn.IFS(Table9[[#This Row],[Age]]&lt;=35,"Youth",Table9[[#This Row],[Age]]&lt;=55,"Adult",Table9[[#This Row],[Age]]&gt;55,"Senior")</f>
        <v>Youth</v>
      </c>
      <c r="N1891" t="str">
        <f>_xlfn.XLOOKUP(Table17[[#This Row],[Customer_ID]],Customer_Dim!A:A,Customer_Dim!D:D,"False Data")</f>
        <v>Female</v>
      </c>
      <c r="O1891" t="str">
        <f>_xlfn.XLOOKUP(Table17[[#This Row],[Customer_ID]],Customer_Dim!A:A,Customer_Dim!E:E,"False Data")</f>
        <v>Luisfurt</v>
      </c>
      <c r="P1891" t="str">
        <f>_xlfn.XLOOKUP(Table17[[#This Row],[Customer_ID]],Customer_Dim!A:A,Customer_Dim!F:F,"False Data")</f>
        <v>Georgia</v>
      </c>
      <c r="Q1891" t="str">
        <f>_xlfn.XLOOKUP(Table17[[#This Row],[Customer_ID]],Customer_Dim!A:A,Customer_Dim!G:G,"False Data")</f>
        <v>USA</v>
      </c>
      <c r="R1891" t="str">
        <f>_xlfn.XLOOKUP(Table17[[#This Row],[Customer_ID]],Customer_Dim!A:A,Customer_Dim!H:H,"False Data")</f>
        <v>Gold</v>
      </c>
      <c r="S1891" t="str">
        <f>_xlfn.XLOOKUP(Table17[[#This Row],[Store_ID]],Store_Dim!A:A,Store_Dim!B:B)</f>
        <v>Guerrero-Schmitt</v>
      </c>
      <c r="T1891" t="str">
        <f>_xlfn.XLOOKUP(Table17[[#This Row],[Store_ID]],Store_Dim!A:A,Store_Dim!C:C)</f>
        <v>East</v>
      </c>
      <c r="U1891" t="str">
        <f>_xlfn.XLOOKUP(Table17[[#This Row],[Store_ID]],Store_Dim!A:A,Store_Dim!D:D)</f>
        <v>East Stevechester</v>
      </c>
      <c r="V1891" t="str">
        <f>_xlfn.XLOOKUP(Table17[[#This Row],[Store_ID]],Store_Dim!A:A,Store_Dim!E:E)</f>
        <v>Flagship</v>
      </c>
      <c r="W1891" t="str">
        <f>_xlfn.XLOOKUP(Table17[[#This Row],[Product_ID]],Product_Dim!A:A,Product_Dim!B:B)</f>
        <v>Noise-Canceling Headphones</v>
      </c>
      <c r="X1891" t="str">
        <f>_xlfn.XLOOKUP(Table17[[#This Row],[Product_ID]],Product_Dim!A:A,Product_Dim!C:C)</f>
        <v>Electronics</v>
      </c>
      <c r="Y1891" t="str">
        <f>_xlfn.XLOOKUP(Table17[[#This Row],[Product_ID]],Product_Dim!A:A,Product_Dim!D:D)</f>
        <v>Audio</v>
      </c>
      <c r="Z1891" t="str">
        <f>_xlfn.XLOOKUP(Table17[[#This Row],[Product_ID]],Product_Dim!A:A,Product_Dim!E:E)</f>
        <v>Taylor-Hart</v>
      </c>
      <c r="AA1891">
        <f>_xlfn.XLOOKUP(Table17[[#This Row],[Product_ID]],Product_Dim!A:A,Product_Dim!F:F)</f>
        <v>38.520000000000003</v>
      </c>
      <c r="AB1891">
        <f>_xlfn.XLOOKUP(Table17[[#This Row],[Product_ID]],Product_Dim!A:A,Product_Dim!G:G)</f>
        <v>378</v>
      </c>
    </row>
    <row r="1892" spans="1:28" x14ac:dyDescent="0.25">
      <c r="A1892" t="s">
        <v>3716</v>
      </c>
      <c r="B1892" s="1">
        <v>45404</v>
      </c>
      <c r="C1892" t="s">
        <v>1513</v>
      </c>
      <c r="D1892" t="s">
        <v>1736</v>
      </c>
      <c r="E1892" t="s">
        <v>1789</v>
      </c>
      <c r="F1892">
        <v>4</v>
      </c>
      <c r="G1892">
        <v>731.72</v>
      </c>
      <c r="H1892">
        <v>0.22</v>
      </c>
      <c r="I1892" t="s">
        <v>1829</v>
      </c>
      <c r="J1892" s="12">
        <v>2282.9663999999998</v>
      </c>
      <c r="K1892" t="str">
        <f>_xlfn.XLOOKUP(Table17[[#This Row],[Customer_ID]],Customer_Dim!A:A,Customer_Dim!B:B,"False Data")</f>
        <v>Darrell Miller</v>
      </c>
      <c r="L1892" s="5">
        <f>_xlfn.XLOOKUP(Table17[[#This Row],[Customer_ID]],Customer_Dim!A:A,Customer_Dim!C:C,"False Data")</f>
        <v>59</v>
      </c>
      <c r="M1892" s="5" t="str" cm="1">
        <f t="array" ref="M1892">_xlfn.IFS(Table9[[#This Row],[Age]]&lt;=35,"Youth",Table9[[#This Row],[Age]]&lt;=55,"Adult",Table9[[#This Row],[Age]]&gt;55,"Senior")</f>
        <v>Senior</v>
      </c>
      <c r="N1892" t="str">
        <f>_xlfn.XLOOKUP(Table17[[#This Row],[Customer_ID]],Customer_Dim!A:A,Customer_Dim!D:D,"False Data")</f>
        <v>Female</v>
      </c>
      <c r="O1892" t="str">
        <f>_xlfn.XLOOKUP(Table17[[#This Row],[Customer_ID]],Customer_Dim!A:A,Customer_Dim!E:E,"False Data")</f>
        <v>Port Carol</v>
      </c>
      <c r="P1892" t="str">
        <f>_xlfn.XLOOKUP(Table17[[#This Row],[Customer_ID]],Customer_Dim!A:A,Customer_Dim!F:F,"False Data")</f>
        <v>Florida</v>
      </c>
      <c r="Q1892" t="str">
        <f>_xlfn.XLOOKUP(Table17[[#This Row],[Customer_ID]],Customer_Dim!A:A,Customer_Dim!G:G,"False Data")</f>
        <v>USA</v>
      </c>
      <c r="R1892" t="str">
        <f>_xlfn.XLOOKUP(Table17[[#This Row],[Customer_ID]],Customer_Dim!A:A,Customer_Dim!H:H,"False Data")</f>
        <v>Platinum</v>
      </c>
      <c r="S1892" t="str">
        <f>_xlfn.XLOOKUP(Table17[[#This Row],[Store_ID]],Store_Dim!A:A,Store_Dim!B:B)</f>
        <v>Hill, Wagner and Ballard</v>
      </c>
      <c r="T1892" t="str">
        <f>_xlfn.XLOOKUP(Table17[[#This Row],[Store_ID]],Store_Dim!A:A,Store_Dim!C:C)</f>
        <v>East</v>
      </c>
      <c r="U1892" t="str">
        <f>_xlfn.XLOOKUP(Table17[[#This Row],[Store_ID]],Store_Dim!A:A,Store_Dim!D:D)</f>
        <v>East Davidville</v>
      </c>
      <c r="V1892" t="str">
        <f>_xlfn.XLOOKUP(Table17[[#This Row],[Store_ID]],Store_Dim!A:A,Store_Dim!E:E)</f>
        <v>Online</v>
      </c>
      <c r="W1892" t="str">
        <f>_xlfn.XLOOKUP(Table17[[#This Row],[Product_ID]],Product_Dim!A:A,Product_Dim!B:B)</f>
        <v>Vitamin E Body Lotion</v>
      </c>
      <c r="X1892" t="str">
        <f>_xlfn.XLOOKUP(Table17[[#This Row],[Product_ID]],Product_Dim!A:A,Product_Dim!C:C)</f>
        <v>Beauty</v>
      </c>
      <c r="Y1892" t="str">
        <f>_xlfn.XLOOKUP(Table17[[#This Row],[Product_ID]],Product_Dim!A:A,Product_Dim!D:D)</f>
        <v>Skincare</v>
      </c>
      <c r="Z1892" t="str">
        <f>_xlfn.XLOOKUP(Table17[[#This Row],[Product_ID]],Product_Dim!A:A,Product_Dim!E:E)</f>
        <v>Hoffman-Williams</v>
      </c>
      <c r="AA1892">
        <f>_xlfn.XLOOKUP(Table17[[#This Row],[Product_ID]],Product_Dim!A:A,Product_Dim!F:F)</f>
        <v>358.47</v>
      </c>
      <c r="AB1892">
        <f>_xlfn.XLOOKUP(Table17[[#This Row],[Product_ID]],Product_Dim!A:A,Product_Dim!G:G)</f>
        <v>213</v>
      </c>
    </row>
    <row r="1893" spans="1:28" x14ac:dyDescent="0.25">
      <c r="A1893" t="s">
        <v>3717</v>
      </c>
      <c r="B1893" s="1">
        <v>45916</v>
      </c>
      <c r="C1893" t="s">
        <v>1411</v>
      </c>
      <c r="D1893" t="s">
        <v>1710</v>
      </c>
      <c r="E1893" t="s">
        <v>1813</v>
      </c>
      <c r="F1893">
        <v>3</v>
      </c>
      <c r="G1893">
        <v>825.33</v>
      </c>
      <c r="H1893">
        <v>0.21</v>
      </c>
      <c r="I1893" t="s">
        <v>1824</v>
      </c>
      <c r="J1893" s="12">
        <v>1956.0320999999999</v>
      </c>
      <c r="K1893" t="str">
        <f>_xlfn.XLOOKUP(Table17[[#This Row],[Customer_ID]],Customer_Dim!A:A,Customer_Dim!B:B,"False Data")</f>
        <v>Christina Robertson</v>
      </c>
      <c r="L1893" s="5">
        <f>_xlfn.XLOOKUP(Table17[[#This Row],[Customer_ID]],Customer_Dim!A:A,Customer_Dim!C:C,"False Data")</f>
        <v>59</v>
      </c>
      <c r="M1893" s="5" t="str" cm="1">
        <f t="array" ref="M1893">_xlfn.IFS(Table9[[#This Row],[Age]]&lt;=35,"Youth",Table9[[#This Row],[Age]]&lt;=55,"Adult",Table9[[#This Row],[Age]]&gt;55,"Senior")</f>
        <v>Senior</v>
      </c>
      <c r="N1893" t="str">
        <f>_xlfn.XLOOKUP(Table17[[#This Row],[Customer_ID]],Customer_Dim!A:A,Customer_Dim!D:D,"False Data")</f>
        <v>Male</v>
      </c>
      <c r="O1893" t="str">
        <f>_xlfn.XLOOKUP(Table17[[#This Row],[Customer_ID]],Customer_Dim!A:A,Customer_Dim!E:E,"False Data")</f>
        <v>Hubbardborough</v>
      </c>
      <c r="P1893" t="str">
        <f>_xlfn.XLOOKUP(Table17[[#This Row],[Customer_ID]],Customer_Dim!A:A,Customer_Dim!F:F,"False Data")</f>
        <v>Kentucky</v>
      </c>
      <c r="Q1893" t="str">
        <f>_xlfn.XLOOKUP(Table17[[#This Row],[Customer_ID]],Customer_Dim!A:A,Customer_Dim!G:G,"False Data")</f>
        <v>USA</v>
      </c>
      <c r="R1893" t="str">
        <f>_xlfn.XLOOKUP(Table17[[#This Row],[Customer_ID]],Customer_Dim!A:A,Customer_Dim!H:H,"False Data")</f>
        <v>Platinum</v>
      </c>
      <c r="S1893" t="str">
        <f>_xlfn.XLOOKUP(Table17[[#This Row],[Store_ID]],Store_Dim!A:A,Store_Dim!B:B)</f>
        <v>Mann-Austin</v>
      </c>
      <c r="T1893" t="str">
        <f>_xlfn.XLOOKUP(Table17[[#This Row],[Store_ID]],Store_Dim!A:A,Store_Dim!C:C)</f>
        <v>East</v>
      </c>
      <c r="U1893" t="str">
        <f>_xlfn.XLOOKUP(Table17[[#This Row],[Store_ID]],Store_Dim!A:A,Store_Dim!D:D)</f>
        <v>Vasquezborough</v>
      </c>
      <c r="V1893" t="str">
        <f>_xlfn.XLOOKUP(Table17[[#This Row],[Store_ID]],Store_Dim!A:A,Store_Dim!E:E)</f>
        <v>Online</v>
      </c>
      <c r="W1893" t="str">
        <f>_xlfn.XLOOKUP(Table17[[#This Row],[Product_ID]],Product_Dim!A:A,Product_Dim!B:B)</f>
        <v>Badminton Racket Set</v>
      </c>
      <c r="X1893" t="str">
        <f>_xlfn.XLOOKUP(Table17[[#This Row],[Product_ID]],Product_Dim!A:A,Product_Dim!C:C)</f>
        <v>Sports</v>
      </c>
      <c r="Y1893" t="str">
        <f>_xlfn.XLOOKUP(Table17[[#This Row],[Product_ID]],Product_Dim!A:A,Product_Dim!D:D)</f>
        <v>Equipment</v>
      </c>
      <c r="Z1893" t="str">
        <f>_xlfn.XLOOKUP(Table17[[#This Row],[Product_ID]],Product_Dim!A:A,Product_Dim!E:E)</f>
        <v>Robinson-Brown</v>
      </c>
      <c r="AA1893">
        <f>_xlfn.XLOOKUP(Table17[[#This Row],[Product_ID]],Product_Dim!A:A,Product_Dim!F:F)</f>
        <v>285.54000000000002</v>
      </c>
      <c r="AB1893">
        <f>_xlfn.XLOOKUP(Table17[[#This Row],[Product_ID]],Product_Dim!A:A,Product_Dim!G:G)</f>
        <v>358</v>
      </c>
    </row>
    <row r="1894" spans="1:28" x14ac:dyDescent="0.25">
      <c r="A1894" t="s">
        <v>3718</v>
      </c>
      <c r="B1894" s="1">
        <v>45269</v>
      </c>
      <c r="C1894" t="s">
        <v>221</v>
      </c>
      <c r="D1894" t="s">
        <v>1688</v>
      </c>
      <c r="E1894" t="s">
        <v>1799</v>
      </c>
      <c r="F1894">
        <v>2</v>
      </c>
      <c r="G1894">
        <v>47.3</v>
      </c>
      <c r="H1894">
        <v>0.01</v>
      </c>
      <c r="I1894" t="s">
        <v>1826</v>
      </c>
      <c r="J1894" s="12">
        <v>93.653999999999996</v>
      </c>
      <c r="K1894" t="str">
        <f>_xlfn.XLOOKUP(Table17[[#This Row],[Customer_ID]],Customer_Dim!A:A,Customer_Dim!B:B,"False Data")</f>
        <v>Alyssa Vargas</v>
      </c>
      <c r="L1894" s="5">
        <f>_xlfn.XLOOKUP(Table17[[#This Row],[Customer_ID]],Customer_Dim!A:A,Customer_Dim!C:C,"False Data")</f>
        <v>53</v>
      </c>
      <c r="M1894" s="5" t="str" cm="1">
        <f t="array" ref="M1894">_xlfn.IFS(Table9[[#This Row],[Age]]&lt;=35,"Youth",Table9[[#This Row],[Age]]&lt;=55,"Adult",Table9[[#This Row],[Age]]&gt;55,"Senior")</f>
        <v>Adult</v>
      </c>
      <c r="N1894" t="str">
        <f>_xlfn.XLOOKUP(Table17[[#This Row],[Customer_ID]],Customer_Dim!A:A,Customer_Dim!D:D,"False Data")</f>
        <v>Male</v>
      </c>
      <c r="O1894" t="str">
        <f>_xlfn.XLOOKUP(Table17[[#This Row],[Customer_ID]],Customer_Dim!A:A,Customer_Dim!E:E,"False Data")</f>
        <v>New Kathrynland</v>
      </c>
      <c r="P1894" t="str">
        <f>_xlfn.XLOOKUP(Table17[[#This Row],[Customer_ID]],Customer_Dim!A:A,Customer_Dim!F:F,"False Data")</f>
        <v>Montana</v>
      </c>
      <c r="Q1894" t="str">
        <f>_xlfn.XLOOKUP(Table17[[#This Row],[Customer_ID]],Customer_Dim!A:A,Customer_Dim!G:G,"False Data")</f>
        <v>USA</v>
      </c>
      <c r="R1894" t="str">
        <f>_xlfn.XLOOKUP(Table17[[#This Row],[Customer_ID]],Customer_Dim!A:A,Customer_Dim!H:H,"False Data")</f>
        <v>Platinum</v>
      </c>
      <c r="S1894" t="str">
        <f>_xlfn.XLOOKUP(Table17[[#This Row],[Store_ID]],Store_Dim!A:A,Store_Dim!B:B)</f>
        <v>Mcdonald Inc</v>
      </c>
      <c r="T1894" t="str">
        <f>_xlfn.XLOOKUP(Table17[[#This Row],[Store_ID]],Store_Dim!A:A,Store_Dim!C:C)</f>
        <v>South</v>
      </c>
      <c r="U1894" t="str">
        <f>_xlfn.XLOOKUP(Table17[[#This Row],[Store_ID]],Store_Dim!A:A,Store_Dim!D:D)</f>
        <v>Christopherland</v>
      </c>
      <c r="V1894" t="str">
        <f>_xlfn.XLOOKUP(Table17[[#This Row],[Store_ID]],Store_Dim!A:A,Store_Dim!E:E)</f>
        <v>Outlet</v>
      </c>
      <c r="W1894" t="str">
        <f>_xlfn.XLOOKUP(Table17[[#This Row],[Product_ID]],Product_Dim!A:A,Product_Dim!B:B)</f>
        <v>Kitchen Storage Rack</v>
      </c>
      <c r="X1894" t="str">
        <f>_xlfn.XLOOKUP(Table17[[#This Row],[Product_ID]],Product_Dim!A:A,Product_Dim!C:C)</f>
        <v>Home</v>
      </c>
      <c r="Y1894" t="str">
        <f>_xlfn.XLOOKUP(Table17[[#This Row],[Product_ID]],Product_Dim!A:A,Product_Dim!D:D)</f>
        <v>Storage</v>
      </c>
      <c r="Z1894" t="str">
        <f>_xlfn.XLOOKUP(Table17[[#This Row],[Product_ID]],Product_Dim!A:A,Product_Dim!E:E)</f>
        <v>Duran Group</v>
      </c>
      <c r="AA1894">
        <f>_xlfn.XLOOKUP(Table17[[#This Row],[Product_ID]],Product_Dim!A:A,Product_Dim!F:F)</f>
        <v>138.05000000000001</v>
      </c>
      <c r="AB1894">
        <f>_xlfn.XLOOKUP(Table17[[#This Row],[Product_ID]],Product_Dim!A:A,Product_Dim!G:G)</f>
        <v>89</v>
      </c>
    </row>
    <row r="1895" spans="1:28" x14ac:dyDescent="0.25">
      <c r="A1895" t="s">
        <v>3719</v>
      </c>
      <c r="B1895" s="1">
        <v>45493</v>
      </c>
      <c r="C1895" t="s">
        <v>568</v>
      </c>
      <c r="D1895" t="s">
        <v>1692</v>
      </c>
      <c r="E1895" t="s">
        <v>1807</v>
      </c>
      <c r="F1895">
        <v>1</v>
      </c>
      <c r="G1895">
        <v>389.12</v>
      </c>
      <c r="H1895">
        <v>0.18</v>
      </c>
      <c r="I1895" t="s">
        <v>1826</v>
      </c>
      <c r="J1895" s="12">
        <v>319.07839999999999</v>
      </c>
      <c r="K1895" t="str">
        <f>_xlfn.XLOOKUP(Table17[[#This Row],[Customer_ID]],Customer_Dim!A:A,Customer_Dim!B:B,"False Data")</f>
        <v>Amy Wilson</v>
      </c>
      <c r="L1895" s="5">
        <f>_xlfn.XLOOKUP(Table17[[#This Row],[Customer_ID]],Customer_Dim!A:A,Customer_Dim!C:C,"False Data")</f>
        <v>44</v>
      </c>
      <c r="M1895" s="5" t="str" cm="1">
        <f t="array" ref="M1895">_xlfn.IFS(Table9[[#This Row],[Age]]&lt;=35,"Youth",Table9[[#This Row],[Age]]&lt;=55,"Adult",Table9[[#This Row],[Age]]&gt;55,"Senior")</f>
        <v>Adult</v>
      </c>
      <c r="N1895" t="str">
        <f>_xlfn.XLOOKUP(Table17[[#This Row],[Customer_ID]],Customer_Dim!A:A,Customer_Dim!D:D,"False Data")</f>
        <v>Female</v>
      </c>
      <c r="O1895" t="str">
        <f>_xlfn.XLOOKUP(Table17[[#This Row],[Customer_ID]],Customer_Dim!A:A,Customer_Dim!E:E,"False Data")</f>
        <v>Morrisburgh</v>
      </c>
      <c r="P1895" t="str">
        <f>_xlfn.XLOOKUP(Table17[[#This Row],[Customer_ID]],Customer_Dim!A:A,Customer_Dim!F:F,"False Data")</f>
        <v>Indiana</v>
      </c>
      <c r="Q1895" t="str">
        <f>_xlfn.XLOOKUP(Table17[[#This Row],[Customer_ID]],Customer_Dim!A:A,Customer_Dim!G:G,"False Data")</f>
        <v>USA</v>
      </c>
      <c r="R1895" t="str">
        <f>_xlfn.XLOOKUP(Table17[[#This Row],[Customer_ID]],Customer_Dim!A:A,Customer_Dim!H:H,"False Data")</f>
        <v>Platinum</v>
      </c>
      <c r="S1895" t="str">
        <f>_xlfn.XLOOKUP(Table17[[#This Row],[Store_ID]],Store_Dim!A:A,Store_Dim!B:B)</f>
        <v>Holloway Ltd</v>
      </c>
      <c r="T1895" t="str">
        <f>_xlfn.XLOOKUP(Table17[[#This Row],[Store_ID]],Store_Dim!A:A,Store_Dim!C:C)</f>
        <v>North</v>
      </c>
      <c r="U1895" t="str">
        <f>_xlfn.XLOOKUP(Table17[[#This Row],[Store_ID]],Store_Dim!A:A,Store_Dim!D:D)</f>
        <v>Bensonhaven</v>
      </c>
      <c r="V1895" t="str">
        <f>_xlfn.XLOOKUP(Table17[[#This Row],[Store_ID]],Store_Dim!A:A,Store_Dim!E:E)</f>
        <v>Flagship</v>
      </c>
      <c r="W1895" t="str">
        <f>_xlfn.XLOOKUP(Table17[[#This Row],[Product_ID]],Product_Dim!A:A,Product_Dim!B:B)</f>
        <v>Professional Jump Rope</v>
      </c>
      <c r="X1895" t="str">
        <f>_xlfn.XLOOKUP(Table17[[#This Row],[Product_ID]],Product_Dim!A:A,Product_Dim!C:C)</f>
        <v>Sports</v>
      </c>
      <c r="Y1895" t="str">
        <f>_xlfn.XLOOKUP(Table17[[#This Row],[Product_ID]],Product_Dim!A:A,Product_Dim!D:D)</f>
        <v>Fitness</v>
      </c>
      <c r="Z1895" t="str">
        <f>_xlfn.XLOOKUP(Table17[[#This Row],[Product_ID]],Product_Dim!A:A,Product_Dim!E:E)</f>
        <v>Davis PLC</v>
      </c>
      <c r="AA1895">
        <f>_xlfn.XLOOKUP(Table17[[#This Row],[Product_ID]],Product_Dim!A:A,Product_Dim!F:F)</f>
        <v>477.61</v>
      </c>
      <c r="AB1895">
        <f>_xlfn.XLOOKUP(Table17[[#This Row],[Product_ID]],Product_Dim!A:A,Product_Dim!G:G)</f>
        <v>300</v>
      </c>
    </row>
    <row r="1896" spans="1:28" x14ac:dyDescent="0.25">
      <c r="A1896" t="s">
        <v>3720</v>
      </c>
      <c r="B1896" s="1">
        <v>45558</v>
      </c>
      <c r="C1896" t="s">
        <v>1414</v>
      </c>
      <c r="D1896" t="s">
        <v>1712</v>
      </c>
      <c r="E1896" t="s">
        <v>1810</v>
      </c>
      <c r="F1896">
        <v>3</v>
      </c>
      <c r="G1896">
        <v>543.83000000000004</v>
      </c>
      <c r="H1896">
        <v>0.05</v>
      </c>
      <c r="I1896" t="s">
        <v>1824</v>
      </c>
      <c r="J1896" s="12">
        <v>1549.9155000000001</v>
      </c>
      <c r="K1896" t="str">
        <f>_xlfn.XLOOKUP(Table17[[#This Row],[Customer_ID]],Customer_Dim!A:A,Customer_Dim!B:B,"False Data")</f>
        <v>Kelly Garrett</v>
      </c>
      <c r="L1896" s="5">
        <f>_xlfn.XLOOKUP(Table17[[#This Row],[Customer_ID]],Customer_Dim!A:A,Customer_Dim!C:C,"False Data")</f>
        <v>62</v>
      </c>
      <c r="M1896" s="5" t="str" cm="1">
        <f t="array" ref="M1896">_xlfn.IFS(Table9[[#This Row],[Age]]&lt;=35,"Youth",Table9[[#This Row],[Age]]&lt;=55,"Adult",Table9[[#This Row],[Age]]&gt;55,"Senior")</f>
        <v>Senior</v>
      </c>
      <c r="N1896" t="str">
        <f>_xlfn.XLOOKUP(Table17[[#This Row],[Customer_ID]],Customer_Dim!A:A,Customer_Dim!D:D,"False Data")</f>
        <v>Female</v>
      </c>
      <c r="O1896" t="str">
        <f>_xlfn.XLOOKUP(Table17[[#This Row],[Customer_ID]],Customer_Dim!A:A,Customer_Dim!E:E,"False Data")</f>
        <v>Port Taylorberg</v>
      </c>
      <c r="P1896" t="str">
        <f>_xlfn.XLOOKUP(Table17[[#This Row],[Customer_ID]],Customer_Dim!A:A,Customer_Dim!F:F,"False Data")</f>
        <v>Pennsylvania</v>
      </c>
      <c r="Q1896" t="str">
        <f>_xlfn.XLOOKUP(Table17[[#This Row],[Customer_ID]],Customer_Dim!A:A,Customer_Dim!G:G,"False Data")</f>
        <v>USA</v>
      </c>
      <c r="R1896" t="str">
        <f>_xlfn.XLOOKUP(Table17[[#This Row],[Customer_ID]],Customer_Dim!A:A,Customer_Dim!H:H,"False Data")</f>
        <v>Silver</v>
      </c>
      <c r="S1896" t="str">
        <f>_xlfn.XLOOKUP(Table17[[#This Row],[Store_ID]],Store_Dim!A:A,Store_Dim!B:B)</f>
        <v>Guerrero-Schmitt</v>
      </c>
      <c r="T1896" t="str">
        <f>_xlfn.XLOOKUP(Table17[[#This Row],[Store_ID]],Store_Dim!A:A,Store_Dim!C:C)</f>
        <v>East</v>
      </c>
      <c r="U1896" t="str">
        <f>_xlfn.XLOOKUP(Table17[[#This Row],[Store_ID]],Store_Dim!A:A,Store_Dim!D:D)</f>
        <v>East Stevechester</v>
      </c>
      <c r="V1896" t="str">
        <f>_xlfn.XLOOKUP(Table17[[#This Row],[Store_ID]],Store_Dim!A:A,Store_Dim!E:E)</f>
        <v>Flagship</v>
      </c>
      <c r="W1896" t="str">
        <f>_xlfn.XLOOKUP(Table17[[#This Row],[Product_ID]],Product_Dim!A:A,Product_Dim!B:B)</f>
        <v>Fitness Resistance Bands</v>
      </c>
      <c r="X1896" t="str">
        <f>_xlfn.XLOOKUP(Table17[[#This Row],[Product_ID]],Product_Dim!A:A,Product_Dim!C:C)</f>
        <v>Sports</v>
      </c>
      <c r="Y1896" t="str">
        <f>_xlfn.XLOOKUP(Table17[[#This Row],[Product_ID]],Product_Dim!A:A,Product_Dim!D:D)</f>
        <v>Fitness</v>
      </c>
      <c r="Z1896" t="str">
        <f>_xlfn.XLOOKUP(Table17[[#This Row],[Product_ID]],Product_Dim!A:A,Product_Dim!E:E)</f>
        <v>Reese-Watson</v>
      </c>
      <c r="AA1896">
        <f>_xlfn.XLOOKUP(Table17[[#This Row],[Product_ID]],Product_Dim!A:A,Product_Dim!F:F)</f>
        <v>152.91999999999999</v>
      </c>
      <c r="AB1896">
        <f>_xlfn.XLOOKUP(Table17[[#This Row],[Product_ID]],Product_Dim!A:A,Product_Dim!G:G)</f>
        <v>281</v>
      </c>
    </row>
    <row r="1897" spans="1:28" x14ac:dyDescent="0.25">
      <c r="A1897" t="s">
        <v>3721</v>
      </c>
      <c r="B1897" s="1">
        <v>45423</v>
      </c>
      <c r="C1897" t="s">
        <v>103</v>
      </c>
      <c r="D1897" t="s">
        <v>1576</v>
      </c>
      <c r="E1897" t="s">
        <v>1757</v>
      </c>
      <c r="F1897">
        <v>2</v>
      </c>
      <c r="G1897">
        <v>660.27</v>
      </c>
      <c r="H1897">
        <v>0.01</v>
      </c>
      <c r="I1897" t="s">
        <v>1826</v>
      </c>
      <c r="J1897" s="12">
        <v>1307.3345999999999</v>
      </c>
      <c r="K1897" t="str">
        <f>_xlfn.XLOOKUP(Table17[[#This Row],[Customer_ID]],Customer_Dim!A:A,Customer_Dim!B:B,"False Data")</f>
        <v>Heather Collins</v>
      </c>
      <c r="L1897" s="5">
        <f>_xlfn.XLOOKUP(Table17[[#This Row],[Customer_ID]],Customer_Dim!A:A,Customer_Dim!C:C,"False Data")</f>
        <v>40</v>
      </c>
      <c r="M1897" s="5" t="str" cm="1">
        <f t="array" ref="M1897">_xlfn.IFS(Table9[[#This Row],[Age]]&lt;=35,"Youth",Table9[[#This Row],[Age]]&lt;=55,"Adult",Table9[[#This Row],[Age]]&gt;55,"Senior")</f>
        <v>Adult</v>
      </c>
      <c r="N1897" t="str">
        <f>_xlfn.XLOOKUP(Table17[[#This Row],[Customer_ID]],Customer_Dim!A:A,Customer_Dim!D:D,"False Data")</f>
        <v>Male</v>
      </c>
      <c r="O1897" t="str">
        <f>_xlfn.XLOOKUP(Table17[[#This Row],[Customer_ID]],Customer_Dim!A:A,Customer_Dim!E:E,"False Data")</f>
        <v>Rogerschester</v>
      </c>
      <c r="P1897" t="str">
        <f>_xlfn.XLOOKUP(Table17[[#This Row],[Customer_ID]],Customer_Dim!A:A,Customer_Dim!F:F,"False Data")</f>
        <v>Idaho</v>
      </c>
      <c r="Q1897" t="str">
        <f>_xlfn.XLOOKUP(Table17[[#This Row],[Customer_ID]],Customer_Dim!A:A,Customer_Dim!G:G,"False Data")</f>
        <v>USA</v>
      </c>
      <c r="R1897" t="str">
        <f>_xlfn.XLOOKUP(Table17[[#This Row],[Customer_ID]],Customer_Dim!A:A,Customer_Dim!H:H,"False Data")</f>
        <v>Platinum</v>
      </c>
      <c r="S1897" t="str">
        <f>_xlfn.XLOOKUP(Table17[[#This Row],[Store_ID]],Store_Dim!A:A,Store_Dim!B:B)</f>
        <v>Martinez, Adkins and Johnson</v>
      </c>
      <c r="T1897" t="str">
        <f>_xlfn.XLOOKUP(Table17[[#This Row],[Store_ID]],Store_Dim!A:A,Store_Dim!C:C)</f>
        <v>North</v>
      </c>
      <c r="U1897" t="str">
        <f>_xlfn.XLOOKUP(Table17[[#This Row],[Store_ID]],Store_Dim!A:A,Store_Dim!D:D)</f>
        <v>Danielmouth</v>
      </c>
      <c r="V1897" t="str">
        <f>_xlfn.XLOOKUP(Table17[[#This Row],[Store_ID]],Store_Dim!A:A,Store_Dim!E:E)</f>
        <v>Flagship</v>
      </c>
      <c r="W1897" t="str">
        <f>_xlfn.XLOOKUP(Table17[[#This Row],[Product_ID]],Product_Dim!A:A,Product_Dim!B:B)</f>
        <v>Decorative Wall Mirror</v>
      </c>
      <c r="X1897" t="str">
        <f>_xlfn.XLOOKUP(Table17[[#This Row],[Product_ID]],Product_Dim!A:A,Product_Dim!C:C)</f>
        <v>Home</v>
      </c>
      <c r="Y1897" t="str">
        <f>_xlfn.XLOOKUP(Table17[[#This Row],[Product_ID]],Product_Dim!A:A,Product_Dim!D:D)</f>
        <v>Decor</v>
      </c>
      <c r="Z1897" t="str">
        <f>_xlfn.XLOOKUP(Table17[[#This Row],[Product_ID]],Product_Dim!A:A,Product_Dim!E:E)</f>
        <v>Luna, Anderson and Bowman</v>
      </c>
      <c r="AA1897">
        <f>_xlfn.XLOOKUP(Table17[[#This Row],[Product_ID]],Product_Dim!A:A,Product_Dim!F:F)</f>
        <v>48.01</v>
      </c>
      <c r="AB1897">
        <f>_xlfn.XLOOKUP(Table17[[#This Row],[Product_ID]],Product_Dim!A:A,Product_Dim!G:G)</f>
        <v>439</v>
      </c>
    </row>
    <row r="1898" spans="1:28" x14ac:dyDescent="0.25">
      <c r="A1898" t="s">
        <v>3722</v>
      </c>
      <c r="B1898" s="1">
        <v>45780</v>
      </c>
      <c r="C1898" t="s">
        <v>1346</v>
      </c>
      <c r="D1898" t="s">
        <v>1574</v>
      </c>
      <c r="E1898" t="s">
        <v>1782</v>
      </c>
      <c r="F1898">
        <v>4</v>
      </c>
      <c r="G1898">
        <v>729.31</v>
      </c>
      <c r="H1898">
        <v>0.03</v>
      </c>
      <c r="I1898" t="s">
        <v>1824</v>
      </c>
      <c r="J1898" s="12">
        <v>2829.7228</v>
      </c>
      <c r="K1898" t="str">
        <f>_xlfn.XLOOKUP(Table17[[#This Row],[Customer_ID]],Customer_Dim!A:A,Customer_Dim!B:B,"False Data")</f>
        <v>Monique Castro</v>
      </c>
      <c r="L1898" s="5">
        <f>_xlfn.XLOOKUP(Table17[[#This Row],[Customer_ID]],Customer_Dim!A:A,Customer_Dim!C:C,"False Data")</f>
        <v>48</v>
      </c>
      <c r="M1898" s="5" t="str" cm="1">
        <f t="array" ref="M1898">_xlfn.IFS(Table9[[#This Row],[Age]]&lt;=35,"Youth",Table9[[#This Row],[Age]]&lt;=55,"Adult",Table9[[#This Row],[Age]]&gt;55,"Senior")</f>
        <v>Adult</v>
      </c>
      <c r="N1898" t="str">
        <f>_xlfn.XLOOKUP(Table17[[#This Row],[Customer_ID]],Customer_Dim!A:A,Customer_Dim!D:D,"False Data")</f>
        <v>Female</v>
      </c>
      <c r="O1898" t="str">
        <f>_xlfn.XLOOKUP(Table17[[#This Row],[Customer_ID]],Customer_Dim!A:A,Customer_Dim!E:E,"False Data")</f>
        <v>New Sarah</v>
      </c>
      <c r="P1898" t="str">
        <f>_xlfn.XLOOKUP(Table17[[#This Row],[Customer_ID]],Customer_Dim!A:A,Customer_Dim!F:F,"False Data")</f>
        <v>Indiana</v>
      </c>
      <c r="Q1898" t="str">
        <f>_xlfn.XLOOKUP(Table17[[#This Row],[Customer_ID]],Customer_Dim!A:A,Customer_Dim!G:G,"False Data")</f>
        <v>USA</v>
      </c>
      <c r="R1898" t="str">
        <f>_xlfn.XLOOKUP(Table17[[#This Row],[Customer_ID]],Customer_Dim!A:A,Customer_Dim!H:H,"False Data")</f>
        <v>Gold</v>
      </c>
      <c r="S1898" t="str">
        <f>_xlfn.XLOOKUP(Table17[[#This Row],[Store_ID]],Store_Dim!A:A,Store_Dim!B:B)</f>
        <v>Bean, Jones and Park</v>
      </c>
      <c r="T1898" t="str">
        <f>_xlfn.XLOOKUP(Table17[[#This Row],[Store_ID]],Store_Dim!A:A,Store_Dim!C:C)</f>
        <v>West</v>
      </c>
      <c r="U1898" t="str">
        <f>_xlfn.XLOOKUP(Table17[[#This Row],[Store_ID]],Store_Dim!A:A,Store_Dim!D:D)</f>
        <v>Thompsonborough</v>
      </c>
      <c r="V1898" t="str">
        <f>_xlfn.XLOOKUP(Table17[[#This Row],[Store_ID]],Store_Dim!A:A,Store_Dim!E:E)</f>
        <v>Online</v>
      </c>
      <c r="W1898" t="str">
        <f>_xlfn.XLOOKUP(Table17[[#This Row],[Product_ID]],Product_Dim!A:A,Product_Dim!B:B)</f>
        <v>USB-C Fast Charger</v>
      </c>
      <c r="X1898" t="str">
        <f>_xlfn.XLOOKUP(Table17[[#This Row],[Product_ID]],Product_Dim!A:A,Product_Dim!C:C)</f>
        <v>Electronics</v>
      </c>
      <c r="Y1898" t="str">
        <f>_xlfn.XLOOKUP(Table17[[#This Row],[Product_ID]],Product_Dim!A:A,Product_Dim!D:D)</f>
        <v>Accessories</v>
      </c>
      <c r="Z1898" t="str">
        <f>_xlfn.XLOOKUP(Table17[[#This Row],[Product_ID]],Product_Dim!A:A,Product_Dim!E:E)</f>
        <v>Dawson-Perkins</v>
      </c>
      <c r="AA1898">
        <f>_xlfn.XLOOKUP(Table17[[#This Row],[Product_ID]],Product_Dim!A:A,Product_Dim!F:F)</f>
        <v>242.23</v>
      </c>
      <c r="AB1898">
        <f>_xlfn.XLOOKUP(Table17[[#This Row],[Product_ID]],Product_Dim!A:A,Product_Dim!G:G)</f>
        <v>453</v>
      </c>
    </row>
    <row r="1899" spans="1:28" x14ac:dyDescent="0.25">
      <c r="A1899" t="s">
        <v>3723</v>
      </c>
      <c r="B1899" s="1">
        <v>45345</v>
      </c>
      <c r="C1899" t="s">
        <v>1307</v>
      </c>
      <c r="D1899" t="s">
        <v>1722</v>
      </c>
      <c r="E1899" t="s">
        <v>1776</v>
      </c>
      <c r="F1899">
        <v>2</v>
      </c>
      <c r="G1899">
        <v>152.91</v>
      </c>
      <c r="H1899">
        <v>0.24</v>
      </c>
      <c r="I1899" t="s">
        <v>1826</v>
      </c>
      <c r="J1899" s="12">
        <v>232.42320000000001</v>
      </c>
      <c r="K1899" t="str">
        <f>_xlfn.XLOOKUP(Table17[[#This Row],[Customer_ID]],Customer_Dim!A:A,Customer_Dim!B:B,"False Data")</f>
        <v>Holly Robinson</v>
      </c>
      <c r="L1899" s="5">
        <f>_xlfn.XLOOKUP(Table17[[#This Row],[Customer_ID]],Customer_Dim!A:A,Customer_Dim!C:C,"False Data")</f>
        <v>45</v>
      </c>
      <c r="M1899" s="5" t="str" cm="1">
        <f t="array" ref="M1899">_xlfn.IFS(Table9[[#This Row],[Age]]&lt;=35,"Youth",Table9[[#This Row],[Age]]&lt;=55,"Adult",Table9[[#This Row],[Age]]&gt;55,"Senior")</f>
        <v>Adult</v>
      </c>
      <c r="N1899" t="str">
        <f>_xlfn.XLOOKUP(Table17[[#This Row],[Customer_ID]],Customer_Dim!A:A,Customer_Dim!D:D,"False Data")</f>
        <v>Female</v>
      </c>
      <c r="O1899" t="str">
        <f>_xlfn.XLOOKUP(Table17[[#This Row],[Customer_ID]],Customer_Dim!A:A,Customer_Dim!E:E,"False Data")</f>
        <v>East Amy</v>
      </c>
      <c r="P1899" t="str">
        <f>_xlfn.XLOOKUP(Table17[[#This Row],[Customer_ID]],Customer_Dim!A:A,Customer_Dim!F:F,"False Data")</f>
        <v>Washington</v>
      </c>
      <c r="Q1899" t="str">
        <f>_xlfn.XLOOKUP(Table17[[#This Row],[Customer_ID]],Customer_Dim!A:A,Customer_Dim!G:G,"False Data")</f>
        <v>USA</v>
      </c>
      <c r="R1899" t="str">
        <f>_xlfn.XLOOKUP(Table17[[#This Row],[Customer_ID]],Customer_Dim!A:A,Customer_Dim!H:H,"False Data")</f>
        <v>Platinum</v>
      </c>
      <c r="S1899" t="str">
        <f>_xlfn.XLOOKUP(Table17[[#This Row],[Store_ID]],Store_Dim!A:A,Store_Dim!B:B)</f>
        <v>Benson-Elliott</v>
      </c>
      <c r="T1899" t="str">
        <f>_xlfn.XLOOKUP(Table17[[#This Row],[Store_ID]],Store_Dim!A:A,Store_Dim!C:C)</f>
        <v>East</v>
      </c>
      <c r="U1899" t="str">
        <f>_xlfn.XLOOKUP(Table17[[#This Row],[Store_ID]],Store_Dim!A:A,Store_Dim!D:D)</f>
        <v>Port Josephberg</v>
      </c>
      <c r="V1899" t="str">
        <f>_xlfn.XLOOKUP(Table17[[#This Row],[Store_ID]],Store_Dim!A:A,Store_Dim!E:E)</f>
        <v>Online</v>
      </c>
      <c r="W1899" t="str">
        <f>_xlfn.XLOOKUP(Table17[[#This Row],[Product_ID]],Product_Dim!A:A,Product_Dim!B:B)</f>
        <v>LED Bedside Lamp</v>
      </c>
      <c r="X1899" t="str">
        <f>_xlfn.XLOOKUP(Table17[[#This Row],[Product_ID]],Product_Dim!A:A,Product_Dim!C:C)</f>
        <v>Home</v>
      </c>
      <c r="Y1899" t="str">
        <f>_xlfn.XLOOKUP(Table17[[#This Row],[Product_ID]],Product_Dim!A:A,Product_Dim!D:D)</f>
        <v>Lighting</v>
      </c>
      <c r="Z1899" t="str">
        <f>_xlfn.XLOOKUP(Table17[[#This Row],[Product_ID]],Product_Dim!A:A,Product_Dim!E:E)</f>
        <v>Aguilar, Horton and Lewis</v>
      </c>
      <c r="AA1899">
        <f>_xlfn.XLOOKUP(Table17[[#This Row],[Product_ID]],Product_Dim!A:A,Product_Dim!F:F)</f>
        <v>371.38</v>
      </c>
      <c r="AB1899">
        <f>_xlfn.XLOOKUP(Table17[[#This Row],[Product_ID]],Product_Dim!A:A,Product_Dim!G:G)</f>
        <v>220</v>
      </c>
    </row>
    <row r="1900" spans="1:28" x14ac:dyDescent="0.25">
      <c r="A1900" t="s">
        <v>3724</v>
      </c>
      <c r="B1900" s="1">
        <v>45344</v>
      </c>
      <c r="C1900" t="s">
        <v>1422</v>
      </c>
      <c r="D1900" t="s">
        <v>1696</v>
      </c>
      <c r="E1900" t="s">
        <v>1801</v>
      </c>
      <c r="F1900">
        <v>4</v>
      </c>
      <c r="G1900">
        <v>592.14</v>
      </c>
      <c r="H1900">
        <v>0.12</v>
      </c>
      <c r="I1900" t="s">
        <v>1829</v>
      </c>
      <c r="J1900" s="12">
        <v>2084.3328000000001</v>
      </c>
      <c r="K1900" t="str">
        <f>_xlfn.XLOOKUP(Table17[[#This Row],[Customer_ID]],Customer_Dim!A:A,Customer_Dim!B:B,"False Data")</f>
        <v>Paul Cox</v>
      </c>
      <c r="L1900" s="5">
        <f>_xlfn.XLOOKUP(Table17[[#This Row],[Customer_ID]],Customer_Dim!A:A,Customer_Dim!C:C,"False Data")</f>
        <v>60</v>
      </c>
      <c r="M1900" s="5" t="str" cm="1">
        <f t="array" ref="M1900">_xlfn.IFS(Table9[[#This Row],[Age]]&lt;=35,"Youth",Table9[[#This Row],[Age]]&lt;=55,"Adult",Table9[[#This Row],[Age]]&gt;55,"Senior")</f>
        <v>Senior</v>
      </c>
      <c r="N1900" t="str">
        <f>_xlfn.XLOOKUP(Table17[[#This Row],[Customer_ID]],Customer_Dim!A:A,Customer_Dim!D:D,"False Data")</f>
        <v>Female</v>
      </c>
      <c r="O1900" t="str">
        <f>_xlfn.XLOOKUP(Table17[[#This Row],[Customer_ID]],Customer_Dim!A:A,Customer_Dim!E:E,"False Data")</f>
        <v>East Julie</v>
      </c>
      <c r="P1900" t="str">
        <f>_xlfn.XLOOKUP(Table17[[#This Row],[Customer_ID]],Customer_Dim!A:A,Customer_Dim!F:F,"False Data")</f>
        <v>Kansas</v>
      </c>
      <c r="Q1900" t="str">
        <f>_xlfn.XLOOKUP(Table17[[#This Row],[Customer_ID]],Customer_Dim!A:A,Customer_Dim!G:G,"False Data")</f>
        <v>USA</v>
      </c>
      <c r="R1900" t="str">
        <f>_xlfn.XLOOKUP(Table17[[#This Row],[Customer_ID]],Customer_Dim!A:A,Customer_Dim!H:H,"False Data")</f>
        <v>Silver</v>
      </c>
      <c r="S1900" t="str">
        <f>_xlfn.XLOOKUP(Table17[[#This Row],[Store_ID]],Store_Dim!A:A,Store_Dim!B:B)</f>
        <v>Shelton PLC</v>
      </c>
      <c r="T1900" t="str">
        <f>_xlfn.XLOOKUP(Table17[[#This Row],[Store_ID]],Store_Dim!A:A,Store_Dim!C:C)</f>
        <v>North</v>
      </c>
      <c r="U1900" t="str">
        <f>_xlfn.XLOOKUP(Table17[[#This Row],[Store_ID]],Store_Dim!A:A,Store_Dim!D:D)</f>
        <v>East Jenniferstad</v>
      </c>
      <c r="V1900" t="str">
        <f>_xlfn.XLOOKUP(Table17[[#This Row],[Store_ID]],Store_Dim!A:A,Store_Dim!E:E)</f>
        <v>Flagship</v>
      </c>
      <c r="W1900" t="str">
        <f>_xlfn.XLOOKUP(Table17[[#This Row],[Product_ID]],Product_Dim!A:A,Product_Dim!B:B)</f>
        <v>Bluetooth Car Audio System</v>
      </c>
      <c r="X1900" t="str">
        <f>_xlfn.XLOOKUP(Table17[[#This Row],[Product_ID]],Product_Dim!A:A,Product_Dim!C:C)</f>
        <v>Electronics</v>
      </c>
      <c r="Y1900" t="str">
        <f>_xlfn.XLOOKUP(Table17[[#This Row],[Product_ID]],Product_Dim!A:A,Product_Dim!D:D)</f>
        <v>Audio</v>
      </c>
      <c r="Z1900" t="str">
        <f>_xlfn.XLOOKUP(Table17[[#This Row],[Product_ID]],Product_Dim!A:A,Product_Dim!E:E)</f>
        <v>Bruce-Bowen</v>
      </c>
      <c r="AA1900">
        <f>_xlfn.XLOOKUP(Table17[[#This Row],[Product_ID]],Product_Dim!A:A,Product_Dim!F:F)</f>
        <v>403.71</v>
      </c>
      <c r="AB1900">
        <f>_xlfn.XLOOKUP(Table17[[#This Row],[Product_ID]],Product_Dim!A:A,Product_Dim!G:G)</f>
        <v>159</v>
      </c>
    </row>
    <row r="1901" spans="1:28" x14ac:dyDescent="0.25">
      <c r="A1901" t="s">
        <v>3725</v>
      </c>
      <c r="B1901" s="1">
        <v>45525</v>
      </c>
      <c r="C1901" t="s">
        <v>230</v>
      </c>
      <c r="D1901" t="s">
        <v>1704</v>
      </c>
      <c r="E1901" t="s">
        <v>1794</v>
      </c>
      <c r="F1901">
        <v>1</v>
      </c>
      <c r="G1901">
        <v>984.37</v>
      </c>
      <c r="H1901">
        <v>0</v>
      </c>
      <c r="I1901" t="s">
        <v>1826</v>
      </c>
      <c r="J1901" s="12">
        <v>984.37</v>
      </c>
      <c r="K1901" t="str">
        <f>_xlfn.XLOOKUP(Table17[[#This Row],[Customer_ID]],Customer_Dim!A:A,Customer_Dim!B:B,"False Data")</f>
        <v>James Bean</v>
      </c>
      <c r="L1901" s="5">
        <f>_xlfn.XLOOKUP(Table17[[#This Row],[Customer_ID]],Customer_Dim!A:A,Customer_Dim!C:C,"False Data")</f>
        <v>50</v>
      </c>
      <c r="M1901" s="5" t="str" cm="1">
        <f t="array" ref="M1901">_xlfn.IFS(Table9[[#This Row],[Age]]&lt;=35,"Youth",Table9[[#This Row],[Age]]&lt;=55,"Adult",Table9[[#This Row],[Age]]&gt;55,"Senior")</f>
        <v>Adult</v>
      </c>
      <c r="N1901" t="str">
        <f>_xlfn.XLOOKUP(Table17[[#This Row],[Customer_ID]],Customer_Dim!A:A,Customer_Dim!D:D,"False Data")</f>
        <v>Male</v>
      </c>
      <c r="O1901" t="str">
        <f>_xlfn.XLOOKUP(Table17[[#This Row],[Customer_ID]],Customer_Dim!A:A,Customer_Dim!E:E,"False Data")</f>
        <v>Stevensonton</v>
      </c>
      <c r="P1901" t="str">
        <f>_xlfn.XLOOKUP(Table17[[#This Row],[Customer_ID]],Customer_Dim!A:A,Customer_Dim!F:F,"False Data")</f>
        <v>New Mexico</v>
      </c>
      <c r="Q1901" t="str">
        <f>_xlfn.XLOOKUP(Table17[[#This Row],[Customer_ID]],Customer_Dim!A:A,Customer_Dim!G:G,"False Data")</f>
        <v>USA</v>
      </c>
      <c r="R1901" t="str">
        <f>_xlfn.XLOOKUP(Table17[[#This Row],[Customer_ID]],Customer_Dim!A:A,Customer_Dim!H:H,"False Data")</f>
        <v>Bronze</v>
      </c>
      <c r="S1901" t="str">
        <f>_xlfn.XLOOKUP(Table17[[#This Row],[Store_ID]],Store_Dim!A:A,Store_Dim!B:B)</f>
        <v>Thomas, Bridges and Harris</v>
      </c>
      <c r="T1901" t="str">
        <f>_xlfn.XLOOKUP(Table17[[#This Row],[Store_ID]],Store_Dim!A:A,Store_Dim!C:C)</f>
        <v>North</v>
      </c>
      <c r="U1901" t="str">
        <f>_xlfn.XLOOKUP(Table17[[#This Row],[Store_ID]],Store_Dim!A:A,Store_Dim!D:D)</f>
        <v>Sabrinatown</v>
      </c>
      <c r="V1901" t="str">
        <f>_xlfn.XLOOKUP(Table17[[#This Row],[Store_ID]],Store_Dim!A:A,Store_Dim!E:E)</f>
        <v>Online</v>
      </c>
      <c r="W1901" t="str">
        <f>_xlfn.XLOOKUP(Table17[[#This Row],[Product_ID]],Product_Dim!A:A,Product_Dim!B:B)</f>
        <v>Essential Oil Diffuser</v>
      </c>
      <c r="X1901" t="str">
        <f>_xlfn.XLOOKUP(Table17[[#This Row],[Product_ID]],Product_Dim!A:A,Product_Dim!C:C)</f>
        <v>Home</v>
      </c>
      <c r="Y1901" t="str">
        <f>_xlfn.XLOOKUP(Table17[[#This Row],[Product_ID]],Product_Dim!A:A,Product_Dim!D:D)</f>
        <v>Decor</v>
      </c>
      <c r="Z1901" t="str">
        <f>_xlfn.XLOOKUP(Table17[[#This Row],[Product_ID]],Product_Dim!A:A,Product_Dim!E:E)</f>
        <v>Hernandez Inc</v>
      </c>
      <c r="AA1901">
        <f>_xlfn.XLOOKUP(Table17[[#This Row],[Product_ID]],Product_Dim!A:A,Product_Dim!F:F)</f>
        <v>325.26</v>
      </c>
      <c r="AB1901">
        <f>_xlfn.XLOOKUP(Table17[[#This Row],[Product_ID]],Product_Dim!A:A,Product_Dim!G:G)</f>
        <v>400</v>
      </c>
    </row>
    <row r="1902" spans="1:28" x14ac:dyDescent="0.25">
      <c r="A1902" t="s">
        <v>3726</v>
      </c>
      <c r="B1902" s="1">
        <v>45329</v>
      </c>
      <c r="C1902" t="s">
        <v>926</v>
      </c>
      <c r="D1902" t="s">
        <v>1546</v>
      </c>
      <c r="E1902" t="s">
        <v>1794</v>
      </c>
      <c r="F1902">
        <v>2</v>
      </c>
      <c r="G1902">
        <v>237.59</v>
      </c>
      <c r="H1902">
        <v>0.12</v>
      </c>
      <c r="I1902" t="s">
        <v>1824</v>
      </c>
      <c r="J1902" s="12">
        <v>418.15839999999997</v>
      </c>
      <c r="K1902" t="str">
        <f>_xlfn.XLOOKUP(Table17[[#This Row],[Customer_ID]],Customer_Dim!A:A,Customer_Dim!B:B,"False Data")</f>
        <v>Ricardo Jones</v>
      </c>
      <c r="L1902" s="5">
        <f>_xlfn.XLOOKUP(Table17[[#This Row],[Customer_ID]],Customer_Dim!A:A,Customer_Dim!C:C,"False Data")</f>
        <v>30</v>
      </c>
      <c r="M1902" s="5" t="str" cm="1">
        <f t="array" ref="M1902">_xlfn.IFS(Table9[[#This Row],[Age]]&lt;=35,"Youth",Table9[[#This Row],[Age]]&lt;=55,"Adult",Table9[[#This Row],[Age]]&gt;55,"Senior")</f>
        <v>Youth</v>
      </c>
      <c r="N1902" t="str">
        <f>_xlfn.XLOOKUP(Table17[[#This Row],[Customer_ID]],Customer_Dim!A:A,Customer_Dim!D:D,"False Data")</f>
        <v>Male</v>
      </c>
      <c r="O1902" t="str">
        <f>_xlfn.XLOOKUP(Table17[[#This Row],[Customer_ID]],Customer_Dim!A:A,Customer_Dim!E:E,"False Data")</f>
        <v>Danielland</v>
      </c>
      <c r="P1902" t="str">
        <f>_xlfn.XLOOKUP(Table17[[#This Row],[Customer_ID]],Customer_Dim!A:A,Customer_Dim!F:F,"False Data")</f>
        <v>Minnesota</v>
      </c>
      <c r="Q1902" t="str">
        <f>_xlfn.XLOOKUP(Table17[[#This Row],[Customer_ID]],Customer_Dim!A:A,Customer_Dim!G:G,"False Data")</f>
        <v>USA</v>
      </c>
      <c r="R1902" t="str">
        <f>_xlfn.XLOOKUP(Table17[[#This Row],[Customer_ID]],Customer_Dim!A:A,Customer_Dim!H:H,"False Data")</f>
        <v>Silver</v>
      </c>
      <c r="S1902" t="str">
        <f>_xlfn.XLOOKUP(Table17[[#This Row],[Store_ID]],Store_Dim!A:A,Store_Dim!B:B)</f>
        <v>Thomas, Bridges and Harris</v>
      </c>
      <c r="T1902" t="str">
        <f>_xlfn.XLOOKUP(Table17[[#This Row],[Store_ID]],Store_Dim!A:A,Store_Dim!C:C)</f>
        <v>North</v>
      </c>
      <c r="U1902" t="str">
        <f>_xlfn.XLOOKUP(Table17[[#This Row],[Store_ID]],Store_Dim!A:A,Store_Dim!D:D)</f>
        <v>Sabrinatown</v>
      </c>
      <c r="V1902" t="str">
        <f>_xlfn.XLOOKUP(Table17[[#This Row],[Store_ID]],Store_Dim!A:A,Store_Dim!E:E)</f>
        <v>Online</v>
      </c>
      <c r="W1902" t="str">
        <f>_xlfn.XLOOKUP(Table17[[#This Row],[Product_ID]],Product_Dim!A:A,Product_Dim!B:B)</f>
        <v>Men's Graphic T-Shirt</v>
      </c>
      <c r="X1902" t="str">
        <f>_xlfn.XLOOKUP(Table17[[#This Row],[Product_ID]],Product_Dim!A:A,Product_Dim!C:C)</f>
        <v>Clothing</v>
      </c>
      <c r="Y1902" t="str">
        <f>_xlfn.XLOOKUP(Table17[[#This Row],[Product_ID]],Product_Dim!A:A,Product_Dim!D:D)</f>
        <v>Tops</v>
      </c>
      <c r="Z1902" t="str">
        <f>_xlfn.XLOOKUP(Table17[[#This Row],[Product_ID]],Product_Dim!A:A,Product_Dim!E:E)</f>
        <v>Terry-Moore</v>
      </c>
      <c r="AA1902">
        <f>_xlfn.XLOOKUP(Table17[[#This Row],[Product_ID]],Product_Dim!A:A,Product_Dim!F:F)</f>
        <v>342.56</v>
      </c>
      <c r="AB1902">
        <f>_xlfn.XLOOKUP(Table17[[#This Row],[Product_ID]],Product_Dim!A:A,Product_Dim!G:G)</f>
        <v>181</v>
      </c>
    </row>
    <row r="1903" spans="1:28" x14ac:dyDescent="0.25">
      <c r="A1903" t="s">
        <v>3727</v>
      </c>
      <c r="B1903" s="1">
        <v>45250</v>
      </c>
      <c r="C1903" t="s">
        <v>1337</v>
      </c>
      <c r="D1903" t="s">
        <v>1598</v>
      </c>
      <c r="E1903" t="s">
        <v>1782</v>
      </c>
      <c r="F1903">
        <v>1</v>
      </c>
      <c r="G1903">
        <v>52.06</v>
      </c>
      <c r="H1903">
        <v>0.27</v>
      </c>
      <c r="I1903" t="s">
        <v>1829</v>
      </c>
      <c r="J1903" s="12">
        <v>38.003799999999998</v>
      </c>
      <c r="K1903" t="str">
        <f>_xlfn.XLOOKUP(Table17[[#This Row],[Customer_ID]],Customer_Dim!A:A,Customer_Dim!B:B,"False Data")</f>
        <v>John Smith</v>
      </c>
      <c r="L1903" s="5">
        <f>_xlfn.XLOOKUP(Table17[[#This Row],[Customer_ID]],Customer_Dim!A:A,Customer_Dim!C:C,"False Data")</f>
        <v>27</v>
      </c>
      <c r="M1903" s="5" t="str" cm="1">
        <f t="array" ref="M1903">_xlfn.IFS(Table9[[#This Row],[Age]]&lt;=35,"Youth",Table9[[#This Row],[Age]]&lt;=55,"Adult",Table9[[#This Row],[Age]]&gt;55,"Senior")</f>
        <v>Youth</v>
      </c>
      <c r="N1903" t="str">
        <f>_xlfn.XLOOKUP(Table17[[#This Row],[Customer_ID]],Customer_Dim!A:A,Customer_Dim!D:D,"False Data")</f>
        <v>Male</v>
      </c>
      <c r="O1903" t="str">
        <f>_xlfn.XLOOKUP(Table17[[#This Row],[Customer_ID]],Customer_Dim!A:A,Customer_Dim!E:E,"False Data")</f>
        <v>South Andrewport</v>
      </c>
      <c r="P1903" t="str">
        <f>_xlfn.XLOOKUP(Table17[[#This Row],[Customer_ID]],Customer_Dim!A:A,Customer_Dim!F:F,"False Data")</f>
        <v>California</v>
      </c>
      <c r="Q1903" t="str">
        <f>_xlfn.XLOOKUP(Table17[[#This Row],[Customer_ID]],Customer_Dim!A:A,Customer_Dim!G:G,"False Data")</f>
        <v>USA</v>
      </c>
      <c r="R1903" t="str">
        <f>_xlfn.XLOOKUP(Table17[[#This Row],[Customer_ID]],Customer_Dim!A:A,Customer_Dim!H:H,"False Data")</f>
        <v>Platinum</v>
      </c>
      <c r="S1903" t="str">
        <f>_xlfn.XLOOKUP(Table17[[#This Row],[Store_ID]],Store_Dim!A:A,Store_Dim!B:B)</f>
        <v>Bean, Jones and Park</v>
      </c>
      <c r="T1903" t="str">
        <f>_xlfn.XLOOKUP(Table17[[#This Row],[Store_ID]],Store_Dim!A:A,Store_Dim!C:C)</f>
        <v>West</v>
      </c>
      <c r="U1903" t="str">
        <f>_xlfn.XLOOKUP(Table17[[#This Row],[Store_ID]],Store_Dim!A:A,Store_Dim!D:D)</f>
        <v>Thompsonborough</v>
      </c>
      <c r="V1903" t="str">
        <f>_xlfn.XLOOKUP(Table17[[#This Row],[Store_ID]],Store_Dim!A:A,Store_Dim!E:E)</f>
        <v>Online</v>
      </c>
      <c r="W1903" t="str">
        <f>_xlfn.XLOOKUP(Table17[[#This Row],[Product_ID]],Product_Dim!A:A,Product_Dim!B:B)</f>
        <v>Women's Scarf Set</v>
      </c>
      <c r="X1903" t="str">
        <f>_xlfn.XLOOKUP(Table17[[#This Row],[Product_ID]],Product_Dim!A:A,Product_Dim!C:C)</f>
        <v>Clothing</v>
      </c>
      <c r="Y1903" t="str">
        <f>_xlfn.XLOOKUP(Table17[[#This Row],[Product_ID]],Product_Dim!A:A,Product_Dim!D:D)</f>
        <v>Accessories</v>
      </c>
      <c r="Z1903" t="str">
        <f>_xlfn.XLOOKUP(Table17[[#This Row],[Product_ID]],Product_Dim!A:A,Product_Dim!E:E)</f>
        <v>Brown and Sons</v>
      </c>
      <c r="AA1903">
        <f>_xlfn.XLOOKUP(Table17[[#This Row],[Product_ID]],Product_Dim!A:A,Product_Dim!F:F)</f>
        <v>174.02</v>
      </c>
      <c r="AB1903">
        <f>_xlfn.XLOOKUP(Table17[[#This Row],[Product_ID]],Product_Dim!A:A,Product_Dim!G:G)</f>
        <v>268</v>
      </c>
    </row>
    <row r="1904" spans="1:28" x14ac:dyDescent="0.25">
      <c r="A1904" t="s">
        <v>3728</v>
      </c>
      <c r="B1904" s="1">
        <v>45691</v>
      </c>
      <c r="C1904" t="s">
        <v>1405</v>
      </c>
      <c r="D1904" t="s">
        <v>1551</v>
      </c>
      <c r="E1904" t="s">
        <v>1757</v>
      </c>
      <c r="F1904">
        <v>2</v>
      </c>
      <c r="G1904">
        <v>594.63</v>
      </c>
      <c r="H1904">
        <v>0.12</v>
      </c>
      <c r="I1904" t="s">
        <v>1824</v>
      </c>
      <c r="J1904" s="12">
        <v>1046.5488</v>
      </c>
      <c r="K1904" t="str">
        <f>_xlfn.XLOOKUP(Table17[[#This Row],[Customer_ID]],Customer_Dim!A:A,Customer_Dim!B:B,"False Data")</f>
        <v>Tyler Weber</v>
      </c>
      <c r="L1904" s="5">
        <f>_xlfn.XLOOKUP(Table17[[#This Row],[Customer_ID]],Customer_Dim!A:A,Customer_Dim!C:C,"False Data")</f>
        <v>54</v>
      </c>
      <c r="M1904" s="5" t="str" cm="1">
        <f t="array" ref="M1904">_xlfn.IFS(Table9[[#This Row],[Age]]&lt;=35,"Youth",Table9[[#This Row],[Age]]&lt;=55,"Adult",Table9[[#This Row],[Age]]&gt;55,"Senior")</f>
        <v>Adult</v>
      </c>
      <c r="N1904" t="str">
        <f>_xlfn.XLOOKUP(Table17[[#This Row],[Customer_ID]],Customer_Dim!A:A,Customer_Dim!D:D,"False Data")</f>
        <v>Male</v>
      </c>
      <c r="O1904" t="str">
        <f>_xlfn.XLOOKUP(Table17[[#This Row],[Customer_ID]],Customer_Dim!A:A,Customer_Dim!E:E,"False Data")</f>
        <v>East Yvette</v>
      </c>
      <c r="P1904" t="str">
        <f>_xlfn.XLOOKUP(Table17[[#This Row],[Customer_ID]],Customer_Dim!A:A,Customer_Dim!F:F,"False Data")</f>
        <v>Illinois</v>
      </c>
      <c r="Q1904" t="str">
        <f>_xlfn.XLOOKUP(Table17[[#This Row],[Customer_ID]],Customer_Dim!A:A,Customer_Dim!G:G,"False Data")</f>
        <v>USA</v>
      </c>
      <c r="R1904" t="str">
        <f>_xlfn.XLOOKUP(Table17[[#This Row],[Customer_ID]],Customer_Dim!A:A,Customer_Dim!H:H,"False Data")</f>
        <v>Gold</v>
      </c>
      <c r="S1904" t="str">
        <f>_xlfn.XLOOKUP(Table17[[#This Row],[Store_ID]],Store_Dim!A:A,Store_Dim!B:B)</f>
        <v>Martinez, Adkins and Johnson</v>
      </c>
      <c r="T1904" t="str">
        <f>_xlfn.XLOOKUP(Table17[[#This Row],[Store_ID]],Store_Dim!A:A,Store_Dim!C:C)</f>
        <v>North</v>
      </c>
      <c r="U1904" t="str">
        <f>_xlfn.XLOOKUP(Table17[[#This Row],[Store_ID]],Store_Dim!A:A,Store_Dim!D:D)</f>
        <v>Danielmouth</v>
      </c>
      <c r="V1904" t="str">
        <f>_xlfn.XLOOKUP(Table17[[#This Row],[Store_ID]],Store_Dim!A:A,Store_Dim!E:E)</f>
        <v>Flagship</v>
      </c>
      <c r="W1904" t="str">
        <f>_xlfn.XLOOKUP(Table17[[#This Row],[Product_ID]],Product_Dim!A:A,Product_Dim!B:B)</f>
        <v>Men's Running Jacket</v>
      </c>
      <c r="X1904" t="str">
        <f>_xlfn.XLOOKUP(Table17[[#This Row],[Product_ID]],Product_Dim!A:A,Product_Dim!C:C)</f>
        <v>Clothing</v>
      </c>
      <c r="Y1904" t="str">
        <f>_xlfn.XLOOKUP(Table17[[#This Row],[Product_ID]],Product_Dim!A:A,Product_Dim!D:D)</f>
        <v>Outerwear</v>
      </c>
      <c r="Z1904" t="str">
        <f>_xlfn.XLOOKUP(Table17[[#This Row],[Product_ID]],Product_Dim!A:A,Product_Dim!E:E)</f>
        <v>Pineda Ltd</v>
      </c>
      <c r="AA1904">
        <f>_xlfn.XLOOKUP(Table17[[#This Row],[Product_ID]],Product_Dim!A:A,Product_Dim!F:F)</f>
        <v>364.67</v>
      </c>
      <c r="AB1904">
        <f>_xlfn.XLOOKUP(Table17[[#This Row],[Product_ID]],Product_Dim!A:A,Product_Dim!G:G)</f>
        <v>452</v>
      </c>
    </row>
    <row r="1905" spans="1:28" x14ac:dyDescent="0.25">
      <c r="A1905" t="s">
        <v>3729</v>
      </c>
      <c r="B1905" s="1">
        <v>45644</v>
      </c>
      <c r="C1905" t="s">
        <v>556</v>
      </c>
      <c r="D1905" t="s">
        <v>1551</v>
      </c>
      <c r="E1905" t="s">
        <v>1752</v>
      </c>
      <c r="F1905">
        <v>3</v>
      </c>
      <c r="G1905">
        <v>476.1</v>
      </c>
      <c r="H1905">
        <v>0.05</v>
      </c>
      <c r="I1905" t="s">
        <v>1829</v>
      </c>
      <c r="J1905" s="12">
        <v>1356.885</v>
      </c>
      <c r="K1905" t="str">
        <f>_xlfn.XLOOKUP(Table17[[#This Row],[Customer_ID]],Customer_Dim!A:A,Customer_Dim!B:B,"False Data")</f>
        <v>Antonio Wade</v>
      </c>
      <c r="L1905" s="5">
        <f>_xlfn.XLOOKUP(Table17[[#This Row],[Customer_ID]],Customer_Dim!A:A,Customer_Dim!C:C,"False Data")</f>
        <v>36</v>
      </c>
      <c r="M1905" s="5" t="str" cm="1">
        <f t="array" ref="M1905">_xlfn.IFS(Table9[[#This Row],[Age]]&lt;=35,"Youth",Table9[[#This Row],[Age]]&lt;=55,"Adult",Table9[[#This Row],[Age]]&gt;55,"Senior")</f>
        <v>Adult</v>
      </c>
      <c r="N1905" t="str">
        <f>_xlfn.XLOOKUP(Table17[[#This Row],[Customer_ID]],Customer_Dim!A:A,Customer_Dim!D:D,"False Data")</f>
        <v>Female</v>
      </c>
      <c r="O1905" t="str">
        <f>_xlfn.XLOOKUP(Table17[[#This Row],[Customer_ID]],Customer_Dim!A:A,Customer_Dim!E:E,"False Data")</f>
        <v>New Jasonmouth</v>
      </c>
      <c r="P1905" t="str">
        <f>_xlfn.XLOOKUP(Table17[[#This Row],[Customer_ID]],Customer_Dim!A:A,Customer_Dim!F:F,"False Data")</f>
        <v>Tennessee</v>
      </c>
      <c r="Q1905" t="str">
        <f>_xlfn.XLOOKUP(Table17[[#This Row],[Customer_ID]],Customer_Dim!A:A,Customer_Dim!G:G,"False Data")</f>
        <v>USA</v>
      </c>
      <c r="R1905" t="str">
        <f>_xlfn.XLOOKUP(Table17[[#This Row],[Customer_ID]],Customer_Dim!A:A,Customer_Dim!H:H,"False Data")</f>
        <v>Gold</v>
      </c>
      <c r="S1905" t="str">
        <f>_xlfn.XLOOKUP(Table17[[#This Row],[Store_ID]],Store_Dim!A:A,Store_Dim!B:B)</f>
        <v>Rivera-Warner</v>
      </c>
      <c r="T1905" t="str">
        <f>_xlfn.XLOOKUP(Table17[[#This Row],[Store_ID]],Store_Dim!A:A,Store_Dim!C:C)</f>
        <v>East</v>
      </c>
      <c r="U1905" t="str">
        <f>_xlfn.XLOOKUP(Table17[[#This Row],[Store_ID]],Store_Dim!A:A,Store_Dim!D:D)</f>
        <v>Washingtonfurt</v>
      </c>
      <c r="V1905" t="str">
        <f>_xlfn.XLOOKUP(Table17[[#This Row],[Store_ID]],Store_Dim!A:A,Store_Dim!E:E)</f>
        <v>Flagship</v>
      </c>
      <c r="W1905" t="str">
        <f>_xlfn.XLOOKUP(Table17[[#This Row],[Product_ID]],Product_Dim!A:A,Product_Dim!B:B)</f>
        <v>Men's Running Jacket</v>
      </c>
      <c r="X1905" t="str">
        <f>_xlfn.XLOOKUP(Table17[[#This Row],[Product_ID]],Product_Dim!A:A,Product_Dim!C:C)</f>
        <v>Clothing</v>
      </c>
      <c r="Y1905" t="str">
        <f>_xlfn.XLOOKUP(Table17[[#This Row],[Product_ID]],Product_Dim!A:A,Product_Dim!D:D)</f>
        <v>Outerwear</v>
      </c>
      <c r="Z1905" t="str">
        <f>_xlfn.XLOOKUP(Table17[[#This Row],[Product_ID]],Product_Dim!A:A,Product_Dim!E:E)</f>
        <v>Pineda Ltd</v>
      </c>
      <c r="AA1905">
        <f>_xlfn.XLOOKUP(Table17[[#This Row],[Product_ID]],Product_Dim!A:A,Product_Dim!F:F)</f>
        <v>364.67</v>
      </c>
      <c r="AB1905">
        <f>_xlfn.XLOOKUP(Table17[[#This Row],[Product_ID]],Product_Dim!A:A,Product_Dim!G:G)</f>
        <v>452</v>
      </c>
    </row>
    <row r="1906" spans="1:28" x14ac:dyDescent="0.25">
      <c r="A1906" t="s">
        <v>3730</v>
      </c>
      <c r="B1906" s="1">
        <v>45514</v>
      </c>
      <c r="C1906" t="s">
        <v>227</v>
      </c>
      <c r="D1906" t="s">
        <v>1670</v>
      </c>
      <c r="E1906" t="s">
        <v>1776</v>
      </c>
      <c r="F1906">
        <v>1</v>
      </c>
      <c r="G1906">
        <v>546.47</v>
      </c>
      <c r="H1906">
        <v>0.08</v>
      </c>
      <c r="I1906" t="s">
        <v>1829</v>
      </c>
      <c r="J1906" s="12">
        <v>502.75240000000002</v>
      </c>
      <c r="K1906" t="str">
        <f>_xlfn.XLOOKUP(Table17[[#This Row],[Customer_ID]],Customer_Dim!A:A,Customer_Dim!B:B,"False Data")</f>
        <v>Kristin Stein</v>
      </c>
      <c r="L1906" s="5">
        <f>_xlfn.XLOOKUP(Table17[[#This Row],[Customer_ID]],Customer_Dim!A:A,Customer_Dim!C:C,"False Data")</f>
        <v>23</v>
      </c>
      <c r="M1906" s="5" t="str" cm="1">
        <f t="array" ref="M1906">_xlfn.IFS(Table9[[#This Row],[Age]]&lt;=35,"Youth",Table9[[#This Row],[Age]]&lt;=55,"Adult",Table9[[#This Row],[Age]]&gt;55,"Senior")</f>
        <v>Youth</v>
      </c>
      <c r="N1906" t="str">
        <f>_xlfn.XLOOKUP(Table17[[#This Row],[Customer_ID]],Customer_Dim!A:A,Customer_Dim!D:D,"False Data")</f>
        <v>Male</v>
      </c>
      <c r="O1906" t="str">
        <f>_xlfn.XLOOKUP(Table17[[#This Row],[Customer_ID]],Customer_Dim!A:A,Customer_Dim!E:E,"False Data")</f>
        <v>Jennifermouth</v>
      </c>
      <c r="P1906" t="str">
        <f>_xlfn.XLOOKUP(Table17[[#This Row],[Customer_ID]],Customer_Dim!A:A,Customer_Dim!F:F,"False Data")</f>
        <v>Missouri</v>
      </c>
      <c r="Q1906" t="str">
        <f>_xlfn.XLOOKUP(Table17[[#This Row],[Customer_ID]],Customer_Dim!A:A,Customer_Dim!G:G,"False Data")</f>
        <v>USA</v>
      </c>
      <c r="R1906" t="str">
        <f>_xlfn.XLOOKUP(Table17[[#This Row],[Customer_ID]],Customer_Dim!A:A,Customer_Dim!H:H,"False Data")</f>
        <v>Silver</v>
      </c>
      <c r="S1906" t="str">
        <f>_xlfn.XLOOKUP(Table17[[#This Row],[Store_ID]],Store_Dim!A:A,Store_Dim!B:B)</f>
        <v>Benson-Elliott</v>
      </c>
      <c r="T1906" t="str">
        <f>_xlfn.XLOOKUP(Table17[[#This Row],[Store_ID]],Store_Dim!A:A,Store_Dim!C:C)</f>
        <v>East</v>
      </c>
      <c r="U1906" t="str">
        <f>_xlfn.XLOOKUP(Table17[[#This Row],[Store_ID]],Store_Dim!A:A,Store_Dim!D:D)</f>
        <v>Port Josephberg</v>
      </c>
      <c r="V1906" t="str">
        <f>_xlfn.XLOOKUP(Table17[[#This Row],[Store_ID]],Store_Dim!A:A,Store_Dim!E:E)</f>
        <v>Online</v>
      </c>
      <c r="W1906" t="str">
        <f>_xlfn.XLOOKUP(Table17[[#This Row],[Product_ID]],Product_Dim!A:A,Product_Dim!B:B)</f>
        <v>Tennis Ball 3-Pack</v>
      </c>
      <c r="X1906" t="str">
        <f>_xlfn.XLOOKUP(Table17[[#This Row],[Product_ID]],Product_Dim!A:A,Product_Dim!C:C)</f>
        <v>Sports</v>
      </c>
      <c r="Y1906" t="str">
        <f>_xlfn.XLOOKUP(Table17[[#This Row],[Product_ID]],Product_Dim!A:A,Product_Dim!D:D)</f>
        <v>Equipment</v>
      </c>
      <c r="Z1906" t="str">
        <f>_xlfn.XLOOKUP(Table17[[#This Row],[Product_ID]],Product_Dim!A:A,Product_Dim!E:E)</f>
        <v>Lopez LLC</v>
      </c>
      <c r="AA1906">
        <f>_xlfn.XLOOKUP(Table17[[#This Row],[Product_ID]],Product_Dim!A:A,Product_Dim!F:F)</f>
        <v>103.45</v>
      </c>
      <c r="AB1906">
        <f>_xlfn.XLOOKUP(Table17[[#This Row],[Product_ID]],Product_Dim!A:A,Product_Dim!G:G)</f>
        <v>465</v>
      </c>
    </row>
    <row r="1907" spans="1:28" x14ac:dyDescent="0.25">
      <c r="A1907" t="s">
        <v>3731</v>
      </c>
      <c r="B1907" s="1">
        <v>45760</v>
      </c>
      <c r="C1907" t="s">
        <v>582</v>
      </c>
      <c r="D1907" t="s">
        <v>1698</v>
      </c>
      <c r="E1907" t="s">
        <v>1794</v>
      </c>
      <c r="F1907">
        <v>1</v>
      </c>
      <c r="G1907">
        <v>979.49</v>
      </c>
      <c r="H1907">
        <v>0.19</v>
      </c>
      <c r="I1907" t="s">
        <v>1829</v>
      </c>
      <c r="J1907" s="12">
        <v>793.38690000000008</v>
      </c>
      <c r="K1907" t="str">
        <f>_xlfn.XLOOKUP(Table17[[#This Row],[Customer_ID]],Customer_Dim!A:A,Customer_Dim!B:B,"False Data")</f>
        <v>John Bradford</v>
      </c>
      <c r="L1907" s="5">
        <f>_xlfn.XLOOKUP(Table17[[#This Row],[Customer_ID]],Customer_Dim!A:A,Customer_Dim!C:C,"False Data")</f>
        <v>48</v>
      </c>
      <c r="M1907" s="5" t="str" cm="1">
        <f t="array" ref="M1907">_xlfn.IFS(Table9[[#This Row],[Age]]&lt;=35,"Youth",Table9[[#This Row],[Age]]&lt;=55,"Adult",Table9[[#This Row],[Age]]&gt;55,"Senior")</f>
        <v>Adult</v>
      </c>
      <c r="N1907" t="str">
        <f>_xlfn.XLOOKUP(Table17[[#This Row],[Customer_ID]],Customer_Dim!A:A,Customer_Dim!D:D,"False Data")</f>
        <v>Male</v>
      </c>
      <c r="O1907" t="str">
        <f>_xlfn.XLOOKUP(Table17[[#This Row],[Customer_ID]],Customer_Dim!A:A,Customer_Dim!E:E,"False Data")</f>
        <v>Anabury</v>
      </c>
      <c r="P1907" t="str">
        <f>_xlfn.XLOOKUP(Table17[[#This Row],[Customer_ID]],Customer_Dim!A:A,Customer_Dim!F:F,"False Data")</f>
        <v>Vermont</v>
      </c>
      <c r="Q1907" t="str">
        <f>_xlfn.XLOOKUP(Table17[[#This Row],[Customer_ID]],Customer_Dim!A:A,Customer_Dim!G:G,"False Data")</f>
        <v>USA</v>
      </c>
      <c r="R1907" t="str">
        <f>_xlfn.XLOOKUP(Table17[[#This Row],[Customer_ID]],Customer_Dim!A:A,Customer_Dim!H:H,"False Data")</f>
        <v>Silver</v>
      </c>
      <c r="S1907" t="str">
        <f>_xlfn.XLOOKUP(Table17[[#This Row],[Store_ID]],Store_Dim!A:A,Store_Dim!B:B)</f>
        <v>Thomas, Bridges and Harris</v>
      </c>
      <c r="T1907" t="str">
        <f>_xlfn.XLOOKUP(Table17[[#This Row],[Store_ID]],Store_Dim!A:A,Store_Dim!C:C)</f>
        <v>North</v>
      </c>
      <c r="U1907" t="str">
        <f>_xlfn.XLOOKUP(Table17[[#This Row],[Store_ID]],Store_Dim!A:A,Store_Dim!D:D)</f>
        <v>Sabrinatown</v>
      </c>
      <c r="V1907" t="str">
        <f>_xlfn.XLOOKUP(Table17[[#This Row],[Store_ID]],Store_Dim!A:A,Store_Dim!E:E)</f>
        <v>Online</v>
      </c>
      <c r="W1907" t="str">
        <f>_xlfn.XLOOKUP(Table17[[#This Row],[Product_ID]],Product_Dim!A:A,Product_Dim!B:B)</f>
        <v>Women's Ankle Boots</v>
      </c>
      <c r="X1907" t="str">
        <f>_xlfn.XLOOKUP(Table17[[#This Row],[Product_ID]],Product_Dim!A:A,Product_Dim!C:C)</f>
        <v>Clothing</v>
      </c>
      <c r="Y1907" t="str">
        <f>_xlfn.XLOOKUP(Table17[[#This Row],[Product_ID]],Product_Dim!A:A,Product_Dim!D:D)</f>
        <v>Footwear</v>
      </c>
      <c r="Z1907" t="str">
        <f>_xlfn.XLOOKUP(Table17[[#This Row],[Product_ID]],Product_Dim!A:A,Product_Dim!E:E)</f>
        <v>Poole PLC</v>
      </c>
      <c r="AA1907">
        <f>_xlfn.XLOOKUP(Table17[[#This Row],[Product_ID]],Product_Dim!A:A,Product_Dim!F:F)</f>
        <v>158.13999999999999</v>
      </c>
      <c r="AB1907">
        <f>_xlfn.XLOOKUP(Table17[[#This Row],[Product_ID]],Product_Dim!A:A,Product_Dim!G:G)</f>
        <v>82</v>
      </c>
    </row>
    <row r="1908" spans="1:28" x14ac:dyDescent="0.25">
      <c r="A1908" t="s">
        <v>3732</v>
      </c>
      <c r="B1908" s="1">
        <v>45289</v>
      </c>
      <c r="C1908" t="s">
        <v>634</v>
      </c>
      <c r="D1908" t="s">
        <v>1582</v>
      </c>
      <c r="E1908" t="s">
        <v>1761</v>
      </c>
      <c r="F1908">
        <v>3</v>
      </c>
      <c r="G1908">
        <v>988.53</v>
      </c>
      <c r="H1908">
        <v>0.3</v>
      </c>
      <c r="I1908" t="s">
        <v>1829</v>
      </c>
      <c r="J1908" s="12">
        <v>2075.913</v>
      </c>
      <c r="K1908" t="str">
        <f>_xlfn.XLOOKUP(Table17[[#This Row],[Customer_ID]],Customer_Dim!A:A,Customer_Dim!B:B,"False Data")</f>
        <v>David Roberts</v>
      </c>
      <c r="L1908" s="5">
        <f>_xlfn.XLOOKUP(Table17[[#This Row],[Customer_ID]],Customer_Dim!A:A,Customer_Dim!C:C,"False Data")</f>
        <v>38</v>
      </c>
      <c r="M1908" s="5" t="str" cm="1">
        <f t="array" ref="M1908">_xlfn.IFS(Table9[[#This Row],[Age]]&lt;=35,"Youth",Table9[[#This Row],[Age]]&lt;=55,"Adult",Table9[[#This Row],[Age]]&gt;55,"Senior")</f>
        <v>Adult</v>
      </c>
      <c r="N1908" t="str">
        <f>_xlfn.XLOOKUP(Table17[[#This Row],[Customer_ID]],Customer_Dim!A:A,Customer_Dim!D:D,"False Data")</f>
        <v>Male</v>
      </c>
      <c r="O1908" t="str">
        <f>_xlfn.XLOOKUP(Table17[[#This Row],[Customer_ID]],Customer_Dim!A:A,Customer_Dim!E:E,"False Data")</f>
        <v>Port Amanda</v>
      </c>
      <c r="P1908" t="str">
        <f>_xlfn.XLOOKUP(Table17[[#This Row],[Customer_ID]],Customer_Dim!A:A,Customer_Dim!F:F,"False Data")</f>
        <v>Georgia</v>
      </c>
      <c r="Q1908" t="str">
        <f>_xlfn.XLOOKUP(Table17[[#This Row],[Customer_ID]],Customer_Dim!A:A,Customer_Dim!G:G,"False Data")</f>
        <v>USA</v>
      </c>
      <c r="R1908" t="str">
        <f>_xlfn.XLOOKUP(Table17[[#This Row],[Customer_ID]],Customer_Dim!A:A,Customer_Dim!H:H,"False Data")</f>
        <v>Gold</v>
      </c>
      <c r="S1908" t="str">
        <f>_xlfn.XLOOKUP(Table17[[#This Row],[Store_ID]],Store_Dim!A:A,Store_Dim!B:B)</f>
        <v>Black-Horn</v>
      </c>
      <c r="T1908" t="str">
        <f>_xlfn.XLOOKUP(Table17[[#This Row],[Store_ID]],Store_Dim!A:A,Store_Dim!C:C)</f>
        <v>South</v>
      </c>
      <c r="U1908" t="str">
        <f>_xlfn.XLOOKUP(Table17[[#This Row],[Store_ID]],Store_Dim!A:A,Store_Dim!D:D)</f>
        <v>North Nancyview</v>
      </c>
      <c r="V1908" t="str">
        <f>_xlfn.XLOOKUP(Table17[[#This Row],[Store_ID]],Store_Dim!A:A,Store_Dim!E:E)</f>
        <v>Outlet</v>
      </c>
      <c r="W1908" t="str">
        <f>_xlfn.XLOOKUP(Table17[[#This Row],[Product_ID]],Product_Dim!A:A,Product_Dim!B:B)</f>
        <v>Soccer Training Cone Set</v>
      </c>
      <c r="X1908" t="str">
        <f>_xlfn.XLOOKUP(Table17[[#This Row],[Product_ID]],Product_Dim!A:A,Product_Dim!C:C)</f>
        <v>Sports</v>
      </c>
      <c r="Y1908" t="str">
        <f>_xlfn.XLOOKUP(Table17[[#This Row],[Product_ID]],Product_Dim!A:A,Product_Dim!D:D)</f>
        <v>Accessories</v>
      </c>
      <c r="Z1908" t="str">
        <f>_xlfn.XLOOKUP(Table17[[#This Row],[Product_ID]],Product_Dim!A:A,Product_Dim!E:E)</f>
        <v>Ford, Murphy and Wilson</v>
      </c>
      <c r="AA1908">
        <f>_xlfn.XLOOKUP(Table17[[#This Row],[Product_ID]],Product_Dim!A:A,Product_Dim!F:F)</f>
        <v>144.53</v>
      </c>
      <c r="AB1908">
        <f>_xlfn.XLOOKUP(Table17[[#This Row],[Product_ID]],Product_Dim!A:A,Product_Dim!G:G)</f>
        <v>367</v>
      </c>
    </row>
    <row r="1909" spans="1:28" x14ac:dyDescent="0.25">
      <c r="A1909" t="s">
        <v>3733</v>
      </c>
      <c r="B1909" s="1">
        <v>45704</v>
      </c>
      <c r="C1909" t="s">
        <v>815</v>
      </c>
      <c r="D1909" t="s">
        <v>1700</v>
      </c>
      <c r="E1909" t="s">
        <v>1766</v>
      </c>
      <c r="F1909">
        <v>4</v>
      </c>
      <c r="G1909">
        <v>849.29</v>
      </c>
      <c r="H1909">
        <v>0.26</v>
      </c>
      <c r="I1909" t="s">
        <v>1824</v>
      </c>
      <c r="J1909" s="12">
        <v>2513.8984</v>
      </c>
      <c r="K1909" t="str">
        <f>_xlfn.XLOOKUP(Table17[[#This Row],[Customer_ID]],Customer_Dim!A:A,Customer_Dim!B:B,"False Data")</f>
        <v>Damon Perez</v>
      </c>
      <c r="L1909" s="5">
        <f>_xlfn.XLOOKUP(Table17[[#This Row],[Customer_ID]],Customer_Dim!A:A,Customer_Dim!C:C,"False Data")</f>
        <v>21</v>
      </c>
      <c r="M1909" s="5" t="str" cm="1">
        <f t="array" ref="M1909">_xlfn.IFS(Table9[[#This Row],[Age]]&lt;=35,"Youth",Table9[[#This Row],[Age]]&lt;=55,"Adult",Table9[[#This Row],[Age]]&gt;55,"Senior")</f>
        <v>Youth</v>
      </c>
      <c r="N1909" t="str">
        <f>_xlfn.XLOOKUP(Table17[[#This Row],[Customer_ID]],Customer_Dim!A:A,Customer_Dim!D:D,"False Data")</f>
        <v>Male</v>
      </c>
      <c r="O1909" t="str">
        <f>_xlfn.XLOOKUP(Table17[[#This Row],[Customer_ID]],Customer_Dim!A:A,Customer_Dim!E:E,"False Data")</f>
        <v>Jasonton</v>
      </c>
      <c r="P1909" t="str">
        <f>_xlfn.XLOOKUP(Table17[[#This Row],[Customer_ID]],Customer_Dim!A:A,Customer_Dim!F:F,"False Data")</f>
        <v>Ohio</v>
      </c>
      <c r="Q1909" t="str">
        <f>_xlfn.XLOOKUP(Table17[[#This Row],[Customer_ID]],Customer_Dim!A:A,Customer_Dim!G:G,"False Data")</f>
        <v>USA</v>
      </c>
      <c r="R1909" t="str">
        <f>_xlfn.XLOOKUP(Table17[[#This Row],[Customer_ID]],Customer_Dim!A:A,Customer_Dim!H:H,"False Data")</f>
        <v>Gold</v>
      </c>
      <c r="S1909" t="str">
        <f>_xlfn.XLOOKUP(Table17[[#This Row],[Store_ID]],Store_Dim!A:A,Store_Dim!B:B)</f>
        <v>Johnson-Wright</v>
      </c>
      <c r="T1909" t="str">
        <f>_xlfn.XLOOKUP(Table17[[#This Row],[Store_ID]],Store_Dim!A:A,Store_Dim!C:C)</f>
        <v>North</v>
      </c>
      <c r="U1909" t="str">
        <f>_xlfn.XLOOKUP(Table17[[#This Row],[Store_ID]],Store_Dim!A:A,Store_Dim!D:D)</f>
        <v>Hoodberg</v>
      </c>
      <c r="V1909" t="str">
        <f>_xlfn.XLOOKUP(Table17[[#This Row],[Store_ID]],Store_Dim!A:A,Store_Dim!E:E)</f>
        <v>Outlet</v>
      </c>
      <c r="W1909" t="str">
        <f>_xlfn.XLOOKUP(Table17[[#This Row],[Product_ID]],Product_Dim!A:A,Product_Dim!B:B)</f>
        <v>Wireless Mouse</v>
      </c>
      <c r="X1909" t="str">
        <f>_xlfn.XLOOKUP(Table17[[#This Row],[Product_ID]],Product_Dim!A:A,Product_Dim!C:C)</f>
        <v>Electronics</v>
      </c>
      <c r="Y1909" t="str">
        <f>_xlfn.XLOOKUP(Table17[[#This Row],[Product_ID]],Product_Dim!A:A,Product_Dim!D:D)</f>
        <v>Computer</v>
      </c>
      <c r="Z1909" t="str">
        <f>_xlfn.XLOOKUP(Table17[[#This Row],[Product_ID]],Product_Dim!A:A,Product_Dim!E:E)</f>
        <v>Larson Ltd</v>
      </c>
      <c r="AA1909">
        <f>_xlfn.XLOOKUP(Table17[[#This Row],[Product_ID]],Product_Dim!A:A,Product_Dim!F:F)</f>
        <v>392.89</v>
      </c>
      <c r="AB1909">
        <f>_xlfn.XLOOKUP(Table17[[#This Row],[Product_ID]],Product_Dim!A:A,Product_Dim!G:G)</f>
        <v>320</v>
      </c>
    </row>
    <row r="1910" spans="1:28" x14ac:dyDescent="0.25">
      <c r="A1910" t="s">
        <v>3734</v>
      </c>
      <c r="B1910" s="1">
        <v>45318</v>
      </c>
      <c r="C1910" t="s">
        <v>1077</v>
      </c>
      <c r="D1910" t="s">
        <v>1738</v>
      </c>
      <c r="E1910" t="s">
        <v>1799</v>
      </c>
      <c r="F1910">
        <v>2</v>
      </c>
      <c r="G1910">
        <v>452.29</v>
      </c>
      <c r="H1910">
        <v>0.01</v>
      </c>
      <c r="I1910" t="s">
        <v>1829</v>
      </c>
      <c r="J1910" s="12">
        <v>895.53420000000006</v>
      </c>
      <c r="K1910" t="str">
        <f>_xlfn.XLOOKUP(Table17[[#This Row],[Customer_ID]],Customer_Dim!A:A,Customer_Dim!B:B,"False Data")</f>
        <v>Ryan Moore</v>
      </c>
      <c r="L1910" s="5">
        <f>_xlfn.XLOOKUP(Table17[[#This Row],[Customer_ID]],Customer_Dim!A:A,Customer_Dim!C:C,"False Data")</f>
        <v>38</v>
      </c>
      <c r="M1910" s="5" t="str" cm="1">
        <f t="array" ref="M1910">_xlfn.IFS(Table9[[#This Row],[Age]]&lt;=35,"Youth",Table9[[#This Row],[Age]]&lt;=55,"Adult",Table9[[#This Row],[Age]]&gt;55,"Senior")</f>
        <v>Adult</v>
      </c>
      <c r="N1910" t="str">
        <f>_xlfn.XLOOKUP(Table17[[#This Row],[Customer_ID]],Customer_Dim!A:A,Customer_Dim!D:D,"False Data")</f>
        <v>Male</v>
      </c>
      <c r="O1910" t="str">
        <f>_xlfn.XLOOKUP(Table17[[#This Row],[Customer_ID]],Customer_Dim!A:A,Customer_Dim!E:E,"False Data")</f>
        <v>Cartershire</v>
      </c>
      <c r="P1910" t="str">
        <f>_xlfn.XLOOKUP(Table17[[#This Row],[Customer_ID]],Customer_Dim!A:A,Customer_Dim!F:F,"False Data")</f>
        <v>Virginia</v>
      </c>
      <c r="Q1910" t="str">
        <f>_xlfn.XLOOKUP(Table17[[#This Row],[Customer_ID]],Customer_Dim!A:A,Customer_Dim!G:G,"False Data")</f>
        <v>USA</v>
      </c>
      <c r="R1910" t="str">
        <f>_xlfn.XLOOKUP(Table17[[#This Row],[Customer_ID]],Customer_Dim!A:A,Customer_Dim!H:H,"False Data")</f>
        <v>Bronze</v>
      </c>
      <c r="S1910" t="str">
        <f>_xlfn.XLOOKUP(Table17[[#This Row],[Store_ID]],Store_Dim!A:A,Store_Dim!B:B)</f>
        <v>Mcdonald Inc</v>
      </c>
      <c r="T1910" t="str">
        <f>_xlfn.XLOOKUP(Table17[[#This Row],[Store_ID]],Store_Dim!A:A,Store_Dim!C:C)</f>
        <v>South</v>
      </c>
      <c r="U1910" t="str">
        <f>_xlfn.XLOOKUP(Table17[[#This Row],[Store_ID]],Store_Dim!A:A,Store_Dim!D:D)</f>
        <v>Christopherland</v>
      </c>
      <c r="V1910" t="str">
        <f>_xlfn.XLOOKUP(Table17[[#This Row],[Store_ID]],Store_Dim!A:A,Store_Dim!E:E)</f>
        <v>Outlet</v>
      </c>
      <c r="W1910" t="str">
        <f>_xlfn.XLOOKUP(Table17[[#This Row],[Product_ID]],Product_Dim!A:A,Product_Dim!B:B)</f>
        <v>Sports Stopwatch Basic</v>
      </c>
      <c r="X1910" t="str">
        <f>_xlfn.XLOOKUP(Table17[[#This Row],[Product_ID]],Product_Dim!A:A,Product_Dim!C:C)</f>
        <v>Sports</v>
      </c>
      <c r="Y1910" t="str">
        <f>_xlfn.XLOOKUP(Table17[[#This Row],[Product_ID]],Product_Dim!A:A,Product_Dim!D:D)</f>
        <v>Accessories</v>
      </c>
      <c r="Z1910" t="str">
        <f>_xlfn.XLOOKUP(Table17[[#This Row],[Product_ID]],Product_Dim!A:A,Product_Dim!E:E)</f>
        <v>Wilson Group</v>
      </c>
      <c r="AA1910">
        <f>_xlfn.XLOOKUP(Table17[[#This Row],[Product_ID]],Product_Dim!A:A,Product_Dim!F:F)</f>
        <v>60.65</v>
      </c>
      <c r="AB1910">
        <f>_xlfn.XLOOKUP(Table17[[#This Row],[Product_ID]],Product_Dim!A:A,Product_Dim!G:G)</f>
        <v>75</v>
      </c>
    </row>
    <row r="1911" spans="1:28" x14ac:dyDescent="0.25">
      <c r="A1911" t="s">
        <v>3735</v>
      </c>
      <c r="B1911" s="1">
        <v>45495</v>
      </c>
      <c r="C1911" t="s">
        <v>1377</v>
      </c>
      <c r="D1911" t="s">
        <v>1656</v>
      </c>
      <c r="E1911" t="s">
        <v>1810</v>
      </c>
      <c r="F1911">
        <v>2</v>
      </c>
      <c r="G1911">
        <v>810.81</v>
      </c>
      <c r="H1911">
        <v>0.11</v>
      </c>
      <c r="I1911" t="s">
        <v>1829</v>
      </c>
      <c r="J1911" s="12">
        <v>1443.2418</v>
      </c>
      <c r="K1911" t="str">
        <f>_xlfn.XLOOKUP(Table17[[#This Row],[Customer_ID]],Customer_Dim!A:A,Customer_Dim!B:B,"False Data")</f>
        <v>Gene Lee</v>
      </c>
      <c r="L1911" s="5">
        <f>_xlfn.XLOOKUP(Table17[[#This Row],[Customer_ID]],Customer_Dim!A:A,Customer_Dim!C:C,"False Data")</f>
        <v>41</v>
      </c>
      <c r="M1911" s="5" t="str" cm="1">
        <f t="array" ref="M1911">_xlfn.IFS(Table9[[#This Row],[Age]]&lt;=35,"Youth",Table9[[#This Row],[Age]]&lt;=55,"Adult",Table9[[#This Row],[Age]]&gt;55,"Senior")</f>
        <v>Adult</v>
      </c>
      <c r="N1911" t="str">
        <f>_xlfn.XLOOKUP(Table17[[#This Row],[Customer_ID]],Customer_Dim!A:A,Customer_Dim!D:D,"False Data")</f>
        <v>Female</v>
      </c>
      <c r="O1911" t="str">
        <f>_xlfn.XLOOKUP(Table17[[#This Row],[Customer_ID]],Customer_Dim!A:A,Customer_Dim!E:E,"False Data")</f>
        <v>Mcfarlandmouth</v>
      </c>
      <c r="P1911" t="str">
        <f>_xlfn.XLOOKUP(Table17[[#This Row],[Customer_ID]],Customer_Dim!A:A,Customer_Dim!F:F,"False Data")</f>
        <v>Virginia</v>
      </c>
      <c r="Q1911" t="str">
        <f>_xlfn.XLOOKUP(Table17[[#This Row],[Customer_ID]],Customer_Dim!A:A,Customer_Dim!G:G,"False Data")</f>
        <v>USA</v>
      </c>
      <c r="R1911" t="str">
        <f>_xlfn.XLOOKUP(Table17[[#This Row],[Customer_ID]],Customer_Dim!A:A,Customer_Dim!H:H,"False Data")</f>
        <v>Platinum</v>
      </c>
      <c r="S1911" t="str">
        <f>_xlfn.XLOOKUP(Table17[[#This Row],[Store_ID]],Store_Dim!A:A,Store_Dim!B:B)</f>
        <v>Guerrero-Schmitt</v>
      </c>
      <c r="T1911" t="str">
        <f>_xlfn.XLOOKUP(Table17[[#This Row],[Store_ID]],Store_Dim!A:A,Store_Dim!C:C)</f>
        <v>East</v>
      </c>
      <c r="U1911" t="str">
        <f>_xlfn.XLOOKUP(Table17[[#This Row],[Store_ID]],Store_Dim!A:A,Store_Dim!D:D)</f>
        <v>East Stevechester</v>
      </c>
      <c r="V1911" t="str">
        <f>_xlfn.XLOOKUP(Table17[[#This Row],[Store_ID]],Store_Dim!A:A,Store_Dim!E:E)</f>
        <v>Flagship</v>
      </c>
      <c r="W1911" t="str">
        <f>_xlfn.XLOOKUP(Table17[[#This Row],[Product_ID]],Product_Dim!A:A,Product_Dim!B:B)</f>
        <v>Sports Stopwatch Pro</v>
      </c>
      <c r="X1911" t="str">
        <f>_xlfn.XLOOKUP(Table17[[#This Row],[Product_ID]],Product_Dim!A:A,Product_Dim!C:C)</f>
        <v>Sports</v>
      </c>
      <c r="Y1911" t="str">
        <f>_xlfn.XLOOKUP(Table17[[#This Row],[Product_ID]],Product_Dim!A:A,Product_Dim!D:D)</f>
        <v>Accessories</v>
      </c>
      <c r="Z1911" t="str">
        <f>_xlfn.XLOOKUP(Table17[[#This Row],[Product_ID]],Product_Dim!A:A,Product_Dim!E:E)</f>
        <v>Thompson-French</v>
      </c>
      <c r="AA1911">
        <f>_xlfn.XLOOKUP(Table17[[#This Row],[Product_ID]],Product_Dim!A:A,Product_Dim!F:F)</f>
        <v>434.84</v>
      </c>
      <c r="AB1911">
        <f>_xlfn.XLOOKUP(Table17[[#This Row],[Product_ID]],Product_Dim!A:A,Product_Dim!G:G)</f>
        <v>185</v>
      </c>
    </row>
    <row r="1912" spans="1:28" x14ac:dyDescent="0.25">
      <c r="A1912" t="s">
        <v>3736</v>
      </c>
      <c r="B1912" s="1">
        <v>45560</v>
      </c>
      <c r="C1912" t="s">
        <v>127</v>
      </c>
      <c r="D1912" t="s">
        <v>1670</v>
      </c>
      <c r="E1912" t="s">
        <v>1782</v>
      </c>
      <c r="F1912">
        <v>1</v>
      </c>
      <c r="G1912">
        <v>846.67</v>
      </c>
      <c r="H1912">
        <v>0.1</v>
      </c>
      <c r="I1912" t="s">
        <v>1829</v>
      </c>
      <c r="J1912" s="12">
        <v>762.00299999999993</v>
      </c>
      <c r="K1912" t="str">
        <f>_xlfn.XLOOKUP(Table17[[#This Row],[Customer_ID]],Customer_Dim!A:A,Customer_Dim!B:B,"False Data")</f>
        <v>Sarah Vance</v>
      </c>
      <c r="L1912" s="5">
        <f>_xlfn.XLOOKUP(Table17[[#This Row],[Customer_ID]],Customer_Dim!A:A,Customer_Dim!C:C,"False Data")</f>
        <v>41</v>
      </c>
      <c r="M1912" s="5" t="str" cm="1">
        <f t="array" ref="M1912">_xlfn.IFS(Table9[[#This Row],[Age]]&lt;=35,"Youth",Table9[[#This Row],[Age]]&lt;=55,"Adult",Table9[[#This Row],[Age]]&gt;55,"Senior")</f>
        <v>Adult</v>
      </c>
      <c r="N1912" t="str">
        <f>_xlfn.XLOOKUP(Table17[[#This Row],[Customer_ID]],Customer_Dim!A:A,Customer_Dim!D:D,"False Data")</f>
        <v>Male</v>
      </c>
      <c r="O1912" t="str">
        <f>_xlfn.XLOOKUP(Table17[[#This Row],[Customer_ID]],Customer_Dim!A:A,Customer_Dim!E:E,"False Data")</f>
        <v>Johnsonville</v>
      </c>
      <c r="P1912" t="str">
        <f>_xlfn.XLOOKUP(Table17[[#This Row],[Customer_ID]],Customer_Dim!A:A,Customer_Dim!F:F,"False Data")</f>
        <v>Oregon</v>
      </c>
      <c r="Q1912" t="str">
        <f>_xlfn.XLOOKUP(Table17[[#This Row],[Customer_ID]],Customer_Dim!A:A,Customer_Dim!G:G,"False Data")</f>
        <v>USA</v>
      </c>
      <c r="R1912" t="str">
        <f>_xlfn.XLOOKUP(Table17[[#This Row],[Customer_ID]],Customer_Dim!A:A,Customer_Dim!H:H,"False Data")</f>
        <v>Silver</v>
      </c>
      <c r="S1912" t="str">
        <f>_xlfn.XLOOKUP(Table17[[#This Row],[Store_ID]],Store_Dim!A:A,Store_Dim!B:B)</f>
        <v>Bean, Jones and Park</v>
      </c>
      <c r="T1912" t="str">
        <f>_xlfn.XLOOKUP(Table17[[#This Row],[Store_ID]],Store_Dim!A:A,Store_Dim!C:C)</f>
        <v>West</v>
      </c>
      <c r="U1912" t="str">
        <f>_xlfn.XLOOKUP(Table17[[#This Row],[Store_ID]],Store_Dim!A:A,Store_Dim!D:D)</f>
        <v>Thompsonborough</v>
      </c>
      <c r="V1912" t="str">
        <f>_xlfn.XLOOKUP(Table17[[#This Row],[Store_ID]],Store_Dim!A:A,Store_Dim!E:E)</f>
        <v>Online</v>
      </c>
      <c r="W1912" t="str">
        <f>_xlfn.XLOOKUP(Table17[[#This Row],[Product_ID]],Product_Dim!A:A,Product_Dim!B:B)</f>
        <v>Tennis Ball 3-Pack</v>
      </c>
      <c r="X1912" t="str">
        <f>_xlfn.XLOOKUP(Table17[[#This Row],[Product_ID]],Product_Dim!A:A,Product_Dim!C:C)</f>
        <v>Sports</v>
      </c>
      <c r="Y1912" t="str">
        <f>_xlfn.XLOOKUP(Table17[[#This Row],[Product_ID]],Product_Dim!A:A,Product_Dim!D:D)</f>
        <v>Equipment</v>
      </c>
      <c r="Z1912" t="str">
        <f>_xlfn.XLOOKUP(Table17[[#This Row],[Product_ID]],Product_Dim!A:A,Product_Dim!E:E)</f>
        <v>Lopez LLC</v>
      </c>
      <c r="AA1912">
        <f>_xlfn.XLOOKUP(Table17[[#This Row],[Product_ID]],Product_Dim!A:A,Product_Dim!F:F)</f>
        <v>103.45</v>
      </c>
      <c r="AB1912">
        <f>_xlfn.XLOOKUP(Table17[[#This Row],[Product_ID]],Product_Dim!A:A,Product_Dim!G:G)</f>
        <v>465</v>
      </c>
    </row>
    <row r="1913" spans="1:28" x14ac:dyDescent="0.25">
      <c r="A1913" t="s">
        <v>3737</v>
      </c>
      <c r="B1913" s="1">
        <v>45367</v>
      </c>
      <c r="C1913" t="s">
        <v>78</v>
      </c>
      <c r="D1913" t="s">
        <v>1596</v>
      </c>
      <c r="E1913" t="s">
        <v>1776</v>
      </c>
      <c r="F1913">
        <v>4</v>
      </c>
      <c r="G1913">
        <v>73.55</v>
      </c>
      <c r="H1913">
        <v>0.24</v>
      </c>
      <c r="I1913" t="s">
        <v>1829</v>
      </c>
      <c r="J1913" s="12">
        <v>223.59200000000001</v>
      </c>
      <c r="K1913" t="str">
        <f>_xlfn.XLOOKUP(Table17[[#This Row],[Customer_ID]],Customer_Dim!A:A,Customer_Dim!B:B,"False Data")</f>
        <v>Adam Cruz</v>
      </c>
      <c r="L1913" s="5">
        <f>_xlfn.XLOOKUP(Table17[[#This Row],[Customer_ID]],Customer_Dim!A:A,Customer_Dim!C:C,"False Data")</f>
        <v>60</v>
      </c>
      <c r="M1913" s="5" t="str" cm="1">
        <f t="array" ref="M1913">_xlfn.IFS(Table9[[#This Row],[Age]]&lt;=35,"Youth",Table9[[#This Row],[Age]]&lt;=55,"Adult",Table9[[#This Row],[Age]]&gt;55,"Senior")</f>
        <v>Senior</v>
      </c>
      <c r="N1913" t="str">
        <f>_xlfn.XLOOKUP(Table17[[#This Row],[Customer_ID]],Customer_Dim!A:A,Customer_Dim!D:D,"False Data")</f>
        <v>Female</v>
      </c>
      <c r="O1913" t="str">
        <f>_xlfn.XLOOKUP(Table17[[#This Row],[Customer_ID]],Customer_Dim!A:A,Customer_Dim!E:E,"False Data")</f>
        <v>Brandonville</v>
      </c>
      <c r="P1913" t="str">
        <f>_xlfn.XLOOKUP(Table17[[#This Row],[Customer_ID]],Customer_Dim!A:A,Customer_Dim!F:F,"False Data")</f>
        <v>Georgia</v>
      </c>
      <c r="Q1913" t="str">
        <f>_xlfn.XLOOKUP(Table17[[#This Row],[Customer_ID]],Customer_Dim!A:A,Customer_Dim!G:G,"False Data")</f>
        <v>USA</v>
      </c>
      <c r="R1913" t="str">
        <f>_xlfn.XLOOKUP(Table17[[#This Row],[Customer_ID]],Customer_Dim!A:A,Customer_Dim!H:H,"False Data")</f>
        <v>Platinum</v>
      </c>
      <c r="S1913" t="str">
        <f>_xlfn.XLOOKUP(Table17[[#This Row],[Store_ID]],Store_Dim!A:A,Store_Dim!B:B)</f>
        <v>Benson-Elliott</v>
      </c>
      <c r="T1913" t="str">
        <f>_xlfn.XLOOKUP(Table17[[#This Row],[Store_ID]],Store_Dim!A:A,Store_Dim!C:C)</f>
        <v>East</v>
      </c>
      <c r="U1913" t="str">
        <f>_xlfn.XLOOKUP(Table17[[#This Row],[Store_ID]],Store_Dim!A:A,Store_Dim!D:D)</f>
        <v>Port Josephberg</v>
      </c>
      <c r="V1913" t="str">
        <f>_xlfn.XLOOKUP(Table17[[#This Row],[Store_ID]],Store_Dim!A:A,Store_Dim!E:E)</f>
        <v>Online</v>
      </c>
      <c r="W1913" t="str">
        <f>_xlfn.XLOOKUP(Table17[[#This Row],[Product_ID]],Product_Dim!A:A,Product_Dim!B:B)</f>
        <v>Foldable Camping Chair</v>
      </c>
      <c r="X1913" t="str">
        <f>_xlfn.XLOOKUP(Table17[[#This Row],[Product_ID]],Product_Dim!A:A,Product_Dim!C:C)</f>
        <v>Sports</v>
      </c>
      <c r="Y1913" t="str">
        <f>_xlfn.XLOOKUP(Table17[[#This Row],[Product_ID]],Product_Dim!A:A,Product_Dim!D:D)</f>
        <v>Outdoor</v>
      </c>
      <c r="Z1913" t="str">
        <f>_xlfn.XLOOKUP(Table17[[#This Row],[Product_ID]],Product_Dim!A:A,Product_Dim!E:E)</f>
        <v>Cook Ltd</v>
      </c>
      <c r="AA1913">
        <f>_xlfn.XLOOKUP(Table17[[#This Row],[Product_ID]],Product_Dim!A:A,Product_Dim!F:F)</f>
        <v>166.06</v>
      </c>
      <c r="AB1913">
        <f>_xlfn.XLOOKUP(Table17[[#This Row],[Product_ID]],Product_Dim!A:A,Product_Dim!G:G)</f>
        <v>340</v>
      </c>
    </row>
    <row r="1914" spans="1:28" x14ac:dyDescent="0.25">
      <c r="A1914" t="s">
        <v>3738</v>
      </c>
      <c r="B1914" s="1">
        <v>45861</v>
      </c>
      <c r="C1914" t="s">
        <v>884</v>
      </c>
      <c r="D1914" t="s">
        <v>1732</v>
      </c>
      <c r="E1914" t="s">
        <v>1776</v>
      </c>
      <c r="F1914">
        <v>1</v>
      </c>
      <c r="G1914">
        <v>882.03</v>
      </c>
      <c r="H1914">
        <v>0.04</v>
      </c>
      <c r="I1914" t="s">
        <v>1829</v>
      </c>
      <c r="J1914" s="12">
        <v>846.74879999999996</v>
      </c>
      <c r="K1914" t="str">
        <f>_xlfn.XLOOKUP(Table17[[#This Row],[Customer_ID]],Customer_Dim!A:A,Customer_Dim!B:B,"False Data")</f>
        <v>Stephen Fowler</v>
      </c>
      <c r="L1914" s="5">
        <f>_xlfn.XLOOKUP(Table17[[#This Row],[Customer_ID]],Customer_Dim!A:A,Customer_Dim!C:C,"False Data")</f>
        <v>42</v>
      </c>
      <c r="M1914" s="5" t="str" cm="1">
        <f t="array" ref="M1914">_xlfn.IFS(Table9[[#This Row],[Age]]&lt;=35,"Youth",Table9[[#This Row],[Age]]&lt;=55,"Adult",Table9[[#This Row],[Age]]&gt;55,"Senior")</f>
        <v>Adult</v>
      </c>
      <c r="N1914" t="str">
        <f>_xlfn.XLOOKUP(Table17[[#This Row],[Customer_ID]],Customer_Dim!A:A,Customer_Dim!D:D,"False Data")</f>
        <v>Female</v>
      </c>
      <c r="O1914" t="str">
        <f>_xlfn.XLOOKUP(Table17[[#This Row],[Customer_ID]],Customer_Dim!A:A,Customer_Dim!E:E,"False Data")</f>
        <v>Port Mariastad</v>
      </c>
      <c r="P1914" t="str">
        <f>_xlfn.XLOOKUP(Table17[[#This Row],[Customer_ID]],Customer_Dim!A:A,Customer_Dim!F:F,"False Data")</f>
        <v>Rhode Island</v>
      </c>
      <c r="Q1914" t="str">
        <f>_xlfn.XLOOKUP(Table17[[#This Row],[Customer_ID]],Customer_Dim!A:A,Customer_Dim!G:G,"False Data")</f>
        <v>USA</v>
      </c>
      <c r="R1914" t="str">
        <f>_xlfn.XLOOKUP(Table17[[#This Row],[Customer_ID]],Customer_Dim!A:A,Customer_Dim!H:H,"False Data")</f>
        <v>Platinum</v>
      </c>
      <c r="S1914" t="str">
        <f>_xlfn.XLOOKUP(Table17[[#This Row],[Store_ID]],Store_Dim!A:A,Store_Dim!B:B)</f>
        <v>Benson-Elliott</v>
      </c>
      <c r="T1914" t="str">
        <f>_xlfn.XLOOKUP(Table17[[#This Row],[Store_ID]],Store_Dim!A:A,Store_Dim!C:C)</f>
        <v>East</v>
      </c>
      <c r="U1914" t="str">
        <f>_xlfn.XLOOKUP(Table17[[#This Row],[Store_ID]],Store_Dim!A:A,Store_Dim!D:D)</f>
        <v>Port Josephberg</v>
      </c>
      <c r="V1914" t="str">
        <f>_xlfn.XLOOKUP(Table17[[#This Row],[Store_ID]],Store_Dim!A:A,Store_Dim!E:E)</f>
        <v>Online</v>
      </c>
      <c r="W1914" t="str">
        <f>_xlfn.XLOOKUP(Table17[[#This Row],[Product_ID]],Product_Dim!A:A,Product_Dim!B:B)</f>
        <v>Microwave Oven</v>
      </c>
      <c r="X1914" t="str">
        <f>_xlfn.XLOOKUP(Table17[[#This Row],[Product_ID]],Product_Dim!A:A,Product_Dim!C:C)</f>
        <v>Home</v>
      </c>
      <c r="Y1914" t="str">
        <f>_xlfn.XLOOKUP(Table17[[#This Row],[Product_ID]],Product_Dim!A:A,Product_Dim!D:D)</f>
        <v>Appliances</v>
      </c>
      <c r="Z1914" t="str">
        <f>_xlfn.XLOOKUP(Table17[[#This Row],[Product_ID]],Product_Dim!A:A,Product_Dim!E:E)</f>
        <v>Green, Powell and Palmer</v>
      </c>
      <c r="AA1914">
        <f>_xlfn.XLOOKUP(Table17[[#This Row],[Product_ID]],Product_Dim!A:A,Product_Dim!F:F)</f>
        <v>447.43</v>
      </c>
      <c r="AB1914">
        <f>_xlfn.XLOOKUP(Table17[[#This Row],[Product_ID]],Product_Dim!A:A,Product_Dim!G:G)</f>
        <v>191</v>
      </c>
    </row>
    <row r="1915" spans="1:28" x14ac:dyDescent="0.25">
      <c r="A1915" t="s">
        <v>3739</v>
      </c>
      <c r="B1915" s="1">
        <v>45589</v>
      </c>
      <c r="C1915" t="s">
        <v>44</v>
      </c>
      <c r="D1915" t="s">
        <v>1592</v>
      </c>
      <c r="E1915" t="s">
        <v>1799</v>
      </c>
      <c r="F1915">
        <v>1</v>
      </c>
      <c r="G1915">
        <v>958.44</v>
      </c>
      <c r="H1915">
        <v>0.21</v>
      </c>
      <c r="I1915" t="s">
        <v>1824</v>
      </c>
      <c r="J1915" s="12">
        <v>757.16760000000011</v>
      </c>
      <c r="K1915" t="str">
        <f>_xlfn.XLOOKUP(Table17[[#This Row],[Customer_ID]],Customer_Dim!A:A,Customer_Dim!B:B,"False Data")</f>
        <v>Melissa Howard</v>
      </c>
      <c r="L1915" s="5">
        <f>_xlfn.XLOOKUP(Table17[[#This Row],[Customer_ID]],Customer_Dim!A:A,Customer_Dim!C:C,"False Data")</f>
        <v>53</v>
      </c>
      <c r="M1915" s="5" t="str" cm="1">
        <f t="array" ref="M1915">_xlfn.IFS(Table9[[#This Row],[Age]]&lt;=35,"Youth",Table9[[#This Row],[Age]]&lt;=55,"Adult",Table9[[#This Row],[Age]]&gt;55,"Senior")</f>
        <v>Adult</v>
      </c>
      <c r="N1915" t="str">
        <f>_xlfn.XLOOKUP(Table17[[#This Row],[Customer_ID]],Customer_Dim!A:A,Customer_Dim!D:D,"False Data")</f>
        <v>Female</v>
      </c>
      <c r="O1915" t="str">
        <f>_xlfn.XLOOKUP(Table17[[#This Row],[Customer_ID]],Customer_Dim!A:A,Customer_Dim!E:E,"False Data")</f>
        <v>Maynardton</v>
      </c>
      <c r="P1915" t="str">
        <f>_xlfn.XLOOKUP(Table17[[#This Row],[Customer_ID]],Customer_Dim!A:A,Customer_Dim!F:F,"False Data")</f>
        <v>New Hampshire</v>
      </c>
      <c r="Q1915" t="str">
        <f>_xlfn.XLOOKUP(Table17[[#This Row],[Customer_ID]],Customer_Dim!A:A,Customer_Dim!G:G,"False Data")</f>
        <v>USA</v>
      </c>
      <c r="R1915" t="str">
        <f>_xlfn.XLOOKUP(Table17[[#This Row],[Customer_ID]],Customer_Dim!A:A,Customer_Dim!H:H,"False Data")</f>
        <v>Gold</v>
      </c>
      <c r="S1915" t="str">
        <f>_xlfn.XLOOKUP(Table17[[#This Row],[Store_ID]],Store_Dim!A:A,Store_Dim!B:B)</f>
        <v>Mcdonald Inc</v>
      </c>
      <c r="T1915" t="str">
        <f>_xlfn.XLOOKUP(Table17[[#This Row],[Store_ID]],Store_Dim!A:A,Store_Dim!C:C)</f>
        <v>South</v>
      </c>
      <c r="U1915" t="str">
        <f>_xlfn.XLOOKUP(Table17[[#This Row],[Store_ID]],Store_Dim!A:A,Store_Dim!D:D)</f>
        <v>Christopherland</v>
      </c>
      <c r="V1915" t="str">
        <f>_xlfn.XLOOKUP(Table17[[#This Row],[Store_ID]],Store_Dim!A:A,Store_Dim!E:E)</f>
        <v>Outlet</v>
      </c>
      <c r="W1915" t="str">
        <f>_xlfn.XLOOKUP(Table17[[#This Row],[Product_ID]],Product_Dim!A:A,Product_Dim!B:B)</f>
        <v>Carbon Fiber Tennis Racket</v>
      </c>
      <c r="X1915" t="str">
        <f>_xlfn.XLOOKUP(Table17[[#This Row],[Product_ID]],Product_Dim!A:A,Product_Dim!C:C)</f>
        <v>Sports</v>
      </c>
      <c r="Y1915" t="str">
        <f>_xlfn.XLOOKUP(Table17[[#This Row],[Product_ID]],Product_Dim!A:A,Product_Dim!D:D)</f>
        <v>Equipment</v>
      </c>
      <c r="Z1915" t="str">
        <f>_xlfn.XLOOKUP(Table17[[#This Row],[Product_ID]],Product_Dim!A:A,Product_Dim!E:E)</f>
        <v>Flores, Pineda and Rodriguez</v>
      </c>
      <c r="AA1915">
        <f>_xlfn.XLOOKUP(Table17[[#This Row],[Product_ID]],Product_Dim!A:A,Product_Dim!F:F)</f>
        <v>484.62</v>
      </c>
      <c r="AB1915">
        <f>_xlfn.XLOOKUP(Table17[[#This Row],[Product_ID]],Product_Dim!A:A,Product_Dim!G:G)</f>
        <v>432</v>
      </c>
    </row>
    <row r="1916" spans="1:28" x14ac:dyDescent="0.25">
      <c r="A1916" t="s">
        <v>3740</v>
      </c>
      <c r="B1916" s="1">
        <v>45560</v>
      </c>
      <c r="C1916" t="s">
        <v>44</v>
      </c>
      <c r="D1916" t="s">
        <v>1746</v>
      </c>
      <c r="E1916" t="s">
        <v>1761</v>
      </c>
      <c r="F1916">
        <v>1</v>
      </c>
      <c r="G1916">
        <v>716.29</v>
      </c>
      <c r="H1916">
        <v>0.01</v>
      </c>
      <c r="I1916" t="s">
        <v>1826</v>
      </c>
      <c r="J1916" s="12">
        <v>709.12709999999993</v>
      </c>
      <c r="K1916" t="str">
        <f>_xlfn.XLOOKUP(Table17[[#This Row],[Customer_ID]],Customer_Dim!A:A,Customer_Dim!B:B,"False Data")</f>
        <v>Melissa Howard</v>
      </c>
      <c r="L1916" s="5">
        <f>_xlfn.XLOOKUP(Table17[[#This Row],[Customer_ID]],Customer_Dim!A:A,Customer_Dim!C:C,"False Data")</f>
        <v>53</v>
      </c>
      <c r="M1916" s="5" t="str" cm="1">
        <f t="array" ref="M1916">_xlfn.IFS(Table9[[#This Row],[Age]]&lt;=35,"Youth",Table9[[#This Row],[Age]]&lt;=55,"Adult",Table9[[#This Row],[Age]]&gt;55,"Senior")</f>
        <v>Adult</v>
      </c>
      <c r="N1916" t="str">
        <f>_xlfn.XLOOKUP(Table17[[#This Row],[Customer_ID]],Customer_Dim!A:A,Customer_Dim!D:D,"False Data")</f>
        <v>Female</v>
      </c>
      <c r="O1916" t="str">
        <f>_xlfn.XLOOKUP(Table17[[#This Row],[Customer_ID]],Customer_Dim!A:A,Customer_Dim!E:E,"False Data")</f>
        <v>Maynardton</v>
      </c>
      <c r="P1916" t="str">
        <f>_xlfn.XLOOKUP(Table17[[#This Row],[Customer_ID]],Customer_Dim!A:A,Customer_Dim!F:F,"False Data")</f>
        <v>New Hampshire</v>
      </c>
      <c r="Q1916" t="str">
        <f>_xlfn.XLOOKUP(Table17[[#This Row],[Customer_ID]],Customer_Dim!A:A,Customer_Dim!G:G,"False Data")</f>
        <v>USA</v>
      </c>
      <c r="R1916" t="str">
        <f>_xlfn.XLOOKUP(Table17[[#This Row],[Customer_ID]],Customer_Dim!A:A,Customer_Dim!H:H,"False Data")</f>
        <v>Gold</v>
      </c>
      <c r="S1916" t="str">
        <f>_xlfn.XLOOKUP(Table17[[#This Row],[Store_ID]],Store_Dim!A:A,Store_Dim!B:B)</f>
        <v>Black-Horn</v>
      </c>
      <c r="T1916" t="str">
        <f>_xlfn.XLOOKUP(Table17[[#This Row],[Store_ID]],Store_Dim!A:A,Store_Dim!C:C)</f>
        <v>South</v>
      </c>
      <c r="U1916" t="str">
        <f>_xlfn.XLOOKUP(Table17[[#This Row],[Store_ID]],Store_Dim!A:A,Store_Dim!D:D)</f>
        <v>North Nancyview</v>
      </c>
      <c r="V1916" t="str">
        <f>_xlfn.XLOOKUP(Table17[[#This Row],[Store_ID]],Store_Dim!A:A,Store_Dim!E:E)</f>
        <v>Outlet</v>
      </c>
      <c r="W1916" t="str">
        <f>_xlfn.XLOOKUP(Table17[[#This Row],[Product_ID]],Product_Dim!A:A,Product_Dim!B:B)</f>
        <v>Stainless Steel Cookware Set</v>
      </c>
      <c r="X1916" t="str">
        <f>_xlfn.XLOOKUP(Table17[[#This Row],[Product_ID]],Product_Dim!A:A,Product_Dim!C:C)</f>
        <v>Home</v>
      </c>
      <c r="Y1916" t="str">
        <f>_xlfn.XLOOKUP(Table17[[#This Row],[Product_ID]],Product_Dim!A:A,Product_Dim!D:D)</f>
        <v>Kitchen</v>
      </c>
      <c r="Z1916" t="str">
        <f>_xlfn.XLOOKUP(Table17[[#This Row],[Product_ID]],Product_Dim!A:A,Product_Dim!E:E)</f>
        <v>Campbell Ltd</v>
      </c>
      <c r="AA1916">
        <f>_xlfn.XLOOKUP(Table17[[#This Row],[Product_ID]],Product_Dim!A:A,Product_Dim!F:F)</f>
        <v>201.41</v>
      </c>
      <c r="AB1916">
        <f>_xlfn.XLOOKUP(Table17[[#This Row],[Product_ID]],Product_Dim!A:A,Product_Dim!G:G)</f>
        <v>146</v>
      </c>
    </row>
    <row r="1917" spans="1:28" x14ac:dyDescent="0.25">
      <c r="A1917" t="s">
        <v>3741</v>
      </c>
      <c r="B1917" s="1">
        <v>45408</v>
      </c>
      <c r="C1917" t="s">
        <v>1017</v>
      </c>
      <c r="D1917" t="s">
        <v>1565</v>
      </c>
      <c r="E1917" t="s">
        <v>1804</v>
      </c>
      <c r="F1917">
        <v>2</v>
      </c>
      <c r="G1917">
        <v>409.14</v>
      </c>
      <c r="H1917">
        <v>0.01</v>
      </c>
      <c r="I1917" t="s">
        <v>1826</v>
      </c>
      <c r="J1917" s="12">
        <v>810.09719999999993</v>
      </c>
      <c r="K1917" t="str">
        <f>_xlfn.XLOOKUP(Table17[[#This Row],[Customer_ID]],Customer_Dim!A:A,Customer_Dim!B:B,"False Data")</f>
        <v>Kristy Dunlap</v>
      </c>
      <c r="L1917" s="5">
        <f>_xlfn.XLOOKUP(Table17[[#This Row],[Customer_ID]],Customer_Dim!A:A,Customer_Dim!C:C,"False Data")</f>
        <v>64</v>
      </c>
      <c r="M1917" s="5" t="str" cm="1">
        <f t="array" ref="M1917">_xlfn.IFS(Table9[[#This Row],[Age]]&lt;=35,"Youth",Table9[[#This Row],[Age]]&lt;=55,"Adult",Table9[[#This Row],[Age]]&gt;55,"Senior")</f>
        <v>Senior</v>
      </c>
      <c r="N1917" t="str">
        <f>_xlfn.XLOOKUP(Table17[[#This Row],[Customer_ID]],Customer_Dim!A:A,Customer_Dim!D:D,"False Data")</f>
        <v>Female</v>
      </c>
      <c r="O1917" t="str">
        <f>_xlfn.XLOOKUP(Table17[[#This Row],[Customer_ID]],Customer_Dim!A:A,Customer_Dim!E:E,"False Data")</f>
        <v>Whiteport</v>
      </c>
      <c r="P1917" t="str">
        <f>_xlfn.XLOOKUP(Table17[[#This Row],[Customer_ID]],Customer_Dim!A:A,Customer_Dim!F:F,"False Data")</f>
        <v>North Carolina</v>
      </c>
      <c r="Q1917" t="str">
        <f>_xlfn.XLOOKUP(Table17[[#This Row],[Customer_ID]],Customer_Dim!A:A,Customer_Dim!G:G,"False Data")</f>
        <v>USA</v>
      </c>
      <c r="R1917" t="str">
        <f>_xlfn.XLOOKUP(Table17[[#This Row],[Customer_ID]],Customer_Dim!A:A,Customer_Dim!H:H,"False Data")</f>
        <v>Platinum</v>
      </c>
      <c r="S1917" t="str">
        <f>_xlfn.XLOOKUP(Table17[[#This Row],[Store_ID]],Store_Dim!A:A,Store_Dim!B:B)</f>
        <v>Frederick-Wright</v>
      </c>
      <c r="T1917" t="str">
        <f>_xlfn.XLOOKUP(Table17[[#This Row],[Store_ID]],Store_Dim!A:A,Store_Dim!C:C)</f>
        <v>West</v>
      </c>
      <c r="U1917" t="str">
        <f>_xlfn.XLOOKUP(Table17[[#This Row],[Store_ID]],Store_Dim!A:A,Store_Dim!D:D)</f>
        <v>New Jimmymouth</v>
      </c>
      <c r="V1917" t="str">
        <f>_xlfn.XLOOKUP(Table17[[#This Row],[Store_ID]],Store_Dim!A:A,Store_Dim!E:E)</f>
        <v>Flagship</v>
      </c>
      <c r="W1917" t="str">
        <f>_xlfn.XLOOKUP(Table17[[#This Row],[Product_ID]],Product_Dim!A:A,Product_Dim!B:B)</f>
        <v>Adjustable Dumbbell Set</v>
      </c>
      <c r="X1917" t="str">
        <f>_xlfn.XLOOKUP(Table17[[#This Row],[Product_ID]],Product_Dim!A:A,Product_Dim!C:C)</f>
        <v>Sports</v>
      </c>
      <c r="Y1917" t="str">
        <f>_xlfn.XLOOKUP(Table17[[#This Row],[Product_ID]],Product_Dim!A:A,Product_Dim!D:D)</f>
        <v>Fitness</v>
      </c>
      <c r="Z1917" t="str">
        <f>_xlfn.XLOOKUP(Table17[[#This Row],[Product_ID]],Product_Dim!A:A,Product_Dim!E:E)</f>
        <v>Hill PLC</v>
      </c>
      <c r="AA1917">
        <f>_xlfn.XLOOKUP(Table17[[#This Row],[Product_ID]],Product_Dim!A:A,Product_Dim!F:F)</f>
        <v>495.72</v>
      </c>
      <c r="AB1917">
        <f>_xlfn.XLOOKUP(Table17[[#This Row],[Product_ID]],Product_Dim!A:A,Product_Dim!G:G)</f>
        <v>323</v>
      </c>
    </row>
    <row r="1918" spans="1:28" x14ac:dyDescent="0.25">
      <c r="A1918" t="s">
        <v>3742</v>
      </c>
      <c r="B1918" s="1">
        <v>45714</v>
      </c>
      <c r="C1918" t="s">
        <v>304</v>
      </c>
      <c r="D1918" t="s">
        <v>1746</v>
      </c>
      <c r="E1918" t="s">
        <v>1786</v>
      </c>
      <c r="F1918">
        <v>4</v>
      </c>
      <c r="G1918">
        <v>261.73</v>
      </c>
      <c r="H1918">
        <v>0.1</v>
      </c>
      <c r="I1918" t="s">
        <v>1826</v>
      </c>
      <c r="J1918" s="12">
        <v>942.22800000000007</v>
      </c>
      <c r="K1918" t="str">
        <f>_xlfn.XLOOKUP(Table17[[#This Row],[Customer_ID]],Customer_Dim!A:A,Customer_Dim!B:B,"False Data")</f>
        <v>Christy Hoffman</v>
      </c>
      <c r="L1918" s="5">
        <f>_xlfn.XLOOKUP(Table17[[#This Row],[Customer_ID]],Customer_Dim!A:A,Customer_Dim!C:C,"False Data")</f>
        <v>26</v>
      </c>
      <c r="M1918" s="5" t="str" cm="1">
        <f t="array" ref="M1918">_xlfn.IFS(Table9[[#This Row],[Age]]&lt;=35,"Youth",Table9[[#This Row],[Age]]&lt;=55,"Adult",Table9[[#This Row],[Age]]&gt;55,"Senior")</f>
        <v>Youth</v>
      </c>
      <c r="N1918" t="str">
        <f>_xlfn.XLOOKUP(Table17[[#This Row],[Customer_ID]],Customer_Dim!A:A,Customer_Dim!D:D,"False Data")</f>
        <v>Female</v>
      </c>
      <c r="O1918" t="str">
        <f>_xlfn.XLOOKUP(Table17[[#This Row],[Customer_ID]],Customer_Dim!A:A,Customer_Dim!E:E,"False Data")</f>
        <v>Garyberg</v>
      </c>
      <c r="P1918" t="str">
        <f>_xlfn.XLOOKUP(Table17[[#This Row],[Customer_ID]],Customer_Dim!A:A,Customer_Dim!F:F,"False Data")</f>
        <v>Indiana</v>
      </c>
      <c r="Q1918" t="str">
        <f>_xlfn.XLOOKUP(Table17[[#This Row],[Customer_ID]],Customer_Dim!A:A,Customer_Dim!G:G,"False Data")</f>
        <v>USA</v>
      </c>
      <c r="R1918" t="str">
        <f>_xlfn.XLOOKUP(Table17[[#This Row],[Customer_ID]],Customer_Dim!A:A,Customer_Dim!H:H,"False Data")</f>
        <v>Platinum</v>
      </c>
      <c r="S1918" t="str">
        <f>_xlfn.XLOOKUP(Table17[[#This Row],[Store_ID]],Store_Dim!A:A,Store_Dim!B:B)</f>
        <v>Moore, Padilla and Butler</v>
      </c>
      <c r="T1918" t="str">
        <f>_xlfn.XLOOKUP(Table17[[#This Row],[Store_ID]],Store_Dim!A:A,Store_Dim!C:C)</f>
        <v>South</v>
      </c>
      <c r="U1918" t="str">
        <f>_xlfn.XLOOKUP(Table17[[#This Row],[Store_ID]],Store_Dim!A:A,Store_Dim!D:D)</f>
        <v>East Johnstad</v>
      </c>
      <c r="V1918" t="str">
        <f>_xlfn.XLOOKUP(Table17[[#This Row],[Store_ID]],Store_Dim!A:A,Store_Dim!E:E)</f>
        <v>Flagship</v>
      </c>
      <c r="W1918" t="str">
        <f>_xlfn.XLOOKUP(Table17[[#This Row],[Product_ID]],Product_Dim!A:A,Product_Dim!B:B)</f>
        <v>Stainless Steel Cookware Set</v>
      </c>
      <c r="X1918" t="str">
        <f>_xlfn.XLOOKUP(Table17[[#This Row],[Product_ID]],Product_Dim!A:A,Product_Dim!C:C)</f>
        <v>Home</v>
      </c>
      <c r="Y1918" t="str">
        <f>_xlfn.XLOOKUP(Table17[[#This Row],[Product_ID]],Product_Dim!A:A,Product_Dim!D:D)</f>
        <v>Kitchen</v>
      </c>
      <c r="Z1918" t="str">
        <f>_xlfn.XLOOKUP(Table17[[#This Row],[Product_ID]],Product_Dim!A:A,Product_Dim!E:E)</f>
        <v>Campbell Ltd</v>
      </c>
      <c r="AA1918">
        <f>_xlfn.XLOOKUP(Table17[[#This Row],[Product_ID]],Product_Dim!A:A,Product_Dim!F:F)</f>
        <v>201.41</v>
      </c>
      <c r="AB1918">
        <f>_xlfn.XLOOKUP(Table17[[#This Row],[Product_ID]],Product_Dim!A:A,Product_Dim!G:G)</f>
        <v>146</v>
      </c>
    </row>
    <row r="1919" spans="1:28" x14ac:dyDescent="0.25">
      <c r="A1919" t="s">
        <v>3743</v>
      </c>
      <c r="B1919" s="1">
        <v>45661</v>
      </c>
      <c r="C1919" t="s">
        <v>1437</v>
      </c>
      <c r="D1919" t="s">
        <v>1572</v>
      </c>
      <c r="E1919" t="s">
        <v>1752</v>
      </c>
      <c r="F1919">
        <v>2</v>
      </c>
      <c r="G1919">
        <v>687.35</v>
      </c>
      <c r="H1919">
        <v>0.2</v>
      </c>
      <c r="I1919" t="s">
        <v>1829</v>
      </c>
      <c r="J1919" s="12">
        <v>1099.76</v>
      </c>
      <c r="K1919" t="str">
        <f>_xlfn.XLOOKUP(Table17[[#This Row],[Customer_ID]],Customer_Dim!A:A,Customer_Dim!B:B,"False Data")</f>
        <v>Cynthia Parrish</v>
      </c>
      <c r="L1919" s="5">
        <f>_xlfn.XLOOKUP(Table17[[#This Row],[Customer_ID]],Customer_Dim!A:A,Customer_Dim!C:C,"False Data")</f>
        <v>18</v>
      </c>
      <c r="M1919" s="5" t="str" cm="1">
        <f t="array" ref="M1919">_xlfn.IFS(Table9[[#This Row],[Age]]&lt;=35,"Youth",Table9[[#This Row],[Age]]&lt;=55,"Adult",Table9[[#This Row],[Age]]&gt;55,"Senior")</f>
        <v>Youth</v>
      </c>
      <c r="N1919" t="str">
        <f>_xlfn.XLOOKUP(Table17[[#This Row],[Customer_ID]],Customer_Dim!A:A,Customer_Dim!D:D,"False Data")</f>
        <v>Male</v>
      </c>
      <c r="O1919" t="str">
        <f>_xlfn.XLOOKUP(Table17[[#This Row],[Customer_ID]],Customer_Dim!A:A,Customer_Dim!E:E,"False Data")</f>
        <v>Espinozaberg</v>
      </c>
      <c r="P1919" t="str">
        <f>_xlfn.XLOOKUP(Table17[[#This Row],[Customer_ID]],Customer_Dim!A:A,Customer_Dim!F:F,"False Data")</f>
        <v>Minnesota</v>
      </c>
      <c r="Q1919" t="str">
        <f>_xlfn.XLOOKUP(Table17[[#This Row],[Customer_ID]],Customer_Dim!A:A,Customer_Dim!G:G,"False Data")</f>
        <v>USA</v>
      </c>
      <c r="R1919" t="str">
        <f>_xlfn.XLOOKUP(Table17[[#This Row],[Customer_ID]],Customer_Dim!A:A,Customer_Dim!H:H,"False Data")</f>
        <v>Silver</v>
      </c>
      <c r="S1919" t="str">
        <f>_xlfn.XLOOKUP(Table17[[#This Row],[Store_ID]],Store_Dim!A:A,Store_Dim!B:B)</f>
        <v>Rivera-Warner</v>
      </c>
      <c r="T1919" t="str">
        <f>_xlfn.XLOOKUP(Table17[[#This Row],[Store_ID]],Store_Dim!A:A,Store_Dim!C:C)</f>
        <v>East</v>
      </c>
      <c r="U1919" t="str">
        <f>_xlfn.XLOOKUP(Table17[[#This Row],[Store_ID]],Store_Dim!A:A,Store_Dim!D:D)</f>
        <v>Washingtonfurt</v>
      </c>
      <c r="V1919" t="str">
        <f>_xlfn.XLOOKUP(Table17[[#This Row],[Store_ID]],Store_Dim!A:A,Store_Dim!E:E)</f>
        <v>Flagship</v>
      </c>
      <c r="W1919" t="str">
        <f>_xlfn.XLOOKUP(Table17[[#This Row],[Product_ID]],Product_Dim!A:A,Product_Dim!B:B)</f>
        <v>Hair Strengthening Shampoo</v>
      </c>
      <c r="X1919" t="str">
        <f>_xlfn.XLOOKUP(Table17[[#This Row],[Product_ID]],Product_Dim!A:A,Product_Dim!C:C)</f>
        <v>Beauty</v>
      </c>
      <c r="Y1919" t="str">
        <f>_xlfn.XLOOKUP(Table17[[#This Row],[Product_ID]],Product_Dim!A:A,Product_Dim!D:D)</f>
        <v>Haircare</v>
      </c>
      <c r="Z1919" t="str">
        <f>_xlfn.XLOOKUP(Table17[[#This Row],[Product_ID]],Product_Dim!A:A,Product_Dim!E:E)</f>
        <v>Rice LLC</v>
      </c>
      <c r="AA1919">
        <f>_xlfn.XLOOKUP(Table17[[#This Row],[Product_ID]],Product_Dim!A:A,Product_Dim!F:F)</f>
        <v>115.82</v>
      </c>
      <c r="AB1919">
        <f>_xlfn.XLOOKUP(Table17[[#This Row],[Product_ID]],Product_Dim!A:A,Product_Dim!G:G)</f>
        <v>460</v>
      </c>
    </row>
    <row r="1920" spans="1:28" x14ac:dyDescent="0.25">
      <c r="A1920" t="s">
        <v>3744</v>
      </c>
      <c r="B1920" s="1">
        <v>45921</v>
      </c>
      <c r="C1920" t="s">
        <v>675</v>
      </c>
      <c r="D1920" t="s">
        <v>1716</v>
      </c>
      <c r="E1920" t="s">
        <v>1782</v>
      </c>
      <c r="F1920">
        <v>2</v>
      </c>
      <c r="G1920">
        <v>30.14</v>
      </c>
      <c r="H1920">
        <v>0.21</v>
      </c>
      <c r="I1920" t="s">
        <v>1824</v>
      </c>
      <c r="J1920" s="12">
        <v>47.621200000000002</v>
      </c>
      <c r="K1920" t="str">
        <f>_xlfn.XLOOKUP(Table17[[#This Row],[Customer_ID]],Customer_Dim!A:A,Customer_Dim!B:B,"False Data")</f>
        <v>Jacqueline Pacheco</v>
      </c>
      <c r="L1920" s="5">
        <f>_xlfn.XLOOKUP(Table17[[#This Row],[Customer_ID]],Customer_Dim!A:A,Customer_Dim!C:C,"False Data")</f>
        <v>28</v>
      </c>
      <c r="M1920" s="5" t="str" cm="1">
        <f t="array" ref="M1920">_xlfn.IFS(Table9[[#This Row],[Age]]&lt;=35,"Youth",Table9[[#This Row],[Age]]&lt;=55,"Adult",Table9[[#This Row],[Age]]&gt;55,"Senior")</f>
        <v>Youth</v>
      </c>
      <c r="N1920" t="str">
        <f>_xlfn.XLOOKUP(Table17[[#This Row],[Customer_ID]],Customer_Dim!A:A,Customer_Dim!D:D,"False Data")</f>
        <v>Female</v>
      </c>
      <c r="O1920" t="str">
        <f>_xlfn.XLOOKUP(Table17[[#This Row],[Customer_ID]],Customer_Dim!A:A,Customer_Dim!E:E,"False Data")</f>
        <v>South Emily</v>
      </c>
      <c r="P1920" t="str">
        <f>_xlfn.XLOOKUP(Table17[[#This Row],[Customer_ID]],Customer_Dim!A:A,Customer_Dim!F:F,"False Data")</f>
        <v>New Jersey</v>
      </c>
      <c r="Q1920" t="str">
        <f>_xlfn.XLOOKUP(Table17[[#This Row],[Customer_ID]],Customer_Dim!A:A,Customer_Dim!G:G,"False Data")</f>
        <v>USA</v>
      </c>
      <c r="R1920" t="str">
        <f>_xlfn.XLOOKUP(Table17[[#This Row],[Customer_ID]],Customer_Dim!A:A,Customer_Dim!H:H,"False Data")</f>
        <v>Bronze</v>
      </c>
      <c r="S1920" t="str">
        <f>_xlfn.XLOOKUP(Table17[[#This Row],[Store_ID]],Store_Dim!A:A,Store_Dim!B:B)</f>
        <v>Bean, Jones and Park</v>
      </c>
      <c r="T1920" t="str">
        <f>_xlfn.XLOOKUP(Table17[[#This Row],[Store_ID]],Store_Dim!A:A,Store_Dim!C:C)</f>
        <v>West</v>
      </c>
      <c r="U1920" t="str">
        <f>_xlfn.XLOOKUP(Table17[[#This Row],[Store_ID]],Store_Dim!A:A,Store_Dim!D:D)</f>
        <v>Thompsonborough</v>
      </c>
      <c r="V1920" t="str">
        <f>_xlfn.XLOOKUP(Table17[[#This Row],[Store_ID]],Store_Dim!A:A,Store_Dim!E:E)</f>
        <v>Online</v>
      </c>
      <c r="W1920" t="str">
        <f>_xlfn.XLOOKUP(Table17[[#This Row],[Product_ID]],Product_Dim!A:A,Product_Dim!B:B)</f>
        <v>Wooden Bookshelf</v>
      </c>
      <c r="X1920" t="str">
        <f>_xlfn.XLOOKUP(Table17[[#This Row],[Product_ID]],Product_Dim!A:A,Product_Dim!C:C)</f>
        <v>Home</v>
      </c>
      <c r="Y1920" t="str">
        <f>_xlfn.XLOOKUP(Table17[[#This Row],[Product_ID]],Product_Dim!A:A,Product_Dim!D:D)</f>
        <v>Furniture</v>
      </c>
      <c r="Z1920" t="str">
        <f>_xlfn.XLOOKUP(Table17[[#This Row],[Product_ID]],Product_Dim!A:A,Product_Dim!E:E)</f>
        <v>Collins-Stephenson</v>
      </c>
      <c r="AA1920">
        <f>_xlfn.XLOOKUP(Table17[[#This Row],[Product_ID]],Product_Dim!A:A,Product_Dim!F:F)</f>
        <v>388.46</v>
      </c>
      <c r="AB1920">
        <f>_xlfn.XLOOKUP(Table17[[#This Row],[Product_ID]],Product_Dim!A:A,Product_Dim!G:G)</f>
        <v>208</v>
      </c>
    </row>
    <row r="1921" spans="1:28" x14ac:dyDescent="0.25">
      <c r="A1921" t="s">
        <v>3745</v>
      </c>
      <c r="B1921" s="1">
        <v>45651</v>
      </c>
      <c r="C1921" t="s">
        <v>353</v>
      </c>
      <c r="D1921" t="s">
        <v>1616</v>
      </c>
      <c r="E1921" t="s">
        <v>1782</v>
      </c>
      <c r="F1921">
        <v>3</v>
      </c>
      <c r="G1921">
        <v>570.12</v>
      </c>
      <c r="H1921">
        <v>0.12</v>
      </c>
      <c r="I1921" t="s">
        <v>1826</v>
      </c>
      <c r="J1921" s="12">
        <v>1505.1168</v>
      </c>
      <c r="K1921" t="str">
        <f>_xlfn.XLOOKUP(Table17[[#This Row],[Customer_ID]],Customer_Dim!A:A,Customer_Dim!B:B,"False Data")</f>
        <v>Sheila Wilson</v>
      </c>
      <c r="L1921" s="5">
        <f>_xlfn.XLOOKUP(Table17[[#This Row],[Customer_ID]],Customer_Dim!A:A,Customer_Dim!C:C,"False Data")</f>
        <v>35</v>
      </c>
      <c r="M1921" s="5" t="str" cm="1">
        <f t="array" ref="M1921">_xlfn.IFS(Table9[[#This Row],[Age]]&lt;=35,"Youth",Table9[[#This Row],[Age]]&lt;=55,"Adult",Table9[[#This Row],[Age]]&gt;55,"Senior")</f>
        <v>Youth</v>
      </c>
      <c r="N1921" t="str">
        <f>_xlfn.XLOOKUP(Table17[[#This Row],[Customer_ID]],Customer_Dim!A:A,Customer_Dim!D:D,"False Data")</f>
        <v>Male</v>
      </c>
      <c r="O1921" t="str">
        <f>_xlfn.XLOOKUP(Table17[[#This Row],[Customer_ID]],Customer_Dim!A:A,Customer_Dim!E:E,"False Data")</f>
        <v>South Dustin</v>
      </c>
      <c r="P1921" t="str">
        <f>_xlfn.XLOOKUP(Table17[[#This Row],[Customer_ID]],Customer_Dim!A:A,Customer_Dim!F:F,"False Data")</f>
        <v>Tennessee</v>
      </c>
      <c r="Q1921" t="str">
        <f>_xlfn.XLOOKUP(Table17[[#This Row],[Customer_ID]],Customer_Dim!A:A,Customer_Dim!G:G,"False Data")</f>
        <v>USA</v>
      </c>
      <c r="R1921" t="str">
        <f>_xlfn.XLOOKUP(Table17[[#This Row],[Customer_ID]],Customer_Dim!A:A,Customer_Dim!H:H,"False Data")</f>
        <v>Silver</v>
      </c>
      <c r="S1921" t="str">
        <f>_xlfn.XLOOKUP(Table17[[#This Row],[Store_ID]],Store_Dim!A:A,Store_Dim!B:B)</f>
        <v>Bean, Jones and Park</v>
      </c>
      <c r="T1921" t="str">
        <f>_xlfn.XLOOKUP(Table17[[#This Row],[Store_ID]],Store_Dim!A:A,Store_Dim!C:C)</f>
        <v>West</v>
      </c>
      <c r="U1921" t="str">
        <f>_xlfn.XLOOKUP(Table17[[#This Row],[Store_ID]],Store_Dim!A:A,Store_Dim!D:D)</f>
        <v>Thompsonborough</v>
      </c>
      <c r="V1921" t="str">
        <f>_xlfn.XLOOKUP(Table17[[#This Row],[Store_ID]],Store_Dim!A:A,Store_Dim!E:E)</f>
        <v>Online</v>
      </c>
      <c r="W1921" t="str">
        <f>_xlfn.XLOOKUP(Table17[[#This Row],[Product_ID]],Product_Dim!A:A,Product_Dim!B:B)</f>
        <v>Gaming Mechanical Keyboard</v>
      </c>
      <c r="X1921" t="str">
        <f>_xlfn.XLOOKUP(Table17[[#This Row],[Product_ID]],Product_Dim!A:A,Product_Dim!C:C)</f>
        <v>Electronics</v>
      </c>
      <c r="Y1921" t="str">
        <f>_xlfn.XLOOKUP(Table17[[#This Row],[Product_ID]],Product_Dim!A:A,Product_Dim!D:D)</f>
        <v>Computer</v>
      </c>
      <c r="Z1921" t="str">
        <f>_xlfn.XLOOKUP(Table17[[#This Row],[Product_ID]],Product_Dim!A:A,Product_Dim!E:E)</f>
        <v>Lucero LLC</v>
      </c>
      <c r="AA1921">
        <f>_xlfn.XLOOKUP(Table17[[#This Row],[Product_ID]],Product_Dim!A:A,Product_Dim!F:F)</f>
        <v>419.28</v>
      </c>
      <c r="AB1921">
        <f>_xlfn.XLOOKUP(Table17[[#This Row],[Product_ID]],Product_Dim!A:A,Product_Dim!G:G)</f>
        <v>86</v>
      </c>
    </row>
    <row r="1922" spans="1:28" x14ac:dyDescent="0.25">
      <c r="A1922" t="s">
        <v>3746</v>
      </c>
      <c r="B1922" s="1">
        <v>45883</v>
      </c>
      <c r="C1922" t="s">
        <v>893</v>
      </c>
      <c r="D1922" t="s">
        <v>1702</v>
      </c>
      <c r="E1922" t="s">
        <v>1813</v>
      </c>
      <c r="F1922">
        <v>3</v>
      </c>
      <c r="G1922">
        <v>401.87</v>
      </c>
      <c r="H1922">
        <v>0.28999999999999998</v>
      </c>
      <c r="I1922" t="s">
        <v>1829</v>
      </c>
      <c r="J1922" s="12">
        <v>855.98310000000004</v>
      </c>
      <c r="K1922" t="str">
        <f>_xlfn.XLOOKUP(Table17[[#This Row],[Customer_ID]],Customer_Dim!A:A,Customer_Dim!B:B,"False Data")</f>
        <v>Brittany Watson</v>
      </c>
      <c r="L1922" s="5">
        <f>_xlfn.XLOOKUP(Table17[[#This Row],[Customer_ID]],Customer_Dim!A:A,Customer_Dim!C:C,"False Data")</f>
        <v>59</v>
      </c>
      <c r="M1922" s="5" t="str" cm="1">
        <f t="array" ref="M1922">_xlfn.IFS(Table9[[#This Row],[Age]]&lt;=35,"Youth",Table9[[#This Row],[Age]]&lt;=55,"Adult",Table9[[#This Row],[Age]]&gt;55,"Senior")</f>
        <v>Senior</v>
      </c>
      <c r="N1922" t="str">
        <f>_xlfn.XLOOKUP(Table17[[#This Row],[Customer_ID]],Customer_Dim!A:A,Customer_Dim!D:D,"False Data")</f>
        <v>Male</v>
      </c>
      <c r="O1922" t="str">
        <f>_xlfn.XLOOKUP(Table17[[#This Row],[Customer_ID]],Customer_Dim!A:A,Customer_Dim!E:E,"False Data")</f>
        <v>North Joshualand</v>
      </c>
      <c r="P1922" t="str">
        <f>_xlfn.XLOOKUP(Table17[[#This Row],[Customer_ID]],Customer_Dim!A:A,Customer_Dim!F:F,"False Data")</f>
        <v>Connecticut</v>
      </c>
      <c r="Q1922" t="str">
        <f>_xlfn.XLOOKUP(Table17[[#This Row],[Customer_ID]],Customer_Dim!A:A,Customer_Dim!G:G,"False Data")</f>
        <v>USA</v>
      </c>
      <c r="R1922" t="str">
        <f>_xlfn.XLOOKUP(Table17[[#This Row],[Customer_ID]],Customer_Dim!A:A,Customer_Dim!H:H,"False Data")</f>
        <v>Platinum</v>
      </c>
      <c r="S1922" t="str">
        <f>_xlfn.XLOOKUP(Table17[[#This Row],[Store_ID]],Store_Dim!A:A,Store_Dim!B:B)</f>
        <v>Mann-Austin</v>
      </c>
      <c r="T1922" t="str">
        <f>_xlfn.XLOOKUP(Table17[[#This Row],[Store_ID]],Store_Dim!A:A,Store_Dim!C:C)</f>
        <v>East</v>
      </c>
      <c r="U1922" t="str">
        <f>_xlfn.XLOOKUP(Table17[[#This Row],[Store_ID]],Store_Dim!A:A,Store_Dim!D:D)</f>
        <v>Vasquezborough</v>
      </c>
      <c r="V1922" t="str">
        <f>_xlfn.XLOOKUP(Table17[[#This Row],[Store_ID]],Store_Dim!A:A,Store_Dim!E:E)</f>
        <v>Online</v>
      </c>
      <c r="W1922" t="str">
        <f>_xlfn.XLOOKUP(Table17[[#This Row],[Product_ID]],Product_Dim!A:A,Product_Dim!B:B)</f>
        <v>WiFi Mesh Router</v>
      </c>
      <c r="X1922" t="str">
        <f>_xlfn.XLOOKUP(Table17[[#This Row],[Product_ID]],Product_Dim!A:A,Product_Dim!C:C)</f>
        <v>Electronics</v>
      </c>
      <c r="Y1922" t="str">
        <f>_xlfn.XLOOKUP(Table17[[#This Row],[Product_ID]],Product_Dim!A:A,Product_Dim!D:D)</f>
        <v>Appliances</v>
      </c>
      <c r="Z1922" t="str">
        <f>_xlfn.XLOOKUP(Table17[[#This Row],[Product_ID]],Product_Dim!A:A,Product_Dim!E:E)</f>
        <v>White, Reeves and Woods</v>
      </c>
      <c r="AA1922">
        <f>_xlfn.XLOOKUP(Table17[[#This Row],[Product_ID]],Product_Dim!A:A,Product_Dim!F:F)</f>
        <v>480.9</v>
      </c>
      <c r="AB1922">
        <f>_xlfn.XLOOKUP(Table17[[#This Row],[Product_ID]],Product_Dim!A:A,Product_Dim!G:G)</f>
        <v>104</v>
      </c>
    </row>
    <row r="1923" spans="1:28" x14ac:dyDescent="0.25">
      <c r="A1923" t="s">
        <v>3747</v>
      </c>
      <c r="B1923" s="1">
        <v>45624</v>
      </c>
      <c r="C1923" t="s">
        <v>1524</v>
      </c>
      <c r="D1923" t="s">
        <v>1706</v>
      </c>
      <c r="E1923" t="s">
        <v>1794</v>
      </c>
      <c r="F1923">
        <v>4</v>
      </c>
      <c r="G1923">
        <v>619.35</v>
      </c>
      <c r="H1923">
        <v>0.3</v>
      </c>
      <c r="I1923" t="s">
        <v>1824</v>
      </c>
      <c r="J1923" s="12">
        <v>1734.18</v>
      </c>
      <c r="K1923" t="str">
        <f>_xlfn.XLOOKUP(Table17[[#This Row],[Customer_ID]],Customer_Dim!A:A,Customer_Dim!B:B,"False Data")</f>
        <v>Christopher Ford</v>
      </c>
      <c r="L1923" s="5">
        <f>_xlfn.XLOOKUP(Table17[[#This Row],[Customer_ID]],Customer_Dim!A:A,Customer_Dim!C:C,"False Data")</f>
        <v>56</v>
      </c>
      <c r="M1923" s="5" t="str" cm="1">
        <f t="array" ref="M1923">_xlfn.IFS(Table9[[#This Row],[Age]]&lt;=35,"Youth",Table9[[#This Row],[Age]]&lt;=55,"Adult",Table9[[#This Row],[Age]]&gt;55,"Senior")</f>
        <v>Senior</v>
      </c>
      <c r="N1923" t="str">
        <f>_xlfn.XLOOKUP(Table17[[#This Row],[Customer_ID]],Customer_Dim!A:A,Customer_Dim!D:D,"False Data")</f>
        <v>Male</v>
      </c>
      <c r="O1923" t="str">
        <f>_xlfn.XLOOKUP(Table17[[#This Row],[Customer_ID]],Customer_Dim!A:A,Customer_Dim!E:E,"False Data")</f>
        <v>North Seanfurt</v>
      </c>
      <c r="P1923" t="str">
        <f>_xlfn.XLOOKUP(Table17[[#This Row],[Customer_ID]],Customer_Dim!A:A,Customer_Dim!F:F,"False Data")</f>
        <v>Ohio</v>
      </c>
      <c r="Q1923" t="str">
        <f>_xlfn.XLOOKUP(Table17[[#This Row],[Customer_ID]],Customer_Dim!A:A,Customer_Dim!G:G,"False Data")</f>
        <v>USA</v>
      </c>
      <c r="R1923" t="str">
        <f>_xlfn.XLOOKUP(Table17[[#This Row],[Customer_ID]],Customer_Dim!A:A,Customer_Dim!H:H,"False Data")</f>
        <v>Bronze</v>
      </c>
      <c r="S1923" t="str">
        <f>_xlfn.XLOOKUP(Table17[[#This Row],[Store_ID]],Store_Dim!A:A,Store_Dim!B:B)</f>
        <v>Thomas, Bridges and Harris</v>
      </c>
      <c r="T1923" t="str">
        <f>_xlfn.XLOOKUP(Table17[[#This Row],[Store_ID]],Store_Dim!A:A,Store_Dim!C:C)</f>
        <v>North</v>
      </c>
      <c r="U1923" t="str">
        <f>_xlfn.XLOOKUP(Table17[[#This Row],[Store_ID]],Store_Dim!A:A,Store_Dim!D:D)</f>
        <v>Sabrinatown</v>
      </c>
      <c r="V1923" t="str">
        <f>_xlfn.XLOOKUP(Table17[[#This Row],[Store_ID]],Store_Dim!A:A,Store_Dim!E:E)</f>
        <v>Online</v>
      </c>
      <c r="W1923" t="str">
        <f>_xlfn.XLOOKUP(Table17[[#This Row],[Product_ID]],Product_Dim!A:A,Product_Dim!B:B)</f>
        <v>Decorative Lamp Shade</v>
      </c>
      <c r="X1923" t="str">
        <f>_xlfn.XLOOKUP(Table17[[#This Row],[Product_ID]],Product_Dim!A:A,Product_Dim!C:C)</f>
        <v>Home</v>
      </c>
      <c r="Y1923" t="str">
        <f>_xlfn.XLOOKUP(Table17[[#This Row],[Product_ID]],Product_Dim!A:A,Product_Dim!D:D)</f>
        <v>Lighting</v>
      </c>
      <c r="Z1923" t="str">
        <f>_xlfn.XLOOKUP(Table17[[#This Row],[Product_ID]],Product_Dim!A:A,Product_Dim!E:E)</f>
        <v>Ramirez-Hanson</v>
      </c>
      <c r="AA1923">
        <f>_xlfn.XLOOKUP(Table17[[#This Row],[Product_ID]],Product_Dim!A:A,Product_Dim!F:F)</f>
        <v>228.53</v>
      </c>
      <c r="AB1923">
        <f>_xlfn.XLOOKUP(Table17[[#This Row],[Product_ID]],Product_Dim!A:A,Product_Dim!G:G)</f>
        <v>469</v>
      </c>
    </row>
    <row r="1924" spans="1:28" x14ac:dyDescent="0.25">
      <c r="A1924" t="s">
        <v>3748</v>
      </c>
      <c r="B1924" s="1">
        <v>45276</v>
      </c>
      <c r="C1924" t="s">
        <v>791</v>
      </c>
      <c r="D1924" t="s">
        <v>1640</v>
      </c>
      <c r="E1924" t="s">
        <v>1807</v>
      </c>
      <c r="F1924">
        <v>4</v>
      </c>
      <c r="G1924">
        <v>569.36</v>
      </c>
      <c r="H1924">
        <v>0.27</v>
      </c>
      <c r="I1924" t="s">
        <v>1826</v>
      </c>
      <c r="J1924" s="12">
        <v>1662.5311999999999</v>
      </c>
      <c r="K1924" t="str">
        <f>_xlfn.XLOOKUP(Table17[[#This Row],[Customer_ID]],Customer_Dim!A:A,Customer_Dim!B:B,"False Data")</f>
        <v>Douglas Rhodes</v>
      </c>
      <c r="L1924" s="5">
        <f>_xlfn.XLOOKUP(Table17[[#This Row],[Customer_ID]],Customer_Dim!A:A,Customer_Dim!C:C,"False Data")</f>
        <v>32</v>
      </c>
      <c r="M1924" s="5" t="str" cm="1">
        <f t="array" ref="M1924">_xlfn.IFS(Table9[[#This Row],[Age]]&lt;=35,"Youth",Table9[[#This Row],[Age]]&lt;=55,"Adult",Table9[[#This Row],[Age]]&gt;55,"Senior")</f>
        <v>Youth</v>
      </c>
      <c r="N1924" t="str">
        <f>_xlfn.XLOOKUP(Table17[[#This Row],[Customer_ID]],Customer_Dim!A:A,Customer_Dim!D:D,"False Data")</f>
        <v>Male</v>
      </c>
      <c r="O1924" t="str">
        <f>_xlfn.XLOOKUP(Table17[[#This Row],[Customer_ID]],Customer_Dim!A:A,Customer_Dim!E:E,"False Data")</f>
        <v>Mikehaven</v>
      </c>
      <c r="P1924" t="str">
        <f>_xlfn.XLOOKUP(Table17[[#This Row],[Customer_ID]],Customer_Dim!A:A,Customer_Dim!F:F,"False Data")</f>
        <v>New Hampshire</v>
      </c>
      <c r="Q1924" t="str">
        <f>_xlfn.XLOOKUP(Table17[[#This Row],[Customer_ID]],Customer_Dim!A:A,Customer_Dim!G:G,"False Data")</f>
        <v>USA</v>
      </c>
      <c r="R1924" t="str">
        <f>_xlfn.XLOOKUP(Table17[[#This Row],[Customer_ID]],Customer_Dim!A:A,Customer_Dim!H:H,"False Data")</f>
        <v>Platinum</v>
      </c>
      <c r="S1924" t="str">
        <f>_xlfn.XLOOKUP(Table17[[#This Row],[Store_ID]],Store_Dim!A:A,Store_Dim!B:B)</f>
        <v>Holloway Ltd</v>
      </c>
      <c r="T1924" t="str">
        <f>_xlfn.XLOOKUP(Table17[[#This Row],[Store_ID]],Store_Dim!A:A,Store_Dim!C:C)</f>
        <v>North</v>
      </c>
      <c r="U1924" t="str">
        <f>_xlfn.XLOOKUP(Table17[[#This Row],[Store_ID]],Store_Dim!A:A,Store_Dim!D:D)</f>
        <v>Bensonhaven</v>
      </c>
      <c r="V1924" t="str">
        <f>_xlfn.XLOOKUP(Table17[[#This Row],[Store_ID]],Store_Dim!A:A,Store_Dim!E:E)</f>
        <v>Flagship</v>
      </c>
      <c r="W1924" t="str">
        <f>_xlfn.XLOOKUP(Table17[[#This Row],[Product_ID]],Product_Dim!A:A,Product_Dim!B:B)</f>
        <v>Men's Winter Jacket</v>
      </c>
      <c r="X1924" t="str">
        <f>_xlfn.XLOOKUP(Table17[[#This Row],[Product_ID]],Product_Dim!A:A,Product_Dim!C:C)</f>
        <v>Clothing</v>
      </c>
      <c r="Y1924" t="str">
        <f>_xlfn.XLOOKUP(Table17[[#This Row],[Product_ID]],Product_Dim!A:A,Product_Dim!D:D)</f>
        <v>Outerwear</v>
      </c>
      <c r="Z1924" t="str">
        <f>_xlfn.XLOOKUP(Table17[[#This Row],[Product_ID]],Product_Dim!A:A,Product_Dim!E:E)</f>
        <v>Kelly, Smith and Perez</v>
      </c>
      <c r="AA1924">
        <f>_xlfn.XLOOKUP(Table17[[#This Row],[Product_ID]],Product_Dim!A:A,Product_Dim!F:F)</f>
        <v>167.34</v>
      </c>
      <c r="AB1924">
        <f>_xlfn.XLOOKUP(Table17[[#This Row],[Product_ID]],Product_Dim!A:A,Product_Dim!G:G)</f>
        <v>296</v>
      </c>
    </row>
    <row r="1925" spans="1:28" x14ac:dyDescent="0.25">
      <c r="A1925" t="s">
        <v>3749</v>
      </c>
      <c r="B1925" s="1">
        <v>45344</v>
      </c>
      <c r="C1925" t="s">
        <v>1466</v>
      </c>
      <c r="D1925" t="s">
        <v>1602</v>
      </c>
      <c r="E1925" t="s">
        <v>1769</v>
      </c>
      <c r="F1925">
        <v>2</v>
      </c>
      <c r="G1925">
        <v>846.35</v>
      </c>
      <c r="H1925">
        <v>0.3</v>
      </c>
      <c r="I1925" t="s">
        <v>1829</v>
      </c>
      <c r="J1925" s="12">
        <v>1184.8900000000001</v>
      </c>
      <c r="K1925" t="str">
        <f>_xlfn.XLOOKUP(Table17[[#This Row],[Customer_ID]],Customer_Dim!A:A,Customer_Dim!B:B,"False Data")</f>
        <v>Elizabeth Foster</v>
      </c>
      <c r="L1925" s="5">
        <f>_xlfn.XLOOKUP(Table17[[#This Row],[Customer_ID]],Customer_Dim!A:A,Customer_Dim!C:C,"False Data")</f>
        <v>33</v>
      </c>
      <c r="M1925" s="5" t="str" cm="1">
        <f t="array" ref="M1925">_xlfn.IFS(Table9[[#This Row],[Age]]&lt;=35,"Youth",Table9[[#This Row],[Age]]&lt;=55,"Adult",Table9[[#This Row],[Age]]&gt;55,"Senior")</f>
        <v>Youth</v>
      </c>
      <c r="N1925" t="str">
        <f>_xlfn.XLOOKUP(Table17[[#This Row],[Customer_ID]],Customer_Dim!A:A,Customer_Dim!D:D,"False Data")</f>
        <v>Female</v>
      </c>
      <c r="O1925" t="str">
        <f>_xlfn.XLOOKUP(Table17[[#This Row],[Customer_ID]],Customer_Dim!A:A,Customer_Dim!E:E,"False Data")</f>
        <v>Anthonymouth</v>
      </c>
      <c r="P1925" t="str">
        <f>_xlfn.XLOOKUP(Table17[[#This Row],[Customer_ID]],Customer_Dim!A:A,Customer_Dim!F:F,"False Data")</f>
        <v>Oklahoma</v>
      </c>
      <c r="Q1925" t="str">
        <f>_xlfn.XLOOKUP(Table17[[#This Row],[Customer_ID]],Customer_Dim!A:A,Customer_Dim!G:G,"False Data")</f>
        <v>USA</v>
      </c>
      <c r="R1925" t="str">
        <f>_xlfn.XLOOKUP(Table17[[#This Row],[Customer_ID]],Customer_Dim!A:A,Customer_Dim!H:H,"False Data")</f>
        <v>Gold</v>
      </c>
      <c r="S1925" t="str">
        <f>_xlfn.XLOOKUP(Table17[[#This Row],[Store_ID]],Store_Dim!A:A,Store_Dim!B:B)</f>
        <v>Alexander Group</v>
      </c>
      <c r="T1925" t="str">
        <f>_xlfn.XLOOKUP(Table17[[#This Row],[Store_ID]],Store_Dim!A:A,Store_Dim!C:C)</f>
        <v>South</v>
      </c>
      <c r="U1925" t="str">
        <f>_xlfn.XLOOKUP(Table17[[#This Row],[Store_ID]],Store_Dim!A:A,Store_Dim!D:D)</f>
        <v>Port Sharon</v>
      </c>
      <c r="V1925" t="str">
        <f>_xlfn.XLOOKUP(Table17[[#This Row],[Store_ID]],Store_Dim!A:A,Store_Dim!E:E)</f>
        <v>Online</v>
      </c>
      <c r="W1925" t="str">
        <f>_xlfn.XLOOKUP(Table17[[#This Row],[Product_ID]],Product_Dim!A:A,Product_Dim!B:B)</f>
        <v>Decorative Floor Vase</v>
      </c>
      <c r="X1925" t="str">
        <f>_xlfn.XLOOKUP(Table17[[#This Row],[Product_ID]],Product_Dim!A:A,Product_Dim!C:C)</f>
        <v>Home</v>
      </c>
      <c r="Y1925" t="str">
        <f>_xlfn.XLOOKUP(Table17[[#This Row],[Product_ID]],Product_Dim!A:A,Product_Dim!D:D)</f>
        <v>Decor</v>
      </c>
      <c r="Z1925" t="str">
        <f>_xlfn.XLOOKUP(Table17[[#This Row],[Product_ID]],Product_Dim!A:A,Product_Dim!E:E)</f>
        <v>Khan, Jones and Paul</v>
      </c>
      <c r="AA1925">
        <f>_xlfn.XLOOKUP(Table17[[#This Row],[Product_ID]],Product_Dim!A:A,Product_Dim!F:F)</f>
        <v>81.75</v>
      </c>
      <c r="AB1925">
        <f>_xlfn.XLOOKUP(Table17[[#This Row],[Product_ID]],Product_Dim!A:A,Product_Dim!G:G)</f>
        <v>378</v>
      </c>
    </row>
    <row r="1926" spans="1:28" x14ac:dyDescent="0.25">
      <c r="A1926" t="s">
        <v>3750</v>
      </c>
      <c r="B1926" s="1">
        <v>45849</v>
      </c>
      <c r="C1926" t="s">
        <v>1346</v>
      </c>
      <c r="D1926" t="s">
        <v>1608</v>
      </c>
      <c r="E1926" t="s">
        <v>1761</v>
      </c>
      <c r="F1926">
        <v>1</v>
      </c>
      <c r="G1926">
        <v>788.45</v>
      </c>
      <c r="H1926">
        <v>0.28999999999999998</v>
      </c>
      <c r="I1926" t="s">
        <v>1826</v>
      </c>
      <c r="J1926" s="12">
        <v>559.79949999999997</v>
      </c>
      <c r="K1926" t="str">
        <f>_xlfn.XLOOKUP(Table17[[#This Row],[Customer_ID]],Customer_Dim!A:A,Customer_Dim!B:B,"False Data")</f>
        <v>Monique Castro</v>
      </c>
      <c r="L1926" s="5">
        <f>_xlfn.XLOOKUP(Table17[[#This Row],[Customer_ID]],Customer_Dim!A:A,Customer_Dim!C:C,"False Data")</f>
        <v>48</v>
      </c>
      <c r="M1926" s="5" t="str" cm="1">
        <f t="array" ref="M1926">_xlfn.IFS(Table9[[#This Row],[Age]]&lt;=35,"Youth",Table9[[#This Row],[Age]]&lt;=55,"Adult",Table9[[#This Row],[Age]]&gt;55,"Senior")</f>
        <v>Adult</v>
      </c>
      <c r="N1926" t="str">
        <f>_xlfn.XLOOKUP(Table17[[#This Row],[Customer_ID]],Customer_Dim!A:A,Customer_Dim!D:D,"False Data")</f>
        <v>Female</v>
      </c>
      <c r="O1926" t="str">
        <f>_xlfn.XLOOKUP(Table17[[#This Row],[Customer_ID]],Customer_Dim!A:A,Customer_Dim!E:E,"False Data")</f>
        <v>New Sarah</v>
      </c>
      <c r="P1926" t="str">
        <f>_xlfn.XLOOKUP(Table17[[#This Row],[Customer_ID]],Customer_Dim!A:A,Customer_Dim!F:F,"False Data")</f>
        <v>Indiana</v>
      </c>
      <c r="Q1926" t="str">
        <f>_xlfn.XLOOKUP(Table17[[#This Row],[Customer_ID]],Customer_Dim!A:A,Customer_Dim!G:G,"False Data")</f>
        <v>USA</v>
      </c>
      <c r="R1926" t="str">
        <f>_xlfn.XLOOKUP(Table17[[#This Row],[Customer_ID]],Customer_Dim!A:A,Customer_Dim!H:H,"False Data")</f>
        <v>Gold</v>
      </c>
      <c r="S1926" t="str">
        <f>_xlfn.XLOOKUP(Table17[[#This Row],[Store_ID]],Store_Dim!A:A,Store_Dim!B:B)</f>
        <v>Black-Horn</v>
      </c>
      <c r="T1926" t="str">
        <f>_xlfn.XLOOKUP(Table17[[#This Row],[Store_ID]],Store_Dim!A:A,Store_Dim!C:C)</f>
        <v>South</v>
      </c>
      <c r="U1926" t="str">
        <f>_xlfn.XLOOKUP(Table17[[#This Row],[Store_ID]],Store_Dim!A:A,Store_Dim!D:D)</f>
        <v>North Nancyview</v>
      </c>
      <c r="V1926" t="str">
        <f>_xlfn.XLOOKUP(Table17[[#This Row],[Store_ID]],Store_Dim!A:A,Store_Dim!E:E)</f>
        <v>Outlet</v>
      </c>
      <c r="W1926" t="str">
        <f>_xlfn.XLOOKUP(Table17[[#This Row],[Product_ID]],Product_Dim!A:A,Product_Dim!B:B)</f>
        <v>Stainless Steel Cutlery Set</v>
      </c>
      <c r="X1926" t="str">
        <f>_xlfn.XLOOKUP(Table17[[#This Row],[Product_ID]],Product_Dim!A:A,Product_Dim!C:C)</f>
        <v>Home</v>
      </c>
      <c r="Y1926" t="str">
        <f>_xlfn.XLOOKUP(Table17[[#This Row],[Product_ID]],Product_Dim!A:A,Product_Dim!D:D)</f>
        <v>Kitchen</v>
      </c>
      <c r="Z1926" t="str">
        <f>_xlfn.XLOOKUP(Table17[[#This Row],[Product_ID]],Product_Dim!A:A,Product_Dim!E:E)</f>
        <v>Stevens, Fernandez and Martin</v>
      </c>
      <c r="AA1926">
        <f>_xlfn.XLOOKUP(Table17[[#This Row],[Product_ID]],Product_Dim!A:A,Product_Dim!F:F)</f>
        <v>19.52</v>
      </c>
      <c r="AB1926">
        <f>_xlfn.XLOOKUP(Table17[[#This Row],[Product_ID]],Product_Dim!A:A,Product_Dim!G:G)</f>
        <v>57</v>
      </c>
    </row>
    <row r="1927" spans="1:28" x14ac:dyDescent="0.25">
      <c r="A1927" t="s">
        <v>3751</v>
      </c>
      <c r="B1927" s="1">
        <v>45880</v>
      </c>
      <c r="C1927" t="s">
        <v>1127</v>
      </c>
      <c r="D1927" t="s">
        <v>1618</v>
      </c>
      <c r="E1927" t="s">
        <v>1794</v>
      </c>
      <c r="F1927">
        <v>2</v>
      </c>
      <c r="G1927">
        <v>338.81</v>
      </c>
      <c r="H1927">
        <v>7.0000000000000007E-2</v>
      </c>
      <c r="I1927" t="s">
        <v>1829</v>
      </c>
      <c r="J1927" s="12">
        <v>630.1866</v>
      </c>
      <c r="K1927" t="str">
        <f>_xlfn.XLOOKUP(Table17[[#This Row],[Customer_ID]],Customer_Dim!A:A,Customer_Dim!B:B,"False Data")</f>
        <v>Denise Tate</v>
      </c>
      <c r="L1927" s="5">
        <f>_xlfn.XLOOKUP(Table17[[#This Row],[Customer_ID]],Customer_Dim!A:A,Customer_Dim!C:C,"False Data")</f>
        <v>34</v>
      </c>
      <c r="M1927" s="5" t="str" cm="1">
        <f t="array" ref="M1927">_xlfn.IFS(Table9[[#This Row],[Age]]&lt;=35,"Youth",Table9[[#This Row],[Age]]&lt;=55,"Adult",Table9[[#This Row],[Age]]&gt;55,"Senior")</f>
        <v>Youth</v>
      </c>
      <c r="N1927" t="str">
        <f>_xlfn.XLOOKUP(Table17[[#This Row],[Customer_ID]],Customer_Dim!A:A,Customer_Dim!D:D,"False Data")</f>
        <v>Male</v>
      </c>
      <c r="O1927" t="str">
        <f>_xlfn.XLOOKUP(Table17[[#This Row],[Customer_ID]],Customer_Dim!A:A,Customer_Dim!E:E,"False Data")</f>
        <v>Andersonside</v>
      </c>
      <c r="P1927" t="str">
        <f>_xlfn.XLOOKUP(Table17[[#This Row],[Customer_ID]],Customer_Dim!A:A,Customer_Dim!F:F,"False Data")</f>
        <v>Arkansas</v>
      </c>
      <c r="Q1927" t="str">
        <f>_xlfn.XLOOKUP(Table17[[#This Row],[Customer_ID]],Customer_Dim!A:A,Customer_Dim!G:G,"False Data")</f>
        <v>USA</v>
      </c>
      <c r="R1927" t="str">
        <f>_xlfn.XLOOKUP(Table17[[#This Row],[Customer_ID]],Customer_Dim!A:A,Customer_Dim!H:H,"False Data")</f>
        <v>Platinum</v>
      </c>
      <c r="S1927" t="str">
        <f>_xlfn.XLOOKUP(Table17[[#This Row],[Store_ID]],Store_Dim!A:A,Store_Dim!B:B)</f>
        <v>Thomas, Bridges and Harris</v>
      </c>
      <c r="T1927" t="str">
        <f>_xlfn.XLOOKUP(Table17[[#This Row],[Store_ID]],Store_Dim!A:A,Store_Dim!C:C)</f>
        <v>North</v>
      </c>
      <c r="U1927" t="str">
        <f>_xlfn.XLOOKUP(Table17[[#This Row],[Store_ID]],Store_Dim!A:A,Store_Dim!D:D)</f>
        <v>Sabrinatown</v>
      </c>
      <c r="V1927" t="str">
        <f>_xlfn.XLOOKUP(Table17[[#This Row],[Store_ID]],Store_Dim!A:A,Store_Dim!E:E)</f>
        <v>Online</v>
      </c>
      <c r="W1927" t="str">
        <f>_xlfn.XLOOKUP(Table17[[#This Row],[Product_ID]],Product_Dim!A:A,Product_Dim!B:B)</f>
        <v>Bedroom Table Lamp</v>
      </c>
      <c r="X1927" t="str">
        <f>_xlfn.XLOOKUP(Table17[[#This Row],[Product_ID]],Product_Dim!A:A,Product_Dim!C:C)</f>
        <v>Home</v>
      </c>
      <c r="Y1927" t="str">
        <f>_xlfn.XLOOKUP(Table17[[#This Row],[Product_ID]],Product_Dim!A:A,Product_Dim!D:D)</f>
        <v>Lighting</v>
      </c>
      <c r="Z1927" t="str">
        <f>_xlfn.XLOOKUP(Table17[[#This Row],[Product_ID]],Product_Dim!A:A,Product_Dim!E:E)</f>
        <v>Jones LLC</v>
      </c>
      <c r="AA1927">
        <f>_xlfn.XLOOKUP(Table17[[#This Row],[Product_ID]],Product_Dim!A:A,Product_Dim!F:F)</f>
        <v>382.22</v>
      </c>
      <c r="AB1927">
        <f>_xlfn.XLOOKUP(Table17[[#This Row],[Product_ID]],Product_Dim!A:A,Product_Dim!G:G)</f>
        <v>329</v>
      </c>
    </row>
    <row r="1928" spans="1:28" x14ac:dyDescent="0.25">
      <c r="A1928" t="s">
        <v>3752</v>
      </c>
      <c r="B1928" s="1">
        <v>45907</v>
      </c>
      <c r="C1928" t="s">
        <v>110</v>
      </c>
      <c r="D1928" t="s">
        <v>1576</v>
      </c>
      <c r="E1928" t="s">
        <v>1773</v>
      </c>
      <c r="F1928">
        <v>4</v>
      </c>
      <c r="G1928">
        <v>94.48</v>
      </c>
      <c r="H1928">
        <v>0.06</v>
      </c>
      <c r="I1928" t="s">
        <v>1829</v>
      </c>
      <c r="J1928" s="12">
        <v>355.2448</v>
      </c>
      <c r="K1928" t="str">
        <f>_xlfn.XLOOKUP(Table17[[#This Row],[Customer_ID]],Customer_Dim!A:A,Customer_Dim!B:B,"False Data")</f>
        <v>Amber Carlson</v>
      </c>
      <c r="L1928" s="5">
        <f>_xlfn.XLOOKUP(Table17[[#This Row],[Customer_ID]],Customer_Dim!A:A,Customer_Dim!C:C,"False Data")</f>
        <v>18</v>
      </c>
      <c r="M1928" s="5" t="str" cm="1">
        <f t="array" ref="M1928">_xlfn.IFS(Table9[[#This Row],[Age]]&lt;=35,"Youth",Table9[[#This Row],[Age]]&lt;=55,"Adult",Table9[[#This Row],[Age]]&gt;55,"Senior")</f>
        <v>Youth</v>
      </c>
      <c r="N1928" t="str">
        <f>_xlfn.XLOOKUP(Table17[[#This Row],[Customer_ID]],Customer_Dim!A:A,Customer_Dim!D:D,"False Data")</f>
        <v>Female</v>
      </c>
      <c r="O1928" t="str">
        <f>_xlfn.XLOOKUP(Table17[[#This Row],[Customer_ID]],Customer_Dim!A:A,Customer_Dim!E:E,"False Data")</f>
        <v>East Michellemouth</v>
      </c>
      <c r="P1928" t="str">
        <f>_xlfn.XLOOKUP(Table17[[#This Row],[Customer_ID]],Customer_Dim!A:A,Customer_Dim!F:F,"False Data")</f>
        <v>Missouri</v>
      </c>
      <c r="Q1928" t="str">
        <f>_xlfn.XLOOKUP(Table17[[#This Row],[Customer_ID]],Customer_Dim!A:A,Customer_Dim!G:G,"False Data")</f>
        <v>USA</v>
      </c>
      <c r="R1928" t="str">
        <f>_xlfn.XLOOKUP(Table17[[#This Row],[Customer_ID]],Customer_Dim!A:A,Customer_Dim!H:H,"False Data")</f>
        <v>Gold</v>
      </c>
      <c r="S1928" t="str">
        <f>_xlfn.XLOOKUP(Table17[[#This Row],[Store_ID]],Store_Dim!A:A,Store_Dim!B:B)</f>
        <v>Gray Ltd</v>
      </c>
      <c r="T1928" t="str">
        <f>_xlfn.XLOOKUP(Table17[[#This Row],[Store_ID]],Store_Dim!A:A,Store_Dim!C:C)</f>
        <v>North</v>
      </c>
      <c r="U1928" t="str">
        <f>_xlfn.XLOOKUP(Table17[[#This Row],[Store_ID]],Store_Dim!A:A,Store_Dim!D:D)</f>
        <v>New Michaelchester</v>
      </c>
      <c r="V1928" t="str">
        <f>_xlfn.XLOOKUP(Table17[[#This Row],[Store_ID]],Store_Dim!A:A,Store_Dim!E:E)</f>
        <v>Outlet</v>
      </c>
      <c r="W1928" t="str">
        <f>_xlfn.XLOOKUP(Table17[[#This Row],[Product_ID]],Product_Dim!A:A,Product_Dim!B:B)</f>
        <v>Decorative Wall Mirror</v>
      </c>
      <c r="X1928" t="str">
        <f>_xlfn.XLOOKUP(Table17[[#This Row],[Product_ID]],Product_Dim!A:A,Product_Dim!C:C)</f>
        <v>Home</v>
      </c>
      <c r="Y1928" t="str">
        <f>_xlfn.XLOOKUP(Table17[[#This Row],[Product_ID]],Product_Dim!A:A,Product_Dim!D:D)</f>
        <v>Decor</v>
      </c>
      <c r="Z1928" t="str">
        <f>_xlfn.XLOOKUP(Table17[[#This Row],[Product_ID]],Product_Dim!A:A,Product_Dim!E:E)</f>
        <v>Luna, Anderson and Bowman</v>
      </c>
      <c r="AA1928">
        <f>_xlfn.XLOOKUP(Table17[[#This Row],[Product_ID]],Product_Dim!A:A,Product_Dim!F:F)</f>
        <v>48.01</v>
      </c>
      <c r="AB1928">
        <f>_xlfn.XLOOKUP(Table17[[#This Row],[Product_ID]],Product_Dim!A:A,Product_Dim!G:G)</f>
        <v>439</v>
      </c>
    </row>
    <row r="1929" spans="1:28" x14ac:dyDescent="0.25">
      <c r="A1929" t="s">
        <v>3753</v>
      </c>
      <c r="B1929" s="1">
        <v>45545</v>
      </c>
      <c r="C1929" t="s">
        <v>1469</v>
      </c>
      <c r="D1929" t="s">
        <v>1586</v>
      </c>
      <c r="E1929" t="s">
        <v>1797</v>
      </c>
      <c r="F1929">
        <v>3</v>
      </c>
      <c r="G1929">
        <v>941.85</v>
      </c>
      <c r="H1929">
        <v>0.16</v>
      </c>
      <c r="I1929" t="s">
        <v>1826</v>
      </c>
      <c r="J1929" s="12">
        <v>2373.462</v>
      </c>
      <c r="K1929" t="str">
        <f>_xlfn.XLOOKUP(Table17[[#This Row],[Customer_ID]],Customer_Dim!A:A,Customer_Dim!B:B,"False Data")</f>
        <v>Andrea Harris</v>
      </c>
      <c r="L1929" s="5">
        <f>_xlfn.XLOOKUP(Table17[[#This Row],[Customer_ID]],Customer_Dim!A:A,Customer_Dim!C:C,"False Data")</f>
        <v>41</v>
      </c>
      <c r="M1929" s="5" t="str" cm="1">
        <f t="array" ref="M1929">_xlfn.IFS(Table9[[#This Row],[Age]]&lt;=35,"Youth",Table9[[#This Row],[Age]]&lt;=55,"Adult",Table9[[#This Row],[Age]]&gt;55,"Senior")</f>
        <v>Adult</v>
      </c>
      <c r="N1929" t="str">
        <f>_xlfn.XLOOKUP(Table17[[#This Row],[Customer_ID]],Customer_Dim!A:A,Customer_Dim!D:D,"False Data")</f>
        <v>Female</v>
      </c>
      <c r="O1929" t="str">
        <f>_xlfn.XLOOKUP(Table17[[#This Row],[Customer_ID]],Customer_Dim!A:A,Customer_Dim!E:E,"False Data")</f>
        <v>West Kelseyberg</v>
      </c>
      <c r="P1929" t="str">
        <f>_xlfn.XLOOKUP(Table17[[#This Row],[Customer_ID]],Customer_Dim!A:A,Customer_Dim!F:F,"False Data")</f>
        <v>Kansas</v>
      </c>
      <c r="Q1929" t="str">
        <f>_xlfn.XLOOKUP(Table17[[#This Row],[Customer_ID]],Customer_Dim!A:A,Customer_Dim!G:G,"False Data")</f>
        <v>USA</v>
      </c>
      <c r="R1929" t="str">
        <f>_xlfn.XLOOKUP(Table17[[#This Row],[Customer_ID]],Customer_Dim!A:A,Customer_Dim!H:H,"False Data")</f>
        <v>Platinum</v>
      </c>
      <c r="S1929" t="str">
        <f>_xlfn.XLOOKUP(Table17[[#This Row],[Store_ID]],Store_Dim!A:A,Store_Dim!B:B)</f>
        <v>Gardner, Humphrey and Contreras</v>
      </c>
      <c r="T1929" t="str">
        <f>_xlfn.XLOOKUP(Table17[[#This Row],[Store_ID]],Store_Dim!A:A,Store_Dim!C:C)</f>
        <v>East</v>
      </c>
      <c r="U1929" t="str">
        <f>_xlfn.XLOOKUP(Table17[[#This Row],[Store_ID]],Store_Dim!A:A,Store_Dim!D:D)</f>
        <v>Johnsonville</v>
      </c>
      <c r="V1929" t="str">
        <f>_xlfn.XLOOKUP(Table17[[#This Row],[Store_ID]],Store_Dim!A:A,Store_Dim!E:E)</f>
        <v>Flagship</v>
      </c>
      <c r="W1929" t="str">
        <f>_xlfn.XLOOKUP(Table17[[#This Row],[Product_ID]],Product_Dim!A:A,Product_Dim!B:B)</f>
        <v>Knee Support Brace</v>
      </c>
      <c r="X1929" t="str">
        <f>_xlfn.XLOOKUP(Table17[[#This Row],[Product_ID]],Product_Dim!A:A,Product_Dim!C:C)</f>
        <v>Sports</v>
      </c>
      <c r="Y1929" t="str">
        <f>_xlfn.XLOOKUP(Table17[[#This Row],[Product_ID]],Product_Dim!A:A,Product_Dim!D:D)</f>
        <v>Equipment</v>
      </c>
      <c r="Z1929" t="str">
        <f>_xlfn.XLOOKUP(Table17[[#This Row],[Product_ID]],Product_Dim!A:A,Product_Dim!E:E)</f>
        <v>May-Reese</v>
      </c>
      <c r="AA1929">
        <f>_xlfn.XLOOKUP(Table17[[#This Row],[Product_ID]],Product_Dim!A:A,Product_Dim!F:F)</f>
        <v>21.34</v>
      </c>
      <c r="AB1929">
        <f>_xlfn.XLOOKUP(Table17[[#This Row],[Product_ID]],Product_Dim!A:A,Product_Dim!G:G)</f>
        <v>65</v>
      </c>
    </row>
    <row r="1930" spans="1:28" x14ac:dyDescent="0.25">
      <c r="A1930" t="s">
        <v>3754</v>
      </c>
      <c r="B1930" s="1">
        <v>45257</v>
      </c>
      <c r="C1930" t="s">
        <v>538</v>
      </c>
      <c r="D1930" t="s">
        <v>1638</v>
      </c>
      <c r="E1930" t="s">
        <v>1773</v>
      </c>
      <c r="F1930">
        <v>2</v>
      </c>
      <c r="G1930">
        <v>336.97</v>
      </c>
      <c r="H1930">
        <v>0.14000000000000001</v>
      </c>
      <c r="I1930" t="s">
        <v>1826</v>
      </c>
      <c r="J1930" s="12">
        <v>579.58840000000009</v>
      </c>
      <c r="K1930" t="str">
        <f>_xlfn.XLOOKUP(Table17[[#This Row],[Customer_ID]],Customer_Dim!A:A,Customer_Dim!B:B,"False Data")</f>
        <v>Cynthia Morris</v>
      </c>
      <c r="L1930" s="5">
        <f>_xlfn.XLOOKUP(Table17[[#This Row],[Customer_ID]],Customer_Dim!A:A,Customer_Dim!C:C,"False Data")</f>
        <v>18</v>
      </c>
      <c r="M1930" s="5" t="str" cm="1">
        <f t="array" ref="M1930">_xlfn.IFS(Table9[[#This Row],[Age]]&lt;=35,"Youth",Table9[[#This Row],[Age]]&lt;=55,"Adult",Table9[[#This Row],[Age]]&gt;55,"Senior")</f>
        <v>Youth</v>
      </c>
      <c r="N1930" t="str">
        <f>_xlfn.XLOOKUP(Table17[[#This Row],[Customer_ID]],Customer_Dim!A:A,Customer_Dim!D:D,"False Data")</f>
        <v>Female</v>
      </c>
      <c r="O1930" t="str">
        <f>_xlfn.XLOOKUP(Table17[[#This Row],[Customer_ID]],Customer_Dim!A:A,Customer_Dim!E:E,"False Data")</f>
        <v>Hessmouth</v>
      </c>
      <c r="P1930" t="str">
        <f>_xlfn.XLOOKUP(Table17[[#This Row],[Customer_ID]],Customer_Dim!A:A,Customer_Dim!F:F,"False Data")</f>
        <v>Arizona</v>
      </c>
      <c r="Q1930" t="str">
        <f>_xlfn.XLOOKUP(Table17[[#This Row],[Customer_ID]],Customer_Dim!A:A,Customer_Dim!G:G,"False Data")</f>
        <v>USA</v>
      </c>
      <c r="R1930" t="str">
        <f>_xlfn.XLOOKUP(Table17[[#This Row],[Customer_ID]],Customer_Dim!A:A,Customer_Dim!H:H,"False Data")</f>
        <v>Silver</v>
      </c>
      <c r="S1930" t="str">
        <f>_xlfn.XLOOKUP(Table17[[#This Row],[Store_ID]],Store_Dim!A:A,Store_Dim!B:B)</f>
        <v>Gray Ltd</v>
      </c>
      <c r="T1930" t="str">
        <f>_xlfn.XLOOKUP(Table17[[#This Row],[Store_ID]],Store_Dim!A:A,Store_Dim!C:C)</f>
        <v>North</v>
      </c>
      <c r="U1930" t="str">
        <f>_xlfn.XLOOKUP(Table17[[#This Row],[Store_ID]],Store_Dim!A:A,Store_Dim!D:D)</f>
        <v>New Michaelchester</v>
      </c>
      <c r="V1930" t="str">
        <f>_xlfn.XLOOKUP(Table17[[#This Row],[Store_ID]],Store_Dim!A:A,Store_Dim!E:E)</f>
        <v>Outlet</v>
      </c>
      <c r="W1930" t="str">
        <f>_xlfn.XLOOKUP(Table17[[#This Row],[Product_ID]],Product_Dim!A:A,Product_Dim!B:B)</f>
        <v>High-Grip Football</v>
      </c>
      <c r="X1930" t="str">
        <f>_xlfn.XLOOKUP(Table17[[#This Row],[Product_ID]],Product_Dim!A:A,Product_Dim!C:C)</f>
        <v>Sports</v>
      </c>
      <c r="Y1930" t="str">
        <f>_xlfn.XLOOKUP(Table17[[#This Row],[Product_ID]],Product_Dim!A:A,Product_Dim!D:D)</f>
        <v>Team Sports</v>
      </c>
      <c r="Z1930" t="str">
        <f>_xlfn.XLOOKUP(Table17[[#This Row],[Product_ID]],Product_Dim!A:A,Product_Dim!E:E)</f>
        <v>Bridges, Banks and Cummings</v>
      </c>
      <c r="AA1930">
        <f>_xlfn.XLOOKUP(Table17[[#This Row],[Product_ID]],Product_Dim!A:A,Product_Dim!F:F)</f>
        <v>318.91000000000003</v>
      </c>
      <c r="AB1930">
        <f>_xlfn.XLOOKUP(Table17[[#This Row],[Product_ID]],Product_Dim!A:A,Product_Dim!G:G)</f>
        <v>114</v>
      </c>
    </row>
    <row r="1931" spans="1:28" x14ac:dyDescent="0.25">
      <c r="A1931" t="s">
        <v>3755</v>
      </c>
      <c r="B1931" s="1">
        <v>45466</v>
      </c>
      <c r="C1931" t="s">
        <v>978</v>
      </c>
      <c r="D1931" t="s">
        <v>1555</v>
      </c>
      <c r="E1931" t="s">
        <v>1773</v>
      </c>
      <c r="F1931">
        <v>2</v>
      </c>
      <c r="G1931">
        <v>344.16</v>
      </c>
      <c r="H1931">
        <v>0.09</v>
      </c>
      <c r="I1931" t="s">
        <v>1826</v>
      </c>
      <c r="J1931" s="12">
        <v>626.37120000000004</v>
      </c>
      <c r="K1931" t="str">
        <f>_xlfn.XLOOKUP(Table17[[#This Row],[Customer_ID]],Customer_Dim!A:A,Customer_Dim!B:B,"False Data")</f>
        <v>Kara Dodson</v>
      </c>
      <c r="L1931" s="5">
        <f>_xlfn.XLOOKUP(Table17[[#This Row],[Customer_ID]],Customer_Dim!A:A,Customer_Dim!C:C,"False Data")</f>
        <v>20</v>
      </c>
      <c r="M1931" s="5" t="str" cm="1">
        <f t="array" ref="M1931">_xlfn.IFS(Table9[[#This Row],[Age]]&lt;=35,"Youth",Table9[[#This Row],[Age]]&lt;=55,"Adult",Table9[[#This Row],[Age]]&gt;55,"Senior")</f>
        <v>Youth</v>
      </c>
      <c r="N1931" t="str">
        <f>_xlfn.XLOOKUP(Table17[[#This Row],[Customer_ID]],Customer_Dim!A:A,Customer_Dim!D:D,"False Data")</f>
        <v>Male</v>
      </c>
      <c r="O1931" t="str">
        <f>_xlfn.XLOOKUP(Table17[[#This Row],[Customer_ID]],Customer_Dim!A:A,Customer_Dim!E:E,"False Data")</f>
        <v>Joelside</v>
      </c>
      <c r="P1931" t="str">
        <f>_xlfn.XLOOKUP(Table17[[#This Row],[Customer_ID]],Customer_Dim!A:A,Customer_Dim!F:F,"False Data")</f>
        <v>Vermont</v>
      </c>
      <c r="Q1931" t="str">
        <f>_xlfn.XLOOKUP(Table17[[#This Row],[Customer_ID]],Customer_Dim!A:A,Customer_Dim!G:G,"False Data")</f>
        <v>USA</v>
      </c>
      <c r="R1931" t="str">
        <f>_xlfn.XLOOKUP(Table17[[#This Row],[Customer_ID]],Customer_Dim!A:A,Customer_Dim!H:H,"False Data")</f>
        <v>Silver</v>
      </c>
      <c r="S1931" t="str">
        <f>_xlfn.XLOOKUP(Table17[[#This Row],[Store_ID]],Store_Dim!A:A,Store_Dim!B:B)</f>
        <v>Gray Ltd</v>
      </c>
      <c r="T1931" t="str">
        <f>_xlfn.XLOOKUP(Table17[[#This Row],[Store_ID]],Store_Dim!A:A,Store_Dim!C:C)</f>
        <v>North</v>
      </c>
      <c r="U1931" t="str">
        <f>_xlfn.XLOOKUP(Table17[[#This Row],[Store_ID]],Store_Dim!A:A,Store_Dim!D:D)</f>
        <v>New Michaelchester</v>
      </c>
      <c r="V1931" t="str">
        <f>_xlfn.XLOOKUP(Table17[[#This Row],[Store_ID]],Store_Dim!A:A,Store_Dim!E:E)</f>
        <v>Outlet</v>
      </c>
      <c r="W1931" t="str">
        <f>_xlfn.XLOOKUP(Table17[[#This Row],[Product_ID]],Product_Dim!A:A,Product_Dim!B:B)</f>
        <v>Men's Leather Belt</v>
      </c>
      <c r="X1931" t="str">
        <f>_xlfn.XLOOKUP(Table17[[#This Row],[Product_ID]],Product_Dim!A:A,Product_Dim!C:C)</f>
        <v>Clothing</v>
      </c>
      <c r="Y1931" t="str">
        <f>_xlfn.XLOOKUP(Table17[[#This Row],[Product_ID]],Product_Dim!A:A,Product_Dim!D:D)</f>
        <v>Accessories</v>
      </c>
      <c r="Z1931" t="str">
        <f>_xlfn.XLOOKUP(Table17[[#This Row],[Product_ID]],Product_Dim!A:A,Product_Dim!E:E)</f>
        <v>Baldwin, Garza and Gonzalez</v>
      </c>
      <c r="AA1931">
        <f>_xlfn.XLOOKUP(Table17[[#This Row],[Product_ID]],Product_Dim!A:A,Product_Dim!F:F)</f>
        <v>261</v>
      </c>
      <c r="AB1931">
        <f>_xlfn.XLOOKUP(Table17[[#This Row],[Product_ID]],Product_Dim!A:A,Product_Dim!G:G)</f>
        <v>59</v>
      </c>
    </row>
    <row r="1932" spans="1:28" x14ac:dyDescent="0.25">
      <c r="A1932" t="s">
        <v>3756</v>
      </c>
      <c r="B1932" s="1">
        <v>45847</v>
      </c>
      <c r="C1932" t="s">
        <v>948</v>
      </c>
      <c r="D1932" t="s">
        <v>1644</v>
      </c>
      <c r="E1932" t="s">
        <v>1786</v>
      </c>
      <c r="F1932">
        <v>1</v>
      </c>
      <c r="G1932">
        <v>841.53</v>
      </c>
      <c r="H1932">
        <v>0.15</v>
      </c>
      <c r="I1932" t="s">
        <v>1824</v>
      </c>
      <c r="J1932" s="12">
        <v>715.30049999999994</v>
      </c>
      <c r="K1932" t="str">
        <f>_xlfn.XLOOKUP(Table17[[#This Row],[Customer_ID]],Customer_Dim!A:A,Customer_Dim!B:B,"False Data")</f>
        <v>Matthew Avery</v>
      </c>
      <c r="L1932" s="5">
        <f>_xlfn.XLOOKUP(Table17[[#This Row],[Customer_ID]],Customer_Dim!A:A,Customer_Dim!C:C,"False Data")</f>
        <v>29</v>
      </c>
      <c r="M1932" s="5" t="str" cm="1">
        <f t="array" ref="M1932">_xlfn.IFS(Table9[[#This Row],[Age]]&lt;=35,"Youth",Table9[[#This Row],[Age]]&lt;=55,"Adult",Table9[[#This Row],[Age]]&gt;55,"Senior")</f>
        <v>Youth</v>
      </c>
      <c r="N1932" t="str">
        <f>_xlfn.XLOOKUP(Table17[[#This Row],[Customer_ID]],Customer_Dim!A:A,Customer_Dim!D:D,"False Data")</f>
        <v>Male</v>
      </c>
      <c r="O1932" t="str">
        <f>_xlfn.XLOOKUP(Table17[[#This Row],[Customer_ID]],Customer_Dim!A:A,Customer_Dim!E:E,"False Data")</f>
        <v>Lake Melissashire</v>
      </c>
      <c r="P1932" t="str">
        <f>_xlfn.XLOOKUP(Table17[[#This Row],[Customer_ID]],Customer_Dim!A:A,Customer_Dim!F:F,"False Data")</f>
        <v>Oregon</v>
      </c>
      <c r="Q1932" t="str">
        <f>_xlfn.XLOOKUP(Table17[[#This Row],[Customer_ID]],Customer_Dim!A:A,Customer_Dim!G:G,"False Data")</f>
        <v>USA</v>
      </c>
      <c r="R1932" t="str">
        <f>_xlfn.XLOOKUP(Table17[[#This Row],[Customer_ID]],Customer_Dim!A:A,Customer_Dim!H:H,"False Data")</f>
        <v>Silver</v>
      </c>
      <c r="S1932" t="str">
        <f>_xlfn.XLOOKUP(Table17[[#This Row],[Store_ID]],Store_Dim!A:A,Store_Dim!B:B)</f>
        <v>Moore, Padilla and Butler</v>
      </c>
      <c r="T1932" t="str">
        <f>_xlfn.XLOOKUP(Table17[[#This Row],[Store_ID]],Store_Dim!A:A,Store_Dim!C:C)</f>
        <v>South</v>
      </c>
      <c r="U1932" t="str">
        <f>_xlfn.XLOOKUP(Table17[[#This Row],[Store_ID]],Store_Dim!A:A,Store_Dim!D:D)</f>
        <v>East Johnstad</v>
      </c>
      <c r="V1932" t="str">
        <f>_xlfn.XLOOKUP(Table17[[#This Row],[Store_ID]],Store_Dim!A:A,Store_Dim!E:E)</f>
        <v>Flagship</v>
      </c>
      <c r="W1932" t="str">
        <f>_xlfn.XLOOKUP(Table17[[#This Row],[Product_ID]],Product_Dim!A:A,Product_Dim!B:B)</f>
        <v>Car Dashboard Phone Holder</v>
      </c>
      <c r="X1932" t="str">
        <f>_xlfn.XLOOKUP(Table17[[#This Row],[Product_ID]],Product_Dim!A:A,Product_Dim!C:C)</f>
        <v>Electronics</v>
      </c>
      <c r="Y1932" t="str">
        <f>_xlfn.XLOOKUP(Table17[[#This Row],[Product_ID]],Product_Dim!A:A,Product_Dim!D:D)</f>
        <v>Accessories</v>
      </c>
      <c r="Z1932" t="str">
        <f>_xlfn.XLOOKUP(Table17[[#This Row],[Product_ID]],Product_Dim!A:A,Product_Dim!E:E)</f>
        <v>Byrd, Stewart and Valdez</v>
      </c>
      <c r="AA1932">
        <f>_xlfn.XLOOKUP(Table17[[#This Row],[Product_ID]],Product_Dim!A:A,Product_Dim!F:F)</f>
        <v>177.98</v>
      </c>
      <c r="AB1932">
        <f>_xlfn.XLOOKUP(Table17[[#This Row],[Product_ID]],Product_Dim!A:A,Product_Dim!G:G)</f>
        <v>103</v>
      </c>
    </row>
    <row r="1933" spans="1:28" x14ac:dyDescent="0.25">
      <c r="A1933" t="s">
        <v>3757</v>
      </c>
      <c r="B1933" s="1">
        <v>45825</v>
      </c>
      <c r="C1933" t="s">
        <v>1316</v>
      </c>
      <c r="D1933" t="s">
        <v>1714</v>
      </c>
      <c r="E1933" t="s">
        <v>1807</v>
      </c>
      <c r="F1933">
        <v>3</v>
      </c>
      <c r="G1933">
        <v>63.36</v>
      </c>
      <c r="H1933">
        <v>0.28999999999999998</v>
      </c>
      <c r="I1933" t="s">
        <v>1829</v>
      </c>
      <c r="J1933" s="12">
        <v>134.95679999999999</v>
      </c>
      <c r="K1933" t="str">
        <f>_xlfn.XLOOKUP(Table17[[#This Row],[Customer_ID]],Customer_Dim!A:A,Customer_Dim!B:B,"False Data")</f>
        <v>Edwin Barnes</v>
      </c>
      <c r="L1933" s="5">
        <f>_xlfn.XLOOKUP(Table17[[#This Row],[Customer_ID]],Customer_Dim!A:A,Customer_Dim!C:C,"False Data")</f>
        <v>53</v>
      </c>
      <c r="M1933" s="5" t="str" cm="1">
        <f t="array" ref="M1933">_xlfn.IFS(Table9[[#This Row],[Age]]&lt;=35,"Youth",Table9[[#This Row],[Age]]&lt;=55,"Adult",Table9[[#This Row],[Age]]&gt;55,"Senior")</f>
        <v>Adult</v>
      </c>
      <c r="N1933" t="str">
        <f>_xlfn.XLOOKUP(Table17[[#This Row],[Customer_ID]],Customer_Dim!A:A,Customer_Dim!D:D,"False Data")</f>
        <v>Male</v>
      </c>
      <c r="O1933" t="str">
        <f>_xlfn.XLOOKUP(Table17[[#This Row],[Customer_ID]],Customer_Dim!A:A,Customer_Dim!E:E,"False Data")</f>
        <v>Lake Alexandra</v>
      </c>
      <c r="P1933" t="str">
        <f>_xlfn.XLOOKUP(Table17[[#This Row],[Customer_ID]],Customer_Dim!A:A,Customer_Dim!F:F,"False Data")</f>
        <v>North Carolina</v>
      </c>
      <c r="Q1933" t="str">
        <f>_xlfn.XLOOKUP(Table17[[#This Row],[Customer_ID]],Customer_Dim!A:A,Customer_Dim!G:G,"False Data")</f>
        <v>USA</v>
      </c>
      <c r="R1933" t="str">
        <f>_xlfn.XLOOKUP(Table17[[#This Row],[Customer_ID]],Customer_Dim!A:A,Customer_Dim!H:H,"False Data")</f>
        <v>Bronze</v>
      </c>
      <c r="S1933" t="str">
        <f>_xlfn.XLOOKUP(Table17[[#This Row],[Store_ID]],Store_Dim!A:A,Store_Dim!B:B)</f>
        <v>Holloway Ltd</v>
      </c>
      <c r="T1933" t="str">
        <f>_xlfn.XLOOKUP(Table17[[#This Row],[Store_ID]],Store_Dim!A:A,Store_Dim!C:C)</f>
        <v>North</v>
      </c>
      <c r="U1933" t="str">
        <f>_xlfn.XLOOKUP(Table17[[#This Row],[Store_ID]],Store_Dim!A:A,Store_Dim!D:D)</f>
        <v>Bensonhaven</v>
      </c>
      <c r="V1933" t="str">
        <f>_xlfn.XLOOKUP(Table17[[#This Row],[Store_ID]],Store_Dim!A:A,Store_Dim!E:E)</f>
        <v>Flagship</v>
      </c>
      <c r="W1933" t="str">
        <f>_xlfn.XLOOKUP(Table17[[#This Row],[Product_ID]],Product_Dim!A:A,Product_Dim!B:B)</f>
        <v>Hydrating Face Cleanser</v>
      </c>
      <c r="X1933" t="str">
        <f>_xlfn.XLOOKUP(Table17[[#This Row],[Product_ID]],Product_Dim!A:A,Product_Dim!C:C)</f>
        <v>Beauty</v>
      </c>
      <c r="Y1933" t="str">
        <f>_xlfn.XLOOKUP(Table17[[#This Row],[Product_ID]],Product_Dim!A:A,Product_Dim!D:D)</f>
        <v>Skincare</v>
      </c>
      <c r="Z1933" t="str">
        <f>_xlfn.XLOOKUP(Table17[[#This Row],[Product_ID]],Product_Dim!A:A,Product_Dim!E:E)</f>
        <v>Butler Group</v>
      </c>
      <c r="AA1933">
        <f>_xlfn.XLOOKUP(Table17[[#This Row],[Product_ID]],Product_Dim!A:A,Product_Dim!F:F)</f>
        <v>305.49</v>
      </c>
      <c r="AB1933">
        <f>_xlfn.XLOOKUP(Table17[[#This Row],[Product_ID]],Product_Dim!A:A,Product_Dim!G:G)</f>
        <v>159</v>
      </c>
    </row>
    <row r="1934" spans="1:28" x14ac:dyDescent="0.25">
      <c r="A1934" t="s">
        <v>3758</v>
      </c>
      <c r="B1934" s="1">
        <v>45839</v>
      </c>
      <c r="C1934" t="s">
        <v>1524</v>
      </c>
      <c r="D1934" t="s">
        <v>1704</v>
      </c>
      <c r="E1934" t="s">
        <v>1782</v>
      </c>
      <c r="F1934">
        <v>2</v>
      </c>
      <c r="G1934">
        <v>552.49</v>
      </c>
      <c r="H1934">
        <v>0.1</v>
      </c>
      <c r="I1934" t="s">
        <v>1824</v>
      </c>
      <c r="J1934" s="12">
        <v>994.48200000000008</v>
      </c>
      <c r="K1934" t="str">
        <f>_xlfn.XLOOKUP(Table17[[#This Row],[Customer_ID]],Customer_Dim!A:A,Customer_Dim!B:B,"False Data")</f>
        <v>Christopher Ford</v>
      </c>
      <c r="L1934" s="5">
        <f>_xlfn.XLOOKUP(Table17[[#This Row],[Customer_ID]],Customer_Dim!A:A,Customer_Dim!C:C,"False Data")</f>
        <v>56</v>
      </c>
      <c r="M1934" s="5" t="str" cm="1">
        <f t="array" ref="M1934">_xlfn.IFS(Table9[[#This Row],[Age]]&lt;=35,"Youth",Table9[[#This Row],[Age]]&lt;=55,"Adult",Table9[[#This Row],[Age]]&gt;55,"Senior")</f>
        <v>Senior</v>
      </c>
      <c r="N1934" t="str">
        <f>_xlfn.XLOOKUP(Table17[[#This Row],[Customer_ID]],Customer_Dim!A:A,Customer_Dim!D:D,"False Data")</f>
        <v>Male</v>
      </c>
      <c r="O1934" t="str">
        <f>_xlfn.XLOOKUP(Table17[[#This Row],[Customer_ID]],Customer_Dim!A:A,Customer_Dim!E:E,"False Data")</f>
        <v>North Seanfurt</v>
      </c>
      <c r="P1934" t="str">
        <f>_xlfn.XLOOKUP(Table17[[#This Row],[Customer_ID]],Customer_Dim!A:A,Customer_Dim!F:F,"False Data")</f>
        <v>Ohio</v>
      </c>
      <c r="Q1934" t="str">
        <f>_xlfn.XLOOKUP(Table17[[#This Row],[Customer_ID]],Customer_Dim!A:A,Customer_Dim!G:G,"False Data")</f>
        <v>USA</v>
      </c>
      <c r="R1934" t="str">
        <f>_xlfn.XLOOKUP(Table17[[#This Row],[Customer_ID]],Customer_Dim!A:A,Customer_Dim!H:H,"False Data")</f>
        <v>Bronze</v>
      </c>
      <c r="S1934" t="str">
        <f>_xlfn.XLOOKUP(Table17[[#This Row],[Store_ID]],Store_Dim!A:A,Store_Dim!B:B)</f>
        <v>Bean, Jones and Park</v>
      </c>
      <c r="T1934" t="str">
        <f>_xlfn.XLOOKUP(Table17[[#This Row],[Store_ID]],Store_Dim!A:A,Store_Dim!C:C)</f>
        <v>West</v>
      </c>
      <c r="U1934" t="str">
        <f>_xlfn.XLOOKUP(Table17[[#This Row],[Store_ID]],Store_Dim!A:A,Store_Dim!D:D)</f>
        <v>Thompsonborough</v>
      </c>
      <c r="V1934" t="str">
        <f>_xlfn.XLOOKUP(Table17[[#This Row],[Store_ID]],Store_Dim!A:A,Store_Dim!E:E)</f>
        <v>Online</v>
      </c>
      <c r="W1934" t="str">
        <f>_xlfn.XLOOKUP(Table17[[#This Row],[Product_ID]],Product_Dim!A:A,Product_Dim!B:B)</f>
        <v>Essential Oil Diffuser</v>
      </c>
      <c r="X1934" t="str">
        <f>_xlfn.XLOOKUP(Table17[[#This Row],[Product_ID]],Product_Dim!A:A,Product_Dim!C:C)</f>
        <v>Home</v>
      </c>
      <c r="Y1934" t="str">
        <f>_xlfn.XLOOKUP(Table17[[#This Row],[Product_ID]],Product_Dim!A:A,Product_Dim!D:D)</f>
        <v>Decor</v>
      </c>
      <c r="Z1934" t="str">
        <f>_xlfn.XLOOKUP(Table17[[#This Row],[Product_ID]],Product_Dim!A:A,Product_Dim!E:E)</f>
        <v>Hernandez Inc</v>
      </c>
      <c r="AA1934">
        <f>_xlfn.XLOOKUP(Table17[[#This Row],[Product_ID]],Product_Dim!A:A,Product_Dim!F:F)</f>
        <v>325.26</v>
      </c>
      <c r="AB1934">
        <f>_xlfn.XLOOKUP(Table17[[#This Row],[Product_ID]],Product_Dim!A:A,Product_Dim!G:G)</f>
        <v>400</v>
      </c>
    </row>
    <row r="1935" spans="1:28" x14ac:dyDescent="0.25">
      <c r="A1935" t="s">
        <v>3759</v>
      </c>
      <c r="B1935" s="1">
        <v>45720</v>
      </c>
      <c r="C1935" t="s">
        <v>758</v>
      </c>
      <c r="D1935" t="s">
        <v>1596</v>
      </c>
      <c r="E1935" t="s">
        <v>1776</v>
      </c>
      <c r="F1935">
        <v>3</v>
      </c>
      <c r="G1935">
        <v>447.38</v>
      </c>
      <c r="H1935">
        <v>0.03</v>
      </c>
      <c r="I1935" t="s">
        <v>1824</v>
      </c>
      <c r="J1935" s="12">
        <v>1301.8758</v>
      </c>
      <c r="K1935" t="str">
        <f>_xlfn.XLOOKUP(Table17[[#This Row],[Customer_ID]],Customer_Dim!A:A,Customer_Dim!B:B,"False Data")</f>
        <v>Joshua Wilson</v>
      </c>
      <c r="L1935" s="5">
        <f>_xlfn.XLOOKUP(Table17[[#This Row],[Customer_ID]],Customer_Dim!A:A,Customer_Dim!C:C,"False Data")</f>
        <v>42</v>
      </c>
      <c r="M1935" s="5" t="str" cm="1">
        <f t="array" ref="M1935">_xlfn.IFS(Table9[[#This Row],[Age]]&lt;=35,"Youth",Table9[[#This Row],[Age]]&lt;=55,"Adult",Table9[[#This Row],[Age]]&gt;55,"Senior")</f>
        <v>Adult</v>
      </c>
      <c r="N1935" t="str">
        <f>_xlfn.XLOOKUP(Table17[[#This Row],[Customer_ID]],Customer_Dim!A:A,Customer_Dim!D:D,"False Data")</f>
        <v>Female</v>
      </c>
      <c r="O1935" t="str">
        <f>_xlfn.XLOOKUP(Table17[[#This Row],[Customer_ID]],Customer_Dim!A:A,Customer_Dim!E:E,"False Data")</f>
        <v>North Larryport</v>
      </c>
      <c r="P1935" t="str">
        <f>_xlfn.XLOOKUP(Table17[[#This Row],[Customer_ID]],Customer_Dim!A:A,Customer_Dim!F:F,"False Data")</f>
        <v>Virginia</v>
      </c>
      <c r="Q1935" t="str">
        <f>_xlfn.XLOOKUP(Table17[[#This Row],[Customer_ID]],Customer_Dim!A:A,Customer_Dim!G:G,"False Data")</f>
        <v>USA</v>
      </c>
      <c r="R1935" t="str">
        <f>_xlfn.XLOOKUP(Table17[[#This Row],[Customer_ID]],Customer_Dim!A:A,Customer_Dim!H:H,"False Data")</f>
        <v>Bronze</v>
      </c>
      <c r="S1935" t="str">
        <f>_xlfn.XLOOKUP(Table17[[#This Row],[Store_ID]],Store_Dim!A:A,Store_Dim!B:B)</f>
        <v>Benson-Elliott</v>
      </c>
      <c r="T1935" t="str">
        <f>_xlfn.XLOOKUP(Table17[[#This Row],[Store_ID]],Store_Dim!A:A,Store_Dim!C:C)</f>
        <v>East</v>
      </c>
      <c r="U1935" t="str">
        <f>_xlfn.XLOOKUP(Table17[[#This Row],[Store_ID]],Store_Dim!A:A,Store_Dim!D:D)</f>
        <v>Port Josephberg</v>
      </c>
      <c r="V1935" t="str">
        <f>_xlfn.XLOOKUP(Table17[[#This Row],[Store_ID]],Store_Dim!A:A,Store_Dim!E:E)</f>
        <v>Online</v>
      </c>
      <c r="W1935" t="str">
        <f>_xlfn.XLOOKUP(Table17[[#This Row],[Product_ID]],Product_Dim!A:A,Product_Dim!B:B)</f>
        <v>Foldable Camping Chair</v>
      </c>
      <c r="X1935" t="str">
        <f>_xlfn.XLOOKUP(Table17[[#This Row],[Product_ID]],Product_Dim!A:A,Product_Dim!C:C)</f>
        <v>Sports</v>
      </c>
      <c r="Y1935" t="str">
        <f>_xlfn.XLOOKUP(Table17[[#This Row],[Product_ID]],Product_Dim!A:A,Product_Dim!D:D)</f>
        <v>Outdoor</v>
      </c>
      <c r="Z1935" t="str">
        <f>_xlfn.XLOOKUP(Table17[[#This Row],[Product_ID]],Product_Dim!A:A,Product_Dim!E:E)</f>
        <v>Cook Ltd</v>
      </c>
      <c r="AA1935">
        <f>_xlfn.XLOOKUP(Table17[[#This Row],[Product_ID]],Product_Dim!A:A,Product_Dim!F:F)</f>
        <v>166.06</v>
      </c>
      <c r="AB1935">
        <f>_xlfn.XLOOKUP(Table17[[#This Row],[Product_ID]],Product_Dim!A:A,Product_Dim!G:G)</f>
        <v>340</v>
      </c>
    </row>
    <row r="1936" spans="1:28" x14ac:dyDescent="0.25">
      <c r="A1936" t="s">
        <v>3760</v>
      </c>
      <c r="B1936" s="1">
        <v>45250</v>
      </c>
      <c r="C1936" t="s">
        <v>1392</v>
      </c>
      <c r="D1936" t="s">
        <v>1694</v>
      </c>
      <c r="E1936" t="s">
        <v>1813</v>
      </c>
      <c r="F1936">
        <v>1</v>
      </c>
      <c r="G1936">
        <v>727.7</v>
      </c>
      <c r="H1936">
        <v>0.21</v>
      </c>
      <c r="I1936" t="s">
        <v>1829</v>
      </c>
      <c r="J1936" s="12">
        <v>574.88300000000004</v>
      </c>
      <c r="K1936" t="str">
        <f>_xlfn.XLOOKUP(Table17[[#This Row],[Customer_ID]],Customer_Dim!A:A,Customer_Dim!B:B,"False Data")</f>
        <v>Shane Mills</v>
      </c>
      <c r="L1936" s="5">
        <f>_xlfn.XLOOKUP(Table17[[#This Row],[Customer_ID]],Customer_Dim!A:A,Customer_Dim!C:C,"False Data")</f>
        <v>59</v>
      </c>
      <c r="M1936" s="5" t="str" cm="1">
        <f t="array" ref="M1936">_xlfn.IFS(Table9[[#This Row],[Age]]&lt;=35,"Youth",Table9[[#This Row],[Age]]&lt;=55,"Adult",Table9[[#This Row],[Age]]&gt;55,"Senior")</f>
        <v>Senior</v>
      </c>
      <c r="N1936" t="str">
        <f>_xlfn.XLOOKUP(Table17[[#This Row],[Customer_ID]],Customer_Dim!A:A,Customer_Dim!D:D,"False Data")</f>
        <v>Male</v>
      </c>
      <c r="O1936" t="str">
        <f>_xlfn.XLOOKUP(Table17[[#This Row],[Customer_ID]],Customer_Dim!A:A,Customer_Dim!E:E,"False Data")</f>
        <v>Lake Meganstad</v>
      </c>
      <c r="P1936" t="str">
        <f>_xlfn.XLOOKUP(Table17[[#This Row],[Customer_ID]],Customer_Dim!A:A,Customer_Dim!F:F,"False Data")</f>
        <v>Nebraska</v>
      </c>
      <c r="Q1936" t="str">
        <f>_xlfn.XLOOKUP(Table17[[#This Row],[Customer_ID]],Customer_Dim!A:A,Customer_Dim!G:G,"False Data")</f>
        <v>USA</v>
      </c>
      <c r="R1936" t="str">
        <f>_xlfn.XLOOKUP(Table17[[#This Row],[Customer_ID]],Customer_Dim!A:A,Customer_Dim!H:H,"False Data")</f>
        <v>Bronze</v>
      </c>
      <c r="S1936" t="str">
        <f>_xlfn.XLOOKUP(Table17[[#This Row],[Store_ID]],Store_Dim!A:A,Store_Dim!B:B)</f>
        <v>Mann-Austin</v>
      </c>
      <c r="T1936" t="str">
        <f>_xlfn.XLOOKUP(Table17[[#This Row],[Store_ID]],Store_Dim!A:A,Store_Dim!C:C)</f>
        <v>East</v>
      </c>
      <c r="U1936" t="str">
        <f>_xlfn.XLOOKUP(Table17[[#This Row],[Store_ID]],Store_Dim!A:A,Store_Dim!D:D)</f>
        <v>Vasquezborough</v>
      </c>
      <c r="V1936" t="str">
        <f>_xlfn.XLOOKUP(Table17[[#This Row],[Store_ID]],Store_Dim!A:A,Store_Dim!E:E)</f>
        <v>Online</v>
      </c>
      <c r="W1936" t="str">
        <f>_xlfn.XLOOKUP(Table17[[#This Row],[Product_ID]],Product_Dim!A:A,Product_Dim!B:B)</f>
        <v>Shin Guards – Adult</v>
      </c>
      <c r="X1936" t="str">
        <f>_xlfn.XLOOKUP(Table17[[#This Row],[Product_ID]],Product_Dim!A:A,Product_Dim!C:C)</f>
        <v>Sports</v>
      </c>
      <c r="Y1936" t="str">
        <f>_xlfn.XLOOKUP(Table17[[#This Row],[Product_ID]],Product_Dim!A:A,Product_Dim!D:D)</f>
        <v>Team Sports</v>
      </c>
      <c r="Z1936" t="str">
        <f>_xlfn.XLOOKUP(Table17[[#This Row],[Product_ID]],Product_Dim!A:A,Product_Dim!E:E)</f>
        <v>French Ltd</v>
      </c>
      <c r="AA1936">
        <f>_xlfn.XLOOKUP(Table17[[#This Row],[Product_ID]],Product_Dim!A:A,Product_Dim!F:F)</f>
        <v>107.06</v>
      </c>
      <c r="AB1936">
        <f>_xlfn.XLOOKUP(Table17[[#This Row],[Product_ID]],Product_Dim!A:A,Product_Dim!G:G)</f>
        <v>359</v>
      </c>
    </row>
    <row r="1937" spans="1:28" x14ac:dyDescent="0.25">
      <c r="A1937" t="s">
        <v>3761</v>
      </c>
      <c r="B1937" s="1">
        <v>45258</v>
      </c>
      <c r="C1937" t="s">
        <v>1352</v>
      </c>
      <c r="D1937" t="s">
        <v>1650</v>
      </c>
      <c r="E1937" t="s">
        <v>1779</v>
      </c>
      <c r="F1937">
        <v>4</v>
      </c>
      <c r="G1937">
        <v>581.34</v>
      </c>
      <c r="H1937">
        <v>0.08</v>
      </c>
      <c r="I1937" t="s">
        <v>1824</v>
      </c>
      <c r="J1937" s="12">
        <v>2139.3312000000001</v>
      </c>
      <c r="K1937" t="str">
        <f>_xlfn.XLOOKUP(Table17[[#This Row],[Customer_ID]],Customer_Dim!A:A,Customer_Dim!B:B,"False Data")</f>
        <v>Sharon Simpson</v>
      </c>
      <c r="L1937" s="5">
        <f>_xlfn.XLOOKUP(Table17[[#This Row],[Customer_ID]],Customer_Dim!A:A,Customer_Dim!C:C,"False Data")</f>
        <v>61</v>
      </c>
      <c r="M1937" s="5" t="str" cm="1">
        <f t="array" ref="M1937">_xlfn.IFS(Table9[[#This Row],[Age]]&lt;=35,"Youth",Table9[[#This Row],[Age]]&lt;=55,"Adult",Table9[[#This Row],[Age]]&gt;55,"Senior")</f>
        <v>Senior</v>
      </c>
      <c r="N1937" t="str">
        <f>_xlfn.XLOOKUP(Table17[[#This Row],[Customer_ID]],Customer_Dim!A:A,Customer_Dim!D:D,"False Data")</f>
        <v>Male</v>
      </c>
      <c r="O1937" t="str">
        <f>_xlfn.XLOOKUP(Table17[[#This Row],[Customer_ID]],Customer_Dim!A:A,Customer_Dim!E:E,"False Data")</f>
        <v>South Michellebury</v>
      </c>
      <c r="P1937" t="str">
        <f>_xlfn.XLOOKUP(Table17[[#This Row],[Customer_ID]],Customer_Dim!A:A,Customer_Dim!F:F,"False Data")</f>
        <v>South Dakota</v>
      </c>
      <c r="Q1937" t="str">
        <f>_xlfn.XLOOKUP(Table17[[#This Row],[Customer_ID]],Customer_Dim!A:A,Customer_Dim!G:G,"False Data")</f>
        <v>USA</v>
      </c>
      <c r="R1937" t="str">
        <f>_xlfn.XLOOKUP(Table17[[#This Row],[Customer_ID]],Customer_Dim!A:A,Customer_Dim!H:H,"False Data")</f>
        <v>Gold</v>
      </c>
      <c r="S1937" t="str">
        <f>_xlfn.XLOOKUP(Table17[[#This Row],[Store_ID]],Store_Dim!A:A,Store_Dim!B:B)</f>
        <v>Martinez-Mullins</v>
      </c>
      <c r="T1937" t="str">
        <f>_xlfn.XLOOKUP(Table17[[#This Row],[Store_ID]],Store_Dim!A:A,Store_Dim!C:C)</f>
        <v>South</v>
      </c>
      <c r="U1937" t="str">
        <f>_xlfn.XLOOKUP(Table17[[#This Row],[Store_ID]],Store_Dim!A:A,Store_Dim!D:D)</f>
        <v>Williamsfurt</v>
      </c>
      <c r="V1937" t="str">
        <f>_xlfn.XLOOKUP(Table17[[#This Row],[Store_ID]],Store_Dim!A:A,Store_Dim!E:E)</f>
        <v>Online</v>
      </c>
      <c r="W1937" t="str">
        <f>_xlfn.XLOOKUP(Table17[[#This Row],[Product_ID]],Product_Dim!A:A,Product_Dim!B:B)</f>
        <v>HDMI Cable – 2m</v>
      </c>
      <c r="X1937" t="str">
        <f>_xlfn.XLOOKUP(Table17[[#This Row],[Product_ID]],Product_Dim!A:A,Product_Dim!C:C)</f>
        <v>Electronics</v>
      </c>
      <c r="Y1937" t="str">
        <f>_xlfn.XLOOKUP(Table17[[#This Row],[Product_ID]],Product_Dim!A:A,Product_Dim!D:D)</f>
        <v>Accessories</v>
      </c>
      <c r="Z1937" t="str">
        <f>_xlfn.XLOOKUP(Table17[[#This Row],[Product_ID]],Product_Dim!A:A,Product_Dim!E:E)</f>
        <v>Bautista, Green and Hale</v>
      </c>
      <c r="AA1937">
        <f>_xlfn.XLOOKUP(Table17[[#This Row],[Product_ID]],Product_Dim!A:A,Product_Dim!F:F)</f>
        <v>88.49</v>
      </c>
      <c r="AB1937">
        <f>_xlfn.XLOOKUP(Table17[[#This Row],[Product_ID]],Product_Dim!A:A,Product_Dim!G:G)</f>
        <v>246</v>
      </c>
    </row>
    <row r="1938" spans="1:28" x14ac:dyDescent="0.25">
      <c r="A1938" t="s">
        <v>3762</v>
      </c>
      <c r="B1938" s="1">
        <v>45793</v>
      </c>
      <c r="C1938" t="s">
        <v>344</v>
      </c>
      <c r="D1938" t="s">
        <v>1680</v>
      </c>
      <c r="E1938" t="s">
        <v>1757</v>
      </c>
      <c r="F1938">
        <v>1</v>
      </c>
      <c r="G1938">
        <v>338.83</v>
      </c>
      <c r="H1938">
        <v>0.19</v>
      </c>
      <c r="I1938" t="s">
        <v>1826</v>
      </c>
      <c r="J1938" s="12">
        <v>274.45229999999998</v>
      </c>
      <c r="K1938" t="str">
        <f>_xlfn.XLOOKUP(Table17[[#This Row],[Customer_ID]],Customer_Dim!A:A,Customer_Dim!B:B,"False Data")</f>
        <v>Samantha Walker</v>
      </c>
      <c r="L1938" s="5">
        <f>_xlfn.XLOOKUP(Table17[[#This Row],[Customer_ID]],Customer_Dim!A:A,Customer_Dim!C:C,"False Data")</f>
        <v>30</v>
      </c>
      <c r="M1938" s="5" t="str" cm="1">
        <f t="array" ref="M1938">_xlfn.IFS(Table9[[#This Row],[Age]]&lt;=35,"Youth",Table9[[#This Row],[Age]]&lt;=55,"Adult",Table9[[#This Row],[Age]]&gt;55,"Senior")</f>
        <v>Youth</v>
      </c>
      <c r="N1938" t="str">
        <f>_xlfn.XLOOKUP(Table17[[#This Row],[Customer_ID]],Customer_Dim!A:A,Customer_Dim!D:D,"False Data")</f>
        <v>Female</v>
      </c>
      <c r="O1938" t="str">
        <f>_xlfn.XLOOKUP(Table17[[#This Row],[Customer_ID]],Customer_Dim!A:A,Customer_Dim!E:E,"False Data")</f>
        <v>Timothyburgh</v>
      </c>
      <c r="P1938" t="str">
        <f>_xlfn.XLOOKUP(Table17[[#This Row],[Customer_ID]],Customer_Dim!A:A,Customer_Dim!F:F,"False Data")</f>
        <v>Louisiana</v>
      </c>
      <c r="Q1938" t="str">
        <f>_xlfn.XLOOKUP(Table17[[#This Row],[Customer_ID]],Customer_Dim!A:A,Customer_Dim!G:G,"False Data")</f>
        <v>USA</v>
      </c>
      <c r="R1938" t="str">
        <f>_xlfn.XLOOKUP(Table17[[#This Row],[Customer_ID]],Customer_Dim!A:A,Customer_Dim!H:H,"False Data")</f>
        <v>Platinum</v>
      </c>
      <c r="S1938" t="str">
        <f>_xlfn.XLOOKUP(Table17[[#This Row],[Store_ID]],Store_Dim!A:A,Store_Dim!B:B)</f>
        <v>Martinez, Adkins and Johnson</v>
      </c>
      <c r="T1938" t="str">
        <f>_xlfn.XLOOKUP(Table17[[#This Row],[Store_ID]],Store_Dim!A:A,Store_Dim!C:C)</f>
        <v>North</v>
      </c>
      <c r="U1938" t="str">
        <f>_xlfn.XLOOKUP(Table17[[#This Row],[Store_ID]],Store_Dim!A:A,Store_Dim!D:D)</f>
        <v>Danielmouth</v>
      </c>
      <c r="V1938" t="str">
        <f>_xlfn.XLOOKUP(Table17[[#This Row],[Store_ID]],Store_Dim!A:A,Store_Dim!E:E)</f>
        <v>Flagship</v>
      </c>
      <c r="W1938" t="str">
        <f>_xlfn.XLOOKUP(Table17[[#This Row],[Product_ID]],Product_Dim!A:A,Product_Dim!B:B)</f>
        <v>Women's Hair Dryer Brush</v>
      </c>
      <c r="X1938" t="str">
        <f>_xlfn.XLOOKUP(Table17[[#This Row],[Product_ID]],Product_Dim!A:A,Product_Dim!C:C)</f>
        <v>Beauty</v>
      </c>
      <c r="Y1938" t="str">
        <f>_xlfn.XLOOKUP(Table17[[#This Row],[Product_ID]],Product_Dim!A:A,Product_Dim!D:D)</f>
        <v>Haircare</v>
      </c>
      <c r="Z1938" t="str">
        <f>_xlfn.XLOOKUP(Table17[[#This Row],[Product_ID]],Product_Dim!A:A,Product_Dim!E:E)</f>
        <v>Torres, Spencer and Potter</v>
      </c>
      <c r="AA1938">
        <f>_xlfn.XLOOKUP(Table17[[#This Row],[Product_ID]],Product_Dim!A:A,Product_Dim!F:F)</f>
        <v>340.39</v>
      </c>
      <c r="AB1938">
        <f>_xlfn.XLOOKUP(Table17[[#This Row],[Product_ID]],Product_Dim!A:A,Product_Dim!G:G)</f>
        <v>177</v>
      </c>
    </row>
    <row r="1939" spans="1:28" x14ac:dyDescent="0.25">
      <c r="A1939" t="s">
        <v>3763</v>
      </c>
      <c r="B1939" s="1">
        <v>45265</v>
      </c>
      <c r="C1939" t="s">
        <v>905</v>
      </c>
      <c r="D1939" t="s">
        <v>1646</v>
      </c>
      <c r="E1939" t="s">
        <v>1797</v>
      </c>
      <c r="F1939">
        <v>4</v>
      </c>
      <c r="G1939">
        <v>568.80999999999995</v>
      </c>
      <c r="H1939">
        <v>0.25</v>
      </c>
      <c r="I1939" t="s">
        <v>1824</v>
      </c>
      <c r="J1939" s="12">
        <v>1706.43</v>
      </c>
      <c r="K1939" t="str">
        <f>_xlfn.XLOOKUP(Table17[[#This Row],[Customer_ID]],Customer_Dim!A:A,Customer_Dim!B:B,"False Data")</f>
        <v>Donna Guerra</v>
      </c>
      <c r="L1939" s="5">
        <f>_xlfn.XLOOKUP(Table17[[#This Row],[Customer_ID]],Customer_Dim!A:A,Customer_Dim!C:C,"False Data")</f>
        <v>46</v>
      </c>
      <c r="M1939" s="5" t="str" cm="1">
        <f t="array" ref="M1939">_xlfn.IFS(Table9[[#This Row],[Age]]&lt;=35,"Youth",Table9[[#This Row],[Age]]&lt;=55,"Adult",Table9[[#This Row],[Age]]&gt;55,"Senior")</f>
        <v>Adult</v>
      </c>
      <c r="N1939" t="str">
        <f>_xlfn.XLOOKUP(Table17[[#This Row],[Customer_ID]],Customer_Dim!A:A,Customer_Dim!D:D,"False Data")</f>
        <v>Female</v>
      </c>
      <c r="O1939" t="str">
        <f>_xlfn.XLOOKUP(Table17[[#This Row],[Customer_ID]],Customer_Dim!A:A,Customer_Dim!E:E,"False Data")</f>
        <v>North Robert</v>
      </c>
      <c r="P1939" t="str">
        <f>_xlfn.XLOOKUP(Table17[[#This Row],[Customer_ID]],Customer_Dim!A:A,Customer_Dim!F:F,"False Data")</f>
        <v>Massachusetts</v>
      </c>
      <c r="Q1939" t="str">
        <f>_xlfn.XLOOKUP(Table17[[#This Row],[Customer_ID]],Customer_Dim!A:A,Customer_Dim!G:G,"False Data")</f>
        <v>USA</v>
      </c>
      <c r="R1939" t="str">
        <f>_xlfn.XLOOKUP(Table17[[#This Row],[Customer_ID]],Customer_Dim!A:A,Customer_Dim!H:H,"False Data")</f>
        <v>Silver</v>
      </c>
      <c r="S1939" t="str">
        <f>_xlfn.XLOOKUP(Table17[[#This Row],[Store_ID]],Store_Dim!A:A,Store_Dim!B:B)</f>
        <v>Gardner, Humphrey and Contreras</v>
      </c>
      <c r="T1939" t="str">
        <f>_xlfn.XLOOKUP(Table17[[#This Row],[Store_ID]],Store_Dim!A:A,Store_Dim!C:C)</f>
        <v>East</v>
      </c>
      <c r="U1939" t="str">
        <f>_xlfn.XLOOKUP(Table17[[#This Row],[Store_ID]],Store_Dim!A:A,Store_Dim!D:D)</f>
        <v>Johnsonville</v>
      </c>
      <c r="V1939" t="str">
        <f>_xlfn.XLOOKUP(Table17[[#This Row],[Store_ID]],Store_Dim!A:A,Store_Dim!E:E)</f>
        <v>Flagship</v>
      </c>
      <c r="W1939" t="str">
        <f>_xlfn.XLOOKUP(Table17[[#This Row],[Product_ID]],Product_Dim!A:A,Product_Dim!B:B)</f>
        <v>Men's Roll-On Perfume</v>
      </c>
      <c r="X1939" t="str">
        <f>_xlfn.XLOOKUP(Table17[[#This Row],[Product_ID]],Product_Dim!A:A,Product_Dim!C:C)</f>
        <v>Beauty</v>
      </c>
      <c r="Y1939" t="str">
        <f>_xlfn.XLOOKUP(Table17[[#This Row],[Product_ID]],Product_Dim!A:A,Product_Dim!D:D)</f>
        <v>Fragrance</v>
      </c>
      <c r="Z1939" t="str">
        <f>_xlfn.XLOOKUP(Table17[[#This Row],[Product_ID]],Product_Dim!A:A,Product_Dim!E:E)</f>
        <v>Sullivan and Sons</v>
      </c>
      <c r="AA1939">
        <f>_xlfn.XLOOKUP(Table17[[#This Row],[Product_ID]],Product_Dim!A:A,Product_Dim!F:F)</f>
        <v>43.29</v>
      </c>
      <c r="AB1939">
        <f>_xlfn.XLOOKUP(Table17[[#This Row],[Product_ID]],Product_Dim!A:A,Product_Dim!G:G)</f>
        <v>267</v>
      </c>
    </row>
    <row r="1940" spans="1:28" x14ac:dyDescent="0.25">
      <c r="A1940" t="s">
        <v>3764</v>
      </c>
      <c r="B1940" s="1">
        <v>45607</v>
      </c>
      <c r="C1940" t="s">
        <v>1172</v>
      </c>
      <c r="D1940" t="s">
        <v>1670</v>
      </c>
      <c r="E1940" t="s">
        <v>1807</v>
      </c>
      <c r="F1940">
        <v>2</v>
      </c>
      <c r="G1940">
        <v>352.63</v>
      </c>
      <c r="H1940">
        <v>0.15</v>
      </c>
      <c r="I1940" t="s">
        <v>1826</v>
      </c>
      <c r="J1940" s="12">
        <v>599.471</v>
      </c>
      <c r="K1940" t="str">
        <f>_xlfn.XLOOKUP(Table17[[#This Row],[Customer_ID]],Customer_Dim!A:A,Customer_Dim!B:B,"False Data")</f>
        <v>Joshua Bell</v>
      </c>
      <c r="L1940" s="5">
        <f>_xlfn.XLOOKUP(Table17[[#This Row],[Customer_ID]],Customer_Dim!A:A,Customer_Dim!C:C,"False Data")</f>
        <v>26</v>
      </c>
      <c r="M1940" s="5" t="str" cm="1">
        <f t="array" ref="M1940">_xlfn.IFS(Table9[[#This Row],[Age]]&lt;=35,"Youth",Table9[[#This Row],[Age]]&lt;=55,"Adult",Table9[[#This Row],[Age]]&gt;55,"Senior")</f>
        <v>Youth</v>
      </c>
      <c r="N1940" t="str">
        <f>_xlfn.XLOOKUP(Table17[[#This Row],[Customer_ID]],Customer_Dim!A:A,Customer_Dim!D:D,"False Data")</f>
        <v>Male</v>
      </c>
      <c r="O1940" t="str">
        <f>_xlfn.XLOOKUP(Table17[[#This Row],[Customer_ID]],Customer_Dim!A:A,Customer_Dim!E:E,"False Data")</f>
        <v>Port Richardshire</v>
      </c>
      <c r="P1940" t="str">
        <f>_xlfn.XLOOKUP(Table17[[#This Row],[Customer_ID]],Customer_Dim!A:A,Customer_Dim!F:F,"False Data")</f>
        <v>Minnesota</v>
      </c>
      <c r="Q1940" t="str">
        <f>_xlfn.XLOOKUP(Table17[[#This Row],[Customer_ID]],Customer_Dim!A:A,Customer_Dim!G:G,"False Data")</f>
        <v>USA</v>
      </c>
      <c r="R1940" t="str">
        <f>_xlfn.XLOOKUP(Table17[[#This Row],[Customer_ID]],Customer_Dim!A:A,Customer_Dim!H:H,"False Data")</f>
        <v>Platinum</v>
      </c>
      <c r="S1940" t="str">
        <f>_xlfn.XLOOKUP(Table17[[#This Row],[Store_ID]],Store_Dim!A:A,Store_Dim!B:B)</f>
        <v>Holloway Ltd</v>
      </c>
      <c r="T1940" t="str">
        <f>_xlfn.XLOOKUP(Table17[[#This Row],[Store_ID]],Store_Dim!A:A,Store_Dim!C:C)</f>
        <v>North</v>
      </c>
      <c r="U1940" t="str">
        <f>_xlfn.XLOOKUP(Table17[[#This Row],[Store_ID]],Store_Dim!A:A,Store_Dim!D:D)</f>
        <v>Bensonhaven</v>
      </c>
      <c r="V1940" t="str">
        <f>_xlfn.XLOOKUP(Table17[[#This Row],[Store_ID]],Store_Dim!A:A,Store_Dim!E:E)</f>
        <v>Flagship</v>
      </c>
      <c r="W1940" t="str">
        <f>_xlfn.XLOOKUP(Table17[[#This Row],[Product_ID]],Product_Dim!A:A,Product_Dim!B:B)</f>
        <v>Tennis Ball 3-Pack</v>
      </c>
      <c r="X1940" t="str">
        <f>_xlfn.XLOOKUP(Table17[[#This Row],[Product_ID]],Product_Dim!A:A,Product_Dim!C:C)</f>
        <v>Sports</v>
      </c>
      <c r="Y1940" t="str">
        <f>_xlfn.XLOOKUP(Table17[[#This Row],[Product_ID]],Product_Dim!A:A,Product_Dim!D:D)</f>
        <v>Equipment</v>
      </c>
      <c r="Z1940" t="str">
        <f>_xlfn.XLOOKUP(Table17[[#This Row],[Product_ID]],Product_Dim!A:A,Product_Dim!E:E)</f>
        <v>Lopez LLC</v>
      </c>
      <c r="AA1940">
        <f>_xlfn.XLOOKUP(Table17[[#This Row],[Product_ID]],Product_Dim!A:A,Product_Dim!F:F)</f>
        <v>103.45</v>
      </c>
      <c r="AB1940">
        <f>_xlfn.XLOOKUP(Table17[[#This Row],[Product_ID]],Product_Dim!A:A,Product_Dim!G:G)</f>
        <v>465</v>
      </c>
    </row>
    <row r="1941" spans="1:28" x14ac:dyDescent="0.25">
      <c r="A1941" t="s">
        <v>3765</v>
      </c>
      <c r="B1941" s="1">
        <v>45382</v>
      </c>
      <c r="C1941" t="s">
        <v>523</v>
      </c>
      <c r="D1941" t="s">
        <v>1740</v>
      </c>
      <c r="E1941" t="s">
        <v>1797</v>
      </c>
      <c r="F1941">
        <v>2</v>
      </c>
      <c r="G1941">
        <v>629.86</v>
      </c>
      <c r="H1941">
        <v>0.15</v>
      </c>
      <c r="I1941" t="s">
        <v>1826</v>
      </c>
      <c r="J1941" s="12">
        <v>1070.7619999999999</v>
      </c>
      <c r="K1941" t="str">
        <f>_xlfn.XLOOKUP(Table17[[#This Row],[Customer_ID]],Customer_Dim!A:A,Customer_Dim!B:B,"False Data")</f>
        <v>Maria Sanchez</v>
      </c>
      <c r="L1941" s="5">
        <f>_xlfn.XLOOKUP(Table17[[#This Row],[Customer_ID]],Customer_Dim!A:A,Customer_Dim!C:C,"False Data")</f>
        <v>46</v>
      </c>
      <c r="M1941" s="5" t="str" cm="1">
        <f t="array" ref="M1941">_xlfn.IFS(Table9[[#This Row],[Age]]&lt;=35,"Youth",Table9[[#This Row],[Age]]&lt;=55,"Adult",Table9[[#This Row],[Age]]&gt;55,"Senior")</f>
        <v>Adult</v>
      </c>
      <c r="N1941" t="str">
        <f>_xlfn.XLOOKUP(Table17[[#This Row],[Customer_ID]],Customer_Dim!A:A,Customer_Dim!D:D,"False Data")</f>
        <v>Male</v>
      </c>
      <c r="O1941" t="str">
        <f>_xlfn.XLOOKUP(Table17[[#This Row],[Customer_ID]],Customer_Dim!A:A,Customer_Dim!E:E,"False Data")</f>
        <v>East Peterbury</v>
      </c>
      <c r="P1941" t="str">
        <f>_xlfn.XLOOKUP(Table17[[#This Row],[Customer_ID]],Customer_Dim!A:A,Customer_Dim!F:F,"False Data")</f>
        <v>North Dakota</v>
      </c>
      <c r="Q1941" t="str">
        <f>_xlfn.XLOOKUP(Table17[[#This Row],[Customer_ID]],Customer_Dim!A:A,Customer_Dim!G:G,"False Data")</f>
        <v>USA</v>
      </c>
      <c r="R1941" t="str">
        <f>_xlfn.XLOOKUP(Table17[[#This Row],[Customer_ID]],Customer_Dim!A:A,Customer_Dim!H:H,"False Data")</f>
        <v>Bronze</v>
      </c>
      <c r="S1941" t="str">
        <f>_xlfn.XLOOKUP(Table17[[#This Row],[Store_ID]],Store_Dim!A:A,Store_Dim!B:B)</f>
        <v>Gardner, Humphrey and Contreras</v>
      </c>
      <c r="T1941" t="str">
        <f>_xlfn.XLOOKUP(Table17[[#This Row],[Store_ID]],Store_Dim!A:A,Store_Dim!C:C)</f>
        <v>East</v>
      </c>
      <c r="U1941" t="str">
        <f>_xlfn.XLOOKUP(Table17[[#This Row],[Store_ID]],Store_Dim!A:A,Store_Dim!D:D)</f>
        <v>Johnsonville</v>
      </c>
      <c r="V1941" t="str">
        <f>_xlfn.XLOOKUP(Table17[[#This Row],[Store_ID]],Store_Dim!A:A,Store_Dim!E:E)</f>
        <v>Flagship</v>
      </c>
      <c r="W1941" t="str">
        <f>_xlfn.XLOOKUP(Table17[[#This Row],[Product_ID]],Product_Dim!A:A,Product_Dim!B:B)</f>
        <v>Women's Formal Blazer</v>
      </c>
      <c r="X1941" t="str">
        <f>_xlfn.XLOOKUP(Table17[[#This Row],[Product_ID]],Product_Dim!A:A,Product_Dim!C:C)</f>
        <v>Clothing</v>
      </c>
      <c r="Y1941" t="str">
        <f>_xlfn.XLOOKUP(Table17[[#This Row],[Product_ID]],Product_Dim!A:A,Product_Dim!D:D)</f>
        <v>Outerwear</v>
      </c>
      <c r="Z1941" t="str">
        <f>_xlfn.XLOOKUP(Table17[[#This Row],[Product_ID]],Product_Dim!A:A,Product_Dim!E:E)</f>
        <v>Phillips and Sons</v>
      </c>
      <c r="AA1941">
        <f>_xlfn.XLOOKUP(Table17[[#This Row],[Product_ID]],Product_Dim!A:A,Product_Dim!F:F)</f>
        <v>358.47</v>
      </c>
      <c r="AB1941">
        <f>_xlfn.XLOOKUP(Table17[[#This Row],[Product_ID]],Product_Dim!A:A,Product_Dim!G:G)</f>
        <v>143</v>
      </c>
    </row>
    <row r="1942" spans="1:28" x14ac:dyDescent="0.25">
      <c r="A1942" t="s">
        <v>3766</v>
      </c>
      <c r="B1942" s="1">
        <v>45793</v>
      </c>
      <c r="C1942" t="s">
        <v>1516</v>
      </c>
      <c r="D1942" t="s">
        <v>1744</v>
      </c>
      <c r="E1942" t="s">
        <v>1766</v>
      </c>
      <c r="F1942">
        <v>3</v>
      </c>
      <c r="G1942">
        <v>212.08</v>
      </c>
      <c r="H1942">
        <v>7.0000000000000007E-2</v>
      </c>
      <c r="I1942" t="s">
        <v>1824</v>
      </c>
      <c r="J1942" s="12">
        <v>591.70319999999992</v>
      </c>
      <c r="K1942" t="str">
        <f>_xlfn.XLOOKUP(Table17[[#This Row],[Customer_ID]],Customer_Dim!A:A,Customer_Dim!B:B,"False Data")</f>
        <v>Amanda Powell</v>
      </c>
      <c r="L1942" s="5">
        <f>_xlfn.XLOOKUP(Table17[[#This Row],[Customer_ID]],Customer_Dim!A:A,Customer_Dim!C:C,"False Data")</f>
        <v>28</v>
      </c>
      <c r="M1942" s="5" t="str" cm="1">
        <f t="array" ref="M1942">_xlfn.IFS(Table9[[#This Row],[Age]]&lt;=35,"Youth",Table9[[#This Row],[Age]]&lt;=55,"Adult",Table9[[#This Row],[Age]]&gt;55,"Senior")</f>
        <v>Youth</v>
      </c>
      <c r="N1942" t="str">
        <f>_xlfn.XLOOKUP(Table17[[#This Row],[Customer_ID]],Customer_Dim!A:A,Customer_Dim!D:D,"False Data")</f>
        <v>Male</v>
      </c>
      <c r="O1942" t="str">
        <f>_xlfn.XLOOKUP(Table17[[#This Row],[Customer_ID]],Customer_Dim!A:A,Customer_Dim!E:E,"False Data")</f>
        <v>South William</v>
      </c>
      <c r="P1942" t="str">
        <f>_xlfn.XLOOKUP(Table17[[#This Row],[Customer_ID]],Customer_Dim!A:A,Customer_Dim!F:F,"False Data")</f>
        <v>Alabama</v>
      </c>
      <c r="Q1942" t="str">
        <f>_xlfn.XLOOKUP(Table17[[#This Row],[Customer_ID]],Customer_Dim!A:A,Customer_Dim!G:G,"False Data")</f>
        <v>USA</v>
      </c>
      <c r="R1942" t="str">
        <f>_xlfn.XLOOKUP(Table17[[#This Row],[Customer_ID]],Customer_Dim!A:A,Customer_Dim!H:H,"False Data")</f>
        <v>Silver</v>
      </c>
      <c r="S1942" t="str">
        <f>_xlfn.XLOOKUP(Table17[[#This Row],[Store_ID]],Store_Dim!A:A,Store_Dim!B:B)</f>
        <v>Johnson-Wright</v>
      </c>
      <c r="T1942" t="str">
        <f>_xlfn.XLOOKUP(Table17[[#This Row],[Store_ID]],Store_Dim!A:A,Store_Dim!C:C)</f>
        <v>North</v>
      </c>
      <c r="U1942" t="str">
        <f>_xlfn.XLOOKUP(Table17[[#This Row],[Store_ID]],Store_Dim!A:A,Store_Dim!D:D)</f>
        <v>Hoodberg</v>
      </c>
      <c r="V1942" t="str">
        <f>_xlfn.XLOOKUP(Table17[[#This Row],[Store_ID]],Store_Dim!A:A,Store_Dim!E:E)</f>
        <v>Outlet</v>
      </c>
      <c r="W1942" t="str">
        <f>_xlfn.XLOOKUP(Table17[[#This Row],[Product_ID]],Product_Dim!A:A,Product_Dim!B:B)</f>
        <v>Portable Bluetooth Speaker</v>
      </c>
      <c r="X1942" t="str">
        <f>_xlfn.XLOOKUP(Table17[[#This Row],[Product_ID]],Product_Dim!A:A,Product_Dim!C:C)</f>
        <v>Electronics</v>
      </c>
      <c r="Y1942" t="str">
        <f>_xlfn.XLOOKUP(Table17[[#This Row],[Product_ID]],Product_Dim!A:A,Product_Dim!D:D)</f>
        <v>Audio</v>
      </c>
      <c r="Z1942" t="str">
        <f>_xlfn.XLOOKUP(Table17[[#This Row],[Product_ID]],Product_Dim!A:A,Product_Dim!E:E)</f>
        <v>Flores-King</v>
      </c>
      <c r="AA1942">
        <f>_xlfn.XLOOKUP(Table17[[#This Row],[Product_ID]],Product_Dim!A:A,Product_Dim!F:F)</f>
        <v>431.67</v>
      </c>
      <c r="AB1942">
        <f>_xlfn.XLOOKUP(Table17[[#This Row],[Product_ID]],Product_Dim!A:A,Product_Dim!G:G)</f>
        <v>73</v>
      </c>
    </row>
    <row r="1943" spans="1:28" x14ac:dyDescent="0.25">
      <c r="A1943" t="s">
        <v>3767</v>
      </c>
      <c r="B1943" s="1">
        <v>45590</v>
      </c>
      <c r="C1943" t="s">
        <v>538</v>
      </c>
      <c r="D1943" t="s">
        <v>1662</v>
      </c>
      <c r="E1943" t="s">
        <v>1761</v>
      </c>
      <c r="F1943">
        <v>3</v>
      </c>
      <c r="G1943">
        <v>878.62</v>
      </c>
      <c r="H1943">
        <v>0.05</v>
      </c>
      <c r="I1943" t="s">
        <v>1826</v>
      </c>
      <c r="J1943" s="12">
        <v>2504.067</v>
      </c>
      <c r="K1943" t="str">
        <f>_xlfn.XLOOKUP(Table17[[#This Row],[Customer_ID]],Customer_Dim!A:A,Customer_Dim!B:B,"False Data")</f>
        <v>Cynthia Morris</v>
      </c>
      <c r="L1943" s="5">
        <f>_xlfn.XLOOKUP(Table17[[#This Row],[Customer_ID]],Customer_Dim!A:A,Customer_Dim!C:C,"False Data")</f>
        <v>18</v>
      </c>
      <c r="M1943" s="5" t="str" cm="1">
        <f t="array" ref="M1943">_xlfn.IFS(Table9[[#This Row],[Age]]&lt;=35,"Youth",Table9[[#This Row],[Age]]&lt;=55,"Adult",Table9[[#This Row],[Age]]&gt;55,"Senior")</f>
        <v>Youth</v>
      </c>
      <c r="N1943" t="str">
        <f>_xlfn.XLOOKUP(Table17[[#This Row],[Customer_ID]],Customer_Dim!A:A,Customer_Dim!D:D,"False Data")</f>
        <v>Female</v>
      </c>
      <c r="O1943" t="str">
        <f>_xlfn.XLOOKUP(Table17[[#This Row],[Customer_ID]],Customer_Dim!A:A,Customer_Dim!E:E,"False Data")</f>
        <v>Hessmouth</v>
      </c>
      <c r="P1943" t="str">
        <f>_xlfn.XLOOKUP(Table17[[#This Row],[Customer_ID]],Customer_Dim!A:A,Customer_Dim!F:F,"False Data")</f>
        <v>Arizona</v>
      </c>
      <c r="Q1943" t="str">
        <f>_xlfn.XLOOKUP(Table17[[#This Row],[Customer_ID]],Customer_Dim!A:A,Customer_Dim!G:G,"False Data")</f>
        <v>USA</v>
      </c>
      <c r="R1943" t="str">
        <f>_xlfn.XLOOKUP(Table17[[#This Row],[Customer_ID]],Customer_Dim!A:A,Customer_Dim!H:H,"False Data")</f>
        <v>Silver</v>
      </c>
      <c r="S1943" t="str">
        <f>_xlfn.XLOOKUP(Table17[[#This Row],[Store_ID]],Store_Dim!A:A,Store_Dim!B:B)</f>
        <v>Black-Horn</v>
      </c>
      <c r="T1943" t="str">
        <f>_xlfn.XLOOKUP(Table17[[#This Row],[Store_ID]],Store_Dim!A:A,Store_Dim!C:C)</f>
        <v>South</v>
      </c>
      <c r="U1943" t="str">
        <f>_xlfn.XLOOKUP(Table17[[#This Row],[Store_ID]],Store_Dim!A:A,Store_Dim!D:D)</f>
        <v>North Nancyview</v>
      </c>
      <c r="V1943" t="str">
        <f>_xlfn.XLOOKUP(Table17[[#This Row],[Store_ID]],Store_Dim!A:A,Store_Dim!E:E)</f>
        <v>Outlet</v>
      </c>
      <c r="W1943" t="str">
        <f>_xlfn.XLOOKUP(Table17[[#This Row],[Product_ID]],Product_Dim!A:A,Product_Dim!B:B)</f>
        <v>Foam Roller</v>
      </c>
      <c r="X1943" t="str">
        <f>_xlfn.XLOOKUP(Table17[[#This Row],[Product_ID]],Product_Dim!A:A,Product_Dim!C:C)</f>
        <v>Sports</v>
      </c>
      <c r="Y1943" t="str">
        <f>_xlfn.XLOOKUP(Table17[[#This Row],[Product_ID]],Product_Dim!A:A,Product_Dim!D:D)</f>
        <v>Fitness</v>
      </c>
      <c r="Z1943" t="str">
        <f>_xlfn.XLOOKUP(Table17[[#This Row],[Product_ID]],Product_Dim!A:A,Product_Dim!E:E)</f>
        <v>Atkinson, Camacho and Oliver</v>
      </c>
      <c r="AA1943">
        <f>_xlfn.XLOOKUP(Table17[[#This Row],[Product_ID]],Product_Dim!A:A,Product_Dim!F:F)</f>
        <v>30.62</v>
      </c>
      <c r="AB1943">
        <f>_xlfn.XLOOKUP(Table17[[#This Row],[Product_ID]],Product_Dim!A:A,Product_Dim!G:G)</f>
        <v>138</v>
      </c>
    </row>
    <row r="1944" spans="1:28" x14ac:dyDescent="0.25">
      <c r="A1944" t="s">
        <v>3768</v>
      </c>
      <c r="B1944" s="1">
        <v>45679</v>
      </c>
      <c r="C1944" t="s">
        <v>833</v>
      </c>
      <c r="D1944" t="s">
        <v>1708</v>
      </c>
      <c r="E1944" t="s">
        <v>1789</v>
      </c>
      <c r="F1944">
        <v>4</v>
      </c>
      <c r="G1944">
        <v>87.83</v>
      </c>
      <c r="H1944">
        <v>0.23</v>
      </c>
      <c r="I1944" t="s">
        <v>1826</v>
      </c>
      <c r="J1944" s="12">
        <v>270.51639999999998</v>
      </c>
      <c r="K1944" t="str">
        <f>_xlfn.XLOOKUP(Table17[[#This Row],[Customer_ID]],Customer_Dim!A:A,Customer_Dim!B:B,"False Data")</f>
        <v>Carol Bishop</v>
      </c>
      <c r="L1944" s="5">
        <f>_xlfn.XLOOKUP(Table17[[#This Row],[Customer_ID]],Customer_Dim!A:A,Customer_Dim!C:C,"False Data")</f>
        <v>27</v>
      </c>
      <c r="M1944" s="5" t="str" cm="1">
        <f t="array" ref="M1944">_xlfn.IFS(Table9[[#This Row],[Age]]&lt;=35,"Youth",Table9[[#This Row],[Age]]&lt;=55,"Adult",Table9[[#This Row],[Age]]&gt;55,"Senior")</f>
        <v>Youth</v>
      </c>
      <c r="N1944" t="str">
        <f>_xlfn.XLOOKUP(Table17[[#This Row],[Customer_ID]],Customer_Dim!A:A,Customer_Dim!D:D,"False Data")</f>
        <v>Female</v>
      </c>
      <c r="O1944" t="str">
        <f>_xlfn.XLOOKUP(Table17[[#This Row],[Customer_ID]],Customer_Dim!A:A,Customer_Dim!E:E,"False Data")</f>
        <v>Lake Saramouth</v>
      </c>
      <c r="P1944" t="str">
        <f>_xlfn.XLOOKUP(Table17[[#This Row],[Customer_ID]],Customer_Dim!A:A,Customer_Dim!F:F,"False Data")</f>
        <v>Oregon</v>
      </c>
      <c r="Q1944" t="str">
        <f>_xlfn.XLOOKUP(Table17[[#This Row],[Customer_ID]],Customer_Dim!A:A,Customer_Dim!G:G,"False Data")</f>
        <v>USA</v>
      </c>
      <c r="R1944" t="str">
        <f>_xlfn.XLOOKUP(Table17[[#This Row],[Customer_ID]],Customer_Dim!A:A,Customer_Dim!H:H,"False Data")</f>
        <v>Silver</v>
      </c>
      <c r="S1944" t="str">
        <f>_xlfn.XLOOKUP(Table17[[#This Row],[Store_ID]],Store_Dim!A:A,Store_Dim!B:B)</f>
        <v>Hill, Wagner and Ballard</v>
      </c>
      <c r="T1944" t="str">
        <f>_xlfn.XLOOKUP(Table17[[#This Row],[Store_ID]],Store_Dim!A:A,Store_Dim!C:C)</f>
        <v>East</v>
      </c>
      <c r="U1944" t="str">
        <f>_xlfn.XLOOKUP(Table17[[#This Row],[Store_ID]],Store_Dim!A:A,Store_Dim!D:D)</f>
        <v>East Davidville</v>
      </c>
      <c r="V1944" t="str">
        <f>_xlfn.XLOOKUP(Table17[[#This Row],[Store_ID]],Store_Dim!A:A,Store_Dim!E:E)</f>
        <v>Online</v>
      </c>
      <c r="W1944" t="str">
        <f>_xlfn.XLOOKUP(Table17[[#This Row],[Product_ID]],Product_Dim!A:A,Product_Dim!B:B)</f>
        <v>Wall-Mounted Spice Rack</v>
      </c>
      <c r="X1944" t="str">
        <f>_xlfn.XLOOKUP(Table17[[#This Row],[Product_ID]],Product_Dim!A:A,Product_Dim!C:C)</f>
        <v>Home</v>
      </c>
      <c r="Y1944" t="str">
        <f>_xlfn.XLOOKUP(Table17[[#This Row],[Product_ID]],Product_Dim!A:A,Product_Dim!D:D)</f>
        <v>Kitchen</v>
      </c>
      <c r="Z1944" t="str">
        <f>_xlfn.XLOOKUP(Table17[[#This Row],[Product_ID]],Product_Dim!A:A,Product_Dim!E:E)</f>
        <v>Allison Ltd</v>
      </c>
      <c r="AA1944">
        <f>_xlfn.XLOOKUP(Table17[[#This Row],[Product_ID]],Product_Dim!A:A,Product_Dim!F:F)</f>
        <v>143.43</v>
      </c>
      <c r="AB1944">
        <f>_xlfn.XLOOKUP(Table17[[#This Row],[Product_ID]],Product_Dim!A:A,Product_Dim!G:G)</f>
        <v>58</v>
      </c>
    </row>
    <row r="1945" spans="1:28" x14ac:dyDescent="0.25">
      <c r="A1945" t="s">
        <v>3769</v>
      </c>
      <c r="B1945" s="1">
        <v>45814</v>
      </c>
      <c r="C1945" t="s">
        <v>875</v>
      </c>
      <c r="D1945" t="s">
        <v>1660</v>
      </c>
      <c r="E1945" t="s">
        <v>1786</v>
      </c>
      <c r="F1945">
        <v>3</v>
      </c>
      <c r="G1945">
        <v>442.64</v>
      </c>
      <c r="H1945">
        <v>0.15</v>
      </c>
      <c r="I1945" t="s">
        <v>1829</v>
      </c>
      <c r="J1945" s="12">
        <v>1128.732</v>
      </c>
      <c r="K1945" t="str">
        <f>_xlfn.XLOOKUP(Table17[[#This Row],[Customer_ID]],Customer_Dim!A:A,Customer_Dim!B:B,"False Data")</f>
        <v>Shannon Miller</v>
      </c>
      <c r="L1945" s="5">
        <f>_xlfn.XLOOKUP(Table17[[#This Row],[Customer_ID]],Customer_Dim!A:A,Customer_Dim!C:C,"False Data")</f>
        <v>22</v>
      </c>
      <c r="M1945" s="5" t="str" cm="1">
        <f t="array" ref="M1945">_xlfn.IFS(Table9[[#This Row],[Age]]&lt;=35,"Youth",Table9[[#This Row],[Age]]&lt;=55,"Adult",Table9[[#This Row],[Age]]&gt;55,"Senior")</f>
        <v>Youth</v>
      </c>
      <c r="N1945" t="str">
        <f>_xlfn.XLOOKUP(Table17[[#This Row],[Customer_ID]],Customer_Dim!A:A,Customer_Dim!D:D,"False Data")</f>
        <v>Male</v>
      </c>
      <c r="O1945" t="str">
        <f>_xlfn.XLOOKUP(Table17[[#This Row],[Customer_ID]],Customer_Dim!A:A,Customer_Dim!E:E,"False Data")</f>
        <v>North Austinport</v>
      </c>
      <c r="P1945" t="str">
        <f>_xlfn.XLOOKUP(Table17[[#This Row],[Customer_ID]],Customer_Dim!A:A,Customer_Dim!F:F,"False Data")</f>
        <v>Kentucky</v>
      </c>
      <c r="Q1945" t="str">
        <f>_xlfn.XLOOKUP(Table17[[#This Row],[Customer_ID]],Customer_Dim!A:A,Customer_Dim!G:G,"False Data")</f>
        <v>USA</v>
      </c>
      <c r="R1945" t="str">
        <f>_xlfn.XLOOKUP(Table17[[#This Row],[Customer_ID]],Customer_Dim!A:A,Customer_Dim!H:H,"False Data")</f>
        <v>Gold</v>
      </c>
      <c r="S1945" t="str">
        <f>_xlfn.XLOOKUP(Table17[[#This Row],[Store_ID]],Store_Dim!A:A,Store_Dim!B:B)</f>
        <v>Moore, Padilla and Butler</v>
      </c>
      <c r="T1945" t="str">
        <f>_xlfn.XLOOKUP(Table17[[#This Row],[Store_ID]],Store_Dim!A:A,Store_Dim!C:C)</f>
        <v>South</v>
      </c>
      <c r="U1945" t="str">
        <f>_xlfn.XLOOKUP(Table17[[#This Row],[Store_ID]],Store_Dim!A:A,Store_Dim!D:D)</f>
        <v>East Johnstad</v>
      </c>
      <c r="V1945" t="str">
        <f>_xlfn.XLOOKUP(Table17[[#This Row],[Store_ID]],Store_Dim!A:A,Store_Dim!E:E)</f>
        <v>Flagship</v>
      </c>
      <c r="W1945" t="str">
        <f>_xlfn.XLOOKUP(Table17[[#This Row],[Product_ID]],Product_Dim!A:A,Product_Dim!B:B)</f>
        <v>Premium Blanket Throw</v>
      </c>
      <c r="X1945" t="str">
        <f>_xlfn.XLOOKUP(Table17[[#This Row],[Product_ID]],Product_Dim!A:A,Product_Dim!C:C)</f>
        <v>Home</v>
      </c>
      <c r="Y1945" t="str">
        <f>_xlfn.XLOOKUP(Table17[[#This Row],[Product_ID]],Product_Dim!A:A,Product_Dim!D:D)</f>
        <v>Decor</v>
      </c>
      <c r="Z1945" t="str">
        <f>_xlfn.XLOOKUP(Table17[[#This Row],[Product_ID]],Product_Dim!A:A,Product_Dim!E:E)</f>
        <v>Hernandez, Kennedy and Porter</v>
      </c>
      <c r="AA1945">
        <f>_xlfn.XLOOKUP(Table17[[#This Row],[Product_ID]],Product_Dim!A:A,Product_Dim!F:F)</f>
        <v>461.47</v>
      </c>
      <c r="AB1945">
        <f>_xlfn.XLOOKUP(Table17[[#This Row],[Product_ID]],Product_Dim!A:A,Product_Dim!G:G)</f>
        <v>190</v>
      </c>
    </row>
    <row r="1946" spans="1:28" x14ac:dyDescent="0.25">
      <c r="A1946" t="s">
        <v>3770</v>
      </c>
      <c r="B1946" s="1">
        <v>45795</v>
      </c>
      <c r="C1946" t="s">
        <v>335</v>
      </c>
      <c r="D1946" t="s">
        <v>1624</v>
      </c>
      <c r="E1946" t="s">
        <v>1761</v>
      </c>
      <c r="F1946">
        <v>3</v>
      </c>
      <c r="G1946">
        <v>410.04</v>
      </c>
      <c r="H1946">
        <v>0.09</v>
      </c>
      <c r="I1946" t="s">
        <v>1829</v>
      </c>
      <c r="J1946" s="12">
        <v>1119.4092000000001</v>
      </c>
      <c r="K1946" t="str">
        <f>_xlfn.XLOOKUP(Table17[[#This Row],[Customer_ID]],Customer_Dim!A:A,Customer_Dim!B:B,"False Data")</f>
        <v>Christy Vasquez</v>
      </c>
      <c r="L1946" s="5">
        <f>_xlfn.XLOOKUP(Table17[[#This Row],[Customer_ID]],Customer_Dim!A:A,Customer_Dim!C:C,"False Data")</f>
        <v>28</v>
      </c>
      <c r="M1946" s="5" t="str" cm="1">
        <f t="array" ref="M1946">_xlfn.IFS(Table9[[#This Row],[Age]]&lt;=35,"Youth",Table9[[#This Row],[Age]]&lt;=55,"Adult",Table9[[#This Row],[Age]]&gt;55,"Senior")</f>
        <v>Youth</v>
      </c>
      <c r="N1946" t="str">
        <f>_xlfn.XLOOKUP(Table17[[#This Row],[Customer_ID]],Customer_Dim!A:A,Customer_Dim!D:D,"False Data")</f>
        <v>Female</v>
      </c>
      <c r="O1946" t="str">
        <f>_xlfn.XLOOKUP(Table17[[#This Row],[Customer_ID]],Customer_Dim!A:A,Customer_Dim!E:E,"False Data")</f>
        <v>Port Travisstad</v>
      </c>
      <c r="P1946" t="str">
        <f>_xlfn.XLOOKUP(Table17[[#This Row],[Customer_ID]],Customer_Dim!A:A,Customer_Dim!F:F,"False Data")</f>
        <v>South Carolina</v>
      </c>
      <c r="Q1946" t="str">
        <f>_xlfn.XLOOKUP(Table17[[#This Row],[Customer_ID]],Customer_Dim!A:A,Customer_Dim!G:G,"False Data")</f>
        <v>USA</v>
      </c>
      <c r="R1946" t="str">
        <f>_xlfn.XLOOKUP(Table17[[#This Row],[Customer_ID]],Customer_Dim!A:A,Customer_Dim!H:H,"False Data")</f>
        <v>Gold</v>
      </c>
      <c r="S1946" t="str">
        <f>_xlfn.XLOOKUP(Table17[[#This Row],[Store_ID]],Store_Dim!A:A,Store_Dim!B:B)</f>
        <v>Black-Horn</v>
      </c>
      <c r="T1946" t="str">
        <f>_xlfn.XLOOKUP(Table17[[#This Row],[Store_ID]],Store_Dim!A:A,Store_Dim!C:C)</f>
        <v>South</v>
      </c>
      <c r="U1946" t="str">
        <f>_xlfn.XLOOKUP(Table17[[#This Row],[Store_ID]],Store_Dim!A:A,Store_Dim!D:D)</f>
        <v>North Nancyview</v>
      </c>
      <c r="V1946" t="str">
        <f>_xlfn.XLOOKUP(Table17[[#This Row],[Store_ID]],Store_Dim!A:A,Store_Dim!E:E)</f>
        <v>Outlet</v>
      </c>
      <c r="W1946" t="str">
        <f>_xlfn.XLOOKUP(Table17[[#This Row],[Product_ID]],Product_Dim!A:A,Product_Dim!B:B)</f>
        <v>Sports Water Hydration Pack</v>
      </c>
      <c r="X1946" t="str">
        <f>_xlfn.XLOOKUP(Table17[[#This Row],[Product_ID]],Product_Dim!A:A,Product_Dim!C:C)</f>
        <v>Sports</v>
      </c>
      <c r="Y1946" t="str">
        <f>_xlfn.XLOOKUP(Table17[[#This Row],[Product_ID]],Product_Dim!A:A,Product_Dim!D:D)</f>
        <v>Outdoor</v>
      </c>
      <c r="Z1946" t="str">
        <f>_xlfn.XLOOKUP(Table17[[#This Row],[Product_ID]],Product_Dim!A:A,Product_Dim!E:E)</f>
        <v>Sims-Smith</v>
      </c>
      <c r="AA1946">
        <f>_xlfn.XLOOKUP(Table17[[#This Row],[Product_ID]],Product_Dim!A:A,Product_Dim!F:F)</f>
        <v>135.61000000000001</v>
      </c>
      <c r="AB1946">
        <f>_xlfn.XLOOKUP(Table17[[#This Row],[Product_ID]],Product_Dim!A:A,Product_Dim!G:G)</f>
        <v>394</v>
      </c>
    </row>
    <row r="1947" spans="1:28" x14ac:dyDescent="0.25">
      <c r="A1947" t="s">
        <v>3771</v>
      </c>
      <c r="B1947" s="1">
        <v>45797</v>
      </c>
      <c r="C1947" t="s">
        <v>455</v>
      </c>
      <c r="D1947" t="s">
        <v>1736</v>
      </c>
      <c r="E1947" t="s">
        <v>1807</v>
      </c>
      <c r="F1947">
        <v>1</v>
      </c>
      <c r="G1947">
        <v>355.31</v>
      </c>
      <c r="H1947">
        <v>0.27</v>
      </c>
      <c r="I1947" t="s">
        <v>1824</v>
      </c>
      <c r="J1947" s="12">
        <v>259.37630000000001</v>
      </c>
      <c r="K1947" t="str">
        <f>_xlfn.XLOOKUP(Table17[[#This Row],[Customer_ID]],Customer_Dim!A:A,Customer_Dim!B:B,"False Data")</f>
        <v>Hayley Pope</v>
      </c>
      <c r="L1947" s="5">
        <f>_xlfn.XLOOKUP(Table17[[#This Row],[Customer_ID]],Customer_Dim!A:A,Customer_Dim!C:C,"False Data")</f>
        <v>62</v>
      </c>
      <c r="M1947" s="5" t="str" cm="1">
        <f t="array" ref="M1947">_xlfn.IFS(Table9[[#This Row],[Age]]&lt;=35,"Youth",Table9[[#This Row],[Age]]&lt;=55,"Adult",Table9[[#This Row],[Age]]&gt;55,"Senior")</f>
        <v>Senior</v>
      </c>
      <c r="N1947" t="str">
        <f>_xlfn.XLOOKUP(Table17[[#This Row],[Customer_ID]],Customer_Dim!A:A,Customer_Dim!D:D,"False Data")</f>
        <v>Female</v>
      </c>
      <c r="O1947" t="str">
        <f>_xlfn.XLOOKUP(Table17[[#This Row],[Customer_ID]],Customer_Dim!A:A,Customer_Dim!E:E,"False Data")</f>
        <v>West Stephenville</v>
      </c>
      <c r="P1947" t="str">
        <f>_xlfn.XLOOKUP(Table17[[#This Row],[Customer_ID]],Customer_Dim!A:A,Customer_Dim!F:F,"False Data")</f>
        <v>Florida</v>
      </c>
      <c r="Q1947" t="str">
        <f>_xlfn.XLOOKUP(Table17[[#This Row],[Customer_ID]],Customer_Dim!A:A,Customer_Dim!G:G,"False Data")</f>
        <v>USA</v>
      </c>
      <c r="R1947" t="str">
        <f>_xlfn.XLOOKUP(Table17[[#This Row],[Customer_ID]],Customer_Dim!A:A,Customer_Dim!H:H,"False Data")</f>
        <v>Bronze</v>
      </c>
      <c r="S1947" t="str">
        <f>_xlfn.XLOOKUP(Table17[[#This Row],[Store_ID]],Store_Dim!A:A,Store_Dim!B:B)</f>
        <v>Holloway Ltd</v>
      </c>
      <c r="T1947" t="str">
        <f>_xlfn.XLOOKUP(Table17[[#This Row],[Store_ID]],Store_Dim!A:A,Store_Dim!C:C)</f>
        <v>North</v>
      </c>
      <c r="U1947" t="str">
        <f>_xlfn.XLOOKUP(Table17[[#This Row],[Store_ID]],Store_Dim!A:A,Store_Dim!D:D)</f>
        <v>Bensonhaven</v>
      </c>
      <c r="V1947" t="str">
        <f>_xlfn.XLOOKUP(Table17[[#This Row],[Store_ID]],Store_Dim!A:A,Store_Dim!E:E)</f>
        <v>Flagship</v>
      </c>
      <c r="W1947" t="str">
        <f>_xlfn.XLOOKUP(Table17[[#This Row],[Product_ID]],Product_Dim!A:A,Product_Dim!B:B)</f>
        <v>Vitamin E Body Lotion</v>
      </c>
      <c r="X1947" t="str">
        <f>_xlfn.XLOOKUP(Table17[[#This Row],[Product_ID]],Product_Dim!A:A,Product_Dim!C:C)</f>
        <v>Beauty</v>
      </c>
      <c r="Y1947" t="str">
        <f>_xlfn.XLOOKUP(Table17[[#This Row],[Product_ID]],Product_Dim!A:A,Product_Dim!D:D)</f>
        <v>Skincare</v>
      </c>
      <c r="Z1947" t="str">
        <f>_xlfn.XLOOKUP(Table17[[#This Row],[Product_ID]],Product_Dim!A:A,Product_Dim!E:E)</f>
        <v>Hoffman-Williams</v>
      </c>
      <c r="AA1947">
        <f>_xlfn.XLOOKUP(Table17[[#This Row],[Product_ID]],Product_Dim!A:A,Product_Dim!F:F)</f>
        <v>358.47</v>
      </c>
      <c r="AB1947">
        <f>_xlfn.XLOOKUP(Table17[[#This Row],[Product_ID]],Product_Dim!A:A,Product_Dim!G:G)</f>
        <v>213</v>
      </c>
    </row>
    <row r="1948" spans="1:28" x14ac:dyDescent="0.25">
      <c r="A1948" t="s">
        <v>3772</v>
      </c>
      <c r="B1948" s="1">
        <v>45607</v>
      </c>
      <c r="C1948" t="s">
        <v>1175</v>
      </c>
      <c r="D1948" t="s">
        <v>1565</v>
      </c>
      <c r="E1948" t="s">
        <v>1797</v>
      </c>
      <c r="F1948">
        <v>4</v>
      </c>
      <c r="G1948">
        <v>243.13</v>
      </c>
      <c r="H1948">
        <v>0.25</v>
      </c>
      <c r="I1948" t="s">
        <v>1829</v>
      </c>
      <c r="J1948" s="12">
        <v>729.39</v>
      </c>
      <c r="K1948" t="str">
        <f>_xlfn.XLOOKUP(Table17[[#This Row],[Customer_ID]],Customer_Dim!A:A,Customer_Dim!B:B,"False Data")</f>
        <v>Michele Burke</v>
      </c>
      <c r="L1948" s="5">
        <f>_xlfn.XLOOKUP(Table17[[#This Row],[Customer_ID]],Customer_Dim!A:A,Customer_Dim!C:C,"False Data")</f>
        <v>30</v>
      </c>
      <c r="M1948" s="5" t="str" cm="1">
        <f t="array" ref="M1948">_xlfn.IFS(Table9[[#This Row],[Age]]&lt;=35,"Youth",Table9[[#This Row],[Age]]&lt;=55,"Adult",Table9[[#This Row],[Age]]&gt;55,"Senior")</f>
        <v>Youth</v>
      </c>
      <c r="N1948" t="str">
        <f>_xlfn.XLOOKUP(Table17[[#This Row],[Customer_ID]],Customer_Dim!A:A,Customer_Dim!D:D,"False Data")</f>
        <v>Male</v>
      </c>
      <c r="O1948" t="str">
        <f>_xlfn.XLOOKUP(Table17[[#This Row],[Customer_ID]],Customer_Dim!A:A,Customer_Dim!E:E,"False Data")</f>
        <v>Chambersberg</v>
      </c>
      <c r="P1948" t="str">
        <f>_xlfn.XLOOKUP(Table17[[#This Row],[Customer_ID]],Customer_Dim!A:A,Customer_Dim!F:F,"False Data")</f>
        <v>Connecticut</v>
      </c>
      <c r="Q1948" t="str">
        <f>_xlfn.XLOOKUP(Table17[[#This Row],[Customer_ID]],Customer_Dim!A:A,Customer_Dim!G:G,"False Data")</f>
        <v>USA</v>
      </c>
      <c r="R1948" t="str">
        <f>_xlfn.XLOOKUP(Table17[[#This Row],[Customer_ID]],Customer_Dim!A:A,Customer_Dim!H:H,"False Data")</f>
        <v>Bronze</v>
      </c>
      <c r="S1948" t="str">
        <f>_xlfn.XLOOKUP(Table17[[#This Row],[Store_ID]],Store_Dim!A:A,Store_Dim!B:B)</f>
        <v>Gardner, Humphrey and Contreras</v>
      </c>
      <c r="T1948" t="str">
        <f>_xlfn.XLOOKUP(Table17[[#This Row],[Store_ID]],Store_Dim!A:A,Store_Dim!C:C)</f>
        <v>East</v>
      </c>
      <c r="U1948" t="str">
        <f>_xlfn.XLOOKUP(Table17[[#This Row],[Store_ID]],Store_Dim!A:A,Store_Dim!D:D)</f>
        <v>Johnsonville</v>
      </c>
      <c r="V1948" t="str">
        <f>_xlfn.XLOOKUP(Table17[[#This Row],[Store_ID]],Store_Dim!A:A,Store_Dim!E:E)</f>
        <v>Flagship</v>
      </c>
      <c r="W1948" t="str">
        <f>_xlfn.XLOOKUP(Table17[[#This Row],[Product_ID]],Product_Dim!A:A,Product_Dim!B:B)</f>
        <v>Adjustable Dumbbell Set</v>
      </c>
      <c r="X1948" t="str">
        <f>_xlfn.XLOOKUP(Table17[[#This Row],[Product_ID]],Product_Dim!A:A,Product_Dim!C:C)</f>
        <v>Sports</v>
      </c>
      <c r="Y1948" t="str">
        <f>_xlfn.XLOOKUP(Table17[[#This Row],[Product_ID]],Product_Dim!A:A,Product_Dim!D:D)</f>
        <v>Fitness</v>
      </c>
      <c r="Z1948" t="str">
        <f>_xlfn.XLOOKUP(Table17[[#This Row],[Product_ID]],Product_Dim!A:A,Product_Dim!E:E)</f>
        <v>Hill PLC</v>
      </c>
      <c r="AA1948">
        <f>_xlfn.XLOOKUP(Table17[[#This Row],[Product_ID]],Product_Dim!A:A,Product_Dim!F:F)</f>
        <v>495.72</v>
      </c>
      <c r="AB1948">
        <f>_xlfn.XLOOKUP(Table17[[#This Row],[Product_ID]],Product_Dim!A:A,Product_Dim!G:G)</f>
        <v>323</v>
      </c>
    </row>
    <row r="1949" spans="1:28" x14ac:dyDescent="0.25">
      <c r="A1949" t="s">
        <v>3773</v>
      </c>
      <c r="B1949" s="1">
        <v>45614</v>
      </c>
      <c r="C1949" t="s">
        <v>737</v>
      </c>
      <c r="D1949" t="s">
        <v>1666</v>
      </c>
      <c r="E1949" t="s">
        <v>1792</v>
      </c>
      <c r="F1949">
        <v>2</v>
      </c>
      <c r="G1949">
        <v>410.63</v>
      </c>
      <c r="H1949">
        <v>0.28000000000000003</v>
      </c>
      <c r="I1949" t="s">
        <v>1829</v>
      </c>
      <c r="J1949" s="12">
        <v>591.30719999999997</v>
      </c>
      <c r="K1949" t="str">
        <f>_xlfn.XLOOKUP(Table17[[#This Row],[Customer_ID]],Customer_Dim!A:A,Customer_Dim!B:B,"False Data")</f>
        <v>Tanner Thompson</v>
      </c>
      <c r="L1949" s="5">
        <f>_xlfn.XLOOKUP(Table17[[#This Row],[Customer_ID]],Customer_Dim!A:A,Customer_Dim!C:C,"False Data")</f>
        <v>32</v>
      </c>
      <c r="M1949" s="5" t="str" cm="1">
        <f t="array" ref="M1949">_xlfn.IFS(Table9[[#This Row],[Age]]&lt;=35,"Youth",Table9[[#This Row],[Age]]&lt;=55,"Adult",Table9[[#This Row],[Age]]&gt;55,"Senior")</f>
        <v>Youth</v>
      </c>
      <c r="N1949" t="str">
        <f>_xlfn.XLOOKUP(Table17[[#This Row],[Customer_ID]],Customer_Dim!A:A,Customer_Dim!D:D,"False Data")</f>
        <v>Female</v>
      </c>
      <c r="O1949" t="str">
        <f>_xlfn.XLOOKUP(Table17[[#This Row],[Customer_ID]],Customer_Dim!A:A,Customer_Dim!E:E,"False Data")</f>
        <v>Port Lisashire</v>
      </c>
      <c r="P1949" t="str">
        <f>_xlfn.XLOOKUP(Table17[[#This Row],[Customer_ID]],Customer_Dim!A:A,Customer_Dim!F:F,"False Data")</f>
        <v>Maryland</v>
      </c>
      <c r="Q1949" t="str">
        <f>_xlfn.XLOOKUP(Table17[[#This Row],[Customer_ID]],Customer_Dim!A:A,Customer_Dim!G:G,"False Data")</f>
        <v>USA</v>
      </c>
      <c r="R1949" t="str">
        <f>_xlfn.XLOOKUP(Table17[[#This Row],[Customer_ID]],Customer_Dim!A:A,Customer_Dim!H:H,"False Data")</f>
        <v>Bronze</v>
      </c>
      <c r="S1949" t="str">
        <f>_xlfn.XLOOKUP(Table17[[#This Row],[Store_ID]],Store_Dim!A:A,Store_Dim!B:B)</f>
        <v>Aguirre-Keller</v>
      </c>
      <c r="T1949" t="str">
        <f>_xlfn.XLOOKUP(Table17[[#This Row],[Store_ID]],Store_Dim!A:A,Store_Dim!C:C)</f>
        <v>South</v>
      </c>
      <c r="U1949" t="str">
        <f>_xlfn.XLOOKUP(Table17[[#This Row],[Store_ID]],Store_Dim!A:A,Store_Dim!D:D)</f>
        <v>Lake Michael</v>
      </c>
      <c r="V1949" t="str">
        <f>_xlfn.XLOOKUP(Table17[[#This Row],[Store_ID]],Store_Dim!A:A,Store_Dim!E:E)</f>
        <v>Online</v>
      </c>
      <c r="W1949" t="str">
        <f>_xlfn.XLOOKUP(Table17[[#This Row],[Product_ID]],Product_Dim!A:A,Product_Dim!B:B)</f>
        <v>Men's Hair Styling Gel</v>
      </c>
      <c r="X1949" t="str">
        <f>_xlfn.XLOOKUP(Table17[[#This Row],[Product_ID]],Product_Dim!A:A,Product_Dim!C:C)</f>
        <v>Beauty</v>
      </c>
      <c r="Y1949" t="str">
        <f>_xlfn.XLOOKUP(Table17[[#This Row],[Product_ID]],Product_Dim!A:A,Product_Dim!D:D)</f>
        <v>Haircare</v>
      </c>
      <c r="Z1949" t="str">
        <f>_xlfn.XLOOKUP(Table17[[#This Row],[Product_ID]],Product_Dim!A:A,Product_Dim!E:E)</f>
        <v>Cline-Mccarthy</v>
      </c>
      <c r="AA1949">
        <f>_xlfn.XLOOKUP(Table17[[#This Row],[Product_ID]],Product_Dim!A:A,Product_Dim!F:F)</f>
        <v>17.309999999999999</v>
      </c>
      <c r="AB1949">
        <f>_xlfn.XLOOKUP(Table17[[#This Row],[Product_ID]],Product_Dim!A:A,Product_Dim!G:G)</f>
        <v>399</v>
      </c>
    </row>
    <row r="1950" spans="1:28" x14ac:dyDescent="0.25">
      <c r="A1950" t="s">
        <v>3774</v>
      </c>
      <c r="B1950" s="1">
        <v>45293</v>
      </c>
      <c r="C1950" t="s">
        <v>1319</v>
      </c>
      <c r="D1950" t="s">
        <v>1736</v>
      </c>
      <c r="E1950" t="s">
        <v>1789</v>
      </c>
      <c r="F1950">
        <v>4</v>
      </c>
      <c r="G1950">
        <v>101.25</v>
      </c>
      <c r="H1950">
        <v>0.16</v>
      </c>
      <c r="I1950" t="s">
        <v>1826</v>
      </c>
      <c r="J1950" s="12">
        <v>340.2</v>
      </c>
      <c r="K1950" t="str">
        <f>_xlfn.XLOOKUP(Table17[[#This Row],[Customer_ID]],Customer_Dim!A:A,Customer_Dim!B:B,"False Data")</f>
        <v>Bryce Hawkins</v>
      </c>
      <c r="L1950" s="5">
        <f>_xlfn.XLOOKUP(Table17[[#This Row],[Customer_ID]],Customer_Dim!A:A,Customer_Dim!C:C,"False Data")</f>
        <v>40</v>
      </c>
      <c r="M1950" s="5" t="str" cm="1">
        <f t="array" ref="M1950">_xlfn.IFS(Table9[[#This Row],[Age]]&lt;=35,"Youth",Table9[[#This Row],[Age]]&lt;=55,"Adult",Table9[[#This Row],[Age]]&gt;55,"Senior")</f>
        <v>Adult</v>
      </c>
      <c r="N1950" t="str">
        <f>_xlfn.XLOOKUP(Table17[[#This Row],[Customer_ID]],Customer_Dim!A:A,Customer_Dim!D:D,"False Data")</f>
        <v>Male</v>
      </c>
      <c r="O1950" t="str">
        <f>_xlfn.XLOOKUP(Table17[[#This Row],[Customer_ID]],Customer_Dim!A:A,Customer_Dim!E:E,"False Data")</f>
        <v>Lake Monique</v>
      </c>
      <c r="P1950" t="str">
        <f>_xlfn.XLOOKUP(Table17[[#This Row],[Customer_ID]],Customer_Dim!A:A,Customer_Dim!F:F,"False Data")</f>
        <v>Utah</v>
      </c>
      <c r="Q1950" t="str">
        <f>_xlfn.XLOOKUP(Table17[[#This Row],[Customer_ID]],Customer_Dim!A:A,Customer_Dim!G:G,"False Data")</f>
        <v>USA</v>
      </c>
      <c r="R1950" t="str">
        <f>_xlfn.XLOOKUP(Table17[[#This Row],[Customer_ID]],Customer_Dim!A:A,Customer_Dim!H:H,"False Data")</f>
        <v>Bronze</v>
      </c>
      <c r="S1950" t="str">
        <f>_xlfn.XLOOKUP(Table17[[#This Row],[Store_ID]],Store_Dim!A:A,Store_Dim!B:B)</f>
        <v>Hill, Wagner and Ballard</v>
      </c>
      <c r="T1950" t="str">
        <f>_xlfn.XLOOKUP(Table17[[#This Row],[Store_ID]],Store_Dim!A:A,Store_Dim!C:C)</f>
        <v>East</v>
      </c>
      <c r="U1950" t="str">
        <f>_xlfn.XLOOKUP(Table17[[#This Row],[Store_ID]],Store_Dim!A:A,Store_Dim!D:D)</f>
        <v>East Davidville</v>
      </c>
      <c r="V1950" t="str">
        <f>_xlfn.XLOOKUP(Table17[[#This Row],[Store_ID]],Store_Dim!A:A,Store_Dim!E:E)</f>
        <v>Online</v>
      </c>
      <c r="W1950" t="str">
        <f>_xlfn.XLOOKUP(Table17[[#This Row],[Product_ID]],Product_Dim!A:A,Product_Dim!B:B)</f>
        <v>Vitamin E Body Lotion</v>
      </c>
      <c r="X1950" t="str">
        <f>_xlfn.XLOOKUP(Table17[[#This Row],[Product_ID]],Product_Dim!A:A,Product_Dim!C:C)</f>
        <v>Beauty</v>
      </c>
      <c r="Y1950" t="str">
        <f>_xlfn.XLOOKUP(Table17[[#This Row],[Product_ID]],Product_Dim!A:A,Product_Dim!D:D)</f>
        <v>Skincare</v>
      </c>
      <c r="Z1950" t="str">
        <f>_xlfn.XLOOKUP(Table17[[#This Row],[Product_ID]],Product_Dim!A:A,Product_Dim!E:E)</f>
        <v>Hoffman-Williams</v>
      </c>
      <c r="AA1950">
        <f>_xlfn.XLOOKUP(Table17[[#This Row],[Product_ID]],Product_Dim!A:A,Product_Dim!F:F)</f>
        <v>358.47</v>
      </c>
      <c r="AB1950">
        <f>_xlfn.XLOOKUP(Table17[[#This Row],[Product_ID]],Product_Dim!A:A,Product_Dim!G:G)</f>
        <v>213</v>
      </c>
    </row>
    <row r="1951" spans="1:28" x14ac:dyDescent="0.25">
      <c r="A1951" t="s">
        <v>3775</v>
      </c>
      <c r="B1951" s="1">
        <v>45301</v>
      </c>
      <c r="C1951" t="s">
        <v>730</v>
      </c>
      <c r="D1951" t="s">
        <v>1560</v>
      </c>
      <c r="E1951" t="s">
        <v>1807</v>
      </c>
      <c r="F1951">
        <v>4</v>
      </c>
      <c r="G1951">
        <v>716.39</v>
      </c>
      <c r="H1951">
        <v>0.03</v>
      </c>
      <c r="I1951" t="s">
        <v>1826</v>
      </c>
      <c r="J1951" s="12">
        <v>2779.5931999999998</v>
      </c>
      <c r="K1951" t="str">
        <f>_xlfn.XLOOKUP(Table17[[#This Row],[Customer_ID]],Customer_Dim!A:A,Customer_Dim!B:B,"False Data")</f>
        <v>Alexis Castaneda</v>
      </c>
      <c r="L1951" s="5">
        <f>_xlfn.XLOOKUP(Table17[[#This Row],[Customer_ID]],Customer_Dim!A:A,Customer_Dim!C:C,"False Data")</f>
        <v>54</v>
      </c>
      <c r="M1951" s="5" t="str" cm="1">
        <f t="array" ref="M1951">_xlfn.IFS(Table9[[#This Row],[Age]]&lt;=35,"Youth",Table9[[#This Row],[Age]]&lt;=55,"Adult",Table9[[#This Row],[Age]]&gt;55,"Senior")</f>
        <v>Adult</v>
      </c>
      <c r="N1951" t="str">
        <f>_xlfn.XLOOKUP(Table17[[#This Row],[Customer_ID]],Customer_Dim!A:A,Customer_Dim!D:D,"False Data")</f>
        <v>Male</v>
      </c>
      <c r="O1951" t="str">
        <f>_xlfn.XLOOKUP(Table17[[#This Row],[Customer_ID]],Customer_Dim!A:A,Customer_Dim!E:E,"False Data")</f>
        <v>Morrisbury</v>
      </c>
      <c r="P1951" t="str">
        <f>_xlfn.XLOOKUP(Table17[[#This Row],[Customer_ID]],Customer_Dim!A:A,Customer_Dim!F:F,"False Data")</f>
        <v>Alaska</v>
      </c>
      <c r="Q1951" t="str">
        <f>_xlfn.XLOOKUP(Table17[[#This Row],[Customer_ID]],Customer_Dim!A:A,Customer_Dim!G:G,"False Data")</f>
        <v>USA</v>
      </c>
      <c r="R1951" t="str">
        <f>_xlfn.XLOOKUP(Table17[[#This Row],[Customer_ID]],Customer_Dim!A:A,Customer_Dim!H:H,"False Data")</f>
        <v>Gold</v>
      </c>
      <c r="S1951" t="str">
        <f>_xlfn.XLOOKUP(Table17[[#This Row],[Store_ID]],Store_Dim!A:A,Store_Dim!B:B)</f>
        <v>Holloway Ltd</v>
      </c>
      <c r="T1951" t="str">
        <f>_xlfn.XLOOKUP(Table17[[#This Row],[Store_ID]],Store_Dim!A:A,Store_Dim!C:C)</f>
        <v>North</v>
      </c>
      <c r="U1951" t="str">
        <f>_xlfn.XLOOKUP(Table17[[#This Row],[Store_ID]],Store_Dim!A:A,Store_Dim!D:D)</f>
        <v>Bensonhaven</v>
      </c>
      <c r="V1951" t="str">
        <f>_xlfn.XLOOKUP(Table17[[#This Row],[Store_ID]],Store_Dim!A:A,Store_Dim!E:E)</f>
        <v>Flagship</v>
      </c>
      <c r="W1951" t="str">
        <f>_xlfn.XLOOKUP(Table17[[#This Row],[Product_ID]],Product_Dim!A:A,Product_Dim!B:B)</f>
        <v>LED Table Lamp</v>
      </c>
      <c r="X1951" t="str">
        <f>_xlfn.XLOOKUP(Table17[[#This Row],[Product_ID]],Product_Dim!A:A,Product_Dim!C:C)</f>
        <v>Home</v>
      </c>
      <c r="Y1951" t="str">
        <f>_xlfn.XLOOKUP(Table17[[#This Row],[Product_ID]],Product_Dim!A:A,Product_Dim!D:D)</f>
        <v>Lighting</v>
      </c>
      <c r="Z1951" t="str">
        <f>_xlfn.XLOOKUP(Table17[[#This Row],[Product_ID]],Product_Dim!A:A,Product_Dim!E:E)</f>
        <v>Harrell LLC</v>
      </c>
      <c r="AA1951">
        <f>_xlfn.XLOOKUP(Table17[[#This Row],[Product_ID]],Product_Dim!A:A,Product_Dim!F:F)</f>
        <v>218.86</v>
      </c>
      <c r="AB1951">
        <f>_xlfn.XLOOKUP(Table17[[#This Row],[Product_ID]],Product_Dim!A:A,Product_Dim!G:G)</f>
        <v>170</v>
      </c>
    </row>
    <row r="1952" spans="1:28" x14ac:dyDescent="0.25">
      <c r="A1952" t="s">
        <v>3776</v>
      </c>
      <c r="B1952" s="1">
        <v>45311</v>
      </c>
      <c r="C1952" t="s">
        <v>338</v>
      </c>
      <c r="D1952" t="s">
        <v>1694</v>
      </c>
      <c r="E1952" t="s">
        <v>1757</v>
      </c>
      <c r="F1952">
        <v>1</v>
      </c>
      <c r="G1952">
        <v>721.74</v>
      </c>
      <c r="H1952">
        <v>0.24</v>
      </c>
      <c r="I1952" t="s">
        <v>1826</v>
      </c>
      <c r="J1952" s="12">
        <v>548.52240000000006</v>
      </c>
      <c r="K1952" t="str">
        <f>_xlfn.XLOOKUP(Table17[[#This Row],[Customer_ID]],Customer_Dim!A:A,Customer_Dim!B:B,"False Data")</f>
        <v>David Patterson</v>
      </c>
      <c r="L1952" s="5">
        <f>_xlfn.XLOOKUP(Table17[[#This Row],[Customer_ID]],Customer_Dim!A:A,Customer_Dim!C:C,"False Data")</f>
        <v>43</v>
      </c>
      <c r="M1952" s="5" t="str" cm="1">
        <f t="array" ref="M1952">_xlfn.IFS(Table9[[#This Row],[Age]]&lt;=35,"Youth",Table9[[#This Row],[Age]]&lt;=55,"Adult",Table9[[#This Row],[Age]]&gt;55,"Senior")</f>
        <v>Adult</v>
      </c>
      <c r="N1952" t="str">
        <f>_xlfn.XLOOKUP(Table17[[#This Row],[Customer_ID]],Customer_Dim!A:A,Customer_Dim!D:D,"False Data")</f>
        <v>Female</v>
      </c>
      <c r="O1952" t="str">
        <f>_xlfn.XLOOKUP(Table17[[#This Row],[Customer_ID]],Customer_Dim!A:A,Customer_Dim!E:E,"False Data")</f>
        <v>New Amyport</v>
      </c>
      <c r="P1952" t="str">
        <f>_xlfn.XLOOKUP(Table17[[#This Row],[Customer_ID]],Customer_Dim!A:A,Customer_Dim!F:F,"False Data")</f>
        <v>Nevada</v>
      </c>
      <c r="Q1952" t="str">
        <f>_xlfn.XLOOKUP(Table17[[#This Row],[Customer_ID]],Customer_Dim!A:A,Customer_Dim!G:G,"False Data")</f>
        <v>USA</v>
      </c>
      <c r="R1952" t="str">
        <f>_xlfn.XLOOKUP(Table17[[#This Row],[Customer_ID]],Customer_Dim!A:A,Customer_Dim!H:H,"False Data")</f>
        <v>Gold</v>
      </c>
      <c r="S1952" t="str">
        <f>_xlfn.XLOOKUP(Table17[[#This Row],[Store_ID]],Store_Dim!A:A,Store_Dim!B:B)</f>
        <v>Martinez, Adkins and Johnson</v>
      </c>
      <c r="T1952" t="str">
        <f>_xlfn.XLOOKUP(Table17[[#This Row],[Store_ID]],Store_Dim!A:A,Store_Dim!C:C)</f>
        <v>North</v>
      </c>
      <c r="U1952" t="str">
        <f>_xlfn.XLOOKUP(Table17[[#This Row],[Store_ID]],Store_Dim!A:A,Store_Dim!D:D)</f>
        <v>Danielmouth</v>
      </c>
      <c r="V1952" t="str">
        <f>_xlfn.XLOOKUP(Table17[[#This Row],[Store_ID]],Store_Dim!A:A,Store_Dim!E:E)</f>
        <v>Flagship</v>
      </c>
      <c r="W1952" t="str">
        <f>_xlfn.XLOOKUP(Table17[[#This Row],[Product_ID]],Product_Dim!A:A,Product_Dim!B:B)</f>
        <v>Shin Guards – Adult</v>
      </c>
      <c r="X1952" t="str">
        <f>_xlfn.XLOOKUP(Table17[[#This Row],[Product_ID]],Product_Dim!A:A,Product_Dim!C:C)</f>
        <v>Sports</v>
      </c>
      <c r="Y1952" t="str">
        <f>_xlfn.XLOOKUP(Table17[[#This Row],[Product_ID]],Product_Dim!A:A,Product_Dim!D:D)</f>
        <v>Team Sports</v>
      </c>
      <c r="Z1952" t="str">
        <f>_xlfn.XLOOKUP(Table17[[#This Row],[Product_ID]],Product_Dim!A:A,Product_Dim!E:E)</f>
        <v>French Ltd</v>
      </c>
      <c r="AA1952">
        <f>_xlfn.XLOOKUP(Table17[[#This Row],[Product_ID]],Product_Dim!A:A,Product_Dim!F:F)</f>
        <v>107.06</v>
      </c>
      <c r="AB1952">
        <f>_xlfn.XLOOKUP(Table17[[#This Row],[Product_ID]],Product_Dim!A:A,Product_Dim!G:G)</f>
        <v>359</v>
      </c>
    </row>
    <row r="1953" spans="1:28" x14ac:dyDescent="0.25">
      <c r="A1953" t="s">
        <v>3777</v>
      </c>
      <c r="B1953" s="1">
        <v>45702</v>
      </c>
      <c r="C1953" t="s">
        <v>205</v>
      </c>
      <c r="D1953" t="s">
        <v>1672</v>
      </c>
      <c r="E1953" t="s">
        <v>1792</v>
      </c>
      <c r="F1953">
        <v>2</v>
      </c>
      <c r="G1953">
        <v>527.91</v>
      </c>
      <c r="H1953">
        <v>0.02</v>
      </c>
      <c r="I1953" t="s">
        <v>1824</v>
      </c>
      <c r="J1953" s="12">
        <v>1034.7036000000001</v>
      </c>
      <c r="K1953" t="str">
        <f>_xlfn.XLOOKUP(Table17[[#This Row],[Customer_ID]],Customer_Dim!A:A,Customer_Dim!B:B,"False Data")</f>
        <v>Katherine Dorsey</v>
      </c>
      <c r="L1953" s="5">
        <f>_xlfn.XLOOKUP(Table17[[#This Row],[Customer_ID]],Customer_Dim!A:A,Customer_Dim!C:C,"False Data")</f>
        <v>24</v>
      </c>
      <c r="M1953" s="5" t="str" cm="1">
        <f t="array" ref="M1953">_xlfn.IFS(Table9[[#This Row],[Age]]&lt;=35,"Youth",Table9[[#This Row],[Age]]&lt;=55,"Adult",Table9[[#This Row],[Age]]&gt;55,"Senior")</f>
        <v>Youth</v>
      </c>
      <c r="N1953" t="str">
        <f>_xlfn.XLOOKUP(Table17[[#This Row],[Customer_ID]],Customer_Dim!A:A,Customer_Dim!D:D,"False Data")</f>
        <v>Male</v>
      </c>
      <c r="O1953" t="str">
        <f>_xlfn.XLOOKUP(Table17[[#This Row],[Customer_ID]],Customer_Dim!A:A,Customer_Dim!E:E,"False Data")</f>
        <v>Christopherland</v>
      </c>
      <c r="P1953" t="str">
        <f>_xlfn.XLOOKUP(Table17[[#This Row],[Customer_ID]],Customer_Dim!A:A,Customer_Dim!F:F,"False Data")</f>
        <v>Oklahoma</v>
      </c>
      <c r="Q1953" t="str">
        <f>_xlfn.XLOOKUP(Table17[[#This Row],[Customer_ID]],Customer_Dim!A:A,Customer_Dim!G:G,"False Data")</f>
        <v>USA</v>
      </c>
      <c r="R1953" t="str">
        <f>_xlfn.XLOOKUP(Table17[[#This Row],[Customer_ID]],Customer_Dim!A:A,Customer_Dim!H:H,"False Data")</f>
        <v>Platinum</v>
      </c>
      <c r="S1953" t="str">
        <f>_xlfn.XLOOKUP(Table17[[#This Row],[Store_ID]],Store_Dim!A:A,Store_Dim!B:B)</f>
        <v>Aguirre-Keller</v>
      </c>
      <c r="T1953" t="str">
        <f>_xlfn.XLOOKUP(Table17[[#This Row],[Store_ID]],Store_Dim!A:A,Store_Dim!C:C)</f>
        <v>South</v>
      </c>
      <c r="U1953" t="str">
        <f>_xlfn.XLOOKUP(Table17[[#This Row],[Store_ID]],Store_Dim!A:A,Store_Dim!D:D)</f>
        <v>Lake Michael</v>
      </c>
      <c r="V1953" t="str">
        <f>_xlfn.XLOOKUP(Table17[[#This Row],[Store_ID]],Store_Dim!A:A,Store_Dim!E:E)</f>
        <v>Online</v>
      </c>
      <c r="W1953" t="str">
        <f>_xlfn.XLOOKUP(Table17[[#This Row],[Product_ID]],Product_Dim!A:A,Product_Dim!B:B)</f>
        <v>Laptop Cooling Pad</v>
      </c>
      <c r="X1953" t="str">
        <f>_xlfn.XLOOKUP(Table17[[#This Row],[Product_ID]],Product_Dim!A:A,Product_Dim!C:C)</f>
        <v>Electronics</v>
      </c>
      <c r="Y1953" t="str">
        <f>_xlfn.XLOOKUP(Table17[[#This Row],[Product_ID]],Product_Dim!A:A,Product_Dim!D:D)</f>
        <v>Computer</v>
      </c>
      <c r="Z1953" t="str">
        <f>_xlfn.XLOOKUP(Table17[[#This Row],[Product_ID]],Product_Dim!A:A,Product_Dim!E:E)</f>
        <v>Murray, Gould and Ware</v>
      </c>
      <c r="AA1953">
        <f>_xlfn.XLOOKUP(Table17[[#This Row],[Product_ID]],Product_Dim!A:A,Product_Dim!F:F)</f>
        <v>86.42</v>
      </c>
      <c r="AB1953">
        <f>_xlfn.XLOOKUP(Table17[[#This Row],[Product_ID]],Product_Dim!A:A,Product_Dim!G:G)</f>
        <v>222</v>
      </c>
    </row>
    <row r="1954" spans="1:28" x14ac:dyDescent="0.25">
      <c r="A1954" t="s">
        <v>3778</v>
      </c>
      <c r="B1954" s="1">
        <v>45525</v>
      </c>
      <c r="C1954" t="s">
        <v>1005</v>
      </c>
      <c r="D1954" t="s">
        <v>1652</v>
      </c>
      <c r="E1954" t="s">
        <v>1797</v>
      </c>
      <c r="F1954">
        <v>2</v>
      </c>
      <c r="G1954">
        <v>945.92</v>
      </c>
      <c r="H1954">
        <v>0.19</v>
      </c>
      <c r="I1954" t="s">
        <v>1829</v>
      </c>
      <c r="J1954" s="12">
        <v>1532.3904</v>
      </c>
      <c r="K1954" t="str">
        <f>_xlfn.XLOOKUP(Table17[[#This Row],[Customer_ID]],Customer_Dim!A:A,Customer_Dim!B:B,"False Data")</f>
        <v>Casey Simpson</v>
      </c>
      <c r="L1954" s="5">
        <f>_xlfn.XLOOKUP(Table17[[#This Row],[Customer_ID]],Customer_Dim!A:A,Customer_Dim!C:C,"False Data")</f>
        <v>54</v>
      </c>
      <c r="M1954" s="5" t="str" cm="1">
        <f t="array" ref="M1954">_xlfn.IFS(Table9[[#This Row],[Age]]&lt;=35,"Youth",Table9[[#This Row],[Age]]&lt;=55,"Adult",Table9[[#This Row],[Age]]&gt;55,"Senior")</f>
        <v>Adult</v>
      </c>
      <c r="N1954" t="str">
        <f>_xlfn.XLOOKUP(Table17[[#This Row],[Customer_ID]],Customer_Dim!A:A,Customer_Dim!D:D,"False Data")</f>
        <v>Male</v>
      </c>
      <c r="O1954" t="str">
        <f>_xlfn.XLOOKUP(Table17[[#This Row],[Customer_ID]],Customer_Dim!A:A,Customer_Dim!E:E,"False Data")</f>
        <v>West Mathewside</v>
      </c>
      <c r="P1954" t="str">
        <f>_xlfn.XLOOKUP(Table17[[#This Row],[Customer_ID]],Customer_Dim!A:A,Customer_Dim!F:F,"False Data")</f>
        <v>Mississippi</v>
      </c>
      <c r="Q1954" t="str">
        <f>_xlfn.XLOOKUP(Table17[[#This Row],[Customer_ID]],Customer_Dim!A:A,Customer_Dim!G:G,"False Data")</f>
        <v>USA</v>
      </c>
      <c r="R1954" t="str">
        <f>_xlfn.XLOOKUP(Table17[[#This Row],[Customer_ID]],Customer_Dim!A:A,Customer_Dim!H:H,"False Data")</f>
        <v>Platinum</v>
      </c>
      <c r="S1954" t="str">
        <f>_xlfn.XLOOKUP(Table17[[#This Row],[Store_ID]],Store_Dim!A:A,Store_Dim!B:B)</f>
        <v>Gardner, Humphrey and Contreras</v>
      </c>
      <c r="T1954" t="str">
        <f>_xlfn.XLOOKUP(Table17[[#This Row],[Store_ID]],Store_Dim!A:A,Store_Dim!C:C)</f>
        <v>East</v>
      </c>
      <c r="U1954" t="str">
        <f>_xlfn.XLOOKUP(Table17[[#This Row],[Store_ID]],Store_Dim!A:A,Store_Dim!D:D)</f>
        <v>Johnsonville</v>
      </c>
      <c r="V1954" t="str">
        <f>_xlfn.XLOOKUP(Table17[[#This Row],[Store_ID]],Store_Dim!A:A,Store_Dim!E:E)</f>
        <v>Flagship</v>
      </c>
      <c r="W1954" t="str">
        <f>_xlfn.XLOOKUP(Table17[[#This Row],[Product_ID]],Product_Dim!A:A,Product_Dim!B:B)</f>
        <v>Rugby Ball</v>
      </c>
      <c r="X1954" t="str">
        <f>_xlfn.XLOOKUP(Table17[[#This Row],[Product_ID]],Product_Dim!A:A,Product_Dim!C:C)</f>
        <v>Sports</v>
      </c>
      <c r="Y1954" t="str">
        <f>_xlfn.XLOOKUP(Table17[[#This Row],[Product_ID]],Product_Dim!A:A,Product_Dim!D:D)</f>
        <v>Team Sports</v>
      </c>
      <c r="Z1954" t="str">
        <f>_xlfn.XLOOKUP(Table17[[#This Row],[Product_ID]],Product_Dim!A:A,Product_Dim!E:E)</f>
        <v>Harris Inc</v>
      </c>
      <c r="AA1954">
        <f>_xlfn.XLOOKUP(Table17[[#This Row],[Product_ID]],Product_Dim!A:A,Product_Dim!F:F)</f>
        <v>212.26</v>
      </c>
      <c r="AB1954">
        <f>_xlfn.XLOOKUP(Table17[[#This Row],[Product_ID]],Product_Dim!A:A,Product_Dim!G:G)</f>
        <v>82</v>
      </c>
    </row>
    <row r="1955" spans="1:28" x14ac:dyDescent="0.25">
      <c r="A1955" t="s">
        <v>3779</v>
      </c>
      <c r="B1955" s="1">
        <v>45780</v>
      </c>
      <c r="C1955" t="s">
        <v>295</v>
      </c>
      <c r="D1955" t="s">
        <v>1660</v>
      </c>
      <c r="E1955" t="s">
        <v>1807</v>
      </c>
      <c r="F1955">
        <v>2</v>
      </c>
      <c r="G1955">
        <v>981.35</v>
      </c>
      <c r="H1955">
        <v>0.16</v>
      </c>
      <c r="I1955" t="s">
        <v>1826</v>
      </c>
      <c r="J1955" s="12">
        <v>1648.6679999999999</v>
      </c>
      <c r="K1955" t="str">
        <f>_xlfn.XLOOKUP(Table17[[#This Row],[Customer_ID]],Customer_Dim!A:A,Customer_Dim!B:B,"False Data")</f>
        <v>Krystal Ford</v>
      </c>
      <c r="L1955" s="5">
        <f>_xlfn.XLOOKUP(Table17[[#This Row],[Customer_ID]],Customer_Dim!A:A,Customer_Dim!C:C,"False Data")</f>
        <v>34</v>
      </c>
      <c r="M1955" s="5" t="str" cm="1">
        <f t="array" ref="M1955">_xlfn.IFS(Table9[[#This Row],[Age]]&lt;=35,"Youth",Table9[[#This Row],[Age]]&lt;=55,"Adult",Table9[[#This Row],[Age]]&gt;55,"Senior")</f>
        <v>Youth</v>
      </c>
      <c r="N1955" t="str">
        <f>_xlfn.XLOOKUP(Table17[[#This Row],[Customer_ID]],Customer_Dim!A:A,Customer_Dim!D:D,"False Data")</f>
        <v>Female</v>
      </c>
      <c r="O1955" t="str">
        <f>_xlfn.XLOOKUP(Table17[[#This Row],[Customer_ID]],Customer_Dim!A:A,Customer_Dim!E:E,"False Data")</f>
        <v>South David</v>
      </c>
      <c r="P1955" t="str">
        <f>_xlfn.XLOOKUP(Table17[[#This Row],[Customer_ID]],Customer_Dim!A:A,Customer_Dim!F:F,"False Data")</f>
        <v>Arizona</v>
      </c>
      <c r="Q1955" t="str">
        <f>_xlfn.XLOOKUP(Table17[[#This Row],[Customer_ID]],Customer_Dim!A:A,Customer_Dim!G:G,"False Data")</f>
        <v>USA</v>
      </c>
      <c r="R1955" t="str">
        <f>_xlfn.XLOOKUP(Table17[[#This Row],[Customer_ID]],Customer_Dim!A:A,Customer_Dim!H:H,"False Data")</f>
        <v>Platinum</v>
      </c>
      <c r="S1955" t="str">
        <f>_xlfn.XLOOKUP(Table17[[#This Row],[Store_ID]],Store_Dim!A:A,Store_Dim!B:B)</f>
        <v>Holloway Ltd</v>
      </c>
      <c r="T1955" t="str">
        <f>_xlfn.XLOOKUP(Table17[[#This Row],[Store_ID]],Store_Dim!A:A,Store_Dim!C:C)</f>
        <v>North</v>
      </c>
      <c r="U1955" t="str">
        <f>_xlfn.XLOOKUP(Table17[[#This Row],[Store_ID]],Store_Dim!A:A,Store_Dim!D:D)</f>
        <v>Bensonhaven</v>
      </c>
      <c r="V1955" t="str">
        <f>_xlfn.XLOOKUP(Table17[[#This Row],[Store_ID]],Store_Dim!A:A,Store_Dim!E:E)</f>
        <v>Flagship</v>
      </c>
      <c r="W1955" t="str">
        <f>_xlfn.XLOOKUP(Table17[[#This Row],[Product_ID]],Product_Dim!A:A,Product_Dim!B:B)</f>
        <v>Premium Blanket Throw</v>
      </c>
      <c r="X1955" t="str">
        <f>_xlfn.XLOOKUP(Table17[[#This Row],[Product_ID]],Product_Dim!A:A,Product_Dim!C:C)</f>
        <v>Home</v>
      </c>
      <c r="Y1955" t="str">
        <f>_xlfn.XLOOKUP(Table17[[#This Row],[Product_ID]],Product_Dim!A:A,Product_Dim!D:D)</f>
        <v>Decor</v>
      </c>
      <c r="Z1955" t="str">
        <f>_xlfn.XLOOKUP(Table17[[#This Row],[Product_ID]],Product_Dim!A:A,Product_Dim!E:E)</f>
        <v>Hernandez, Kennedy and Porter</v>
      </c>
      <c r="AA1955">
        <f>_xlfn.XLOOKUP(Table17[[#This Row],[Product_ID]],Product_Dim!A:A,Product_Dim!F:F)</f>
        <v>461.47</v>
      </c>
      <c r="AB1955">
        <f>_xlfn.XLOOKUP(Table17[[#This Row],[Product_ID]],Product_Dim!A:A,Product_Dim!G:G)</f>
        <v>190</v>
      </c>
    </row>
    <row r="1956" spans="1:28" x14ac:dyDescent="0.25">
      <c r="A1956" t="s">
        <v>3780</v>
      </c>
      <c r="B1956" s="1">
        <v>45819</v>
      </c>
      <c r="C1956" t="s">
        <v>722</v>
      </c>
      <c r="D1956" t="s">
        <v>1666</v>
      </c>
      <c r="E1956" t="s">
        <v>1766</v>
      </c>
      <c r="F1956">
        <v>1</v>
      </c>
      <c r="G1956">
        <v>913.99</v>
      </c>
      <c r="H1956">
        <v>0.14000000000000001</v>
      </c>
      <c r="I1956" t="s">
        <v>1824</v>
      </c>
      <c r="J1956" s="12">
        <v>786.03139999999996</v>
      </c>
      <c r="K1956" t="str">
        <f>_xlfn.XLOOKUP(Table17[[#This Row],[Customer_ID]],Customer_Dim!A:A,Customer_Dim!B:B,"False Data")</f>
        <v>Robert Harris</v>
      </c>
      <c r="L1956" s="5">
        <f>_xlfn.XLOOKUP(Table17[[#This Row],[Customer_ID]],Customer_Dim!A:A,Customer_Dim!C:C,"False Data")</f>
        <v>50</v>
      </c>
      <c r="M1956" s="5" t="str" cm="1">
        <f t="array" ref="M1956">_xlfn.IFS(Table9[[#This Row],[Age]]&lt;=35,"Youth",Table9[[#This Row],[Age]]&lt;=55,"Adult",Table9[[#This Row],[Age]]&gt;55,"Senior")</f>
        <v>Adult</v>
      </c>
      <c r="N1956" t="str">
        <f>_xlfn.XLOOKUP(Table17[[#This Row],[Customer_ID]],Customer_Dim!A:A,Customer_Dim!D:D,"False Data")</f>
        <v>Male</v>
      </c>
      <c r="O1956" t="str">
        <f>_xlfn.XLOOKUP(Table17[[#This Row],[Customer_ID]],Customer_Dim!A:A,Customer_Dim!E:E,"False Data")</f>
        <v>East jeremy</v>
      </c>
      <c r="P1956" t="str">
        <f>_xlfn.XLOOKUP(Table17[[#This Row],[Customer_ID]],Customer_Dim!A:A,Customer_Dim!F:F,"False Data")</f>
        <v>Iowa</v>
      </c>
      <c r="Q1956" t="str">
        <f>_xlfn.XLOOKUP(Table17[[#This Row],[Customer_ID]],Customer_Dim!A:A,Customer_Dim!G:G,"False Data")</f>
        <v>USA</v>
      </c>
      <c r="R1956" t="str">
        <f>_xlfn.XLOOKUP(Table17[[#This Row],[Customer_ID]],Customer_Dim!A:A,Customer_Dim!H:H,"False Data")</f>
        <v>Platinum</v>
      </c>
      <c r="S1956" t="str">
        <f>_xlfn.XLOOKUP(Table17[[#This Row],[Store_ID]],Store_Dim!A:A,Store_Dim!B:B)</f>
        <v>Johnson-Wright</v>
      </c>
      <c r="T1956" t="str">
        <f>_xlfn.XLOOKUP(Table17[[#This Row],[Store_ID]],Store_Dim!A:A,Store_Dim!C:C)</f>
        <v>North</v>
      </c>
      <c r="U1956" t="str">
        <f>_xlfn.XLOOKUP(Table17[[#This Row],[Store_ID]],Store_Dim!A:A,Store_Dim!D:D)</f>
        <v>Hoodberg</v>
      </c>
      <c r="V1956" t="str">
        <f>_xlfn.XLOOKUP(Table17[[#This Row],[Store_ID]],Store_Dim!A:A,Store_Dim!E:E)</f>
        <v>Outlet</v>
      </c>
      <c r="W1956" t="str">
        <f>_xlfn.XLOOKUP(Table17[[#This Row],[Product_ID]],Product_Dim!A:A,Product_Dim!B:B)</f>
        <v>Men's Hair Styling Gel</v>
      </c>
      <c r="X1956" t="str">
        <f>_xlfn.XLOOKUP(Table17[[#This Row],[Product_ID]],Product_Dim!A:A,Product_Dim!C:C)</f>
        <v>Beauty</v>
      </c>
      <c r="Y1956" t="str">
        <f>_xlfn.XLOOKUP(Table17[[#This Row],[Product_ID]],Product_Dim!A:A,Product_Dim!D:D)</f>
        <v>Haircare</v>
      </c>
      <c r="Z1956" t="str">
        <f>_xlfn.XLOOKUP(Table17[[#This Row],[Product_ID]],Product_Dim!A:A,Product_Dim!E:E)</f>
        <v>Cline-Mccarthy</v>
      </c>
      <c r="AA1956">
        <f>_xlfn.XLOOKUP(Table17[[#This Row],[Product_ID]],Product_Dim!A:A,Product_Dim!F:F)</f>
        <v>17.309999999999999</v>
      </c>
      <c r="AB1956">
        <f>_xlfn.XLOOKUP(Table17[[#This Row],[Product_ID]],Product_Dim!A:A,Product_Dim!G:G)</f>
        <v>399</v>
      </c>
    </row>
    <row r="1957" spans="1:28" x14ac:dyDescent="0.25">
      <c r="A1957" t="s">
        <v>3781</v>
      </c>
      <c r="B1957" s="1">
        <v>45863</v>
      </c>
      <c r="C1957" t="s">
        <v>55</v>
      </c>
      <c r="D1957" t="s">
        <v>1680</v>
      </c>
      <c r="E1957" t="s">
        <v>1782</v>
      </c>
      <c r="F1957">
        <v>4</v>
      </c>
      <c r="G1957">
        <v>270.69</v>
      </c>
      <c r="H1957">
        <v>0.18</v>
      </c>
      <c r="I1957" t="s">
        <v>1826</v>
      </c>
      <c r="J1957" s="12">
        <v>887.86320000000001</v>
      </c>
      <c r="K1957" t="str">
        <f>_xlfn.XLOOKUP(Table17[[#This Row],[Customer_ID]],Customer_Dim!A:A,Customer_Dim!B:B,"False Data")</f>
        <v>Brian Lopez</v>
      </c>
      <c r="L1957" s="5">
        <f>_xlfn.XLOOKUP(Table17[[#This Row],[Customer_ID]],Customer_Dim!A:A,Customer_Dim!C:C,"False Data")</f>
        <v>28</v>
      </c>
      <c r="M1957" s="5" t="str" cm="1">
        <f t="array" ref="M1957">_xlfn.IFS(Table9[[#This Row],[Age]]&lt;=35,"Youth",Table9[[#This Row],[Age]]&lt;=55,"Adult",Table9[[#This Row],[Age]]&gt;55,"Senior")</f>
        <v>Youth</v>
      </c>
      <c r="N1957" t="str">
        <f>_xlfn.XLOOKUP(Table17[[#This Row],[Customer_ID]],Customer_Dim!A:A,Customer_Dim!D:D,"False Data")</f>
        <v>Female</v>
      </c>
      <c r="O1957" t="str">
        <f>_xlfn.XLOOKUP(Table17[[#This Row],[Customer_ID]],Customer_Dim!A:A,Customer_Dim!E:E,"False Data")</f>
        <v>East Krista</v>
      </c>
      <c r="P1957" t="str">
        <f>_xlfn.XLOOKUP(Table17[[#This Row],[Customer_ID]],Customer_Dim!A:A,Customer_Dim!F:F,"False Data")</f>
        <v>New York</v>
      </c>
      <c r="Q1957" t="str">
        <f>_xlfn.XLOOKUP(Table17[[#This Row],[Customer_ID]],Customer_Dim!A:A,Customer_Dim!G:G,"False Data")</f>
        <v>USA</v>
      </c>
      <c r="R1957" t="str">
        <f>_xlfn.XLOOKUP(Table17[[#This Row],[Customer_ID]],Customer_Dim!A:A,Customer_Dim!H:H,"False Data")</f>
        <v>Gold</v>
      </c>
      <c r="S1957" t="str">
        <f>_xlfn.XLOOKUP(Table17[[#This Row],[Store_ID]],Store_Dim!A:A,Store_Dim!B:B)</f>
        <v>Bean, Jones and Park</v>
      </c>
      <c r="T1957" t="str">
        <f>_xlfn.XLOOKUP(Table17[[#This Row],[Store_ID]],Store_Dim!A:A,Store_Dim!C:C)</f>
        <v>West</v>
      </c>
      <c r="U1957" t="str">
        <f>_xlfn.XLOOKUP(Table17[[#This Row],[Store_ID]],Store_Dim!A:A,Store_Dim!D:D)</f>
        <v>Thompsonborough</v>
      </c>
      <c r="V1957" t="str">
        <f>_xlfn.XLOOKUP(Table17[[#This Row],[Store_ID]],Store_Dim!A:A,Store_Dim!E:E)</f>
        <v>Online</v>
      </c>
      <c r="W1957" t="str">
        <f>_xlfn.XLOOKUP(Table17[[#This Row],[Product_ID]],Product_Dim!A:A,Product_Dim!B:B)</f>
        <v>Women's Hair Dryer Brush</v>
      </c>
      <c r="X1957" t="str">
        <f>_xlfn.XLOOKUP(Table17[[#This Row],[Product_ID]],Product_Dim!A:A,Product_Dim!C:C)</f>
        <v>Beauty</v>
      </c>
      <c r="Y1957" t="str">
        <f>_xlfn.XLOOKUP(Table17[[#This Row],[Product_ID]],Product_Dim!A:A,Product_Dim!D:D)</f>
        <v>Haircare</v>
      </c>
      <c r="Z1957" t="str">
        <f>_xlfn.XLOOKUP(Table17[[#This Row],[Product_ID]],Product_Dim!A:A,Product_Dim!E:E)</f>
        <v>Torres, Spencer and Potter</v>
      </c>
      <c r="AA1957">
        <f>_xlfn.XLOOKUP(Table17[[#This Row],[Product_ID]],Product_Dim!A:A,Product_Dim!F:F)</f>
        <v>340.39</v>
      </c>
      <c r="AB1957">
        <f>_xlfn.XLOOKUP(Table17[[#This Row],[Product_ID]],Product_Dim!A:A,Product_Dim!G:G)</f>
        <v>177</v>
      </c>
    </row>
    <row r="1958" spans="1:28" x14ac:dyDescent="0.25">
      <c r="A1958" t="s">
        <v>3782</v>
      </c>
      <c r="B1958" s="1">
        <v>45687</v>
      </c>
      <c r="C1958" t="s">
        <v>538</v>
      </c>
      <c r="D1958" t="s">
        <v>1702</v>
      </c>
      <c r="E1958" t="s">
        <v>1776</v>
      </c>
      <c r="F1958">
        <v>3</v>
      </c>
      <c r="G1958">
        <v>998.58</v>
      </c>
      <c r="H1958">
        <v>0.02</v>
      </c>
      <c r="I1958" t="s">
        <v>1824</v>
      </c>
      <c r="J1958" s="12">
        <v>2935.8252000000002</v>
      </c>
      <c r="K1958" t="str">
        <f>_xlfn.XLOOKUP(Table17[[#This Row],[Customer_ID]],Customer_Dim!A:A,Customer_Dim!B:B,"False Data")</f>
        <v>Cynthia Morris</v>
      </c>
      <c r="L1958" s="5">
        <f>_xlfn.XLOOKUP(Table17[[#This Row],[Customer_ID]],Customer_Dim!A:A,Customer_Dim!C:C,"False Data")</f>
        <v>18</v>
      </c>
      <c r="M1958" s="5" t="str" cm="1">
        <f t="array" ref="M1958">_xlfn.IFS(Table9[[#This Row],[Age]]&lt;=35,"Youth",Table9[[#This Row],[Age]]&lt;=55,"Adult",Table9[[#This Row],[Age]]&gt;55,"Senior")</f>
        <v>Youth</v>
      </c>
      <c r="N1958" t="str">
        <f>_xlfn.XLOOKUP(Table17[[#This Row],[Customer_ID]],Customer_Dim!A:A,Customer_Dim!D:D,"False Data")</f>
        <v>Female</v>
      </c>
      <c r="O1958" t="str">
        <f>_xlfn.XLOOKUP(Table17[[#This Row],[Customer_ID]],Customer_Dim!A:A,Customer_Dim!E:E,"False Data")</f>
        <v>Hessmouth</v>
      </c>
      <c r="P1958" t="str">
        <f>_xlfn.XLOOKUP(Table17[[#This Row],[Customer_ID]],Customer_Dim!A:A,Customer_Dim!F:F,"False Data")</f>
        <v>Arizona</v>
      </c>
      <c r="Q1958" t="str">
        <f>_xlfn.XLOOKUP(Table17[[#This Row],[Customer_ID]],Customer_Dim!A:A,Customer_Dim!G:G,"False Data")</f>
        <v>USA</v>
      </c>
      <c r="R1958" t="str">
        <f>_xlfn.XLOOKUP(Table17[[#This Row],[Customer_ID]],Customer_Dim!A:A,Customer_Dim!H:H,"False Data")</f>
        <v>Silver</v>
      </c>
      <c r="S1958" t="str">
        <f>_xlfn.XLOOKUP(Table17[[#This Row],[Store_ID]],Store_Dim!A:A,Store_Dim!B:B)</f>
        <v>Benson-Elliott</v>
      </c>
      <c r="T1958" t="str">
        <f>_xlfn.XLOOKUP(Table17[[#This Row],[Store_ID]],Store_Dim!A:A,Store_Dim!C:C)</f>
        <v>East</v>
      </c>
      <c r="U1958" t="str">
        <f>_xlfn.XLOOKUP(Table17[[#This Row],[Store_ID]],Store_Dim!A:A,Store_Dim!D:D)</f>
        <v>Port Josephberg</v>
      </c>
      <c r="V1958" t="str">
        <f>_xlfn.XLOOKUP(Table17[[#This Row],[Store_ID]],Store_Dim!A:A,Store_Dim!E:E)</f>
        <v>Online</v>
      </c>
      <c r="W1958" t="str">
        <f>_xlfn.XLOOKUP(Table17[[#This Row],[Product_ID]],Product_Dim!A:A,Product_Dim!B:B)</f>
        <v>WiFi Mesh Router</v>
      </c>
      <c r="X1958" t="str">
        <f>_xlfn.XLOOKUP(Table17[[#This Row],[Product_ID]],Product_Dim!A:A,Product_Dim!C:C)</f>
        <v>Electronics</v>
      </c>
      <c r="Y1958" t="str">
        <f>_xlfn.XLOOKUP(Table17[[#This Row],[Product_ID]],Product_Dim!A:A,Product_Dim!D:D)</f>
        <v>Appliances</v>
      </c>
      <c r="Z1958" t="str">
        <f>_xlfn.XLOOKUP(Table17[[#This Row],[Product_ID]],Product_Dim!A:A,Product_Dim!E:E)</f>
        <v>White, Reeves and Woods</v>
      </c>
      <c r="AA1958">
        <f>_xlfn.XLOOKUP(Table17[[#This Row],[Product_ID]],Product_Dim!A:A,Product_Dim!F:F)</f>
        <v>480.9</v>
      </c>
      <c r="AB1958">
        <f>_xlfn.XLOOKUP(Table17[[#This Row],[Product_ID]],Product_Dim!A:A,Product_Dim!G:G)</f>
        <v>104</v>
      </c>
    </row>
    <row r="1959" spans="1:28" x14ac:dyDescent="0.25">
      <c r="A1959" t="s">
        <v>3783</v>
      </c>
      <c r="B1959" s="1">
        <v>45806</v>
      </c>
      <c r="C1959" t="s">
        <v>1408</v>
      </c>
      <c r="D1959" t="s">
        <v>1622</v>
      </c>
      <c r="E1959" t="s">
        <v>1786</v>
      </c>
      <c r="F1959">
        <v>3</v>
      </c>
      <c r="G1959">
        <v>765.12</v>
      </c>
      <c r="H1959">
        <v>0.18</v>
      </c>
      <c r="I1959" t="s">
        <v>1824</v>
      </c>
      <c r="J1959" s="12">
        <v>1882.1952000000001</v>
      </c>
      <c r="K1959" t="str">
        <f>_xlfn.XLOOKUP(Table17[[#This Row],[Customer_ID]],Customer_Dim!A:A,Customer_Dim!B:B,"False Data")</f>
        <v>Julie Powell</v>
      </c>
      <c r="L1959" s="5">
        <f>_xlfn.XLOOKUP(Table17[[#This Row],[Customer_ID]],Customer_Dim!A:A,Customer_Dim!C:C,"False Data")</f>
        <v>59</v>
      </c>
      <c r="M1959" s="5" t="str" cm="1">
        <f t="array" ref="M1959">_xlfn.IFS(Table9[[#This Row],[Age]]&lt;=35,"Youth",Table9[[#This Row],[Age]]&lt;=55,"Adult",Table9[[#This Row],[Age]]&gt;55,"Senior")</f>
        <v>Senior</v>
      </c>
      <c r="N1959" t="str">
        <f>_xlfn.XLOOKUP(Table17[[#This Row],[Customer_ID]],Customer_Dim!A:A,Customer_Dim!D:D,"False Data")</f>
        <v>Female</v>
      </c>
      <c r="O1959" t="str">
        <f>_xlfn.XLOOKUP(Table17[[#This Row],[Customer_ID]],Customer_Dim!A:A,Customer_Dim!E:E,"False Data")</f>
        <v>South Barbara</v>
      </c>
      <c r="P1959" t="str">
        <f>_xlfn.XLOOKUP(Table17[[#This Row],[Customer_ID]],Customer_Dim!A:A,Customer_Dim!F:F,"False Data")</f>
        <v>Arkansas</v>
      </c>
      <c r="Q1959" t="str">
        <f>_xlfn.XLOOKUP(Table17[[#This Row],[Customer_ID]],Customer_Dim!A:A,Customer_Dim!G:G,"False Data")</f>
        <v>USA</v>
      </c>
      <c r="R1959" t="str">
        <f>_xlfn.XLOOKUP(Table17[[#This Row],[Customer_ID]],Customer_Dim!A:A,Customer_Dim!H:H,"False Data")</f>
        <v>Gold</v>
      </c>
      <c r="S1959" t="str">
        <f>_xlfn.XLOOKUP(Table17[[#This Row],[Store_ID]],Store_Dim!A:A,Store_Dim!B:B)</f>
        <v>Moore, Padilla and Butler</v>
      </c>
      <c r="T1959" t="str">
        <f>_xlfn.XLOOKUP(Table17[[#This Row],[Store_ID]],Store_Dim!A:A,Store_Dim!C:C)</f>
        <v>South</v>
      </c>
      <c r="U1959" t="str">
        <f>_xlfn.XLOOKUP(Table17[[#This Row],[Store_ID]],Store_Dim!A:A,Store_Dim!D:D)</f>
        <v>East Johnstad</v>
      </c>
      <c r="V1959" t="str">
        <f>_xlfn.XLOOKUP(Table17[[#This Row],[Store_ID]],Store_Dim!A:A,Store_Dim!E:E)</f>
        <v>Flagship</v>
      </c>
      <c r="W1959" t="str">
        <f>_xlfn.XLOOKUP(Table17[[#This Row],[Product_ID]],Product_Dim!A:A,Product_Dim!B:B)</f>
        <v>Men's Casual Sneakers</v>
      </c>
      <c r="X1959" t="str">
        <f>_xlfn.XLOOKUP(Table17[[#This Row],[Product_ID]],Product_Dim!A:A,Product_Dim!C:C)</f>
        <v>Clothing</v>
      </c>
      <c r="Y1959" t="str">
        <f>_xlfn.XLOOKUP(Table17[[#This Row],[Product_ID]],Product_Dim!A:A,Product_Dim!D:D)</f>
        <v>Footwear</v>
      </c>
      <c r="Z1959" t="str">
        <f>_xlfn.XLOOKUP(Table17[[#This Row],[Product_ID]],Product_Dim!A:A,Product_Dim!E:E)</f>
        <v>Hogan-Lee</v>
      </c>
      <c r="AA1959">
        <f>_xlfn.XLOOKUP(Table17[[#This Row],[Product_ID]],Product_Dim!A:A,Product_Dim!F:F)</f>
        <v>353.47</v>
      </c>
      <c r="AB1959">
        <f>_xlfn.XLOOKUP(Table17[[#This Row],[Product_ID]],Product_Dim!A:A,Product_Dim!G:G)</f>
        <v>214</v>
      </c>
    </row>
    <row r="1960" spans="1:28" x14ac:dyDescent="0.25">
      <c r="A1960" t="s">
        <v>3784</v>
      </c>
      <c r="B1960" s="1">
        <v>45216</v>
      </c>
      <c r="C1960" t="s">
        <v>264</v>
      </c>
      <c r="D1960" t="s">
        <v>1676</v>
      </c>
      <c r="E1960" t="s">
        <v>1813</v>
      </c>
      <c r="F1960">
        <v>3</v>
      </c>
      <c r="G1960">
        <v>449.99</v>
      </c>
      <c r="H1960">
        <v>0.17</v>
      </c>
      <c r="I1960" t="s">
        <v>1829</v>
      </c>
      <c r="J1960" s="12">
        <v>1120.4751000000001</v>
      </c>
      <c r="K1960" t="str">
        <f>_xlfn.XLOOKUP(Table17[[#This Row],[Customer_ID]],Customer_Dim!A:A,Customer_Dim!B:B,"False Data")</f>
        <v>Tonya Burch</v>
      </c>
      <c r="L1960" s="5">
        <f>_xlfn.XLOOKUP(Table17[[#This Row],[Customer_ID]],Customer_Dim!A:A,Customer_Dim!C:C,"False Data")</f>
        <v>39</v>
      </c>
      <c r="M1960" s="5" t="str" cm="1">
        <f t="array" ref="M1960">_xlfn.IFS(Table9[[#This Row],[Age]]&lt;=35,"Youth",Table9[[#This Row],[Age]]&lt;=55,"Adult",Table9[[#This Row],[Age]]&gt;55,"Senior")</f>
        <v>Adult</v>
      </c>
      <c r="N1960" t="str">
        <f>_xlfn.XLOOKUP(Table17[[#This Row],[Customer_ID]],Customer_Dim!A:A,Customer_Dim!D:D,"False Data")</f>
        <v>Female</v>
      </c>
      <c r="O1960" t="str">
        <f>_xlfn.XLOOKUP(Table17[[#This Row],[Customer_ID]],Customer_Dim!A:A,Customer_Dim!E:E,"False Data")</f>
        <v>Olsonhaven</v>
      </c>
      <c r="P1960" t="str">
        <f>_xlfn.XLOOKUP(Table17[[#This Row],[Customer_ID]],Customer_Dim!A:A,Customer_Dim!F:F,"False Data")</f>
        <v>Iowa</v>
      </c>
      <c r="Q1960" t="str">
        <f>_xlfn.XLOOKUP(Table17[[#This Row],[Customer_ID]],Customer_Dim!A:A,Customer_Dim!G:G,"False Data")</f>
        <v>USA</v>
      </c>
      <c r="R1960" t="str">
        <f>_xlfn.XLOOKUP(Table17[[#This Row],[Customer_ID]],Customer_Dim!A:A,Customer_Dim!H:H,"False Data")</f>
        <v>Gold</v>
      </c>
      <c r="S1960" t="str">
        <f>_xlfn.XLOOKUP(Table17[[#This Row],[Store_ID]],Store_Dim!A:A,Store_Dim!B:B)</f>
        <v>Mann-Austin</v>
      </c>
      <c r="T1960" t="str">
        <f>_xlfn.XLOOKUP(Table17[[#This Row],[Store_ID]],Store_Dim!A:A,Store_Dim!C:C)</f>
        <v>East</v>
      </c>
      <c r="U1960" t="str">
        <f>_xlfn.XLOOKUP(Table17[[#This Row],[Store_ID]],Store_Dim!A:A,Store_Dim!D:D)</f>
        <v>Vasquezborough</v>
      </c>
      <c r="V1960" t="str">
        <f>_xlfn.XLOOKUP(Table17[[#This Row],[Store_ID]],Store_Dim!A:A,Store_Dim!E:E)</f>
        <v>Online</v>
      </c>
      <c r="W1960" t="str">
        <f>_xlfn.XLOOKUP(Table17[[#This Row],[Product_ID]],Product_Dim!A:A,Product_Dim!B:B)</f>
        <v>Matte Lipstick Set</v>
      </c>
      <c r="X1960" t="str">
        <f>_xlfn.XLOOKUP(Table17[[#This Row],[Product_ID]],Product_Dim!A:A,Product_Dim!C:C)</f>
        <v>Beauty</v>
      </c>
      <c r="Y1960" t="str">
        <f>_xlfn.XLOOKUP(Table17[[#This Row],[Product_ID]],Product_Dim!A:A,Product_Dim!D:D)</f>
        <v>Makeup</v>
      </c>
      <c r="Z1960" t="str">
        <f>_xlfn.XLOOKUP(Table17[[#This Row],[Product_ID]],Product_Dim!A:A,Product_Dim!E:E)</f>
        <v>Zhang Inc</v>
      </c>
      <c r="AA1960">
        <f>_xlfn.XLOOKUP(Table17[[#This Row],[Product_ID]],Product_Dim!A:A,Product_Dim!F:F)</f>
        <v>299.11</v>
      </c>
      <c r="AB1960">
        <f>_xlfn.XLOOKUP(Table17[[#This Row],[Product_ID]],Product_Dim!A:A,Product_Dim!G:G)</f>
        <v>118</v>
      </c>
    </row>
    <row r="1961" spans="1:28" x14ac:dyDescent="0.25">
      <c r="A1961" t="s">
        <v>3785</v>
      </c>
      <c r="B1961" s="1">
        <v>45639</v>
      </c>
      <c r="C1961" t="s">
        <v>806</v>
      </c>
      <c r="D1961" t="s">
        <v>1634</v>
      </c>
      <c r="E1961" t="s">
        <v>1792</v>
      </c>
      <c r="F1961">
        <v>2</v>
      </c>
      <c r="G1961">
        <v>249.02</v>
      </c>
      <c r="H1961">
        <v>0.01</v>
      </c>
      <c r="I1961" t="s">
        <v>1829</v>
      </c>
      <c r="J1961" s="12">
        <v>493.05959999999999</v>
      </c>
      <c r="K1961" t="str">
        <f>_xlfn.XLOOKUP(Table17[[#This Row],[Customer_ID]],Customer_Dim!A:A,Customer_Dim!B:B,"False Data")</f>
        <v>John Mccoy</v>
      </c>
      <c r="L1961" s="5">
        <f>_xlfn.XLOOKUP(Table17[[#This Row],[Customer_ID]],Customer_Dim!A:A,Customer_Dim!C:C,"False Data")</f>
        <v>26</v>
      </c>
      <c r="M1961" s="5" t="str" cm="1">
        <f t="array" ref="M1961">_xlfn.IFS(Table9[[#This Row],[Age]]&lt;=35,"Youth",Table9[[#This Row],[Age]]&lt;=55,"Adult",Table9[[#This Row],[Age]]&gt;55,"Senior")</f>
        <v>Youth</v>
      </c>
      <c r="N1961" t="str">
        <f>_xlfn.XLOOKUP(Table17[[#This Row],[Customer_ID]],Customer_Dim!A:A,Customer_Dim!D:D,"False Data")</f>
        <v>Male</v>
      </c>
      <c r="O1961" t="str">
        <f>_xlfn.XLOOKUP(Table17[[#This Row],[Customer_ID]],Customer_Dim!A:A,Customer_Dim!E:E,"False Data")</f>
        <v>Robinborough</v>
      </c>
      <c r="P1961" t="str">
        <f>_xlfn.XLOOKUP(Table17[[#This Row],[Customer_ID]],Customer_Dim!A:A,Customer_Dim!F:F,"False Data")</f>
        <v>South Dakota</v>
      </c>
      <c r="Q1961" t="str">
        <f>_xlfn.XLOOKUP(Table17[[#This Row],[Customer_ID]],Customer_Dim!A:A,Customer_Dim!G:G,"False Data")</f>
        <v>USA</v>
      </c>
      <c r="R1961" t="str">
        <f>_xlfn.XLOOKUP(Table17[[#This Row],[Customer_ID]],Customer_Dim!A:A,Customer_Dim!H:H,"False Data")</f>
        <v>Silver</v>
      </c>
      <c r="S1961" t="str">
        <f>_xlfn.XLOOKUP(Table17[[#This Row],[Store_ID]],Store_Dim!A:A,Store_Dim!B:B)</f>
        <v>Aguirre-Keller</v>
      </c>
      <c r="T1961" t="str">
        <f>_xlfn.XLOOKUP(Table17[[#This Row],[Store_ID]],Store_Dim!A:A,Store_Dim!C:C)</f>
        <v>South</v>
      </c>
      <c r="U1961" t="str">
        <f>_xlfn.XLOOKUP(Table17[[#This Row],[Store_ID]],Store_Dim!A:A,Store_Dim!D:D)</f>
        <v>Lake Michael</v>
      </c>
      <c r="V1961" t="str">
        <f>_xlfn.XLOOKUP(Table17[[#This Row],[Store_ID]],Store_Dim!A:A,Store_Dim!E:E)</f>
        <v>Online</v>
      </c>
      <c r="W1961" t="str">
        <f>_xlfn.XLOOKUP(Table17[[#This Row],[Product_ID]],Product_Dim!A:A,Product_Dim!B:B)</f>
        <v>USB External Hard Drive</v>
      </c>
      <c r="X1961" t="str">
        <f>_xlfn.XLOOKUP(Table17[[#This Row],[Product_ID]],Product_Dim!A:A,Product_Dim!C:C)</f>
        <v>Electronics</v>
      </c>
      <c r="Y1961" t="str">
        <f>_xlfn.XLOOKUP(Table17[[#This Row],[Product_ID]],Product_Dim!A:A,Product_Dim!D:D)</f>
        <v>Computer</v>
      </c>
      <c r="Z1961" t="str">
        <f>_xlfn.XLOOKUP(Table17[[#This Row],[Product_ID]],Product_Dim!A:A,Product_Dim!E:E)</f>
        <v>Robinson Inc</v>
      </c>
      <c r="AA1961">
        <f>_xlfn.XLOOKUP(Table17[[#This Row],[Product_ID]],Product_Dim!A:A,Product_Dim!F:F)</f>
        <v>253.33</v>
      </c>
      <c r="AB1961">
        <f>_xlfn.XLOOKUP(Table17[[#This Row],[Product_ID]],Product_Dim!A:A,Product_Dim!G:G)</f>
        <v>266</v>
      </c>
    </row>
    <row r="1962" spans="1:28" x14ac:dyDescent="0.25">
      <c r="A1962" t="s">
        <v>3786</v>
      </c>
      <c r="B1962" s="1">
        <v>45454</v>
      </c>
      <c r="C1962" t="s">
        <v>467</v>
      </c>
      <c r="D1962" t="s">
        <v>1662</v>
      </c>
      <c r="E1962" t="s">
        <v>1813</v>
      </c>
      <c r="F1962">
        <v>3</v>
      </c>
      <c r="G1962">
        <v>223.64</v>
      </c>
      <c r="H1962">
        <v>0.05</v>
      </c>
      <c r="I1962" t="s">
        <v>1824</v>
      </c>
      <c r="J1962" s="12">
        <v>637.37399999999991</v>
      </c>
      <c r="K1962" t="str">
        <f>_xlfn.XLOOKUP(Table17[[#This Row],[Customer_ID]],Customer_Dim!A:A,Customer_Dim!B:B,"False Data")</f>
        <v>Rick Dominguez</v>
      </c>
      <c r="L1962" s="5">
        <f>_xlfn.XLOOKUP(Table17[[#This Row],[Customer_ID]],Customer_Dim!A:A,Customer_Dim!C:C,"False Data")</f>
        <v>55</v>
      </c>
      <c r="M1962" s="5" t="str" cm="1">
        <f t="array" ref="M1962">_xlfn.IFS(Table9[[#This Row],[Age]]&lt;=35,"Youth",Table9[[#This Row],[Age]]&lt;=55,"Adult",Table9[[#This Row],[Age]]&gt;55,"Senior")</f>
        <v>Adult</v>
      </c>
      <c r="N1962" t="str">
        <f>_xlfn.XLOOKUP(Table17[[#This Row],[Customer_ID]],Customer_Dim!A:A,Customer_Dim!D:D,"False Data")</f>
        <v>Female</v>
      </c>
      <c r="O1962" t="str">
        <f>_xlfn.XLOOKUP(Table17[[#This Row],[Customer_ID]],Customer_Dim!A:A,Customer_Dim!E:E,"False Data")</f>
        <v>North Johnbury</v>
      </c>
      <c r="P1962" t="str">
        <f>_xlfn.XLOOKUP(Table17[[#This Row],[Customer_ID]],Customer_Dim!A:A,Customer_Dim!F:F,"False Data")</f>
        <v>Ohio</v>
      </c>
      <c r="Q1962" t="str">
        <f>_xlfn.XLOOKUP(Table17[[#This Row],[Customer_ID]],Customer_Dim!A:A,Customer_Dim!G:G,"False Data")</f>
        <v>USA</v>
      </c>
      <c r="R1962" t="str">
        <f>_xlfn.XLOOKUP(Table17[[#This Row],[Customer_ID]],Customer_Dim!A:A,Customer_Dim!H:H,"False Data")</f>
        <v>Platinum</v>
      </c>
      <c r="S1962" t="str">
        <f>_xlfn.XLOOKUP(Table17[[#This Row],[Store_ID]],Store_Dim!A:A,Store_Dim!B:B)</f>
        <v>Mann-Austin</v>
      </c>
      <c r="T1962" t="str">
        <f>_xlfn.XLOOKUP(Table17[[#This Row],[Store_ID]],Store_Dim!A:A,Store_Dim!C:C)</f>
        <v>East</v>
      </c>
      <c r="U1962" t="str">
        <f>_xlfn.XLOOKUP(Table17[[#This Row],[Store_ID]],Store_Dim!A:A,Store_Dim!D:D)</f>
        <v>Vasquezborough</v>
      </c>
      <c r="V1962" t="str">
        <f>_xlfn.XLOOKUP(Table17[[#This Row],[Store_ID]],Store_Dim!A:A,Store_Dim!E:E)</f>
        <v>Online</v>
      </c>
      <c r="W1962" t="str">
        <f>_xlfn.XLOOKUP(Table17[[#This Row],[Product_ID]],Product_Dim!A:A,Product_Dim!B:B)</f>
        <v>Foam Roller</v>
      </c>
      <c r="X1962" t="str">
        <f>_xlfn.XLOOKUP(Table17[[#This Row],[Product_ID]],Product_Dim!A:A,Product_Dim!C:C)</f>
        <v>Sports</v>
      </c>
      <c r="Y1962" t="str">
        <f>_xlfn.XLOOKUP(Table17[[#This Row],[Product_ID]],Product_Dim!A:A,Product_Dim!D:D)</f>
        <v>Fitness</v>
      </c>
      <c r="Z1962" t="str">
        <f>_xlfn.XLOOKUP(Table17[[#This Row],[Product_ID]],Product_Dim!A:A,Product_Dim!E:E)</f>
        <v>Atkinson, Camacho and Oliver</v>
      </c>
      <c r="AA1962">
        <f>_xlfn.XLOOKUP(Table17[[#This Row],[Product_ID]],Product_Dim!A:A,Product_Dim!F:F)</f>
        <v>30.62</v>
      </c>
      <c r="AB1962">
        <f>_xlfn.XLOOKUP(Table17[[#This Row],[Product_ID]],Product_Dim!A:A,Product_Dim!G:G)</f>
        <v>138</v>
      </c>
    </row>
    <row r="1963" spans="1:28" x14ac:dyDescent="0.25">
      <c r="A1963" t="s">
        <v>3787</v>
      </c>
      <c r="B1963" s="1">
        <v>45934</v>
      </c>
      <c r="C1963" t="s">
        <v>375</v>
      </c>
      <c r="D1963" t="s">
        <v>1596</v>
      </c>
      <c r="E1963" t="s">
        <v>1769</v>
      </c>
      <c r="F1963">
        <v>2</v>
      </c>
      <c r="G1963">
        <v>92.94</v>
      </c>
      <c r="H1963">
        <v>0.12</v>
      </c>
      <c r="I1963" t="s">
        <v>1824</v>
      </c>
      <c r="J1963" s="12">
        <v>163.5744</v>
      </c>
      <c r="K1963" t="str">
        <f>_xlfn.XLOOKUP(Table17[[#This Row],[Customer_ID]],Customer_Dim!A:A,Customer_Dim!B:B,"False Data")</f>
        <v>Howard Summers</v>
      </c>
      <c r="L1963" s="5">
        <f>_xlfn.XLOOKUP(Table17[[#This Row],[Customer_ID]],Customer_Dim!A:A,Customer_Dim!C:C,"False Data")</f>
        <v>53</v>
      </c>
      <c r="M1963" s="5" t="str" cm="1">
        <f t="array" ref="M1963">_xlfn.IFS(Table9[[#This Row],[Age]]&lt;=35,"Youth",Table9[[#This Row],[Age]]&lt;=55,"Adult",Table9[[#This Row],[Age]]&gt;55,"Senior")</f>
        <v>Adult</v>
      </c>
      <c r="N1963" t="str">
        <f>_xlfn.XLOOKUP(Table17[[#This Row],[Customer_ID]],Customer_Dim!A:A,Customer_Dim!D:D,"False Data")</f>
        <v>Female</v>
      </c>
      <c r="O1963" t="str">
        <f>_xlfn.XLOOKUP(Table17[[#This Row],[Customer_ID]],Customer_Dim!A:A,Customer_Dim!E:E,"False Data")</f>
        <v>East Linda</v>
      </c>
      <c r="P1963" t="str">
        <f>_xlfn.XLOOKUP(Table17[[#This Row],[Customer_ID]],Customer_Dim!A:A,Customer_Dim!F:F,"False Data")</f>
        <v>Rhode Island</v>
      </c>
      <c r="Q1963" t="str">
        <f>_xlfn.XLOOKUP(Table17[[#This Row],[Customer_ID]],Customer_Dim!A:A,Customer_Dim!G:G,"False Data")</f>
        <v>USA</v>
      </c>
      <c r="R1963" t="str">
        <f>_xlfn.XLOOKUP(Table17[[#This Row],[Customer_ID]],Customer_Dim!A:A,Customer_Dim!H:H,"False Data")</f>
        <v>Bronze</v>
      </c>
      <c r="S1963" t="str">
        <f>_xlfn.XLOOKUP(Table17[[#This Row],[Store_ID]],Store_Dim!A:A,Store_Dim!B:B)</f>
        <v>Alexander Group</v>
      </c>
      <c r="T1963" t="str">
        <f>_xlfn.XLOOKUP(Table17[[#This Row],[Store_ID]],Store_Dim!A:A,Store_Dim!C:C)</f>
        <v>South</v>
      </c>
      <c r="U1963" t="str">
        <f>_xlfn.XLOOKUP(Table17[[#This Row],[Store_ID]],Store_Dim!A:A,Store_Dim!D:D)</f>
        <v>Port Sharon</v>
      </c>
      <c r="V1963" t="str">
        <f>_xlfn.XLOOKUP(Table17[[#This Row],[Store_ID]],Store_Dim!A:A,Store_Dim!E:E)</f>
        <v>Online</v>
      </c>
      <c r="W1963" t="str">
        <f>_xlfn.XLOOKUP(Table17[[#This Row],[Product_ID]],Product_Dim!A:A,Product_Dim!B:B)</f>
        <v>Foldable Camping Chair</v>
      </c>
      <c r="X1963" t="str">
        <f>_xlfn.XLOOKUP(Table17[[#This Row],[Product_ID]],Product_Dim!A:A,Product_Dim!C:C)</f>
        <v>Sports</v>
      </c>
      <c r="Y1963" t="str">
        <f>_xlfn.XLOOKUP(Table17[[#This Row],[Product_ID]],Product_Dim!A:A,Product_Dim!D:D)</f>
        <v>Outdoor</v>
      </c>
      <c r="Z1963" t="str">
        <f>_xlfn.XLOOKUP(Table17[[#This Row],[Product_ID]],Product_Dim!A:A,Product_Dim!E:E)</f>
        <v>Cook Ltd</v>
      </c>
      <c r="AA1963">
        <f>_xlfn.XLOOKUP(Table17[[#This Row],[Product_ID]],Product_Dim!A:A,Product_Dim!F:F)</f>
        <v>166.06</v>
      </c>
      <c r="AB1963">
        <f>_xlfn.XLOOKUP(Table17[[#This Row],[Product_ID]],Product_Dim!A:A,Product_Dim!G:G)</f>
        <v>340</v>
      </c>
    </row>
    <row r="1964" spans="1:28" x14ac:dyDescent="0.25">
      <c r="A1964" t="s">
        <v>3788</v>
      </c>
      <c r="B1964" s="1">
        <v>45401</v>
      </c>
      <c r="C1964" t="s">
        <v>1130</v>
      </c>
      <c r="D1964" t="s">
        <v>1580</v>
      </c>
      <c r="E1964" t="s">
        <v>1761</v>
      </c>
      <c r="F1964">
        <v>4</v>
      </c>
      <c r="G1964">
        <v>268.3</v>
      </c>
      <c r="H1964">
        <v>0.02</v>
      </c>
      <c r="I1964" t="s">
        <v>1829</v>
      </c>
      <c r="J1964" s="12">
        <v>1051.7360000000001</v>
      </c>
      <c r="K1964" t="str">
        <f>_xlfn.XLOOKUP(Table17[[#This Row],[Customer_ID]],Customer_Dim!A:A,Customer_Dim!B:B,"False Data")</f>
        <v>Natalie Johnson</v>
      </c>
      <c r="L1964" s="5">
        <f>_xlfn.XLOOKUP(Table17[[#This Row],[Customer_ID]],Customer_Dim!A:A,Customer_Dim!C:C,"False Data")</f>
        <v>64</v>
      </c>
      <c r="M1964" s="5" t="str" cm="1">
        <f t="array" ref="M1964">_xlfn.IFS(Table9[[#This Row],[Age]]&lt;=35,"Youth",Table9[[#This Row],[Age]]&lt;=55,"Adult",Table9[[#This Row],[Age]]&gt;55,"Senior")</f>
        <v>Senior</v>
      </c>
      <c r="N1964" t="str">
        <f>_xlfn.XLOOKUP(Table17[[#This Row],[Customer_ID]],Customer_Dim!A:A,Customer_Dim!D:D,"False Data")</f>
        <v>Male</v>
      </c>
      <c r="O1964" t="str">
        <f>_xlfn.XLOOKUP(Table17[[#This Row],[Customer_ID]],Customer_Dim!A:A,Customer_Dim!E:E,"False Data")</f>
        <v>New Jessechester</v>
      </c>
      <c r="P1964" t="str">
        <f>_xlfn.XLOOKUP(Table17[[#This Row],[Customer_ID]],Customer_Dim!A:A,Customer_Dim!F:F,"False Data")</f>
        <v>Indiana</v>
      </c>
      <c r="Q1964" t="str">
        <f>_xlfn.XLOOKUP(Table17[[#This Row],[Customer_ID]],Customer_Dim!A:A,Customer_Dim!G:G,"False Data")</f>
        <v>USA</v>
      </c>
      <c r="R1964" t="str">
        <f>_xlfn.XLOOKUP(Table17[[#This Row],[Customer_ID]],Customer_Dim!A:A,Customer_Dim!H:H,"False Data")</f>
        <v>Platinum</v>
      </c>
      <c r="S1964" t="str">
        <f>_xlfn.XLOOKUP(Table17[[#This Row],[Store_ID]],Store_Dim!A:A,Store_Dim!B:B)</f>
        <v>Black-Horn</v>
      </c>
      <c r="T1964" t="str">
        <f>_xlfn.XLOOKUP(Table17[[#This Row],[Store_ID]],Store_Dim!A:A,Store_Dim!C:C)</f>
        <v>South</v>
      </c>
      <c r="U1964" t="str">
        <f>_xlfn.XLOOKUP(Table17[[#This Row],[Store_ID]],Store_Dim!A:A,Store_Dim!D:D)</f>
        <v>North Nancyview</v>
      </c>
      <c r="V1964" t="str">
        <f>_xlfn.XLOOKUP(Table17[[#This Row],[Store_ID]],Store_Dim!A:A,Store_Dim!E:E)</f>
        <v>Outlet</v>
      </c>
      <c r="W1964" t="str">
        <f>_xlfn.XLOOKUP(Table17[[#This Row],[Product_ID]],Product_Dim!A:A,Product_Dim!B:B)</f>
        <v>Beard Grooming Kit</v>
      </c>
      <c r="X1964" t="str">
        <f>_xlfn.XLOOKUP(Table17[[#This Row],[Product_ID]],Product_Dim!A:A,Product_Dim!C:C)</f>
        <v>Beauty</v>
      </c>
      <c r="Y1964" t="str">
        <f>_xlfn.XLOOKUP(Table17[[#This Row],[Product_ID]],Product_Dim!A:A,Product_Dim!D:D)</f>
        <v>Grooming</v>
      </c>
      <c r="Z1964" t="str">
        <f>_xlfn.XLOOKUP(Table17[[#This Row],[Product_ID]],Product_Dim!A:A,Product_Dim!E:E)</f>
        <v>Erickson-Green</v>
      </c>
      <c r="AA1964">
        <f>_xlfn.XLOOKUP(Table17[[#This Row],[Product_ID]],Product_Dim!A:A,Product_Dim!F:F)</f>
        <v>337.42</v>
      </c>
      <c r="AB1964">
        <f>_xlfn.XLOOKUP(Table17[[#This Row],[Product_ID]],Product_Dim!A:A,Product_Dim!G:G)</f>
        <v>256</v>
      </c>
    </row>
    <row r="1965" spans="1:28" x14ac:dyDescent="0.25">
      <c r="A1965" t="s">
        <v>3789</v>
      </c>
      <c r="B1965" s="1">
        <v>45770</v>
      </c>
      <c r="C1965" t="s">
        <v>1368</v>
      </c>
      <c r="D1965" t="s">
        <v>1666</v>
      </c>
      <c r="E1965" t="s">
        <v>1813</v>
      </c>
      <c r="F1965">
        <v>4</v>
      </c>
      <c r="G1965">
        <v>835.61</v>
      </c>
      <c r="H1965">
        <v>0.03</v>
      </c>
      <c r="I1965" t="s">
        <v>1824</v>
      </c>
      <c r="J1965" s="12">
        <v>3242.1668</v>
      </c>
      <c r="K1965" t="str">
        <f>_xlfn.XLOOKUP(Table17[[#This Row],[Customer_ID]],Customer_Dim!A:A,Customer_Dim!B:B,"False Data")</f>
        <v>Kelli Smith</v>
      </c>
      <c r="L1965" s="5">
        <f>_xlfn.XLOOKUP(Table17[[#This Row],[Customer_ID]],Customer_Dim!A:A,Customer_Dim!C:C,"False Data")</f>
        <v>42</v>
      </c>
      <c r="M1965" s="5" t="str" cm="1">
        <f t="array" ref="M1965">_xlfn.IFS(Table9[[#This Row],[Age]]&lt;=35,"Youth",Table9[[#This Row],[Age]]&lt;=55,"Adult",Table9[[#This Row],[Age]]&gt;55,"Senior")</f>
        <v>Adult</v>
      </c>
      <c r="N1965" t="str">
        <f>_xlfn.XLOOKUP(Table17[[#This Row],[Customer_ID]],Customer_Dim!A:A,Customer_Dim!D:D,"False Data")</f>
        <v>Female</v>
      </c>
      <c r="O1965" t="str">
        <f>_xlfn.XLOOKUP(Table17[[#This Row],[Customer_ID]],Customer_Dim!A:A,Customer_Dim!E:E,"False Data")</f>
        <v>North Maryfort</v>
      </c>
      <c r="P1965" t="str">
        <f>_xlfn.XLOOKUP(Table17[[#This Row],[Customer_ID]],Customer_Dim!A:A,Customer_Dim!F:F,"False Data")</f>
        <v>Oregon</v>
      </c>
      <c r="Q1965" t="str">
        <f>_xlfn.XLOOKUP(Table17[[#This Row],[Customer_ID]],Customer_Dim!A:A,Customer_Dim!G:G,"False Data")</f>
        <v>USA</v>
      </c>
      <c r="R1965" t="str">
        <f>_xlfn.XLOOKUP(Table17[[#This Row],[Customer_ID]],Customer_Dim!A:A,Customer_Dim!H:H,"False Data")</f>
        <v>Bronze</v>
      </c>
      <c r="S1965" t="str">
        <f>_xlfn.XLOOKUP(Table17[[#This Row],[Store_ID]],Store_Dim!A:A,Store_Dim!B:B)</f>
        <v>Mann-Austin</v>
      </c>
      <c r="T1965" t="str">
        <f>_xlfn.XLOOKUP(Table17[[#This Row],[Store_ID]],Store_Dim!A:A,Store_Dim!C:C)</f>
        <v>East</v>
      </c>
      <c r="U1965" t="str">
        <f>_xlfn.XLOOKUP(Table17[[#This Row],[Store_ID]],Store_Dim!A:A,Store_Dim!D:D)</f>
        <v>Vasquezborough</v>
      </c>
      <c r="V1965" t="str">
        <f>_xlfn.XLOOKUP(Table17[[#This Row],[Store_ID]],Store_Dim!A:A,Store_Dim!E:E)</f>
        <v>Online</v>
      </c>
      <c r="W1965" t="str">
        <f>_xlfn.XLOOKUP(Table17[[#This Row],[Product_ID]],Product_Dim!A:A,Product_Dim!B:B)</f>
        <v>Men's Hair Styling Gel</v>
      </c>
      <c r="X1965" t="str">
        <f>_xlfn.XLOOKUP(Table17[[#This Row],[Product_ID]],Product_Dim!A:A,Product_Dim!C:C)</f>
        <v>Beauty</v>
      </c>
      <c r="Y1965" t="str">
        <f>_xlfn.XLOOKUP(Table17[[#This Row],[Product_ID]],Product_Dim!A:A,Product_Dim!D:D)</f>
        <v>Haircare</v>
      </c>
      <c r="Z1965" t="str">
        <f>_xlfn.XLOOKUP(Table17[[#This Row],[Product_ID]],Product_Dim!A:A,Product_Dim!E:E)</f>
        <v>Cline-Mccarthy</v>
      </c>
      <c r="AA1965">
        <f>_xlfn.XLOOKUP(Table17[[#This Row],[Product_ID]],Product_Dim!A:A,Product_Dim!F:F)</f>
        <v>17.309999999999999</v>
      </c>
      <c r="AB1965">
        <f>_xlfn.XLOOKUP(Table17[[#This Row],[Product_ID]],Product_Dim!A:A,Product_Dim!G:G)</f>
        <v>399</v>
      </c>
    </row>
    <row r="1966" spans="1:28" x14ac:dyDescent="0.25">
      <c r="A1966" t="s">
        <v>3790</v>
      </c>
      <c r="B1966" s="1">
        <v>45405</v>
      </c>
      <c r="C1966" t="s">
        <v>1193</v>
      </c>
      <c r="D1966" t="s">
        <v>1684</v>
      </c>
      <c r="E1966" t="s">
        <v>1773</v>
      </c>
      <c r="F1966">
        <v>3</v>
      </c>
      <c r="G1966">
        <v>120.97</v>
      </c>
      <c r="H1966">
        <v>0.11</v>
      </c>
      <c r="I1966" t="s">
        <v>1824</v>
      </c>
      <c r="J1966" s="12">
        <v>322.98989999999998</v>
      </c>
      <c r="K1966" t="str">
        <f>_xlfn.XLOOKUP(Table17[[#This Row],[Customer_ID]],Customer_Dim!A:A,Customer_Dim!B:B,"False Data")</f>
        <v>Martha Brown</v>
      </c>
      <c r="L1966" s="5">
        <f>_xlfn.XLOOKUP(Table17[[#This Row],[Customer_ID]],Customer_Dim!A:A,Customer_Dim!C:C,"False Data")</f>
        <v>20</v>
      </c>
      <c r="M1966" s="5" t="str" cm="1">
        <f t="array" ref="M1966">_xlfn.IFS(Table9[[#This Row],[Age]]&lt;=35,"Youth",Table9[[#This Row],[Age]]&lt;=55,"Adult",Table9[[#This Row],[Age]]&gt;55,"Senior")</f>
        <v>Youth</v>
      </c>
      <c r="N1966" t="str">
        <f>_xlfn.XLOOKUP(Table17[[#This Row],[Customer_ID]],Customer_Dim!A:A,Customer_Dim!D:D,"False Data")</f>
        <v>Female</v>
      </c>
      <c r="O1966" t="str">
        <f>_xlfn.XLOOKUP(Table17[[#This Row],[Customer_ID]],Customer_Dim!A:A,Customer_Dim!E:E,"False Data")</f>
        <v>Novakstad</v>
      </c>
      <c r="P1966" t="str">
        <f>_xlfn.XLOOKUP(Table17[[#This Row],[Customer_ID]],Customer_Dim!A:A,Customer_Dim!F:F,"False Data")</f>
        <v>California</v>
      </c>
      <c r="Q1966" t="str">
        <f>_xlfn.XLOOKUP(Table17[[#This Row],[Customer_ID]],Customer_Dim!A:A,Customer_Dim!G:G,"False Data")</f>
        <v>USA</v>
      </c>
      <c r="R1966" t="str">
        <f>_xlfn.XLOOKUP(Table17[[#This Row],[Customer_ID]],Customer_Dim!A:A,Customer_Dim!H:H,"False Data")</f>
        <v>Gold</v>
      </c>
      <c r="S1966" t="str">
        <f>_xlfn.XLOOKUP(Table17[[#This Row],[Store_ID]],Store_Dim!A:A,Store_Dim!B:B)</f>
        <v>Gray Ltd</v>
      </c>
      <c r="T1966" t="str">
        <f>_xlfn.XLOOKUP(Table17[[#This Row],[Store_ID]],Store_Dim!A:A,Store_Dim!C:C)</f>
        <v>North</v>
      </c>
      <c r="U1966" t="str">
        <f>_xlfn.XLOOKUP(Table17[[#This Row],[Store_ID]],Store_Dim!A:A,Store_Dim!D:D)</f>
        <v>New Michaelchester</v>
      </c>
      <c r="V1966" t="str">
        <f>_xlfn.XLOOKUP(Table17[[#This Row],[Store_ID]],Store_Dim!A:A,Store_Dim!E:E)</f>
        <v>Outlet</v>
      </c>
      <c r="W1966" t="str">
        <f>_xlfn.XLOOKUP(Table17[[#This Row],[Product_ID]],Product_Dim!A:A,Product_Dim!B:B)</f>
        <v>Wooden Nightstand</v>
      </c>
      <c r="X1966" t="str">
        <f>_xlfn.XLOOKUP(Table17[[#This Row],[Product_ID]],Product_Dim!A:A,Product_Dim!C:C)</f>
        <v>Home</v>
      </c>
      <c r="Y1966" t="str">
        <f>_xlfn.XLOOKUP(Table17[[#This Row],[Product_ID]],Product_Dim!A:A,Product_Dim!D:D)</f>
        <v>Furniture</v>
      </c>
      <c r="Z1966" t="str">
        <f>_xlfn.XLOOKUP(Table17[[#This Row],[Product_ID]],Product_Dim!A:A,Product_Dim!E:E)</f>
        <v>Wolfe, Ross and Hester</v>
      </c>
      <c r="AA1966">
        <f>_xlfn.XLOOKUP(Table17[[#This Row],[Product_ID]],Product_Dim!A:A,Product_Dim!F:F)</f>
        <v>243.7</v>
      </c>
      <c r="AB1966">
        <f>_xlfn.XLOOKUP(Table17[[#This Row],[Product_ID]],Product_Dim!A:A,Product_Dim!G:G)</f>
        <v>130</v>
      </c>
    </row>
    <row r="1967" spans="1:28" x14ac:dyDescent="0.25">
      <c r="A1967" t="s">
        <v>3791</v>
      </c>
      <c r="B1967" s="1">
        <v>45424</v>
      </c>
      <c r="C1967" t="s">
        <v>124</v>
      </c>
      <c r="D1967" t="s">
        <v>1628</v>
      </c>
      <c r="E1967" t="s">
        <v>1786</v>
      </c>
      <c r="F1967">
        <v>2</v>
      </c>
      <c r="G1967">
        <v>26.36</v>
      </c>
      <c r="H1967">
        <v>0.03</v>
      </c>
      <c r="I1967" t="s">
        <v>1829</v>
      </c>
      <c r="J1967" s="12">
        <v>51.138399999999997</v>
      </c>
      <c r="K1967" t="str">
        <f>_xlfn.XLOOKUP(Table17[[#This Row],[Customer_ID]],Customer_Dim!A:A,Customer_Dim!B:B,"False Data")</f>
        <v>Jessica Acevedo</v>
      </c>
      <c r="L1967" s="5">
        <f>_xlfn.XLOOKUP(Table17[[#This Row],[Customer_ID]],Customer_Dim!A:A,Customer_Dim!C:C,"False Data")</f>
        <v>64</v>
      </c>
      <c r="M1967" s="5" t="str" cm="1">
        <f t="array" ref="M1967">_xlfn.IFS(Table9[[#This Row],[Age]]&lt;=35,"Youth",Table9[[#This Row],[Age]]&lt;=55,"Adult",Table9[[#This Row],[Age]]&gt;55,"Senior")</f>
        <v>Senior</v>
      </c>
      <c r="N1967" t="str">
        <f>_xlfn.XLOOKUP(Table17[[#This Row],[Customer_ID]],Customer_Dim!A:A,Customer_Dim!D:D,"False Data")</f>
        <v>Female</v>
      </c>
      <c r="O1967" t="str">
        <f>_xlfn.XLOOKUP(Table17[[#This Row],[Customer_ID]],Customer_Dim!A:A,Customer_Dim!E:E,"False Data")</f>
        <v>Amybury</v>
      </c>
      <c r="P1967" t="str">
        <f>_xlfn.XLOOKUP(Table17[[#This Row],[Customer_ID]],Customer_Dim!A:A,Customer_Dim!F:F,"False Data")</f>
        <v>Pennsylvania</v>
      </c>
      <c r="Q1967" t="str">
        <f>_xlfn.XLOOKUP(Table17[[#This Row],[Customer_ID]],Customer_Dim!A:A,Customer_Dim!G:G,"False Data")</f>
        <v>USA</v>
      </c>
      <c r="R1967" t="str">
        <f>_xlfn.XLOOKUP(Table17[[#This Row],[Customer_ID]],Customer_Dim!A:A,Customer_Dim!H:H,"False Data")</f>
        <v>Bronze</v>
      </c>
      <c r="S1967" t="str">
        <f>_xlfn.XLOOKUP(Table17[[#This Row],[Store_ID]],Store_Dim!A:A,Store_Dim!B:B)</f>
        <v>Moore, Padilla and Butler</v>
      </c>
      <c r="T1967" t="str">
        <f>_xlfn.XLOOKUP(Table17[[#This Row],[Store_ID]],Store_Dim!A:A,Store_Dim!C:C)</f>
        <v>South</v>
      </c>
      <c r="U1967" t="str">
        <f>_xlfn.XLOOKUP(Table17[[#This Row],[Store_ID]],Store_Dim!A:A,Store_Dim!D:D)</f>
        <v>East Johnstad</v>
      </c>
      <c r="V1967" t="str">
        <f>_xlfn.XLOOKUP(Table17[[#This Row],[Store_ID]],Store_Dim!A:A,Store_Dim!E:E)</f>
        <v>Flagship</v>
      </c>
      <c r="W1967" t="str">
        <f>_xlfn.XLOOKUP(Table17[[#This Row],[Product_ID]],Product_Dim!A:A,Product_Dim!B:B)</f>
        <v>Noise-Canceling Headphones</v>
      </c>
      <c r="X1967" t="str">
        <f>_xlfn.XLOOKUP(Table17[[#This Row],[Product_ID]],Product_Dim!A:A,Product_Dim!C:C)</f>
        <v>Electronics</v>
      </c>
      <c r="Y1967" t="str">
        <f>_xlfn.XLOOKUP(Table17[[#This Row],[Product_ID]],Product_Dim!A:A,Product_Dim!D:D)</f>
        <v>Audio</v>
      </c>
      <c r="Z1967" t="str">
        <f>_xlfn.XLOOKUP(Table17[[#This Row],[Product_ID]],Product_Dim!A:A,Product_Dim!E:E)</f>
        <v>Taylor-Hart</v>
      </c>
      <c r="AA1967">
        <f>_xlfn.XLOOKUP(Table17[[#This Row],[Product_ID]],Product_Dim!A:A,Product_Dim!F:F)</f>
        <v>38.520000000000003</v>
      </c>
      <c r="AB1967">
        <f>_xlfn.XLOOKUP(Table17[[#This Row],[Product_ID]],Product_Dim!A:A,Product_Dim!G:G)</f>
        <v>378</v>
      </c>
    </row>
    <row r="1968" spans="1:28" x14ac:dyDescent="0.25">
      <c r="A1968" t="s">
        <v>3792</v>
      </c>
      <c r="B1968" s="1">
        <v>45881</v>
      </c>
      <c r="C1968" t="s">
        <v>134</v>
      </c>
      <c r="D1968" t="s">
        <v>1702</v>
      </c>
      <c r="E1968" t="s">
        <v>1776</v>
      </c>
      <c r="F1968">
        <v>1</v>
      </c>
      <c r="G1968">
        <v>918.87</v>
      </c>
      <c r="H1968">
        <v>0.11</v>
      </c>
      <c r="I1968" t="s">
        <v>1826</v>
      </c>
      <c r="J1968" s="12">
        <v>817.79430000000002</v>
      </c>
      <c r="K1968" t="str">
        <f>_xlfn.XLOOKUP(Table17[[#This Row],[Customer_ID]],Customer_Dim!A:A,Customer_Dim!B:B,"False Data")</f>
        <v>Robert Jones Dds</v>
      </c>
      <c r="L1968" s="5">
        <f>_xlfn.XLOOKUP(Table17[[#This Row],[Customer_ID]],Customer_Dim!A:A,Customer_Dim!C:C,"False Data")</f>
        <v>25</v>
      </c>
      <c r="M1968" s="5" t="str" cm="1">
        <f t="array" ref="M1968">_xlfn.IFS(Table9[[#This Row],[Age]]&lt;=35,"Youth",Table9[[#This Row],[Age]]&lt;=55,"Adult",Table9[[#This Row],[Age]]&gt;55,"Senior")</f>
        <v>Youth</v>
      </c>
      <c r="N1968" t="str">
        <f>_xlfn.XLOOKUP(Table17[[#This Row],[Customer_ID]],Customer_Dim!A:A,Customer_Dim!D:D,"False Data")</f>
        <v>Male</v>
      </c>
      <c r="O1968" t="str">
        <f>_xlfn.XLOOKUP(Table17[[#This Row],[Customer_ID]],Customer_Dim!A:A,Customer_Dim!E:E,"False Data")</f>
        <v>Tristanton</v>
      </c>
      <c r="P1968" t="str">
        <f>_xlfn.XLOOKUP(Table17[[#This Row],[Customer_ID]],Customer_Dim!A:A,Customer_Dim!F:F,"False Data")</f>
        <v>Oklahoma</v>
      </c>
      <c r="Q1968" t="str">
        <f>_xlfn.XLOOKUP(Table17[[#This Row],[Customer_ID]],Customer_Dim!A:A,Customer_Dim!G:G,"False Data")</f>
        <v>USA</v>
      </c>
      <c r="R1968" t="str">
        <f>_xlfn.XLOOKUP(Table17[[#This Row],[Customer_ID]],Customer_Dim!A:A,Customer_Dim!H:H,"False Data")</f>
        <v>Platinum</v>
      </c>
      <c r="S1968" t="str">
        <f>_xlfn.XLOOKUP(Table17[[#This Row],[Store_ID]],Store_Dim!A:A,Store_Dim!B:B)</f>
        <v>Benson-Elliott</v>
      </c>
      <c r="T1968" t="str">
        <f>_xlfn.XLOOKUP(Table17[[#This Row],[Store_ID]],Store_Dim!A:A,Store_Dim!C:C)</f>
        <v>East</v>
      </c>
      <c r="U1968" t="str">
        <f>_xlfn.XLOOKUP(Table17[[#This Row],[Store_ID]],Store_Dim!A:A,Store_Dim!D:D)</f>
        <v>Port Josephberg</v>
      </c>
      <c r="V1968" t="str">
        <f>_xlfn.XLOOKUP(Table17[[#This Row],[Store_ID]],Store_Dim!A:A,Store_Dim!E:E)</f>
        <v>Online</v>
      </c>
      <c r="W1968" t="str">
        <f>_xlfn.XLOOKUP(Table17[[#This Row],[Product_ID]],Product_Dim!A:A,Product_Dim!B:B)</f>
        <v>WiFi Mesh Router</v>
      </c>
      <c r="X1968" t="str">
        <f>_xlfn.XLOOKUP(Table17[[#This Row],[Product_ID]],Product_Dim!A:A,Product_Dim!C:C)</f>
        <v>Electronics</v>
      </c>
      <c r="Y1968" t="str">
        <f>_xlfn.XLOOKUP(Table17[[#This Row],[Product_ID]],Product_Dim!A:A,Product_Dim!D:D)</f>
        <v>Appliances</v>
      </c>
      <c r="Z1968" t="str">
        <f>_xlfn.XLOOKUP(Table17[[#This Row],[Product_ID]],Product_Dim!A:A,Product_Dim!E:E)</f>
        <v>White, Reeves and Woods</v>
      </c>
      <c r="AA1968">
        <f>_xlfn.XLOOKUP(Table17[[#This Row],[Product_ID]],Product_Dim!A:A,Product_Dim!F:F)</f>
        <v>480.9</v>
      </c>
      <c r="AB1968">
        <f>_xlfn.XLOOKUP(Table17[[#This Row],[Product_ID]],Product_Dim!A:A,Product_Dim!G:G)</f>
        <v>104</v>
      </c>
    </row>
    <row r="1969" spans="1:28" x14ac:dyDescent="0.25">
      <c r="A1969" t="s">
        <v>3793</v>
      </c>
      <c r="B1969" s="1">
        <v>45794</v>
      </c>
      <c r="C1969" t="s">
        <v>127</v>
      </c>
      <c r="D1969" t="s">
        <v>1682</v>
      </c>
      <c r="E1969" t="s">
        <v>1792</v>
      </c>
      <c r="F1969">
        <v>2</v>
      </c>
      <c r="G1969">
        <v>924.73</v>
      </c>
      <c r="H1969">
        <v>0.28999999999999998</v>
      </c>
      <c r="I1969" t="s">
        <v>1826</v>
      </c>
      <c r="J1969" s="12">
        <v>1313.1166000000001</v>
      </c>
      <c r="K1969" t="str">
        <f>_xlfn.XLOOKUP(Table17[[#This Row],[Customer_ID]],Customer_Dim!A:A,Customer_Dim!B:B,"False Data")</f>
        <v>Sarah Vance</v>
      </c>
      <c r="L1969" s="5">
        <f>_xlfn.XLOOKUP(Table17[[#This Row],[Customer_ID]],Customer_Dim!A:A,Customer_Dim!C:C,"False Data")</f>
        <v>41</v>
      </c>
      <c r="M1969" s="5" t="str" cm="1">
        <f t="array" ref="M1969">_xlfn.IFS(Table9[[#This Row],[Age]]&lt;=35,"Youth",Table9[[#This Row],[Age]]&lt;=55,"Adult",Table9[[#This Row],[Age]]&gt;55,"Senior")</f>
        <v>Adult</v>
      </c>
      <c r="N1969" t="str">
        <f>_xlfn.XLOOKUP(Table17[[#This Row],[Customer_ID]],Customer_Dim!A:A,Customer_Dim!D:D,"False Data")</f>
        <v>Male</v>
      </c>
      <c r="O1969" t="str">
        <f>_xlfn.XLOOKUP(Table17[[#This Row],[Customer_ID]],Customer_Dim!A:A,Customer_Dim!E:E,"False Data")</f>
        <v>Johnsonville</v>
      </c>
      <c r="P1969" t="str">
        <f>_xlfn.XLOOKUP(Table17[[#This Row],[Customer_ID]],Customer_Dim!A:A,Customer_Dim!F:F,"False Data")</f>
        <v>Oregon</v>
      </c>
      <c r="Q1969" t="str">
        <f>_xlfn.XLOOKUP(Table17[[#This Row],[Customer_ID]],Customer_Dim!A:A,Customer_Dim!G:G,"False Data")</f>
        <v>USA</v>
      </c>
      <c r="R1969" t="str">
        <f>_xlfn.XLOOKUP(Table17[[#This Row],[Customer_ID]],Customer_Dim!A:A,Customer_Dim!H:H,"False Data")</f>
        <v>Silver</v>
      </c>
      <c r="S1969" t="str">
        <f>_xlfn.XLOOKUP(Table17[[#This Row],[Store_ID]],Store_Dim!A:A,Store_Dim!B:B)</f>
        <v>Aguirre-Keller</v>
      </c>
      <c r="T1969" t="str">
        <f>_xlfn.XLOOKUP(Table17[[#This Row],[Store_ID]],Store_Dim!A:A,Store_Dim!C:C)</f>
        <v>South</v>
      </c>
      <c r="U1969" t="str">
        <f>_xlfn.XLOOKUP(Table17[[#This Row],[Store_ID]],Store_Dim!A:A,Store_Dim!D:D)</f>
        <v>Lake Michael</v>
      </c>
      <c r="V1969" t="str">
        <f>_xlfn.XLOOKUP(Table17[[#This Row],[Store_ID]],Store_Dim!A:A,Store_Dim!E:E)</f>
        <v>Online</v>
      </c>
      <c r="W1969" t="str">
        <f>_xlfn.XLOOKUP(Table17[[#This Row],[Product_ID]],Product_Dim!A:A,Product_Dim!B:B)</f>
        <v>Smart LED Light Strip</v>
      </c>
      <c r="X1969" t="str">
        <f>_xlfn.XLOOKUP(Table17[[#This Row],[Product_ID]],Product_Dim!A:A,Product_Dim!C:C)</f>
        <v>Electronics</v>
      </c>
      <c r="Y1969" t="str">
        <f>_xlfn.XLOOKUP(Table17[[#This Row],[Product_ID]],Product_Dim!A:A,Product_Dim!D:D)</f>
        <v>Accessories</v>
      </c>
      <c r="Z1969" t="str">
        <f>_xlfn.XLOOKUP(Table17[[#This Row],[Product_ID]],Product_Dim!A:A,Product_Dim!E:E)</f>
        <v>Flores-Davis</v>
      </c>
      <c r="AA1969">
        <f>_xlfn.XLOOKUP(Table17[[#This Row],[Product_ID]],Product_Dim!A:A,Product_Dim!F:F)</f>
        <v>349.17</v>
      </c>
      <c r="AB1969">
        <f>_xlfn.XLOOKUP(Table17[[#This Row],[Product_ID]],Product_Dim!A:A,Product_Dim!G:G)</f>
        <v>476</v>
      </c>
    </row>
    <row r="1970" spans="1:28" x14ac:dyDescent="0.25">
      <c r="A1970" t="s">
        <v>3794</v>
      </c>
      <c r="B1970" s="1">
        <v>45665</v>
      </c>
      <c r="C1970" t="s">
        <v>93</v>
      </c>
      <c r="D1970" t="s">
        <v>1572</v>
      </c>
      <c r="E1970" t="s">
        <v>1789</v>
      </c>
      <c r="F1970">
        <v>3</v>
      </c>
      <c r="G1970">
        <v>195.31</v>
      </c>
      <c r="H1970">
        <v>0.13</v>
      </c>
      <c r="I1970" t="s">
        <v>1829</v>
      </c>
      <c r="J1970" s="12">
        <v>509.75909999999999</v>
      </c>
      <c r="K1970" t="str">
        <f>_xlfn.XLOOKUP(Table17[[#This Row],[Customer_ID]],Customer_Dim!A:A,Customer_Dim!B:B,"False Data")</f>
        <v>Jeff Martinez</v>
      </c>
      <c r="L1970" s="5">
        <f>_xlfn.XLOOKUP(Table17[[#This Row],[Customer_ID]],Customer_Dim!A:A,Customer_Dim!C:C,"False Data")</f>
        <v>36</v>
      </c>
      <c r="M1970" s="5" t="str" cm="1">
        <f t="array" ref="M1970">_xlfn.IFS(Table9[[#This Row],[Age]]&lt;=35,"Youth",Table9[[#This Row],[Age]]&lt;=55,"Adult",Table9[[#This Row],[Age]]&gt;55,"Senior")</f>
        <v>Adult</v>
      </c>
      <c r="N1970" t="str">
        <f>_xlfn.XLOOKUP(Table17[[#This Row],[Customer_ID]],Customer_Dim!A:A,Customer_Dim!D:D,"False Data")</f>
        <v>Female</v>
      </c>
      <c r="O1970" t="str">
        <f>_xlfn.XLOOKUP(Table17[[#This Row],[Customer_ID]],Customer_Dim!A:A,Customer_Dim!E:E,"False Data")</f>
        <v>Smithburgh</v>
      </c>
      <c r="P1970" t="str">
        <f>_xlfn.XLOOKUP(Table17[[#This Row],[Customer_ID]],Customer_Dim!A:A,Customer_Dim!F:F,"False Data")</f>
        <v>Oklahoma</v>
      </c>
      <c r="Q1970" t="str">
        <f>_xlfn.XLOOKUP(Table17[[#This Row],[Customer_ID]],Customer_Dim!A:A,Customer_Dim!G:G,"False Data")</f>
        <v>USA</v>
      </c>
      <c r="R1970" t="str">
        <f>_xlfn.XLOOKUP(Table17[[#This Row],[Customer_ID]],Customer_Dim!A:A,Customer_Dim!H:H,"False Data")</f>
        <v>Gold</v>
      </c>
      <c r="S1970" t="str">
        <f>_xlfn.XLOOKUP(Table17[[#This Row],[Store_ID]],Store_Dim!A:A,Store_Dim!B:B)</f>
        <v>Hill, Wagner and Ballard</v>
      </c>
      <c r="T1970" t="str">
        <f>_xlfn.XLOOKUP(Table17[[#This Row],[Store_ID]],Store_Dim!A:A,Store_Dim!C:C)</f>
        <v>East</v>
      </c>
      <c r="U1970" t="str">
        <f>_xlfn.XLOOKUP(Table17[[#This Row],[Store_ID]],Store_Dim!A:A,Store_Dim!D:D)</f>
        <v>East Davidville</v>
      </c>
      <c r="V1970" t="str">
        <f>_xlfn.XLOOKUP(Table17[[#This Row],[Store_ID]],Store_Dim!A:A,Store_Dim!E:E)</f>
        <v>Online</v>
      </c>
      <c r="W1970" t="str">
        <f>_xlfn.XLOOKUP(Table17[[#This Row],[Product_ID]],Product_Dim!A:A,Product_Dim!B:B)</f>
        <v>Hair Strengthening Shampoo</v>
      </c>
      <c r="X1970" t="str">
        <f>_xlfn.XLOOKUP(Table17[[#This Row],[Product_ID]],Product_Dim!A:A,Product_Dim!C:C)</f>
        <v>Beauty</v>
      </c>
      <c r="Y1970" t="str">
        <f>_xlfn.XLOOKUP(Table17[[#This Row],[Product_ID]],Product_Dim!A:A,Product_Dim!D:D)</f>
        <v>Haircare</v>
      </c>
      <c r="Z1970" t="str">
        <f>_xlfn.XLOOKUP(Table17[[#This Row],[Product_ID]],Product_Dim!A:A,Product_Dim!E:E)</f>
        <v>Rice LLC</v>
      </c>
      <c r="AA1970">
        <f>_xlfn.XLOOKUP(Table17[[#This Row],[Product_ID]],Product_Dim!A:A,Product_Dim!F:F)</f>
        <v>115.82</v>
      </c>
      <c r="AB1970">
        <f>_xlfn.XLOOKUP(Table17[[#This Row],[Product_ID]],Product_Dim!A:A,Product_Dim!G:G)</f>
        <v>460</v>
      </c>
    </row>
    <row r="1971" spans="1:28" x14ac:dyDescent="0.25">
      <c r="A1971" t="s">
        <v>3795</v>
      </c>
      <c r="B1971" s="1">
        <v>45793</v>
      </c>
      <c r="C1971" t="s">
        <v>481</v>
      </c>
      <c r="D1971" t="s">
        <v>1624</v>
      </c>
      <c r="E1971" t="s">
        <v>1782</v>
      </c>
      <c r="F1971">
        <v>1</v>
      </c>
      <c r="G1971">
        <v>91.38</v>
      </c>
      <c r="H1971">
        <v>0.14000000000000001</v>
      </c>
      <c r="I1971" t="s">
        <v>1824</v>
      </c>
      <c r="J1971" s="12">
        <v>78.586799999999997</v>
      </c>
      <c r="K1971" t="str">
        <f>_xlfn.XLOOKUP(Table17[[#This Row],[Customer_ID]],Customer_Dim!A:A,Customer_Dim!B:B,"False Data")</f>
        <v>Maria Ramirez</v>
      </c>
      <c r="L1971" s="5">
        <f>_xlfn.XLOOKUP(Table17[[#This Row],[Customer_ID]],Customer_Dim!A:A,Customer_Dim!C:C,"False Data")</f>
        <v>37</v>
      </c>
      <c r="M1971" s="5" t="str" cm="1">
        <f t="array" ref="M1971">_xlfn.IFS(Table9[[#This Row],[Age]]&lt;=35,"Youth",Table9[[#This Row],[Age]]&lt;=55,"Adult",Table9[[#This Row],[Age]]&gt;55,"Senior")</f>
        <v>Adult</v>
      </c>
      <c r="N1971" t="str">
        <f>_xlfn.XLOOKUP(Table17[[#This Row],[Customer_ID]],Customer_Dim!A:A,Customer_Dim!D:D,"False Data")</f>
        <v>Male</v>
      </c>
      <c r="O1971" t="str">
        <f>_xlfn.XLOOKUP(Table17[[#This Row],[Customer_ID]],Customer_Dim!A:A,Customer_Dim!E:E,"False Data")</f>
        <v>West Brandon</v>
      </c>
      <c r="P1971" t="str">
        <f>_xlfn.XLOOKUP(Table17[[#This Row],[Customer_ID]],Customer_Dim!A:A,Customer_Dim!F:F,"False Data")</f>
        <v>Montana</v>
      </c>
      <c r="Q1971" t="str">
        <f>_xlfn.XLOOKUP(Table17[[#This Row],[Customer_ID]],Customer_Dim!A:A,Customer_Dim!G:G,"False Data")</f>
        <v>USA</v>
      </c>
      <c r="R1971" t="str">
        <f>_xlfn.XLOOKUP(Table17[[#This Row],[Customer_ID]],Customer_Dim!A:A,Customer_Dim!H:H,"False Data")</f>
        <v>Bronze</v>
      </c>
      <c r="S1971" t="str">
        <f>_xlfn.XLOOKUP(Table17[[#This Row],[Store_ID]],Store_Dim!A:A,Store_Dim!B:B)</f>
        <v>Bean, Jones and Park</v>
      </c>
      <c r="T1971" t="str">
        <f>_xlfn.XLOOKUP(Table17[[#This Row],[Store_ID]],Store_Dim!A:A,Store_Dim!C:C)</f>
        <v>West</v>
      </c>
      <c r="U1971" t="str">
        <f>_xlfn.XLOOKUP(Table17[[#This Row],[Store_ID]],Store_Dim!A:A,Store_Dim!D:D)</f>
        <v>Thompsonborough</v>
      </c>
      <c r="V1971" t="str">
        <f>_xlfn.XLOOKUP(Table17[[#This Row],[Store_ID]],Store_Dim!A:A,Store_Dim!E:E)</f>
        <v>Online</v>
      </c>
      <c r="W1971" t="str">
        <f>_xlfn.XLOOKUP(Table17[[#This Row],[Product_ID]],Product_Dim!A:A,Product_Dim!B:B)</f>
        <v>Sports Water Hydration Pack</v>
      </c>
      <c r="X1971" t="str">
        <f>_xlfn.XLOOKUP(Table17[[#This Row],[Product_ID]],Product_Dim!A:A,Product_Dim!C:C)</f>
        <v>Sports</v>
      </c>
      <c r="Y1971" t="str">
        <f>_xlfn.XLOOKUP(Table17[[#This Row],[Product_ID]],Product_Dim!A:A,Product_Dim!D:D)</f>
        <v>Outdoor</v>
      </c>
      <c r="Z1971" t="str">
        <f>_xlfn.XLOOKUP(Table17[[#This Row],[Product_ID]],Product_Dim!A:A,Product_Dim!E:E)</f>
        <v>Sims-Smith</v>
      </c>
      <c r="AA1971">
        <f>_xlfn.XLOOKUP(Table17[[#This Row],[Product_ID]],Product_Dim!A:A,Product_Dim!F:F)</f>
        <v>135.61000000000001</v>
      </c>
      <c r="AB1971">
        <f>_xlfn.XLOOKUP(Table17[[#This Row],[Product_ID]],Product_Dim!A:A,Product_Dim!G:G)</f>
        <v>394</v>
      </c>
    </row>
    <row r="1972" spans="1:28" x14ac:dyDescent="0.25">
      <c r="A1972" t="s">
        <v>3796</v>
      </c>
      <c r="B1972" s="1">
        <v>45563</v>
      </c>
      <c r="C1972" t="s">
        <v>1487</v>
      </c>
      <c r="D1972" t="s">
        <v>1720</v>
      </c>
      <c r="E1972" t="s">
        <v>1792</v>
      </c>
      <c r="F1972">
        <v>2</v>
      </c>
      <c r="G1972">
        <v>494.35</v>
      </c>
      <c r="H1972">
        <v>0.1</v>
      </c>
      <c r="I1972" t="s">
        <v>1824</v>
      </c>
      <c r="J1972" s="12">
        <v>889.83</v>
      </c>
      <c r="K1972" t="str">
        <f>_xlfn.XLOOKUP(Table17[[#This Row],[Customer_ID]],Customer_Dim!A:A,Customer_Dim!B:B,"False Data")</f>
        <v>Sarah Smith</v>
      </c>
      <c r="L1972" s="5">
        <f>_xlfn.XLOOKUP(Table17[[#This Row],[Customer_ID]],Customer_Dim!A:A,Customer_Dim!C:C,"False Data")</f>
        <v>48</v>
      </c>
      <c r="M1972" s="5" t="str" cm="1">
        <f t="array" ref="M1972">_xlfn.IFS(Table9[[#This Row],[Age]]&lt;=35,"Youth",Table9[[#This Row],[Age]]&lt;=55,"Adult",Table9[[#This Row],[Age]]&gt;55,"Senior")</f>
        <v>Adult</v>
      </c>
      <c r="N1972" t="str">
        <f>_xlfn.XLOOKUP(Table17[[#This Row],[Customer_ID]],Customer_Dim!A:A,Customer_Dim!D:D,"False Data")</f>
        <v>Male</v>
      </c>
      <c r="O1972" t="str">
        <f>_xlfn.XLOOKUP(Table17[[#This Row],[Customer_ID]],Customer_Dim!A:A,Customer_Dim!E:E,"False Data")</f>
        <v>East Rodney</v>
      </c>
      <c r="P1972" t="str">
        <f>_xlfn.XLOOKUP(Table17[[#This Row],[Customer_ID]],Customer_Dim!A:A,Customer_Dim!F:F,"False Data")</f>
        <v>Nevada</v>
      </c>
      <c r="Q1972" t="str">
        <f>_xlfn.XLOOKUP(Table17[[#This Row],[Customer_ID]],Customer_Dim!A:A,Customer_Dim!G:G,"False Data")</f>
        <v>USA</v>
      </c>
      <c r="R1972" t="str">
        <f>_xlfn.XLOOKUP(Table17[[#This Row],[Customer_ID]],Customer_Dim!A:A,Customer_Dim!H:H,"False Data")</f>
        <v>Gold</v>
      </c>
      <c r="S1972" t="str">
        <f>_xlfn.XLOOKUP(Table17[[#This Row],[Store_ID]],Store_Dim!A:A,Store_Dim!B:B)</f>
        <v>Aguirre-Keller</v>
      </c>
      <c r="T1972" t="str">
        <f>_xlfn.XLOOKUP(Table17[[#This Row],[Store_ID]],Store_Dim!A:A,Store_Dim!C:C)</f>
        <v>South</v>
      </c>
      <c r="U1972" t="str">
        <f>_xlfn.XLOOKUP(Table17[[#This Row],[Store_ID]],Store_Dim!A:A,Store_Dim!D:D)</f>
        <v>Lake Michael</v>
      </c>
      <c r="V1972" t="str">
        <f>_xlfn.XLOOKUP(Table17[[#This Row],[Store_ID]],Store_Dim!A:A,Store_Dim!E:E)</f>
        <v>Online</v>
      </c>
      <c r="W1972" t="str">
        <f>_xlfn.XLOOKUP(Table17[[#This Row],[Product_ID]],Product_Dim!A:A,Product_Dim!B:B)</f>
        <v>Kitchen Cutting Board</v>
      </c>
      <c r="X1972" t="str">
        <f>_xlfn.XLOOKUP(Table17[[#This Row],[Product_ID]],Product_Dim!A:A,Product_Dim!C:C)</f>
        <v>Home</v>
      </c>
      <c r="Y1972" t="str">
        <f>_xlfn.XLOOKUP(Table17[[#This Row],[Product_ID]],Product_Dim!A:A,Product_Dim!D:D)</f>
        <v>Kitchen</v>
      </c>
      <c r="Z1972" t="str">
        <f>_xlfn.XLOOKUP(Table17[[#This Row],[Product_ID]],Product_Dim!A:A,Product_Dim!E:E)</f>
        <v>Taylor, Dodson and Johnston</v>
      </c>
      <c r="AA1972">
        <f>_xlfn.XLOOKUP(Table17[[#This Row],[Product_ID]],Product_Dim!A:A,Product_Dim!F:F)</f>
        <v>176.07</v>
      </c>
      <c r="AB1972">
        <f>_xlfn.XLOOKUP(Table17[[#This Row],[Product_ID]],Product_Dim!A:A,Product_Dim!G:G)</f>
        <v>82</v>
      </c>
    </row>
    <row r="1973" spans="1:28" x14ac:dyDescent="0.25">
      <c r="A1973" t="s">
        <v>3797</v>
      </c>
      <c r="B1973" s="1">
        <v>45577</v>
      </c>
      <c r="C1973" t="s">
        <v>815</v>
      </c>
      <c r="D1973" t="s">
        <v>1596</v>
      </c>
      <c r="E1973" t="s">
        <v>1789</v>
      </c>
      <c r="F1973">
        <v>1</v>
      </c>
      <c r="G1973">
        <v>412.2</v>
      </c>
      <c r="H1973">
        <v>0.11</v>
      </c>
      <c r="I1973" t="s">
        <v>1824</v>
      </c>
      <c r="J1973" s="12">
        <v>366.858</v>
      </c>
      <c r="K1973" t="str">
        <f>_xlfn.XLOOKUP(Table17[[#This Row],[Customer_ID]],Customer_Dim!A:A,Customer_Dim!B:B,"False Data")</f>
        <v>Damon Perez</v>
      </c>
      <c r="L1973" s="5">
        <f>_xlfn.XLOOKUP(Table17[[#This Row],[Customer_ID]],Customer_Dim!A:A,Customer_Dim!C:C,"False Data")</f>
        <v>21</v>
      </c>
      <c r="M1973" s="5" t="str" cm="1">
        <f t="array" ref="M1973">_xlfn.IFS(Table9[[#This Row],[Age]]&lt;=35,"Youth",Table9[[#This Row],[Age]]&lt;=55,"Adult",Table9[[#This Row],[Age]]&gt;55,"Senior")</f>
        <v>Youth</v>
      </c>
      <c r="N1973" t="str">
        <f>_xlfn.XLOOKUP(Table17[[#This Row],[Customer_ID]],Customer_Dim!A:A,Customer_Dim!D:D,"False Data")</f>
        <v>Male</v>
      </c>
      <c r="O1973" t="str">
        <f>_xlfn.XLOOKUP(Table17[[#This Row],[Customer_ID]],Customer_Dim!A:A,Customer_Dim!E:E,"False Data")</f>
        <v>Jasonton</v>
      </c>
      <c r="P1973" t="str">
        <f>_xlfn.XLOOKUP(Table17[[#This Row],[Customer_ID]],Customer_Dim!A:A,Customer_Dim!F:F,"False Data")</f>
        <v>Ohio</v>
      </c>
      <c r="Q1973" t="str">
        <f>_xlfn.XLOOKUP(Table17[[#This Row],[Customer_ID]],Customer_Dim!A:A,Customer_Dim!G:G,"False Data")</f>
        <v>USA</v>
      </c>
      <c r="R1973" t="str">
        <f>_xlfn.XLOOKUP(Table17[[#This Row],[Customer_ID]],Customer_Dim!A:A,Customer_Dim!H:H,"False Data")</f>
        <v>Gold</v>
      </c>
      <c r="S1973" t="str">
        <f>_xlfn.XLOOKUP(Table17[[#This Row],[Store_ID]],Store_Dim!A:A,Store_Dim!B:B)</f>
        <v>Hill, Wagner and Ballard</v>
      </c>
      <c r="T1973" t="str">
        <f>_xlfn.XLOOKUP(Table17[[#This Row],[Store_ID]],Store_Dim!A:A,Store_Dim!C:C)</f>
        <v>East</v>
      </c>
      <c r="U1973" t="str">
        <f>_xlfn.XLOOKUP(Table17[[#This Row],[Store_ID]],Store_Dim!A:A,Store_Dim!D:D)</f>
        <v>East Davidville</v>
      </c>
      <c r="V1973" t="str">
        <f>_xlfn.XLOOKUP(Table17[[#This Row],[Store_ID]],Store_Dim!A:A,Store_Dim!E:E)</f>
        <v>Online</v>
      </c>
      <c r="W1973" t="str">
        <f>_xlfn.XLOOKUP(Table17[[#This Row],[Product_ID]],Product_Dim!A:A,Product_Dim!B:B)</f>
        <v>Foldable Camping Chair</v>
      </c>
      <c r="X1973" t="str">
        <f>_xlfn.XLOOKUP(Table17[[#This Row],[Product_ID]],Product_Dim!A:A,Product_Dim!C:C)</f>
        <v>Sports</v>
      </c>
      <c r="Y1973" t="str">
        <f>_xlfn.XLOOKUP(Table17[[#This Row],[Product_ID]],Product_Dim!A:A,Product_Dim!D:D)</f>
        <v>Outdoor</v>
      </c>
      <c r="Z1973" t="str">
        <f>_xlfn.XLOOKUP(Table17[[#This Row],[Product_ID]],Product_Dim!A:A,Product_Dim!E:E)</f>
        <v>Cook Ltd</v>
      </c>
      <c r="AA1973">
        <f>_xlfn.XLOOKUP(Table17[[#This Row],[Product_ID]],Product_Dim!A:A,Product_Dim!F:F)</f>
        <v>166.06</v>
      </c>
      <c r="AB1973">
        <f>_xlfn.XLOOKUP(Table17[[#This Row],[Product_ID]],Product_Dim!A:A,Product_Dim!G:G)</f>
        <v>340</v>
      </c>
    </row>
    <row r="1974" spans="1:28" x14ac:dyDescent="0.25">
      <c r="A1974" t="s">
        <v>3798</v>
      </c>
      <c r="B1974" s="1">
        <v>45466</v>
      </c>
      <c r="C1974" t="s">
        <v>1229</v>
      </c>
      <c r="D1974" t="s">
        <v>1706</v>
      </c>
      <c r="E1974" t="s">
        <v>1804</v>
      </c>
      <c r="F1974">
        <v>1</v>
      </c>
      <c r="G1974">
        <v>650.47</v>
      </c>
      <c r="H1974">
        <v>0.13</v>
      </c>
      <c r="I1974" t="s">
        <v>1826</v>
      </c>
      <c r="J1974" s="12">
        <v>565.90890000000002</v>
      </c>
      <c r="K1974" t="str">
        <f>_xlfn.XLOOKUP(Table17[[#This Row],[Customer_ID]],Customer_Dim!A:A,Customer_Dim!B:B,"False Data")</f>
        <v>Alejandro Evans</v>
      </c>
      <c r="L1974" s="5">
        <f>_xlfn.XLOOKUP(Table17[[#This Row],[Customer_ID]],Customer_Dim!A:A,Customer_Dim!C:C,"False Data")</f>
        <v>43</v>
      </c>
      <c r="M1974" s="5" t="str" cm="1">
        <f t="array" ref="M1974">_xlfn.IFS(Table9[[#This Row],[Age]]&lt;=35,"Youth",Table9[[#This Row],[Age]]&lt;=55,"Adult",Table9[[#This Row],[Age]]&gt;55,"Senior")</f>
        <v>Adult</v>
      </c>
      <c r="N1974" t="str">
        <f>_xlfn.XLOOKUP(Table17[[#This Row],[Customer_ID]],Customer_Dim!A:A,Customer_Dim!D:D,"False Data")</f>
        <v>Female</v>
      </c>
      <c r="O1974" t="str">
        <f>_xlfn.XLOOKUP(Table17[[#This Row],[Customer_ID]],Customer_Dim!A:A,Customer_Dim!E:E,"False Data")</f>
        <v>Cannonberg</v>
      </c>
      <c r="P1974" t="str">
        <f>_xlfn.XLOOKUP(Table17[[#This Row],[Customer_ID]],Customer_Dim!A:A,Customer_Dim!F:F,"False Data")</f>
        <v>Connecticut</v>
      </c>
      <c r="Q1974" t="str">
        <f>_xlfn.XLOOKUP(Table17[[#This Row],[Customer_ID]],Customer_Dim!A:A,Customer_Dim!G:G,"False Data")</f>
        <v>USA</v>
      </c>
      <c r="R1974" t="str">
        <f>_xlfn.XLOOKUP(Table17[[#This Row],[Customer_ID]],Customer_Dim!A:A,Customer_Dim!H:H,"False Data")</f>
        <v>Bronze</v>
      </c>
      <c r="S1974" t="str">
        <f>_xlfn.XLOOKUP(Table17[[#This Row],[Store_ID]],Store_Dim!A:A,Store_Dim!B:B)</f>
        <v>Frederick-Wright</v>
      </c>
      <c r="T1974" t="str">
        <f>_xlfn.XLOOKUP(Table17[[#This Row],[Store_ID]],Store_Dim!A:A,Store_Dim!C:C)</f>
        <v>West</v>
      </c>
      <c r="U1974" t="str">
        <f>_xlfn.XLOOKUP(Table17[[#This Row],[Store_ID]],Store_Dim!A:A,Store_Dim!D:D)</f>
        <v>New Jimmymouth</v>
      </c>
      <c r="V1974" t="str">
        <f>_xlfn.XLOOKUP(Table17[[#This Row],[Store_ID]],Store_Dim!A:A,Store_Dim!E:E)</f>
        <v>Flagship</v>
      </c>
      <c r="W1974" t="str">
        <f>_xlfn.XLOOKUP(Table17[[#This Row],[Product_ID]],Product_Dim!A:A,Product_Dim!B:B)</f>
        <v>Decorative Lamp Shade</v>
      </c>
      <c r="X1974" t="str">
        <f>_xlfn.XLOOKUP(Table17[[#This Row],[Product_ID]],Product_Dim!A:A,Product_Dim!C:C)</f>
        <v>Home</v>
      </c>
      <c r="Y1974" t="str">
        <f>_xlfn.XLOOKUP(Table17[[#This Row],[Product_ID]],Product_Dim!A:A,Product_Dim!D:D)</f>
        <v>Lighting</v>
      </c>
      <c r="Z1974" t="str">
        <f>_xlfn.XLOOKUP(Table17[[#This Row],[Product_ID]],Product_Dim!A:A,Product_Dim!E:E)</f>
        <v>Ramirez-Hanson</v>
      </c>
      <c r="AA1974">
        <f>_xlfn.XLOOKUP(Table17[[#This Row],[Product_ID]],Product_Dim!A:A,Product_Dim!F:F)</f>
        <v>228.53</v>
      </c>
      <c r="AB1974">
        <f>_xlfn.XLOOKUP(Table17[[#This Row],[Product_ID]],Product_Dim!A:A,Product_Dim!G:G)</f>
        <v>469</v>
      </c>
    </row>
    <row r="1975" spans="1:28" x14ac:dyDescent="0.25">
      <c r="A1975" t="s">
        <v>3799</v>
      </c>
      <c r="B1975" s="1">
        <v>45256</v>
      </c>
      <c r="C1975" t="s">
        <v>520</v>
      </c>
      <c r="D1975" t="s">
        <v>1576</v>
      </c>
      <c r="E1975" t="s">
        <v>1794</v>
      </c>
      <c r="F1975">
        <v>1</v>
      </c>
      <c r="G1975">
        <v>68.209999999999994</v>
      </c>
      <c r="H1975">
        <v>0.05</v>
      </c>
      <c r="I1975" t="s">
        <v>1826</v>
      </c>
      <c r="J1975" s="12">
        <v>64.799499999999995</v>
      </c>
      <c r="K1975" t="str">
        <f>_xlfn.XLOOKUP(Table17[[#This Row],[Customer_ID]],Customer_Dim!A:A,Customer_Dim!B:B,"False Data")</f>
        <v>Curtis Haynes</v>
      </c>
      <c r="L1975" s="5">
        <f>_xlfn.XLOOKUP(Table17[[#This Row],[Customer_ID]],Customer_Dim!A:A,Customer_Dim!C:C,"False Data")</f>
        <v>60</v>
      </c>
      <c r="M1975" s="5" t="str" cm="1">
        <f t="array" ref="M1975">_xlfn.IFS(Table9[[#This Row],[Age]]&lt;=35,"Youth",Table9[[#This Row],[Age]]&lt;=55,"Adult",Table9[[#This Row],[Age]]&gt;55,"Senior")</f>
        <v>Senior</v>
      </c>
      <c r="N1975" t="str">
        <f>_xlfn.XLOOKUP(Table17[[#This Row],[Customer_ID]],Customer_Dim!A:A,Customer_Dim!D:D,"False Data")</f>
        <v>Female</v>
      </c>
      <c r="O1975" t="str">
        <f>_xlfn.XLOOKUP(Table17[[#This Row],[Customer_ID]],Customer_Dim!A:A,Customer_Dim!E:E,"False Data")</f>
        <v>Estradaside</v>
      </c>
      <c r="P1975" t="str">
        <f>_xlfn.XLOOKUP(Table17[[#This Row],[Customer_ID]],Customer_Dim!A:A,Customer_Dim!F:F,"False Data")</f>
        <v>Iowa</v>
      </c>
      <c r="Q1975" t="str">
        <f>_xlfn.XLOOKUP(Table17[[#This Row],[Customer_ID]],Customer_Dim!A:A,Customer_Dim!G:G,"False Data")</f>
        <v>USA</v>
      </c>
      <c r="R1975" t="str">
        <f>_xlfn.XLOOKUP(Table17[[#This Row],[Customer_ID]],Customer_Dim!A:A,Customer_Dim!H:H,"False Data")</f>
        <v>Gold</v>
      </c>
      <c r="S1975" t="str">
        <f>_xlfn.XLOOKUP(Table17[[#This Row],[Store_ID]],Store_Dim!A:A,Store_Dim!B:B)</f>
        <v>Thomas, Bridges and Harris</v>
      </c>
      <c r="T1975" t="str">
        <f>_xlfn.XLOOKUP(Table17[[#This Row],[Store_ID]],Store_Dim!A:A,Store_Dim!C:C)</f>
        <v>North</v>
      </c>
      <c r="U1975" t="str">
        <f>_xlfn.XLOOKUP(Table17[[#This Row],[Store_ID]],Store_Dim!A:A,Store_Dim!D:D)</f>
        <v>Sabrinatown</v>
      </c>
      <c r="V1975" t="str">
        <f>_xlfn.XLOOKUP(Table17[[#This Row],[Store_ID]],Store_Dim!A:A,Store_Dim!E:E)</f>
        <v>Online</v>
      </c>
      <c r="W1975" t="str">
        <f>_xlfn.XLOOKUP(Table17[[#This Row],[Product_ID]],Product_Dim!A:A,Product_Dim!B:B)</f>
        <v>Decorative Wall Mirror</v>
      </c>
      <c r="X1975" t="str">
        <f>_xlfn.XLOOKUP(Table17[[#This Row],[Product_ID]],Product_Dim!A:A,Product_Dim!C:C)</f>
        <v>Home</v>
      </c>
      <c r="Y1975" t="str">
        <f>_xlfn.XLOOKUP(Table17[[#This Row],[Product_ID]],Product_Dim!A:A,Product_Dim!D:D)</f>
        <v>Decor</v>
      </c>
      <c r="Z1975" t="str">
        <f>_xlfn.XLOOKUP(Table17[[#This Row],[Product_ID]],Product_Dim!A:A,Product_Dim!E:E)</f>
        <v>Luna, Anderson and Bowman</v>
      </c>
      <c r="AA1975">
        <f>_xlfn.XLOOKUP(Table17[[#This Row],[Product_ID]],Product_Dim!A:A,Product_Dim!F:F)</f>
        <v>48.01</v>
      </c>
      <c r="AB1975">
        <f>_xlfn.XLOOKUP(Table17[[#This Row],[Product_ID]],Product_Dim!A:A,Product_Dim!G:G)</f>
        <v>439</v>
      </c>
    </row>
    <row r="1976" spans="1:28" x14ac:dyDescent="0.25">
      <c r="A1976" t="s">
        <v>3800</v>
      </c>
      <c r="B1976" s="1">
        <v>45886</v>
      </c>
      <c r="C1976" t="s">
        <v>461</v>
      </c>
      <c r="D1976" t="s">
        <v>1654</v>
      </c>
      <c r="E1976" t="s">
        <v>1779</v>
      </c>
      <c r="F1976">
        <v>2</v>
      </c>
      <c r="G1976">
        <v>842.89</v>
      </c>
      <c r="H1976">
        <v>0.25</v>
      </c>
      <c r="I1976" t="s">
        <v>1829</v>
      </c>
      <c r="J1976" s="12">
        <v>1264.335</v>
      </c>
      <c r="K1976" t="str">
        <f>_xlfn.XLOOKUP(Table17[[#This Row],[Customer_ID]],Customer_Dim!A:A,Customer_Dim!B:B,"False Data")</f>
        <v>Matthew Hanna</v>
      </c>
      <c r="L1976" s="5">
        <f>_xlfn.XLOOKUP(Table17[[#This Row],[Customer_ID]],Customer_Dim!A:A,Customer_Dim!C:C,"False Data")</f>
        <v>33</v>
      </c>
      <c r="M1976" s="5" t="str" cm="1">
        <f t="array" ref="M1976">_xlfn.IFS(Table9[[#This Row],[Age]]&lt;=35,"Youth",Table9[[#This Row],[Age]]&lt;=55,"Adult",Table9[[#This Row],[Age]]&gt;55,"Senior")</f>
        <v>Youth</v>
      </c>
      <c r="N1976" t="str">
        <f>_xlfn.XLOOKUP(Table17[[#This Row],[Customer_ID]],Customer_Dim!A:A,Customer_Dim!D:D,"False Data")</f>
        <v>Female</v>
      </c>
      <c r="O1976" t="str">
        <f>_xlfn.XLOOKUP(Table17[[#This Row],[Customer_ID]],Customer_Dim!A:A,Customer_Dim!E:E,"False Data")</f>
        <v>Gonzalezbury</v>
      </c>
      <c r="P1976" t="str">
        <f>_xlfn.XLOOKUP(Table17[[#This Row],[Customer_ID]],Customer_Dim!A:A,Customer_Dim!F:F,"False Data")</f>
        <v>Michigan</v>
      </c>
      <c r="Q1976" t="str">
        <f>_xlfn.XLOOKUP(Table17[[#This Row],[Customer_ID]],Customer_Dim!A:A,Customer_Dim!G:G,"False Data")</f>
        <v>USA</v>
      </c>
      <c r="R1976" t="str">
        <f>_xlfn.XLOOKUP(Table17[[#This Row],[Customer_ID]],Customer_Dim!A:A,Customer_Dim!H:H,"False Data")</f>
        <v>Platinum</v>
      </c>
      <c r="S1976" t="str">
        <f>_xlfn.XLOOKUP(Table17[[#This Row],[Store_ID]],Store_Dim!A:A,Store_Dim!B:B)</f>
        <v>Martinez-Mullins</v>
      </c>
      <c r="T1976" t="str">
        <f>_xlfn.XLOOKUP(Table17[[#This Row],[Store_ID]],Store_Dim!A:A,Store_Dim!C:C)</f>
        <v>South</v>
      </c>
      <c r="U1976" t="str">
        <f>_xlfn.XLOOKUP(Table17[[#This Row],[Store_ID]],Store_Dim!A:A,Store_Dim!D:D)</f>
        <v>Williamsfurt</v>
      </c>
      <c r="V1976" t="str">
        <f>_xlfn.XLOOKUP(Table17[[#This Row],[Store_ID]],Store_Dim!A:A,Store_Dim!E:E)</f>
        <v>Online</v>
      </c>
      <c r="W1976" t="str">
        <f>_xlfn.XLOOKUP(Table17[[#This Row],[Product_ID]],Product_Dim!A:A,Product_Dim!B:B)</f>
        <v>Men's Track Pants</v>
      </c>
      <c r="X1976" t="str">
        <f>_xlfn.XLOOKUP(Table17[[#This Row],[Product_ID]],Product_Dim!A:A,Product_Dim!C:C)</f>
        <v>Clothing</v>
      </c>
      <c r="Y1976" t="str">
        <f>_xlfn.XLOOKUP(Table17[[#This Row],[Product_ID]],Product_Dim!A:A,Product_Dim!D:D)</f>
        <v>Bottoms</v>
      </c>
      <c r="Z1976" t="str">
        <f>_xlfn.XLOOKUP(Table17[[#This Row],[Product_ID]],Product_Dim!A:A,Product_Dim!E:E)</f>
        <v>Hamilton, Woods and Walker</v>
      </c>
      <c r="AA1976">
        <f>_xlfn.XLOOKUP(Table17[[#This Row],[Product_ID]],Product_Dim!A:A,Product_Dim!F:F)</f>
        <v>386.56</v>
      </c>
      <c r="AB1976">
        <f>_xlfn.XLOOKUP(Table17[[#This Row],[Product_ID]],Product_Dim!A:A,Product_Dim!G:G)</f>
        <v>125</v>
      </c>
    </row>
    <row r="1977" spans="1:28" x14ac:dyDescent="0.25">
      <c r="A1977" t="s">
        <v>3801</v>
      </c>
      <c r="B1977" s="1">
        <v>45390</v>
      </c>
      <c r="C1977" t="s">
        <v>948</v>
      </c>
      <c r="D1977" t="s">
        <v>1555</v>
      </c>
      <c r="E1977" t="s">
        <v>1769</v>
      </c>
      <c r="F1977">
        <v>2</v>
      </c>
      <c r="G1977">
        <v>227.95</v>
      </c>
      <c r="H1977">
        <v>0.24</v>
      </c>
      <c r="I1977" t="s">
        <v>1829</v>
      </c>
      <c r="J1977" s="12">
        <v>346.48399999999998</v>
      </c>
      <c r="K1977" t="str">
        <f>_xlfn.XLOOKUP(Table17[[#This Row],[Customer_ID]],Customer_Dim!A:A,Customer_Dim!B:B,"False Data")</f>
        <v>Matthew Avery</v>
      </c>
      <c r="L1977" s="5">
        <f>_xlfn.XLOOKUP(Table17[[#This Row],[Customer_ID]],Customer_Dim!A:A,Customer_Dim!C:C,"False Data")</f>
        <v>29</v>
      </c>
      <c r="M1977" s="5" t="str" cm="1">
        <f t="array" ref="M1977">_xlfn.IFS(Table9[[#This Row],[Age]]&lt;=35,"Youth",Table9[[#This Row],[Age]]&lt;=55,"Adult",Table9[[#This Row],[Age]]&gt;55,"Senior")</f>
        <v>Youth</v>
      </c>
      <c r="N1977" t="str">
        <f>_xlfn.XLOOKUP(Table17[[#This Row],[Customer_ID]],Customer_Dim!A:A,Customer_Dim!D:D,"False Data")</f>
        <v>Male</v>
      </c>
      <c r="O1977" t="str">
        <f>_xlfn.XLOOKUP(Table17[[#This Row],[Customer_ID]],Customer_Dim!A:A,Customer_Dim!E:E,"False Data")</f>
        <v>Lake Melissashire</v>
      </c>
      <c r="P1977" t="str">
        <f>_xlfn.XLOOKUP(Table17[[#This Row],[Customer_ID]],Customer_Dim!A:A,Customer_Dim!F:F,"False Data")</f>
        <v>Oregon</v>
      </c>
      <c r="Q1977" t="str">
        <f>_xlfn.XLOOKUP(Table17[[#This Row],[Customer_ID]],Customer_Dim!A:A,Customer_Dim!G:G,"False Data")</f>
        <v>USA</v>
      </c>
      <c r="R1977" t="str">
        <f>_xlfn.XLOOKUP(Table17[[#This Row],[Customer_ID]],Customer_Dim!A:A,Customer_Dim!H:H,"False Data")</f>
        <v>Silver</v>
      </c>
      <c r="S1977" t="str">
        <f>_xlfn.XLOOKUP(Table17[[#This Row],[Store_ID]],Store_Dim!A:A,Store_Dim!B:B)</f>
        <v>Alexander Group</v>
      </c>
      <c r="T1977" t="str">
        <f>_xlfn.XLOOKUP(Table17[[#This Row],[Store_ID]],Store_Dim!A:A,Store_Dim!C:C)</f>
        <v>South</v>
      </c>
      <c r="U1977" t="str">
        <f>_xlfn.XLOOKUP(Table17[[#This Row],[Store_ID]],Store_Dim!A:A,Store_Dim!D:D)</f>
        <v>Port Sharon</v>
      </c>
      <c r="V1977" t="str">
        <f>_xlfn.XLOOKUP(Table17[[#This Row],[Store_ID]],Store_Dim!A:A,Store_Dim!E:E)</f>
        <v>Online</v>
      </c>
      <c r="W1977" t="str">
        <f>_xlfn.XLOOKUP(Table17[[#This Row],[Product_ID]],Product_Dim!A:A,Product_Dim!B:B)</f>
        <v>Men's Leather Belt</v>
      </c>
      <c r="X1977" t="str">
        <f>_xlfn.XLOOKUP(Table17[[#This Row],[Product_ID]],Product_Dim!A:A,Product_Dim!C:C)</f>
        <v>Clothing</v>
      </c>
      <c r="Y1977" t="str">
        <f>_xlfn.XLOOKUP(Table17[[#This Row],[Product_ID]],Product_Dim!A:A,Product_Dim!D:D)</f>
        <v>Accessories</v>
      </c>
      <c r="Z1977" t="str">
        <f>_xlfn.XLOOKUP(Table17[[#This Row],[Product_ID]],Product_Dim!A:A,Product_Dim!E:E)</f>
        <v>Baldwin, Garza and Gonzalez</v>
      </c>
      <c r="AA1977">
        <f>_xlfn.XLOOKUP(Table17[[#This Row],[Product_ID]],Product_Dim!A:A,Product_Dim!F:F)</f>
        <v>261</v>
      </c>
      <c r="AB1977">
        <f>_xlfn.XLOOKUP(Table17[[#This Row],[Product_ID]],Product_Dim!A:A,Product_Dim!G:G)</f>
        <v>59</v>
      </c>
    </row>
    <row r="1978" spans="1:28" x14ac:dyDescent="0.25">
      <c r="A1978" t="s">
        <v>3802</v>
      </c>
      <c r="B1978" s="1">
        <v>45388</v>
      </c>
      <c r="C1978" t="s">
        <v>631</v>
      </c>
      <c r="D1978" t="s">
        <v>1680</v>
      </c>
      <c r="E1978" t="s">
        <v>1794</v>
      </c>
      <c r="F1978">
        <v>3</v>
      </c>
      <c r="G1978">
        <v>685.97</v>
      </c>
      <c r="H1978">
        <v>0.24</v>
      </c>
      <c r="I1978" t="s">
        <v>1826</v>
      </c>
      <c r="J1978" s="12">
        <v>1564.0116</v>
      </c>
      <c r="K1978" t="str">
        <f>_xlfn.XLOOKUP(Table17[[#This Row],[Customer_ID]],Customer_Dim!A:A,Customer_Dim!B:B,"False Data")</f>
        <v>Jacob Wood</v>
      </c>
      <c r="L1978" s="5">
        <f>_xlfn.XLOOKUP(Table17[[#This Row],[Customer_ID]],Customer_Dim!A:A,Customer_Dim!C:C,"False Data")</f>
        <v>26</v>
      </c>
      <c r="M1978" s="5" t="str" cm="1">
        <f t="array" ref="M1978">_xlfn.IFS(Table9[[#This Row],[Age]]&lt;=35,"Youth",Table9[[#This Row],[Age]]&lt;=55,"Adult",Table9[[#This Row],[Age]]&gt;55,"Senior")</f>
        <v>Youth</v>
      </c>
      <c r="N1978" t="str">
        <f>_xlfn.XLOOKUP(Table17[[#This Row],[Customer_ID]],Customer_Dim!A:A,Customer_Dim!D:D,"False Data")</f>
        <v>Male</v>
      </c>
      <c r="O1978" t="str">
        <f>_xlfn.XLOOKUP(Table17[[#This Row],[Customer_ID]],Customer_Dim!A:A,Customer_Dim!E:E,"False Data")</f>
        <v>Lake Samanthafort</v>
      </c>
      <c r="P1978" t="str">
        <f>_xlfn.XLOOKUP(Table17[[#This Row],[Customer_ID]],Customer_Dim!A:A,Customer_Dim!F:F,"False Data")</f>
        <v>Idaho</v>
      </c>
      <c r="Q1978" t="str">
        <f>_xlfn.XLOOKUP(Table17[[#This Row],[Customer_ID]],Customer_Dim!A:A,Customer_Dim!G:G,"False Data")</f>
        <v>USA</v>
      </c>
      <c r="R1978" t="str">
        <f>_xlfn.XLOOKUP(Table17[[#This Row],[Customer_ID]],Customer_Dim!A:A,Customer_Dim!H:H,"False Data")</f>
        <v>Gold</v>
      </c>
      <c r="S1978" t="str">
        <f>_xlfn.XLOOKUP(Table17[[#This Row],[Store_ID]],Store_Dim!A:A,Store_Dim!B:B)</f>
        <v>Thomas, Bridges and Harris</v>
      </c>
      <c r="T1978" t="str">
        <f>_xlfn.XLOOKUP(Table17[[#This Row],[Store_ID]],Store_Dim!A:A,Store_Dim!C:C)</f>
        <v>North</v>
      </c>
      <c r="U1978" t="str">
        <f>_xlfn.XLOOKUP(Table17[[#This Row],[Store_ID]],Store_Dim!A:A,Store_Dim!D:D)</f>
        <v>Sabrinatown</v>
      </c>
      <c r="V1978" t="str">
        <f>_xlfn.XLOOKUP(Table17[[#This Row],[Store_ID]],Store_Dim!A:A,Store_Dim!E:E)</f>
        <v>Online</v>
      </c>
      <c r="W1978" t="str">
        <f>_xlfn.XLOOKUP(Table17[[#This Row],[Product_ID]],Product_Dim!A:A,Product_Dim!B:B)</f>
        <v>Women's Hair Dryer Brush</v>
      </c>
      <c r="X1978" t="str">
        <f>_xlfn.XLOOKUP(Table17[[#This Row],[Product_ID]],Product_Dim!A:A,Product_Dim!C:C)</f>
        <v>Beauty</v>
      </c>
      <c r="Y1978" t="str">
        <f>_xlfn.XLOOKUP(Table17[[#This Row],[Product_ID]],Product_Dim!A:A,Product_Dim!D:D)</f>
        <v>Haircare</v>
      </c>
      <c r="Z1978" t="str">
        <f>_xlfn.XLOOKUP(Table17[[#This Row],[Product_ID]],Product_Dim!A:A,Product_Dim!E:E)</f>
        <v>Torres, Spencer and Potter</v>
      </c>
      <c r="AA1978">
        <f>_xlfn.XLOOKUP(Table17[[#This Row],[Product_ID]],Product_Dim!A:A,Product_Dim!F:F)</f>
        <v>340.39</v>
      </c>
      <c r="AB1978">
        <f>_xlfn.XLOOKUP(Table17[[#This Row],[Product_ID]],Product_Dim!A:A,Product_Dim!G:G)</f>
        <v>177</v>
      </c>
    </row>
    <row r="1979" spans="1:28" x14ac:dyDescent="0.25">
      <c r="A1979" t="s">
        <v>3803</v>
      </c>
      <c r="B1979" s="1">
        <v>45793</v>
      </c>
      <c r="C1979" t="s">
        <v>1142</v>
      </c>
      <c r="D1979" t="s">
        <v>1606</v>
      </c>
      <c r="E1979" t="s">
        <v>1761</v>
      </c>
      <c r="F1979">
        <v>1</v>
      </c>
      <c r="G1979">
        <v>722.57</v>
      </c>
      <c r="H1979">
        <v>0.18</v>
      </c>
      <c r="I1979" t="s">
        <v>1824</v>
      </c>
      <c r="J1979" s="12">
        <v>592.50740000000008</v>
      </c>
      <c r="K1979" t="str">
        <f>_xlfn.XLOOKUP(Table17[[#This Row],[Customer_ID]],Customer_Dim!A:A,Customer_Dim!B:B,"False Data")</f>
        <v>Brandon Mcbride</v>
      </c>
      <c r="L1979" s="5">
        <f>_xlfn.XLOOKUP(Table17[[#This Row],[Customer_ID]],Customer_Dim!A:A,Customer_Dim!C:C,"False Data")</f>
        <v>63</v>
      </c>
      <c r="M1979" s="5" t="str" cm="1">
        <f t="array" ref="M1979">_xlfn.IFS(Table9[[#This Row],[Age]]&lt;=35,"Youth",Table9[[#This Row],[Age]]&lt;=55,"Adult",Table9[[#This Row],[Age]]&gt;55,"Senior")</f>
        <v>Senior</v>
      </c>
      <c r="N1979" t="str">
        <f>_xlfn.XLOOKUP(Table17[[#This Row],[Customer_ID]],Customer_Dim!A:A,Customer_Dim!D:D,"False Data")</f>
        <v>Female</v>
      </c>
      <c r="O1979" t="str">
        <f>_xlfn.XLOOKUP(Table17[[#This Row],[Customer_ID]],Customer_Dim!A:A,Customer_Dim!E:E,"False Data")</f>
        <v>Kellyside</v>
      </c>
      <c r="P1979" t="str">
        <f>_xlfn.XLOOKUP(Table17[[#This Row],[Customer_ID]],Customer_Dim!A:A,Customer_Dim!F:F,"False Data")</f>
        <v>Alaska</v>
      </c>
      <c r="Q1979" t="str">
        <f>_xlfn.XLOOKUP(Table17[[#This Row],[Customer_ID]],Customer_Dim!A:A,Customer_Dim!G:G,"False Data")</f>
        <v>USA</v>
      </c>
      <c r="R1979" t="str">
        <f>_xlfn.XLOOKUP(Table17[[#This Row],[Customer_ID]],Customer_Dim!A:A,Customer_Dim!H:H,"False Data")</f>
        <v>Platinum</v>
      </c>
      <c r="S1979" t="str">
        <f>_xlfn.XLOOKUP(Table17[[#This Row],[Store_ID]],Store_Dim!A:A,Store_Dim!B:B)</f>
        <v>Black-Horn</v>
      </c>
      <c r="T1979" t="str">
        <f>_xlfn.XLOOKUP(Table17[[#This Row],[Store_ID]],Store_Dim!A:A,Store_Dim!C:C)</f>
        <v>South</v>
      </c>
      <c r="U1979" t="str">
        <f>_xlfn.XLOOKUP(Table17[[#This Row],[Store_ID]],Store_Dim!A:A,Store_Dim!D:D)</f>
        <v>North Nancyview</v>
      </c>
      <c r="V1979" t="str">
        <f>_xlfn.XLOOKUP(Table17[[#This Row],[Store_ID]],Store_Dim!A:A,Store_Dim!E:E)</f>
        <v>Outlet</v>
      </c>
      <c r="W1979" t="str">
        <f>_xlfn.XLOOKUP(Table17[[#This Row],[Product_ID]],Product_Dim!A:A,Product_Dim!B:B)</f>
        <v>Fabric Sofa Throw Blanket</v>
      </c>
      <c r="X1979" t="str">
        <f>_xlfn.XLOOKUP(Table17[[#This Row],[Product_ID]],Product_Dim!A:A,Product_Dim!C:C)</f>
        <v>Home</v>
      </c>
      <c r="Y1979" t="str">
        <f>_xlfn.XLOOKUP(Table17[[#This Row],[Product_ID]],Product_Dim!A:A,Product_Dim!D:D)</f>
        <v>Decor</v>
      </c>
      <c r="Z1979" t="str">
        <f>_xlfn.XLOOKUP(Table17[[#This Row],[Product_ID]],Product_Dim!A:A,Product_Dim!E:E)</f>
        <v>Hoffman Group</v>
      </c>
      <c r="AA1979">
        <f>_xlfn.XLOOKUP(Table17[[#This Row],[Product_ID]],Product_Dim!A:A,Product_Dim!F:F)</f>
        <v>218.48</v>
      </c>
      <c r="AB1979">
        <f>_xlfn.XLOOKUP(Table17[[#This Row],[Product_ID]],Product_Dim!A:A,Product_Dim!G:G)</f>
        <v>276</v>
      </c>
    </row>
    <row r="1980" spans="1:28" x14ac:dyDescent="0.25">
      <c r="A1980" t="s">
        <v>3804</v>
      </c>
      <c r="B1980" s="1">
        <v>45615</v>
      </c>
      <c r="C1980" t="s">
        <v>475</v>
      </c>
      <c r="D1980" t="s">
        <v>1618</v>
      </c>
      <c r="E1980" t="s">
        <v>1773</v>
      </c>
      <c r="F1980">
        <v>3</v>
      </c>
      <c r="G1980">
        <v>585.54999999999995</v>
      </c>
      <c r="H1980">
        <v>0.14000000000000001</v>
      </c>
      <c r="I1980" t="s">
        <v>1829</v>
      </c>
      <c r="J1980" s="12">
        <v>1510.7190000000001</v>
      </c>
      <c r="K1980" t="str">
        <f>_xlfn.XLOOKUP(Table17[[#This Row],[Customer_ID]],Customer_Dim!A:A,Customer_Dim!B:B,"False Data")</f>
        <v>Patty Francis</v>
      </c>
      <c r="L1980" s="5">
        <f>_xlfn.XLOOKUP(Table17[[#This Row],[Customer_ID]],Customer_Dim!A:A,Customer_Dim!C:C,"False Data")</f>
        <v>63</v>
      </c>
      <c r="M1980" s="5" t="str" cm="1">
        <f t="array" ref="M1980">_xlfn.IFS(Table9[[#This Row],[Age]]&lt;=35,"Youth",Table9[[#This Row],[Age]]&lt;=55,"Adult",Table9[[#This Row],[Age]]&gt;55,"Senior")</f>
        <v>Senior</v>
      </c>
      <c r="N1980" t="str">
        <f>_xlfn.XLOOKUP(Table17[[#This Row],[Customer_ID]],Customer_Dim!A:A,Customer_Dim!D:D,"False Data")</f>
        <v>Female</v>
      </c>
      <c r="O1980" t="str">
        <f>_xlfn.XLOOKUP(Table17[[#This Row],[Customer_ID]],Customer_Dim!A:A,Customer_Dim!E:E,"False Data")</f>
        <v>South Brooke</v>
      </c>
      <c r="P1980" t="str">
        <f>_xlfn.XLOOKUP(Table17[[#This Row],[Customer_ID]],Customer_Dim!A:A,Customer_Dim!F:F,"False Data")</f>
        <v>Pennsylvania</v>
      </c>
      <c r="Q1980" t="str">
        <f>_xlfn.XLOOKUP(Table17[[#This Row],[Customer_ID]],Customer_Dim!A:A,Customer_Dim!G:G,"False Data")</f>
        <v>USA</v>
      </c>
      <c r="R1980" t="str">
        <f>_xlfn.XLOOKUP(Table17[[#This Row],[Customer_ID]],Customer_Dim!A:A,Customer_Dim!H:H,"False Data")</f>
        <v>Gold</v>
      </c>
      <c r="S1980" t="str">
        <f>_xlfn.XLOOKUP(Table17[[#This Row],[Store_ID]],Store_Dim!A:A,Store_Dim!B:B)</f>
        <v>Gray Ltd</v>
      </c>
      <c r="T1980" t="str">
        <f>_xlfn.XLOOKUP(Table17[[#This Row],[Store_ID]],Store_Dim!A:A,Store_Dim!C:C)</f>
        <v>North</v>
      </c>
      <c r="U1980" t="str">
        <f>_xlfn.XLOOKUP(Table17[[#This Row],[Store_ID]],Store_Dim!A:A,Store_Dim!D:D)</f>
        <v>New Michaelchester</v>
      </c>
      <c r="V1980" t="str">
        <f>_xlfn.XLOOKUP(Table17[[#This Row],[Store_ID]],Store_Dim!A:A,Store_Dim!E:E)</f>
        <v>Outlet</v>
      </c>
      <c r="W1980" t="str">
        <f>_xlfn.XLOOKUP(Table17[[#This Row],[Product_ID]],Product_Dim!A:A,Product_Dim!B:B)</f>
        <v>Bedroom Table Lamp</v>
      </c>
      <c r="X1980" t="str">
        <f>_xlfn.XLOOKUP(Table17[[#This Row],[Product_ID]],Product_Dim!A:A,Product_Dim!C:C)</f>
        <v>Home</v>
      </c>
      <c r="Y1980" t="str">
        <f>_xlfn.XLOOKUP(Table17[[#This Row],[Product_ID]],Product_Dim!A:A,Product_Dim!D:D)</f>
        <v>Lighting</v>
      </c>
      <c r="Z1980" t="str">
        <f>_xlfn.XLOOKUP(Table17[[#This Row],[Product_ID]],Product_Dim!A:A,Product_Dim!E:E)</f>
        <v>Jones LLC</v>
      </c>
      <c r="AA1980">
        <f>_xlfn.XLOOKUP(Table17[[#This Row],[Product_ID]],Product_Dim!A:A,Product_Dim!F:F)</f>
        <v>382.22</v>
      </c>
      <c r="AB1980">
        <f>_xlfn.XLOOKUP(Table17[[#This Row],[Product_ID]],Product_Dim!A:A,Product_Dim!G:G)</f>
        <v>329</v>
      </c>
    </row>
    <row r="1981" spans="1:28" x14ac:dyDescent="0.25">
      <c r="A1981" t="s">
        <v>3805</v>
      </c>
      <c r="B1981" s="1">
        <v>45666</v>
      </c>
      <c r="C1981" t="s">
        <v>975</v>
      </c>
      <c r="D1981" t="s">
        <v>1640</v>
      </c>
      <c r="E1981" t="s">
        <v>1797</v>
      </c>
      <c r="F1981">
        <v>2</v>
      </c>
      <c r="G1981">
        <v>635.80999999999995</v>
      </c>
      <c r="H1981">
        <v>0.13</v>
      </c>
      <c r="I1981" t="s">
        <v>1826</v>
      </c>
      <c r="J1981" s="12">
        <v>1106.3094000000001</v>
      </c>
      <c r="K1981" t="str">
        <f>_xlfn.XLOOKUP(Table17[[#This Row],[Customer_ID]],Customer_Dim!A:A,Customer_Dim!B:B,"False Data")</f>
        <v>Stacy Collins</v>
      </c>
      <c r="L1981" s="5">
        <f>_xlfn.XLOOKUP(Table17[[#This Row],[Customer_ID]],Customer_Dim!A:A,Customer_Dim!C:C,"False Data")</f>
        <v>41</v>
      </c>
      <c r="M1981" s="5" t="str" cm="1">
        <f t="array" ref="M1981">_xlfn.IFS(Table9[[#This Row],[Age]]&lt;=35,"Youth",Table9[[#This Row],[Age]]&lt;=55,"Adult",Table9[[#This Row],[Age]]&gt;55,"Senior")</f>
        <v>Adult</v>
      </c>
      <c r="N1981" t="str">
        <f>_xlfn.XLOOKUP(Table17[[#This Row],[Customer_ID]],Customer_Dim!A:A,Customer_Dim!D:D,"False Data")</f>
        <v>Female</v>
      </c>
      <c r="O1981" t="str">
        <f>_xlfn.XLOOKUP(Table17[[#This Row],[Customer_ID]],Customer_Dim!A:A,Customer_Dim!E:E,"False Data")</f>
        <v>Randychester</v>
      </c>
      <c r="P1981" t="str">
        <f>_xlfn.XLOOKUP(Table17[[#This Row],[Customer_ID]],Customer_Dim!A:A,Customer_Dim!F:F,"False Data")</f>
        <v>California</v>
      </c>
      <c r="Q1981" t="str">
        <f>_xlfn.XLOOKUP(Table17[[#This Row],[Customer_ID]],Customer_Dim!A:A,Customer_Dim!G:G,"False Data")</f>
        <v>USA</v>
      </c>
      <c r="R1981" t="str">
        <f>_xlfn.XLOOKUP(Table17[[#This Row],[Customer_ID]],Customer_Dim!A:A,Customer_Dim!H:H,"False Data")</f>
        <v>Bronze</v>
      </c>
      <c r="S1981" t="str">
        <f>_xlfn.XLOOKUP(Table17[[#This Row],[Store_ID]],Store_Dim!A:A,Store_Dim!B:B)</f>
        <v>Gardner, Humphrey and Contreras</v>
      </c>
      <c r="T1981" t="str">
        <f>_xlfn.XLOOKUP(Table17[[#This Row],[Store_ID]],Store_Dim!A:A,Store_Dim!C:C)</f>
        <v>East</v>
      </c>
      <c r="U1981" t="str">
        <f>_xlfn.XLOOKUP(Table17[[#This Row],[Store_ID]],Store_Dim!A:A,Store_Dim!D:D)</f>
        <v>Johnsonville</v>
      </c>
      <c r="V1981" t="str">
        <f>_xlfn.XLOOKUP(Table17[[#This Row],[Store_ID]],Store_Dim!A:A,Store_Dim!E:E)</f>
        <v>Flagship</v>
      </c>
      <c r="W1981" t="str">
        <f>_xlfn.XLOOKUP(Table17[[#This Row],[Product_ID]],Product_Dim!A:A,Product_Dim!B:B)</f>
        <v>Men's Winter Jacket</v>
      </c>
      <c r="X1981" t="str">
        <f>_xlfn.XLOOKUP(Table17[[#This Row],[Product_ID]],Product_Dim!A:A,Product_Dim!C:C)</f>
        <v>Clothing</v>
      </c>
      <c r="Y1981" t="str">
        <f>_xlfn.XLOOKUP(Table17[[#This Row],[Product_ID]],Product_Dim!A:A,Product_Dim!D:D)</f>
        <v>Outerwear</v>
      </c>
      <c r="Z1981" t="str">
        <f>_xlfn.XLOOKUP(Table17[[#This Row],[Product_ID]],Product_Dim!A:A,Product_Dim!E:E)</f>
        <v>Kelly, Smith and Perez</v>
      </c>
      <c r="AA1981">
        <f>_xlfn.XLOOKUP(Table17[[#This Row],[Product_ID]],Product_Dim!A:A,Product_Dim!F:F)</f>
        <v>167.34</v>
      </c>
      <c r="AB1981">
        <f>_xlfn.XLOOKUP(Table17[[#This Row],[Product_ID]],Product_Dim!A:A,Product_Dim!G:G)</f>
        <v>296</v>
      </c>
    </row>
    <row r="1982" spans="1:28" x14ac:dyDescent="0.25">
      <c r="A1982" t="s">
        <v>3806</v>
      </c>
      <c r="B1982" s="1">
        <v>45644</v>
      </c>
      <c r="C1982" t="s">
        <v>881</v>
      </c>
      <c r="D1982" t="s">
        <v>1576</v>
      </c>
      <c r="E1982" t="s">
        <v>1769</v>
      </c>
      <c r="F1982">
        <v>2</v>
      </c>
      <c r="G1982">
        <v>353.74</v>
      </c>
      <c r="H1982">
        <v>0.01</v>
      </c>
      <c r="I1982" t="s">
        <v>1824</v>
      </c>
      <c r="J1982" s="12">
        <v>700.40520000000004</v>
      </c>
      <c r="K1982" t="str">
        <f>_xlfn.XLOOKUP(Table17[[#This Row],[Customer_ID]],Customer_Dim!A:A,Customer_Dim!B:B,"False Data")</f>
        <v>Jeffrey Gomez</v>
      </c>
      <c r="L1982" s="5">
        <f>_xlfn.XLOOKUP(Table17[[#This Row],[Customer_ID]],Customer_Dim!A:A,Customer_Dim!C:C,"False Data")</f>
        <v>22</v>
      </c>
      <c r="M1982" s="5" t="str" cm="1">
        <f t="array" ref="M1982">_xlfn.IFS(Table9[[#This Row],[Age]]&lt;=35,"Youth",Table9[[#This Row],[Age]]&lt;=55,"Adult",Table9[[#This Row],[Age]]&gt;55,"Senior")</f>
        <v>Youth</v>
      </c>
      <c r="N1982" t="str">
        <f>_xlfn.XLOOKUP(Table17[[#This Row],[Customer_ID]],Customer_Dim!A:A,Customer_Dim!D:D,"False Data")</f>
        <v>Female</v>
      </c>
      <c r="O1982" t="str">
        <f>_xlfn.XLOOKUP(Table17[[#This Row],[Customer_ID]],Customer_Dim!A:A,Customer_Dim!E:E,"False Data")</f>
        <v>Lake Nicole</v>
      </c>
      <c r="P1982" t="str">
        <f>_xlfn.XLOOKUP(Table17[[#This Row],[Customer_ID]],Customer_Dim!A:A,Customer_Dim!F:F,"False Data")</f>
        <v>Colorado</v>
      </c>
      <c r="Q1982" t="str">
        <f>_xlfn.XLOOKUP(Table17[[#This Row],[Customer_ID]],Customer_Dim!A:A,Customer_Dim!G:G,"False Data")</f>
        <v>USA</v>
      </c>
      <c r="R1982" t="str">
        <f>_xlfn.XLOOKUP(Table17[[#This Row],[Customer_ID]],Customer_Dim!A:A,Customer_Dim!H:H,"False Data")</f>
        <v>Platinum</v>
      </c>
      <c r="S1982" t="str">
        <f>_xlfn.XLOOKUP(Table17[[#This Row],[Store_ID]],Store_Dim!A:A,Store_Dim!B:B)</f>
        <v>Alexander Group</v>
      </c>
      <c r="T1982" t="str">
        <f>_xlfn.XLOOKUP(Table17[[#This Row],[Store_ID]],Store_Dim!A:A,Store_Dim!C:C)</f>
        <v>South</v>
      </c>
      <c r="U1982" t="str">
        <f>_xlfn.XLOOKUP(Table17[[#This Row],[Store_ID]],Store_Dim!A:A,Store_Dim!D:D)</f>
        <v>Port Sharon</v>
      </c>
      <c r="V1982" t="str">
        <f>_xlfn.XLOOKUP(Table17[[#This Row],[Store_ID]],Store_Dim!A:A,Store_Dim!E:E)</f>
        <v>Online</v>
      </c>
      <c r="W1982" t="str">
        <f>_xlfn.XLOOKUP(Table17[[#This Row],[Product_ID]],Product_Dim!A:A,Product_Dim!B:B)</f>
        <v>Decorative Wall Mirror</v>
      </c>
      <c r="X1982" t="str">
        <f>_xlfn.XLOOKUP(Table17[[#This Row],[Product_ID]],Product_Dim!A:A,Product_Dim!C:C)</f>
        <v>Home</v>
      </c>
      <c r="Y1982" t="str">
        <f>_xlfn.XLOOKUP(Table17[[#This Row],[Product_ID]],Product_Dim!A:A,Product_Dim!D:D)</f>
        <v>Decor</v>
      </c>
      <c r="Z1982" t="str">
        <f>_xlfn.XLOOKUP(Table17[[#This Row],[Product_ID]],Product_Dim!A:A,Product_Dim!E:E)</f>
        <v>Luna, Anderson and Bowman</v>
      </c>
      <c r="AA1982">
        <f>_xlfn.XLOOKUP(Table17[[#This Row],[Product_ID]],Product_Dim!A:A,Product_Dim!F:F)</f>
        <v>48.01</v>
      </c>
      <c r="AB1982">
        <f>_xlfn.XLOOKUP(Table17[[#This Row],[Product_ID]],Product_Dim!A:A,Product_Dim!G:G)</f>
        <v>439</v>
      </c>
    </row>
    <row r="1983" spans="1:28" x14ac:dyDescent="0.25">
      <c r="A1983" t="s">
        <v>3807</v>
      </c>
      <c r="B1983" s="1">
        <v>45648</v>
      </c>
      <c r="C1983" t="s">
        <v>842</v>
      </c>
      <c r="D1983" t="s">
        <v>1620</v>
      </c>
      <c r="E1983" t="s">
        <v>1779</v>
      </c>
      <c r="F1983">
        <v>1</v>
      </c>
      <c r="G1983">
        <v>377.52</v>
      </c>
      <c r="H1983">
        <v>0.15</v>
      </c>
      <c r="I1983" t="s">
        <v>1824</v>
      </c>
      <c r="J1983" s="12">
        <v>320.892</v>
      </c>
      <c r="K1983" t="str">
        <f>_xlfn.XLOOKUP(Table17[[#This Row],[Customer_ID]],Customer_Dim!A:A,Customer_Dim!B:B,"False Data")</f>
        <v>Matthew Payne</v>
      </c>
      <c r="L1983" s="5">
        <f>_xlfn.XLOOKUP(Table17[[#This Row],[Customer_ID]],Customer_Dim!A:A,Customer_Dim!C:C,"False Data")</f>
        <v>25</v>
      </c>
      <c r="M1983" s="5" t="str" cm="1">
        <f t="array" ref="M1983">_xlfn.IFS(Table9[[#This Row],[Age]]&lt;=35,"Youth",Table9[[#This Row],[Age]]&lt;=55,"Adult",Table9[[#This Row],[Age]]&gt;55,"Senior")</f>
        <v>Youth</v>
      </c>
      <c r="N1983" t="str">
        <f>_xlfn.XLOOKUP(Table17[[#This Row],[Customer_ID]],Customer_Dim!A:A,Customer_Dim!D:D,"False Data")</f>
        <v>Male</v>
      </c>
      <c r="O1983" t="str">
        <f>_xlfn.XLOOKUP(Table17[[#This Row],[Customer_ID]],Customer_Dim!A:A,Customer_Dim!E:E,"False Data")</f>
        <v>Grahamfurt</v>
      </c>
      <c r="P1983" t="str">
        <f>_xlfn.XLOOKUP(Table17[[#This Row],[Customer_ID]],Customer_Dim!A:A,Customer_Dim!F:F,"False Data")</f>
        <v>Wyoming</v>
      </c>
      <c r="Q1983" t="str">
        <f>_xlfn.XLOOKUP(Table17[[#This Row],[Customer_ID]],Customer_Dim!A:A,Customer_Dim!G:G,"False Data")</f>
        <v>USA</v>
      </c>
      <c r="R1983" t="str">
        <f>_xlfn.XLOOKUP(Table17[[#This Row],[Customer_ID]],Customer_Dim!A:A,Customer_Dim!H:H,"False Data")</f>
        <v>Gold</v>
      </c>
      <c r="S1983" t="str">
        <f>_xlfn.XLOOKUP(Table17[[#This Row],[Store_ID]],Store_Dim!A:A,Store_Dim!B:B)</f>
        <v>Martinez-Mullins</v>
      </c>
      <c r="T1983" t="str">
        <f>_xlfn.XLOOKUP(Table17[[#This Row],[Store_ID]],Store_Dim!A:A,Store_Dim!C:C)</f>
        <v>South</v>
      </c>
      <c r="U1983" t="str">
        <f>_xlfn.XLOOKUP(Table17[[#This Row],[Store_ID]],Store_Dim!A:A,Store_Dim!D:D)</f>
        <v>Williamsfurt</v>
      </c>
      <c r="V1983" t="str">
        <f>_xlfn.XLOOKUP(Table17[[#This Row],[Store_ID]],Store_Dim!A:A,Store_Dim!E:E)</f>
        <v>Online</v>
      </c>
      <c r="W1983" t="str">
        <f>_xlfn.XLOOKUP(Table17[[#This Row],[Product_ID]],Product_Dim!A:A,Product_Dim!B:B)</f>
        <v>Women's Summer Dress</v>
      </c>
      <c r="X1983" t="str">
        <f>_xlfn.XLOOKUP(Table17[[#This Row],[Product_ID]],Product_Dim!A:A,Product_Dim!C:C)</f>
        <v>Clothing</v>
      </c>
      <c r="Y1983" t="str">
        <f>_xlfn.XLOOKUP(Table17[[#This Row],[Product_ID]],Product_Dim!A:A,Product_Dim!D:D)</f>
        <v>Tops</v>
      </c>
      <c r="Z1983" t="str">
        <f>_xlfn.XLOOKUP(Table17[[#This Row],[Product_ID]],Product_Dim!A:A,Product_Dim!E:E)</f>
        <v>Smith-Mills</v>
      </c>
      <c r="AA1983">
        <f>_xlfn.XLOOKUP(Table17[[#This Row],[Product_ID]],Product_Dim!A:A,Product_Dim!F:F)</f>
        <v>223.43</v>
      </c>
      <c r="AB1983">
        <f>_xlfn.XLOOKUP(Table17[[#This Row],[Product_ID]],Product_Dim!A:A,Product_Dim!G:G)</f>
        <v>154</v>
      </c>
    </row>
    <row r="1984" spans="1:28" x14ac:dyDescent="0.25">
      <c r="A1984" t="s">
        <v>3808</v>
      </c>
      <c r="B1984" s="1">
        <v>45500</v>
      </c>
      <c r="C1984" t="s">
        <v>669</v>
      </c>
      <c r="D1984" t="s">
        <v>1684</v>
      </c>
      <c r="E1984" t="s">
        <v>1761</v>
      </c>
      <c r="F1984">
        <v>3</v>
      </c>
      <c r="G1984">
        <v>901.49</v>
      </c>
      <c r="H1984">
        <v>0</v>
      </c>
      <c r="I1984" t="s">
        <v>1824</v>
      </c>
      <c r="J1984" s="12">
        <v>2704.47</v>
      </c>
      <c r="K1984" t="str">
        <f>_xlfn.XLOOKUP(Table17[[#This Row],[Customer_ID]],Customer_Dim!A:A,Customer_Dim!B:B,"False Data")</f>
        <v>Michelle Carpenter</v>
      </c>
      <c r="L1984" s="5">
        <f>_xlfn.XLOOKUP(Table17[[#This Row],[Customer_ID]],Customer_Dim!A:A,Customer_Dim!C:C,"False Data")</f>
        <v>44</v>
      </c>
      <c r="M1984" s="5" t="str" cm="1">
        <f t="array" ref="M1984">_xlfn.IFS(Table9[[#This Row],[Age]]&lt;=35,"Youth",Table9[[#This Row],[Age]]&lt;=55,"Adult",Table9[[#This Row],[Age]]&gt;55,"Senior")</f>
        <v>Adult</v>
      </c>
      <c r="N1984" t="str">
        <f>_xlfn.XLOOKUP(Table17[[#This Row],[Customer_ID]],Customer_Dim!A:A,Customer_Dim!D:D,"False Data")</f>
        <v>Female</v>
      </c>
      <c r="O1984" t="str">
        <f>_xlfn.XLOOKUP(Table17[[#This Row],[Customer_ID]],Customer_Dim!A:A,Customer_Dim!E:E,"False Data")</f>
        <v>Lake Danielleton</v>
      </c>
      <c r="P1984" t="str">
        <f>_xlfn.XLOOKUP(Table17[[#This Row],[Customer_ID]],Customer_Dim!A:A,Customer_Dim!F:F,"False Data")</f>
        <v>New Jersey</v>
      </c>
      <c r="Q1984" t="str">
        <f>_xlfn.XLOOKUP(Table17[[#This Row],[Customer_ID]],Customer_Dim!A:A,Customer_Dim!G:G,"False Data")</f>
        <v>USA</v>
      </c>
      <c r="R1984" t="str">
        <f>_xlfn.XLOOKUP(Table17[[#This Row],[Customer_ID]],Customer_Dim!A:A,Customer_Dim!H:H,"False Data")</f>
        <v>Gold</v>
      </c>
      <c r="S1984" t="str">
        <f>_xlfn.XLOOKUP(Table17[[#This Row],[Store_ID]],Store_Dim!A:A,Store_Dim!B:B)</f>
        <v>Black-Horn</v>
      </c>
      <c r="T1984" t="str">
        <f>_xlfn.XLOOKUP(Table17[[#This Row],[Store_ID]],Store_Dim!A:A,Store_Dim!C:C)</f>
        <v>South</v>
      </c>
      <c r="U1984" t="str">
        <f>_xlfn.XLOOKUP(Table17[[#This Row],[Store_ID]],Store_Dim!A:A,Store_Dim!D:D)</f>
        <v>North Nancyview</v>
      </c>
      <c r="V1984" t="str">
        <f>_xlfn.XLOOKUP(Table17[[#This Row],[Store_ID]],Store_Dim!A:A,Store_Dim!E:E)</f>
        <v>Outlet</v>
      </c>
      <c r="W1984" t="str">
        <f>_xlfn.XLOOKUP(Table17[[#This Row],[Product_ID]],Product_Dim!A:A,Product_Dim!B:B)</f>
        <v>Wooden Nightstand</v>
      </c>
      <c r="X1984" t="str">
        <f>_xlfn.XLOOKUP(Table17[[#This Row],[Product_ID]],Product_Dim!A:A,Product_Dim!C:C)</f>
        <v>Home</v>
      </c>
      <c r="Y1984" t="str">
        <f>_xlfn.XLOOKUP(Table17[[#This Row],[Product_ID]],Product_Dim!A:A,Product_Dim!D:D)</f>
        <v>Furniture</v>
      </c>
      <c r="Z1984" t="str">
        <f>_xlfn.XLOOKUP(Table17[[#This Row],[Product_ID]],Product_Dim!A:A,Product_Dim!E:E)</f>
        <v>Wolfe, Ross and Hester</v>
      </c>
      <c r="AA1984">
        <f>_xlfn.XLOOKUP(Table17[[#This Row],[Product_ID]],Product_Dim!A:A,Product_Dim!F:F)</f>
        <v>243.7</v>
      </c>
      <c r="AB1984">
        <f>_xlfn.XLOOKUP(Table17[[#This Row],[Product_ID]],Product_Dim!A:A,Product_Dim!G:G)</f>
        <v>130</v>
      </c>
    </row>
    <row r="1985" spans="1:28" x14ac:dyDescent="0.25">
      <c r="A1985" t="s">
        <v>3809</v>
      </c>
      <c r="B1985" s="1">
        <v>45806</v>
      </c>
      <c r="C1985" t="s">
        <v>654</v>
      </c>
      <c r="D1985" t="s">
        <v>1608</v>
      </c>
      <c r="E1985" t="s">
        <v>1773</v>
      </c>
      <c r="F1985">
        <v>1</v>
      </c>
      <c r="G1985">
        <v>563.01</v>
      </c>
      <c r="H1985">
        <v>0.1</v>
      </c>
      <c r="I1985" t="s">
        <v>1824</v>
      </c>
      <c r="J1985" s="12">
        <v>506.709</v>
      </c>
      <c r="K1985" t="str">
        <f>_xlfn.XLOOKUP(Table17[[#This Row],[Customer_ID]],Customer_Dim!A:A,Customer_Dim!B:B,"False Data")</f>
        <v>Anna Perez</v>
      </c>
      <c r="L1985" s="5">
        <f>_xlfn.XLOOKUP(Table17[[#This Row],[Customer_ID]],Customer_Dim!A:A,Customer_Dim!C:C,"False Data")</f>
        <v>30</v>
      </c>
      <c r="M1985" s="5" t="str" cm="1">
        <f t="array" ref="M1985">_xlfn.IFS(Table9[[#This Row],[Age]]&lt;=35,"Youth",Table9[[#This Row],[Age]]&lt;=55,"Adult",Table9[[#This Row],[Age]]&gt;55,"Senior")</f>
        <v>Youth</v>
      </c>
      <c r="N1985" t="str">
        <f>_xlfn.XLOOKUP(Table17[[#This Row],[Customer_ID]],Customer_Dim!A:A,Customer_Dim!D:D,"False Data")</f>
        <v>Male</v>
      </c>
      <c r="O1985" t="str">
        <f>_xlfn.XLOOKUP(Table17[[#This Row],[Customer_ID]],Customer_Dim!A:A,Customer_Dim!E:E,"False Data")</f>
        <v>South Jerry</v>
      </c>
      <c r="P1985" t="str">
        <f>_xlfn.XLOOKUP(Table17[[#This Row],[Customer_ID]],Customer_Dim!A:A,Customer_Dim!F:F,"False Data")</f>
        <v>Maine</v>
      </c>
      <c r="Q1985" t="str">
        <f>_xlfn.XLOOKUP(Table17[[#This Row],[Customer_ID]],Customer_Dim!A:A,Customer_Dim!G:G,"False Data")</f>
        <v>USA</v>
      </c>
      <c r="R1985" t="str">
        <f>_xlfn.XLOOKUP(Table17[[#This Row],[Customer_ID]],Customer_Dim!A:A,Customer_Dim!H:H,"False Data")</f>
        <v>Platinum</v>
      </c>
      <c r="S1985" t="str">
        <f>_xlfn.XLOOKUP(Table17[[#This Row],[Store_ID]],Store_Dim!A:A,Store_Dim!B:B)</f>
        <v>Gray Ltd</v>
      </c>
      <c r="T1985" t="str">
        <f>_xlfn.XLOOKUP(Table17[[#This Row],[Store_ID]],Store_Dim!A:A,Store_Dim!C:C)</f>
        <v>North</v>
      </c>
      <c r="U1985" t="str">
        <f>_xlfn.XLOOKUP(Table17[[#This Row],[Store_ID]],Store_Dim!A:A,Store_Dim!D:D)</f>
        <v>New Michaelchester</v>
      </c>
      <c r="V1985" t="str">
        <f>_xlfn.XLOOKUP(Table17[[#This Row],[Store_ID]],Store_Dim!A:A,Store_Dim!E:E)</f>
        <v>Outlet</v>
      </c>
      <c r="W1985" t="str">
        <f>_xlfn.XLOOKUP(Table17[[#This Row],[Product_ID]],Product_Dim!A:A,Product_Dim!B:B)</f>
        <v>Stainless Steel Cutlery Set</v>
      </c>
      <c r="X1985" t="str">
        <f>_xlfn.XLOOKUP(Table17[[#This Row],[Product_ID]],Product_Dim!A:A,Product_Dim!C:C)</f>
        <v>Home</v>
      </c>
      <c r="Y1985" t="str">
        <f>_xlfn.XLOOKUP(Table17[[#This Row],[Product_ID]],Product_Dim!A:A,Product_Dim!D:D)</f>
        <v>Kitchen</v>
      </c>
      <c r="Z1985" t="str">
        <f>_xlfn.XLOOKUP(Table17[[#This Row],[Product_ID]],Product_Dim!A:A,Product_Dim!E:E)</f>
        <v>Stevens, Fernandez and Martin</v>
      </c>
      <c r="AA1985">
        <f>_xlfn.XLOOKUP(Table17[[#This Row],[Product_ID]],Product_Dim!A:A,Product_Dim!F:F)</f>
        <v>19.52</v>
      </c>
      <c r="AB1985">
        <f>_xlfn.XLOOKUP(Table17[[#This Row],[Product_ID]],Product_Dim!A:A,Product_Dim!G:G)</f>
        <v>57</v>
      </c>
    </row>
    <row r="1986" spans="1:28" x14ac:dyDescent="0.25">
      <c r="A1986" t="s">
        <v>3810</v>
      </c>
      <c r="B1986" s="1">
        <v>45365</v>
      </c>
      <c r="C1986" t="s">
        <v>198</v>
      </c>
      <c r="D1986" t="s">
        <v>1688</v>
      </c>
      <c r="E1986" t="s">
        <v>1776</v>
      </c>
      <c r="F1986">
        <v>4</v>
      </c>
      <c r="G1986">
        <v>167.25</v>
      </c>
      <c r="H1986">
        <v>0.11</v>
      </c>
      <c r="I1986" t="s">
        <v>1824</v>
      </c>
      <c r="J1986" s="12">
        <v>595.41</v>
      </c>
      <c r="K1986" t="str">
        <f>_xlfn.XLOOKUP(Table17[[#This Row],[Customer_ID]],Customer_Dim!A:A,Customer_Dim!B:B,"False Data")</f>
        <v>Debra Liu</v>
      </c>
      <c r="L1986" s="5">
        <f>_xlfn.XLOOKUP(Table17[[#This Row],[Customer_ID]],Customer_Dim!A:A,Customer_Dim!C:C,"False Data")</f>
        <v>55</v>
      </c>
      <c r="M1986" s="5" t="str" cm="1">
        <f t="array" ref="M1986">_xlfn.IFS(Table9[[#This Row],[Age]]&lt;=35,"Youth",Table9[[#This Row],[Age]]&lt;=55,"Adult",Table9[[#This Row],[Age]]&gt;55,"Senior")</f>
        <v>Adult</v>
      </c>
      <c r="N1986" t="str">
        <f>_xlfn.XLOOKUP(Table17[[#This Row],[Customer_ID]],Customer_Dim!A:A,Customer_Dim!D:D,"False Data")</f>
        <v>Male</v>
      </c>
      <c r="O1986" t="str">
        <f>_xlfn.XLOOKUP(Table17[[#This Row],[Customer_ID]],Customer_Dim!A:A,Customer_Dim!E:E,"False Data")</f>
        <v>South Timtown</v>
      </c>
      <c r="P1986" t="str">
        <f>_xlfn.XLOOKUP(Table17[[#This Row],[Customer_ID]],Customer_Dim!A:A,Customer_Dim!F:F,"False Data")</f>
        <v>Minnesota</v>
      </c>
      <c r="Q1986" t="str">
        <f>_xlfn.XLOOKUP(Table17[[#This Row],[Customer_ID]],Customer_Dim!A:A,Customer_Dim!G:G,"False Data")</f>
        <v>USA</v>
      </c>
      <c r="R1986" t="str">
        <f>_xlfn.XLOOKUP(Table17[[#This Row],[Customer_ID]],Customer_Dim!A:A,Customer_Dim!H:H,"False Data")</f>
        <v>Bronze</v>
      </c>
      <c r="S1986" t="str">
        <f>_xlfn.XLOOKUP(Table17[[#This Row],[Store_ID]],Store_Dim!A:A,Store_Dim!B:B)</f>
        <v>Benson-Elliott</v>
      </c>
      <c r="T1986" t="str">
        <f>_xlfn.XLOOKUP(Table17[[#This Row],[Store_ID]],Store_Dim!A:A,Store_Dim!C:C)</f>
        <v>East</v>
      </c>
      <c r="U1986" t="str">
        <f>_xlfn.XLOOKUP(Table17[[#This Row],[Store_ID]],Store_Dim!A:A,Store_Dim!D:D)</f>
        <v>Port Josephberg</v>
      </c>
      <c r="V1986" t="str">
        <f>_xlfn.XLOOKUP(Table17[[#This Row],[Store_ID]],Store_Dim!A:A,Store_Dim!E:E)</f>
        <v>Online</v>
      </c>
      <c r="W1986" t="str">
        <f>_xlfn.XLOOKUP(Table17[[#This Row],[Product_ID]],Product_Dim!A:A,Product_Dim!B:B)</f>
        <v>Kitchen Storage Rack</v>
      </c>
      <c r="X1986" t="str">
        <f>_xlfn.XLOOKUP(Table17[[#This Row],[Product_ID]],Product_Dim!A:A,Product_Dim!C:C)</f>
        <v>Home</v>
      </c>
      <c r="Y1986" t="str">
        <f>_xlfn.XLOOKUP(Table17[[#This Row],[Product_ID]],Product_Dim!A:A,Product_Dim!D:D)</f>
        <v>Storage</v>
      </c>
      <c r="Z1986" t="str">
        <f>_xlfn.XLOOKUP(Table17[[#This Row],[Product_ID]],Product_Dim!A:A,Product_Dim!E:E)</f>
        <v>Duran Group</v>
      </c>
      <c r="AA1986">
        <f>_xlfn.XLOOKUP(Table17[[#This Row],[Product_ID]],Product_Dim!A:A,Product_Dim!F:F)</f>
        <v>138.05000000000001</v>
      </c>
      <c r="AB1986">
        <f>_xlfn.XLOOKUP(Table17[[#This Row],[Product_ID]],Product_Dim!A:A,Product_Dim!G:G)</f>
        <v>89</v>
      </c>
    </row>
    <row r="1987" spans="1:28" x14ac:dyDescent="0.25">
      <c r="A1987" t="s">
        <v>3811</v>
      </c>
      <c r="B1987" s="1">
        <v>45229</v>
      </c>
      <c r="C1987" t="s">
        <v>1403</v>
      </c>
      <c r="D1987" t="s">
        <v>1668</v>
      </c>
      <c r="E1987" t="s">
        <v>1810</v>
      </c>
      <c r="F1987">
        <v>3</v>
      </c>
      <c r="G1987">
        <v>345.43</v>
      </c>
      <c r="H1987">
        <v>0.08</v>
      </c>
      <c r="I1987" t="s">
        <v>1829</v>
      </c>
      <c r="J1987" s="12">
        <v>953.38679999999999</v>
      </c>
      <c r="K1987" t="str">
        <f>_xlfn.XLOOKUP(Table17[[#This Row],[Customer_ID]],Customer_Dim!A:A,Customer_Dim!B:B,"False Data")</f>
        <v>John Berg</v>
      </c>
      <c r="L1987" s="5">
        <f>_xlfn.XLOOKUP(Table17[[#This Row],[Customer_ID]],Customer_Dim!A:A,Customer_Dim!C:C,"False Data")</f>
        <v>60</v>
      </c>
      <c r="M1987" s="5" t="str" cm="1">
        <f t="array" ref="M1987">_xlfn.IFS(Table9[[#This Row],[Age]]&lt;=35,"Youth",Table9[[#This Row],[Age]]&lt;=55,"Adult",Table9[[#This Row],[Age]]&gt;55,"Senior")</f>
        <v>Senior</v>
      </c>
      <c r="N1987" t="str">
        <f>_xlfn.XLOOKUP(Table17[[#This Row],[Customer_ID]],Customer_Dim!A:A,Customer_Dim!D:D,"False Data")</f>
        <v>Male</v>
      </c>
      <c r="O1987" t="str">
        <f>_xlfn.XLOOKUP(Table17[[#This Row],[Customer_ID]],Customer_Dim!A:A,Customer_Dim!E:E,"False Data")</f>
        <v>Johnsonville</v>
      </c>
      <c r="P1987" t="str">
        <f>_xlfn.XLOOKUP(Table17[[#This Row],[Customer_ID]],Customer_Dim!A:A,Customer_Dim!F:F,"False Data")</f>
        <v>Oklahoma</v>
      </c>
      <c r="Q1987" t="str">
        <f>_xlfn.XLOOKUP(Table17[[#This Row],[Customer_ID]],Customer_Dim!A:A,Customer_Dim!G:G,"False Data")</f>
        <v>USA</v>
      </c>
      <c r="R1987" t="str">
        <f>_xlfn.XLOOKUP(Table17[[#This Row],[Customer_ID]],Customer_Dim!A:A,Customer_Dim!H:H,"False Data")</f>
        <v>Gold</v>
      </c>
      <c r="S1987" t="str">
        <f>_xlfn.XLOOKUP(Table17[[#This Row],[Store_ID]],Store_Dim!A:A,Store_Dim!B:B)</f>
        <v>Guerrero-Schmitt</v>
      </c>
      <c r="T1987" t="str">
        <f>_xlfn.XLOOKUP(Table17[[#This Row],[Store_ID]],Store_Dim!A:A,Store_Dim!C:C)</f>
        <v>East</v>
      </c>
      <c r="U1987" t="str">
        <f>_xlfn.XLOOKUP(Table17[[#This Row],[Store_ID]],Store_Dim!A:A,Store_Dim!D:D)</f>
        <v>East Stevechester</v>
      </c>
      <c r="V1987" t="str">
        <f>_xlfn.XLOOKUP(Table17[[#This Row],[Store_ID]],Store_Dim!A:A,Store_Dim!E:E)</f>
        <v>Flagship</v>
      </c>
      <c r="W1987" t="str">
        <f>_xlfn.XLOOKUP(Table17[[#This Row],[Product_ID]],Product_Dim!A:A,Product_Dim!B:B)</f>
        <v>Luxury Perfume Spray</v>
      </c>
      <c r="X1987" t="str">
        <f>_xlfn.XLOOKUP(Table17[[#This Row],[Product_ID]],Product_Dim!A:A,Product_Dim!C:C)</f>
        <v>Beauty</v>
      </c>
      <c r="Y1987" t="str">
        <f>_xlfn.XLOOKUP(Table17[[#This Row],[Product_ID]],Product_Dim!A:A,Product_Dim!D:D)</f>
        <v>Fragrance</v>
      </c>
      <c r="Z1987" t="str">
        <f>_xlfn.XLOOKUP(Table17[[#This Row],[Product_ID]],Product_Dim!A:A,Product_Dim!E:E)</f>
        <v>Gibson, Green and Lopez</v>
      </c>
      <c r="AA1987">
        <f>_xlfn.XLOOKUP(Table17[[#This Row],[Product_ID]],Product_Dim!A:A,Product_Dim!F:F)</f>
        <v>482.75</v>
      </c>
      <c r="AB1987">
        <f>_xlfn.XLOOKUP(Table17[[#This Row],[Product_ID]],Product_Dim!A:A,Product_Dim!G:G)</f>
        <v>444</v>
      </c>
    </row>
    <row r="1988" spans="1:28" x14ac:dyDescent="0.25">
      <c r="A1988" t="s">
        <v>3812</v>
      </c>
      <c r="B1988" s="1">
        <v>45349</v>
      </c>
      <c r="C1988" t="s">
        <v>972</v>
      </c>
      <c r="D1988" t="s">
        <v>1712</v>
      </c>
      <c r="E1988" t="s">
        <v>1786</v>
      </c>
      <c r="F1988">
        <v>4</v>
      </c>
      <c r="G1988">
        <v>752.48</v>
      </c>
      <c r="H1988">
        <v>0.23</v>
      </c>
      <c r="I1988" t="s">
        <v>1824</v>
      </c>
      <c r="J1988" s="12">
        <v>2317.6383999999998</v>
      </c>
      <c r="K1988" t="str">
        <f>_xlfn.XLOOKUP(Table17[[#This Row],[Customer_ID]],Customer_Dim!A:A,Customer_Dim!B:B,"False Data")</f>
        <v>Jennifer Zamora</v>
      </c>
      <c r="L1988" s="5">
        <f>_xlfn.XLOOKUP(Table17[[#This Row],[Customer_ID]],Customer_Dim!A:A,Customer_Dim!C:C,"False Data")</f>
        <v>60</v>
      </c>
      <c r="M1988" s="5" t="str" cm="1">
        <f t="array" ref="M1988">_xlfn.IFS(Table9[[#This Row],[Age]]&lt;=35,"Youth",Table9[[#This Row],[Age]]&lt;=55,"Adult",Table9[[#This Row],[Age]]&gt;55,"Senior")</f>
        <v>Senior</v>
      </c>
      <c r="N1988" t="str">
        <f>_xlfn.XLOOKUP(Table17[[#This Row],[Customer_ID]],Customer_Dim!A:A,Customer_Dim!D:D,"False Data")</f>
        <v>Female</v>
      </c>
      <c r="O1988" t="str">
        <f>_xlfn.XLOOKUP(Table17[[#This Row],[Customer_ID]],Customer_Dim!A:A,Customer_Dim!E:E,"False Data")</f>
        <v>Sarahland</v>
      </c>
      <c r="P1988" t="str">
        <f>_xlfn.XLOOKUP(Table17[[#This Row],[Customer_ID]],Customer_Dim!A:A,Customer_Dim!F:F,"False Data")</f>
        <v>Iowa</v>
      </c>
      <c r="Q1988" t="str">
        <f>_xlfn.XLOOKUP(Table17[[#This Row],[Customer_ID]],Customer_Dim!A:A,Customer_Dim!G:G,"False Data")</f>
        <v>USA</v>
      </c>
      <c r="R1988" t="str">
        <f>_xlfn.XLOOKUP(Table17[[#This Row],[Customer_ID]],Customer_Dim!A:A,Customer_Dim!H:H,"False Data")</f>
        <v>Gold</v>
      </c>
      <c r="S1988" t="str">
        <f>_xlfn.XLOOKUP(Table17[[#This Row],[Store_ID]],Store_Dim!A:A,Store_Dim!B:B)</f>
        <v>Moore, Padilla and Butler</v>
      </c>
      <c r="T1988" t="str">
        <f>_xlfn.XLOOKUP(Table17[[#This Row],[Store_ID]],Store_Dim!A:A,Store_Dim!C:C)</f>
        <v>South</v>
      </c>
      <c r="U1988" t="str">
        <f>_xlfn.XLOOKUP(Table17[[#This Row],[Store_ID]],Store_Dim!A:A,Store_Dim!D:D)</f>
        <v>East Johnstad</v>
      </c>
      <c r="V1988" t="str">
        <f>_xlfn.XLOOKUP(Table17[[#This Row],[Store_ID]],Store_Dim!A:A,Store_Dim!E:E)</f>
        <v>Flagship</v>
      </c>
      <c r="W1988" t="str">
        <f>_xlfn.XLOOKUP(Table17[[#This Row],[Product_ID]],Product_Dim!A:A,Product_Dim!B:B)</f>
        <v>Fitness Resistance Bands</v>
      </c>
      <c r="X1988" t="str">
        <f>_xlfn.XLOOKUP(Table17[[#This Row],[Product_ID]],Product_Dim!A:A,Product_Dim!C:C)</f>
        <v>Sports</v>
      </c>
      <c r="Y1988" t="str">
        <f>_xlfn.XLOOKUP(Table17[[#This Row],[Product_ID]],Product_Dim!A:A,Product_Dim!D:D)</f>
        <v>Fitness</v>
      </c>
      <c r="Z1988" t="str">
        <f>_xlfn.XLOOKUP(Table17[[#This Row],[Product_ID]],Product_Dim!A:A,Product_Dim!E:E)</f>
        <v>Reese-Watson</v>
      </c>
      <c r="AA1988">
        <f>_xlfn.XLOOKUP(Table17[[#This Row],[Product_ID]],Product_Dim!A:A,Product_Dim!F:F)</f>
        <v>152.91999999999999</v>
      </c>
      <c r="AB1988">
        <f>_xlfn.XLOOKUP(Table17[[#This Row],[Product_ID]],Product_Dim!A:A,Product_Dim!G:G)</f>
        <v>281</v>
      </c>
    </row>
    <row r="1989" spans="1:28" x14ac:dyDescent="0.25">
      <c r="A1989" t="s">
        <v>3813</v>
      </c>
      <c r="B1989" s="1">
        <v>45886</v>
      </c>
      <c r="C1989" t="s">
        <v>1389</v>
      </c>
      <c r="D1989" t="s">
        <v>1662</v>
      </c>
      <c r="E1989" t="s">
        <v>1813</v>
      </c>
      <c r="F1989">
        <v>1</v>
      </c>
      <c r="G1989">
        <v>120.02</v>
      </c>
      <c r="H1989">
        <v>0.26</v>
      </c>
      <c r="I1989" t="s">
        <v>1824</v>
      </c>
      <c r="J1989" s="12">
        <v>88.814799999999991</v>
      </c>
      <c r="K1989" t="str">
        <f>_xlfn.XLOOKUP(Table17[[#This Row],[Customer_ID]],Customer_Dim!A:A,Customer_Dim!B:B,"False Data")</f>
        <v>William Cortez</v>
      </c>
      <c r="L1989" s="5">
        <f>_xlfn.XLOOKUP(Table17[[#This Row],[Customer_ID]],Customer_Dim!A:A,Customer_Dim!C:C,"False Data")</f>
        <v>29</v>
      </c>
      <c r="M1989" s="5" t="str" cm="1">
        <f t="array" ref="M1989">_xlfn.IFS(Table9[[#This Row],[Age]]&lt;=35,"Youth",Table9[[#This Row],[Age]]&lt;=55,"Adult",Table9[[#This Row],[Age]]&gt;55,"Senior")</f>
        <v>Youth</v>
      </c>
      <c r="N1989" t="str">
        <f>_xlfn.XLOOKUP(Table17[[#This Row],[Customer_ID]],Customer_Dim!A:A,Customer_Dim!D:D,"False Data")</f>
        <v>Male</v>
      </c>
      <c r="O1989" t="str">
        <f>_xlfn.XLOOKUP(Table17[[#This Row],[Customer_ID]],Customer_Dim!A:A,Customer_Dim!E:E,"False Data")</f>
        <v>Port Hannahport</v>
      </c>
      <c r="P1989" t="str">
        <f>_xlfn.XLOOKUP(Table17[[#This Row],[Customer_ID]],Customer_Dim!A:A,Customer_Dim!F:F,"False Data")</f>
        <v>Ohio</v>
      </c>
      <c r="Q1989" t="str">
        <f>_xlfn.XLOOKUP(Table17[[#This Row],[Customer_ID]],Customer_Dim!A:A,Customer_Dim!G:G,"False Data")</f>
        <v>USA</v>
      </c>
      <c r="R1989" t="str">
        <f>_xlfn.XLOOKUP(Table17[[#This Row],[Customer_ID]],Customer_Dim!A:A,Customer_Dim!H:H,"False Data")</f>
        <v>Bronze</v>
      </c>
      <c r="S1989" t="str">
        <f>_xlfn.XLOOKUP(Table17[[#This Row],[Store_ID]],Store_Dim!A:A,Store_Dim!B:B)</f>
        <v>Mann-Austin</v>
      </c>
      <c r="T1989" t="str">
        <f>_xlfn.XLOOKUP(Table17[[#This Row],[Store_ID]],Store_Dim!A:A,Store_Dim!C:C)</f>
        <v>East</v>
      </c>
      <c r="U1989" t="str">
        <f>_xlfn.XLOOKUP(Table17[[#This Row],[Store_ID]],Store_Dim!A:A,Store_Dim!D:D)</f>
        <v>Vasquezborough</v>
      </c>
      <c r="V1989" t="str">
        <f>_xlfn.XLOOKUP(Table17[[#This Row],[Store_ID]],Store_Dim!A:A,Store_Dim!E:E)</f>
        <v>Online</v>
      </c>
      <c r="W1989" t="str">
        <f>_xlfn.XLOOKUP(Table17[[#This Row],[Product_ID]],Product_Dim!A:A,Product_Dim!B:B)</f>
        <v>Foam Roller</v>
      </c>
      <c r="X1989" t="str">
        <f>_xlfn.XLOOKUP(Table17[[#This Row],[Product_ID]],Product_Dim!A:A,Product_Dim!C:C)</f>
        <v>Sports</v>
      </c>
      <c r="Y1989" t="str">
        <f>_xlfn.XLOOKUP(Table17[[#This Row],[Product_ID]],Product_Dim!A:A,Product_Dim!D:D)</f>
        <v>Fitness</v>
      </c>
      <c r="Z1989" t="str">
        <f>_xlfn.XLOOKUP(Table17[[#This Row],[Product_ID]],Product_Dim!A:A,Product_Dim!E:E)</f>
        <v>Atkinson, Camacho and Oliver</v>
      </c>
      <c r="AA1989">
        <f>_xlfn.XLOOKUP(Table17[[#This Row],[Product_ID]],Product_Dim!A:A,Product_Dim!F:F)</f>
        <v>30.62</v>
      </c>
      <c r="AB1989">
        <f>_xlfn.XLOOKUP(Table17[[#This Row],[Product_ID]],Product_Dim!A:A,Product_Dim!G:G)</f>
        <v>138</v>
      </c>
    </row>
    <row r="1990" spans="1:28" x14ac:dyDescent="0.25">
      <c r="A1990" t="s">
        <v>3814</v>
      </c>
      <c r="B1990" s="1">
        <v>45359</v>
      </c>
      <c r="C1990" t="s">
        <v>1017</v>
      </c>
      <c r="D1990" t="s">
        <v>1630</v>
      </c>
      <c r="E1990" t="s">
        <v>1782</v>
      </c>
      <c r="F1990">
        <v>3</v>
      </c>
      <c r="G1990">
        <v>146.71</v>
      </c>
      <c r="H1990">
        <v>0.28000000000000003</v>
      </c>
      <c r="I1990" t="s">
        <v>1824</v>
      </c>
      <c r="J1990" s="12">
        <v>316.89359999999999</v>
      </c>
      <c r="K1990" t="str">
        <f>_xlfn.XLOOKUP(Table17[[#This Row],[Customer_ID]],Customer_Dim!A:A,Customer_Dim!B:B,"False Data")</f>
        <v>Kristy Dunlap</v>
      </c>
      <c r="L1990" s="5">
        <f>_xlfn.XLOOKUP(Table17[[#This Row],[Customer_ID]],Customer_Dim!A:A,Customer_Dim!C:C,"False Data")</f>
        <v>64</v>
      </c>
      <c r="M1990" s="5" t="str" cm="1">
        <f t="array" ref="M1990">_xlfn.IFS(Table9[[#This Row],[Age]]&lt;=35,"Youth",Table9[[#This Row],[Age]]&lt;=55,"Adult",Table9[[#This Row],[Age]]&gt;55,"Senior")</f>
        <v>Senior</v>
      </c>
      <c r="N1990" t="str">
        <f>_xlfn.XLOOKUP(Table17[[#This Row],[Customer_ID]],Customer_Dim!A:A,Customer_Dim!D:D,"False Data")</f>
        <v>Female</v>
      </c>
      <c r="O1990" t="str">
        <f>_xlfn.XLOOKUP(Table17[[#This Row],[Customer_ID]],Customer_Dim!A:A,Customer_Dim!E:E,"False Data")</f>
        <v>Whiteport</v>
      </c>
      <c r="P1990" t="str">
        <f>_xlfn.XLOOKUP(Table17[[#This Row],[Customer_ID]],Customer_Dim!A:A,Customer_Dim!F:F,"False Data")</f>
        <v>North Carolina</v>
      </c>
      <c r="Q1990" t="str">
        <f>_xlfn.XLOOKUP(Table17[[#This Row],[Customer_ID]],Customer_Dim!A:A,Customer_Dim!G:G,"False Data")</f>
        <v>USA</v>
      </c>
      <c r="R1990" t="str">
        <f>_xlfn.XLOOKUP(Table17[[#This Row],[Customer_ID]],Customer_Dim!A:A,Customer_Dim!H:H,"False Data")</f>
        <v>Platinum</v>
      </c>
      <c r="S1990" t="str">
        <f>_xlfn.XLOOKUP(Table17[[#This Row],[Store_ID]],Store_Dim!A:A,Store_Dim!B:B)</f>
        <v>Bean, Jones and Park</v>
      </c>
      <c r="T1990" t="str">
        <f>_xlfn.XLOOKUP(Table17[[#This Row],[Store_ID]],Store_Dim!A:A,Store_Dim!C:C)</f>
        <v>West</v>
      </c>
      <c r="U1990" t="str">
        <f>_xlfn.XLOOKUP(Table17[[#This Row],[Store_ID]],Store_Dim!A:A,Store_Dim!D:D)</f>
        <v>Thompsonborough</v>
      </c>
      <c r="V1990" t="str">
        <f>_xlfn.XLOOKUP(Table17[[#This Row],[Store_ID]],Store_Dim!A:A,Store_Dim!E:E)</f>
        <v>Online</v>
      </c>
      <c r="W1990" t="str">
        <f>_xlfn.XLOOKUP(Table17[[#This Row],[Product_ID]],Product_Dim!A:A,Product_Dim!B:B)</f>
        <v>Yoga Exercise Mat</v>
      </c>
      <c r="X1990" t="str">
        <f>_xlfn.XLOOKUP(Table17[[#This Row],[Product_ID]],Product_Dim!A:A,Product_Dim!C:C)</f>
        <v>Sports</v>
      </c>
      <c r="Y1990" t="str">
        <f>_xlfn.XLOOKUP(Table17[[#This Row],[Product_ID]],Product_Dim!A:A,Product_Dim!D:D)</f>
        <v>Fitness</v>
      </c>
      <c r="Z1990" t="str">
        <f>_xlfn.XLOOKUP(Table17[[#This Row],[Product_ID]],Product_Dim!A:A,Product_Dim!E:E)</f>
        <v>Carroll, Long and Mendoza</v>
      </c>
      <c r="AA1990">
        <f>_xlfn.XLOOKUP(Table17[[#This Row],[Product_ID]],Product_Dim!A:A,Product_Dim!F:F)</f>
        <v>313.26</v>
      </c>
      <c r="AB1990">
        <f>_xlfn.XLOOKUP(Table17[[#This Row],[Product_ID]],Product_Dim!A:A,Product_Dim!G:G)</f>
        <v>369</v>
      </c>
    </row>
    <row r="1991" spans="1:28" x14ac:dyDescent="0.25">
      <c r="A1991" t="s">
        <v>3815</v>
      </c>
      <c r="B1991" s="1">
        <v>45730</v>
      </c>
      <c r="C1991" t="s">
        <v>298</v>
      </c>
      <c r="D1991" t="s">
        <v>1676</v>
      </c>
      <c r="E1991" t="s">
        <v>1752</v>
      </c>
      <c r="F1991">
        <v>2</v>
      </c>
      <c r="G1991">
        <v>358.87</v>
      </c>
      <c r="H1991">
        <v>0.24</v>
      </c>
      <c r="I1991" t="s">
        <v>1824</v>
      </c>
      <c r="J1991" s="12">
        <v>545.48239999999998</v>
      </c>
      <c r="K1991" t="str">
        <f>_xlfn.XLOOKUP(Table17[[#This Row],[Customer_ID]],Customer_Dim!A:A,Customer_Dim!B:B,"False Data")</f>
        <v>George Rosario</v>
      </c>
      <c r="L1991" s="5">
        <f>_xlfn.XLOOKUP(Table17[[#This Row],[Customer_ID]],Customer_Dim!A:A,Customer_Dim!C:C,"False Data")</f>
        <v>53</v>
      </c>
      <c r="M1991" s="5" t="str" cm="1">
        <f t="array" ref="M1991">_xlfn.IFS(Table9[[#This Row],[Age]]&lt;=35,"Youth",Table9[[#This Row],[Age]]&lt;=55,"Adult",Table9[[#This Row],[Age]]&gt;55,"Senior")</f>
        <v>Adult</v>
      </c>
      <c r="N1991" t="str">
        <f>_xlfn.XLOOKUP(Table17[[#This Row],[Customer_ID]],Customer_Dim!A:A,Customer_Dim!D:D,"False Data")</f>
        <v>Male</v>
      </c>
      <c r="O1991" t="str">
        <f>_xlfn.XLOOKUP(Table17[[#This Row],[Customer_ID]],Customer_Dim!A:A,Customer_Dim!E:E,"False Data")</f>
        <v>Leburgh</v>
      </c>
      <c r="P1991" t="str">
        <f>_xlfn.XLOOKUP(Table17[[#This Row],[Customer_ID]],Customer_Dim!A:A,Customer_Dim!F:F,"False Data")</f>
        <v>Florida</v>
      </c>
      <c r="Q1991" t="str">
        <f>_xlfn.XLOOKUP(Table17[[#This Row],[Customer_ID]],Customer_Dim!A:A,Customer_Dim!G:G,"False Data")</f>
        <v>USA</v>
      </c>
      <c r="R1991" t="str">
        <f>_xlfn.XLOOKUP(Table17[[#This Row],[Customer_ID]],Customer_Dim!A:A,Customer_Dim!H:H,"False Data")</f>
        <v>Bronze</v>
      </c>
      <c r="S1991" t="str">
        <f>_xlfn.XLOOKUP(Table17[[#This Row],[Store_ID]],Store_Dim!A:A,Store_Dim!B:B)</f>
        <v>Rivera-Warner</v>
      </c>
      <c r="T1991" t="str">
        <f>_xlfn.XLOOKUP(Table17[[#This Row],[Store_ID]],Store_Dim!A:A,Store_Dim!C:C)</f>
        <v>East</v>
      </c>
      <c r="U1991" t="str">
        <f>_xlfn.XLOOKUP(Table17[[#This Row],[Store_ID]],Store_Dim!A:A,Store_Dim!D:D)</f>
        <v>Washingtonfurt</v>
      </c>
      <c r="V1991" t="str">
        <f>_xlfn.XLOOKUP(Table17[[#This Row],[Store_ID]],Store_Dim!A:A,Store_Dim!E:E)</f>
        <v>Flagship</v>
      </c>
      <c r="W1991" t="str">
        <f>_xlfn.XLOOKUP(Table17[[#This Row],[Product_ID]],Product_Dim!A:A,Product_Dim!B:B)</f>
        <v>Matte Lipstick Set</v>
      </c>
      <c r="X1991" t="str">
        <f>_xlfn.XLOOKUP(Table17[[#This Row],[Product_ID]],Product_Dim!A:A,Product_Dim!C:C)</f>
        <v>Beauty</v>
      </c>
      <c r="Y1991" t="str">
        <f>_xlfn.XLOOKUP(Table17[[#This Row],[Product_ID]],Product_Dim!A:A,Product_Dim!D:D)</f>
        <v>Makeup</v>
      </c>
      <c r="Z1991" t="str">
        <f>_xlfn.XLOOKUP(Table17[[#This Row],[Product_ID]],Product_Dim!A:A,Product_Dim!E:E)</f>
        <v>Zhang Inc</v>
      </c>
      <c r="AA1991">
        <f>_xlfn.XLOOKUP(Table17[[#This Row],[Product_ID]],Product_Dim!A:A,Product_Dim!F:F)</f>
        <v>299.11</v>
      </c>
      <c r="AB1991">
        <f>_xlfn.XLOOKUP(Table17[[#This Row],[Product_ID]],Product_Dim!A:A,Product_Dim!G:G)</f>
        <v>118</v>
      </c>
    </row>
    <row r="1992" spans="1:28" x14ac:dyDescent="0.25">
      <c r="A1992" t="s">
        <v>3816</v>
      </c>
      <c r="B1992" s="1">
        <v>45456</v>
      </c>
      <c r="C1992" t="s">
        <v>773</v>
      </c>
      <c r="D1992" t="s">
        <v>1652</v>
      </c>
      <c r="E1992" t="s">
        <v>1766</v>
      </c>
      <c r="F1992">
        <v>4</v>
      </c>
      <c r="G1992">
        <v>212.75</v>
      </c>
      <c r="H1992">
        <v>0.11</v>
      </c>
      <c r="I1992" t="s">
        <v>1829</v>
      </c>
      <c r="J1992" s="12">
        <v>757.39</v>
      </c>
      <c r="K1992" t="str">
        <f>_xlfn.XLOOKUP(Table17[[#This Row],[Customer_ID]],Customer_Dim!A:A,Customer_Dim!B:B,"False Data")</f>
        <v>Mr. William Horton</v>
      </c>
      <c r="L1992" s="5">
        <f>_xlfn.XLOOKUP(Table17[[#This Row],[Customer_ID]],Customer_Dim!A:A,Customer_Dim!C:C,"False Data")</f>
        <v>31</v>
      </c>
      <c r="M1992" s="5" t="str" cm="1">
        <f t="array" ref="M1992">_xlfn.IFS(Table9[[#This Row],[Age]]&lt;=35,"Youth",Table9[[#This Row],[Age]]&lt;=55,"Adult",Table9[[#This Row],[Age]]&gt;55,"Senior")</f>
        <v>Youth</v>
      </c>
      <c r="N1992" t="str">
        <f>_xlfn.XLOOKUP(Table17[[#This Row],[Customer_ID]],Customer_Dim!A:A,Customer_Dim!D:D,"False Data")</f>
        <v>Male</v>
      </c>
      <c r="O1992" t="str">
        <f>_xlfn.XLOOKUP(Table17[[#This Row],[Customer_ID]],Customer_Dim!A:A,Customer_Dim!E:E,"False Data")</f>
        <v>Dawsonchester</v>
      </c>
      <c r="P1992" t="str">
        <f>_xlfn.XLOOKUP(Table17[[#This Row],[Customer_ID]],Customer_Dim!A:A,Customer_Dim!F:F,"False Data")</f>
        <v>Virginia</v>
      </c>
      <c r="Q1992" t="str">
        <f>_xlfn.XLOOKUP(Table17[[#This Row],[Customer_ID]],Customer_Dim!A:A,Customer_Dim!G:G,"False Data")</f>
        <v>USA</v>
      </c>
      <c r="R1992" t="str">
        <f>_xlfn.XLOOKUP(Table17[[#This Row],[Customer_ID]],Customer_Dim!A:A,Customer_Dim!H:H,"False Data")</f>
        <v>Platinum</v>
      </c>
      <c r="S1992" t="str">
        <f>_xlfn.XLOOKUP(Table17[[#This Row],[Store_ID]],Store_Dim!A:A,Store_Dim!B:B)</f>
        <v>Johnson-Wright</v>
      </c>
      <c r="T1992" t="str">
        <f>_xlfn.XLOOKUP(Table17[[#This Row],[Store_ID]],Store_Dim!A:A,Store_Dim!C:C)</f>
        <v>North</v>
      </c>
      <c r="U1992" t="str">
        <f>_xlfn.XLOOKUP(Table17[[#This Row],[Store_ID]],Store_Dim!A:A,Store_Dim!D:D)</f>
        <v>Hoodberg</v>
      </c>
      <c r="V1992" t="str">
        <f>_xlfn.XLOOKUP(Table17[[#This Row],[Store_ID]],Store_Dim!A:A,Store_Dim!E:E)</f>
        <v>Outlet</v>
      </c>
      <c r="W1992" t="str">
        <f>_xlfn.XLOOKUP(Table17[[#This Row],[Product_ID]],Product_Dim!A:A,Product_Dim!B:B)</f>
        <v>Rugby Ball</v>
      </c>
      <c r="X1992" t="str">
        <f>_xlfn.XLOOKUP(Table17[[#This Row],[Product_ID]],Product_Dim!A:A,Product_Dim!C:C)</f>
        <v>Sports</v>
      </c>
      <c r="Y1992" t="str">
        <f>_xlfn.XLOOKUP(Table17[[#This Row],[Product_ID]],Product_Dim!A:A,Product_Dim!D:D)</f>
        <v>Team Sports</v>
      </c>
      <c r="Z1992" t="str">
        <f>_xlfn.XLOOKUP(Table17[[#This Row],[Product_ID]],Product_Dim!A:A,Product_Dim!E:E)</f>
        <v>Harris Inc</v>
      </c>
      <c r="AA1992">
        <f>_xlfn.XLOOKUP(Table17[[#This Row],[Product_ID]],Product_Dim!A:A,Product_Dim!F:F)</f>
        <v>212.26</v>
      </c>
      <c r="AB1992">
        <f>_xlfn.XLOOKUP(Table17[[#This Row],[Product_ID]],Product_Dim!A:A,Product_Dim!G:G)</f>
        <v>82</v>
      </c>
    </row>
    <row r="1993" spans="1:28" x14ac:dyDescent="0.25">
      <c r="A1993" t="s">
        <v>3817</v>
      </c>
      <c r="B1993" s="1">
        <v>45450</v>
      </c>
      <c r="C1993" t="s">
        <v>1029</v>
      </c>
      <c r="D1993" t="s">
        <v>1638</v>
      </c>
      <c r="E1993" t="s">
        <v>1792</v>
      </c>
      <c r="F1993">
        <v>1</v>
      </c>
      <c r="G1993">
        <v>183.47</v>
      </c>
      <c r="H1993">
        <v>0.17</v>
      </c>
      <c r="I1993" t="s">
        <v>1826</v>
      </c>
      <c r="J1993" s="12">
        <v>152.2801</v>
      </c>
      <c r="K1993" t="str">
        <f>_xlfn.XLOOKUP(Table17[[#This Row],[Customer_ID]],Customer_Dim!A:A,Customer_Dim!B:B,"False Data")</f>
        <v>Reginald Willis</v>
      </c>
      <c r="L1993" s="5">
        <f>_xlfn.XLOOKUP(Table17[[#This Row],[Customer_ID]],Customer_Dim!A:A,Customer_Dim!C:C,"False Data")</f>
        <v>62</v>
      </c>
      <c r="M1993" s="5" t="str" cm="1">
        <f t="array" ref="M1993">_xlfn.IFS(Table9[[#This Row],[Age]]&lt;=35,"Youth",Table9[[#This Row],[Age]]&lt;=55,"Adult",Table9[[#This Row],[Age]]&gt;55,"Senior")</f>
        <v>Senior</v>
      </c>
      <c r="N1993" t="str">
        <f>_xlfn.XLOOKUP(Table17[[#This Row],[Customer_ID]],Customer_Dim!A:A,Customer_Dim!D:D,"False Data")</f>
        <v>Female</v>
      </c>
      <c r="O1993" t="str">
        <f>_xlfn.XLOOKUP(Table17[[#This Row],[Customer_ID]],Customer_Dim!A:A,Customer_Dim!E:E,"False Data")</f>
        <v>Kellybury</v>
      </c>
      <c r="P1993" t="str">
        <f>_xlfn.XLOOKUP(Table17[[#This Row],[Customer_ID]],Customer_Dim!A:A,Customer_Dim!F:F,"False Data")</f>
        <v>New York</v>
      </c>
      <c r="Q1993" t="str">
        <f>_xlfn.XLOOKUP(Table17[[#This Row],[Customer_ID]],Customer_Dim!A:A,Customer_Dim!G:G,"False Data")</f>
        <v>USA</v>
      </c>
      <c r="R1993" t="str">
        <f>_xlfn.XLOOKUP(Table17[[#This Row],[Customer_ID]],Customer_Dim!A:A,Customer_Dim!H:H,"False Data")</f>
        <v>Bronze</v>
      </c>
      <c r="S1993" t="str">
        <f>_xlfn.XLOOKUP(Table17[[#This Row],[Store_ID]],Store_Dim!A:A,Store_Dim!B:B)</f>
        <v>Aguirre-Keller</v>
      </c>
      <c r="T1993" t="str">
        <f>_xlfn.XLOOKUP(Table17[[#This Row],[Store_ID]],Store_Dim!A:A,Store_Dim!C:C)</f>
        <v>South</v>
      </c>
      <c r="U1993" t="str">
        <f>_xlfn.XLOOKUP(Table17[[#This Row],[Store_ID]],Store_Dim!A:A,Store_Dim!D:D)</f>
        <v>Lake Michael</v>
      </c>
      <c r="V1993" t="str">
        <f>_xlfn.XLOOKUP(Table17[[#This Row],[Store_ID]],Store_Dim!A:A,Store_Dim!E:E)</f>
        <v>Online</v>
      </c>
      <c r="W1993" t="str">
        <f>_xlfn.XLOOKUP(Table17[[#This Row],[Product_ID]],Product_Dim!A:A,Product_Dim!B:B)</f>
        <v>High-Grip Football</v>
      </c>
      <c r="X1993" t="str">
        <f>_xlfn.XLOOKUP(Table17[[#This Row],[Product_ID]],Product_Dim!A:A,Product_Dim!C:C)</f>
        <v>Sports</v>
      </c>
      <c r="Y1993" t="str">
        <f>_xlfn.XLOOKUP(Table17[[#This Row],[Product_ID]],Product_Dim!A:A,Product_Dim!D:D)</f>
        <v>Team Sports</v>
      </c>
      <c r="Z1993" t="str">
        <f>_xlfn.XLOOKUP(Table17[[#This Row],[Product_ID]],Product_Dim!A:A,Product_Dim!E:E)</f>
        <v>Bridges, Banks and Cummings</v>
      </c>
      <c r="AA1993">
        <f>_xlfn.XLOOKUP(Table17[[#This Row],[Product_ID]],Product_Dim!A:A,Product_Dim!F:F)</f>
        <v>318.91000000000003</v>
      </c>
      <c r="AB1993">
        <f>_xlfn.XLOOKUP(Table17[[#This Row],[Product_ID]],Product_Dim!A:A,Product_Dim!G:G)</f>
        <v>114</v>
      </c>
    </row>
    <row r="1994" spans="1:28" x14ac:dyDescent="0.25">
      <c r="A1994" t="s">
        <v>3818</v>
      </c>
      <c r="B1994" s="1">
        <v>45493</v>
      </c>
      <c r="C1994" t="s">
        <v>251</v>
      </c>
      <c r="D1994" t="s">
        <v>1726</v>
      </c>
      <c r="E1994" t="s">
        <v>1801</v>
      </c>
      <c r="F1994">
        <v>4</v>
      </c>
      <c r="G1994">
        <v>569.98</v>
      </c>
      <c r="H1994">
        <v>0.23</v>
      </c>
      <c r="I1994" t="s">
        <v>1824</v>
      </c>
      <c r="J1994" s="12">
        <v>1755.5383999999999</v>
      </c>
      <c r="K1994" t="str">
        <f>_xlfn.XLOOKUP(Table17[[#This Row],[Customer_ID]],Customer_Dim!A:A,Customer_Dim!B:B,"False Data")</f>
        <v>Mr. Mark Beasley</v>
      </c>
      <c r="L1994" s="5">
        <f>_xlfn.XLOOKUP(Table17[[#This Row],[Customer_ID]],Customer_Dim!A:A,Customer_Dim!C:C,"False Data")</f>
        <v>24</v>
      </c>
      <c r="M1994" s="5" t="str" cm="1">
        <f t="array" ref="M1994">_xlfn.IFS(Table9[[#This Row],[Age]]&lt;=35,"Youth",Table9[[#This Row],[Age]]&lt;=55,"Adult",Table9[[#This Row],[Age]]&gt;55,"Senior")</f>
        <v>Youth</v>
      </c>
      <c r="N1994" t="str">
        <f>_xlfn.XLOOKUP(Table17[[#This Row],[Customer_ID]],Customer_Dim!A:A,Customer_Dim!D:D,"False Data")</f>
        <v>Female</v>
      </c>
      <c r="O1994" t="str">
        <f>_xlfn.XLOOKUP(Table17[[#This Row],[Customer_ID]],Customer_Dim!A:A,Customer_Dim!E:E,"False Data")</f>
        <v>West Johnchester</v>
      </c>
      <c r="P1994" t="str">
        <f>_xlfn.XLOOKUP(Table17[[#This Row],[Customer_ID]],Customer_Dim!A:A,Customer_Dim!F:F,"False Data")</f>
        <v>Indiana</v>
      </c>
      <c r="Q1994" t="str">
        <f>_xlfn.XLOOKUP(Table17[[#This Row],[Customer_ID]],Customer_Dim!A:A,Customer_Dim!G:G,"False Data")</f>
        <v>USA</v>
      </c>
      <c r="R1994" t="str">
        <f>_xlfn.XLOOKUP(Table17[[#This Row],[Customer_ID]],Customer_Dim!A:A,Customer_Dim!H:H,"False Data")</f>
        <v>Silver</v>
      </c>
      <c r="S1994" t="str">
        <f>_xlfn.XLOOKUP(Table17[[#This Row],[Store_ID]],Store_Dim!A:A,Store_Dim!B:B)</f>
        <v>Shelton PLC</v>
      </c>
      <c r="T1994" t="str">
        <f>_xlfn.XLOOKUP(Table17[[#This Row],[Store_ID]],Store_Dim!A:A,Store_Dim!C:C)</f>
        <v>North</v>
      </c>
      <c r="U1994" t="str">
        <f>_xlfn.XLOOKUP(Table17[[#This Row],[Store_ID]],Store_Dim!A:A,Store_Dim!D:D)</f>
        <v>East Jenniferstad</v>
      </c>
      <c r="V1994" t="str">
        <f>_xlfn.XLOOKUP(Table17[[#This Row],[Store_ID]],Store_Dim!A:A,Store_Dim!E:E)</f>
        <v>Flagship</v>
      </c>
      <c r="W1994" t="str">
        <f>_xlfn.XLOOKUP(Table17[[#This Row],[Product_ID]],Product_Dim!A:A,Product_Dim!B:B)</f>
        <v>Face Foundation Kit</v>
      </c>
      <c r="X1994" t="str">
        <f>_xlfn.XLOOKUP(Table17[[#This Row],[Product_ID]],Product_Dim!A:A,Product_Dim!C:C)</f>
        <v>Beauty</v>
      </c>
      <c r="Y1994" t="str">
        <f>_xlfn.XLOOKUP(Table17[[#This Row],[Product_ID]],Product_Dim!A:A,Product_Dim!D:D)</f>
        <v>Makeup</v>
      </c>
      <c r="Z1994" t="str">
        <f>_xlfn.XLOOKUP(Table17[[#This Row],[Product_ID]],Product_Dim!A:A,Product_Dim!E:E)</f>
        <v>Taylor-Elliott</v>
      </c>
      <c r="AA1994">
        <f>_xlfn.XLOOKUP(Table17[[#This Row],[Product_ID]],Product_Dim!A:A,Product_Dim!F:F)</f>
        <v>183.04</v>
      </c>
      <c r="AB1994">
        <f>_xlfn.XLOOKUP(Table17[[#This Row],[Product_ID]],Product_Dim!A:A,Product_Dim!G:G)</f>
        <v>457</v>
      </c>
    </row>
    <row r="1995" spans="1:28" x14ac:dyDescent="0.25">
      <c r="A1995" t="s">
        <v>3819</v>
      </c>
      <c r="B1995" s="1">
        <v>45274</v>
      </c>
      <c r="C1995" t="s">
        <v>1455</v>
      </c>
      <c r="D1995" t="s">
        <v>1590</v>
      </c>
      <c r="E1995" t="s">
        <v>1794</v>
      </c>
      <c r="F1995">
        <v>3</v>
      </c>
      <c r="G1995">
        <v>984.12</v>
      </c>
      <c r="H1995">
        <v>0.27</v>
      </c>
      <c r="I1995" t="s">
        <v>1824</v>
      </c>
      <c r="J1995" s="12">
        <v>2155.2228</v>
      </c>
      <c r="K1995" t="str">
        <f>_xlfn.XLOOKUP(Table17[[#This Row],[Customer_ID]],Customer_Dim!A:A,Customer_Dim!B:B,"False Data")</f>
        <v>Philip Mendoza</v>
      </c>
      <c r="L1995" s="5">
        <f>_xlfn.XLOOKUP(Table17[[#This Row],[Customer_ID]],Customer_Dim!A:A,Customer_Dim!C:C,"False Data")</f>
        <v>42</v>
      </c>
      <c r="M1995" s="5" t="str" cm="1">
        <f t="array" ref="M1995">_xlfn.IFS(Table9[[#This Row],[Age]]&lt;=35,"Youth",Table9[[#This Row],[Age]]&lt;=55,"Adult",Table9[[#This Row],[Age]]&gt;55,"Senior")</f>
        <v>Adult</v>
      </c>
      <c r="N1995" t="str">
        <f>_xlfn.XLOOKUP(Table17[[#This Row],[Customer_ID]],Customer_Dim!A:A,Customer_Dim!D:D,"False Data")</f>
        <v>Male</v>
      </c>
      <c r="O1995" t="str">
        <f>_xlfn.XLOOKUP(Table17[[#This Row],[Customer_ID]],Customer_Dim!A:A,Customer_Dim!E:E,"False Data")</f>
        <v>Tylermouth</v>
      </c>
      <c r="P1995" t="str">
        <f>_xlfn.XLOOKUP(Table17[[#This Row],[Customer_ID]],Customer_Dim!A:A,Customer_Dim!F:F,"False Data")</f>
        <v>Massachusetts</v>
      </c>
      <c r="Q1995" t="str">
        <f>_xlfn.XLOOKUP(Table17[[#This Row],[Customer_ID]],Customer_Dim!A:A,Customer_Dim!G:G,"False Data")</f>
        <v>USA</v>
      </c>
      <c r="R1995" t="str">
        <f>_xlfn.XLOOKUP(Table17[[#This Row],[Customer_ID]],Customer_Dim!A:A,Customer_Dim!H:H,"False Data")</f>
        <v>Silver</v>
      </c>
      <c r="S1995" t="str">
        <f>_xlfn.XLOOKUP(Table17[[#This Row],[Store_ID]],Store_Dim!A:A,Store_Dim!B:B)</f>
        <v>Thomas, Bridges and Harris</v>
      </c>
      <c r="T1995" t="str">
        <f>_xlfn.XLOOKUP(Table17[[#This Row],[Store_ID]],Store_Dim!A:A,Store_Dim!C:C)</f>
        <v>North</v>
      </c>
      <c r="U1995" t="str">
        <f>_xlfn.XLOOKUP(Table17[[#This Row],[Store_ID]],Store_Dim!A:A,Store_Dim!D:D)</f>
        <v>Sabrinatown</v>
      </c>
      <c r="V1995" t="str">
        <f>_xlfn.XLOOKUP(Table17[[#This Row],[Store_ID]],Store_Dim!A:A,Store_Dim!E:E)</f>
        <v>Online</v>
      </c>
      <c r="W1995" t="str">
        <f>_xlfn.XLOOKUP(Table17[[#This Row],[Product_ID]],Product_Dim!A:A,Product_Dim!B:B)</f>
        <v>Multi-Purpose Storage Box</v>
      </c>
      <c r="X1995" t="str">
        <f>_xlfn.XLOOKUP(Table17[[#This Row],[Product_ID]],Product_Dim!A:A,Product_Dim!C:C)</f>
        <v>Home</v>
      </c>
      <c r="Y1995" t="str">
        <f>_xlfn.XLOOKUP(Table17[[#This Row],[Product_ID]],Product_Dim!A:A,Product_Dim!D:D)</f>
        <v>Storage</v>
      </c>
      <c r="Z1995" t="str">
        <f>_xlfn.XLOOKUP(Table17[[#This Row],[Product_ID]],Product_Dim!A:A,Product_Dim!E:E)</f>
        <v>Gardner-Montes</v>
      </c>
      <c r="AA1995">
        <f>_xlfn.XLOOKUP(Table17[[#This Row],[Product_ID]],Product_Dim!A:A,Product_Dim!F:F)</f>
        <v>123.46</v>
      </c>
      <c r="AB1995">
        <f>_xlfn.XLOOKUP(Table17[[#This Row],[Product_ID]],Product_Dim!A:A,Product_Dim!G:G)</f>
        <v>76</v>
      </c>
    </row>
    <row r="1996" spans="1:28" x14ac:dyDescent="0.25">
      <c r="A1996" t="s">
        <v>3820</v>
      </c>
      <c r="B1996" s="1">
        <v>45844</v>
      </c>
      <c r="C1996" t="s">
        <v>1458</v>
      </c>
      <c r="D1996" t="s">
        <v>1716</v>
      </c>
      <c r="E1996" t="s">
        <v>1782</v>
      </c>
      <c r="F1996">
        <v>1</v>
      </c>
      <c r="G1996">
        <v>905.23</v>
      </c>
      <c r="H1996">
        <v>0</v>
      </c>
      <c r="I1996" t="s">
        <v>1824</v>
      </c>
      <c r="J1996" s="12">
        <v>905.23</v>
      </c>
      <c r="K1996" t="str">
        <f>_xlfn.XLOOKUP(Table17[[#This Row],[Customer_ID]],Customer_Dim!A:A,Customer_Dim!B:B,"False Data")</f>
        <v>Laura Mathews</v>
      </c>
      <c r="L1996" s="5">
        <f>_xlfn.XLOOKUP(Table17[[#This Row],[Customer_ID]],Customer_Dim!A:A,Customer_Dim!C:C,"False Data")</f>
        <v>53</v>
      </c>
      <c r="M1996" s="5" t="str" cm="1">
        <f t="array" ref="M1996">_xlfn.IFS(Table9[[#This Row],[Age]]&lt;=35,"Youth",Table9[[#This Row],[Age]]&lt;=55,"Adult",Table9[[#This Row],[Age]]&gt;55,"Senior")</f>
        <v>Adult</v>
      </c>
      <c r="N1996" t="str">
        <f>_xlfn.XLOOKUP(Table17[[#This Row],[Customer_ID]],Customer_Dim!A:A,Customer_Dim!D:D,"False Data")</f>
        <v>Male</v>
      </c>
      <c r="O1996" t="str">
        <f>_xlfn.XLOOKUP(Table17[[#This Row],[Customer_ID]],Customer_Dim!A:A,Customer_Dim!E:E,"False Data")</f>
        <v>Chambersfurt</v>
      </c>
      <c r="P1996" t="str">
        <f>_xlfn.XLOOKUP(Table17[[#This Row],[Customer_ID]],Customer_Dim!A:A,Customer_Dim!F:F,"False Data")</f>
        <v>Wisconsin</v>
      </c>
      <c r="Q1996" t="str">
        <f>_xlfn.XLOOKUP(Table17[[#This Row],[Customer_ID]],Customer_Dim!A:A,Customer_Dim!G:G,"False Data")</f>
        <v>USA</v>
      </c>
      <c r="R1996" t="str">
        <f>_xlfn.XLOOKUP(Table17[[#This Row],[Customer_ID]],Customer_Dim!A:A,Customer_Dim!H:H,"False Data")</f>
        <v>Bronze</v>
      </c>
      <c r="S1996" t="str">
        <f>_xlfn.XLOOKUP(Table17[[#This Row],[Store_ID]],Store_Dim!A:A,Store_Dim!B:B)</f>
        <v>Bean, Jones and Park</v>
      </c>
      <c r="T1996" t="str">
        <f>_xlfn.XLOOKUP(Table17[[#This Row],[Store_ID]],Store_Dim!A:A,Store_Dim!C:C)</f>
        <v>West</v>
      </c>
      <c r="U1996" t="str">
        <f>_xlfn.XLOOKUP(Table17[[#This Row],[Store_ID]],Store_Dim!A:A,Store_Dim!D:D)</f>
        <v>Thompsonborough</v>
      </c>
      <c r="V1996" t="str">
        <f>_xlfn.XLOOKUP(Table17[[#This Row],[Store_ID]],Store_Dim!A:A,Store_Dim!E:E)</f>
        <v>Online</v>
      </c>
      <c r="W1996" t="str">
        <f>_xlfn.XLOOKUP(Table17[[#This Row],[Product_ID]],Product_Dim!A:A,Product_Dim!B:B)</f>
        <v>Wooden Bookshelf</v>
      </c>
      <c r="X1996" t="str">
        <f>_xlfn.XLOOKUP(Table17[[#This Row],[Product_ID]],Product_Dim!A:A,Product_Dim!C:C)</f>
        <v>Home</v>
      </c>
      <c r="Y1996" t="str">
        <f>_xlfn.XLOOKUP(Table17[[#This Row],[Product_ID]],Product_Dim!A:A,Product_Dim!D:D)</f>
        <v>Furniture</v>
      </c>
      <c r="Z1996" t="str">
        <f>_xlfn.XLOOKUP(Table17[[#This Row],[Product_ID]],Product_Dim!A:A,Product_Dim!E:E)</f>
        <v>Collins-Stephenson</v>
      </c>
      <c r="AA1996">
        <f>_xlfn.XLOOKUP(Table17[[#This Row],[Product_ID]],Product_Dim!A:A,Product_Dim!F:F)</f>
        <v>388.46</v>
      </c>
      <c r="AB1996">
        <f>_xlfn.XLOOKUP(Table17[[#This Row],[Product_ID]],Product_Dim!A:A,Product_Dim!G:G)</f>
        <v>208</v>
      </c>
    </row>
    <row r="1997" spans="1:28" x14ac:dyDescent="0.25">
      <c r="A1997" t="s">
        <v>3821</v>
      </c>
      <c r="B1997" s="1">
        <v>45264</v>
      </c>
      <c r="C1997" t="s">
        <v>613</v>
      </c>
      <c r="D1997" t="s">
        <v>1746</v>
      </c>
      <c r="E1997" t="s">
        <v>1813</v>
      </c>
      <c r="F1997">
        <v>3</v>
      </c>
      <c r="G1997">
        <v>112.77</v>
      </c>
      <c r="H1997">
        <v>0.19</v>
      </c>
      <c r="I1997" t="s">
        <v>1824</v>
      </c>
      <c r="J1997" s="12">
        <v>274.03109999999998</v>
      </c>
      <c r="K1997" t="str">
        <f>_xlfn.XLOOKUP(Table17[[#This Row],[Customer_ID]],Customer_Dim!A:A,Customer_Dim!B:B,"False Data")</f>
        <v>Jennifer Pruitt</v>
      </c>
      <c r="L1997" s="5">
        <f>_xlfn.XLOOKUP(Table17[[#This Row],[Customer_ID]],Customer_Dim!A:A,Customer_Dim!C:C,"False Data")</f>
        <v>53</v>
      </c>
      <c r="M1997" s="5" t="str" cm="1">
        <f t="array" ref="M1997">_xlfn.IFS(Table9[[#This Row],[Age]]&lt;=35,"Youth",Table9[[#This Row],[Age]]&lt;=55,"Adult",Table9[[#This Row],[Age]]&gt;55,"Senior")</f>
        <v>Adult</v>
      </c>
      <c r="N1997" t="str">
        <f>_xlfn.XLOOKUP(Table17[[#This Row],[Customer_ID]],Customer_Dim!A:A,Customer_Dim!D:D,"False Data")</f>
        <v>Male</v>
      </c>
      <c r="O1997" t="str">
        <f>_xlfn.XLOOKUP(Table17[[#This Row],[Customer_ID]],Customer_Dim!A:A,Customer_Dim!E:E,"False Data")</f>
        <v>East Justin</v>
      </c>
      <c r="P1997" t="str">
        <f>_xlfn.XLOOKUP(Table17[[#This Row],[Customer_ID]],Customer_Dim!A:A,Customer_Dim!F:F,"False Data")</f>
        <v>Missouri</v>
      </c>
      <c r="Q1997" t="str">
        <f>_xlfn.XLOOKUP(Table17[[#This Row],[Customer_ID]],Customer_Dim!A:A,Customer_Dim!G:G,"False Data")</f>
        <v>USA</v>
      </c>
      <c r="R1997" t="str">
        <f>_xlfn.XLOOKUP(Table17[[#This Row],[Customer_ID]],Customer_Dim!A:A,Customer_Dim!H:H,"False Data")</f>
        <v>Silver</v>
      </c>
      <c r="S1997" t="str">
        <f>_xlfn.XLOOKUP(Table17[[#This Row],[Store_ID]],Store_Dim!A:A,Store_Dim!B:B)</f>
        <v>Mann-Austin</v>
      </c>
      <c r="T1997" t="str">
        <f>_xlfn.XLOOKUP(Table17[[#This Row],[Store_ID]],Store_Dim!A:A,Store_Dim!C:C)</f>
        <v>East</v>
      </c>
      <c r="U1997" t="str">
        <f>_xlfn.XLOOKUP(Table17[[#This Row],[Store_ID]],Store_Dim!A:A,Store_Dim!D:D)</f>
        <v>Vasquezborough</v>
      </c>
      <c r="V1997" t="str">
        <f>_xlfn.XLOOKUP(Table17[[#This Row],[Store_ID]],Store_Dim!A:A,Store_Dim!E:E)</f>
        <v>Online</v>
      </c>
      <c r="W1997" t="str">
        <f>_xlfn.XLOOKUP(Table17[[#This Row],[Product_ID]],Product_Dim!A:A,Product_Dim!B:B)</f>
        <v>Stainless Steel Cookware Set</v>
      </c>
      <c r="X1997" t="str">
        <f>_xlfn.XLOOKUP(Table17[[#This Row],[Product_ID]],Product_Dim!A:A,Product_Dim!C:C)</f>
        <v>Home</v>
      </c>
      <c r="Y1997" t="str">
        <f>_xlfn.XLOOKUP(Table17[[#This Row],[Product_ID]],Product_Dim!A:A,Product_Dim!D:D)</f>
        <v>Kitchen</v>
      </c>
      <c r="Z1997" t="str">
        <f>_xlfn.XLOOKUP(Table17[[#This Row],[Product_ID]],Product_Dim!A:A,Product_Dim!E:E)</f>
        <v>Campbell Ltd</v>
      </c>
      <c r="AA1997">
        <f>_xlfn.XLOOKUP(Table17[[#This Row],[Product_ID]],Product_Dim!A:A,Product_Dim!F:F)</f>
        <v>201.41</v>
      </c>
      <c r="AB1997">
        <f>_xlfn.XLOOKUP(Table17[[#This Row],[Product_ID]],Product_Dim!A:A,Product_Dim!G:G)</f>
        <v>146</v>
      </c>
    </row>
    <row r="1998" spans="1:28" x14ac:dyDescent="0.25">
      <c r="A1998" t="s">
        <v>3822</v>
      </c>
      <c r="B1998" s="1">
        <v>45773</v>
      </c>
      <c r="C1998" t="s">
        <v>538</v>
      </c>
      <c r="D1998" t="s">
        <v>1618</v>
      </c>
      <c r="E1998" t="s">
        <v>1782</v>
      </c>
      <c r="F1998">
        <v>3</v>
      </c>
      <c r="G1998">
        <v>875.99</v>
      </c>
      <c r="H1998">
        <v>0.09</v>
      </c>
      <c r="I1998" t="s">
        <v>1826</v>
      </c>
      <c r="J1998" s="12">
        <v>2391.4526999999998</v>
      </c>
      <c r="K1998" t="str">
        <f>_xlfn.XLOOKUP(Table17[[#This Row],[Customer_ID]],Customer_Dim!A:A,Customer_Dim!B:B,"False Data")</f>
        <v>Cynthia Morris</v>
      </c>
      <c r="L1998" s="5">
        <f>_xlfn.XLOOKUP(Table17[[#This Row],[Customer_ID]],Customer_Dim!A:A,Customer_Dim!C:C,"False Data")</f>
        <v>18</v>
      </c>
      <c r="M1998" s="5" t="str" cm="1">
        <f t="array" ref="M1998">_xlfn.IFS(Table9[[#This Row],[Age]]&lt;=35,"Youth",Table9[[#This Row],[Age]]&lt;=55,"Adult",Table9[[#This Row],[Age]]&gt;55,"Senior")</f>
        <v>Youth</v>
      </c>
      <c r="N1998" t="str">
        <f>_xlfn.XLOOKUP(Table17[[#This Row],[Customer_ID]],Customer_Dim!A:A,Customer_Dim!D:D,"False Data")</f>
        <v>Female</v>
      </c>
      <c r="O1998" t="str">
        <f>_xlfn.XLOOKUP(Table17[[#This Row],[Customer_ID]],Customer_Dim!A:A,Customer_Dim!E:E,"False Data")</f>
        <v>Hessmouth</v>
      </c>
      <c r="P1998" t="str">
        <f>_xlfn.XLOOKUP(Table17[[#This Row],[Customer_ID]],Customer_Dim!A:A,Customer_Dim!F:F,"False Data")</f>
        <v>Arizona</v>
      </c>
      <c r="Q1998" t="str">
        <f>_xlfn.XLOOKUP(Table17[[#This Row],[Customer_ID]],Customer_Dim!A:A,Customer_Dim!G:G,"False Data")</f>
        <v>USA</v>
      </c>
      <c r="R1998" t="str">
        <f>_xlfn.XLOOKUP(Table17[[#This Row],[Customer_ID]],Customer_Dim!A:A,Customer_Dim!H:H,"False Data")</f>
        <v>Silver</v>
      </c>
      <c r="S1998" t="str">
        <f>_xlfn.XLOOKUP(Table17[[#This Row],[Store_ID]],Store_Dim!A:A,Store_Dim!B:B)</f>
        <v>Bean, Jones and Park</v>
      </c>
      <c r="T1998" t="str">
        <f>_xlfn.XLOOKUP(Table17[[#This Row],[Store_ID]],Store_Dim!A:A,Store_Dim!C:C)</f>
        <v>West</v>
      </c>
      <c r="U1998" t="str">
        <f>_xlfn.XLOOKUP(Table17[[#This Row],[Store_ID]],Store_Dim!A:A,Store_Dim!D:D)</f>
        <v>Thompsonborough</v>
      </c>
      <c r="V1998" t="str">
        <f>_xlfn.XLOOKUP(Table17[[#This Row],[Store_ID]],Store_Dim!A:A,Store_Dim!E:E)</f>
        <v>Online</v>
      </c>
      <c r="W1998" t="str">
        <f>_xlfn.XLOOKUP(Table17[[#This Row],[Product_ID]],Product_Dim!A:A,Product_Dim!B:B)</f>
        <v>Bedroom Table Lamp</v>
      </c>
      <c r="X1998" t="str">
        <f>_xlfn.XLOOKUP(Table17[[#This Row],[Product_ID]],Product_Dim!A:A,Product_Dim!C:C)</f>
        <v>Home</v>
      </c>
      <c r="Y1998" t="str">
        <f>_xlfn.XLOOKUP(Table17[[#This Row],[Product_ID]],Product_Dim!A:A,Product_Dim!D:D)</f>
        <v>Lighting</v>
      </c>
      <c r="Z1998" t="str">
        <f>_xlfn.XLOOKUP(Table17[[#This Row],[Product_ID]],Product_Dim!A:A,Product_Dim!E:E)</f>
        <v>Jones LLC</v>
      </c>
      <c r="AA1998">
        <f>_xlfn.XLOOKUP(Table17[[#This Row],[Product_ID]],Product_Dim!A:A,Product_Dim!F:F)</f>
        <v>382.22</v>
      </c>
      <c r="AB1998">
        <f>_xlfn.XLOOKUP(Table17[[#This Row],[Product_ID]],Product_Dim!A:A,Product_Dim!G:G)</f>
        <v>329</v>
      </c>
    </row>
    <row r="1999" spans="1:28" x14ac:dyDescent="0.25">
      <c r="A1999" t="s">
        <v>3823</v>
      </c>
      <c r="B1999" s="1">
        <v>45460</v>
      </c>
      <c r="C1999" t="s">
        <v>441</v>
      </c>
      <c r="D1999" t="s">
        <v>1726</v>
      </c>
      <c r="E1999" t="s">
        <v>1789</v>
      </c>
      <c r="F1999">
        <v>2</v>
      </c>
      <c r="G1999">
        <v>685.31</v>
      </c>
      <c r="H1999">
        <v>0.26</v>
      </c>
      <c r="I1999" t="s">
        <v>1826</v>
      </c>
      <c r="J1999" s="12">
        <v>1014.2588</v>
      </c>
      <c r="K1999" t="str">
        <f>_xlfn.XLOOKUP(Table17[[#This Row],[Customer_ID]],Customer_Dim!A:A,Customer_Dim!B:B,"False Data")</f>
        <v>Susan Mcdonald</v>
      </c>
      <c r="L1999" s="5">
        <f>_xlfn.XLOOKUP(Table17[[#This Row],[Customer_ID]],Customer_Dim!A:A,Customer_Dim!C:C,"False Data")</f>
        <v>45</v>
      </c>
      <c r="M1999" s="5" t="str" cm="1">
        <f t="array" ref="M1999">_xlfn.IFS(Table9[[#This Row],[Age]]&lt;=35,"Youth",Table9[[#This Row],[Age]]&lt;=55,"Adult",Table9[[#This Row],[Age]]&gt;55,"Senior")</f>
        <v>Adult</v>
      </c>
      <c r="N1999" t="str">
        <f>_xlfn.XLOOKUP(Table17[[#This Row],[Customer_ID]],Customer_Dim!A:A,Customer_Dim!D:D,"False Data")</f>
        <v>Male</v>
      </c>
      <c r="O1999" t="str">
        <f>_xlfn.XLOOKUP(Table17[[#This Row],[Customer_ID]],Customer_Dim!A:A,Customer_Dim!E:E,"False Data")</f>
        <v>East Ellen</v>
      </c>
      <c r="P1999" t="str">
        <f>_xlfn.XLOOKUP(Table17[[#This Row],[Customer_ID]],Customer_Dim!A:A,Customer_Dim!F:F,"False Data")</f>
        <v>Arkansas</v>
      </c>
      <c r="Q1999" t="str">
        <f>_xlfn.XLOOKUP(Table17[[#This Row],[Customer_ID]],Customer_Dim!A:A,Customer_Dim!G:G,"False Data")</f>
        <v>USA</v>
      </c>
      <c r="R1999" t="str">
        <f>_xlfn.XLOOKUP(Table17[[#This Row],[Customer_ID]],Customer_Dim!A:A,Customer_Dim!H:H,"False Data")</f>
        <v>Silver</v>
      </c>
      <c r="S1999" t="str">
        <f>_xlfn.XLOOKUP(Table17[[#This Row],[Store_ID]],Store_Dim!A:A,Store_Dim!B:B)</f>
        <v>Hill, Wagner and Ballard</v>
      </c>
      <c r="T1999" t="str">
        <f>_xlfn.XLOOKUP(Table17[[#This Row],[Store_ID]],Store_Dim!A:A,Store_Dim!C:C)</f>
        <v>East</v>
      </c>
      <c r="U1999" t="str">
        <f>_xlfn.XLOOKUP(Table17[[#This Row],[Store_ID]],Store_Dim!A:A,Store_Dim!D:D)</f>
        <v>East Davidville</v>
      </c>
      <c r="V1999" t="str">
        <f>_xlfn.XLOOKUP(Table17[[#This Row],[Store_ID]],Store_Dim!A:A,Store_Dim!E:E)</f>
        <v>Online</v>
      </c>
      <c r="W1999" t="str">
        <f>_xlfn.XLOOKUP(Table17[[#This Row],[Product_ID]],Product_Dim!A:A,Product_Dim!B:B)</f>
        <v>Face Foundation Kit</v>
      </c>
      <c r="X1999" t="str">
        <f>_xlfn.XLOOKUP(Table17[[#This Row],[Product_ID]],Product_Dim!A:A,Product_Dim!C:C)</f>
        <v>Beauty</v>
      </c>
      <c r="Y1999" t="str">
        <f>_xlfn.XLOOKUP(Table17[[#This Row],[Product_ID]],Product_Dim!A:A,Product_Dim!D:D)</f>
        <v>Makeup</v>
      </c>
      <c r="Z1999" t="str">
        <f>_xlfn.XLOOKUP(Table17[[#This Row],[Product_ID]],Product_Dim!A:A,Product_Dim!E:E)</f>
        <v>Taylor-Elliott</v>
      </c>
      <c r="AA1999">
        <f>_xlfn.XLOOKUP(Table17[[#This Row],[Product_ID]],Product_Dim!A:A,Product_Dim!F:F)</f>
        <v>183.04</v>
      </c>
      <c r="AB1999">
        <f>_xlfn.XLOOKUP(Table17[[#This Row],[Product_ID]],Product_Dim!A:A,Product_Dim!G:G)</f>
        <v>457</v>
      </c>
    </row>
    <row r="2000" spans="1:28" x14ac:dyDescent="0.25">
      <c r="A2000" t="s">
        <v>3824</v>
      </c>
      <c r="B2000" s="1">
        <v>45607</v>
      </c>
      <c r="C2000" t="s">
        <v>198</v>
      </c>
      <c r="D2000" t="s">
        <v>1670</v>
      </c>
      <c r="E2000" t="s">
        <v>1792</v>
      </c>
      <c r="F2000">
        <v>3</v>
      </c>
      <c r="G2000">
        <v>945.37</v>
      </c>
      <c r="H2000">
        <v>0.05</v>
      </c>
      <c r="I2000" t="s">
        <v>1824</v>
      </c>
      <c r="J2000" s="12">
        <v>2694.3045000000002</v>
      </c>
      <c r="K2000" t="str">
        <f>_xlfn.XLOOKUP(Table17[[#This Row],[Customer_ID]],Customer_Dim!A:A,Customer_Dim!B:B,"False Data")</f>
        <v>Debra Liu</v>
      </c>
      <c r="L2000" s="5">
        <f>_xlfn.XLOOKUP(Table17[[#This Row],[Customer_ID]],Customer_Dim!A:A,Customer_Dim!C:C,"False Data")</f>
        <v>55</v>
      </c>
      <c r="M2000" s="5" t="str" cm="1">
        <f t="array" ref="M2000">_xlfn.IFS(Table9[[#This Row],[Age]]&lt;=35,"Youth",Table9[[#This Row],[Age]]&lt;=55,"Adult",Table9[[#This Row],[Age]]&gt;55,"Senior")</f>
        <v>Adult</v>
      </c>
      <c r="N2000" t="str">
        <f>_xlfn.XLOOKUP(Table17[[#This Row],[Customer_ID]],Customer_Dim!A:A,Customer_Dim!D:D,"False Data")</f>
        <v>Male</v>
      </c>
      <c r="O2000" t="str">
        <f>_xlfn.XLOOKUP(Table17[[#This Row],[Customer_ID]],Customer_Dim!A:A,Customer_Dim!E:E,"False Data")</f>
        <v>South Timtown</v>
      </c>
      <c r="P2000" t="str">
        <f>_xlfn.XLOOKUP(Table17[[#This Row],[Customer_ID]],Customer_Dim!A:A,Customer_Dim!F:F,"False Data")</f>
        <v>Minnesota</v>
      </c>
      <c r="Q2000" t="str">
        <f>_xlfn.XLOOKUP(Table17[[#This Row],[Customer_ID]],Customer_Dim!A:A,Customer_Dim!G:G,"False Data")</f>
        <v>USA</v>
      </c>
      <c r="R2000" t="str">
        <f>_xlfn.XLOOKUP(Table17[[#This Row],[Customer_ID]],Customer_Dim!A:A,Customer_Dim!H:H,"False Data")</f>
        <v>Bronze</v>
      </c>
      <c r="S2000" t="str">
        <f>_xlfn.XLOOKUP(Table17[[#This Row],[Store_ID]],Store_Dim!A:A,Store_Dim!B:B)</f>
        <v>Aguirre-Keller</v>
      </c>
      <c r="T2000" t="str">
        <f>_xlfn.XLOOKUP(Table17[[#This Row],[Store_ID]],Store_Dim!A:A,Store_Dim!C:C)</f>
        <v>South</v>
      </c>
      <c r="U2000" t="str">
        <f>_xlfn.XLOOKUP(Table17[[#This Row],[Store_ID]],Store_Dim!A:A,Store_Dim!D:D)</f>
        <v>Lake Michael</v>
      </c>
      <c r="V2000" t="str">
        <f>_xlfn.XLOOKUP(Table17[[#This Row],[Store_ID]],Store_Dim!A:A,Store_Dim!E:E)</f>
        <v>Online</v>
      </c>
      <c r="W2000" t="str">
        <f>_xlfn.XLOOKUP(Table17[[#This Row],[Product_ID]],Product_Dim!A:A,Product_Dim!B:B)</f>
        <v>Tennis Ball 3-Pack</v>
      </c>
      <c r="X2000" t="str">
        <f>_xlfn.XLOOKUP(Table17[[#This Row],[Product_ID]],Product_Dim!A:A,Product_Dim!C:C)</f>
        <v>Sports</v>
      </c>
      <c r="Y2000" t="str">
        <f>_xlfn.XLOOKUP(Table17[[#This Row],[Product_ID]],Product_Dim!A:A,Product_Dim!D:D)</f>
        <v>Equipment</v>
      </c>
      <c r="Z2000" t="str">
        <f>_xlfn.XLOOKUP(Table17[[#This Row],[Product_ID]],Product_Dim!A:A,Product_Dim!E:E)</f>
        <v>Lopez LLC</v>
      </c>
      <c r="AA2000">
        <f>_xlfn.XLOOKUP(Table17[[#This Row],[Product_ID]],Product_Dim!A:A,Product_Dim!F:F)</f>
        <v>103.45</v>
      </c>
      <c r="AB2000">
        <f>_xlfn.XLOOKUP(Table17[[#This Row],[Product_ID]],Product_Dim!A:A,Product_Dim!G:G)</f>
        <v>465</v>
      </c>
    </row>
    <row r="2001" spans="1:28" x14ac:dyDescent="0.25">
      <c r="A2001" t="s">
        <v>3825</v>
      </c>
      <c r="B2001" s="1">
        <v>45267</v>
      </c>
      <c r="C2001" t="s">
        <v>100</v>
      </c>
      <c r="D2001" t="s">
        <v>1700</v>
      </c>
      <c r="E2001" t="s">
        <v>1813</v>
      </c>
      <c r="F2001">
        <v>3</v>
      </c>
      <c r="G2001">
        <v>68.45</v>
      </c>
      <c r="H2001">
        <v>0.17</v>
      </c>
      <c r="I2001" t="s">
        <v>1826</v>
      </c>
      <c r="J2001" s="12">
        <v>170.44049999999999</v>
      </c>
      <c r="K2001" t="str">
        <f>_xlfn.XLOOKUP(Table17[[#This Row],[Customer_ID]],Customer_Dim!A:A,Customer_Dim!B:B,"False Data")</f>
        <v>Jonathan Steele</v>
      </c>
      <c r="L2001" s="5">
        <f>_xlfn.XLOOKUP(Table17[[#This Row],[Customer_ID]],Customer_Dim!A:A,Customer_Dim!C:C,"False Data")</f>
        <v>52</v>
      </c>
      <c r="M2001" s="5" t="str" cm="1">
        <f t="array" ref="M2001">_xlfn.IFS(Table9[[#This Row],[Age]]&lt;=35,"Youth",Table9[[#This Row],[Age]]&lt;=55,"Adult",Table9[[#This Row],[Age]]&gt;55,"Senior")</f>
        <v>Adult</v>
      </c>
      <c r="N2001" t="str">
        <f>_xlfn.XLOOKUP(Table17[[#This Row],[Customer_ID]],Customer_Dim!A:A,Customer_Dim!D:D,"False Data")</f>
        <v>Female</v>
      </c>
      <c r="O2001" t="str">
        <f>_xlfn.XLOOKUP(Table17[[#This Row],[Customer_ID]],Customer_Dim!A:A,Customer_Dim!E:E,"False Data")</f>
        <v>Molinabury</v>
      </c>
      <c r="P2001" t="str">
        <f>_xlfn.XLOOKUP(Table17[[#This Row],[Customer_ID]],Customer_Dim!A:A,Customer_Dim!F:F,"False Data")</f>
        <v>Oregon</v>
      </c>
      <c r="Q2001" t="str">
        <f>_xlfn.XLOOKUP(Table17[[#This Row],[Customer_ID]],Customer_Dim!A:A,Customer_Dim!G:G,"False Data")</f>
        <v>USA</v>
      </c>
      <c r="R2001" t="str">
        <f>_xlfn.XLOOKUP(Table17[[#This Row],[Customer_ID]],Customer_Dim!A:A,Customer_Dim!H:H,"False Data")</f>
        <v>Silver</v>
      </c>
      <c r="S2001" t="str">
        <f>_xlfn.XLOOKUP(Table17[[#This Row],[Store_ID]],Store_Dim!A:A,Store_Dim!B:B)</f>
        <v>Mann-Austin</v>
      </c>
      <c r="T2001" t="str">
        <f>_xlfn.XLOOKUP(Table17[[#This Row],[Store_ID]],Store_Dim!A:A,Store_Dim!C:C)</f>
        <v>East</v>
      </c>
      <c r="U2001" t="str">
        <f>_xlfn.XLOOKUP(Table17[[#This Row],[Store_ID]],Store_Dim!A:A,Store_Dim!D:D)</f>
        <v>Vasquezborough</v>
      </c>
      <c r="V2001" t="str">
        <f>_xlfn.XLOOKUP(Table17[[#This Row],[Store_ID]],Store_Dim!A:A,Store_Dim!E:E)</f>
        <v>Online</v>
      </c>
      <c r="W2001" t="str">
        <f>_xlfn.XLOOKUP(Table17[[#This Row],[Product_ID]],Product_Dim!A:A,Product_Dim!B:B)</f>
        <v>Wireless Mouse</v>
      </c>
      <c r="X2001" t="str">
        <f>_xlfn.XLOOKUP(Table17[[#This Row],[Product_ID]],Product_Dim!A:A,Product_Dim!C:C)</f>
        <v>Electronics</v>
      </c>
      <c r="Y2001" t="str">
        <f>_xlfn.XLOOKUP(Table17[[#This Row],[Product_ID]],Product_Dim!A:A,Product_Dim!D:D)</f>
        <v>Computer</v>
      </c>
      <c r="Z2001" t="str">
        <f>_xlfn.XLOOKUP(Table17[[#This Row],[Product_ID]],Product_Dim!A:A,Product_Dim!E:E)</f>
        <v>Larson Ltd</v>
      </c>
      <c r="AA2001">
        <f>_xlfn.XLOOKUP(Table17[[#This Row],[Product_ID]],Product_Dim!A:A,Product_Dim!F:F)</f>
        <v>392.89</v>
      </c>
      <c r="AB2001">
        <f>_xlfn.XLOOKUP(Table17[[#This Row],[Product_ID]],Product_Dim!A:A,Product_Dim!G:G)</f>
        <v>320</v>
      </c>
    </row>
    <row r="2002" spans="1:28" x14ac:dyDescent="0.25">
      <c r="B2002" s="1"/>
      <c r="E2002" t="s">
        <v>4019</v>
      </c>
      <c r="F2002">
        <f>SUBTOTAL(109,Table17[Quantity])</f>
        <v>4964</v>
      </c>
      <c r="G2002">
        <f>SUM(G2:G2001)</f>
        <v>1027165.5810999998</v>
      </c>
      <c r="J2002" s="12">
        <f>SUBTOTAL(109,Table17[Total_Amount])</f>
        <v>2174394.6983000007</v>
      </c>
    </row>
    <row r="2003" spans="1:28" x14ac:dyDescent="0.25">
      <c r="E2003" t="s">
        <v>4027</v>
      </c>
      <c r="F2003">
        <f>AVERAGE(F2:F2001)</f>
        <v>2.4820000000000002</v>
      </c>
      <c r="G2003">
        <f t="shared" ref="G2003:J2003" si="0">AVERAGE(G2:G2001)</f>
        <v>513.58279054999991</v>
      </c>
      <c r="H2003">
        <f t="shared" si="0"/>
        <v>0.14796000000000004</v>
      </c>
      <c r="J2003">
        <f t="shared" si="0"/>
        <v>1087.1973491500003</v>
      </c>
    </row>
    <row r="2004" spans="1:28" x14ac:dyDescent="0.25">
      <c r="E2004" t="s">
        <v>4008</v>
      </c>
      <c r="F2004">
        <f>MEDIAN(F2:F2001)</f>
        <v>2</v>
      </c>
    </row>
  </sheetData>
  <pageMargins left="0.75" right="0.75" top="1" bottom="1" header="0.5" footer="0.5"/>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FD5F5-92BF-4259-81CF-1464A01CF7E8}">
  <dimension ref="A1:M61"/>
  <sheetViews>
    <sheetView topLeftCell="A46" workbookViewId="0">
      <selection activeCell="H58" sqref="H58"/>
    </sheetView>
  </sheetViews>
  <sheetFormatPr defaultRowHeight="15" x14ac:dyDescent="0.25"/>
  <cols>
    <col min="1" max="1" width="13.140625" bestFit="1" customWidth="1"/>
    <col min="2" max="2" width="21.42578125" bestFit="1" customWidth="1"/>
    <col min="3" max="3" width="15.28515625" bestFit="1" customWidth="1"/>
    <col min="4" max="4" width="22.5703125" bestFit="1" customWidth="1"/>
    <col min="5" max="5" width="15.7109375" bestFit="1" customWidth="1"/>
    <col min="7" max="7" width="20.42578125" bestFit="1" customWidth="1"/>
    <col min="8" max="8" width="16.28515625" bestFit="1" customWidth="1"/>
    <col min="9" max="12" width="11.7109375" bestFit="1" customWidth="1"/>
    <col min="13" max="13" width="12.7109375" bestFit="1" customWidth="1"/>
    <col min="14" max="14" width="9.42578125" bestFit="1" customWidth="1"/>
    <col min="15" max="15" width="9.5703125" bestFit="1" customWidth="1"/>
    <col min="16" max="16" width="9.28515625" bestFit="1" customWidth="1"/>
    <col min="17" max="17" width="9.85546875" bestFit="1" customWidth="1"/>
    <col min="18" max="18" width="8.28515625" bestFit="1" customWidth="1"/>
    <col min="19" max="19" width="7.7109375" bestFit="1" customWidth="1"/>
    <col min="20" max="20" width="8" bestFit="1" customWidth="1"/>
    <col min="21" max="21" width="8.28515625" bestFit="1" customWidth="1"/>
    <col min="22" max="22" width="7.42578125" bestFit="1" customWidth="1"/>
    <col min="23" max="23" width="8.42578125" bestFit="1" customWidth="1"/>
    <col min="24" max="24" width="10.5703125" bestFit="1" customWidth="1"/>
    <col min="25" max="25" width="8.42578125" bestFit="1" customWidth="1"/>
    <col min="26" max="26" width="7.7109375" bestFit="1" customWidth="1"/>
    <col min="27" max="27" width="11.85546875" bestFit="1" customWidth="1"/>
    <col min="28" max="28" width="5.140625" bestFit="1" customWidth="1"/>
    <col min="29" max="29" width="11.28515625" bestFit="1" customWidth="1"/>
  </cols>
  <sheetData>
    <row r="1" spans="1:13" x14ac:dyDescent="0.25">
      <c r="A1" s="7" t="s">
        <v>1</v>
      </c>
      <c r="B1" t="s">
        <v>3999</v>
      </c>
    </row>
    <row r="3" spans="1:13" x14ac:dyDescent="0.25">
      <c r="A3" s="7" t="s">
        <v>3996</v>
      </c>
      <c r="B3" t="s">
        <v>3998</v>
      </c>
      <c r="G3" s="7" t="s">
        <v>3998</v>
      </c>
      <c r="H3" s="7" t="s">
        <v>4001</v>
      </c>
    </row>
    <row r="4" spans="1:13" x14ac:dyDescent="0.25">
      <c r="A4" s="8" t="s">
        <v>1558</v>
      </c>
      <c r="B4" s="12">
        <v>321561.3282999997</v>
      </c>
      <c r="G4" s="7" t="s">
        <v>3996</v>
      </c>
      <c r="H4" t="s">
        <v>1558</v>
      </c>
      <c r="I4" t="s">
        <v>1547</v>
      </c>
      <c r="J4" t="s">
        <v>1563</v>
      </c>
      <c r="K4" t="s">
        <v>1544</v>
      </c>
      <c r="L4" t="s">
        <v>1566</v>
      </c>
      <c r="M4" t="s">
        <v>3997</v>
      </c>
    </row>
    <row r="5" spans="1:13" x14ac:dyDescent="0.25">
      <c r="A5" s="8" t="s">
        <v>1547</v>
      </c>
      <c r="B5" s="12">
        <v>379216.04380000016</v>
      </c>
      <c r="G5" s="8" t="s">
        <v>1754</v>
      </c>
      <c r="H5" s="12">
        <v>93738.073799999998</v>
      </c>
      <c r="I5" s="12">
        <v>105166.68770000001</v>
      </c>
      <c r="J5" s="12">
        <v>133221.6777</v>
      </c>
      <c r="K5" s="12">
        <v>120153.85620000001</v>
      </c>
      <c r="L5" s="12">
        <v>170124.02090000003</v>
      </c>
      <c r="M5" s="12">
        <v>622404.31630000006</v>
      </c>
    </row>
    <row r="6" spans="1:13" x14ac:dyDescent="0.25">
      <c r="A6" s="8" t="s">
        <v>1563</v>
      </c>
      <c r="B6" s="12">
        <v>504311.34800000023</v>
      </c>
      <c r="G6" s="8" t="s">
        <v>1759</v>
      </c>
      <c r="H6" s="12">
        <v>90887.545100000032</v>
      </c>
      <c r="I6" s="12">
        <v>111832.21719999998</v>
      </c>
      <c r="J6" s="12">
        <v>147510.95759999991</v>
      </c>
      <c r="K6" s="12">
        <v>129789.20389999995</v>
      </c>
      <c r="L6" s="12">
        <v>166080.95650000003</v>
      </c>
      <c r="M6" s="12">
        <v>646100.88029999984</v>
      </c>
    </row>
    <row r="7" spans="1:13" x14ac:dyDescent="0.25">
      <c r="A7" s="8" t="s">
        <v>1544</v>
      </c>
      <c r="B7" s="12">
        <v>427295.80359999998</v>
      </c>
      <c r="G7" s="8" t="s">
        <v>1763</v>
      </c>
      <c r="H7" s="12">
        <v>101876.16189999998</v>
      </c>
      <c r="I7" s="12">
        <v>113264.1347</v>
      </c>
      <c r="J7" s="12">
        <v>147714.63710000005</v>
      </c>
      <c r="K7" s="12">
        <v>117057.06329999995</v>
      </c>
      <c r="L7" s="12">
        <v>155301.0987</v>
      </c>
      <c r="M7" s="12">
        <v>635213.09569999995</v>
      </c>
    </row>
    <row r="8" spans="1:13" x14ac:dyDescent="0.25">
      <c r="A8" s="8" t="s">
        <v>1566</v>
      </c>
      <c r="B8" s="12">
        <v>542010.17460000049</v>
      </c>
      <c r="G8" s="8" t="s">
        <v>1784</v>
      </c>
      <c r="H8" s="12">
        <v>35059.547500000008</v>
      </c>
      <c r="I8" s="12">
        <v>48953.004199999996</v>
      </c>
      <c r="J8" s="12">
        <v>75864.075600000011</v>
      </c>
      <c r="K8" s="12">
        <v>60295.680200000032</v>
      </c>
      <c r="L8" s="12">
        <v>50504.098499999993</v>
      </c>
      <c r="M8" s="12">
        <v>270676.40600000008</v>
      </c>
    </row>
    <row r="9" spans="1:13" x14ac:dyDescent="0.25">
      <c r="A9" s="8" t="s">
        <v>3997</v>
      </c>
      <c r="B9" s="12">
        <v>2174394.6983000003</v>
      </c>
      <c r="G9" s="8" t="s">
        <v>3997</v>
      </c>
      <c r="H9" s="12">
        <v>321561.32829999999</v>
      </c>
      <c r="I9" s="12">
        <v>379216.04379999998</v>
      </c>
      <c r="J9" s="12">
        <v>504311.348</v>
      </c>
      <c r="K9" s="12">
        <v>427295.80359999998</v>
      </c>
      <c r="L9" s="12">
        <v>542010.17460000003</v>
      </c>
      <c r="M9" s="12">
        <v>2174394.6982999998</v>
      </c>
    </row>
    <row r="27" spans="1:2" x14ac:dyDescent="0.25">
      <c r="A27" s="7" t="s">
        <v>3996</v>
      </c>
      <c r="B27" t="s">
        <v>4004</v>
      </c>
    </row>
    <row r="28" spans="1:2" x14ac:dyDescent="0.25">
      <c r="A28" s="8" t="s">
        <v>313</v>
      </c>
      <c r="B28" s="12">
        <v>1329.1566695652175</v>
      </c>
    </row>
    <row r="29" spans="1:2" x14ac:dyDescent="0.25">
      <c r="A29" s="8" t="s">
        <v>254</v>
      </c>
      <c r="B29" s="12">
        <v>1328.8981871794879</v>
      </c>
    </row>
    <row r="30" spans="1:2" x14ac:dyDescent="0.25">
      <c r="A30" s="8" t="s">
        <v>217</v>
      </c>
      <c r="B30" s="12">
        <v>1321.0947862068967</v>
      </c>
    </row>
    <row r="31" spans="1:2" x14ac:dyDescent="0.25">
      <c r="A31" s="8" t="s">
        <v>117</v>
      </c>
      <c r="B31" s="12">
        <v>1298.0234342105266</v>
      </c>
    </row>
    <row r="32" spans="1:2" x14ac:dyDescent="0.25">
      <c r="A32" s="8" t="s">
        <v>62</v>
      </c>
      <c r="B32" s="12">
        <v>1250.790980851064</v>
      </c>
    </row>
    <row r="33" spans="1:2" x14ac:dyDescent="0.25">
      <c r="A33" s="8" t="s">
        <v>3997</v>
      </c>
      <c r="B33" s="12">
        <v>1300.1218642045462</v>
      </c>
    </row>
    <row r="41" spans="1:2" x14ac:dyDescent="0.25">
      <c r="A41" s="7" t="s">
        <v>3996</v>
      </c>
      <c r="B41" t="s">
        <v>4005</v>
      </c>
    </row>
    <row r="42" spans="1:2" x14ac:dyDescent="0.25">
      <c r="A42" s="8" t="s">
        <v>1829</v>
      </c>
      <c r="B42" s="13">
        <v>660</v>
      </c>
    </row>
    <row r="43" spans="1:2" x14ac:dyDescent="0.25">
      <c r="A43" s="8" t="s">
        <v>1824</v>
      </c>
      <c r="B43" s="13">
        <v>645</v>
      </c>
    </row>
    <row r="44" spans="1:2" x14ac:dyDescent="0.25">
      <c r="A44" s="8" t="s">
        <v>1826</v>
      </c>
      <c r="B44" s="13">
        <v>695</v>
      </c>
    </row>
    <row r="45" spans="1:2" x14ac:dyDescent="0.25">
      <c r="A45" s="8" t="s">
        <v>3997</v>
      </c>
      <c r="B45" s="13">
        <v>2000</v>
      </c>
    </row>
    <row r="56" spans="1:2" x14ac:dyDescent="0.25">
      <c r="A56" s="7" t="s">
        <v>3996</v>
      </c>
      <c r="B56" t="s">
        <v>4006</v>
      </c>
    </row>
    <row r="57" spans="1:2" x14ac:dyDescent="0.25">
      <c r="A57" s="8" t="s">
        <v>26</v>
      </c>
      <c r="B57" s="13">
        <v>492</v>
      </c>
    </row>
    <row r="58" spans="1:2" x14ac:dyDescent="0.25">
      <c r="A58" s="8" t="s">
        <v>13</v>
      </c>
      <c r="B58" s="13">
        <v>469</v>
      </c>
    </row>
    <row r="59" spans="1:2" x14ac:dyDescent="0.25">
      <c r="A59" s="8" t="s">
        <v>19</v>
      </c>
      <c r="B59" s="13">
        <v>611</v>
      </c>
    </row>
    <row r="60" spans="1:2" x14ac:dyDescent="0.25">
      <c r="A60" s="8" t="s">
        <v>31</v>
      </c>
      <c r="B60" s="13">
        <v>428</v>
      </c>
    </row>
    <row r="61" spans="1:2" x14ac:dyDescent="0.25">
      <c r="A61" s="8" t="s">
        <v>3997</v>
      </c>
      <c r="B61" s="13">
        <v>2000</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Sales Dashboard</vt:lpstr>
      <vt:lpstr>Customer_Dim (2)</vt:lpstr>
      <vt:lpstr>Customer_Dim</vt:lpstr>
      <vt:lpstr>Product_Dim</vt:lpstr>
      <vt:lpstr>Store_Dim</vt:lpstr>
      <vt:lpstr>Sales_Fact</vt:lpstr>
      <vt:lpstr>Analysis- Unit Price</vt:lpstr>
      <vt:lpstr>Histogram - Total Amount</vt:lpstr>
      <vt:lpstr>Analysis - Total Amount</vt:lpstr>
      <vt:lpstr>Sales_Fact (2)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Yukeshkumar Gandhi Kamatchi</cp:lastModifiedBy>
  <dcterms:created xsi:type="dcterms:W3CDTF">2025-10-14T06:00:18Z</dcterms:created>
  <dcterms:modified xsi:type="dcterms:W3CDTF">2025-12-14T08:57:13Z</dcterms:modified>
</cp:coreProperties>
</file>